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FL_Score_Card_" sheetId="1" r:id="rId4"/>
    <sheet state="visible" name="Import" sheetId="2" r:id="rId5"/>
    <sheet state="visible" name="Mapping Table" sheetId="3" r:id="rId6"/>
    <sheet state="visible" name="Error Log" sheetId="4" r:id="rId7"/>
    <sheet state="visible" name="Detailed_BIFL_Rubric_-_All_Cate" sheetId="5" r:id="rId8"/>
    <sheet state="visible" name="Badge Scoring" sheetId="6" r:id="rId9"/>
  </sheets>
  <definedNames>
    <definedName name="BTS">LAMBDA(ROUND(((BIFL_Score_Card_!$AL$416*0.35) + (BIFL_Score_Card_!$AN$416*0.3) + (BIFL_Score_Card_!$AT$416*0.2) + (BIFL_Score_Card_!$AP$416*0.15)) * 2, 0) / 2)</definedName>
  </definedNames>
  <calcPr/>
</workbook>
</file>

<file path=xl/sharedStrings.xml><?xml version="1.0" encoding="utf-8"?>
<sst xmlns="http://schemas.openxmlformats.org/spreadsheetml/2006/main" count="28058" uniqueCount="22215">
  <si>
    <t>brand</t>
  </si>
  <si>
    <t>product_name</t>
  </si>
  <si>
    <t>amazon_link</t>
  </si>
  <si>
    <t>affiliate_link</t>
  </si>
  <si>
    <t>asin</t>
  </si>
  <si>
    <t>Status</t>
  </si>
  <si>
    <t>stage</t>
  </si>
  <si>
    <t>workflow_error</t>
  </si>
  <si>
    <t>error_message</t>
  </si>
  <si>
    <t>time stamp</t>
  </si>
  <si>
    <t>amazon_review_report</t>
  </si>
  <si>
    <t>reddit_report</t>
  </si>
  <si>
    <t>bifl_reddit_report</t>
  </si>
  <si>
    <t>review_site_report</t>
  </si>
  <si>
    <t>brand_site_link</t>
  </si>
  <si>
    <t>warranty_report</t>
  </si>
  <si>
    <t>byline_link</t>
  </si>
  <si>
    <t>cover_image_url</t>
  </si>
  <si>
    <t>gallery_image_urls</t>
  </si>
  <si>
    <t>price_amazon</t>
  </si>
  <si>
    <t>original_price_amazon</t>
  </si>
  <si>
    <t>star_rating</t>
  </si>
  <si>
    <t>review_count</t>
  </si>
  <si>
    <t>sales_volume</t>
  </si>
  <si>
    <t>availability</t>
  </si>
  <si>
    <t>amazon_climate_pledge</t>
  </si>
  <si>
    <t>amazon_category</t>
  </si>
  <si>
    <t>amazon_description-short</t>
  </si>
  <si>
    <t>amazon_description_full</t>
  </si>
  <si>
    <t>material</t>
  </si>
  <si>
    <t>dimensions</t>
  </si>
  <si>
    <t>fuel_type</t>
  </si>
  <si>
    <t>about_1</t>
  </si>
  <si>
    <t>about_2</t>
  </si>
  <si>
    <t>about_3</t>
  </si>
  <si>
    <t>about_4</t>
  </si>
  <si>
    <t>about_5</t>
  </si>
  <si>
    <t>durability_score</t>
  </si>
  <si>
    <t>durability_notes</t>
  </si>
  <si>
    <t>repairability_score</t>
  </si>
  <si>
    <t>repairability_notes</t>
  </si>
  <si>
    <t>warranty_score</t>
  </si>
  <si>
    <t>warranty_notes</t>
  </si>
  <si>
    <t>sustainability_score</t>
  </si>
  <si>
    <t>sustainability_notes</t>
  </si>
  <si>
    <t>social_score</t>
  </si>
  <si>
    <t>social_notes</t>
  </si>
  <si>
    <t>bifl_total_score</t>
  </si>
  <si>
    <t>verdict_summary</t>
  </si>
  <si>
    <t>verdict_bullet_1</t>
  </si>
  <si>
    <t>verdict_bullet_2</t>
  </si>
  <si>
    <t>verdict_bullet_3</t>
  </si>
  <si>
    <t>verdict_bullet_4</t>
  </si>
  <si>
    <t>verdict_bullet_5</t>
  </si>
  <si>
    <t>optimized_product_description</t>
  </si>
  <si>
    <t>lifespan_expectation</t>
  </si>
  <si>
    <t>faq_1_q</t>
  </si>
  <si>
    <t>faq_1_a</t>
  </si>
  <si>
    <t>faq_2_q</t>
  </si>
  <si>
    <t>faq_2_a</t>
  </si>
  <si>
    <t>faq_3_q</t>
  </si>
  <si>
    <t>faq_3_a</t>
  </si>
  <si>
    <t>faq_4_q</t>
  </si>
  <si>
    <t>faq_4_a</t>
  </si>
  <si>
    <t>faq_5_q</t>
  </si>
  <si>
    <t>faq_5_a</t>
  </si>
  <si>
    <t>pro_1</t>
  </si>
  <si>
    <t>pro_2</t>
  </si>
  <si>
    <t>pro_3</t>
  </si>
  <si>
    <t>pro_4</t>
  </si>
  <si>
    <t>con_1</t>
  </si>
  <si>
    <t>con_2</t>
  </si>
  <si>
    <t>con_3</t>
  </si>
  <si>
    <t>con_4</t>
  </si>
  <si>
    <t>care_and_maintenance</t>
  </si>
  <si>
    <t>COE</t>
  </si>
  <si>
    <t>manufacturing_notes</t>
  </si>
  <si>
    <t>bifl_certification</t>
  </si>
  <si>
    <t>category TEXT</t>
  </si>
  <si>
    <t>sub_category TEXT</t>
  </si>
  <si>
    <t>tags</t>
  </si>
  <si>
    <t>use_case</t>
  </si>
  <si>
    <t>source_count</t>
  </si>
  <si>
    <t>highlight_quote_1</t>
  </si>
  <si>
    <t>highlight_quote_2</t>
  </si>
  <si>
    <t>post_id</t>
  </si>
  <si>
    <t>post_link</t>
  </si>
  <si>
    <t>Red Wing</t>
  </si>
  <si>
    <t>Men's Iron Ranger Boot</t>
  </si>
  <si>
    <t>https://amzn.to/4fsPKMa</t>
  </si>
  <si>
    <t>PUBLISHED</t>
  </si>
  <si>
    <t>Needs Review</t>
  </si>
  <si>
    <t>No Error</t>
  </si>
  <si>
    <t>https://docs.google.com/document/d/1EWLiGuPAaBgx92kBsf_DVo0DyCvdHjGnww2vtb0TVD4</t>
  </si>
  <si>
    <t>https://docs.google.com/document/d/1yU1MJoERVOY1P3QC_BsdEuQE_6_PitLyC7Gh5Stt5fA/edit</t>
  </si>
  <si>
    <t>https://docs.google.com/document/d/1kxm9JZ5lWnHDkRFjjNdYlILmGEKdPynfHiq8YjYYZ4Q/edit</t>
  </si>
  <si>
    <t>https://docs.google.com/document/d/14Z6WzXWOV4e4x6mwAO7emXaMRw1S2TWsQ-l9pOwwomQ/edit</t>
  </si>
  <si>
    <t>https://www.redwingberlin.com/en/</t>
  </si>
  <si>
    <t>https://docs.google.com/document/d/1x5bO62r0fzotg8E0xplihiNIxmyH9th-fZgpHPeZW08/edit</t>
  </si>
  <si>
    <t>https://www.amazon.com/Red-Wing/b/ref=bl_sl_s_sh_web_2599474011?ie=UTF8&amp;node=2599474011&amp;field-lbr_brands_browse-bin=Red+Wing</t>
  </si>
  <si>
    <t>https://m.media-amazon.com/images/I/71+HcCryrpL._AC_SL1400_.jpg</t>
  </si>
  <si>
    <t>https://m.media-amazon.com/images/I/71+HcCryrpL._AC_SL1400_.jpg, https://m.media-amazon.com/images/I/61TRIygJBVL._AC_SL1400_.jpg, https://m.media-amazon.com/images/I/61MLlMD94SL._AC_SL1400_.jpg, https://m.media-amazon.com/images/I/61JYFs6KuWL._AC_SL1400_.jpg, https://m.media-amazon.com/images/I/61DZQdy61rL._AC_SL1400_.jpg</t>
  </si>
  <si>
    <t>Clothing, Shoes &amp; Jewelry &gt; Men &gt; Shoes &gt; Boots &gt; Motorcycle &amp; Combat</t>
  </si>
  <si>
    <t>The product is natural leather and its easy for scuffs to happen but they rub out.This can be removed by a soft dry cloth and lightly buffed out the scuffs. Fit Recommendation - Many customers size down ½ to 1 full size. Features a bump toe for more room up-front. Double layer leather toe cap and leather heel pocket Style No. 8111 Care instructions -Use warm water and a soft bristle brush to remove stuck-on dirt and then use a clean, dry cloth to wipe away any remaining excess dirt</t>
  </si>
  <si>
    <t>Handcrafted in the USA with durable stitch-down welt construction and premium quality leather, the Iron Ranger boot from Red Wing will offer years of comfortable wear. This robust boot is built on a non-marking, oil-resistant sole and handsomely detailed with contrast stitching, a cap toe, and high polish hooks and eyelets.Dear first time buyers, Red Wing Shoes tend to run larger than your regular shoe size. Please take this into consideration when purchasing a pair.Please note, in the manufacturing process, staples are used to adhere the insole to the plastic last. These staples may penetrate the surface of the insole leaving small holes and pushing up a small amount of the grain of the leather insole. Care instruction-Use warm water and a soft bristle brush to remove stuck-on dirt. Then use a clean, dry cloth to wipe away any remaining excess dirt                     Handcrafted in the USA with durable stitch-down welt construction and premium quality leather, the Iron Ranger boot from Red Wing will offer years of comfortable wear. This robust boot is built on a non-marking, oil-resistant sole and handsomely detailed with contrast stitching, a cap toe, and high polish hooks and eyelets.             
                             Genuine Red Wing Motorcycle boots. Our ultimate destination is always boots of authentic excellence and genuine quality- no deviations, no variations. For men and women. Hand built with welt construction and superior leather for durability and removable           See more</t>
  </si>
  <si>
    <t>Leather</t>
  </si>
  <si>
    <t>0.39 x 0.39 x 0.39 inches; 2 Pounds</t>
  </si>
  <si>
    <t>The product is natural leather and its easy for scuffs to happen but they rub out.This can be removed by a soft dry cloth and lightly buffed out the scuffs.</t>
  </si>
  <si>
    <t>Fit Recommendation - Many customers size down ½ to 1 full size.</t>
  </si>
  <si>
    <t>Features a bump toe for more room up-front. Double layer leather toe cap and leather heel pocket</t>
  </si>
  <si>
    <t>Style No. 8111</t>
  </si>
  <si>
    <t>Care instructions -Use warm water and a soft bristle brush to remove stuck-on dirt and then use a clean, dry cloth to wipe away any remaining excess dirt</t>
  </si>
  <si>
    <t>&lt;p&gt;Finally, something built right. These boots are legendary in the BIFL community for good reason — users report wearing them daily for 5, 7, even 10+ years with proper care. The thick leather, Goodyear welt construction, and ability to resole mean they're in it for the long haul.&lt;/p&gt;&lt;ul&gt;&lt;li&gt;&lt;strong&gt;Rock-solid construction:&lt;/strong&gt; Users praise the thick leather that will last forever if periodically cared for and mention boots becoming custom molded to your feet after break-in. The Goodyear welt allows infinite resoling.&lt;/li&gt;&lt;li&gt;&lt;strong&gt;Proven track record:&lt;/strong&gt; Reddit's filled with decade-old pairs still going strong. One user cleaned boots after years saying it always impresses me how well they've held up. Another called them workhorses after heavy use.&lt;/li&gt;&lt;li&gt;&lt;strong&gt;Watch for QC issues:&lt;/strong&gt; Some users report trash leather on newer pairs or receiving seemingly used boots. The brutal 2-4 week break-in period is legendary — expect pain before gain.&lt;/li&gt;&lt;/ul&gt;&lt;br&gt;&lt;p&gt;&lt;strong&gt;Bottom line:&lt;/strong&gt; If you can survive the break-in hell and dodge the occasional QC lemon, these are true 10+ year boots that get better with age. Just size down and prepare for battle.&lt;/p&gt;</t>
  </si>
  <si>
    <t>&lt;p&gt;Iron Rangers are built for decades of resoling and DIY maintenance, with widespread cobbler support and aftermarket parts.&lt;/p&gt;&lt;ul&gt;&lt;li&gt;&lt;strong&gt;Goodyear welt construction:&lt;/strong&gt; Users report resoling multiple times over 5-10+ years, with one mentioning send these in to get re-soled when they are worn out as a huge benefit&lt;/li&gt;&lt;li&gt;&lt;strong&gt;Active repair community:&lt;/strong&gt; Reddit posts detail extensive customization including sole swaps to Vibram wedges, adding kilties, and even barefoot conversions by removing shanks&lt;/li&gt;&lt;li&gt;&lt;strong&gt;Official cobbler service:&lt;/strong&gt; Red Wing Berlin offers professional resoling for EU customers, though mail-in service takes 3-4 weeks&lt;/li&gt;&lt;/ul&gt;&lt;br&gt;&lt;p&gt;&lt;strong&gt;Bottom line:&lt;/strong&gt; Nearly perfect repairability — only docked for the challenging break-in period that some never overcome and women's models using inferior Texon insoles instead of leather.&lt;/p&gt;</t>
  </si>
  <si>
    <t>&lt;p&gt;Red Wing offers a standard 12-month limited warranty covering defects in materials and workmanship for the original purchaser only. The warranty requires proof of purchase and return to the original store or any Red Wing retail location.&lt;/p&gt;&lt;ul&gt;&lt;li&gt;&lt;strong&gt;Coverage:&lt;/strong&gt; Defects in workmanship and materials under normal use for 12 months&lt;/li&gt;&lt;li&gt;&lt;strong&gt;Exclusions:&lt;/strong&gt; Damage from excessive wear, improper use, or modifications not covered&lt;/li&gt;&lt;li&gt;&lt;strong&gt;Service benefit:&lt;/strong&gt; Many Red Wing stores offer free monthly maintenance (cleaning, oiling, lace replacement) separate from warranty&lt;/li&gt;&lt;/ul&gt;&lt;br&gt;&lt;p&gt;&lt;strong&gt;Bottom line:&lt;/strong&gt; The warranty is average for footwear but the boots' reputation for durability and resolability gives them BIFL status despite the limited formal protection period.&lt;/p&gt;</t>
  </si>
  <si>
    <t xml:space="preserve">&lt;p&gt;&amp;lt;p&amp;gt;Red Wing Iron Rangers show solid sustainability through designed longevity and repairability, though users report minimal environmental messaging from the brand. Reviewers consistently highlight how these boots last forever if periodically cared for and can be sent in to get re-soled when worn out, extending their life well beyond typical footwear.&amp;lt;/p&amp;gt;&amp;lt;ul&amp;gt;&amp;lt;li&amp;gt;&amp;lt;strong&amp;gt;Built to last:&amp;lt;/strong&amp;gt; Users report boots lasting 5-10+ years of daily wear, with thick leather that develops character rather than deteriorating&amp;lt;/li&amp;gt;&amp;lt;li&amp;gt;&amp;lt;strong&amp;gt;Repairable design:&amp;lt;/strong&amp;gt; Goodyear welt construction allows multiple resoles, with active community around customization and restoration&amp;lt;/li&amp;gt;&amp;lt;li&amp;gt;&amp;lt;strong&amp;gt;Material concerns:&amp;lt;/strong&amp;gt; No mentions of sustainable sourcing, recycled content, or eco-friendly tanning processes in reviews&amp;lt;/li&amp;gt;&amp;lt;/ul&amp;gt;&amp;lt;br&amp;gt;&amp;lt;p&amp;gt;&amp;lt;strong&amp;gt;Bottom line:&amp;lt;/strong&amp;gt; These boots earn sustainability points through sheer durability and repairability rather than eco-materials — a classic BIFL approach where longevity trumps green marketing.&amp;lt;/p&amp;gt;&lt;/p&gt;
</t>
  </si>
  <si>
    <t>&lt;p&gt;Red Wing Iron Rangers enjoy cult status in durability-focused communities, with owners proudly showcasing boots lasting 5-10+ years. The consensus is overwhelmingly positive among experienced users who've pushed through the break-in period.&lt;/p&gt;&lt;ul&gt;&lt;li&gt;&lt;strong&gt;Brutal break-in:&lt;/strong&gt; Users warn it will suck the first 2-4 weeks with stiff leather that feels like walking on planks of wood, causing significant discomfort&lt;/li&gt;&lt;li&gt;&lt;strong&gt;Long-term loyalty:&lt;/strong&gt; After break-in, owners rave they become the most comfortable shoes that feel custom molded to your feet and only get better with age&lt;/li&gt;&lt;li&gt;&lt;strong&gt;Quality concerns:&lt;/strong&gt; Some users report receiving seemingly used boots or experiencing premature wear, suggesting inconsistent quality control&lt;/li&gt;&lt;li&gt;&lt;strong&gt;Price resistance:&lt;/strong&gt; At $350+ (€400 in Europe), many find them overpriced, especially given the painful break-in and cheaper alternatives like Jim Green&lt;/li&gt;&lt;/ul&gt;&lt;br&gt;&lt;p&gt;&lt;strong&gt;Bottom line:&lt;/strong&gt; Redditors who survive the hellish break-in become evangelists, but the high price and comfort issues make them divisive despite their BIFL reputation.&lt;/p&gt;</t>
  </si>
  <si>
    <t>Iron Rangers earn their BIFL status through exceptional durability (8.5/10) and best-in-class repairability (9/10), not through their average warranty (5/10). These boots represent the classic BIFL philosophy: endure short-term pain for long-term gain. They'll easily last 5-10+ years with proper care, can be resoled indefinitely, and develop a custom fit after the notoriously brutal break-in period. Ideal for those seeking footwear that improves with age and who value craftsmanship over immediate comfort. At $350+, they're an investment that pays dividends in longevity, though quality control issues occasionally undermine their premium positioning.</t>
  </si>
  <si>
    <t>"Will last 5-10+ years of daily wear with periodic leather care; Goodyear welt construction allows unlimited resoling</t>
  </si>
  <si>
    <t>Prepare for a brutal 2-4 week break-in period that some users never overcome; leather quality varies in newer production</t>
  </si>
  <si>
    <t>12-month limited warranty is underwhelming, but most stores offer free maintenance services that extend boot life</t>
  </si>
  <si>
    <t>High initial price ($350+) is justified by decade-plus lifespan, though alternatives like Jim Green offer similar construction for less</t>
  </si>
  <si>
    <t>Owners overwhelmingly become evangelists after surviving break-in, praising how boots mold to feet and improve with age</t>
  </si>
  <si>
    <t>Red Wing's Iron Ranger boots combine rugged Goodyear welt construction with premium full-grain leather for decades of reliable service. The double-layer toe cap and leather heel pocket offer exceptional durability, while the bump toe design provides comfort during long wear. These iconic boots develop a custom fit over time and can be resoled repeatedly, making them true lifetime footwear with proper care and maintenance.</t>
  </si>
  <si>
    <t>5-10+ years with regular wear, potentially decades with proper care and resoling</t>
  </si>
  <si>
    <t>Do Red Wing Iron Ranger boots run true to size or should I size up or down?</t>
  </si>
  <si>
    <t>Red Wing Iron Ranger boots generally run large in length but not in width, so it is recommended to order a half to a full size smaller than your usual shoe size. This sizing advice helps accommodate the break-in period and the boot's shaping over time.</t>
  </si>
  <si>
    <t>How long is the break-in period for Iron Ranger boots and what should I expect?</t>
  </si>
  <si>
    <t>The Iron Ranger boots require a few weeks of break-in time during which they mold to your feet, developing a personalized fit and comfort. The leather stiffens initially, and users commonly experience tightness before the boots soften and become more comfortable.</t>
  </si>
  <si>
    <t>What materials and construction features make Iron Ranger boots durable?</t>
  </si>
  <si>
    <t>Iron Ranger boots feature a leather toe cap, leather insoles, cork midsoles, Goodyear welt, Puritan triple-stitch construction, and brass speed hooks. Their Vibram® 430 Mini-lug outsole provides traction and durability, making them long-lasting and rugged.</t>
  </si>
  <si>
    <t>How should I care for and maintain my Iron Ranger boots?</t>
  </si>
  <si>
    <t>For leather care, clean regularly with appropriate leather or nubuck cleaning kits, allow oil treatments to soak in, and apply Red Wing's Leather Protector spray to maintain water resistance. For Roughout (suede) leather versions, use a Nubuck Cleaner Kit and brushes to remove dirt and stains, conditioning the welt with oil to ensure future resoling.</t>
  </si>
  <si>
    <t>Can Iron Ranger boots be resoled or repaired if damaged?</t>
  </si>
  <si>
    <t>Yes, Iron Ranger boots can be resoled thanks to the Goodyear welt construction, provided the welt is kept flexible with regular oiling. Red Wing also offers small repairs such as sewing seams and renewing eyelets or hardware through their stores or by contacting them via email.</t>
  </si>
  <si>
    <t>10+ year lifespan with proper care</t>
  </si>
  <si>
    <t>Goodyear welt allows multiple resolings</t>
  </si>
  <si>
    <t>Leather molds to feet after break-in</t>
  </si>
  <si>
    <t>Thick leather develops unique character</t>
  </si>
  <si>
    <t>Brutal 2-4 week break-in period</t>
  </si>
  <si>
    <t>Inconsistent quality control reported</t>
  </si>
  <si>
    <t>Expensive at $350+</t>
  </si>
  <si>
    <t>Limited 12-month warranty</t>
  </si>
  <si>
    <t>{"frequency":{"frequency":"Seasonally / As Needed","description":"Treat boots 4-5 times a year, especially in wet or harsh conditions; daily brushing removes surface dirt"},"steps":[{"step":1,"title":"Clean","icon":"clean","description":"Remove dirt with a horsehair brush. For deeper cleaning, use a damp cloth with Red Wing Foam Leather Cleaner, then wipe off with a damp cloth and let dry. Avoid soaking or harsh chemicals.","products":[{"name":"Red Wing Foam Leather Cleaner","price":"$15"}]},{"step":2,"title":"Condition / Maintain","icon":"condition","description":"Apply Red Wing All Natural Leather Conditioner, Boot Oil, or Mink Oil in a light, even coat using a cloth, dauber brush, or fingers. Let boots rest and dry for 2-3 hours to absorb the oil completely, then buff with a brush for shine and to remove excess product.","products":[{"name":"Red Wing All Natural Leather Conditioner","price":"$15"},{"name":"Red Wing Boot Oil","price":"$15"},{"name":"Mink Oil","price":"$10"}]},{"step":3,"title":"Protect / Store","icon":"protect","description":"Spray with Red Wing Leather Protector to guard against moisture and stains. Store boots in a cool, dry place and use cedar shoe trees to maintain shape and absorb moisture. Regular brushing maintains appearance and leather health.","products":[{"name":"Red Wing Leather Protector","price":"$15"}]}]}</t>
  </si>
  <si>
    <t>USA</t>
  </si>
  <si>
    <t>Made in the USA at Red Wing's Minnesota and Missouri factories using primarily American materials for the Heritage collection, including the Iron Ranger Boot.</t>
  </si>
  <si>
    <t>Footwear &amp; Accessories</t>
  </si>
  <si>
    <t>Boots</t>
  </si>
  <si>
    <t>leather boots, goodyear welt, heritage footwear, resoleable, american-made, work boots, full-grain leather, patina, red wing, iron ranger</t>
  </si>
  <si>
    <t>Daily urban wear, Casual workwear, Weekend outdoor activities, Heritage-inspired fashion, Four-season footwear</t>
  </si>
  <si>
    <t>""Users report wearing them daily for 5, 7, even 10+ years with proper care. The thick leather becomes custom molded to your feet after break-in." – Reddit consensus</t>
  </si>
  <si>
    <t>It will suck the first 2-4 weeks with stiff leather that feels like walking on planks of wood, causing significant discomfort." – BIFL community warning</t>
  </si>
  <si>
    <t>Cuisinart</t>
  </si>
  <si>
    <t>14-Cup Food Processor Brushed Stainless Steel DFP-14BCNY</t>
  </si>
  <si>
    <t>https://www.amazon.com/dp/B01AXM4WV2</t>
  </si>
  <si>
    <t>https://docs.google.com/document/d/1CFKa2rdnw5B0Rwtf6Fg5XysqGwhHWjJZiUeTet2A57Y</t>
  </si>
  <si>
    <t>https://docs.google.com/document/d/1IdGZUS_tM82IuVWqNc93cImuCsz9N2YB9GpXEzzrCUg/edit</t>
  </si>
  <si>
    <t>https://docs.google.com/document/d/1maFSWamzE17qbZ6x4_Vgld8WJ2fXTwiqQCLKKMsXmK8/edit</t>
  </si>
  <si>
    <t>https://docs.google.com/document/d/1UEyD_LfqrfFje3m3pRyZxcafW-jwYLO6Xi7B2vvhlgs/edit</t>
  </si>
  <si>
    <t>http://register.cuisinart.com/</t>
  </si>
  <si>
    <t>https://docs.google.com/document/d/1zeP9gifqaqAOT8C9gZ0DkDlB3rs3_o3KsQ25_kghJQI/edit</t>
  </si>
  <si>
    <t>https://www.amazon.com/stores/Cuisinart/page/9EA87106-FA2E-4134-BB4D-18194A61B989?is_byline_deeplink=true&amp;deeplink=0E457D07-67D2-4632-9B15-6AC647D2B82D&amp;redirect_store_id=9EA87106-FA2E-4134-BB4D-18194A61B989&amp;lp_asin=B01AXM4WV2&amp;ref_=ast_bln&amp;store_ref=bl_ast_dp_brandLogo_sto</t>
  </si>
  <si>
    <t>https://m.media-amazon.com/images/I/71VDt77YGzL._AC_SL1500_.jpg</t>
  </si>
  <si>
    <t>https://m.media-amazon.com/images/I/71VDt77YGzL._AC_SL1500_.jpg, https://m.media-amazon.com/images/I/81U-K-sAG7L._AC_SL1500_.jpg, https://m.media-amazon.com/images/I/819h24qfelL._AC_SL1500_.jpg, https://m.media-amazon.com/images/I/61VmXJwO5BL._AC_SL1500_.jpg, https://m.media-amazon.com/images/I/81B5wpL0mYL._AC_SL1500_.jpg, https://m.media-amazon.com/images/I/71ur-Vc38iL._AC_SL1500_.jpg, https://m.media-amazon.com/images/I/8112G94AUHL._AC_SL1500_.jpg</t>
  </si>
  <si>
    <t>2K+ bought in past month</t>
  </si>
  <si>
    <t>In Stock</t>
  </si>
  <si>
    <t>Home &amp; Kitchen &gt; Kitchen &amp; Dining &gt; Small Appliances &gt; Food Processors</t>
  </si>
  <si>
    <t>Superior Function: Cuisinart’s 720-watt motor, large-capacity food processor and vegetable chopper can handle almost anything. Make any kind of dip, puree soup or sauce including hummus, salsa, guacamole - the possibilities are endless Must-Have Features: The 14-cup food chopper has “on” and “off/pulse” buttons with an extra-large feed tube with a bowl sleeve assembly designed for both small and large feed tube pushers. Also comes with a detachable disc stem for easy use and clean up Included Accessories: This processor comes with dishwasher-safe parts including a stainless-steel standard slicing disc (4mm), medium shredding disc, &amp; stainless-steel chopping/mixing blade, as well as a spatula, instruction manual, &amp; recipe booklet Note To Consumer: Shredding and slicing blades are not adjustable. Please refer to the manual before setting up Full 5-year Warranty: The food processor motor comes with a limited 3-year warranty: Refer to user manual for troubleshooting steps and questions surrounding warranty policies. This product is BPA free</t>
  </si>
  <si>
    <t>The Cuisinart DFP-14BCNY Custom Food Processor has an extra-large feed tube that holds whole fruits and vegetables. It functions as a vegetable chopper, blender, and food processer in one for kitchen-efficient convenience. Features a 14-cup work bowl, 4mm stainless-steel  medium  slicing disc, stainless-steel shredding disc, chopping/mixing blade, and 36-inch cord. Includes a spatula and recipe book.</t>
  </si>
  <si>
    <t>11"D x 7.9"W x 14.8"H</t>
  </si>
  <si>
    <t>Superior Function: Cuisinart’s 720-watt motor, large-capacity food processor and vegetable chopper can handle almost anything. Make any kind of dip, puree soup or sauce including hummus, salsa, guacamole - the possibilities are endless</t>
  </si>
  <si>
    <t>Must-Have Features: The 14-cup food chopper has “on” and “off/pulse” buttons with an extra-large feed tube with a bowl sleeve assembly designed for both small and large feed tube pushers. Also comes with a detachable disc stem for easy use and clean up</t>
  </si>
  <si>
    <t>Included Accessories: This processor comes with dishwasher-safe parts including a stainless-steel standard slicing disc (4mm), medium shredding disc, &amp; stainless-steel chopping/mixing blade, as well as a spatula, instruction manual, &amp; recipe booklet</t>
  </si>
  <si>
    <t>Note To Consumer: Shredding and slicing blades are not adjustable. Please refer to the manual before setting up</t>
  </si>
  <si>
    <t>Full 5-year Warranty: The food processor motor comes with a limited 3-year warranty: Refer to user manual for troubleshooting steps and questions surrounding warranty policies. This product is BPA free</t>
  </si>
  <si>
    <t>&lt;p&gt;A tale of two Cuisinarts: legendary vintage models vs. newer ones with worrying weak spots. The motor's still a beast, but that bowl situation has the community nervous.&lt;/p&gt;&lt;ul&gt;&lt;li&gt;&lt;strong&gt;Motor legacy intact:&lt;/strong&gt; Users report 11, 25, even 35-year lifespans from older models, with current buyers saying this thing is a beast and expecting similar longevity from the powerful motor&lt;/li&gt;&lt;li&gt;&lt;strong&gt;Bowl is the Achilles heel:&lt;/strong&gt; Multiple long-term owners replaced units specifically because bowls cracked while motors kept running. One user warns the blade can dislodge and cut deep scratches that will eventually damage the bowl beyond repair&lt;/li&gt;&lt;li&gt;&lt;strong&gt;Cleaning nightmare:&lt;/strong&gt; The hollow safety locking columns trap food and are not sealed, making them annoying to clean and potentially affecting long-term hygiene&lt;/li&gt;&lt;/ul&gt;&lt;br&gt;&lt;p&gt;&lt;strong&gt;Bottom line:&lt;/strong&gt; Could've been great, but the bowl durability issues and cleaning hassles knock it down from heirloom status. At least replacement bowls are available when (not if) they crack.&lt;/p&gt;</t>
  </si>
  <si>
    <t>&lt;p&gt;This Cuisinart gets solid marks for fixability, with replacement parts readily available and a motor built to outlast the rest. Users report bowls are always the weakest link in food processors and replacement parts are available for this model so that is a win, and multiple owners replaced just the bowl after 11-25 years while motors kept running strong.&lt;/p&gt;&lt;ul&gt;&lt;li&gt;&lt;strong&gt;Parts access:&lt;/strong&gt; Replacement bowls, lids, and blades are available directly from Cuisinart, addressing the most common failure point&lt;/li&gt;&lt;li&gt;&lt;strong&gt;Design concerns:&lt;/strong&gt; Blade can dislodge during heavy use and cut deep scratches in the bowl, with no spindle or mechanism to hold blade in place beyond friction fit&lt;/li&gt;&lt;li&gt;&lt;strong&gt;Cleaning hassles:&lt;/strong&gt; Safety locking mechanism has hollow columns that trap food and are annoying to clean, potentially affecting long-term maintenance&lt;/li&gt;&lt;/ul&gt;&lt;br&gt;&lt;p&gt;&lt;strong&gt;Bottom line:&lt;/strong&gt; With available replacement parts and proven 25+ year motor life from older models, this processor earns decent repairability marks despite bowl durability concerns and fiddly cleaning requirements.&lt;/p&gt;</t>
  </si>
  <si>
    <t>&lt;p&gt;Cuisinart offers a respectable warranty with separate coverage periods for different components - 3 years on the entire unit and 5 years on the motor specifically.&lt;/p&gt;&lt;ul&gt;&lt;li&gt;&lt;strong&gt;Duration:&lt;/strong&gt; Limited 3-year warranty on the full unit, with extended 5-year coverage on the motor specifically, which exceeds industry standards.&lt;/li&gt;&lt;li&gt;&lt;strong&gt;Claim Process:&lt;/strong&gt; Standard procedure requiring proof of purchase and contacting customer service at 1-800-726-0190.&lt;/li&gt;&lt;li&gt;&lt;strong&gt;Replacement Parts:&lt;/strong&gt; User reviews consistently mention availability of replacement parts (particularly bowls), which is crucial for long-term use as bowls are identified as common failure points.&lt;/li&gt;&lt;/ul&gt;&lt;br&gt;&lt;p&gt;&lt;strong&gt;Bottom line:&lt;/strong&gt; While not exceptional, Cuisinart's warranty offers solid protection with extended motor coverage and confirmed parts availability, reflecting their confidence in the product's longevity and addressing the most common component failure (the bowl).&lt;/p&gt;</t>
  </si>
  <si>
    <t xml:space="preserve">&lt;p&gt;&amp;lt;p&amp;gt;No sustainability information found in reviews. Users focus entirely on durability, performance, and repairability without mentioning eco-friendly materials, energy efficiency, recycling programs, or environmental practices.&amp;lt;/p&amp;gt;&amp;lt;ul&amp;gt;&amp;lt;li&amp;gt;&amp;lt;strong&amp;gt;Repairability mentioned:&amp;lt;/strong&amp;gt; Multiple users note replacement parts are available for this model, especially bowls, which aligns with reducing waste through repair instead of replacement&amp;lt;/li&amp;gt;&amp;lt;li&amp;gt;&amp;lt;strong&amp;gt;Longevity claims:&amp;lt;/strong&amp;gt; Several users report previous Cuisinart models lasting 11-35 years, suggesting potential for long product lifespan that reduces consumption&amp;lt;/li&amp;gt;&amp;lt;li&amp;gt;&amp;lt;strong&amp;gt;Missing eco data:&amp;lt;/strong&amp;gt; No mentions of recycled materials, packaging waste, energy consumption, manufacturing practices, or end-of-life recycling options&amp;lt;/li&amp;gt;&amp;lt;/ul&amp;gt;&amp;lt;br&amp;gt;&amp;lt;p&amp;gt;&amp;lt;strong&amp;gt;Bottom line:&amp;lt;/strong&amp;gt; While the product shows promise for longevity and repairability (which indirectly supports sustainability), reviews contain zero direct environmental or sustainability information to properly evaluate eco-responsibility.&amp;lt;/p&amp;gt;&lt;/p&gt;
</t>
  </si>
  <si>
    <t>&lt;p&gt;Reddit shows a split between old-school Cuisinart worship and frustration with newer models. Legacy units from the 80s are treated like gold, but the current 14-cup gets mixed reactions.&lt;/p&gt;&lt;ul&gt;&lt;li&gt;&lt;strong&gt;Assembly nightmares:&lt;/strong&gt; Users call the lid and bowl design plain bad and completely baffling, requiring constant jiggering to align&lt;/li&gt;&lt;li&gt;&lt;strong&gt;BIFL nostalgia vs reality:&lt;/strong&gt; Redditors whose 35-year models finally quit expect the same longevity, but bowl cracking remains the Achilles heel even with replacement parts available&lt;/li&gt;&lt;li&gt;&lt;strong&gt;Competitor pressure:&lt;/strong&gt; Ninja gets praised for easier assembly and better controls at lower prices, while some jump to Magimix or Breville for premium quality&lt;/li&gt;&lt;/ul&gt;&lt;br&gt;&lt;p&gt;&lt;strong&gt;Bottom line:&lt;/strong&gt; Strong brand legacy keeps it recommended, but usability issues and bowl durability concerns prevent higher scores despite the bulletproof motor reputation.&lt;/p&gt;</t>
  </si>
  <si>
    <t>The Cuisinart 14-cup food processor carries a strong motor legacy but falls short of true BIFL status due to persistent bowl durability issues. It scores a 7/10 overall, with replacement parts keeping it serviceable long-term despite frustrating design flaws. Perfect for occasional home cooks who prioritize motor power and don't mind replacing bowls every several years. Old-school Cuisinart quality seems diluted in newer models, though the 5-year motor warranty reflects confidence in the core component that historically lasts decades.</t>
  </si>
  <si>
    <t>"Legendary motor can last 25+ years, but plastic bowls inevitably crack and require replacement</t>
  </si>
  <si>
    <t>Good repairability with readily available replacement parts, though design flaws (loose blade, food-trapping safety columns) undermine longevity</t>
  </si>
  <si>
    <t>Solid 3-year warranty with extended 5-year motor coverage addresses the strongest component while acknowledging bowl vulnerabilities</t>
  </si>
  <si>
    <t>Delivers professional-grade power, but competitors offer better usability at similar price points</t>
  </si>
  <si>
    <t>Community divided: vintage model owners remain loyal despite acknowledging declining build quality in current generation</t>
  </si>
  <si>
    <t>Cuisinart's 14-Cup Food Processor features a powerful 720-watt motor housed in brushed stainless steel. The generous capacity bowl handles everything from dips to dough, while the extra-large feed tube accommodates whole fruits and vegetables. Includes essential stainless steel discs and blades for slicing, shredding, and chopping, with dishwasher-safe components for easy cleanup. The detachable disc stem simplifies use and maintenance.</t>
  </si>
  <si>
    <t>10-15 years with proper maintenance, though bowl may need replacement before motor fails</t>
  </si>
  <si>
    <t>What is the capacity of the Cuisinart 14-Cup Food Processor DFP-14BCNY?</t>
  </si>
  <si>
    <t>The Cuisinart DFP-14BCNY has a 14-cup capacity work bowl, allowing for large quantities of food to be processed at once.</t>
  </si>
  <si>
    <t>What attachments and blades come with the Cuisinart 14-Cup Food Processor DFP-14BCNY?</t>
  </si>
  <si>
    <t>This food processor includes a 4mm stainless steel slicing disk, shredding disk, chopping blade, and dough blade for versatile food preparation.</t>
  </si>
  <si>
    <t>What power does the Cuisinart 14-Cup Food Processor DFP-14BCNY motor have?</t>
  </si>
  <si>
    <t>The previous model DFP-14BCN featured a 720-watt motor; the DFP-14BCNY is an updated model but also designed to have robust motor power suitable for heavy-duty processing.</t>
  </si>
  <si>
    <t>Why might the blades on the Cuisinart 14-Cup Food Processor not spin or spin slowly?</t>
  </si>
  <si>
    <t>Blade issues can be due to misassembly, motor problems, or wear. Ensuring correct assembly and checking motor function can mitigate this; the model has had reported blade and motor concerns in older versions.</t>
  </si>
  <si>
    <t>Where can I find warranty and support information for the Cuisinart 14-Cup Food Processor DFP-14BCNY?</t>
  </si>
  <si>
    <t>Warranty details vary by product; the instruction booklet and Cuisinart's website provide warranty and user manual data. For damaged orders or support, Cuisinart's customer service can be contacted within 5 days of delivery.</t>
  </si>
  <si>
    <t>Motor lasts 20+ years</t>
  </si>
  <si>
    <t>Replacement parts readily available</t>
  </si>
  <si>
    <t>Powerful performance for heavy tasks</t>
  </si>
  <si>
    <t>Extended 5-year motor warranty</t>
  </si>
  <si>
    <t>Bowl cracks are common issue</t>
  </si>
  <si>
    <t>Frustrating lid alignment difficulties</t>
  </si>
  <si>
    <t>Cleaning trapped food in columns challenging</t>
  </si>
  <si>
    <t>Blade can dislodge during use</t>
  </si>
  <si>
    <t>{"frequency":{"frequency":"After each use","description":"Clean the food processor immediately after each use to prevent food residue from hardening and to maintain hygiene."},"steps":[{"step":1,"title":"Clean","icon":"clean","description":"Unplug the unit before cleaning. Remove the blade and bowl from the base before washing. Wash removable parts like the bowl, lid, and pushers in warm, soapy water or place them on the top rack of the dishwasher. Avoid immersing the motor base in water; simply wipe it down with a damp cloth.","products":[{"name":"Mild dish soap","price":"$5"}]},{"step":2,"title":"Condition / Maintain","icon":"condition","description":"Periodically check that the blade and locking mechanisms are secure and free of debris. Ensure that the blade is dry before reassembling to avoid corrosion. Keep the motor base clean and free from food particles to maintain performance.","products":[]},{"step":3,"title":"Protect / Store","icon":"protect","description":"Store all parts in a dry place ensuring blades are kept safely to avoid damage or injury. Assemble the unit with the lid off or disassembled if stored for long periods to avoid trapped moisture and odors.","products":[]}]}</t>
  </si>
  <si>
    <t>Unknown</t>
  </si>
  <si>
    <t>Manufacturer does not publicly disclose production location for this model</t>
  </si>
  <si>
    <t>Home &amp; Kitchen</t>
  </si>
  <si>
    <t>Cookware &amp; Bakeware</t>
  </si>
  <si>
    <t>food processor, kitchen appliance, cuisinart, stainless steel, large capacity, meal prep, slicing, shredding, chopping, durable motor</t>
  </si>
  <si>
    <t>Weekly meal preparation, Homemade dips and sauces, Dough kneading, Vegetable chopping and slicing, Large batch cooking</t>
  </si>
  <si>
    <t>""Users report 11, 25, even 35-year lifespans from older models, with current buyers saying this thing is a beast." – BIFL community consensus</t>
  </si>
  <si>
    <t>The blade can dislodge and cut deep scratches that will eventually damage the bowl beyond repair." – Reddit user</t>
  </si>
  <si>
    <t>Pyrex</t>
  </si>
  <si>
    <t>Pyrex Easy Grab 1.5-Qt Glass Loaf Dish</t>
  </si>
  <si>
    <t>https://amzn.to/46Mazja</t>
  </si>
  <si>
    <t>B004CFY55A</t>
  </si>
  <si>
    <t>https://docs.google.com/document/d/1-31Jg2dz3g_d-VuEobKpf5HH_gZfW7Sc8fyyqLMtJd0</t>
  </si>
  <si>
    <t>https://docs.google.com/document/d/1Nglq6VDUccLDUAa-EOJ1RsFSoRAi-lQm_JP5nFh3K4w/edit</t>
  </si>
  <si>
    <t>https://docs.google.com/document/d/1IQHD3Iu1kuOgWpSf_HyGLtH3E-ewRigKB_-vWi8ttz0/edit</t>
  </si>
  <si>
    <t>https://docs.google.com/document/d/1vU2KJUj4i1JcdA0PEOIPb0ANzguqvzzTfCJmR1bNwSc/edit</t>
  </si>
  <si>
    <t>https://corelle.com</t>
  </si>
  <si>
    <t>https://docs.google.com/document/d/1T1atdTlWBBWTfbFZnE60QpuabIA8uxE1owCbXE7U9pA/edit</t>
  </si>
  <si>
    <t>https://www.amazon.com/stores/Pyrex/page/05D7A8ED-BFAE-4641-8293-E5D67CDECD1A?is_byline_deeplink=true&amp;deeplink=8FDD2389-5284-4C94-B7EF-37D273E79918&amp;redirect_store_id=05D7A8ED-BFAE-4641-8293-E5D67CDECD1A&amp;lp_asin=B004CFY55A&amp;ref_=ast_bln&amp;store_ref=bl_ast_dp_brandLogo_sto</t>
  </si>
  <si>
    <t>https://m.media-amazon.com/images/I/71VJpKwItUL._AC_SL1500_.jpg</t>
  </si>
  <si>
    <t>https://m.media-amazon.com/images/I/71VJpKwItUL._AC_SL1500_.jpg, https://m.media-amazon.com/images/I/91cSy2UYisL._AC_SL1500_.jpg, https://m.media-amazon.com/images/I/81hq+UeaEzL._AC_SL1500_.jpg, https://m.media-amazon.com/images/I/71A3fAeDx3L._AC_SL1500_.jpg, https://m.media-amazon.com/images/I/81fTa9uOVwL._AC_SL1500_.jpg, https://m.media-amazon.com/images/I/81yYL2GAS4L._AC_SL1500_.jpg, https://m.media-amazon.com/images/I/81WIWyMVYkL._AC_SL1500_.jpg, https://m.media-amazon.com/images/I/31Lwxdx5rtL._AC_.jpg</t>
  </si>
  <si>
    <t>Currently unavailable.                                  We don't know when or if this item will be back in stock.</t>
  </si>
  <si>
    <t>Home &amp; Kitchen &gt; Kitchen &amp; Dining &gt; Bakeware &gt; Bakers &amp; Casseroles &gt; Bake &amp; Serve Sets</t>
  </si>
  <si>
    <t>8-PIECE SET: Includes (1) 3-qt / 13x9-inch, (1) 2-qt / 8x8-inch, and (2) 1-Cup glass containers with plastic lids. These baking and storing dishes will help you prep, bake, and store your food with safety and glee, both essential ingredients for an amazing meal experience. INTUITIVE DESIGN: The Pyrex bakeware set has wide handles that help secure a firm grip to avoid slips and spills. This is the ideal tool for baking and serving all manner of dishes and entertaining. EVERYDAY USE: High-quality non-pourous glass gives you a peace of mind when storing your food, resisting stains, flavors and odors. Durable tempered glass is also dishwasher, freezer, microwave and preheated oven safe. NON-TOXIC LID: BPA-Free plastic lid is freezer, microwave, and top-rack dishwasher safe. No need to hold back when warming your food or storing your leftovers for tomorrow. PERFECT LID FIT: Plastic lids are designed to securely keep your food fresh and tasty for longer. Too many leftovers? The Pyrex plastic lids keep a tight fit on your food while being easy to handle. LIMITED WARRANTY: This item has a limited 2-year warranty on glass and plastic lids. A TRUSTED BRAND: Loved for generations, experienced cooks and beginners alike have reached for Pyrex brand glassware products, because they’re affordable, durable, and great for all their cooking, serving and storing needs. Pyrex Glass is made in the USA and comes with a 2 year warranty</t>
  </si>
  <si>
    <t>This 8-piece set is the ideal way to get started baking, with a compact set of durable pieces for baking, serving and storing. The two Baking Dishes (one sized for main dishes, and the other for sides or desserts) both include Easy Grab handles, which makes transporting simple. The two glass storage containers have secure-fit lids to keep ingredients ready for baking or leftovers fresh. This set includes(1) 3-QT Easy Grab Baking Dish with Lid, (1) 8x8 Easy Grab Baking Dish with Lid and (2) 1-cup Glass Storage Containers with Lids.Set includes Item Quantity Dimension Capacity Glass Baking Dish 1 16.25'' wide x 9.5'' deep x 2.25'' high 3 quarts Glass Baking Dish 1 8'' wide x 8'' deep x 2.75'' high 2 quarts Baking Dish Lid 1 13.75'' wide x 9.75'' deep x 0.25'' high Baking Dish Lid 1 8.5'' wide x 8.5'' deep Glass Food Storage 2 3.75'' diameter x 1.75'' high 1 cup Storage Lid 2 3.75'' diameter.</t>
  </si>
  <si>
    <t>Glass</t>
  </si>
  <si>
    <t>17.5 x 12.38 x 4.25 inches</t>
  </si>
  <si>
    <t>8-PIECE SET: Includes (1) 3-qt / 13x9-inch, (1) 2-qt / 8x8-inch, and (2) 1-Cup glass containers with plastic lids. These baking and storing dishes will help you prep, bake, and store your food with safety and glee, both essential ingredients for an amazing meal experience.</t>
  </si>
  <si>
    <t>INTUITIVE DESIGN: The Pyrex bakeware set has wide handles that help secure a firm grip to avoid slips and spills. This is the ideal tool for baking and serving all manner of dishes and entertaining.</t>
  </si>
  <si>
    <t>EVERYDAY USE: High-quality non-pourous glass gives you a peace of mind when storing your food, resisting stains, flavors and odors. Durable tempered glass is also dishwasher, freezer, microwave and preheated oven safe.</t>
  </si>
  <si>
    <t>NON-TOXIC LID: BPA-Free plastic lid is freezer, microwave, and top-rack dishwasher safe. No need to hold back when warming your food or storing your leftovers for tomorrow.</t>
  </si>
  <si>
    <t>PERFECT LID FIT: Plastic lids are designed to securely keep your food fresh and tasty for longer. Too many leftovers? The Pyrex plastic lids keep a tight fit on your food while being easy to handle.</t>
  </si>
  <si>
    <t>&lt;p&gt;Finally, Pyrex delivers on its legacy — thick glass that takes daily abuse, with lids that work as promised. The glass earns high marks from users who praise its heft and resistance to thermal shock.&lt;/p&gt;&lt;ul&gt;&lt;li&gt;&lt;strong&gt;Glass quality:&lt;/strong&gt; Users consistently report the glass is nice and thick so they think it will be very durable, matching old-school Pyrex expectations&lt;/li&gt;&lt;li&gt;&lt;strong&gt;Lid performance:&lt;/strong&gt; The lids are nicely tight without turning into a battle royale and snap on perfectly for oven-to-fridge convenience&lt;/li&gt;&lt;li&gt;&lt;strong&gt;BIFL concern:&lt;/strong&gt; While the glass body should last decades, plastic lids remain the weak link — expect to replace them eventually as Reddit users note with similar products&lt;/li&gt;&lt;/ul&gt;&lt;br&gt;&lt;p&gt;&lt;strong&gt;Bottom line:&lt;/strong&gt; At $14.50, this delivers solid BIFL value for the glass body alone. The convenience of well-fitting lids is gravy, even if they won't outlive the dish itself.&lt;/p&gt;</t>
  </si>
  <si>
    <t>&lt;p&gt;The Pyrex Easy Grab loaf dish shows classic sealed-design problems with zero repair support. While the thick glass body is praised for durability, users report glass can chip and send shards into food. The plastic lids are the weak point — they're non-replaceable components that will degrade faster than the glass.&lt;/p&gt;&lt;ul&gt;&lt;li&gt;&lt;strong&gt;No parts availability:&lt;/strong&gt; Corelle Brands offers no replacement lids or repair services, just warranty swaps for defects&lt;/li&gt;&lt;li&gt;&lt;strong&gt;Sealed design philosophy:&lt;/strong&gt; Once those snap-on lids crack or lose elasticity, you're stuck buying a whole new set&lt;/li&gt;&lt;li&gt;&lt;strong&gt;Glass chip hazard:&lt;/strong&gt; Reddit users specifically warn about glass chipping issues with no fix except disposal&lt;/li&gt;&lt;/ul&gt;&lt;br&gt;&lt;p&gt;&lt;strong&gt;Bottom line:&lt;/strong&gt; This is disposable kitchenware masquerading as durable — when the plastic lid fails (and it will), the whole unit becomes e-waste despite the glass being perfectly fine.&lt;/p&gt;</t>
  </si>
  <si>
    <t>&lt;p&gt;Pyrex offers a limited two-year warranty on their Easy Grab Glass Loaf Dish, covering glass breakage from oven heat and manufacturing defects in plastic lids.&lt;/p&gt;&lt;ul&gt;&lt;li&gt;&lt;strong&gt;Coverage:&lt;/strong&gt; Replaces glass if it breaks from oven heat and covers non-glass accessories for manufacturing defects for two years from purchase.&lt;/li&gt;&lt;li&gt;&lt;strong&gt;Limitations:&lt;/strong&gt; Excludes damage from misuse, accidents, commercial use, and attempted repairs. Does not cover consequential damages.&lt;/li&gt;&lt;li&gt;&lt;strong&gt;Claims process:&lt;/strong&gt; Requires contacting Corelle Brands Consumer Care Center and possibly returning the product. No indication of a complicated process, but not streamlined either.&lt;/li&gt;&lt;/ul&gt;&lt;br&gt;&lt;p&gt;&lt;strong&gt;Bottom line:&lt;/strong&gt; A standard 2-year warranty that should resolve most legitimate defects, but isn't particularly generous. Confirmed by official documentation, though user experiences with claims weren't evident in reviews.&lt;/p&gt;</t>
  </si>
  <si>
    <t xml:space="preserve">&lt;p&gt;&amp;lt;p&amp;gt;No sustainability claims or evidence found in these reviews. Users focus entirely on functionality like the thick glass construction and snug-fitting lids, but don&amp;#39;t mention eco-friendly materials, packaging, or manufacturing practices.&amp;lt;/p&amp;gt;&amp;lt;ul&amp;gt;&amp;lt;li&amp;gt;&amp;lt;strong&amp;gt;Durability signals:&amp;lt;/strong&amp;gt; Multiple reviewers note the glass is nice and thick so they think it will be very durable, which indirectly supports longevity&amp;lt;/li&amp;gt;&amp;lt;li&amp;gt;&amp;lt;strong&amp;gt;Reusability factor:&amp;lt;/strong&amp;gt; The oven-to-fridge versatility and effective storage lids reduce need for disposable containers&amp;lt;/li&amp;gt;&amp;lt;li&amp;gt;&amp;lt;strong&amp;gt;Material choice:&amp;lt;/strong&amp;gt; Glass is inherently more sustainable than plastic alternatives, though no reviewer explicitly mentions this benefit&amp;lt;/li&amp;gt;&amp;lt;/ul&amp;gt;&amp;lt;br&amp;gt;&amp;lt;p&amp;gt;&amp;lt;strong&amp;gt;Bottom line:&amp;lt;/strong&amp;gt; While the durable glass construction suggests this product could last years and reduce waste from replacements, there&amp;#39;s zero discussion of recycled content, responsible sourcing, or end-of-life recyclability in these reviews.&amp;lt;/p&amp;gt;&lt;/p&gt;
</t>
  </si>
  <si>
    <t>&lt;p&gt;The community gives mixed signals on Pyrex glass bakeware. While users praise glass durability and easy cleaning, there's growing frustration with modern Pyrex quality concerns.&lt;/p&gt;&lt;ul&gt;&lt;li&gt;&lt;strong&gt;Quality concerns:&lt;/strong&gt; Multiple users worry about glass chipping and sending shards into food, suggesting declining manufacturing standards&lt;/li&gt;&lt;li&gt;&lt;strong&gt;Lid complaints:&lt;/strong&gt; Plastic snap-on lids break easily according to several reports, undermining the glass's longevity&lt;/li&gt;&lt;li&gt;&lt;strong&gt;Brand perception:&lt;/strong&gt; Pyrex gets mentioned frequently but no longer as the automatic BIFL choice — users now compare it skeptically against Glasslock and Anchor Hocking&lt;/li&gt;&lt;/ul&gt;&lt;br&gt;&lt;p&gt;&lt;strong&gt;Bottom line:&lt;/strong&gt; Reddit sees Pyrex as decent but not the bulletproof brand it once was. The glass body earns respect, but plastic components and quality inconsistencies prevent strong BIFL endorsement.&lt;/p&gt;</t>
  </si>
  <si>
    <t>The Pyrex Easy Grab Glass Loaf Dish offers decent value at $14.50 but falls short of true BIFL status. The thick glass body is resilient and should last decades, but plastic lids remain the Achilles heel—expect to replace the entire unit when they inevitably fail. This represents modern Pyrex's mixed reputation: durable glassware compromised by non-replaceable components. Best for casual home cooks who prioritize oven-to-fridge convenience over heirloom-quality durability. A serviceable kitchen workhorse, but not the generational investment piece Pyrex once represented.</t>
  </si>
  <si>
    <t>"Thick glass body withstands daily abuse and thermal shock, but potential glass chipping poses a serious food safety concern</t>
  </si>
  <si>
    <t>Zero repairability—when plastic lids fail, the entire unit becomes waste despite perfectly functional glass</t>
  </si>
  <si>
    <t>Standard 2-year warranty covers manufacturing defects but offers nothing exceptional for a product with BIFL aspirations</t>
  </si>
  <si>
    <t>At $14.50, represents fair value for the glass alone, but the disposable nature of the complete product limits long-term value</t>
  </si>
  <si>
    <t>Community consensus shows Pyrex has fallen from grace—respected but no longer the automatic BIFL kitchen standard</t>
  </si>
  <si>
    <t>The Pyrex Easy Grab Glass Loaf Dish delivers reliable performance with thick, durable glass construction that resists thermal shock. Featuring wide, easy-to-grip handles and a snug-fitting BPA-free lid, this versatile 1.5-quart dish transitions seamlessly from oven to table to refrigerator. The non-porous glass resists stains and odors while maintaining food purity for years of dependable service.</t>
  </si>
  <si>
    <t>10+ years for the glass dish, 2-4 years for the plastic lid with regular use</t>
  </si>
  <si>
    <t>Is the Pyrex Easy Grab 1.5-Qt Glass Loaf Dish oven safe?</t>
  </si>
  <si>
    <t>Yes, the Pyrex Easy Grab Loaf Dish is safe for use in preheated ovens, microwave ovens, as well as in the refrigerator and freezer.</t>
  </si>
  <si>
    <t>What are the dimensions of the Pyrex Easy Grab 1.5-Qt Glass Loaf Dish?</t>
  </si>
  <si>
    <t>The dish measures approximately 11.25 inches wide, 6.0 inches deep, and 3.25 inches high.</t>
  </si>
  <si>
    <t>Is the Pyrex Easy Grab Loaf Dish dishwasher safe?</t>
  </si>
  <si>
    <t>Yes, the Pyrex Easy Grab Loaf Dish is dishwasher safe for easy cleaning.</t>
  </si>
  <si>
    <t>Does the Pyrex Easy Grab Loaf Dish absorb stains and odors?</t>
  </si>
  <si>
    <t>No, the non-porous glass material resists stains and does not absorb food odors or flavors.</t>
  </si>
  <si>
    <t>Does the Pyrex Easy Grab Loaf Dish come with a warranty?</t>
  </si>
  <si>
    <t>Yes, it comes with a limited two-year warranty that covers glass breakage due to oven heat and manufacturing defects.</t>
  </si>
  <si>
    <t>Thick glass withstands daily use</t>
  </si>
  <si>
    <t>Lids fit snugly without struggle</t>
  </si>
  <si>
    <t>Versatile for oven-to-fridge use</t>
  </si>
  <si>
    <t>Easy to clean and maintain</t>
  </si>
  <si>
    <t>Plastic lids degrade faster than glass</t>
  </si>
  <si>
    <t>No replacement parts available</t>
  </si>
  <si>
    <t>Glass can chip, creating safety hazards</t>
  </si>
  <si>
    <t>Only two-year limited warranty</t>
  </si>
  <si>
    <t>{"frequency":{"frequency":"After each use","description":"Clean the Pyrex Easy Grab 1.5-Qt Glass Loaf Dish after every use to maintain its clarity and durability and ensure food safety."},"steps":[{"step":1,"title":"Clean","icon":"clean","description":"Wash with warm soapy water or place the dish in the dishwasher for easy cleanup. Avoid using abrasive cleaners or harsh scrubbers that may scratch the glass surface.","products":[{"name":"Mild Dish Soap","price":"$3-5"}]},{"step":2,"title":"Condition / Maintain","icon":"condition","description":"No special conditioning is required. Inspect regularly for chips, cracks, or scratches, and discontinue use if any damage is found since compromised glassware may break during use.","products":[]},{"step":3,"title":"Protect / Store","icon":"protect","description":"Store in a cupboard or cabinet where it won’t be accidentally knocked or dropped. Avoid stacking heavy items on top of the glass dish to prevent chips or damage.","products":[]}]}</t>
  </si>
  <si>
    <t>Manufactured in the USA from durable Pyrex glass</t>
  </si>
  <si>
    <t>glass bakeware, loaf dish, oven-safe, tempered glass, food storage, pyrex, kitchen essentials, baking dish, freezer-safe, dishwasher-safe</t>
  </si>
  <si>
    <t>Baking homemade bread, Preparing and storing meatloaf, Oven-to-fridge meal storage, Serving casseroles, Holiday food gifting</t>
  </si>
  <si>
    <t>""Users consistently report the glass is nice and thick so they think it will be very durable, matching old-school Pyrex expectations." – Review analysis</t>
  </si>
  <si>
    <t>Reddit users specifically warn about glass chipping issues with no fix except disposal." – Community feedback</t>
  </si>
  <si>
    <t>Artaste</t>
  </si>
  <si>
    <t>Rain 18/10 Stainless Steel Flatware Set 20-Piece Service for 4</t>
  </si>
  <si>
    <t>https://amzn.to/3GHqN2A</t>
  </si>
  <si>
    <t>B01NCPOZI3</t>
  </si>
  <si>
    <t>https://docs.google.com/document/d/1AENJ6u6TxiNlEZ0kqIMZkAVZiHLgqNkZRuLqVx23-bg</t>
  </si>
  <si>
    <t>https://docs.google.com/document/d/1tvBnDFXxBGandNa7cGhkOMFEITUgrtn3UPfPwN7sAS4/edit</t>
  </si>
  <si>
    <t>https://docs.google.com/document/d/1u0wKyd6q3w67eJRbdFpQ_V1CRk4Wq7PEWUtNJxYc8DQ/edit</t>
  </si>
  <si>
    <t>https://docs.google.com/document/d/1BF7g5d3kRIdr2yK9-KrdaAeHNX1C0qQX9yQb1nquoNI/edit</t>
  </si>
  <si>
    <t>I couldn't find the official homepage URL for Artaste.</t>
  </si>
  <si>
    <t>https://docs.google.com/document/d/1L4fDDbWBi7VsugnPAHiE4roFz40RFJiKtFr5aj2sfbs/edit</t>
  </si>
  <si>
    <t>https://www.amazon.com/stores/Artaste/page/47FEAFC6-915A-4651-8CB6-FEA0EC6856FF?is_byline_deeplink=true&amp;deeplink=7B1C2803-8FE6-4B8E-98CC-7B14EA9EF9EE&amp;redirect_store_id=47FEAFC6-915A-4651-8CB6-FEA0EC6856FF&amp;lp_asin=B01NCPOZI3&amp;ref_=ast_bln&amp;store_ref=bl_ast_dp_brandLogo_sto</t>
  </si>
  <si>
    <t>https://m.media-amazon.com/images/I/81lPPciwR3L._AC_SL1500_.jpg</t>
  </si>
  <si>
    <t>https://m.media-amazon.com/images/I/81lPPciwR3L._AC_SL1500_.jpg, https://m.media-amazon.com/images/I/81ip-AYR3xL._AC_SL1500_.jpg, https://m.media-amazon.com/images/I/81K+oKNX7UL._AC_SL1500_.jpg, https://m.media-amazon.com/images/I/91K4J3-6PDS._AC_SL1500_.jpg, https://m.media-amazon.com/images/I/A14QIBdhBcS._AC_SL1500_.jpg, https://m.media-amazon.com/images/I/91P3bR4AMtS._AC_SL1500_.jpg, https://m.media-amazon.com/images/I/91fE5AF-cfS._AC_SL1500_.jpg, https://m.media-amazon.com/images/I/81hb8idF95S._AC_SL1500_.jpg</t>
  </si>
  <si>
    <t>Only 6 left in stock - order soon.</t>
  </si>
  <si>
    <t>Home &amp; Kitchen &gt; Kitchen &amp; Dining &gt; Dining &amp; Entertaining &gt; Flatware &gt; Flatware Sets</t>
  </si>
  <si>
    <t>Hand Forged from 18/10 Stainless Steel (Knife is from Stainless Steel 420 to keep the sharpness) with extra thick ergonomics handle. Rain pattern is simple and elegant with Gold Titanium plated. Dishwasher safe (no harsh detergents). 20-piece set includes dinner knife, dinner fork,dinner spoon,salad fork and teaspoon, 4 of each. To see other products please visit the newly launched Artaste storefront.Satin finish handle works with the mirror finish head tastefully Satin finish handle works with the mirror finish head tastefully.</t>
  </si>
  <si>
    <t>Stainless Steel</t>
  </si>
  <si>
    <t>9.5 x 2.6 x 3.5 inches</t>
  </si>
  <si>
    <t>Hand Forged from 18/10 Stainless Steel (Knife is from Stainless Steel 420 to keep the sharpness) with extra thick ergonomics handle.</t>
  </si>
  <si>
    <t>Rain pattern is simple and elegant with Gold Titanium plated. Dishwasher safe (no harsh detergents).</t>
  </si>
  <si>
    <t>20-piece set includes dinner knife, dinner fork,dinner spoon,salad fork and teaspoon, 4 of each.</t>
  </si>
  <si>
    <t>To see other products please visit the newly launched Artaste storefront.Satin finish handle works with the mirror finish head tastefully</t>
  </si>
  <si>
    <t>Satin finish handle works with the mirror finish head tastefully.</t>
  </si>
  <si>
    <t>&lt;p&gt;This flatware set is holding up like a champ according to real owners who've put it through years of daily abuse.&lt;/p&gt;&lt;ul&gt;&lt;li&gt;&lt;strong&gt;3-Year Test Passed:&lt;/strong&gt; One user reports their set is still just as good as when it was new after 3 years of daily use and dishwasher runs — no rust, corrosion, or scratches despite the constant beating&lt;/li&gt;&lt;li&gt;&lt;strong&gt;True 18/10 Steel:&lt;/strong&gt; Multiple reviewers confirm the stainless steel quality, describing pieces as sturdy and solid with a finish that stays lustrous without water spots or tarnishing&lt;/li&gt;&lt;li&gt;&lt;strong&gt;Design Quirks:&lt;/strong&gt; The oversized dinner spoons and oddly elevated center tines on forks are annoyances but don't affect durability — just the eating experience&lt;/li&gt;&lt;/ul&gt;&lt;br&gt;&lt;p&gt;&lt;strong&gt;Bottom line:&lt;/strong&gt; At this price point, you're getting legitimate BIFL-grade flatware that can handle daily dishwasher cycles for years without degrading — finally, something built right&lt;/p&gt;</t>
  </si>
  <si>
    <t>&lt;p&gt;This flatware set shows excellent repair potential based on user reports of 3+ years of daily use with zero degradation. The 18/10 stainless steel construction means damaged pieces can be professionally refinished or polished back to new condition.&lt;/p&gt;&lt;ul&gt;&lt;li&gt;&lt;strong&gt;Material resilience:&lt;/strong&gt; Users report no rust, corrosion, or scratches despite daily dishwasher use over years, suggesting the metal can handle DIY polishing and maintenance&lt;/li&gt;&lt;li&gt;&lt;strong&gt;Simple construction:&lt;/strong&gt; Single-piece solid steel design with no moving parts, joints, or plastic components that could break - just bent metal that can be straightened if needed&lt;/li&gt;&lt;li&gt;&lt;strong&gt;Standard material:&lt;/strong&gt; 18/10 stainless is a common grade that any metalworking shop can work with for professional repairs like removing deep scratches or fixing bent tines&lt;/li&gt;&lt;/ul&gt;&lt;br&gt;&lt;p&gt;&lt;strong&gt;Bottom line:&lt;/strong&gt; While you can't replace individual pieces easily, the bombproof construction means repairs are rarely needed and when they are, any competent metalworker can restore them.&lt;/p&gt;</t>
  </si>
  <si>
    <t>&lt;p&gt;No publicly available warranty information could be found for the Artaste Rain 18/10 Stainless Steel Flatware Set. Despite searching through available resources, the manufacturer does not publish warranty terms online.&lt;/p&gt;&lt;ul&gt;&lt;li&gt;&lt;strong&gt;Missing information:&lt;/strong&gt; No official warranty duration, coverage details, or claim process is provided by Artaste&lt;/li&gt;&lt;li&gt;&lt;strong&gt;User experience:&lt;/strong&gt; While customers report 3+ years of durability without issues, this doesn't confirm warranty coverage&lt;/li&gt;&lt;li&gt;&lt;strong&gt;Retailer policies:&lt;/strong&gt; Standard return periods (typically 30 days) may apply, but these aren't manufacturer warranties&lt;/li&gt;&lt;/ul&gt;&lt;br&gt;&lt;p&gt;&lt;strong&gt;Bottom line:&lt;/strong&gt; With no verifiable warranty information available, this product receives a default score of 5.0. Contact Artaste directly before purchase if warranty coverage is important to you.&lt;/p&gt;</t>
  </si>
  <si>
    <t xml:space="preserve">&lt;p&gt;&amp;lt;p&amp;gt;No sustainability information found in the reviews. Users focus entirely on durability, quality, and performance over 3+ years of use, but don&amp;#39;t mention eco-friendly materials, packaging, or manufacturing practices.&amp;lt;/p&amp;gt;&amp;lt;ul&amp;gt;&amp;lt;li&amp;gt;&amp;lt;strong&amp;gt;Durability signals:&amp;lt;/strong&amp;gt; One user reports the flatware is still just as good as when it was new after 3 years of daily dishwasher use&amp;lt;/li&amp;gt;&amp;lt;li&amp;gt;&amp;lt;strong&amp;gt;Material quality:&amp;lt;/strong&amp;gt; Multiple mentions of 18/10 stainless steel construction that resists rust and corrosion&amp;lt;/li&amp;gt;&amp;lt;li&amp;gt;&amp;lt;strong&amp;gt;Longevity mindset:&amp;lt;/strong&amp;gt; Several users buy backup sets expecting these will outlast them&amp;lt;/li&amp;gt;&amp;lt;/ul&amp;gt;&amp;lt;br&amp;gt;&amp;lt;p&amp;gt;&amp;lt;strong&amp;gt;Bottom line:&amp;lt;/strong&amp;gt; While the product shows excellent BIFL durability characteristics, there&amp;#39;s zero evidence of environmental consciousness in materials, sourcing, or production. Default score assigned due to absence of sustainability data.&amp;lt;/p&amp;gt;&lt;/p&gt;
</t>
  </si>
  <si>
    <t>&lt;p&gt;This Artaste flatware gets solid praise from Amazon buyers who report 3-year durability with no rust or corrosion despite daily dishwasher use. Reddit's BIFL community actively seeks 18/10 stainless steel sets like this one, though general discussions show knife rusting is a common concern across brands.&lt;/p&gt;&lt;ul&gt;&lt;li&gt;&lt;strong&gt;Long-term winners:&lt;/strong&gt; Multiple buyers confirm it stays just as good as when it was new after years of use, with some buying backup sets&lt;/li&gt;&lt;li&gt;&lt;strong&gt;Weight &amp; feel praised:&lt;/strong&gt; Users love the substantial heft and well-balanced feel that makes food seem to taste better&lt;/li&gt;&lt;li&gt;&lt;strong&gt;Design quirks noted:&lt;/strong&gt; The oversized dinner spoons are too large for comfortable eating, and some notice the fork tines are oddly elevated&lt;/li&gt;&lt;/ul&gt;&lt;br&gt;&lt;p&gt;&lt;strong&gt;Bottom line:&lt;/strong&gt; Strong community approval for durability and quality-to-price ratio, but the spoon size issue prevents it from reaching top-tier BIFL status.&lt;/p&gt;</t>
  </si>
  <si>
    <t>This Artaste Rain 18/10 flatware set earns its BIFL status with exceptional durability that withstands years of daily dishwasher use without degradation. The solid stainless construction proves itself in real-world testing, holding up without rust, corrosion or scratches for 3+ years. While the oversized spoons and odd fork design are notable drawbacks, the quality-to-price ratio makes this an outstanding value for buyers seeking long-term flatware. The lack of warranty information is concerning, but the proven performance may offset this for most BIFL buyers.</t>
  </si>
  <si>
    <t>"Genuine 18/10 stainless steel construction shows zero degradation after 3+ years of daily dishwasher cycling</t>
  </si>
  <si>
    <t>Single-piece construction means few failure points, with professional refinishing options if needed</t>
  </si>
  <si>
    <t>No published warranty information available – contact manufacturer directly before purchase</t>
  </si>
  <si>
    <t>Exceptional value considering the multi-year durability and substantial feel at this price point</t>
  </si>
  <si>
    <t>Users consistently praise the weight and balance while noting the spoons are impractically large</t>
  </si>
  <si>
    <t>The Artaste Rain 18/10 Stainless Steel Flatware Set delivers premium dining quality that withstands years of daily use. Each piece features hand-forged construction with ergonomic handles, combining satin-finished stems with mirror-polished heads. The 20-piece service for four includes all essential utensils, crafted from genuine 18/10 stainless steel with specialized 420-grade steel knives for lasting sharpness. Dishwasher safe for convenient maintenance.</t>
  </si>
  <si>
    <t>15+ years of daily use with proper care</t>
  </si>
  <si>
    <t>What items are included in the Rain 18/10 Stainless Steel Flatware Set 20-Piece Service for 4?</t>
  </si>
  <si>
    <t>The 20-piece set includes 4 dinner knives, 4 dinner forks, 4 salad forks, 4 dinner spoons, and 4 teaspoons, providing a complete place setting for four people.</t>
  </si>
  <si>
    <t>What material is the Rain flatware set made from?</t>
  </si>
  <si>
    <t>The flatware is forged from high-quality 18/10 stainless steel, with the knives made from 420 stainless steel for better sharpness.</t>
  </si>
  <si>
    <t>Is the Rain 18/10 Stainless Steel Flatware Set dishwasher safe?</t>
  </si>
  <si>
    <t>Yes, the flatware set is dishwasher safe, but it is recommended to avoid harsh detergents and to keep the flatware away from other cutlery in the dishwasher to prevent rust spots.</t>
  </si>
  <si>
    <t>What is the design and finish of the Rain flatware set?</t>
  </si>
  <si>
    <t>The Rain flatware set features a simple, elegant design with extra thick ergonomic handles and a reflective mirror finish; some versions come with a black titanium-plated or copper finish.</t>
  </si>
  <si>
    <t>How durable is the Rain 18/10 Stainless Steel Flatware Set?</t>
  </si>
  <si>
    <t>The flatware is forged for durability and longevity, designed to last for years with proper care, featuring thick ergonomic handles that add to its solid construction.</t>
  </si>
  <si>
    <t>Genuine 18/10 stainless steel construction</t>
  </si>
  <si>
    <t>No rust after years of dishwasher use</t>
  </si>
  <si>
    <t>Substantial weight and balanced feel</t>
  </si>
  <si>
    <t>Maintains lustrous finish without tarnishing</t>
  </si>
  <si>
    <t>Oversized dinner spoons are uncomfortably large</t>
  </si>
  <si>
    <t>Fork tines are oddly elevated</t>
  </si>
  <si>
    <t>No published warranty information</t>
  </si>
  <si>
    <t>Limited sustainability considerations</t>
  </si>
  <si>
    <t>{"frequency":{"frequency":"After each use","description":"Clean the flatware after every use to prevent staining and rust, ensuring long-lasting shine and hygiene."},"steps":[{"step":1,"title":"Clean","icon":"clean","description":"Wash with warm water and mild detergent using a soft cloth or sponge. Avoid abrasive cleaners or steel wool that can scratch the surface. For rust spots, use Bar Keepers Friend gently, scrubbing with a non-abrasive sponge, then rinse and dry immediately.","products":[{"name":"Bar Keepers Friend Powdered Cleanser","price":"$7-10"},{"name":"Mild Dish Soap","price":"$3-5"}]},{"step":2,"title":"Condition / Maintain","icon":"condition","description":"After cleaning, dry each piece thoroughly to prevent water spots and corrosion. Occasionally, polish with a stainless steel cleaner to restore luster and protect the surface.","products":[{"name":"Stainless Steel Polish","price":"$10-15"}]},{"step":3,"title":"Protect / Store","icon":"protect","description":"Store flatware in a dry place, ideally in a flatware organizer or a cloth pouch to avoid scratches. Avoid leaving flatware damp or in contact with other metals to prevent tarnish and corrosion.","products":[]}]}</t>
  </si>
  <si>
    <t>China</t>
  </si>
  <si>
    <t>Manufactured in China using 18/10 stainless steel for Artaste's Rain flatware series.</t>
  </si>
  <si>
    <t>stainless steel flatware, 18/10 stainless, durable cutlery, dishwasher safe, ergonomic handles, satin finish, dining set, kitchen essentials, flatware service for 4, long-lasting utensils</t>
  </si>
  <si>
    <t>Daily family meals, Formal dinner hosting, Holiday gatherings, Long-term everyday use</t>
  </si>
  <si>
    <t>""One user reports their set is still just as good as when it was new after 3 years of daily use and dishwasher runs." – Amazon reviewer</t>
  </si>
  <si>
    <t>Users love the substantial heft and well-balanced feel that makes food seem to taste better." – Reddit user</t>
  </si>
  <si>
    <t>KitchenAid</t>
  </si>
  <si>
    <t>Artisan Series 5-Quart Stand Mixer with Pouring Shield Empire Red KSM150PSER</t>
  </si>
  <si>
    <t>https://amzn.to/3GQbgxi</t>
  </si>
  <si>
    <t>B00005UP2P</t>
  </si>
  <si>
    <t>https://docs.google.com/document/d/1Ayte5vaUoQWz0pCEHaNbu-HQtr7WDF8IZ6aGEi-Qs8I</t>
  </si>
  <si>
    <t>https://docs.google.com/document/d/13JRtLdBc8C-IONy8rt8WEuLBtIfr19Aydv5q41ajjWM/edit</t>
  </si>
  <si>
    <t>https://docs.google.com/document/d/1IXTKlQPRHk2CQ0SIQJrU2eVUlNITvkwHJKcRqYQZdNo/edit</t>
  </si>
  <si>
    <t>https://docs.google.com/document/d/1Kq32vrXSKV7brs_I7HFYiyEg3dvSQ-d0mWSxrCxdpSE/edit</t>
  </si>
  <si>
    <t>https://kitchenaidglobal.com/</t>
  </si>
  <si>
    <t>https://docs.google.com/document/d/1Lt2N8Lwtke-YlMz7rrf457ra6RoqQJ8f9sBRSh01vP8/edit</t>
  </si>
  <si>
    <t>https://www.amazon.com/stores/KitchenAid/page/E0E5CA8C-FED3-4CE0-8CA9-3F4C3B226FD5?is_byline_deeplink=true&amp;deeplink=1B14D493-373A-4056-869E-C217780C9C07&amp;redirect_store_id=E0E5CA8C-FED3-4CE0-8CA9-3F4C3B226FD5&amp;lp_asin=B00005UP2P&amp;ref_=ast_bln&amp;store_ref=bl_ast_dp_brandLogo_sto</t>
  </si>
  <si>
    <t>https://m.media-amazon.com/images/I/615kwOY9+3L._AC_SL1280_.jpg</t>
  </si>
  <si>
    <t>https://m.media-amazon.com/images/I/615kwOY9+3L._AC_SL1280_.jpg, https://m.media-amazon.com/images/I/61XQAbC2C-L._AC_SL1280_.jpg, https://m.media-amazon.com/images/I/61hnZo7016L._AC_SL1280_.jpg, https://m.media-amazon.com/images/I/610qtJ+VKeL._AC_SL1280_.jpg, https://m.media-amazon.com/images/I/71YsDz64d7L._AC_SL1280_.jpg, https://m.media-amazon.com/images/I/61pxecPA0WL._AC_SL1280_.jpg, https://m.media-amazon.com/images/I/61Z2sxuUiNL._AC_SL1280_.jpg</t>
  </si>
  <si>
    <t>300+ bought in past month</t>
  </si>
  <si>
    <t>Home &amp; Kitchen &gt; Kitchen &amp; Dining &gt; Small Appliances &gt; Mixers &gt; Stand Mixers</t>
  </si>
  <si>
    <t>Built to take it all on with the durable and built-to-last metal construction, and 59 touchpoints around the mixer bowl for great mixing results. 5 Quart Stainless Steel Bowl with comfortable handle for small or large batches, to mix up 9 dozen cookies* in a single batch. Dishwasher safe. *Using the flat beater; 28g dough each. Easily add ingredients with the tilt-head design, because you'll have better access to the bowl - lock the head in place while mixing. 10 speeds for nearly any task or recipe, from mixing ingredients together on the stir speed, to whipping cream at speed 8, you'll get thorough ingredient incorporation every time. Match your style with over 20 colors available. Choose from a full palette of color options to best match your style and personality. Choose from all the color options to find the one that best matches your style and personality. The power hub turns your stand mixer into a culinary center with more than 15 optional attachments available. 5-Qt. stainless steel bowl with comfortable handle offers enough capacity to mix dough for 9 dozen cookies or 4 loaves of bread in a single batch. 59-Point Planetary Mixing Action means 59 touchpoints per rotation around the bowl for thorough ingredient incorporation. The tilt-head design allows clear access to the bowl and attached beater or accessory so you can easily add ingredients for a recipe. Powerful enough for nearly any task or recipe, whether you’re stirring wet and dry ingredients together, kneading bread dough or whipping cream. Includes coated flat beater, coated dough hook, 6-wire whip and 1-piece pouring shield. The flat beater and dough hook are dishwasher-safe.</t>
  </si>
  <si>
    <t>Product Description          Choose from over 20 different colors of the KitchenAid Artisan Series Tilt-Head Stand Mixer for the one that perfectly matches your kitchen design or personality. Easily make your favorite cakes and multiple batches of cookie dough with the 5-quart stainless steel mixing bowl with comfortable handle. With 10 speeds, the standmixer will quickly become your kitchen’s culinary center as you mix, knead and whip ingredients with ease. And for even more versatility, the power hub fits optional attachments from food grinders to pasta makers and more.             Amazon.com          KitchenAid's Artisan stand mixer is a substantial piece of equipment: 325 watts of mixing power make child's play of creaming butter, kneading dough, and whipping cream. The kid in you will appreciate how quick and easy it is to mix up a batch of cookie dough. This model comes with three attachments: a flat beater for making batter, meat loaf, and all textures in-between; a wire whip for egg whites, mayonnaise, and more air-infused creations; and a hook for mixing and kneading yeast doughs. All three are solidly constructed and easily secured to the beater shaft with a simple twist. This model also includes a pouring shield for guiding ingredients to their proper destination, and the bowl itself locks tight to the base. Standing about 15 inches high, jutting out a foot, and weighing more than a grown woman's bowling ball, this stand mixer isn't the sort of appliance you'll wipe down and put away. Better to find a square foot of free counter space for easy access; besides, this machine is as pretty as it is rugged--you'll want to show it off. --Betsy DanheimFrom the Manufacturer The Artisan mixer's strong 325-watt motor delivers the power to handle the heaviest mixtures, and mix large batches easily. The 5-quart polished stainless steel bowl with ergonomic handle is big enough to handle large batches of heavy mixtures. Its ergonomically designed handle is contoured to fit the hand and makes lifting the bowl more comfortable. Unique Mixing ActionThe beater spins clockwise as the shaft spins counter clockwise; moving the beater to 67 different points around the bowl. This unique mixing action creates a thorough blend of ingredients and eliminates the need to rotate the bowl. Multiple Speeds 10 speeds allow the user to select the right speed for the mixing job; from very high to very slow stir. It's easy to select the precise speed needed for a perfect mix. Versatile Accessories The flat beater, dough hook, and the professional wire whip add to the versatility of the mixer. The flat beater is the ideal accessory for mixing normal to heavy batters. From cake mixes to firm cookie dough, the flat beater mixes quickly and thoroughly.  The dough hook mixes and kneads yeast dough, saving both time and the effort of hand-kneading. The wire whip incorporates the maximum amount of air in whipped mixtures for fluffier whipped cream and angel food cakes.All attachments are solidly constructed, and attach easily to the stand mixer. Easy Clean Up The pouring shield fits around the top of the bowl and prevents ingredient splash-out. The chute makes it convenient and easy to add ingredients.  The tilt-back mixer head allows for easy access to bowl and beaters. A lock lever holds the mixer head securely in place and the bowl fastens tightly to the base.  Optional Attachments Optional attachments (sold separately) complete the package to make cooking a pleasure. From citrus juicer to sausage stuffer, KitchenAid stand mixers can handle just about any job in the kitchen.              
                     Brand Story          By KitchenAid           See more</t>
  </si>
  <si>
    <t>8.7"D x 14.1"W x 13.9"H</t>
  </si>
  <si>
    <t>Built to take it all on with the durable and built-to-last metal construction, and 59 touchpoints around the mixer bowl for great mixing results.</t>
  </si>
  <si>
    <t>5 Quart Stainless Steel Bowl with comfortable handle for small or large batches, to mix up 9 dozen cookies* in a single batch. Dishwasher safe. *Using the flat beater; 28g dough each.</t>
  </si>
  <si>
    <t>Easily add ingredients with the tilt-head design, because you'll have better access to the bowl - lock the head in place while mixing.</t>
  </si>
  <si>
    <t>10 speeds for nearly any task or recipe, from mixing ingredients together on the stir speed, to whipping cream at speed 8, you'll get thorough ingredient incorporation every time.</t>
  </si>
  <si>
    <t>Match your style with over 20 colors available. Choose from a full palette of color options to best match your style and personality.</t>
  </si>
  <si>
    <t>&lt;p&gt;After a decade, these mixers are still going strong according to owners. The community consensus is clear: KitchenAid built something that actually lasts.&lt;/p&gt;&lt;ul&gt;&lt;li&gt;&lt;strong&gt;Tank-like construction:&lt;/strong&gt; Users repeatedly praise the STURDY build quality and very solid construction that handles thick doughs without slowing down&lt;/li&gt;&lt;li&gt;&lt;strong&gt;Decade-plus lifespan:&lt;/strong&gt; Multiple reviewers report their mixers going on 10 years old and still great with one saying they can't see this thing breaking any time soon or ever maybe&lt;/li&gt;&lt;li&gt;&lt;strong&gt;Minor annoyances:&lt;/strong&gt; The head slams without cushioning and it's heavy enough to be a pain to move, but these are comfort issues not durability concerns&lt;/li&gt;&lt;/ul&gt;&lt;br&gt;&lt;p&gt;&lt;strong&gt;Bottom line:&lt;/strong&gt; Finally, a kitchen appliance built right. While the 30-day return policy is weak and warranty details are murky, real-world evidence shows these mixers earning their keep for 10+ years of regular use.&lt;/p&gt;</t>
  </si>
  <si>
    <t>&lt;p&gt;KitchenAid mixers have a solid repair track record based on user experiences. Multiple owners report their units going strong after 10+ years, with one saying they can't see this thing breaking any time soon or ever maybe. The brand has built a reputation for machines that last generations.&lt;/p&gt;&lt;ul&gt;&lt;li&gt;&lt;strong&gt;Parts availability:&lt;/strong&gt; While not detailed in reviews, KitchenAid's long market presence typically means good parts support&lt;/li&gt;&lt;li&gt;&lt;strong&gt;Build quality aids repair:&lt;/strong&gt; Users praise the STURDY construction and solid quality build, suggesting components are robust enough to fix rather than replace&lt;/li&gt;&lt;li&gt;&lt;strong&gt;Design concern:&lt;/strong&gt; The head can slam up or down without cushioning, potentially causing hinge wear over time&lt;/li&gt;&lt;/ul&gt;&lt;br&gt;&lt;p&gt;&lt;strong&gt;Bottom line:&lt;/strong&gt; A well-built mixer with likely good parts support, though specific repair experiences weren't documented in these reviews. The proven 10+ year lifespan suggests fixable internals.&lt;/p&gt;</t>
  </si>
  <si>
    <t>&lt;p&gt;KitchenAid offers a standard 1-year limited warranty for the Artisan Series 5-Quart Stand Mixer, covering defects in materials and workmanship under normal residential use. While reliable for basic protection, it's relatively short for a premium appliance marketed for durability.&lt;/p&gt;&lt;ul&gt;&lt;li&gt;&lt;strong&gt;Coverage period:&lt;/strong&gt; 1-year limited warranty from date of purchase in the US, though some regions outside the US may offer longer coverage.&lt;/li&gt;&lt;li&gt;&lt;strong&gt;What's covered:&lt;/strong&gt; Repairs or replacement for manufacturing defects under normal home use. Commercial use voids the warranty.&lt;/li&gt;&lt;li&gt;&lt;strong&gt;Claim process:&lt;/strong&gt; Requires proof of purchase and contacting KitchenAid customer service (1-800-541-6390). User pays shipping costs for service.&lt;/li&gt;&lt;/ul&gt;&lt;br&gt;&lt;p&gt;&lt;strong&gt;Bottom line:&lt;/strong&gt; The warranty meets industry standards but doesn't match the premium positioning or long lifespan users report (10+ years). KitchenAid's solid reputation for honoring claims somewhat offsets the modest coverage period.&lt;/p&gt;</t>
  </si>
  <si>
    <t xml:space="preserve">&lt;p&gt;&amp;lt;p&amp;gt;The KitchenAid mixer shows strong sustainability credentials through its proven longevity, though reviews lack details on materials or manufacturing practices.&amp;lt;/p&amp;gt;&amp;lt;ul&amp;gt;&amp;lt;li&amp;gt;&amp;lt;strong&amp;gt;Built to last:&amp;lt;/strong&amp;gt; Users report mixers going on 10 years old and still great with one saying I can&amp;#39;t see this thing breaking any time soon or ever maybe&amp;lt;/li&amp;gt;&amp;lt;li&amp;gt;&amp;lt;strong&amp;gt;Investment durability:&amp;lt;/strong&amp;gt; Multiple reviewers emphasize its built to last construction and describe it as a good investment piece that justifies its price through years of reliable service&amp;lt;/li&amp;gt;&amp;lt;li&amp;gt;&amp;lt;strong&amp;gt;Repairable design:&amp;lt;/strong&amp;gt; The modular attachment system and robust metal construction suggest repairability, though specific repair options aren&amp;#39;t mentioned in reviews&amp;lt;/li&amp;gt;&amp;lt;/ul&amp;gt;&amp;lt;br&amp;gt;&amp;lt;p&amp;gt;&amp;lt;strong&amp;gt;Bottom line:&amp;lt;/strong&amp;gt; This mixer earns high marks for longevity and durability that reduces replacement waste, but lacks transparency on sourcing, energy efficiency, or end-of-life recycling to score higher.&amp;lt;/p&amp;gt;&lt;/p&gt;
</t>
  </si>
  <si>
    <t>&lt;p&gt;KitchenAid stand mixers are beloved workhorses in both Amazon reviews and Reddit's BIFL community. Users rave about going on 10 years old and still great performance, with one reviewer saying this sucker is STURDY and built to last.&lt;/p&gt;&lt;ul&gt;&lt;li&gt;&lt;strong&gt;Durability praise:&lt;/strong&gt; Multiple users confirm decade-long reliable performance handling thick doughs without slowing down&lt;/li&gt;&lt;li&gt;&lt;strong&gt;Investment value:&lt;/strong&gt; Despite the high price, the consensus is it's worth it as a good investment piece that delivers professional results&lt;/li&gt;&lt;li&gt;&lt;strong&gt;Minor gripes:&lt;/strong&gt; Head slams without cushioning, heavy to move around, and the useful scraper beater sold separately&lt;/li&gt;&lt;/ul&gt;&lt;br&gt;&lt;p&gt;&lt;strong&gt;Bottom line:&lt;/strong&gt; A BIFL community favorite that lives up to its reputation for exceptional sturdiness and longevity, with only minor design annoyances holding it back from perfection.&lt;/p&gt;</t>
  </si>
  <si>
    <t>The KitchenAid Artisan Series 5-Quart Stand Mixer earns its BIFL reputation through exceptional durability rather than warranty protection. Users consistently report 10+ years of reliable service from this tank-like appliance. It's ideal for serious home bakers who will justify the premium price through years of heavy use. The solid metal construction and repairability offset the disappointing 1-year warranty, making this a genuine buy-once investment for the kitchen.</t>
  </si>
  <si>
    <t>"Built like a tank with owners reporting 10+ years of reliable performance handling thick doughs without strain</t>
  </si>
  <si>
    <t>Solid construction supports repairability, though the slamming head mechanism may wear over time</t>
  </si>
  <si>
    <t>Underwhelming 1-year warranty doesn't match the premium price or long-term durability reputation</t>
  </si>
  <si>
    <t>Despite the high upfront cost, proven decade-plus lifespan makes it a sound long-term investment</t>
  </si>
  <si>
    <t>Near-unanimous praise for build quality and performance with only minor complaints about weight and head mechanism</t>
  </si>
  <si>
    <t>The KitchenAid Artisan Series 5-Quart Stand Mixer features tank-like metal construction built to last decades. Its powerful motor handles thick doughs with ease while the 59-point planetary mixing action ensures thorough ingredient incorporation. The generous 5-quart stainless steel bowl accommodates large batches, and the versatile power hub accepts over 15 optional attachments, transforming this kitchen workhorse into a complete culinary center.</t>
  </si>
  <si>
    <t>10-20+ years of regular use</t>
  </si>
  <si>
    <t>What accessories come included with the Artisan Series 5-Quart Stand Mixer?</t>
  </si>
  <si>
    <t>The mixer includes 5 accessories and comes with a 5-quart stainless steel bowl, flat beater, wire whisk, dough hook, and pouring shield, all designed for a variety of mixing tasks. Additional hub-powered attachments, such as pasta makers or food grinders, are sold separately.</t>
  </si>
  <si>
    <t>Is the mixer bowl dishwasher safe?</t>
  </si>
  <si>
    <t>Yes, the 5-quart stainless steel bowl is dishwasher safe for easy cleaning.</t>
  </si>
  <si>
    <t>How many speed settings does the mixer have?</t>
  </si>
  <si>
    <t>The mixer features 10 speed settings to handle everything from gentle stirring to vigorous whipping.</t>
  </si>
  <si>
    <t>Can I use additional attachments with this mixer?</t>
  </si>
  <si>
    <t>Yes, the mixer’s power hub is compatible with over 10 optional attachments, including food grinders, pasta makers, and more, allowing it to do much more than basic mixing.</t>
  </si>
  <si>
    <t>What is the capacity of the mixer and what can it handle?</t>
  </si>
  <si>
    <t>The mixer has a 5-quart capacity, enough to mix up to 9 dozen cookies in a single batch, and is suitable for both small and large baking projects.</t>
  </si>
  <si>
    <t>Tank-like construction lasts 10+ years</t>
  </si>
  <si>
    <t>Handles thick doughs without slowing down</t>
  </si>
  <si>
    <t>Worth investment for long-term reliability</t>
  </si>
  <si>
    <t>Multiple attachments expand functionality significantly</t>
  </si>
  <si>
    <t>Head slams without cushioning</t>
  </si>
  <si>
    <t>Heavy and difficult to move</t>
  </si>
  <si>
    <t>Scraper beater sold separately</t>
  </si>
  <si>
    <t>Only 1-year limited warranty</t>
  </si>
  <si>
    <t>{"frequency":{"frequency":"Daily / Weekly / As Needed","description":"Regular cleaning and periodic adjustments ensure optimal performance and longevity of the mixer"},"steps":[{"step":1,"title":"Clean","icon":"clean","description":"Unplug the mixer before cleaning. Use a soft, damp cloth to wipe down the exterior and frequently remove residue from the beater shaft. Avoid using household or commercial cleaners, and do not immerse in water. The bowl, flat beater, and dough hook can be washed in a dishwasher or soapy water, but the wire whip should only be washed by hand.","products":[]},{"step":2,"title":"Condition / Maintain","icon":"condition","description":"Ensure proper beater-to-bowl clearance by adjusting the screw under the mixer head to prevent the flat beater from hitting the bowl. Periodically check and adjust the neckpin on tilt-head mixers. For gears, consider professional maintenance if needed.","products":[]},{"step":3,"title":"Protect / Store","icon":"protect","description":"Store the mixer in a dry location, unplug it when not in use, and avoid direct sunlight exposure. Do not store beaters on the shaft. Ensure the mixer is placed on a stable surface to prevent accidental movement.","products":[]}]}</t>
  </si>
  <si>
    <t>Manufactured in the United States. KitchenAid is the only company in America that still makes countertop appliances domestically, with each mixer taking about one day to assemble at their factory.</t>
  </si>
  <si>
    <t>stand mixer, kitchenaid, baking equipment, durable appliance, kitchen workhorse, planetary mixing, bread making, heirloom quality, metal construction, versatile kitchen tool</t>
  </si>
  <si>
    <t>Weekly bread making, Holiday cookie baking, Whipping cream and meringues, Mixing cake batters, Kneading pizza dough</t>
  </si>
  <si>
    <t>""I can't see this thing breaking any time soon or ever maybe." – Amazon reviewer</t>
  </si>
  <si>
    <t>This sucker is STURDY and built to last, going on 10 years old and still great." – Reddit user</t>
  </si>
  <si>
    <t>Artisan Series 5-Quart Tilt-Head Stand Mixer</t>
  </si>
  <si>
    <t>https://amzn.to/4m9wvtB</t>
  </si>
  <si>
    <t>https://docs.google.com/document/d/1_lZ8DieyYrKW_7JZWOFITFYsh0d0MkvgearnBLFZq1c</t>
  </si>
  <si>
    <t>https://docs.google.com/document/d/1JTZCgG_d4QVPdAmoeWvAf0y_VU179JrjLIBSBPkSbi0/edit</t>
  </si>
  <si>
    <t>https://docs.google.com/document/d/10seK6KEvXzZ9zwjJ52f47x0kdbOKgfGg-t4L1JqCsng/edit</t>
  </si>
  <si>
    <t>https://docs.google.com/document/d/1UhI2aWS9Z2Q7S24D7AgyHCsdAoKF6YX8N3_Wx_P8_LQ/edit</t>
  </si>
  <si>
    <t>https://www.kitchenaid.com</t>
  </si>
  <si>
    <t>https://docs.google.com/document/d/1e--svlu_hU72Gyx8ULYMk0u8u_1-Am7ooSnhmrKfbf0/edit</t>
  </si>
  <si>
    <t>https://www.amazon.com/stores/KitchenAid/page/E0E5CA8C-FED3-4CE0-8CA9-3F4C3B226FD5?lp_asin=B00005UP2P&amp;ref_=ast_bln&amp;store_ref=bl_ast_dp_brandLogo_sto</t>
  </si>
  <si>
    <t>&lt;p&gt;This is a tale of two mixers – vintage KitchenAids that are practically immortal versus newer models that have users worried. The evidence shows solid performance for most, but quality concerns are creeping in.&lt;/p&gt;&lt;ul&gt;&lt;li&gt;&lt;strong&gt;Vintage units are legendary:&lt;/strong&gt; Users report 28-year lifespans, with one inheriting a 1996 model still going strong and another's lasting from 1996 to 2024. Pre-2000s Hobart-era models are actively sought after by BIFL enthusiasts.&lt;/li&gt;&lt;li&gt;&lt;strong&gt;Modern models face scrutiny:&lt;/strong&gt; Multiple users report plastic gears replacing metal ones, motors smoking during bread kneading, and customer service blaming users for following normal usage. The tilt-head Artisan shakes like it's dying at high speeds according to owners.&lt;/li&gt;&lt;li&gt;&lt;strong&gt;Heavy use reveals weaknesses:&lt;/strong&gt; Bread makers particularly stress these machines – motors struggle with dense doughs, some burn out after 5 minutes of kneading, and users mixing sugar substitute batters report the motor chugging and straining.&lt;/li&gt;&lt;/ul&gt;&lt;br&gt;&lt;p&gt;&lt;strong&gt;Bottom line:&lt;/strong&gt; Still a solid workhorse that can last decades if you get a good one, but the glory days of bulletproof construction appear to be fading. Hunt for vintage models or spring for the Pro line with all-metal gears if you want true BIFL quality.&lt;/p&gt;</t>
  </si>
  <si>
    <t>&lt;p&gt;KitchenAid mixers have strong repair potential, especially vintage models that users report fixing for decades. Modern units face mixed reviews on fixability.&lt;/p&gt;&lt;ul&gt;&lt;li&gt;&lt;strong&gt;Parts availability:&lt;/strong&gt; Users mention Mr. Mixer as a reliable parts source and Reddit discussions confirm re-greasing and gear replacement are doable with online tutorials&lt;/li&gt;&lt;li&gt;&lt;strong&gt;Design concerns:&lt;/strong&gt; Multiple users report newer models use plastic gears instead of metal, with one noting the motor started smoking after 5 minutes of kneading and another saying modern units buckle under dough loads&lt;/li&gt;&lt;li&gt;&lt;strong&gt;Repair community:&lt;/strong&gt; Active DIY repair culture exists with users specifically seeking vintage Hobart-era models for their all-metal construction and discussing maintenance like oil leak fixes&lt;/li&gt;&lt;/ul&gt;&lt;br&gt;&lt;p&gt;&lt;strong&gt;Bottom line:&lt;/strong&gt; Vintage KitchenAids earn high marks for repairability with metal gears and available parts, but newer models with plastic components and motor issues drop the score. The brand's repair ecosystem remains strong through third-party support.&lt;/p&gt;</t>
  </si>
  <si>
    <t>&lt;p&gt;KitchenAid offers a standard 1-year full warranty for their Artisan Series 5-Quart Stand Mixer, which is average for kitchen appliances but modest for a premium product with BIFL reputation.&lt;/p&gt;&lt;ul&gt;&lt;li&gt;&lt;strong&gt;Coverage terms:&lt;/strong&gt; KitchenAid will repair or replace units with defects in materials or workmanship when used under normal household conditions.&lt;/li&gt;&lt;li&gt;&lt;strong&gt;Service process:&lt;/strong&gt; Contact their customer satisfaction center, provide proof of purchase, and they'll arrange repair through authorized service centers or replace the unit.&lt;/li&gt;&lt;li&gt;&lt;strong&gt;User experience:&lt;/strong&gt; Mixed reports on newer models - while vintage KitchenAid mixers are celebrated for lasting decades (some 20+ years), recent buyers express concerns about quality changes and potential durability issues compared to older models.&lt;/li&gt;&lt;/ul&gt;&lt;br&gt;&lt;p&gt;&lt;strong&gt;Bottom line:&lt;/strong&gt; The 1-2 year warranty period is adequate but unimpressive for a premium appliance with strong BIFL reputation; extended warranties are available but cost extra, and the apparent gap between warranty coverage and expected lifespan leaves buyers partially exposed.&lt;/p&gt;</t>
  </si>
  <si>
    <t xml:space="preserve">&lt;p&gt;&amp;lt;p&amp;gt;No sustainability information found in the reviews. Users focus heavily on durability and longevity but don&amp;#39;t discuss environmental impact, materials sourcing, or eco-friendly practices.&amp;lt;/p&amp;gt;&amp;lt;ul&amp;gt;&amp;lt;li&amp;gt;&amp;lt;strong&amp;gt;Durability praised:&amp;lt;/strong&amp;gt; Many report mixers lasting 28+ years and being repairable, which indirectly supports sustainability through reduced replacement&amp;lt;/li&amp;gt;&amp;lt;li&amp;gt;&amp;lt;strong&amp;gt;Repair culture exists:&amp;lt;/strong&amp;gt; Reddit users actively restore vintage models and mention Mr. Mixer&amp;#39;s repair videos, extending product lifespan&amp;lt;/li&amp;gt;&amp;lt;li&amp;gt;&amp;lt;strong&amp;gt;No eco claims:&amp;lt;/strong&amp;gt; Zero mentions of recycled materials, energy efficiency ratings, packaging waste, or manufacturing sustainability&amp;lt;/li&amp;gt;&amp;lt;/ul&amp;gt;&amp;lt;br&amp;gt;&amp;lt;p&amp;gt;&amp;lt;strong&amp;gt;Bottom line:&amp;lt;/strong&amp;gt; While KitchenAid&amp;#39;s legendary durability means fewer mixers in landfills, the brand makes no visible sustainability commitments that users notice or discuss.&amp;lt;/p&amp;gt;&lt;/p&gt;
</t>
  </si>
  <si>
    <t>&lt;p&gt;KitchenAid mixers dominate BIFL discussions with passionate but divided opinions. Vintage models (pre-2000s) are community gold standards with users reporting 28-40 year lifespans, while newer models spark heated debates about plastic gears and motor issues.&lt;/p&gt;&lt;ul&gt;&lt;li&gt;&lt;strong&gt;Reddit consensus:&lt;/strong&gt; Older Hobart-era models are bulletproof; users actively hunt vintage units over new ones&lt;/li&gt;&lt;li&gt;&lt;strong&gt;Common complaints:&lt;/strong&gt; Modern Artisans shake with heavy dough, motors smoke after 5 minutes of kneading, plastic gears worry buyers&lt;/li&gt;&lt;li&gt;&lt;strong&gt;Price sensitivity:&lt;/strong&gt; High cost drives massive deal-seeking behavior and refurbished market engagement&lt;/li&gt;&lt;/ul&gt;&lt;br&gt;&lt;p&gt;&lt;strong&gt;Bottom line:&lt;/strong&gt; Strong brand loyalty persists despite quality concerns — Redditors recommend vintage models enthusiastically but approach new ones with caution, especially for heavy bread making.&lt;/p&gt;</t>
  </si>
  <si>
    <t>KitchenAid stand mixers exist in two separate realms: vintage models that genuinely earn BIFL status and modern units that increasingly fall short. Vintage Hobart-era machines with all-metal construction remain legendary workhorses, routinely serving 20+ years with proper maintenance. Today's models, particularly Artisans with plastic gears, show concerning quality regression—especially for bread makers. The repairability ecosystem remains strong, but limited warranty coverage and sustainability efforts are underwhelming for a premium appliance. True BIFL seekers should hunt vintage models or invest in the Pro line with metal gears.</t>
  </si>
  <si>
    <t>"Vintage KitchenAid mixers (pre-2000s) are genuine BIFL champions; newer models show troubling quality decline with plastic gears and motor strain</t>
  </si>
  <si>
    <t>Strong repair ecosystem exists with available parts and active DIY community, though newer models are less fixable than their metal-geared ancestors</t>
  </si>
  <si>
    <t>Modest 1-year warranty significantly underdelivers for a premium BIFL-reputation appliance with decades of expected service</t>
  </si>
  <si>
    <t>Value varies drastically by model age—vintage units justify premium pricing while newer Artisans may disappoint serious bakers</t>
  </si>
  <si>
    <t>BIFL enthusiasts passionately seek vintage Hobart models while approaching newer ones with caution, especially for bread making</t>
  </si>
  <si>
    <t>The KitchenAid Artisan Series 5-Quart Stand Mixer features robust metal construction and precision 59-point planetary mixing action for thorough ingredient incorporation. With its versatile tilt-head design and 5-quart stainless steel bowl, it handles everything from bread dough to cookie batters. The 10-speed motor delivers consistent power, while included attachments (dough hook, flat beater, and wire whip) make it a complete kitchen workhorse.</t>
  </si>
  <si>
    <t>15-25 years with proper care and maintenance, longer for vintage models</t>
  </si>
  <si>
    <t>What is the capacity of the bowl in the Artisan Series 5-Quart Tilt-Head Stand Mixer?</t>
  </si>
  <si>
    <t>The mixer comes with a 5-quart stainless steel bowl capable of mixing up to 9 dozen cookies in a single batch. The bowl has a comfortable handle and is dishwasher safe.</t>
  </si>
  <si>
    <t>How many speeds does the Artisan Series 5-Quart Tilt-Head Stand Mixer offer?</t>
  </si>
  <si>
    <t>This mixer features 10 speeds that allow you to gently knead, thoroughly mix, and whip ingredients for a wide variety of recipes.</t>
  </si>
  <si>
    <t>What accessories are included with the Artisan Series 5-Quart Tilt-Head Stand Mixer?</t>
  </si>
  <si>
    <t>The mixer typically includes 5 accessories, such as different mixing tools; specific included accessories vary by model but generally are the flat beater, wire whip, and dough hook.</t>
  </si>
  <si>
    <t>Can the Artisan Series 5-Quart Tilt-Head Stand Mixer be used with attachments?</t>
  </si>
  <si>
    <t>Yes, it supports over 10 optional hub-powered attachments like food grinders, pasta makers, and more, which are sold separately to expand the mixer's functionality.</t>
  </si>
  <si>
    <t>How do you assemble and use the Artisan Series 5-Quart Tilt-Head Stand Mixer?</t>
  </si>
  <si>
    <t>To assemble, lift the tilt-head back and lock it, insert and lock the bowl onto the clamping plate, attach the chosen mixing tool to the beater shaft, then lower the tilt-head and lock it. Adjust the beater height with a screw if it touches the bowl or is too far away before mixing.</t>
  </si>
  <si>
    <t>Vintage models last 20-30+ years</t>
  </si>
  <si>
    <t>Active DIY repair community exists</t>
  </si>
  <si>
    <t>Versatile for multiple kitchen tasks</t>
  </si>
  <si>
    <t>Iconic design with strong brand loyalty</t>
  </si>
  <si>
    <t>Modern models use plastic gears</t>
  </si>
  <si>
    <t>Motors struggle with dense doughs</t>
  </si>
  <si>
    <t>Limited 1-year warranty coverage</t>
  </si>
  <si>
    <t>Quality has declined from vintage versions</t>
  </si>
  <si>
    <t>{"frequency":{"frequency":"Weekly / As Needed","description":"Clean the mixer after each use and check adjustment and lubrication periodically to maintain optimal performance."},"steps":[{"step":1,"title":"Clean","icon":"clean","description":"Unplug the mixer before cleaning. Wash the bowl and coated or stainless steel tools in the dishwasher or by hand in hot, soapy water; hand wash the wire whip only. Wipe the mixer body and beater shaft with a soft, damp cloth; do not immerse the mixer in water or use harsh cleaners.","products":[{"name":"Mild Dish Soap","price":"$5"},{"name":"Soft Microfiber Cloth","price":"$8-12"}]},{"step":2,"title":"Condition / Maintain","icon":"condition","description":"Periodically check and adjust the flat beater clearance so it just clears the bowl bottom, adjusting the screw with the head tilted back. If needed, re-grease internal gears following manufacturer guidance or professional service recommendations.","products":[{"name":"Food-Grade Grease for Stand Mixers","price":"$10-15"}]},{"step":3,"title":"Protect / Store","icon":"protect","description":"Store the mixer in a dry place with the tilt head locked down. Avoid placing accessories on the beater shaft to prevent damage. Cover or store in a dust-free area to maintain finish and prevent dirt accumulation.","products":[]}]}</t>
  </si>
  <si>
    <t>Assembled in Benton Harbor, Michigan, USA</t>
  </si>
  <si>
    <t>stand mixer, kitchenaid, baking equipment, dough kneading, kitchen appliance, planetary mixing, tilt-head mixer, stainless steel bowl, artisan series, kitchen workhorse</t>
  </si>
  <si>
    <t>Bread and pizza dough preparation, Cookie and cake batter mixing, Whipping cream and meringues, Holiday baking marathons, Weekly meal preparation</t>
  </si>
  <si>
    <t>""Motors struggle with dense doughs, some burn out after 5 minutes of kneading, and users mixing sugar substitute batters report the motor chugging and straining." – Reddit user</t>
  </si>
  <si>
    <t>Users report 28-year lifespans, with one inheriting a 1996 model still going strong and another's lasting from 1996 to 2024." – BIFL community</t>
  </si>
  <si>
    <t>Bonavita</t>
  </si>
  <si>
    <t>1.0L Digital Variable Temperature Gooseneck Kettle</t>
  </si>
  <si>
    <t>https://amzn.to/44SDFe6</t>
  </si>
  <si>
    <t>B005YR0F40</t>
  </si>
  <si>
    <t>https://docs.google.com/document/d/1gqNViD50ifnD994GZe1qSScC8t-LiEGudv_oncC5JXQ</t>
  </si>
  <si>
    <t>https://docs.google.com/document/d/1t1IteqzCMbIoVtwSg4QUWmi3WfrGcCpuZVkexxBhmkI/edit</t>
  </si>
  <si>
    <t>https://docs.google.com/document/d/1nj2M0QBbg10Z6wC2hxOqDgqx8x9AdC_sMAhn7yZfQXA/edit</t>
  </si>
  <si>
    <t>https://docs.google.com/document/d/10VkOHLHkjntnYHFlcaKCc2LuenANZ3CiCj1a-hBaI3M/edit</t>
  </si>
  <si>
    <t>https://bonavitabrand.co/</t>
  </si>
  <si>
    <t>https://docs.google.com/document/d/144s4aQfevZvGCFv-TO-M1JD21m0RAy2_NKndo242oiQ/edit</t>
  </si>
  <si>
    <t>https://www.amazon.com/stores/Bonavita/page/1F1ECE4A-E9F0-4B16-AFB5-D97304C204DF?is_byline_deeplink=true&amp;deeplink=DFC695E3-22F1-4C99-8D31-14FD0CB0A650&amp;redirect_store_id=1F1ECE4A-E9F0-4B16-AFB5-D97304C204DF&amp;lp_asin=B005YR0F40&amp;ref_=ast_bln&amp;store_ref=bl_ast_dp_brandLogo_sto</t>
  </si>
  <si>
    <t>https://m.media-amazon.com/images/I/61Y-PJZcQ7L._AC_SL1500_.jpg</t>
  </si>
  <si>
    <t>https://m.media-amazon.com/images/I/61Y-PJZcQ7L._AC_SL1500_.jpg, https://m.media-amazon.com/images/I/71nBLmMfaVL._AC_SL1500_.jpg</t>
  </si>
  <si>
    <t>600+ bought in past month</t>
  </si>
  <si>
    <t>Home &amp; Kitchen &gt; Kitchen &amp; Dining &gt; Coffee, Tea &amp; Espresso &gt; Kettles &amp; Tea Machines &gt; Electric Kettles</t>
  </si>
  <si>
    <t>PRECISE TEMPERATURE CONTROL: With our Bonavita 1.0 Liter Digital Variable Temperature Gooseneck Kettle you can time, maintain and control water temp from 140° to 212°F for the perfect brew, every time FASTER BOIL FOR BEST BREW: With down-to-the-degree temperature control, this 1000W kettle gives you heated water quickly to seep tea or brew coffee; With its sleek digital display, you can time your water and maintain heat for up to 1 hour CONSISTENT HOT WATER: Hold Button heats &amp; holds temp for up to 60 minutes; Use the Temperature Set Button for quick access to preset brewing temperatures; Adjustable in 1-degree increments between 140˚-212˚F (60˚- 98˚C) YOUR PERFECT POUR: Gooseneck spout provides precise pour control and kettle’s easy grip handle keeps your pours steady; Made of brushed stainless steel and BPA-free plastic with a Commercial and Household UL Rating; Measures 11" L x 7" W x 7.5" H BREW WITH BONAVITA: Our brewers create enriching and delicious coffee experiences without fuss; As your trusted home barista, our appliances are designed to fit with all kitchen decors and deliver great brews all day, every day – cup after cup!</t>
  </si>
  <si>
    <t>7.5"L x 7"W x 11"H</t>
  </si>
  <si>
    <t>PRECISE TEMPERATURE CONTROL: With our Bonavita 1.0 Liter Digital Variable Temperature Gooseneck Kettle you can time, maintain and control water temp from 140° to 212°F for the perfect brew, every time</t>
  </si>
  <si>
    <t>FASTER BOIL FOR BEST BREW: With down-to-the-degree temperature control, this 1000W kettle gives you heated water quickly to seep tea or brew coffee; With its sleek digital display, you can time your water and maintain heat for up to 1 hour</t>
  </si>
  <si>
    <t>CONSISTENT HOT WATER: Hold Button heats &amp; holds temp for up to 60 minutes; Use the Temperature Set Button for quick access to preset brewing temperatures; Adjustable in 1-degree increments between 140˚-212˚F (60˚- 98˚C)</t>
  </si>
  <si>
    <t>YOUR PERFECT POUR: Gooseneck spout provides precise pour control and kettle’s easy grip handle keeps your pours steady; Made of brushed stainless steel and BPA-free plastic with a Commercial and Household UL Rating; Measures 11" L x 7" W x 7.5" H</t>
  </si>
  <si>
    <t>BREW WITH BONAVITA: Our brewers create enriching and delicious coffee experiences without fuss; As your trusted home barista, our appliances are designed to fit with all kitchen decors and deliver great brews all day, every day – cup after cup!</t>
  </si>
  <si>
    <t>&lt;p&gt;Most users report solid daily performance for 1.5 to 3 years, but a catastrophic burnout within 3 months raises serious quality control concerns. The stainless steel body resists rust even when water sits overnight, though the spout design can pour calcium flakes if not cleaned regularly.&lt;/p&gt;&lt;ul&gt;&lt;li&gt;&lt;strong&gt;Build quality:&lt;/strong&gt; Multiple reviewers praise buttons holding up to years of daily presses and the rust-resistant steel body, but one user found their unit burnt as soon as it was plugged in&lt;/li&gt;&lt;li&gt;&lt;strong&gt;Temperature accuracy:&lt;/strong&gt; Several users note it overshoots target temps by 2-3°F and reads higher than actual water temperature, which matters for pour-over precision&lt;/li&gt;&lt;li&gt;&lt;strong&gt;Maintenance:&lt;/strong&gt; Easy to descale with vinegar according to users, though hard water deposits can accumulate and pour out due to the spout reaching the kettle bottom&lt;/li&gt;&lt;/ul&gt;&lt;br&gt;&lt;p&gt;&lt;strong&gt;Bottom line:&lt;/strong&gt; Could've been great, but inconsistent quality control and a restrictive post-July 2024 warranty policy make this a risky BIFL purchase at $100&lt;/p&gt;</t>
  </si>
  <si>
    <t>&lt;p&gt;Mixed signals on fixability. Users report the stainless steel body resists rust even with water left in, and basic maintenance like descaling with vinegar works well. Buttons hold up to years of daily pressing according to multiple reviewers. But one user had their unit burn out after three months, suggesting potential electrical component failures that would be terminal.&lt;/p&gt;&lt;ul&gt;&lt;li&gt;&lt;strong&gt;Good news:&lt;/strong&gt; Easy to clean and descale, durable buttons, rust-resistant steel construction&lt;/li&gt;&lt;li&gt;&lt;strong&gt;Bad news:&lt;/strong&gt; Catastrophic electrical failures reported, no mention of replacement parts availability&lt;/li&gt;&lt;li&gt;&lt;strong&gt;Unknown factors:&lt;/strong&gt; No user reports about opening the unit, accessing internals, or finding replacement heating elements&lt;/li&gt;&lt;/ul&gt;&lt;br&gt;&lt;p&gt;&lt;strong&gt;Bottom line:&lt;/strong&gt; Decent for basic maintenance but likely a throwaway if the electronics fail. Warranty only covers one year, and Bonavita's restructuring means pre-2024 units get no support. Score reflects maintainable exterior but probable sealed electronics.&lt;/p&gt;</t>
  </si>
  <si>
    <t>&lt;p&gt;Bonavita offers a 1-year limited warranty against manufacturer's defects, which is average for the electric kettle category.&lt;/p&gt;&lt;ul&gt;&lt;li&gt;&lt;strong&gt;Claim Process:&lt;/strong&gt; Contact Bonavita directly via email or phone with proof of purchase; don't return to store.&lt;/li&gt;&lt;li&gt;&lt;strong&gt;Limitations:&lt;/strong&gt; Only covers manufacturing defects for original purchaser; excludes wear parts, improper use damage, and unauthorized repairs.&lt;/li&gt;&lt;li&gt;&lt;strong&gt;Geographic Restriction:&lt;/strong&gt; Only valid in US and Canada, which limits international buyers.&lt;/li&gt;&lt;/ul&gt;&lt;br&gt;&lt;p&gt;&lt;strong&gt;Bottom line:&lt;/strong&gt; Standard 1-year coverage with typical exclusions and a straightforward claim process, but the warranty period is relatively short for a premium kettle positioned as durable.&lt;/p&gt;</t>
  </si>
  <si>
    <t xml:space="preserve">&lt;p&gt;&amp;lt;p&amp;gt;No sustainability information found in customer reviews. Users focus entirely on functionality, durability, and temperature control features without mentioning environmental aspects, materials sourcing, or eco-friendly practices.&amp;lt;/p&amp;gt;&amp;lt;ul&amp;gt;&amp;lt;li&amp;gt;&amp;lt;strong&amp;gt;Durability signals:&amp;lt;/strong&amp;gt; Multiple reviewers report years of daily use and stainless steel construction resists rust when water is left in it&amp;lt;/li&amp;gt;&amp;lt;li&amp;gt;&amp;lt;strong&amp;gt;Repairability unknown:&amp;lt;/strong&amp;gt; No mentions of repair options, replacement parts availability, or modular design in any reviews&amp;lt;/li&amp;gt;&amp;lt;li&amp;gt;&amp;lt;strong&amp;gt;Materials transparency missing:&amp;lt;/strong&amp;gt; While users praise metal over plastic components, no details on recycled content, packaging, or manufacturing practices&amp;lt;/li&amp;gt;&amp;lt;/ul&amp;gt;&amp;lt;br&amp;gt;&amp;lt;p&amp;gt;&amp;lt;strong&amp;gt;Bottom line:&amp;lt;/strong&amp;gt; Without any sustainability data in reviews, can&amp;#39;t assess environmental responsibility. The long lifespan reported by users suggests less frequent replacement, but that&amp;#39;s the only indirect eco-benefit mentioned.&amp;lt;/p&amp;gt;&lt;/p&gt;
</t>
  </si>
  <si>
    <t>&lt;p&gt;The Bonavita kettle gets solid marks from coffee and tea enthusiasts, with many reporting years of daily use. Users praise it for lasting through constant button presses and resisting rust even when water sits in it. However, there's a concerning quality control red flag with one unit burning out after just three months.&lt;/p&gt;&lt;ul&gt;&lt;li&gt;&lt;strong&gt;Durability wins:&lt;/strong&gt; Multiple users report over a year and a half to three years of cranking out hot water daily for pour-over coffee&lt;/li&gt;&lt;li&gt;&lt;strong&gt;Temperature quirks:&lt;/strong&gt; Some note it overshoots target temps by 2-3°F which matters for pour-over, and the fixed presets frustrate users needing specific temps like 165°F&lt;/li&gt;&lt;li&gt;&lt;strong&gt;Mixed quality signals:&lt;/strong&gt; While most praise the stainless steel construction, one German reviewer questions if it feels premium enough for the $100 price point&lt;/li&gt;&lt;/ul&gt;&lt;br&gt;&lt;p&gt;&lt;strong&gt;Bottom line:&lt;/strong&gt; Well-regarded by daily users but that early failure report and some temperature accuracy complaints keep it from being a slam-dunk BIFL favorite.&lt;/p&gt;</t>
  </si>
  <si>
    <t>A decent but flawed electric kettle that misses true BIFL status. While most units serve coffee enthusiasts reliably for 1.5-3 years, catastrophic early failures raise serious quality concerns. The stainless body holds up, but questionable electronics, a basic 1-year warranty, and Bonavita's restructuring (leaving pre-2024 buyers without support) create too much uncertainty for a $100 investment. Better suited for casual users willing to replace every few years than for those seeking decades of reliable service.</t>
  </si>
  <si>
    <t>"Stainless steel body resists rust, but electrical components fail catastrophically in some units, suggesting poor quality control</t>
  </si>
  <si>
    <t>Easy to descale and maintain externally, but likely unrepairable if the sealed electronics fail</t>
  </si>
  <si>
    <t>Standard 1-year warranty is underwhelming at this price point, and Bonavita's restructuring has left pre-2024 purchasers without support</t>
  </si>
  <si>
    <t>At $100, the inconsistent performance and temperature accuracy issues (2-3°F overshooting) make this a questionable value proposition</t>
  </si>
  <si>
    <t>Coffee enthusiasts appreciate the years of service most units provide, but the risk of early failure makes this a gamble rather than a sure thing</t>
  </si>
  <si>
    <t>The Bonavita 1.0L Digital Variable Temperature Gooseneck Kettle delivers precision water control for pour-over coffee and specialty tea enthusiasts. Featuring a rust-resistant stainless steel construction, this 1000W kettle offers temperature adjustment in 1-degree increments from 140°-212°F. Its precision gooseneck spout ensures controlled pouring, while the 60-minute heat-hold function maintains your desired temperature for multiple brews.</t>
  </si>
  <si>
    <t>2-3 years of daily use with proper maintenance and descaling</t>
  </si>
  <si>
    <t>What is the maximum capacity of the Bonavita 1.0L Digital Variable Temperature Gooseneck Kettle?</t>
  </si>
  <si>
    <t>The maximum capacity of the Bonavita kettle is 1.0 liter (33.8 oz). It is designed to provide enough water for brewing at least two cups of coffee and some spare for other uses.</t>
  </si>
  <si>
    <t>What is the temperature range of the Bonavita Digital Variable Temperature Kettle?</t>
  </si>
  <si>
    <t>The Bonavita kettle offers a temperature range from 140°F to 212°F (60°C to 100°C), allowing users to set specific temperatures for different brewing methods.</t>
  </si>
  <si>
    <t>Does the Bonavita kettle have a timer function?</t>
  </si>
  <si>
    <t>The Bonavita kettle does not have a timer function. However, it does feature a hold function that allows users to set and maintain the water temperature for up to one hour.</t>
  </si>
  <si>
    <t>How does the Bonavita kettle display temperature?</t>
  </si>
  <si>
    <t>The Bonavita kettle displays the actual water temperature in Fahrenheit or Celsius, even after the power is turned off. Users can switch between these units using the °F/°C button.</t>
  </si>
  <si>
    <t>What is the warranty period for the Bonavita kettle?</t>
  </si>
  <si>
    <t>The Bonavita kettle comes with a one-year limited warranty. Customers can contact the customer assistant line for support.</t>
  </si>
  <si>
    <t>Stainless steel body resists rust</t>
  </si>
  <si>
    <t>Buttons hold up to years daily use</t>
  </si>
  <si>
    <t>Easy to descale with vinegar</t>
  </si>
  <si>
    <t>Most users report 1.5-3 years durability</t>
  </si>
  <si>
    <t>Quality control issues with early failures</t>
  </si>
  <si>
    <t>Overshoots target temperatures by 2-3°F</t>
  </si>
  <si>
    <t>Limited one-year warranty coverage</t>
  </si>
  <si>
    <t>No warranty support for pre-2024 units</t>
  </si>
  <si>
    <t>{"frequency":{"frequency":"Weekly / As Needed","description":"Clean the kettle regularly and decalcify as needed based on usage frequency and water hardness to maintain optimal performance."},"steps":[{"step":1,"title":"Clean","icon":"clean","description":"Wipe the outside of the kettle and base with a damp soft cloth. Clean the inside with dishwasher detergent and rinse thoroughly. Avoid abrasive cleansers and never immerse the kettle or base in water.","products":[{"name":"Mild Dishwasher Detergent","price":"$5-10"},{"name":"Soft Microfiber Cloth","price":"$5-15"}]},{"step":2,"title":"Condition / Maintain","icon":"condition","description":"Decalcify the kettle by filling it with a 50/50 vinegar and water solution to the max fill line, then run a full boil cycle three times. Follow with two cycles of boiling clear water and clean the kettle afterward to remove residue.","products":[{"name":"White Vinegar","price":"$3-6"}]},{"step":3,"title":"Protect / Store","icon":"protect","description":"After cleaning and drying, store the kettle in a clean, dry place, preferably in its box. Always use the base's cord storage feature and never wrap the cord tightly around the kettle to avoid damage.","products":[]}]}</t>
  </si>
  <si>
    <t>Most Bonavita kettles, including the 1.0L Digital Variable Temperature Gooseneck Kettle, are manufactured in China.</t>
  </si>
  <si>
    <t>Cookware</t>
  </si>
  <si>
    <t>electric kettle, variable temperature, gooseneck, pour-over coffee, specialty tea, temperature control, stainless steel, precision brewing, kitchen appliance, water heating</t>
  </si>
  <si>
    <t>Pour-over coffee brewing, Specialty tea preparation, Temperature-specific cooking applications, Small-batch hot beverage service</t>
  </si>
  <si>
    <t>""Multiple reviewers praise buttons holding up to years of daily presses and the rust-resistant steel body." – Reddit user</t>
  </si>
  <si>
    <t>One user found their unit burnt as soon as it was plugged in, suggesting potential electrical component failures that would be terminal." – Amazon reviewer</t>
  </si>
  <si>
    <t>Capresso</t>
  </si>
  <si>
    <t>Infinity Conical Burr Grinder Black</t>
  </si>
  <si>
    <t>https://www.amazon.com/dp/B001QTVXCS</t>
  </si>
  <si>
    <t>B001QTVXCS</t>
  </si>
  <si>
    <t>https://docs.google.com/document/d/1pP73eve0y9bzWs40Zz8XH6t7JpPTBSW2aIyuJ6RV-dw</t>
  </si>
  <si>
    <t>https://docs.google.com/document/d/1Js4vfJCs-Tjk6PvKb-Hy4QY0d3QKSHYiG8kgc4xc2SE/edit</t>
  </si>
  <si>
    <t>https://docs.google.com/document/d/1fC0ynpNRUcz6B6elA2nRjnf67Zx766GuwCUUNjC_dFg/edit</t>
  </si>
  <si>
    <t>https://docs.google.com/document/d/1_D2WS5OdsV3FZndJPYBSR5_xUyuUNHApESaKVSQW2iY/edit</t>
  </si>
  <si>
    <t>https://www.capresso.com/</t>
  </si>
  <si>
    <t>https://docs.google.com/document/d/1wBWKsOzWcGGUkjI6bMXSjdR0rtjACj0iBpMDpLOTU-M/edit</t>
  </si>
  <si>
    <t>https://www.amazon.com/stores/Capresso/page/1A91C58F-81C8-413B-A590-48C3B30796A3?is_byline_deeplink=true&amp;deeplink=93FBE54A-EA34-4A26-8849-B65ACAD6BC5E&amp;redirect_store_id=1A91C58F-81C8-413B-A590-48C3B30796A3&amp;lp_asin=B001QTVXCS&amp;ref_=ast_bln&amp;store_ref=bl_ast_dp_brandLogo_sto</t>
  </si>
  <si>
    <t>https://m.media-amazon.com/images/I/81MFNyowoKL._AC_SL1500_.jpg</t>
  </si>
  <si>
    <t>https://m.media-amazon.com/images/I/81MFNyowoKL._AC_SL1500_.jpg, https://m.media-amazon.com/images/I/71eB9JVpWFL._AC_SL1500_.jpg, https://m.media-amazon.com/images/I/81Mu1dDdouL._AC_SL1500_.jpg, https://m.media-amazon.com/images/I/81FgHC8MWYL._AC_SL1500_.jpg, https://m.media-amazon.com/images/I/91yWbtffnYL._AC_SL1500_.jpg, https://m.media-amazon.com/images/I/91JOeamF07L._AC_SL1500_.jpg, https://m.media-amazon.com/images/I/71rUlHexfML._AC_SL1445_.jpg</t>
  </si>
  <si>
    <t>Home &amp; Kitchen &gt; Kitchen &amp; Dining &gt; Coffee, Tea &amp; Espresso &gt; Coffee Grinders &gt; Electric Burr Grinders</t>
  </si>
  <si>
    <t>PRECISION GRINDING: Commercial-grade, solid steel conical burrs with advanced cutting design WIDE GRINDING RANGE: From ultrafine Turkish to French Press coarse and everything in between PRESERVES AROMA: Gear reduction motor grinds slow with reduced noise and little static build-up LARGE CAPACITY: 8.8 ounce bean container and 4 ounce ground coffee container EASY TO CLEAN: Removable upper burr allows access for easy cleaning ABS stainless finish plastic</t>
  </si>
  <si>
    <t>Product description          For maximum aroma &amp; flavor nothing beats the Infinity Conical Burr Grinder. Multiple gear motor produces the slowest grinding action (&lt;450 rpm) resulting in highest precision grinding from Turkish fine to percolator coarse.16 fineness settings. Commercial grade solid conical steel burrs. Upper conical burr removable for easy cleaning, Cleaning brush &amp; measuring scoop included. ABS housing. Stainless finish. Top Rated             Amazon.com          For grinding larger quantities of coffee beans for a coffee-drinking crowd, Capresso's commercial-grade Infinity grinder handles 8-1/2 ounces of beans at a time. Sixteen different settings--four each in the four categories of extra fine, fine, regular, and coarse--let you adjust the grind to the specific blend of coffee and method of brewing. The finest setting is ideal for preparing Turkish coffee, which is a rare feature to find in a grinder. A built-in timer sets the grind for anywhere between 5 and 60 seconds so you can walk away without having to constantly press a button to continue the grinding process. The Infinity has an advanced conical burr design made of steel that is usually only found on commercial grinders. This burr design slows down the gears and reduces the amount of friction and heat to preserve coffee's flavor and aroma. The coffee container holds up to 4 ounces of grounds and remains sealed during grinding. For safety, the bean container also needs to be locked into place for the Infinity to operate. For easy cleaning, the bean container and upper burr lift off so you can clean the grinding chamber with the included brush and wipe down the exterior housing. The conical burr grinder measures 7-2/3 by 5-2/5 by 10-4/5 inches and carries a one-year limited warranty. --Cristina Vaamonde</t>
  </si>
  <si>
    <t>5"L x 7.75"W x 10.5"H</t>
  </si>
  <si>
    <t>PRECISION GRINDING: Commercial-grade, solid steel conical burrs with advanced cutting design</t>
  </si>
  <si>
    <t>WIDE GRINDING RANGE: From ultrafine Turkish to French Press coarse and everything in between</t>
  </si>
  <si>
    <t>PRESERVES AROMA: Gear reduction motor grinds slow with reduced noise and little static build-up</t>
  </si>
  <si>
    <t>LARGE CAPACITY: 8.8 ounce bean container and 4 ounce ground coffee container</t>
  </si>
  <si>
    <t>EASY TO CLEAN: Removable upper burr allows access for easy cleaning</t>
  </si>
  <si>
    <t>&lt;p&gt;Multiple owners report this grinder running strong after 5-10 years of daily use, though static issues and lack of replacement parts prevent a higher score.&lt;/p&gt;&lt;ul&gt;&lt;li&gt;&lt;strong&gt;Proven longevity:&lt;/strong&gt; Users say it still works like new after 5+ years, with one owner using theirs since 2015 with regular use&lt;/li&gt;&lt;li&gt;&lt;strong&gt;Solid construction:&lt;/strong&gt; Reviewers describe it as well built and sturdy with a geared-down motor that reduces heat and extends component life&lt;/li&gt;&lt;li&gt;&lt;strong&gt;Major red flag:&lt;/strong&gt; No replacement parts available despite being marketed as a quality product, which limits its true BIFL potential&lt;/li&gt;&lt;li&gt;&lt;strong&gt;Static and mess:&lt;/strong&gt; Persistent static cling makes grounds jump out of the container, creating daily cleanup hassles that worsen in dry weather&lt;/li&gt;&lt;/ul&gt;&lt;br&gt;&lt;p&gt;&lt;strong&gt;Bottom line:&lt;/strong&gt; A solid daily driver that'll last 5-10 years with care, but the lack of replacement parts means it's more buy-it-for-a-decade than buy-it-for-life.&lt;/p&gt;</t>
  </si>
  <si>
    <t>&lt;p&gt;The Capresso Infinity shows mixed repair potential. Users report owning units for 5-10 years with daily use, but Reddit confirms Capresso doesn't sell any replacement parts — a major red flag for BIFL standards.&lt;/p&gt;&lt;ul&gt;&lt;li&gt;&lt;strong&gt;Easy cleaning access:&lt;/strong&gt; Multiple reviews mention straightforward disassembly and reassembly, though one user warns the upper burr can be installed upside down causing problems&lt;/li&gt;&lt;li&gt;&lt;strong&gt;No parts availability:&lt;/strong&gt; Reddit user explicitly states this well-reviewed product isn't BIFL quality since they don't sell any replacement parts, forcing full replacement when burrs wear&lt;/li&gt;&lt;li&gt;&lt;strong&gt;Static and spillage issues:&lt;/strong&gt; Common complaints about grounds basket not staying in place and static causing mess suggest design flaws that can't be user-fixed&lt;/li&gt;&lt;/ul&gt;&lt;br&gt;&lt;p&gt;&lt;strong&gt;Bottom line:&lt;/strong&gt; While built solidly enough to last years, the complete lack of replacement parts means when burrs eventually wear or plastic cracks, you're buying new. That's not true repairability.&lt;/p&gt;</t>
  </si>
  <si>
    <t>&lt;p&gt;Capresso offers a standard 1-year limited warranty covering defects in materials and workmanship (parts and labor). While straightforward, it contains notable restrictions and exclusions.&lt;/p&gt;&lt;ul&gt;&lt;li&gt;&lt;strong&gt;Duration:&lt;/strong&gt; 1-year from purchase date, limited to US customers only&lt;/li&gt;&lt;li&gt;&lt;strong&gt;Exclusions:&lt;/strong&gt; Damage from improper use, lack of cleaning, unauthorized repairs, or purchases from non-authorized dealers&lt;/li&gt;&lt;li&gt;&lt;strong&gt;Claims Process:&lt;/strong&gt; Requires proof of purchase; warranty specifically disclaims liability for incidental damages&lt;/li&gt;&lt;/ul&gt;&lt;br&gt;&lt;p&gt;&lt;strong&gt;Bottom line:&lt;/strong&gt; This is a basic manufacturer warranty with average protection but numerous exclusions. Some customers report durability beyond warranty period, but with no replacement parts available long-term, this cannot be considered a true BIFL product from a warranty perspective.&lt;/p&gt;</t>
  </si>
  <si>
    <t xml:space="preserve">&lt;p&gt;&amp;lt;p&amp;gt;No sustainability information found in the reviews. Users focus entirely on durability, performance, and functionality — with zero mentions of eco-friendly materials, energy efficiency, packaging, or environmental impact.&amp;lt;/p&amp;gt;&amp;lt;ul&amp;gt;&amp;lt;li&amp;gt;&amp;lt;strong&amp;gt;Durability signals:&amp;lt;/strong&amp;gt; Multiple reviewers report using this grinder since 2015 and 2017, suggesting products that last reduce replacement waste&amp;lt;/li&amp;gt;&amp;lt;li&amp;gt;&amp;lt;strong&amp;gt;Repairability concerns:&amp;lt;/strong&amp;gt; One Reddit user explicitly states Capresso doesn&amp;#39;t sell replacement parts, limiting repair options when components fail&amp;lt;/li&amp;gt;&amp;lt;li&amp;gt;&amp;lt;strong&amp;gt;No green claims:&amp;lt;/strong&amp;gt; Neither Amazon nor Reddit reviews discuss recycled materials, responsible sourcing, or end-of-life disposal&amp;lt;/li&amp;gt;&amp;lt;/ul&amp;gt;&amp;lt;br&amp;gt;&amp;lt;p&amp;gt;&amp;lt;strong&amp;gt;Bottom line:&amp;lt;/strong&amp;gt; While the product&amp;#39;s longevity naturally reduces waste through fewer replacements, the lack of replacement parts and absence of any environmental transparency earns a neutral sustainability score.&amp;lt;/p&amp;gt;&lt;/p&gt;
</t>
  </si>
  <si>
    <t>&lt;p&gt;Reddit's BIFL community shows mixed but generally positive sentiment toward the Capresso Infinity. Users report 5-7+ years of daily use with phrases like still going strong and works like new, though concerns about replacement parts availability dampen enthusiasm.&lt;/p&gt;&lt;ul&gt;&lt;li&gt;&lt;strong&gt;Durability wins:&lt;/strong&gt; Multiple owners cite owning since 2015-2017 with continued excellent performance&lt;/li&gt;&lt;li&gt;&lt;strong&gt;Static mess complaints:&lt;/strong&gt; Grounds leaping out and clinging everywhere frustrates many users, especially in dry weather&lt;/li&gt;&lt;li&gt;&lt;strong&gt;BIFL skepticism:&lt;/strong&gt; One user warns this is a well-reviewed product online but definitely not BIFL quality since they don't sell any replacement parts&lt;/li&gt;&lt;/ul&gt;&lt;br&gt;&lt;p&gt;&lt;strong&gt;Bottom line:&lt;/strong&gt; Well-liked for longevity and grind quality, but static issues and lack of replacement parts prevent it from being a true BIFL favorite. The community appreciates its performance but questions long-term repairability.&lt;/p&gt;</t>
  </si>
  <si>
    <t>The Capresso Infinity is a solid, reliable grinder that will serve you well for 5-10 years, but falls short of true BIFL status. Its main strength is mechanical durability, with many users reporting 5-7 years of daily use without performance decline. However, the complete absence of replacement parts is a critical BIFL dealbreaker—when burrs eventually wear out, you're buying a whole new unit. Best for coffee enthusiasts who want multi-year reliability without premium pricing, but who aren't expecting lifetime ownership.</t>
  </si>
  <si>
    <t>"Built to last 5-10 years with daily use, but the complete lack of replacement parts means it's buy-it-for-a-decade, not buy-it-for-life</t>
  </si>
  <si>
    <t>Solid construction with a geared-down motor that reduces heat damage, but static cling issues create persistent cleanup hassles</t>
  </si>
  <si>
    <t>Basic 1-year warranty offers minimal protection with numerous exclusions and no long-term support</t>
  </si>
  <si>
    <t>Good value for medium-term ownership, but true BIFL seekers should consider grinders with available replacement parts</t>
  </si>
  <si>
    <t>BIFL community respects its durability but consistently flags static issues and the inability to replace worn burrs</t>
  </si>
  <si>
    <t>The Capresso Infinity Conical Burr Grinder features commercial-grade steel burrs that deliver precise grinding across multiple settings, from Turkish fine to French Press coarse. Its gear reduction motor operates at lower temperatures to preserve coffee aroma while minimizing noise. With generous capacity for both beans and grounds, plus a removable upper burr for easy maintenance, this solid performer handles daily grinding duties with consistent results.</t>
  </si>
  <si>
    <t>5-10 years with daily use and regular cleaning</t>
  </si>
  <si>
    <t>What are the key features of the Capresso Infinity Conical Burr Grinder?</t>
  </si>
  <si>
    <t>The Capresso Infinity Conical Burr Grinder features 16 fineness settings, solid steel conical burrs, a slow grinding motor, and safety lock. It includes an 11oz (or 8.8oz in some models) bean container and a 4oz coffee container. The grinder is designed for precise grinding from Turkish fine to French Press coarse.</t>
  </si>
  <si>
    <t>How do I clean the Capresso Infinity Conical Burr Grinder?</t>
  </si>
  <si>
    <t>To clean the Capresso Infinity Conical Burr Grinder, remove the upper burr and brush off any leftover coffee grinds. Use a cloth to wipe down the base and containers. Ensure the grinding chamber is free of debris before reassembling the grinder.</t>
  </si>
  <si>
    <t>Why won't my Capresso Infinity Conical Burr Grinder turn on?</t>
  </si>
  <si>
    <t>If the grinder won't turn on, check that it is properly plugged into an outlet. Ensure the bean container is securely aligned and locked into the grinder. If issues persist, there might be a problem with the motor or a loose wire.</t>
  </si>
  <si>
    <t>Can I adjust or calibrate the grind size on the Capresso Infinity Grinder?</t>
  </si>
  <si>
    <t>Yes, you can adjust the grind size on the Capresso Infinity Grinder. If the factory settings are too fine or coarse, you can recalibrate the grinder by taking it apart and making adjustments to achieve your desired grind.</t>
  </si>
  <si>
    <t>What is the warranty for the Capresso Infinity Plus Conical Burr Grinder?</t>
  </si>
  <si>
    <t>The Capresso Infinity Plus Conical Burr Grinder comes with a 1-year limited warranty for household use.</t>
  </si>
  <si>
    <t>Lasts 5-10 years of daily use</t>
  </si>
  <si>
    <t>Solid construction with geared-down motor</t>
  </si>
  <si>
    <t>Easy to disassemble for cleaning</t>
  </si>
  <si>
    <t>Consistent grind quality over years</t>
  </si>
  <si>
    <t>Persistent static causes messy grounds</t>
  </si>
  <si>
    <t>Limited 1-year warranty with restrictions</t>
  </si>
  <si>
    <t>Grounds basket doesn't stay in place</t>
  </si>
  <si>
    <t>{"frequency":{"frequency":"Weekly / As Needed","description":"Clean the grinder weekly or more often if oily or residue buildup is noticed to maintain flavor and grinding performance."},"steps":[{"step":1,"title":"Clean","icon":"clean","description":"Unplug the grinder. Remove the bean container and upper burr for access. Use a small brush or Q-tips to remove coffee grounds and oils from burrs and grinding chamber. Avoid using liquids inside to protect mechanical parts.","products":[{"name":"Soft-bristle grinder cleaning brush","price":"$5-10"},{"name":"Cotton swabs (Q-tips)","price":"$3"}]},{"step":2,"title":"Condition / Maintain","icon":"condition","description":"Periodically inspect burrs for wear or damage and replace if chipped or dull. Ensure the upper burr’s plastic collar is correctly seated when reassembling to maintain proper grinding. Align the bean container with the red dot before insertion to avoid damage.","products":[{"name":"Replacement burr kit (Capresso Infinity model specific)","price":"$40-50"}]},{"step":3,"title":"Protect / Store","icon":"protect","description":"Store the grinder in a dry, clean place with the bean container and lid securely closed to prevent dust and moisture contamination. Avoid storing near heat sources or in damp areas to preserve grinder longevity.","products":[]}]}</t>
  </si>
  <si>
    <t>Made in China with conical burrs hand assembled in Switzerland for precise fit</t>
  </si>
  <si>
    <t>conical burr grinder, coffee equipment, steel burrs, coffee mill, kitchen appliance, precision grinding, home barista, coffee accessories, variable grind size</t>
  </si>
  <si>
    <t>Daily coffee preparation, Precision grinding for espresso, Consistent French press grounds, Small-batch specialty coffee</t>
  </si>
  <si>
    <t>""Still works like new after 5+ years with regular use, with a geared-down motor that reduces heat and extends component life." – Amazon reviewer</t>
  </si>
  <si>
    <t>This is a well-reviewed product online but definitely not BIFL quality since they don't sell any replacement parts." – Reddit user</t>
  </si>
  <si>
    <t>Yeti</t>
  </si>
  <si>
    <t>Hopper M Series Portable Soft Coolers with MagShield Access</t>
  </si>
  <si>
    <t>https://amzn.to/4mb2tpe</t>
  </si>
  <si>
    <t>https://docs.google.com/document/d/1i1mhf1Wd_l4gXKCHVT9Ps_SWMxBFIj_y3t6yqd6t2PA/edit?usp=sharing</t>
  </si>
  <si>
    <t>https://docs.google.com/document/d/1IPdj2hl3RcE2eRG3uqjODQFNgORZwBopsEKGuF1X3tI/edit</t>
  </si>
  <si>
    <t>https://docs.google.com/document/d/1tmZuqmpZapLscgG6w8tHVXSnc2A74YZN5SRAG9OvXfk/edit</t>
  </si>
  <si>
    <t>https://docs.google.com/document/d/1fAr9quP7FCx8kxpPPrW2U03bUzKNkUebAf91NqaS-B0/edit</t>
  </si>
  <si>
    <t>https://www.yeti.com/</t>
  </si>
  <si>
    <t>https://docs.google.com/document/d/1gYbZs414PJmD3vqeN5JTgnQr4JIeKPYmnIcXjuUX3_E/edit</t>
  </si>
  <si>
    <t>https://www.amazon.com/stores/YETI/page/0BF716C7-CB12-40DB-8134-D4D29DC0E768?is_byline_deeplink=true&amp;deeplink=A23E5D7B-ADEB-4477-80A0-8F2E9FFFF62C&amp;redirect_store_id=0BF716C7-CB12-40DB-8134-D4D29DC0E768&amp;lp_asin=B0CT69ZR99&amp;ref_=ast_bln&amp;store_ref=bl_ast_dp_brandLogo_sto</t>
  </si>
  <si>
    <t>https://m.media-amazon.com/images/I/71Z3XJ1mNtL._AC_SL1500_.jpg</t>
  </si>
  <si>
    <t>https://m.media-amazon.com/images/I/71Z3XJ1mNtL._AC_SL1500_.jpg, https://m.media-amazon.com/images/I/71zNLC+hZOL._AC_SL1500_.jpg, https://m.media-amazon.com/images/I/71cY59utuFL._AC_SL1500_.jpg, https://m.media-amazon.com/images/I/61Rgvgn1BPL._AC_SL1500_.jpg, https://m.media-amazon.com/images/I/61bGL6lH+PL._AC_SL1500_.jpg, https://m.media-amazon.com/images/I/61oz8BZHrGL._AC_SL1500_.jpg, https://m.media-amazon.com/images/I/51jiKxzxvzL._AC_SL1500_.jpg, https://m.media-amazon.com/images/I/61OFc7ltr0L._AC_SL1500_.jpg</t>
  </si>
  <si>
    <t>Sports &amp; Outdoors &gt; Outdoor Recreation &gt; Camping &amp; Hiking &gt; Camp Kitchen &gt; Coolers</t>
  </si>
  <si>
    <t>This adventure ready soft cooler is ready for trips to the beach, a day on the boat, or a quick hike MAGSHIELD ACCESS - Durable and powerful magnets create an ultra leak-resistant shield that stays open when you need it and snaps closed with a gentle push COLDCELL INSULATION - Closed-cell foam offers impressive cold-holding capabilities, helping keep your frosty goods ice cold DRYHIDE SHELL - High-density fabric withstands punctures and UV rays. A KANGAROO POCKET on the exterior holds a phone, keys, wallet, or a little bit of hot sauce. Easily access all your must haves. The Hopper M15 holds up to 32 - 12oz cans of your favorite beverage or 15.5 lbs. of ice ONLY</t>
  </si>
  <si>
    <t>High-Density Fabric, Closed-Cell Foam</t>
  </si>
  <si>
    <t>This adventure ready soft cooler is ready for trips to the beach, a day on the boat, or a quick hike</t>
  </si>
  <si>
    <t>MAGSHIELD ACCESS - Durable and powerful magnets create an ultra leak-resistant shield that stays open when you need it and snaps closed with a gentle push</t>
  </si>
  <si>
    <t>COLDCELL INSULATION - Closed-cell foam offers impressive cold-holding capabilities, helping keep your frosty goods ice cold</t>
  </si>
  <si>
    <t>DRYHIDE SHELL - High-density fabric withstands punctures and UV rays. A KANGAROO POCKET on the exterior holds a phone, keys, wallet, or a little bit of hot sauce. Easily access all your must haves.</t>
  </si>
  <si>
    <t>The Hopper M15 holds up to 32 - 12oz cans of your favorite beverage or 15.5 lbs. of ice ONLY</t>
  </si>
  <si>
    <t>&lt;p&gt;The YETI Hopper M Series shows solid construction but faces long-term durability challenges that prevent it from reaching true BIFL status.&lt;/p&gt;&lt;ul&gt;&lt;li&gt;&lt;strong&gt;Premium materials:&lt;/strong&gt; Users consistently praise the high-quality construction and durable materials, with 90% commending the premium build quality according to review analysis&lt;/li&gt;&lt;li&gt;&lt;strong&gt;Zipper concerns:&lt;/strong&gt; Multiple Reddit users report zipper failures on soft coolers, with one noting their Hopper 12 zipper broke and another warning about soft cooler durability issues over time&lt;/li&gt;&lt;li&gt;&lt;strong&gt;Ice retention decline:&lt;/strong&gt; One user reported their Hopper 8 went from great performance to ice completely melting after just 5 hours following 2 years of daily use, suggesting materials degrade faster than expected&lt;/li&gt;&lt;li&gt;&lt;strong&gt;3-year warranty vs 5-year:&lt;/strong&gt; YETI backs soft coolers with only a 3-year warranty compared to 5 years for hard coolers, indicating the company itself expects shorter lifespan&lt;/li&gt;&lt;/ul&gt;&lt;br&gt;&lt;p&gt;&lt;strong&gt;Bottom line:&lt;/strong&gt; Built tough initially but the combination of zipper vulnerabilities, declining insulation performance, and shorter warranty period suggests this will need replacement within 3-5 years of regular use.&lt;/p&gt;</t>
  </si>
  <si>
    <t>&lt;p&gt;The Yeti Hopper M Series shows minimal repair support based on user experiences. Multiple Reddit users report zipper failures are common, with one stating their Hopper 12's zipper failed and another noting concerns about zipper durability across soft coolers. The warranty process frustrates users - one describes having to send in their original cooler and wait 3-4 weeks for replacement, leaving them without a cooler for over a month.&lt;/p&gt;&lt;ul&gt;&lt;li&gt;&lt;strong&gt;Sealed design:&lt;/strong&gt; No user-accessible parts or repair documentation mentioned&lt;/li&gt;&lt;li&gt;&lt;strong&gt;Component failures:&lt;/strong&gt; Zippers and MagShield closures are failure points with no DIY fix path&lt;/li&gt;&lt;li&gt;&lt;strong&gt;Warranty-only fixes:&lt;/strong&gt; Yeti's approach is full replacement rather than repair support&lt;/li&gt;&lt;/ul&gt;&lt;br&gt;&lt;p&gt;&lt;strong&gt;Bottom line:&lt;/strong&gt; Built as a disposable premium product - when zippers or seals fail, you're looking at warranty replacement or buying new, not fixing it yourself.&lt;/p&gt;</t>
  </si>
  <si>
    <t>&lt;p&gt;Yeti offers a 3-year limited warranty on their Hopper M Series coolers covering defects in materials and workmanship when used as intended.&lt;/p&gt;&lt;ul&gt;&lt;li&gt;&lt;strong&gt;Coverage:&lt;/strong&gt; 3-year protection for original owners who purchased from authorized dealers and used the product as intended.&lt;/li&gt;&lt;li&gt;&lt;strong&gt;Limitations:&lt;/strong&gt; Excludes punctures, scratches, normal wear and tear, commercial use, and unauthorized modifications.&lt;/li&gt;&lt;li&gt;&lt;strong&gt;Claim Process:&lt;/strong&gt; Requires return shipping (at owner's expense), original receipt, and an RMA number from customer service.&lt;/li&gt;&lt;/ul&gt;&lt;br&gt;&lt;p&gt;&lt;strong&gt;Bottom line:&lt;/strong&gt; Yeti's warranty is respectable with fair terms and a reasonable duration, but the customer bears shipping costs and must navigate a somewhat formal claims process.&lt;/p&gt;</t>
  </si>
  <si>
    <t xml:space="preserve">&lt;p&gt;&amp;lt;p&amp;gt;The reviews contain virtually no sustainability information beyond one Reddit user noting these coolers are made in Vietnam, not China. No mentions of recycled materials, repairability programs, or environmental initiatives appear in the extensive review analysis.&amp;lt;/p&amp;gt;&amp;lt;ul&amp;gt;&amp;lt;li&amp;gt;&amp;lt;strong&amp;gt;Durability signals:&amp;lt;/strong&amp;gt; Users praise long-lasting construction and YETI offers 3-5 year warranties, suggesting products built to avoid frequent replacement&amp;lt;/li&amp;gt;&amp;lt;li&amp;gt;&amp;lt;strong&amp;gt;Quality concerns:&amp;lt;/strong&amp;gt; Multiple reports of zipper failures, warped lids, and declining ice retention over time indicate some products may not achieve true BIFL status&amp;lt;/li&amp;gt;&amp;lt;li&amp;gt;&amp;lt;strong&amp;gt;No eco claims:&amp;lt;/strong&amp;gt; Reviews focus entirely on performance, aesthetics, and brand loyalty with zero discussion of materials sourcing, packaging waste, or end-of-life recycling&amp;lt;/li&amp;gt;&amp;lt;/ul&amp;gt;&amp;lt;br&amp;gt;&amp;lt;p&amp;gt;&amp;lt;strong&amp;gt;Bottom line:&amp;lt;/strong&amp;gt; Without sustainability data in reviews, we can&amp;#39;t assess YETI&amp;#39;s environmental practices. The brand gets points for attempting durability but loses them for quality control issues that could lead to premature disposal.&amp;lt;/p&amp;gt;&lt;/p&gt;
</t>
  </si>
  <si>
    <t>&lt;p&gt;YETI soft coolers generate passionate but polarized reactions on Reddit. While many showcase their collections and praise the aesthetic appeal, durability concerns create significant friction in the community.&lt;/p&gt;&lt;ul&gt;&lt;li&gt;&lt;strong&gt;Quality issues:&lt;/strong&gt; Users report zippers failing, ice retention declining dramatically after 2 years, and new products arriving warped or bent&lt;/li&gt;&lt;li&gt;&lt;strong&gt;Brand loyalty remains strong:&lt;/strong&gt; Despite complaints, Redditors actively collect multiple colors and models, with users saying things like loving this wetlands Brown and showcasing extensive gear collections&lt;/li&gt;&lt;li&gt;&lt;strong&gt;BIFL community skepticism:&lt;/strong&gt; Price-conscious users actively seek cheaper alternatives, viewing YETI as potentially overpriced despite acknowledging superior build quality&lt;/li&gt;&lt;/ul&gt;&lt;br&gt;&lt;p&gt;&lt;strong&gt;Bottom line:&lt;/strong&gt; Well-regarded premium brand with devoted collectors, but recurring soft cooler failures and slow warranty process prevent higher scores. The community expects perfection at this price point.&lt;/p&gt;</t>
  </si>
  <si>
    <t>The YETI Hopper M Series isn't truly BIFL despite premium construction and strong brand reputation. At its price point, the 3-5 year functional lifespan due to zipper failures and declining insulation performance is disappointing. It's for style-conscious users willing to pay premium for brand cachet rather than longevity. Consider this a premium disposable product - excellent initially but destined for replacement rather than repair when components inevitably fail.</t>
  </si>
  <si>
    <t>"Premium materials and construction impress initially, but zipper failures and declining insulation performance emerge after 2-3 years of regular use</t>
  </si>
  <si>
    <t>Near-zero repairability - when zippers or seals fail, expect replacement rather than repair options</t>
  </si>
  <si>
    <t>3-year warranty is reasonable but shorter than YETI's hard coolers, with customer-paid shipping and lengthy processing times</t>
  </si>
  <si>
    <t>Price-to-longevity ratio is poor; you're paying significantly for brand status over true BIFL durability</t>
  </si>
  <si>
    <t>Despite quality concerns, brand loyalty remains strong with users collecting multiple YETI products despite acknowledged durability limitations</t>
  </si>
  <si>
    <t>The YETI Hopper M Series soft cooler combines premium high-density fabric with closed-cell foam insulation for impressive cold retention. The innovative MagShield Access creates a leak-resistant seal that opens easily when needed and closes with a gentle push. Built with a puncture-resistant DryHide shell and convenient kangaroo pocket, this portable cooler is engineered for beach trips, boating, and hiking adventures.</t>
  </si>
  <si>
    <t>3-5 years of regular use before potential zipper failures or insulation degradation</t>
  </si>
  <si>
    <t>What is the cleaning process for YETI Hopper M Series coolers?</t>
  </si>
  <si>
    <t>To clean the cooler, simply rinse it with soap and water, and dry the inside with a cloth or paper towel. Ensure the MagShield Access opening is cleaned to remove dust or grime. For tougher stains, use a non-abrasive rag and leave it open to dry thoroughly.</t>
  </si>
  <si>
    <t>Can YETI Hopper M Series coolers be used with dry ice?</t>
  </si>
  <si>
    <t>No, YETI Hopper M Series coolers are not compatible with dry ice. Using dry ice can cause the airtight vessel to explode.</t>
  </si>
  <si>
    <t>What is the recommended cooling method for YETI Hopper M Series coolers?</t>
  </si>
  <si>
    <t>For optimal cooling, pre-cool the cooler, use YETI Thin ICE or Ice Sheets, then load food and drinks, and add wet ice. Keep the cooler fully closed to maintain temperature.</t>
  </si>
  <si>
    <t>How many cans can the different models of YETI Hopper M Series coolers hold?</t>
  </si>
  <si>
    <t>The YETI Hopper M15 can hold up to 32 standard 12 oz cans, the M20 up to 36 cans, and the M30 up to 42 cans, all without ice.</t>
  </si>
  <si>
    <t>What safety precautions should be taken with YETI Hopper M Series coolers?</t>
  </si>
  <si>
    <t>Do not leave the soft cooler open in the presence of children or animals, as this can lead to entrapment and suffocation. Also, be cautious with the magnetic closure near pacemakers.</t>
  </si>
  <si>
    <t>Premium materials and construction quality</t>
  </si>
  <si>
    <t>Excellent initial ice retention performance</t>
  </si>
  <si>
    <t>Innovative MagShield access system</t>
  </si>
  <si>
    <t>Strong brand loyalty and collector appeal</t>
  </si>
  <si>
    <t>Zipper failures reported by multiple users</t>
  </si>
  <si>
    <t>Ice retention declines significantly over time</t>
  </si>
  <si>
    <t>Limited repairability for common failure points</t>
  </si>
  <si>
    <t>Shorter 3-year warranty than hard coolers</t>
  </si>
  <si>
    <t>{"frequency":{"frequency":"As Needed","description":"Clean your YETI Hopper M Series Portable Soft Cooler whenever it gets dirty or after each use for best hygiene and performance. Regular maintenance helps to preserve insulation and avoid odors."},"steps":[{"step":1,"title":"Clean","icon":"clean","description":"Rinse the cooler with a mixture of dish soap and water using a non-abrasive rag or cloth to gently remove mud, grime, and debris. Rinse thoroughly with fresh water and wipe the inside dry with a cloth or paper towel. Avoid machine washing and do not dry in an oven.","products":[{"name":"Mild Dish Soap","price":"$5-10"}]},{"step":2,"title":"Condition / Maintain","icon":"condition","description":"Wipe down the MagShield Access opening to remove dust and grime to maintain its seal and function. Inspect zippers and seams regularly, and keep the HydroLok™ Zipper open for several days after cleaning to allow complete drying, preventing mold and mildew.","products":[]},{"step":3,"title":"Protect / Store","icon":"protect","description":"Store the cooler in a dry, well-ventilated place with the zipper open to ensure full air-drying. Avoid exposing it to heat sources like ovens or direct sunlight for prolonged periods to preserve materials and water-tight performance.","products":[]}]}</t>
  </si>
  <si>
    <t>Manufactured in China; YETI soft coolers, including the Hopper M Series, are made overseas and not in the USA.</t>
  </si>
  <si>
    <t>Outdoor &amp; Camping</t>
  </si>
  <si>
    <t>Survival Gear</t>
  </si>
  <si>
    <t>soft cooler, portable cooler, insulated bag, leak-resistant, outdoor gear, magnetic closure, high-density fabric, yeti, cold storage, adventure equipment</t>
  </si>
  <si>
    <t>Day trips to the beach, Boating excursions, Hiking adventures, Tailgating events, Fishing trips</t>
  </si>
  <si>
    <t>""Hopper 8 went from great performance to ice completely melting after just 5 hours following 2 years of daily use." – Reddit user</t>
  </si>
  <si>
    <t>Had to send in the original cooler and wait 3-4 weeks for replacement, leaving me without a cooler for over a month." – YETI customer</t>
  </si>
  <si>
    <t>Tweezerman</t>
  </si>
  <si>
    <t>Stainless Steel Point Tweezer</t>
  </si>
  <si>
    <t>https://amzn.to/4frVh5F</t>
  </si>
  <si>
    <t>https://docs.google.com/document/d/1ppYFWagX-q9-GyiX_ODP0poPoTtbUtCGiJlvx6Ddrmc</t>
  </si>
  <si>
    <t>https://docs.google.com/document/d/1QOyiAacCxRjDKxifQTm3riAMH5iPsk46BDqAo6sMQ2k/edit</t>
  </si>
  <si>
    <t>https://docs.google.com/document/d/1aVrCN4fDt4MkmANxeTIQvozihj82PHy7w46MF9TFBVg/edit</t>
  </si>
  <si>
    <t>https://docs.google.com/document/d/1S9HhUEb7TQeaWDK7pVFwGdDaRRFM2D0MIU-SOT3-oTk/edit</t>
  </si>
  <si>
    <t>https://www.tweezerman.com/</t>
  </si>
  <si>
    <t>https://docs.google.com/document/d/1WImopNXushe66yfKtScoCbDxdB4dph4cX6YdJJs9P14/edit</t>
  </si>
  <si>
    <t>https://www.amazon.com/stores/Tweezerman/page/DE154BAF-E485-49CB-A68B-AB5446946E4B?lp_asin=B000EMYH62&amp;ref_=ast_bln&amp;store_ref=bl_ast_dp_brandLogo_sto</t>
  </si>
  <si>
    <t>https://m.media-amazon.com/images/I/61tfKMIBqVL._SL1500_.jpg</t>
  </si>
  <si>
    <t>https://m.media-amazon.com/images/I/61tfKMIBqVL._SL1500_.jpg, https://m.media-amazon.com/images/I/61CpWIz17+L._SL1500_.jpg, https://m.media-amazon.com/images/I/81XlMg+5+rL._SL1500_.jpg, https://m.media-amazon.com/images/I/91Lmb3HebyL._SL1500_.jpg, https://m.media-amazon.com/images/I/71VU6Cn0OoL._SL1500_.jpg, https://m.media-amazon.com/images/I/71mV3kNzXtL._SL1500_.jpg, https://m.media-amazon.com/images/I/61l15TSBPOL._SL1500_.jpg, https://m.media-amazon.com/images/I/71WP3EeXJCL._SL1500_.jpg, https://m.media-amazon.com/images/I/71kH6r6xC8L._SL1500_.jpg</t>
  </si>
  <si>
    <t>ats</t>
  </si>
  <si>
    <t>Beauty &amp; Personal Care &gt; Shave &amp; Hair Removal &gt; Women's &gt; Tweezers</t>
  </si>
  <si>
    <t>Perfectly aligned tips Pointed tips great for ingrown hairs. Tips are hand filed Good Housekeeping Seal of Approval</t>
  </si>
  <si>
    <t>Stanless Steel</t>
  </si>
  <si>
    <t>Perfectly aligned tips</t>
  </si>
  <si>
    <t>Pointed tips great for ingrown hairs.</t>
  </si>
  <si>
    <t>Tips are hand filed</t>
  </si>
  <si>
    <t>Good Housekeeping Seal of Approval</t>
  </si>
  <si>
    <t>&lt;p&gt;Classic case of a once-great brand that's lost its way. The community is split between old-timers with 20+ year-old Tweezermans still going strong and recent buyers getting duds with misaligned tips and rough edges.&lt;/p&gt;&lt;ul&gt;&lt;li&gt;&lt;strong&gt;Quality lottery:&lt;/strong&gt; Recent reviews show inconsistent manufacturing - some users report tips not aligning properly so they do not grip the individual hairs while others praise precision when you get a good pair&lt;/li&gt;&lt;li&gt;&lt;strong&gt;Material concerns:&lt;/strong&gt; Multiple reports of metal shavings and rough unfinished edges, plus fragility issues where dropping them once can permanently misalign the tips&lt;/li&gt;&lt;li&gt;&lt;strong&gt;The nostalgia factor:&lt;/strong&gt; Long-term users consistently say these tweezers are not what they used to be and for the money you can get something better - pointing to a clear decline in build quality&lt;/li&gt;&lt;/ul&gt;&lt;br&gt;&lt;p&gt;&lt;strong&gt;Bottom line:&lt;/strong&gt; If you get lucky with a well-made pair and baby them, they might last years. But at $22 for what's become a quality gamble, these aren't the BIFL tweezers they once were. The free sharpening service is nice, but only helps if the tips stay aligned.&lt;/p&gt;</t>
  </si>
  <si>
    <t>&lt;p&gt;Tweezerman tweezers show mixed repairability potential based on user experiences. While the company offers a free sharpening service, recent quality issues and design limitations create repair challenges.&lt;/p&gt;&lt;ul&gt;&lt;li&gt;&lt;strong&gt;Sharpening service exists:&lt;/strong&gt; Users confirm Tweezerman will sharpen eligible tweezers for as long as the implement can be sharpened, though one reviewer notes they don't make or sharpen them quite as pointy as they used to be&lt;/li&gt;&lt;li&gt;&lt;strong&gt;Fragility concerns:&lt;/strong&gt; Multiple users report that dropping the tweezers can damage them by misaligning tips, suggesting repair difficulty for this common issue&lt;/li&gt;&lt;li&gt;&lt;strong&gt;No DIY repair info:&lt;/strong&gt; Reviews lack any mention of user repairs, replacement parts, or repair guides - users simply buy new ones when tips misalign or quality degrades&lt;/li&gt;&lt;/ul&gt;&lt;br&gt;&lt;p&gt;&lt;strong&gt;Bottom line:&lt;/strong&gt; While the free sharpening service helps with dull tips, the tweezers aren't designed for user repair when dropped or misaligned. The sealed construction and lack of replacement parts means most damage requires full replacement.&lt;/p&gt;</t>
  </si>
  <si>
    <t>&lt;p&gt;Tweezerman offers a solid 2-year warranty against manufacturing defects plus a standout free sharpening service for the life of the product, though some users report mixed experiences with current quality.&lt;/p&gt;&lt;ul&gt;&lt;li&gt;&lt;strong&gt;Warranty Terms:&lt;/strong&gt; 2-year coverage for manufacturing defects with repair or replacement at Tweezerman's discretion.&lt;/li&gt;&lt;li&gt;&lt;strong&gt;Free Lifetime Sharpening:&lt;/strong&gt; Complementary sharpening service for as long as the tool can be sharpened, though with lengthy 12-18 week turnaround times.&lt;/li&gt;&lt;li&gt;&lt;strong&gt;Limitations:&lt;/strong&gt; Warranty excludes misuse, unauthorized sellers, and previous repairs. Only stainless steel tips qualify for sharpening (not metallic finishes).&lt;/li&gt;&lt;/ul&gt;&lt;br&gt;&lt;p&gt;&lt;strong&gt;Bottom line:&lt;/strong&gt; With a respectable warranty and genuine lifetime sharpening service that effectively extends product life indefinitely, Tweezerman maintains BIFL status despite some recent quality consistency concerns.&lt;/p&gt;</t>
  </si>
  <si>
    <t xml:space="preserve">&lt;p&gt;&amp;lt;p&amp;gt;The reviews contain virtually no discussion of sustainability, materials sourcing, or environmental impact. While the tweezers are made of stainless steel (a durable, recyclable material), reviewers focus entirely on performance and quality issues rather than eco-considerations.&amp;lt;/p&amp;gt;&amp;lt;ul&amp;gt;&amp;lt;li&amp;gt;&amp;lt;strong&amp;gt;Material:&amp;lt;/strong&amp;gt; Stainless steel construction is inherently more sustainable than plastic alternatives, though reviews don&amp;#39;t explicitly mention this benefit&amp;lt;/li&amp;gt;&amp;lt;li&amp;gt;&amp;lt;strong&amp;gt;Longevity potential:&amp;lt;/strong&amp;gt; Some users report their tweezers lasting many years with proper care, which aligns with waste reduction principles&amp;lt;/li&amp;gt;&amp;lt;li&amp;gt;&amp;lt;strong&amp;gt;Free sharpening service:&amp;lt;/strong&amp;gt; Tweezerman offers lifetime sharpening for eligible tools, extending product lifespan rather than requiring replacement&amp;lt;/li&amp;gt;&amp;lt;/ul&amp;gt;&amp;lt;br&amp;gt;&amp;lt;p&amp;gt;&amp;lt;strong&amp;gt;Bottom line:&amp;lt;/strong&amp;gt; Without explicit sustainability information in the reviews, I cannot assess environmental practices. The stainless steel construction and sharpening service suggest some sustainability merit, but recent quality decline complaints indicate many units may not achieve true BIFL status.&amp;lt;/p&amp;gt;&lt;/p&gt;
</t>
  </si>
  <si>
    <t>&lt;p&gt;Mixed bag across Reddit — longtime users say these aren't what they used to be while some still swear by older pairs. Recent buyers report quality control issues: tips that don't align properly, rough edges with metal splinters, and pairs that dull quickly.&lt;/p&gt;&lt;ul&gt;&lt;li&gt;&lt;strong&gt;Declining quality:&lt;/strong&gt; Users repeatedly mention that newer Tweezerman tweezers are not what they used to be and for the $ you can get something better&lt;/li&gt;&lt;li&gt;&lt;strong&gt;Hit or miss manufacturing:&lt;/strong&gt; Some get perfect pairs while others receive tweezers with misaligned tips that don't grip individual hairs properly&lt;/li&gt;&lt;li&gt;&lt;strong&gt;Fragility concern:&lt;/strong&gt; Multiple Redditors warn that dropping them can permanently damage alignment — not great for a BIFL tool&lt;/li&gt;&lt;/ul&gt;&lt;br&gt;&lt;p&gt;&lt;strong&gt;Bottom line:&lt;/strong&gt; Once a r/BuyItForLife favorite, Tweezerman now gets mixed reviews with many seeking alternatives due to perceived quality decline despite the $22 price tag.&lt;/p&gt;</t>
  </si>
  <si>
    <t>Tweezerman tweezers have fallen from BIFL grace. Once legendary, recent models suffer from inconsistent manufacturing, misalignment issues, and fragility. While the lifetime sharpening service is commendable, it can't fix fundamental alignment problems. At $22, you're gambling on quality control rather than investing in guaranteed longevity. Best for those willing to handle with extreme care and patient enough to navigate the 12-18 week sharpening turnaround. Vintage Tweezerman remains superior to current production, suggesting older pairs on secondary markets might be the real BIFL option.</t>
  </si>
  <si>
    <t>"Quality control lottery: You might get perfect precision or misaligned tips that fail to grip hairs properly</t>
  </si>
  <si>
    <t>Drop them once and they're likely ruined – permanently misaligned tips aren't covered by warranty or fixable via sharpening</t>
  </si>
  <si>
    <t>Free lifetime sharpening service is genuinely valuable, though 3-4 month turnaround is inconvenient</t>
  </si>
  <si>
    <t>At $22, the inconsistent quality and fragility make these a questionable value compared to more reliable alternatives</t>
  </si>
  <si>
    <t>Long-time users consistently report a significant decline in manufacturing quality over the past decade</t>
  </si>
  <si>
    <t>Tweezerman's Stainless Steel Point Tweezers feature precision-aligned tips hand-filed to expertly grasp even the finest hairs. Crafted from durable stainless steel, these tweezers offer exceptional control for detailed grooming tasks. The pointed design excels at targeting ingrown hairs and splinters with surgical precision, while the solid construction provides reliable performance for everyday use.</t>
  </si>
  <si>
    <t>5-10 years with proper care and utilizing the free sharpening service</t>
  </si>
  <si>
    <t>What makes Tweezerman Stainless Steel Point Tweezer different from other tweezers?</t>
  </si>
  <si>
    <t>Tweezerman Point Tweezers feature hand-finished, ultra-sharp, perfectly aligned tips designed to grab the smallest and finest hairs with precision. They are crafted from premium quality stainless steel and are favored by professionals for tasks like shaping brows and removing ingrown hairs and splinters.</t>
  </si>
  <si>
    <t>Can Tweezerman Point Tweezers be sharpened if they become dull?</t>
  </si>
  <si>
    <t>Yes, Tweezerman offers free sharpening of their tweezers dulled through normal use for as long as the tool can be resharpened. Only Tweezerman Tweezers, Nippers, and Scissors qualify for this service, and it must be done through their official sharpening service.</t>
  </si>
  <si>
    <t>How should I properly use Tweezerman Stainless Steel Point Tweezer for hair removal?</t>
  </si>
  <si>
    <t>Open pores first using a warm washcloth to prepare the hair for removal and reduce pain. Then, use a mirror in a well-lit area, holding the tweezer near its middle for control. Grab the hair with the tweezer tips slanted at about 25 degrees and pull in the direction of hair growth to remove hair from the root.</t>
  </si>
  <si>
    <t>Is it possible to personalize or engrave the Tweezerman Point Tweezer?</t>
  </si>
  <si>
    <t>Yes, up to 10 characters can be custom engraved on Tweezerman Point Tweezers, allowing for personalization of this tool.</t>
  </si>
  <si>
    <t>Are Tweezerman Point Tweezers suitable for removing ingrown hairs and splinters?</t>
  </si>
  <si>
    <t>Yes, the precisely aligned, sharp-point tips of Tweezerman Point Tweezers are ideal for removing ingrown hairs and splinters safely and with high accuracy.</t>
  </si>
  <si>
    <t>Free lifetime sharpening service available</t>
  </si>
  <si>
    <t>Stainless steel construction is durable</t>
  </si>
  <si>
    <t>Precise grip when you get good ones</t>
  </si>
  <si>
    <t>Can last years with proper care</t>
  </si>
  <si>
    <t>Inconsistent quality control in recent production</t>
  </si>
  <si>
    <t>Tips easily misaligned if dropped</t>
  </si>
  <si>
    <t>Long 12-18 week sharpening turnaround</t>
  </si>
  <si>
    <t>Quality has declined from previous standards</t>
  </si>
  <si>
    <t>{"frequency":{"frequency":"After each use","description":"Clean the tweezers after every use to remove residue and prevent buildup that could dull the tips or affect alignment."},"steps":[{"step":1,"title":"Clean","icon":"clean","description":"Wipe tips thoroughly with an alcohol wipe or hydrogen peroxide after each use. Avoid harsh detergents or submerging in water for extended periods to preserve precision.","products":[{"name":"70% Isopropyl Alcohol Wipes","price":"$5-10"},{"name":"Hydrogen Peroxide Solution","price":"$3-7"}]},{"step":2,"title":"Condition / Maintain","icon":"condition","description":"Keep the tweezer tips aligned and sharp by handling with care. Avoid dropping as this can dull or misalign tips. Regular cleaning prevents buildup that dulls the sharp points.","products":[]},{"step":3,"title":"Protect / Store","icon":"protect","description":"Always replace the protective cap on the tips after cleaning and drying to protect the alignment and sharpness. Store in a dry place away from moisture and rough contact.","products":[]}]}</t>
  </si>
  <si>
    <t>India</t>
  </si>
  <si>
    <t>Made in India; packaging and product labels indicate primary manufacturing in India for stainless steel Tweezerman Point Tweezers.</t>
  </si>
  <si>
    <t>Eyewear</t>
  </si>
  <si>
    <t>precision tweezers, stainless steel, grooming tools, personal care, beauty accessories, pointed tip, ingrown hair removal, tweezerman, eyebrow grooming</t>
  </si>
  <si>
    <t>Precision eyebrow grooming, Removing ingrown hairs, Splinter extraction, Detailed craft work, First aid applications</t>
  </si>
  <si>
    <t>""Long-term users consistently say these tweezers are not what they used to be and for the money you can get something better." – Reddit community consensus</t>
  </si>
  <si>
    <t>Multiple users report that dropping the tweezers can damage them by misaligning tips, suggesting repair difficulty for this common issue." – Product analysis</t>
  </si>
  <si>
    <t>Field Company</t>
  </si>
  <si>
    <t>No. 8 Cast-Iron Skillet</t>
  </si>
  <si>
    <t>https://amzn.to/46IGuRL</t>
  </si>
  <si>
    <t>https://docs.google.com/document/d/1EX7MRe_-gVNIE3kxgvArShxrQpE-fq_-6_h-CfN3bN4</t>
  </si>
  <si>
    <t>https://docs.google.com/document/d/1Q4z35pCHUacRsYoTkclgM7d9wNXvNNfZvkGj_shACJ0/edit</t>
  </si>
  <si>
    <t>https://docs.google.com/document/d/1zfr1HyyMTdIvDGZsrrPdKhoCU5WUqavRBY3kJi2cnoI/edit</t>
  </si>
  <si>
    <t>https://docs.google.com/document/d/1gsvCLjcv5KJ8Hr91Xs5pwc15PrBKFEAmEYEOOn8Dz-o/edit</t>
  </si>
  <si>
    <t>https://fieldcompany.com</t>
  </si>
  <si>
    <t>https://docs.google.com/document/d/1-VPtF3voVb-Veccsf4OzVeMaiG1-oJGi1kDBsHYTL0I/edit</t>
  </si>
  <si>
    <t>https://www.amazon.com/stores/FieldCompany/page/929D4551-F7CF-45B4-B62B-2CB22830FBD9?lp_asin=B0C62Z1MTW&amp;ref_=ast_bln&amp;store_ref=bl_ast_dp_brandLogo_sto</t>
  </si>
  <si>
    <t>https://m.media-amazon.com/images/I/51Gl77M37jL._AC_SL1500_.jpg</t>
  </si>
  <si>
    <t>https://m.media-amazon.com/images/I/51Gl77M37jL._AC_SL1500_.jpg, https://m.media-amazon.com/images/I/61LhGHpx3VL._AC_SL1500_.jpg, https://m.media-amazon.com/images/I/61eC2yIyNaL._AC_SL1500_.jpg, https://m.media-amazon.com/images/I/81N76OBdOlL._AC_SL1500_.jpg, https://m.media-amazon.com/images/I/81UWGeirCbL._AC_SL1500_.jpg, https://m.media-amazon.com/images/I/51yYeGJ4BjL._AC_.jpg, https://m.media-amazon.com/images/I/81ZdStk0IWL._AC_SL1500_.jpg</t>
  </si>
  <si>
    <t>100+ bought in past month</t>
  </si>
  <si>
    <t>Home &amp; Kitchen &gt; Kitchen &amp; Dining &gt; Cookware &gt; Pots &amp; Pans &gt; Skillets</t>
  </si>
  <si>
    <t>SMOOTHER &amp; LIGHTER: Field Company cast iron is machine polished using modern methods to replicate the lighter, smoother cast iron pieces produced during the golden age of vintage American cast iron. At 4.5 pounds, we found the perfect weight to easily maneuver around the stovetop, oven, and grill, while retaining the heft needed for high-heat searing. NATURALLY NONSTICK &amp; NONTOXIC: Field Skillets come pre-seasoned with organic grapeseed oil. As you cook your pan will develop a more seasoning, becoming more nonstick over time without any toxic chemicals. All our products are entirely PFOA &amp; PTFE free. 100% MADE IN THE USA: Our cast iron is made in American from start to finish and poured using green sand castings—just like the most celebrated American vintage cast iron manufacturers, Griswold and Wagner. WORKS ON ALL COOKTOPS &amp; GRILLS: Compatible with all stovetop burner types, including glass and ceramic induction ranges. SUSTAINABLY PRODUCED &amp; ISO CERTIFIED: Scrap iron is remelted for future pours and sand from the castings is continuously cycled back into production with zero waste. Every iron pour at our foundry is sampled and tested to ensure the highest standards.</t>
  </si>
  <si>
    <t>Cast Iron</t>
  </si>
  <si>
    <t>16.13 x 10.25 x 2 inches</t>
  </si>
  <si>
    <t>SMOOTHER &amp; LIGHTER: Field Company cast iron is machine polished using modern methods to replicate the lighter, smoother cast iron pieces produced during the golden age of vintage American cast iron. At 4.5 pounds, we found the perfect weight to easily maneuver around the stovetop, oven, and grill, while retaining the heft needed for high-heat searing.</t>
  </si>
  <si>
    <t>NATURALLY NONSTICK &amp; NONTOXIC: Field Skillets come pre-seasoned with organic grapeseed oil. As you cook your pan will develop a more seasoning, becoming more nonstick over time without any toxic chemicals. All our products are entirely PFOA &amp; PTFE free.</t>
  </si>
  <si>
    <t>100% MADE IN THE USA: Our cast iron is made in American from start to finish and poured using green sand castings—just like the most celebrated American vintage cast iron manufacturers, Griswold and Wagner.</t>
  </si>
  <si>
    <t>WORKS ON ALL COOKTOPS &amp; GRILLS: Compatible with all stovetop burner types, including glass and ceramic induction ranges.</t>
  </si>
  <si>
    <t>SUSTAINABLY PRODUCED &amp; ISO CERTIFIED: Scrap iron is remelted for future pours and sand from the castings is continuously cycled back into production with zero waste. Every iron pour at our foundry is sampled and tested to ensure the highest standards.</t>
  </si>
  <si>
    <t>&lt;p&gt;Field Company delivers a modern take on vintage cast iron that actually holds up. Users report it performs like their 30-40 year old cast iron and expect to be set for life, with many planning to pass these down through generations.&lt;/p&gt;&lt;ul&gt;&lt;li&gt;&lt;strong&gt;Lighter but tough:&lt;/strong&gt; The thinner profile makes it easier to handle daily without sacrificing cooking performance - users say it heats evenly and cooks without scorching&lt;/li&gt;&lt;li&gt;&lt;strong&gt;Smooth finish wins:&lt;/strong&gt; The machined surface beats Lodge's rough texture, though some users struggle with concentric grooves that can trap food initially&lt;/li&gt;&lt;li&gt;&lt;strong&gt;Break-in frustration:&lt;/strong&gt; Eggs will stick at first and you really need to be patient when using cast iron - but once seasoned properly, cinnamon rolls slide out beautifully with no sticking&lt;/li&gt;&lt;li&gt;&lt;strong&gt;Lifetime backing:&lt;/strong&gt; Company replaces any pan that cracks, breaks or warps under normal use, though international customers can't return items&lt;/li&gt;&lt;/ul&gt;&lt;br&gt;&lt;p&gt;&lt;strong&gt;Bottom line:&lt;/strong&gt; At $165, you're paying premium prices for lighter weight and smoother finish - but if you can stomach the break-in period, this pan should outlive you.&lt;/p&gt;</t>
  </si>
  <si>
    <t>&lt;p&gt;Cast iron is the gold standard for fixable cookware — Field Company's skillet is no exception, with decades of proven repairability ahead.&lt;/p&gt;&lt;ul&gt;&lt;li&gt;&lt;strong&gt;Self-healing design:&lt;/strong&gt; Users report most surface issues like sticking, seasoning unevenness, or light rust spots aren't defects — they're part of your skillet's journey and continuing to cook will be the cure&lt;/li&gt;&lt;li&gt;&lt;strong&gt;Restoration-friendly:&lt;/strong&gt; Reddit users actively restore thrifted Field skillets, and one noted finding Field skillets at thrift stores and restoring them indicates these pans can be brought back from neglect&lt;/li&gt;&lt;li&gt;&lt;strong&gt;No proprietary parts:&lt;/strong&gt; Unlike modern appliances, cast iron needs zero replacement components — just oil, heat, and basic maintenance to last generations&lt;/li&gt;&lt;/ul&gt;&lt;br&gt;&lt;p&gt;&lt;strong&gt;Bottom line:&lt;/strong&gt; Built like vintage Griswolds that are still cooking 100+ years later, Field's cast iron can be reseasoned, de-rusted, and restored indefinitely with just kitchen basics — true BIFL repairability.&lt;/p&gt;</t>
  </si>
  <si>
    <t>&lt;p&gt;Field Company offers a true lifetime warranty for their cast iron skillets that covers manufacturing defects for as long as you own the product.&lt;/p&gt;&lt;ul&gt;&lt;li&gt;&lt;strong&gt;Coverage:&lt;/strong&gt; Lifetime warranty against cracks, breaks, and warping under normal use conditions. Not covered: accidents, misuse, improper care.&lt;/li&gt;&lt;li&gt;&lt;strong&gt;Claims Process:&lt;/strong&gt; Contact via email at help@fieldcompany.com. Support team will troubleshoot and arrange replacement if needed.&lt;/li&gt;&lt;li&gt;&lt;strong&gt;Additional Benefits:&lt;/strong&gt; 45-day trial period with full refund option (minus shipping). Ongoing support for maintenance issues even when not warranty-related.&lt;/li&gt;&lt;/ul&gt;&lt;br&gt;&lt;p&gt;&lt;strong&gt;Bottom line:&lt;/strong&gt; Field Company backs their claim that their skillets are "built to last a lifetime" with a legitimate warranty that consumers report is honored. Their support for non-warranty issues like seasoning advice shows commitment to long-term customer satisfaction.&lt;/p&gt;</t>
  </si>
  <si>
    <t xml:space="preserve">&lt;p&gt;&amp;lt;p&amp;gt;The reviews contain no direct sustainability information about Field Company&amp;#39;s environmental practices, materials sourcing, or eco-friendly manufacturing. Users focus entirely on performance, weight, seasoning, and cooking quality.&amp;lt;/p&amp;gt;&amp;lt;ul&amp;gt;&amp;lt;li&amp;gt;&amp;lt;strong&amp;gt;Durability signal:&amp;lt;/strong&amp;gt; Multiple reviewers expect these pans to last for life or generations, with one saying they&amp;#39;re set for life&amp;lt;/li&amp;gt;&amp;lt;li&amp;gt;&amp;lt;strong&amp;gt;Repairability implied:&amp;lt;/strong&amp;gt; Cast iron&amp;#39;s ability to be restored and re-seasoned suggests long-term use potential&amp;lt;/li&amp;gt;&amp;lt;li&amp;gt;&amp;lt;strong&amp;gt;No eco claims:&amp;lt;/strong&amp;gt; Neither Field Company&amp;#39;s marketing nor user reviews mention recycled materials, carbon footprint, or sustainable sourcing&amp;lt;/li&amp;gt;&amp;lt;/ul&amp;gt;&amp;lt;br&amp;gt;&amp;lt;p&amp;gt;&amp;lt;strong&amp;gt;Bottom line:&amp;lt;/strong&amp;gt; While cast iron inherently supports BIFL values through extreme durability and repairability, Field Company makes no verifiable sustainability claims in these reviews. The 5.0 score reflects this absence of environmental information rather than poor practices.&amp;lt;/p&amp;gt;&lt;/p&gt;
</t>
  </si>
  <si>
    <t>&lt;p&gt;Field Company enjoys strong positive sentiment across Reddit's cast iron communities, particularly for addressing common gripes with modern skillets. Users consistently praise its lighter weight and smoother finish compared to Lodge, with one saying it performs like my 30-40 year old cast iron skillet I bought on auction 30 years ago.&lt;/p&gt;&lt;ul&gt;&lt;li&gt;&lt;strong&gt;Weight advantage:&lt;/strong&gt; Redditors regularly recommend it for being noticeably lighter than traditional cast iron, making daily use more practical&lt;/li&gt;&lt;li&gt;&lt;strong&gt;Premium positioning:&lt;/strong&gt; Viewed as a modern heir to vintage Griswold/Wagner quality, though the high price point divides opinions&lt;/li&gt;&lt;li&gt;&lt;strong&gt;Seasoning struggles:&lt;/strong&gt; Mixed experiences with initial seasoning - some report eggs sliding beautifully while others battle sticking issues with the concentric grooves on the cooking surface&lt;/li&gt;&lt;/ul&gt;&lt;br&gt;&lt;p&gt;&lt;strong&gt;Bottom line:&lt;/strong&gt; Field Company has earned respect as a quality alternative to vintage cast iron, but seasoning challenges and premium pricing keep it from universal acclaim in the BIFL community.&lt;/p&gt;</t>
  </si>
  <si>
    <t>Field Company's cast iron skillet delivers on BIFL fundamentals with the potential to last generations, though at a premium price. Its lighter weight and machined surface make it a modern heir to vintage pans, but demands patience during break-in. The lifetime warranty backs its durability, while the pan's infinite restorability ensures true longevity. Ideal for serious home cooks willing to invest in a pan they'll never replace, though budget-conscious buyers may balk at the $165 price tag for what is essentially the same cooking material as cheaper alternatives.</t>
  </si>
  <si>
    <t>"Thinner, lighter profile maintains even heating performance while reducing the arm-strain common to traditional cast iron</t>
  </si>
  <si>
    <t>Virtually indestructible with true self-healing properties - any surface issues can be fixed with basic maintenance</t>
  </si>
  <si>
    <t>Lifetime warranty against cracks, breaks and warping is simple and reportedly honored without hassle</t>
  </si>
  <si>
    <t>At $165, you're primarily paying for improved ergonomics and finish quality versus basic functionality</t>
  </si>
  <si>
    <t>Users consistently praise its similarity to cherished vintage skillets but new owners should expect an extended seasoning break-in period</t>
  </si>
  <si>
    <t>Field Company's No. 8 Cast-Iron Skillet modernizes vintage quality with a lightweight, machined-smooth cooking surface. At 4.5 pounds, it balances maneuverability with heat retention for superior searing and cooking performance. Made entirely in the USA using traditional green sand casting, this pre-seasoned skillet works on all cooktops and develops an increasingly non-stick surface with use. Built to become a cherished kitchen heirloom for generations.</t>
  </si>
  <si>
    <t>Lifetime use with proper care, likely 100+ years or multiple generations</t>
  </si>
  <si>
    <t>Is the No. 8 Cast Iron Skillet heavy compared to other cast iron pans?</t>
  </si>
  <si>
    <t>The No. 8 Cast Iron Skillet weighs between 4.3 to 4.5 pounds, which is a balanced weight that allows for easy handling while maintaining enough thickness for high heat searing and even cooking. This weight is similar to vintage Griswold skillets and is lighter than unnecessarily heavy modern cast iron pans.</t>
  </si>
  <si>
    <t>Does the Field Company No. 8 Cast Iron Skillet come pre-seasoned?</t>
  </si>
  <si>
    <t>Yes, the skillet arrives pre-seasoned with three coats of organic grapeseed oil at the factory, making it ready to cook with right out of the box. Seasoning improves with use over time, increasing the non-stick properties naturally.</t>
  </si>
  <si>
    <t>How should I care for and maintain the seasoning on my No. 8 Cast Iron Skillet?</t>
  </si>
  <si>
    <t>The best way to build and maintain seasoning is to cook regularly with the skillet and apply a thin coat of Field Company's seasoning oil after each use. Oven seasoning is optional but can be done for maintenance or restoration if needed.</t>
  </si>
  <si>
    <t>Does the No. 8 Cast Iron Skillet have pour spouts, and if not, why?</t>
  </si>
  <si>
    <t>The skillet does not have traditional pour spouts because testing showed they still drip. Instead, its sidewalls flare outward slightly, allowing liquids to pour smoothly with minimal dripping while maintaining uniform wall thickness to reduce weight without sacrificing strength.</t>
  </si>
  <si>
    <t>Is the No. 8 Cast Iron Skillet compatible with induction cooktops?</t>
  </si>
  <si>
    <t>Yes, the skillet is induction compatible. It features a heat ring design that balances the pan on glass or ceramic flat cooktops and does not interfere with electric or induction heating performance, since cast iron is magnetic and works well with induction elements.</t>
  </si>
  <si>
    <t>Lighter than traditional cast iron</t>
  </si>
  <si>
    <t>Smooth, machined cooking surface</t>
  </si>
  <si>
    <t>Expected to last generations</t>
  </si>
  <si>
    <t>Lifetime warranty against manufacturing defects</t>
  </si>
  <si>
    <t>Higher price than competitors</t>
  </si>
  <si>
    <t>Difficult initial seasoning period</t>
  </si>
  <si>
    <t>Concentric grooves can trap food</t>
  </si>
  <si>
    <t>Eggs stick until properly seasoned</t>
  </si>
  <si>
    <t>{"frequency":{"frequency":"After each use","description":"Clean and lightly oil the skillet after every use to maintain seasoning and prevent rust."},"steps":[{"step":1,"title":"Clean","icon":"clean","description":"Rinse the skillet with warm water and scrub using a chain mail scrubber to remove food residue. Soap is optional and can be used sparingly at first use only. Avoid harsh detergents and do not soak the pan. Dry thoroughly by heating it on the stove.","products":[{"name":"Field Chain Mail Scrubber","price":"$25"}]},{"step":2,"title":"Condition / Maintain","icon":"condition","description":"After drying, apply a thin, even coat of Field Seasoning Oil or a high-smoke-point oil using a paper towel. Wipe away excess oil and heat the pan until it just starts to smoke to lock in the seasoning.","products":[{"name":"Field Seasoning Oil","price":"$15"}]},{"step":3,"title":"Protect / Store","icon":"protect","description":"Store the pan in a dry place without a lid to prevent moisture buildup. If stacking with other pans, place paper towels between them to protect the seasoning and avoid rust.","products":[]}]}</t>
  </si>
  <si>
    <t>Field Company cast-iron skillets are made in the USA using recycled iron and traditional green sand casting methods; production facilities include locations in Indiana, Illinois, and Wisconsin.</t>
  </si>
  <si>
    <t>cast iron skillet, lightweight cookware, american made, heirloom quality, smooth cooking surface, pre-seasoned, multi-cooktop compatible, sustainable production, non-toxic cookware, vintage-inspired</t>
  </si>
  <si>
    <t>Daily stovetop cooking, High-heat searing, Oven baking, Multi-generational cooking, Outdoor grilling</t>
  </si>
  <si>
    <t>""Performs like my 30-40 year old cast iron skillet I bought on auction 30 years ago." – Reddit user</t>
  </si>
  <si>
    <t>Once seasoned properly, cinnamon rolls slide out beautifully with no sticking." – Field Company reviewer</t>
  </si>
  <si>
    <t>Le Creuset</t>
  </si>
  <si>
    <t>7.25-Quart Round Dutch Oven</t>
  </si>
  <si>
    <t>https://amzn.to/45jEvAY</t>
  </si>
  <si>
    <t>https://docs.google.com/document/d/15T9BK8YeF9DUOKynqEuIIrwh88dfXg16FDBmA5LczKM</t>
  </si>
  <si>
    <t>https://docs.google.com/document/d/1sFEdQuofJBEs1com3PG0rlIEKHvcMwPTXV3YSuJcmg4/edit</t>
  </si>
  <si>
    <t>https://docs.google.com/document/d/1yynsUGZnK7GM3vZPRy9jTK15Aq_YLFXDdS8XX4DNry0/edit</t>
  </si>
  <si>
    <t>https://docs.google.com/document/d/15-3HoBH0RWzxxPRbHMLgTnfKhWau-jMrGUGFzJ3TOB8/edit</t>
  </si>
  <si>
    <t>https://www.lecreuset.co.uk/en_GB/</t>
  </si>
  <si>
    <t>https://docs.google.com/document/d/1h7YY7aZ8Qlfj3NkSUi-CIG-7F45XVALws4qs4KZA7fU/edit</t>
  </si>
  <si>
    <t>https://www.amazon.com/stores/LeCreuset/page/C6F8CC07-ACF7-4223-AED4-0ACADB9705C5?lp_asin=B07S44P332&amp;ref_=ast_bln&amp;store_ref=bl_ast_dp_brandLogo_sto</t>
  </si>
  <si>
    <t>https://m.media-amazon.com/images/I/71roQKRdrCL._AC_SL1500_.jpg</t>
  </si>
  <si>
    <t>https://m.media-amazon.com/images/I/71roQKRdrCL._AC_SL1500_.jpg, https://m.media-amazon.com/images/I/71PRoCWakQL._AC_SL1500_.jpg, https://m.media-amazon.com/images/I/61PMKnBGPCL._AC_SL1500_.jpg, https://m.media-amazon.com/images/I/81Gk2siwjHL._AC_SL1500_.jpg, https://m.media-amazon.com/images/I/710TtSWr0dL._AC_SL1500_.jpg, https://m.media-amazon.com/images/I/71lH-cTBgwL._AC_SL1500_.jpg, https://m.media-amazon.com/images/I/41hGT0A22xL._AC_.jpg</t>
  </si>
  <si>
    <t>Home &amp; Kitchen &gt; Kitchen &amp; Dining &gt; Cookware &gt; Pots &amp; Pans &gt; Dutch Ovens</t>
  </si>
  <si>
    <t>Enameled cast iron delivers superior heat distribution and retention Ready to use, requires no seasoning Easy-to-clean and durable enamel resists dulling, staining, chipping and cracking Light colored smooth interior enamel allows easy monitoring of cooking progress Tight-fitting lids are specially designed to circulate steam and return moisture back to the food Ergonomic knobs and handles are designed for easy lifting Stainless steel knob is safe at any oven temperature Compatible with all cooktops and oven-safe up to 500°F Safe for dishwasher and metal utensils</t>
  </si>
  <si>
    <t>The iconic Le Creuset Dutch oven is indispensable in the kitchens of home cooks and professional chefs alike. Expertly crafted from enameled cast iron, the everyday versatility of the Dutch oven makes it ideal for everything from slow-cooking and braising to roasting, baking, frying and more. Individually crafted by French artisans from the finest quality materials since 1925, the Le Creuset Dutch oven is beloved for its perfected design and exceptional heat retention that locks in moisture and flavor to produce superior results from stove to oven to table. Designed for generations of durability, the easy-to-clean vibrant porcelain enamel requires no seasoning, minimizes sticking and is dishwasher-safe.</t>
  </si>
  <si>
    <t>14.84"W x 7.24"H</t>
  </si>
  <si>
    <t>Enameled cast iron delivers superior heat distribution and retention</t>
  </si>
  <si>
    <t>Ready to use, requires no seasoning</t>
  </si>
  <si>
    <t>Easy-to-clean and durable enamel resists dulling, staining, chipping and cracking</t>
  </si>
  <si>
    <t>Light colored smooth interior enamel allows easy monitoring of cooking progress</t>
  </si>
  <si>
    <t>Tight-fitting lids are specially designed to circulate steam and return moisture back to the food</t>
  </si>
  <si>
    <t>&lt;p&gt;Le Creuset's reputation for bombproof cookware takes a hit from Amazon's fulfillment issues, but when you get an intact unit, it's still a tank that'll outlast your grandkids.&lt;/p&gt;&lt;ul&gt;&lt;li&gt;&lt;strong&gt;Quality control lottery:&lt;/strong&gt; Users report receiving cracked cast iron and B-stock sold as new — one buyer got defective goods twice in a row when ordering from Amazon. The roaster itself is totally super, they say, but third-party shipping undermines BIFL potential.&lt;/li&gt;&lt;li&gt;&lt;strong&gt;Built like a fortress (when intact):&lt;/strong&gt; Those who receive good units rave about amazing quality and very sturdy construction. One user shows a heavily soiled pot that took less than a minute to clean up, while another mentions their aunt still using Le Creuset wedding gifts from 35+ years ago.&lt;/li&gt;&lt;li&gt;&lt;strong&gt;Mixed warranty experiences:&lt;/strong&gt; Reddit users report frustration with lifetime guarantee denials (they tell me it's my fault) and a $41 charge for a 6-month-old stock pot handle issue. The brand promise exists but Terms apply disclaimer hides crucial details.&lt;/li&gt;&lt;/ul&gt;&lt;br&gt;&lt;p&gt;&lt;strong&gt;Bottom line:&lt;/strong&gt; Could've been a 9.0, but Amazon's handling and inconsistent warranty support knock it down. Buy from Le Creuset directly or trusted retailers to avoid the damaged goods roulette.&lt;/p&gt;</t>
  </si>
  <si>
    <t>&lt;p&gt;Le Creuset's enameled cast iron construction creates major repair barriers. Multiple users report warranty claims denied even for cracked cast iron, with one noting their roommate destroyed a pot and warranty claim was swiftly denied. Another frustrated owner said they tell me it's my fault when seeking warranty help.&lt;/p&gt;&lt;ul&gt;&lt;li&gt;&lt;strong&gt;Sealed design:&lt;/strong&gt; Enameled coating can't be reapplied at home - once chipped or cracked, the pot is compromised&lt;/li&gt;&lt;li&gt;&lt;strong&gt;No user-serviceable parts:&lt;/strong&gt; Handles and knobs are the only replaceable components, everything else requires full replacement&lt;/li&gt;&lt;li&gt;&lt;strong&gt;Iron cracks are fatal:&lt;/strong&gt; One user found the crack on outside is in exact same spot as inside, indicating structural failure with no fix&lt;/li&gt;&lt;/ul&gt;&lt;br&gt;&lt;p&gt;&lt;strong&gt;Bottom line:&lt;/strong&gt; Built to last decades if babied, but any damage means buying new. The lifetime warranty users expect often disappoints in practice.&lt;/p&gt;</t>
  </si>
  <si>
    <t>&lt;p&gt;Le Creuset offers a Limited Lifetime Warranty that covers manufacturing defects for original owners who follow proper care instructions. While impressive on paper, real-world experiences reveal both strengths and limitations.&lt;/p&gt;&lt;ul&gt;&lt;li&gt;&lt;strong&gt;Coverage:&lt;/strong&gt; Defects in materials and workmanship for the lifetime of the original owner, with repair or replacement promised if claims are validated.&lt;/li&gt;&lt;li&gt;&lt;strong&gt;Limitations:&lt;/strong&gt; Excludes normal wear, misuse, overheating, commercial use, and voids with ownership transfer. Customer pays shipping for warranty assessment.&lt;/li&gt;&lt;li&gt;&lt;strong&gt;Customer Experience:&lt;/strong&gt; While most owners report excellent outcomes, some Reddit users mention frustrating warranty experiences with blame-shifting or partial costs for repairs ($41 noted in one case).&lt;/li&gt;&lt;/ul&gt;&lt;br&gt;&lt;p&gt;&lt;strong&gt;Bottom line:&lt;/strong&gt; Le Creuset's warranty is genuinely comprehensive and typically honored, though not without occasional friction. The company's multi-generational reputation for quality and service justifies its premium positioning, with many owners using pieces for decades or inheriting them from family.&lt;/p&gt;</t>
  </si>
  <si>
    <t xml:space="preserve">&lt;p&gt;&amp;lt;p&amp;gt;No sustainability information found in the reviews. Users focus entirely on quality, durability, and performance but don&amp;#39;t mention environmental impact, materials sourcing, or eco-friendly practices.&amp;lt;/p&amp;gt;&amp;lt;ul&amp;gt;&amp;lt;li&amp;gt;&amp;lt;strong&amp;gt;Durability praised:&amp;lt;/strong&amp;gt; Multiple reviewers confirm products last 30-40+ years and pass between generations, suggesting less frequent replacement&amp;lt;/li&amp;gt;&amp;lt;li&amp;gt;&amp;lt;strong&amp;gt;Repairability unknown:&amp;lt;/strong&amp;gt; No mentions of repair options, recycling programs, or sustainable manufacturing&amp;lt;/li&amp;gt;&amp;lt;li&amp;gt;&amp;lt;strong&amp;gt;Materials unclear:&amp;lt;/strong&amp;gt; While users note non-toxic enamel coating, no discussion of sourcing or environmental footprint&amp;lt;/li&amp;gt;&amp;lt;/ul&amp;gt;&amp;lt;br&amp;gt;&amp;lt;p&amp;gt;&amp;lt;strong&amp;gt;Bottom line:&amp;lt;/strong&amp;gt; Le Creuset&amp;#39;s legendary lifespan reduces waste through longevity, but without explicit sustainability data in reviews, we can&amp;#39;t assess their environmental practices beyond BIFL durability.&amp;lt;/p&amp;gt;&lt;/p&gt;
</t>
  </si>
  <si>
    <t>&lt;p&gt;Le Creuset commands strong respect on Reddit, with users calling it a BIFL essential and multi-generational heirloom. Amazon reviews show deep satisfaction from those who receive intact products, though quality control issues from third-party sellers create friction.&lt;/p&gt;&lt;ul&gt;&lt;li&gt;&lt;strong&gt;Reddit praise:&lt;/strong&gt; Users rave about 40-year-old wedding gift Dutch ovens still in use and pieces spanning generations in families&lt;/li&gt;&lt;li&gt;&lt;strong&gt;Common debates:&lt;/strong&gt; Lodge offers similar performance at lower cost, causing heated discussions about whether the premium is justified&lt;/li&gt;&lt;li&gt;&lt;strong&gt;Quality concerns:&lt;/strong&gt; Multiple Amazon buyers report receiving cracked items or B-stock sold as new, particularly frustrating given the high price&lt;/li&gt;&lt;/ul&gt;&lt;br&gt;&lt;p&gt;&lt;strong&gt;Bottom line:&lt;/strong&gt; The community sees Le Creuset as the gold standard for enameled cast iron, though smart shoppers hunt outlets and thrift stores to avoid the le ouch pricing.&lt;/p&gt;</t>
  </si>
  <si>
    <t>Le Creuset earns its reputation when purchased from authorized retailers, but third-party fulfillment creates a quality control gamble that undermines its BIFL status. Intact units will likely outlast you, with decades-long performance confirmed by generational users. The warranty looks impressive on paper but experiences vary widely in practice. Best for serious home cooks willing to invest in multi-generational cookware and smart enough to avoid Amazon's fulfillment lottery. The premium price delivers exceptional longevity if you receive an intact piece and baby it, as repairs are nearly impossible.</t>
  </si>
  <si>
    <t>"Properly sourced Le Creuset can last 35+ years of regular use, but Amazon orders frequently arrive cracked or with B-stock sold as new</t>
  </si>
  <si>
    <t>Once damaged, it's essentially irreparable - the enameled coating can't be fixed and iron cracks mean total replacement</t>
  </si>
  <si>
    <t>Limited Lifetime Warranty sounds impressive but contains significant exclusions and users report inconsistent claim experiences</t>
  </si>
  <si>
    <t>Premium pricing reflects multi-generational durability, but only when properly cared for and purchased from authorized sources</t>
  </si>
  <si>
    <t>BIFL community treats it as the gold standard despite the 'le ouch' pricing, with many suggesting outlet stores for better value</t>
  </si>
  <si>
    <t>Le Creuset's 7.25-Quart Round Dutch Oven is crafted from enameled cast iron for exceptional heat distribution and retention. The durable enamel coating resists dulling, staining, and cracking while requiring no seasoning. Its tight-fitting lid circulates steam effectively, and the light-colored interior makes monitoring food easy. Compatible with all cooktops and oven-safe to 500°F, this versatile kitchen workhorse is designed to become a multi-generational heirloom.</t>
  </si>
  <si>
    <t>30-40+ years with proper care and handling</t>
  </si>
  <si>
    <t>What size Dutch oven should I buy?</t>
  </si>
  <si>
    <t>A good rule of thumb is one quart per serving. For example, if you typically prepare four servings, a Dutch oven of four quarts or more is recommended.</t>
  </si>
  <si>
    <t>What are the heat settings recommended for cooking with the 7.25-quart Dutch oven?</t>
  </si>
  <si>
    <t>It is best to cook on medium or lower heat settings as the Dutch oven retains heat well. Higher heat settings are unnecessary and can cause oil to stick and make cleaning more difficult.</t>
  </si>
  <si>
    <t>Is the Le Creuset 7.25-quart Dutch oven suitable for different heat sources?</t>
  </si>
  <si>
    <t>Yes, the enameled cast iron Dutch oven can be used on induction stovetops as well as in the oven, providing versatile cooking options.</t>
  </si>
  <si>
    <t>What cooking methods are ideal for the Le Creuset 7.25-quart Dutch oven?</t>
  </si>
  <si>
    <t>It is great for soups and stews, baking bread, braising, and roasting due to its excellent heat retention and moisture sealing qualities.</t>
  </si>
  <si>
    <t>What benefits does the 7.25-quart Le Creuset Dutch oven offer?</t>
  </si>
  <si>
    <t>The Dutch oven retains heat very well, cooks evenly, does not require seasoning like traditional cast iron, and its lid design provides excellent moisture retention resulting in moist, flavorful meals.</t>
  </si>
  <si>
    <t>Multi-generational longevity with proper care</t>
  </si>
  <si>
    <t>Excellent heat retention and distribution</t>
  </si>
  <si>
    <t>Versatile for stovetop and oven use</t>
  </si>
  <si>
    <t>Easy to clean enamel surface</t>
  </si>
  <si>
    <t>Extremely high price point</t>
  </si>
  <si>
    <t>Quality control issues with Amazon sellers</t>
  </si>
  <si>
    <t>Inconsistent warranty support experiences</t>
  </si>
  <si>
    <t>Cast iron cracks cannot be repaired</t>
  </si>
  <si>
    <t>{"frequency":{"frequency":"After each use","description":"Clean the Dutch oven after every use to maintain its enamel finish and prevent food residue buildup."},"steps":[{"step":1,"title":"Clean","icon":"clean","description":"Hand wash with warm water and mild soap using a soft sponge or nylon brush. For stuck-on food, soak with baking soda and water, then gently scrub with a non-abrasive pad. Avoid metal utensils and abrasive cleaners to prevent scratching the enamel.","products":[{"name":"Le Creuset Cookware Cleaner","price":"$15-20"},{"name":"Soft nylon brush","price":"$10"},{"name":"Baking soda","price":"$5"}]},{"step":2,"title":"Condition / Maintain","icon":"condition","description":"No seasoning is required as the Dutch oven is enameled. Simply dry completely after cleaning to prevent moisture damage and occasional use of Le Creuset Cookware Cleaner can help restore enamel shine.","products":[{"name":"Le Creuset Cookware Cleaner","price":"$15-20"}]},{"step":3,"title":"Protect / Store","icon":"protect","description":"Store the Dutch oven in a dry place with the lid off or ajar to allow air circulation and prevent moisture buildup. Avoid stacking heavy items on top to protect the enamel surface.","products":[]}]}</t>
  </si>
  <si>
    <t>France</t>
  </si>
  <si>
    <t>Made in France at the original Fresnoy-le-Grand foundry where Le Creuset has manufactured enameled cast iron cookware since 1925.</t>
  </si>
  <si>
    <t>enameled cast iron, dutch oven, le creuset, slow cooking, braising pot, kitchen heirloom, even heat distribution, durable cookware, premium kitchenware, oven safe</t>
  </si>
  <si>
    <t>Slow-cooking hearty stews, Baking artisan bread, Braising meats, One-pot family meals, Special occasion cooking</t>
  </si>
  <si>
    <t>""Built like a fortress - one user shows a heavily soiled pot that took less than a minute to clean up." – Reddit user</t>
  </si>
  <si>
    <t>Quality control lottery - users report receiving cracked cast iron and B-stock sold as new." – Amazon reviewer</t>
  </si>
  <si>
    <t>Darn Tough</t>
  </si>
  <si>
    <t>Vermont Socks</t>
  </si>
  <si>
    <t>https://amzn.to/3JmKOME</t>
  </si>
  <si>
    <t>https://docs.google.com/document/d/1wmrIfY8TKCLHzD_EiyktM77n-dI1ixHU0gEXOCyCphI</t>
  </si>
  <si>
    <t>https://docs.google.com/document/d/1Jz7_9az-Z9nysyMshJNDTQ7PTFYD0hqfLRNLYkTVgBQ/edit</t>
  </si>
  <si>
    <t>https://docs.google.com/document/d/12jfSKXoBwH0qPPLh_8A-CNpkZyRunwRgbmRMvz1k8nQ/edit</t>
  </si>
  <si>
    <t>https://docs.google.com/document/d/1ScmtoLYVUIEiBXagUR1kOaTfr4DDlLiVgpi1VNro7D8/edit</t>
  </si>
  <si>
    <t>https://darntough.com/</t>
  </si>
  <si>
    <t>https://docs.google.com/document/d/1W7QyzHvjHcuTg9xxXyLnB9xAh6YxIT6nNJmDwLFfZfw/edit</t>
  </si>
  <si>
    <t>https://www.amazon.com/stores/DarnToughVermont/page/CAB79A7A-3A43-4709-9A74-C623098CD1C2?lp_asin=B001V5J61M&amp;ref_=ast_bln&amp;store_ref=bl_ast_dp_brandLogo_sto</t>
  </si>
  <si>
    <t>https://m.media-amazon.com/images/I/81UXiGkFpnS._AC_SL1500_.jpg</t>
  </si>
  <si>
    <t>https://m.media-amazon.com/images/I/81UXiGkFpnS._AC_SL1500_.jpg, https://m.media-amazon.com/images/I/81voLdtxbfL._AC_SL1500_.jpg, https://m.media-amazon.com/images/I/71Mz1-92M6L._AC_SL1500_.jpg, https://m.media-amazon.com/images/I/31aGrBCzIDL._AC_SL1000_.jpg, https://m.media-amazon.com/images/I/81QTjP49HdL._AC_SL1500_.jpg, https://m.media-amazon.com/images/I/91x3gXk4nDS._AC_SL1500_.jpg</t>
  </si>
  <si>
    <t>Clothing, Shoes &amp; Jewelry &gt; Men</t>
  </si>
  <si>
    <t>Performance Fit: No slipping, no bunching, and no blisters. True Seamless: Undetectable seam fusion for an ultrasmooth, invisible feel. Fine Gauge Knitting: Unprecedented durability and our unique "put it on, forget it's on" feel. Fast Action Wicking: Pulls moisture away from skin. Fast drying. Merino Wool: The ultimate fiber for breathability and comfort in all conditions. Still made in Vermont, USA. Still unconditionally guaranteed for life.</t>
  </si>
  <si>
    <t>High density cushioning on foot bottom. Leg is non-cushioned, wide ribbed, mid calf height. Open weave on top of foot. Reinforced heel and toe. Elastic support around the arch. Ring toe construction for a comfortable, invisible seam.</t>
  </si>
  <si>
    <t>4 x 4 x 2 inches; 2 ounces</t>
  </si>
  <si>
    <t>Performance Fit: No slipping, no bunching, and no blisters. True Seamless: Undetectable seam fusion for an ultrasmooth, invisible feel.</t>
  </si>
  <si>
    <t>Fine Gauge Knitting: Unprecedented durability and our unique "put it on, forget it's on" feel.</t>
  </si>
  <si>
    <t>Fast Action Wicking: Pulls moisture away from skin. Fast drying.</t>
  </si>
  <si>
    <t>Merino Wool: The ultimate fiber for breathability and comfort in all conditions.</t>
  </si>
  <si>
    <t>Still made in Vermont, USA. Still unconditionally guaranteed for life.</t>
  </si>
  <si>
    <t>&lt;p&gt;Finally, something built right. These socks deliver on their heirloom-grade promise with verified multi-year performance and an unconditional lifetime warranty that actually works.&lt;/p&gt;&lt;ul&gt;&lt;li&gt;&lt;strong&gt;Battle-tested construction:&lt;/strong&gt; Users report wearing three pairs exclusively for over four years before two developed holes and another says almost daily use for years including hiking in Alaska with no thin spots.&lt;/li&gt;&lt;li&gt;&lt;strong&gt;Bulletproof warranty:&lt;/strong&gt; Even if there are more holes than sock left, they'll replace them — no receipt needed, just ship 'em back. One user successfully warrantied a decade-old pair.&lt;/li&gt;&lt;li&gt;&lt;strong&gt;Minor weak points:&lt;/strong&gt; Some develop holes after 1-2 years of heavy use, and the high synthetic content makes them feel less pleasant against skin for sensitive folks.&lt;/li&gt;&lt;/ul&gt;&lt;br&gt;&lt;p&gt;&lt;strong&gt;Bottom line:&lt;/strong&gt; At $25/pair they're not cheap, but when socks last 4-10 years with free replacements forever, you're looking at true BIFL territory. The community consensus is clear: worth every penny.&lt;/p&gt;</t>
  </si>
  <si>
    <t>&lt;p&gt;Darn Tough socks are built for durability but not user repair. Multiple users report wearing holes after 1-4 years of heavy use, yet there's no mention of repair guides, replacement parts, or mending support.&lt;/p&gt;&lt;ul&gt;&lt;li&gt;&lt;strong&gt;No repair infrastructure:&lt;/strong&gt; Users say socks developed holes in toenail area after four years and half the socks have holes already, but nobody discusses fixing them — just warranty replacement&lt;/li&gt;&lt;li&gt;&lt;strong&gt;Company stance unclear:&lt;/strong&gt; One mention that darning socks doesn't void warranty suggests DIY repair is tolerated but not supported with instructions or materials&lt;/li&gt;&lt;li&gt;&lt;strong&gt;Sealed construction:&lt;/strong&gt; The robust yet comfortable construction and performance fit indicate complex manufacturing that's difficult to replicate at home&lt;/li&gt;&lt;/ul&gt;&lt;br&gt;&lt;p&gt;&lt;strong&gt;Bottom line:&lt;/strong&gt; These are throwaway-and-replace socks with excellent warranty coverage. The lifetime guarantee means free replacements forever, but zero repairability makes them wasteful despite durability claims.&lt;/p&gt;</t>
  </si>
  <si>
    <t>&lt;p&gt;Darn Tough's unconditional lifetime guarantee is among the strongest warranties in apparel, offering free replacements with minimal hassle and no time limit.&lt;/p&gt;&lt;ul&gt;&lt;li&gt;&lt;strong&gt;Comprehensive coverage:&lt;/strong&gt; Covers normal wear, holes, pet damage, and even accidental damage - as long as the socks are identifiable.&lt;/li&gt;&lt;li&gt;&lt;strong&gt;No proof required:&lt;/strong&gt; No receipt or proof of purchase needed; just send in the damaged socks.&lt;/li&gt;&lt;li&gt;&lt;strong&gt;Easy redemption:&lt;/strong&gt; Simple online form submission, though customers pay shipping to return worn socks.&lt;/li&gt;&lt;li&gt;&lt;strong&gt;Consistent fulfillment:&lt;/strong&gt; Abundant user testimonials confirm the company honors claims without pushback, with processing typically within 2-3 business days.&lt;/li&gt;&lt;/ul&gt;&lt;br&gt;&lt;p&gt;&lt;strong&gt;Bottom line:&lt;/strong&gt; Darn Tough's warranty is a genuine BIFL asset backed by consistent follow-through, making the premium price justified for many buyers despite the minor inconvenience of paying return shipping.&lt;/p&gt;</t>
  </si>
  <si>
    <t xml:space="preserve">&lt;p&gt;&amp;lt;p&amp;gt;Darn Tough demonstrates strong sustainability through their lifetime warranty program and durable construction, though reviews lack details on materials sourcing or manufacturing practices.&amp;lt;/p&amp;gt;&amp;lt;ul&amp;gt;&amp;lt;li&amp;gt;&amp;lt;strong&amp;gt;Lifetime warranty reduces waste:&amp;lt;/strong&amp;gt; Users report socks lasting 4+ years of daily wear before needing replacement, with one noting no thin spots after years of hiking in Alaska&amp;lt;/li&amp;gt;&amp;lt;li&amp;gt;&amp;lt;strong&amp;gt;Merino wool base is renewable:&amp;lt;/strong&amp;gt; Multiple reviewers praise the natural wool content for breathability and odor resistance, allowing multi-day wear without washing&amp;lt;/li&amp;gt;&amp;lt;li&amp;gt;&amp;lt;strong&amp;gt;Replacement over disposal model:&amp;lt;/strong&amp;gt; Even when socks develop holes after a decade, the warranty ensures they&amp;#39;re replaced rather than becoming landfill waste&amp;lt;/li&amp;gt;&amp;lt;/ul&amp;gt;&amp;lt;br&amp;gt;&amp;lt;p&amp;gt;&amp;lt;strong&amp;gt;Bottom line:&amp;lt;/strong&amp;gt; While Darn Tough&amp;#39;s extreme durability and lifetime replacement program significantly reduce textile waste compared to disposable socks, the lack of transparency about manufacturing processes, synthetic blend percentages, or recycled content in reviews prevents a higher sustainability score.&amp;lt;/p&amp;gt;&lt;/p&gt;
</t>
  </si>
  <si>
    <t>&lt;p&gt;Darn Tough socks are a r/BuyItForLife cult favorite, with the lifetime warranty driving fierce brand loyalty. Redditors recommend them regularly for hiking, work boots, and daily wear.&lt;/p&gt;&lt;ul&gt;&lt;li&gt;&lt;strong&gt;Warranty worship:&lt;/strong&gt; Users say things like I've slowly acquired DT socks for the past 6 years and don't see me buying anymore for life. The unconditional guarantee creates superfans who celebrate getting replacements after a decade of wear.&lt;/li&gt;&lt;li&gt;&lt;strong&gt;Durability debates:&lt;/strong&gt; While most praise years of heavy use, some report holes within 1-2 years — Half of the socks have holes already... I'm absolutely SHOCKED these didn't last longer from an office worker sparked controversy.&lt;/li&gt;&lt;li&gt;&lt;strong&gt;Price vs value arguments:&lt;/strong&gt; The $25/pair cost divides opinions. Believers calculate decade-long cost-per-wear math, while skeptics point to Kirkland alternatives and shipping costs for warranty claims.&lt;/li&gt;&lt;/ul&gt;&lt;br&gt;&lt;p&gt;&lt;strong&gt;Bottom line:&lt;/strong&gt; Despite fit complaints and warranty hassles, the BIFL community treats these as the gold standard for bombproof socks worth the investment.&lt;/p&gt;</t>
  </si>
  <si>
    <t>Darn Tough socks earn their BIFL status through exceptional durability and a bulletproof lifetime warranty that's consistently honored. The premium price ($25/pair) is justified by 4-10 years of hard wear before needing replacement, and when they do fail, the no-questions-asked warranty provides new pairs with minimal hassle. Their key weakness is zero repairability—these are replace-not-repair items. Best for hikers, workers, and daily wearers who value long-term performance over initial cost and don't mind paying return shipping for warranty claims.</t>
  </si>
  <si>
    <t>"Multi-year performance confirmed across users: 3-4 years of exclusive daily wear is common, with some pairs lasting a decade</t>
  </si>
  <si>
    <t>Non-repairable by design—when holes develop, warranty replacement is the only option, creating unnecessary waste</t>
  </si>
  <si>
    <t>Truly unconditional lifetime warranty requires no receipt and covers normal wear, pet damage, and accidents with consistent fulfillment</t>
  </si>
  <si>
    <t>High initial cost ($25/pair) becomes exceptional value when amortized over years of use and free replacements</t>
  </si>
  <si>
    <t>BIFL community consensus overwhelmingly positive despite occasional early failures and shipping costs for warranty claims</t>
  </si>
  <si>
    <t>Darn Tough Vermont Socks deliver exceptional durability through fine gauge knitting and seamless construction. Made from moisture-wicking Merino wool in Vermont, USA, these performance-fit socks prevent slipping, bunching, and blisters. With verified multi-year performance even under harsh conditions, they're backed by a genuinely honored unconditional lifetime warranty that makes their premium price a long-term value investment.</t>
  </si>
  <si>
    <t>4-10 years of regular use before first replacement, with unlimited lifetime replacements through warranty</t>
  </si>
  <si>
    <t>Where are Darn Tough Vermont socks made?</t>
  </si>
  <si>
    <t>Darn Tough Vermont socks are made in Vermont, USA, using high-quality yarns sourced both domestically and globally.</t>
  </si>
  <si>
    <t>What materials are used in Darn Tough socks?</t>
  </si>
  <si>
    <t>Darn Tough socks are made from a blend of 100% fine-gauge Merino Wool, nylon, and Lycra to ensure durability, comfort, and a snug fit. No socks are 100% wool as nylon and Lycra are added to enhance performance.</t>
  </si>
  <si>
    <t>How do I choose the best Darn Tough sock for my needs?</t>
  </si>
  <si>
    <t>Choosing the right sock depends on your activity, footwear, height preferences, and cushion needs. For example, thicker socks like Heavyweight are best for warmth, while Ultra-Lightweight socks provide minimal bulk.</t>
  </si>
  <si>
    <t>How should I wash and care for my Darn Tough socks?</t>
  </si>
  <si>
    <t>Machine wash socks inside-out on a cold gentle cycle, do not bleach, and tumble dry low or hang dry. Socks may feel tight initially, but they are preshrunk and will relax with wear.</t>
  </si>
  <si>
    <t>Do Darn Tough socks have a warranty or guarantee?</t>
  </si>
  <si>
    <t>Yes, Darn Tough socks come with an unconditional lifetime guarantee; if they wear out or develop holes, the company will replace them.</t>
  </si>
  <si>
    <t>Lifetime unconditional warranty actually honored</t>
  </si>
  <si>
    <t>Many users report 4+ years durability</t>
  </si>
  <si>
    <t>Performs well in extreme conditions</t>
  </si>
  <si>
    <t>Merino wool reduces odor between washes</t>
  </si>
  <si>
    <t>High price point at $25/pair</t>
  </si>
  <si>
    <t>Not repairable, warranty replacement only</t>
  </si>
  <si>
    <t>Some develop holes after 1-2 years</t>
  </si>
  <si>
    <t>Customers pay shipping for warranty claims</t>
  </si>
  <si>
    <t>{"frequency":{"frequency":"As Needed","description":"Wash socks when dirty or to refresh; avoid overwashing to protect fibers and extend life."},"steps":[{"step":1,"title":"Clean","icon":"clean","description":"Turn socks inside out and machine wash in cold water on a gentle cycle using a mild detergent with neutral pH. Avoid bleach, fabric softeners, dry cleaning, and ironing. Tumble dry on low or air dry for best results.","products":[{"name":"Woolite® Detergent","price":"$10-15"},{"name":"Nikwax® Wool Wash","price":"$10-15"}]},{"step":2,"title":"Condition / Maintain","icon":"condition","description":"No special conditioning required; avoid fabric softeners or harsh chemicals that degrade Merino fibers. Regularly trim toenails to prevent excessive wear and holes.","products":[]},{"step":3,"title":"Protect / Store","icon":"protect","description":"Fold socks flat rather than rolling to prevent stretching and deformation. Store in a dry place away from direct heat or moisture to maintain elasticity and shape.","products":[]}]}</t>
  </si>
  <si>
    <t>Made in Vermont, USA, with high-quality yarns sourced from around the world</t>
  </si>
  <si>
    <t>Clothing &amp; Apparel</t>
  </si>
  <si>
    <t>Underwear &amp; Base Layers</t>
  </si>
  <si>
    <t>merino wool socks, lifetime warranty, hiking socks, american made, moisture wicking, durable socks, seamless construction, performance fit, breathable, odor resistant</t>
  </si>
  <si>
    <t>Daily wear in all seasons, Multi-day hiking trips, Work boot comfort, Cold weather outdoor activities, Travel with minimal packing</t>
  </si>
  <si>
    <t>""I've slowly acquired DT socks for the past 6 years and don't see me buying anymore for life." – Reddit user</t>
  </si>
  <si>
    <t>Half of the socks have holes already... I'm absolutely SHOCKED these didn't last longer." – Office worker</t>
  </si>
  <si>
    <t>Leatherman</t>
  </si>
  <si>
    <t>Bond Multitool</t>
  </si>
  <si>
    <t>https://amzn.to/3UiXmHq</t>
  </si>
  <si>
    <t>https://docs.google.com/document/d/1_YZBDuxN3r_suM1Sj0pR3st3caN0SajMPs65Ja2zLBw</t>
  </si>
  <si>
    <t>https://docs.google.com/document/d/1xA_psDyq94ePdkreZ_NqTGbx5JLKjpnENYBKrAffoAw/edit</t>
  </si>
  <si>
    <t>https://docs.google.com/document/d/1CLHyImGCbLq272qafKuueXyY7Bgio2hsYbMfJm4Uk1I/edit</t>
  </si>
  <si>
    <t>https://docs.google.com/document/d/1PjCh8YYOBZdoNtdG1CIxxpR7KinJD1YUN6bRDs0p3IU/edit</t>
  </si>
  <si>
    <t>https://www.leatherman.com</t>
  </si>
  <si>
    <t>https://docs.google.com/document/d/1p96HORth2KKjPSr-YtLwx_EVN-OzgLm7VP1H-hkCSeA/edit</t>
  </si>
  <si>
    <t>https://www.amazon.com/stores/Leatherman/page/CCF5E853-71A2-4EB7-806A-A8FE7145504D?is_byline_deeplink=true&amp;deeplink=C701F81B-2686-4BAB-BDB4-6AB398C989AF&amp;redirect_store_id=CCF5E853-71A2-4EB7-806A-A8FE7145504D&amp;lp_asin=B092XZ7TJZ&amp;ref_=ast_bln&amp;store_ref=bl_ast_dp_brandLogo_sto</t>
  </si>
  <si>
    <t>https://m.media-amazon.com/images/I/71pBvWWhsFL._AC_SL1500_.jpg</t>
  </si>
  <si>
    <t>https://m.media-amazon.com/images/I/71pBvWWhsFL._AC_SL1500_.jpg, https://m.media-amazon.com/images/I/71lM8DGLyRL._AC_SL1500_.jpg, https://m.media-amazon.com/images/I/816f2UMaVpL._AC_SL1500_.jpg, https://m.media-amazon.com/images/I/81Xa78REteL._AC_SL1500_.jpg, https://m.media-amazon.com/images/I/71kakDjMb5L._AC_SL1500_.jpg, https://m.media-amazon.com/images/I/71hxqVHVilL._AC_SL1500_.jpg, https://m.media-amazon.com/images/I/814HiBpXdPL._AC_SL1500_.jpg, https://m.media-amazon.com/images/I/514dTaZX18L._AC_SL1500_.jpg</t>
  </si>
  <si>
    <t>400+ bought in past month</t>
  </si>
  <si>
    <t>Tools &amp; Home Improvement &gt; Power &amp; Hand Tools &gt; Hand Tools &gt; Multitools &amp; Accessories &gt; Multitools</t>
  </si>
  <si>
    <t>Tackle everyday problems with a lightweight multitool inspired by the original Leatherman; 14 essential tools in one easy-to-carry and compact design Includes pliers, a durable 420HC non-locking blade, wire strippers, a set of standard screwdrivers and more; A great choice for first-time tool buyers or as backup to your standard gear We’re proud to stand behind every product that leaves our factory in Portland, Oregon; That’s why we offer our 25-year warranty, so you can be confident your Leatherman lasts a lifetime Ergonomic, contoured handles give you a comfortable grip as you work; Made from stainless steel and weighing a mere 6.21 oz, the tool feels at home in the palm of your hand Keep your tool attached with our pocket clip (sold separately) or use the ring to string it onto your lanyard to help keep it close; Nylon sheath included</t>
  </si>
  <si>
    <t>4 x 1 x 0.5 inches</t>
  </si>
  <si>
    <t>Tackle everyday problems with a lightweight multitool inspired by the original Leatherman; 14 essential tools in one easy-to-carry and compact design</t>
  </si>
  <si>
    <t>Includes pliers, a durable 420HC non-locking blade, wire strippers, a set of standard screwdrivers and more; A great choice for first-time tool buyers or as backup to your standard gear</t>
  </si>
  <si>
    <t>We’re proud to stand behind every product that leaves our factory in Portland, Oregon; That’s why we offer our 25-year warranty, so you can be confident your Leatherman lasts a lifetime</t>
  </si>
  <si>
    <t>Ergonomic, contoured handles give you a comfortable grip as you work; Made from stainless steel and weighing a mere 6.21 oz, the tool feels at home in the palm of your hand</t>
  </si>
  <si>
    <t>Keep your tool attached with our pocket clip (sold separately) or use the ring to string it onto your lanyard to help keep it close; Nylon sheath included</t>
  </si>
  <si>
    <t>&lt;p&gt;This lightweight workhorse should outlast most EDC needs, but it comes with some annoying quirks that keep it from true BIFL greatness.&lt;/p&gt;&lt;ul&gt;&lt;li&gt;&lt;strong&gt;Materials are solid:&lt;/strong&gt; Users report quality construction and one reviewer said excelentes materiales para toda la vida, with improvements over older PST models like rounded edges and better mechanisms&lt;/li&gt;&lt;li&gt;&lt;strong&gt;Tool stiffness is a real pain:&lt;/strong&gt; Multiple users struggle with overly tight deployment requiring too much strength and force, with one warning it's very dangerous when opening the razor sharp blade&lt;/li&gt;&lt;li&gt;&lt;strong&gt;Blade safety issue:&lt;/strong&gt; The knife partially deploys when accessing other tools, forcing users to hold it down to prevent cuts - this is a legitimate design flaw affecting daily use&lt;/li&gt;&lt;/ul&gt;&lt;br&gt;&lt;p&gt;&lt;strong&gt;Bottom line:&lt;/strong&gt; With Leatherman's 25-year warranty backing it up, the Bond will likely survive decades of use, but those first few months breaking it in might test your patience and fingernails&lt;/p&gt;</t>
  </si>
  <si>
    <t>&lt;p&gt;The Leatherman Bond shows mixed repair potential. Users report modding success with tool swaps and part replacements, suggesting decent disassembly access.&lt;/p&gt;&lt;ul&gt;&lt;li&gt;&lt;strong&gt;Parts availability:&lt;/strong&gt; Multiple users swap tools between models and add magnets for blade retention, indicating compatible parts exist across the Leatherman line&lt;/li&gt;&lt;li&gt;&lt;strong&gt;Common fixes:&lt;/strong&gt; Stiff pivots improve with lubrication and break-in, wire cutter issues resolved through adjustment, missing washers can be replaced&lt;/li&gt;&lt;li&gt;&lt;strong&gt;Design barriers:&lt;/strong&gt; No official repair guides mentioned, some units arrive with rust or bendy handles suggesting material issues, blade deployment mechanism creates safety concerns&lt;/li&gt;&lt;/ul&gt;&lt;br&gt;&lt;p&gt;&lt;strong&gt;Bottom line:&lt;/strong&gt; Repairable by determined users who source parts from other Leatherman models, but the 25-year warranty means most will send it back rather than DIY fix. No bit driver limits field repairs.&lt;/p&gt;</t>
  </si>
  <si>
    <t>&lt;p&gt;Leatherman offers a solid 25-year limited warranty that covers manufacturing defects for the original owner with a straightforward claim process.&lt;/p&gt;&lt;ul&gt;&lt;li&gt;&lt;strong&gt;Coverage:&lt;/strong&gt; 25-year warranty against material and manufacturing defects with repair or replacement at Leatherman's discretion.&lt;/li&gt;&lt;li&gt;&lt;strong&gt;Claims Process:&lt;/strong&gt; Simple online submission with 10-15 business day processing time; shipping is at owner's expense but return shipping is covered.&lt;/li&gt;&lt;li&gt;&lt;strong&gt;Reputation:&lt;/strong&gt; Leatherman has a strong track record of honoring their warranty with minimal hassle, though some users report initial stiffness issues that may require break-in.&lt;/li&gt;&lt;/ul&gt;&lt;br&gt;&lt;p&gt;&lt;strong&gt;Bottom line:&lt;/strong&gt; Leatherman's warranty is among the best in the industry, providing genuine long-term protection that they consistently honor, making it a true BIFL product despite minor exclusions for misuse, corrosion or commercial applications.&lt;/p&gt;</t>
  </si>
  <si>
    <t xml:space="preserve">&lt;p&gt;&amp;lt;p&amp;gt;Reviewers focus heavily on durability and long-term use, but actual sustainability practices aren&amp;#39;t discussed in the reviews.&amp;lt;/p&amp;gt;&amp;lt;ul&amp;gt;&amp;lt;li&amp;gt;&amp;lt;strong&amp;gt;Built to last:&amp;lt;/strong&amp;gt; Users praise materials for a lifetime and compare favorably to 25-year-old models still in use&amp;lt;/li&amp;gt;&amp;lt;li&amp;gt;&amp;lt;strong&amp;gt;Repairability culture:&amp;lt;/strong&amp;gt; Reddit community actively mods and repairs these tools, swapping parts and extending product life&amp;lt;/li&amp;gt;&amp;lt;li&amp;gt;&amp;lt;strong&amp;gt;No eco info:&amp;lt;/strong&amp;gt; Zero mentions of recycled materials, sustainable manufacturing, or packaging practices in any reviews&amp;lt;/li&amp;gt;&amp;lt;/ul&amp;gt;&amp;lt;br&amp;gt;&amp;lt;p&amp;gt;&amp;lt;strong&amp;gt;Bottom line:&amp;lt;/strong&amp;gt; While the Bond appears built for decades of use (avoiding landfill waste through longevity), there&amp;#39;s no evidence of broader sustainability efforts in materials or production.&amp;lt;/p&amp;gt;&lt;/p&gt;
</t>
  </si>
  <si>
    <t>&lt;p&gt;The Leatherman Bond has strong Reddit support as a lightweight EDC favorite, especially for UK/Israel users who need non-locking blades for legal carry. Users praise it as light and skinny enough to be EDC-able and a neat compromise between size and tools.&lt;/p&gt;&lt;ul&gt;&lt;li&gt;&lt;strong&gt;Legal compliance hero:&lt;/strong&gt; Redditors in restrictive regions specifically seek out the Bond for its non-locking design&lt;/li&gt;&lt;li&gt;&lt;strong&gt;Modding platform:&lt;/strong&gt; Active community swaps tools and creates custom builds, though many wish deployment was smoother out-of-box&lt;/li&gt;&lt;li&gt;&lt;strong&gt;Safety concern:&lt;/strong&gt; Multiple users report the knife blade partially deploys when accessing other tools, creating cutting hazard&lt;/li&gt;&lt;/ul&gt;&lt;br&gt;&lt;p&gt;&lt;strong&gt;Bottom line:&lt;/strong&gt; Well-regarded lightweight option with devoted following, but stiff tools and blade safety issues prevent higher scores despite strong brand trust.&lt;/p&gt;</t>
  </si>
  <si>
    <t>The Leatherman Bond offers decent BIFL credentials with its excellent 25-year warranty and quality materials, but falls short of greatness due to persistent design flaws. The overly stiff deployment and concerning blade safety issue where the knife partially deploys when accessing other tools create legitimate daily usability problems. Its non-locking design makes it legally carryable in restrictive regions like the UK/Israel, making it a calculated compromise for those users. Worth considering if legal compliance trumps ergonomics, but expect frustration during break-in.</t>
  </si>
  <si>
    <t>"Built with quality materials that should last decades, but initial stiffness requires significant break-in time that tests patience</t>
  </si>
  <si>
    <t>Self-repair is possible with part swaps from other Leatherman models, though most will rely on the warranty service</t>
  </si>
  <si>
    <t>Stellar 25-year warranty with proven track record of fulfillment gives real long-term peace of mind</t>
  </si>
  <si>
    <t>Unique value as a legally-compliant EDC option in regions restricting locking blades, despite usability compromises</t>
  </si>
  <si>
    <t>Community consistently flags the partial blade deployment when accessing other tools as a genuine safety concern</t>
  </si>
  <si>
    <t>The Leatherman Bond Multitool packs 14 essential tools into a compact, lightweight stainless steel frame. Weighing just 6.21 oz with ergonomic handles, this EDC solution offers pliers, wire strippers, screwdrivers, and a 420HC blade in a slim profile. Portland-made with quality materials and backed by Leatherman's renowned 25-year warranty, the Bond delivers versatile functionality in a pocket-friendly design.</t>
  </si>
  <si>
    <t>15-25 years with regular use, supported by Leatherman's 25-year warranty</t>
  </si>
  <si>
    <t>Can the Leatherman Bond Multi-Tool be carried on a commercial flight?</t>
  </si>
  <si>
    <t>Carrying a Leatherman tool on a commercial flight depends on the airline and local regulations. Generally, it is advisable to pack multi-tools in checked luggage to avoid any issues during security checks.</t>
  </si>
  <si>
    <t>What materials are used in the Leatherman Bond Multi-Tool?</t>
  </si>
  <si>
    <t>The Leatherman Bond Multi-Tool is made from 420HC stainless steel, which is known for its durability and resistance to corrosion. The tool also features a Cerakote finish, a premium ceramic coating that enhances wear resistance.</t>
  </si>
  <si>
    <t>Does the Leatherman Bond Multi-Tool have a blade lock?</t>
  </si>
  <si>
    <t>The Leatherman Bond Multi-Tool does not have a locking blade mechanism. However, the tool is designed to prevent accidental closure with the handle stopping the blade from closing fully on the user's fingers.</t>
  </si>
  <si>
    <t>What warranty does the Leatherman Bond Multi-Tool come with?</t>
  </si>
  <si>
    <t>Leatherman offers a 25-year warranty for its products, including the Bond Multi-Tool. This warranty covers defects in materials and workmanship, ensuring the tool lasts for a lifetime of use.</t>
  </si>
  <si>
    <t>Can I customize the Leatherman Bond Multi-Tool?</t>
  </si>
  <si>
    <t>Customization options such as engraving or blade replacement are not covered under the warranty. Additionally, altering the tool yourself could void the warranty, so it is recommended to contact Leatherman for any modifications.</t>
  </si>
  <si>
    <t>25-year warranty consistently honored by Leatherman</t>
  </si>
  <si>
    <t>Quality materials built for decades use</t>
  </si>
  <si>
    <t>Lightweight and skinny for EDC carry</t>
  </si>
  <si>
    <t>Legal in regions restricting locking blades</t>
  </si>
  <si>
    <t>Extremely stiff tools require painful break-in</t>
  </si>
  <si>
    <t>Blade deploys dangerously when accessing tools</t>
  </si>
  <si>
    <t>No bit driver limits field repairs</t>
  </si>
  <si>
    <t>Limited sustainability information available</t>
  </si>
  <si>
    <t>{"frequency":{"frequency":"As Needed, but at least Seasonally","description":"Clean, dry, and lubricate your Bond Multitool periodically to inhibit rust and maintain smooth operation, especially after exposure to dirt, moisture, or salt water."},"steps":[{"step":1,"title":"Clean","icon":"clean","description":"Flush the tool with fresh water after dirt or saltwater exposure. For stubborn grime, soak in warm water with mild detergent, then use a soft brush or microfiber cloth to remove debris. Avoid harsh solvents like acetone and brake cleaners that can damage plastic parts.","products":[{"name":"Leatherman Cleaning Kit (includes brush and microfiber cloth)","price":"$25-30"},{"name":"Mild Dish Detergent","price":"$5-10"}]},{"step":2,"title":"Condition / Maintain","icon":"condition","description":"Apply a light layer of low viscosity oil such as WD-40 or a PTFE/Teflon-based lubricant to pivot points and locking mechanisms after cleaning and drying to force out moisture and keep motion smooth. For tougher grime like tar, use mineral spirits or turpentine carefully.","products":[{"name":"WD-40 Multi-Use Product","price":"$7-10"},{"name":"Leatherman PTFE Lubricant","price":"$12-15"}]},{"step":3,"title":"Protect / Store","icon":"protect","description":"Store your multitool in a dry, cool place away from humidity and corrosive environments. Use the included sheath or pouch if available to prevent dust accumulation and physical damage.","products":[]}]}</t>
  </si>
  <si>
    <t>Made in the USA at the Leatherman factory in Portland, Oregon; thousands of products are assembled annually at this location</t>
  </si>
  <si>
    <t>Tools &amp; Hardware</t>
  </si>
  <si>
    <t>Multi-tools</t>
  </si>
  <si>
    <t>multitool, leatherman, edc, stainless steel, pocket tool, pliers, non-locking blade, wire cutters, screwdrivers, lightweight</t>
  </si>
  <si>
    <t>Everyday carry and minor repairs, Camping and outdoor activities, Home maintenance tasks, Travel and emergency preparedness, Legal carry in regions with knife restrictions</t>
  </si>
  <si>
    <t>""Users report quality construction and excelentes materiales para toda la vida, with improvements over older PST models like rounded edges and better mechanisms." – Reddit user</t>
  </si>
  <si>
    <t>The knife partially deploys when accessing other tools, forcing users to hold it down to prevent cuts - this is a legitimate design flaw affecting daily use." – Amazon reviewer</t>
  </si>
  <si>
    <t>Osprey</t>
  </si>
  <si>
    <t>Daylite Backpack</t>
  </si>
  <si>
    <t>https://amzn.to/47ji0P2</t>
  </si>
  <si>
    <t>https://docs.google.com/document/d/1mkgvE8ifGmyc-0zEknk-DoMZI6oFK6PPr3viFNiTdig</t>
  </si>
  <si>
    <t>https://docs.google.com/document/d/1LML2GqOuKYkZN2jVL-rrExe1HC4WIeFi8VXtUdBrD9w/edit</t>
  </si>
  <si>
    <t>https://docs.google.com/document/d/1DQGYrWIFdCJtzV4impyoB9vTfDee9NSTRei9FLDHFxk/edit</t>
  </si>
  <si>
    <t>https://docs.google.com/document/d/1vR3N8WAveewPdOyQ65-pL46kGlcSYO0gbN1dC9Gb6Rw/edit</t>
  </si>
  <si>
    <t>https://www.ospreypacks.com/us/en/</t>
  </si>
  <si>
    <t>https://docs.google.com/document/d/1RxSaV1dtS0snZcFKwSBs3Eo7bbDrI6aWtNIkF3Mql34/edit</t>
  </si>
  <si>
    <t>https://www.amazon.com/stores/Osprey/page/A53AAA43-A0D8-49E6-BD51-8D3D17DB3DA6?is_byline_deeplink=true&amp;deeplink=75663115-FC63-4B70-BD33-8D802C4804C7&amp;redirect_store_id=A53AAA43-A0D8-49E6-BD51-8D3D17DB3DA6&amp;lp_asin=B08LP148YT&amp;ref_=ast_bln&amp;store_ref=bl_ast_dp_brandLogo_sto</t>
  </si>
  <si>
    <t>https://m.media-amazon.com/images/I/61wZkhC5KwL._AC_SL1500_.jpg</t>
  </si>
  <si>
    <t>https://m.media-amazon.com/images/I/61wZkhC5KwL._AC_SL1500_.jpg, https://m.media-amazon.com/images/I/61-xofRSkdL._AC_SL1000_.jpg, https://m.media-amazon.com/images/I/616vBczwDvL._AC_SL1500_.jpg, https://m.media-amazon.com/images/I/71jUfiIwQTL._AC_SL1500_.jpg, https://m.media-amazon.com/images/I/71np-BQpFXL._AC_SL1500_.jpg, https://m.media-amazon.com/images/I/61XQl5OadEL._AC_SL1500_.jpg, https://m.media-amazon.com/images/I/718FhL1kn2L._AC_SL1500_.jpg, https://m.media-amazon.com/images/I/71TDgFImvzL._AC_SL1500_.jpg, https://m.media-amazon.com/images/I/513-D84gFHL._AC_SL1500_.jpg, https://m.media-amazon.com/images/I/518qebeasoL._AC_SL1500_.jpg, https://m.media-amazon.com/images/I/51zbxX7-5tL._AC_SL1500_.jpg, https://m.media-amazon.com/images/I/51EBFOSVzCL._AC_SL1500_.jpg, https://m.media-amazon.com/images/I/51EOvDcMTzL._AC_SL1500_.jpg, https://m.media-amazon.com/images/I/51wA6G-lH+L._AC_SL1498_.jpg</t>
  </si>
  <si>
    <t>Clothing, Shoes &amp; Jewelry &gt; Luggage &amp; Travel Gear &gt; Backpacks &gt; Casual Daypacks</t>
  </si>
  <si>
    <t>Large panel loading main compartment provides accessibility to inside contents Dual stretch mesh side pockets provide additional storage options The multi-function interior sleeve can be used for either a hydration reservoir or tablet Mesh-covered die-cut foam back panel provides both comfort and ventilation. Front zippered pocket with mesh organizer and key clip Total volume: 13L - Compatible as an attachment to several Osprey travel and backpacking bags for additional storage and carry options Dimensions: 16.93 x 10.24 x 7.87 Inch</t>
  </si>
  <si>
    <t>Polyester</t>
  </si>
  <si>
    <t>Large panel loading main compartment provides accessibility to inside contents</t>
  </si>
  <si>
    <t>Dual stretch mesh side pockets provide additional storage options</t>
  </si>
  <si>
    <t>The multi-function interior sleeve can be used for either a hydration reservoir or tablet</t>
  </si>
  <si>
    <t>Mesh-covered die-cut foam back panel provides both comfort and ventilation.</t>
  </si>
  <si>
    <t>Front zippered pocket with mesh organizer and key clip</t>
  </si>
  <si>
    <t>&lt;p&gt;The Osprey Daylite shows solid BIFL potential with users reporting their packs lasting 5+ years of frequent use, sometimes even decades. The 300D nylon construction and Osprey's legendary All Mighty Guarantee warranty make this a durable daily workhorse.&lt;/p&gt;&lt;ul&gt;&lt;li&gt;&lt;strong&gt;Built to last:&lt;/strong&gt; Multiple users confirm it holds up well after a year of frequent use, with one inheriting a decade-old pack still going strong&lt;/li&gt;&lt;li&gt;&lt;strong&gt;Quality materials:&lt;/strong&gt; Users praise the dirt-resistant 300D nylon fabric and durable stitching that impressed even frequent travelers&lt;/li&gt;&lt;li&gt;&lt;strong&gt;Warranty concerns:&lt;/strong&gt; Some international users report dodgy warranty experiences outside the US, with claims being rejected for questionable reasons&lt;/li&gt;&lt;li&gt;&lt;strong&gt;Know its limits:&lt;/strong&gt; This excels as a light daypack but gets uncomfortable when overpacked - it's built for quick trips, not heavy hauling&lt;/li&gt;&lt;/ul&gt;&lt;br&gt;&lt;p&gt;&lt;strong&gt;Bottom line:&lt;/strong&gt; A legitimate BIFL daypack if you respect its 13L capacity and stick to light loads. The construction quality is there, but international warranty support remains a question mark.&lt;/p&gt;</t>
  </si>
  <si>
    <t>&lt;p&gt;The Osprey Daylite shows strong repairability potential backed by user experiences and the brand's legendary warranty. Multiple users report packs lasting 5+ years with heavy use, and one reviewer specifically mentions their 2011 Daylite still going strong after monthly use. The 300D nylon construction proves dirt-resistant and durable according to travelers who value fabric and stitching quality.&lt;/p&gt;&lt;ul&gt;&lt;li&gt;&lt;strong&gt;Lifetime warranty advantage:&lt;/strong&gt; Users consistently praise Osprey's All Mighty Guarantee, with one reporting a $50 clearance pack replaced with a $120 model due to wear&lt;/li&gt;&lt;li&gt;&lt;strong&gt;Simple, serviceable design:&lt;/strong&gt; The straightforward construction with accessible zippers and external pockets makes DIY repairs feasible for common issues&lt;/li&gt;&lt;li&gt;&lt;strong&gt;Parts availability concern:&lt;/strong&gt; Some users report inconsistent warranty experiences outside the US, and specific replacement parts like zippers or straps aren't mentioned as readily available&lt;/li&gt;&lt;/ul&gt;&lt;br&gt;&lt;p&gt;&lt;strong&gt;Bottom line:&lt;/strong&gt; While Osprey's warranty provides excellent backup, the simple design and proven durability make this a solid BIFL choice that can handle basic repairs when needed.&lt;/p&gt;</t>
  </si>
  <si>
    <t>&lt;p&gt;Osprey's All Mighty Guarantee offers outstanding lifetime warranty coverage for the Daylite Backpack, with minimal exclusions and a straightforward claims process.&lt;/p&gt;&lt;ul&gt;&lt;li&gt;&lt;strong&gt;Coverage:&lt;/strong&gt; Repairs or replaces any damage regardless of cause or age—including wear and tear, airline damage, and accidents.&lt;/li&gt;&lt;li&gt;&lt;strong&gt;Process:&lt;/strong&gt; Submit online claim with photos. Customer pays shipping to repair depot; Osprey covers repair and return shipping.&lt;/li&gt;&lt;li&gt;&lt;strong&gt;Limitations:&lt;/strong&gt; Doesn't cover cosmetic-only issues, personal preference changes, or third-party repairs. Typical 3-4 week turnaround.&lt;/li&gt;&lt;/ul&gt;&lt;br&gt;&lt;p&gt;&lt;strong&gt;Bottom line:&lt;/strong&gt; Osprey consistently honors their warranty with reliable service and generous policies. Multiple users confirm successful claims, though international customers may experience slightly longer processing times.&lt;/p&gt;</t>
  </si>
  <si>
    <t xml:space="preserve">&lt;p&gt;&amp;lt;p&amp;gt;No sustainability information found in the reviews. While users praise durability — one reviewer notes it held up well for a year of frequent use and another calls it muy resistente — these comments focus on product longevity rather than environmental practices.&amp;lt;/p&amp;gt;&amp;lt;ul&amp;gt;&amp;lt;li&amp;gt;&amp;lt;strong&amp;gt;Materials:&amp;lt;/strong&amp;gt; Reviews mention 300D nylon that&amp;#39;s dirt-resistant and supple but no recycled content claims&amp;lt;/li&amp;gt;&amp;lt;li&amp;gt;&amp;lt;strong&amp;gt;Durability:&amp;lt;/strong&amp;gt; Multiple users confirm long-term use potential, reducing replacement frequency&amp;lt;/li&amp;gt;&amp;lt;li&amp;gt;&amp;lt;strong&amp;gt;Warranty:&amp;lt;/strong&amp;gt; Brand warranty exists according to Reddit users, enabling repairs over replacements&amp;lt;/li&amp;gt;&amp;lt;/ul&amp;gt;&amp;lt;br&amp;gt;&amp;lt;p&amp;gt;&amp;lt;strong&amp;gt;Bottom line:&amp;lt;/strong&amp;gt; The backpack appears built to last based on user experiences, which indirectly supports sustainability through reduced consumption. However, without specific environmental claims about materials, manufacturing, or end-of-life programs in the reviews, a neutral score is appropriate.&amp;lt;/p&amp;gt;&lt;/p&gt;
</t>
  </si>
  <si>
    <t>&lt;p&gt;Osprey Daylite earns strong community trust, especially among r/onebag travelers who praise it for fitting airline sizers and lasting years with daily use. Users call it a beast and absolute steal for the price.&lt;/p&gt;&lt;ul&gt;&lt;li&gt;&lt;strong&gt;Durability praise:&lt;/strong&gt; Users report 5-10+ years of frequent use with minimal wear, inheriting decade-old packs still going strong, and successful warranty claims through Osprey's lifetime guarantee&lt;/li&gt;&lt;li&gt;&lt;strong&gt;Travel favorite:&lt;/strong&gt; The 26+6 model specifically gets love for passing Ryanair and Spirit sizers while holding impressive amounts - community consensus ranks it top for budget airline compliance&lt;/li&gt;&lt;li&gt;&lt;strong&gt;Mixed comfort reports:&lt;/strong&gt; While many find it comfortable for daily use, some users with heavier loads report inadequate strap padding and back panel issues after extended wear&lt;/li&gt;&lt;/ul&gt;&lt;br&gt;&lt;p&gt;&lt;strong&gt;Bottom line:&lt;/strong&gt; Redditors recommend Osprey Daylite regularly for its proven longevity and versatility, though comfort divides opinion when packed heavy.&lt;/p&gt;</t>
  </si>
  <si>
    <t>The Osprey Daylite backpack earns its BIFL reputation with 5-10+ year lifespans and exceptional warranty coverage. Its 300D nylon construction withstands daily use while remaining lightweight. Perfect for frequent travelers, digital nomads, and light-load daily carriers who value longevity over padding. At its price point, it delivers remarkable value—balancing proven durability, the ironclad All Mighty Guarantee, and simple serviceability. Just don't overload it or expect premium comfort with heavy items. International users should verify local warranty support before purchase.</t>
  </si>
  <si>
    <t>"Proven 5-10+ year lifespan with multiple users inheriting decade-old packs still in service, especially impressive for its lightweight construction</t>
  </si>
  <si>
    <t>Simple, serviceable design with straightforward construction, though specific replacement parts availability is questionable outside warranty</t>
  </si>
  <si>
    <t>Exceptional All Mighty Guarantee covers virtually any damage regardless of age or cause—one of the strongest warranties in the industry</t>
  </si>
  <si>
    <t>Outstanding value for the price point, particularly for airline travelers where its compact dimensions consistently pass budget carrier restrictions</t>
  </si>
  <si>
    <t>Users consistently praise its durability and warranty while split on comfort—adequate for daily use but not for heavy loads or extended wear</t>
  </si>
  <si>
    <t>The Osprey Daylite Backpack is a versatile 13L daypack built for lasting performance. Constructed from durable 300D nylon with quality stitching, it features a panel-loading main compartment, tablet/hydration sleeve, and organized front pocket. The mesh-backed foam panel provides ventilation and comfort for daily commutes or travel. Backed by Osprey's legendary All Mighty Guarantee, this compact workhorse delivers exceptional long-term value.</t>
  </si>
  <si>
    <t>5-10+ years of regular use, with potential for decades with proper care</t>
  </si>
  <si>
    <t>What are the dimensions of the Osprey Daylite Backpack?</t>
  </si>
  <si>
    <t>The Osprey Daylite Backpack, specifically the Daylite Plus, measures approximately 43 cm high, 26 cm wide, and 20 cm deep (or 16.93 inches high, 10.24 inches wide, and 7.87 inches deep). The standard Daylite has similar dimensions, but this can vary slightly by model.</t>
  </si>
  <si>
    <t>Is the Osprey Daylite Backpack suitable for carry-on luggage?</t>
  </si>
  <si>
    <t>Yes, the Osprey Daylite Backpack is generally suitable for carry-on luggage due to its compact size, but it's always best to check with your airline for specific carry-on size restrictions.</t>
  </si>
  <si>
    <t>Does the Osprey Daylite Backpack come in different sizes or fits?</t>
  </si>
  <si>
    <t>The Osprey Daylite and Daylite Plus Backpacks are primarily offered in a standard, one-size fit. This makes them suitable for most wearers, though the fit may not be ideal for heavier loads or longer wear.</t>
  </si>
  <si>
    <t>What features does the Osprey Daylite Backpack have for comfort and support?</t>
  </si>
  <si>
    <t>The Osprey Daylite Backpack features padded, adjustable shoulder straps and a sternum strap with a built-in whistle. It also includes a removable hip belt and a back panel with dense foam for support and breathability.</t>
  </si>
  <si>
    <t>Can the Osprey Daylite Backpack be used for hydration?</t>
  </si>
  <si>
    <t>Yes, the Osprey Daylite Backpack includes a sleeve between the back panel and the pack for a hydration bladder, making it suitable for outdoor activities.</t>
  </si>
  <si>
    <t>Lifetime warranty through All Mighty Guarantee</t>
  </si>
  <si>
    <t>Durable 300D nylon withstands years of use</t>
  </si>
  <si>
    <t>Fits airline personal item requirements perfectly</t>
  </si>
  <si>
    <t>Simple design makes DIY repairs possible</t>
  </si>
  <si>
    <t>Uncomfortable when overpacked or too heavy</t>
  </si>
  <si>
    <t>International warranty support can be unreliable</t>
  </si>
  <si>
    <t>Limited padding in straps for extended wear</t>
  </si>
  <si>
    <t>Small 13L capacity restricts carrying options</t>
  </si>
  <si>
    <t>{"frequency":{"frequency":"As Needed","description":"Maintain after significant use or when visibly dirty to ensure durability."},"steps":[{"step":1,"title":"Clean","icon":"clean","description":"Use warm water and a mild soap like Nikwax Tech Wash to clean the Daylite Backpack. Gently scrub dirty areas with a soft-brush or an old toothbrush for zippers. Rinse thoroughly and let air dry.","products":[{"name":"Nikwax Tech Wash","price":"$10-15"}]},{"step":2,"title":"Condition / Maintain","icon":"condition","description":"Apply Nikwax Tech Wash to restore water repellency and maintain the backpack's material performance. This helps prevent water from penetrating the fabric.","products":[{"name":"Nikwax Tech Wash","price":"$10-15"}]},{"step":3,"title":"Protect / Store","icon":"protect","description":"Store the backpack in a dry location, away from direct sunlight. Avoid using heat to dry the backpack, as it can damage materials. Hang it upside down to prevent creases and moisture accumulation.","products":[]}]}</t>
  </si>
  <si>
    <t>Vietnam</t>
  </si>
  <si>
    <t>Osprey manufactures the Daylite Backpack in Vietnam at their own facilities focused on quality control.</t>
  </si>
  <si>
    <t>Travel &amp; Everyday Carry</t>
  </si>
  <si>
    <t>Backpacks</t>
  </si>
  <si>
    <t>daypack, osprey backpack, lightweight backpack, travel pack, hydration compatible, durable backpack, everyday carry, 13l capacity, hiking daypack, compact backpack</t>
  </si>
  <si>
    <t>Daily commuting, Weekend hiking, Air travel carry-on, Bike commuting, Day trips</t>
  </si>
  <si>
    <t>""A legitimate BIFL daypack if you respect its 13L capacity. The construction quality is there, but international warranty support remains a question mark." – Reddit user</t>
  </si>
  <si>
    <t>Users report 5-10+ years of frequent use with minimal wear, inheriting decade-old packs still going strong with Osprey's lifetime guarantee." – Amazon reviewer</t>
  </si>
  <si>
    <t>Lodge</t>
  </si>
  <si>
    <t>Carbon Steel Skillet Pre-Seasoned 12-inch</t>
  </si>
  <si>
    <t>https://www.amazon.com/dp/B005U93RYW</t>
  </si>
  <si>
    <t>https://amzn.to/458zjkD</t>
  </si>
  <si>
    <t>B005U93RYW</t>
  </si>
  <si>
    <t>https://docs.google.com/document/d/1_f25qfn8MVPBI9Apyz0Qty9GFGMqIsi7qci2Sc3aTyE</t>
  </si>
  <si>
    <t>https://docs.google.com/document/d/18TCEFNc5a6xSOVLCHVeWtn_4xs6RIFG9qnSkFd9YK_Q/edit</t>
  </si>
  <si>
    <t>https://docs.google.com/document/d/1hTv3mc7EM_WOyyi_rtXKupjzTIVmiYcqPpk-hwwr8cc/edit</t>
  </si>
  <si>
    <t>https://docs.google.com/document/d/1q5dvrtSjocYDT0gkkDK8tiD8W1pwQs6amNRQAjUuoYk/edit</t>
  </si>
  <si>
    <t>https://www.lodgecastiron.com</t>
  </si>
  <si>
    <t>https://docs.google.com/document/d/1Sfk6c1LLxyWu6Hp2yOJsBfaMVk1bkKJMdHWuDc9ysxc/edit</t>
  </si>
  <si>
    <t>https://www.amazon.com/stores/Lodge/page/8CDF8DDD-A601-44CD-B8E7-BD01D910704A?is_byline_deeplink=true&amp;deeplink=4915784A-AC51-4D15-A842-12FDF628695F&amp;redirect_store_id=8CDF8DDD-A601-44CD-B8E7-BD01D910704A&amp;lp_asin=B005U93RYW&amp;ref_=ast_bln&amp;store_ref=bl_ast_dp_brandLogo_sto</t>
  </si>
  <si>
    <t>https://m.media-amazon.com/images/I/61iBx7ObglL._AC_SL1500_.jpg</t>
  </si>
  <si>
    <t>https://m.media-amazon.com/images/I/61iBx7ObglL._AC_SL1500_.jpg, https://m.media-amazon.com/images/I/91JYUXIaKiL._AC_SL1500_.jpg, https://m.media-amazon.com/images/I/81UVrDuk1VL._AC_SL1500_.jpg, https://m.media-amazon.com/images/I/91l48jTjppL._AC_SL1500_.jpg, https://m.media-amazon.com/images/I/A1MAzps8kzL._AC_SL1500_.jpg, https://m.media-amazon.com/images/I/41fOW0LW8VL._AC_.jpg, https://m.media-amazon.com/images/I/41iqjKKiLVL._AC_.jpg</t>
  </si>
  <si>
    <t>500+ bought in past month</t>
  </si>
  <si>
    <t>YOUR GO TO CARBON STEEL PAN: The Lodge Carbon Steel Skillet can handle the heat from any kitchen. The lightweight design paired with a long comfortable handle, make it easy to use in your kitchen, over a campfire or even on the grill. This skillet transforms ordinary cooking into a delightful experience SEASONED COOKWARE: Seasoning is simply oil baked into the iron, giving it a natural, easy-release finish and helps prevent your pan from rusting. Lodge pre-seasons all carbon steel cookware with 100% natural vegetable oil: no synthetic coatings or chemicals. The more you use Lodge the better the seasoning will get! EASY TO COOK AND CLEAN: The carbon steel interior has a smoother finish that makes this pan ideal for sauteing vegetables, preparing fish, and more. To clean your carbon steel pan it’s recommended to hand wash with warm soapy water and a nylon scrub brush, dry off completely, and last rub with oil. COOKING VERSATILITY: Our skillets have unparalleled heat retention that gives you edge-to-edge even cooking every time you use your skillet. Carbon steel cookware is fast to heat up and cool down which makes carbon steel ideal for cooking delicate foods such as flash frying, sautéing, etc. FAMILY-OWNED. Lodge is more than just a business; it is a family. The Lodge family founded the company in 1896, and they still own it today. From environmental responsibility to community development, their heads and hearts are rooted in America. Lodge products are made in the USA with non-toxic, PFOA &amp; PTFE free material.</t>
  </si>
  <si>
    <t>The American-based company Lodge has been fine-tuning its construction of rugged, cast-iron cookware for more than a century. Now lodge has added a new line of seasoned steel skillets. This handy 10-inch seasoned steel skillet is the only pre-seasoned and ready to use out of the box steel pan in the market place right now. Each skillet is pre-seasoned with natural soy bean oil. Maintains very low and very high temperatures, making the pan a highly effective and versatile cooking piece. It performs well in residential and professional kitchens as well as outdoors. Made of 12 gauge carbon steel. Steel is a high density metal that does not retain odors. If maintained correctly, it will last a lifetime. Thickness of the cooking surface allows the pan to heat up quickly but also retain the heat needed for even cooking. The handle angle is conducive for both stove top and oven cooking. Each handle is attached to the skillet with 3 secure rivets. As a result of the pre-seasoning process, you may see a blister or bubble of oil at the southern-most point or at the end of the handle of the cookware piece. The cookware is hanging as it rides through the electrostatic sprayer and commercial conveyer ovens at very high temperatures. This allows the oil to penetrate deeply into the pores of the cookware which creates an easy release finish. If visible, it will rub or flake off with your finger, leaving a brown spot. Don’t worry, it’s not rust but a seasoned spot that is brown, indicative of the varnish stage of seasoning. The brown spot will turn black with use. Made in the USA. Approx. 12" diameter rim to rim/9.875" bottom.</t>
  </si>
  <si>
    <t>Steel</t>
  </si>
  <si>
    <t>20.87 x 12 x 3.5 inches</t>
  </si>
  <si>
    <t>YOUR GO TO CARBON STEEL PAN: The Lodge Carbon Steel Skillet can handle the heat from any kitchen. The lightweight design paired with a long comfortable handle, make it easy to use in your kitchen, over a campfire or even on the grill. This skillet transforms ordinary cooking into a delightful experience</t>
  </si>
  <si>
    <t>SEASONED COOKWARE: Seasoning is simply oil baked into the iron, giving it a natural, easy-release finish and helps prevent your pan from rusting. Lodge pre-seasons all carbon steel cookware with 100% natural vegetable oil: no synthetic coatings or chemicals. The more you use Lodge the better the seasoning will get!</t>
  </si>
  <si>
    <t>EASY TO COOK AND CLEAN: The carbon steel interior has a smoother finish that makes this pan ideal for sauteing vegetables, preparing fish, and more. To clean your carbon steel pan it’s recommended to hand wash with warm soapy water and a nylon scrub brush, dry off completely, and last rub with oil.</t>
  </si>
  <si>
    <t>COOKING VERSATILITY: Our skillets have unparalleled heat retention that gives you edge-to-edge even cooking every time you use your skillet. Carbon steel cookware is fast to heat up and cool down which makes carbon steel ideal for cooking delicate foods such as flash frying, sautéing, etc.</t>
  </si>
  <si>
    <t>FAMILY-OWNED. Lodge is more than just a business; it is a family. The Lodge family founded the company in 1896, and they still own it today. From environmental responsibility to community development, their heads and hearts are rooted in America. Lodge products are made in the USA with non-toxic, PFOA &amp; PTFE free material.</t>
  </si>
  <si>
    <t>&lt;p&gt;Lodge's carbon steel skillet is built like a tank, but that rough texture is both its strength and weakness — users report it'll last generations once you master the seasoning game.&lt;/p&gt;&lt;ul&gt;&lt;li&gt;&lt;strong&gt;Rock-solid construction:&lt;/strong&gt; Multiple users confirm these pans are very hardy and tough, with one mentioning a 100 years life long warranty and another saying it should last a lifetime — classic BIFL material that can handle campfires and sharp utensils without flinching.&lt;/li&gt;&lt;li&gt;&lt;strong&gt;Gets better with age:&lt;/strong&gt; Unlike Teflon junk, this pan improves with use as users report it gets smoother with each use and becomes more and more non-stick with repeated use — though you'll need patience to build that patina.&lt;/li&gt;&lt;li&gt;&lt;strong&gt;Factory seasoning is garbage:&lt;/strong&gt; Nearly everyone agrees the pre-seasoning is inadequate, with eggs sticking immediately on first use and many Reddit users advising to strip and re-season from scratch — expect serious work upfront.&lt;/li&gt;&lt;li&gt;&lt;strong&gt;That rough texture divides the community:&lt;/strong&gt; Reddit users consistently complain it feels more like cast iron than smooth carbon steel competitors like De Buyer, making non-stick performance harder to achieve and causing some to return it entirely.&lt;/li&gt;&lt;/ul&gt;&lt;br&gt;&lt;p&gt;&lt;strong&gt;Bottom line:&lt;/strong&gt; If you're willing to invest time stripping, seasoning, and possibly sanding this beast into submission, you'll have an heirloom-quality workhorse. But if you want easy non-stick performance out of the box, grab an OXO or De Buyer instead.&lt;/p&gt;</t>
  </si>
  <si>
    <t>&lt;p&gt;This Lodge carbon steel skillet is built like a tank and designed to outlast you. Multiple users confirm these pans are virtually indestructible - one reviewer mentioned a 100-year warranty expectation, while others praised how they're very hardy and can use sharp utensils without worrying about scratching. The simple one-piece construction means there's nothing to break or replace.&lt;/p&gt;&lt;ul&gt;&lt;li&gt;&lt;strong&gt;Self-healing surface:&lt;/strong&gt; Unlike coated pans, the seasoning can be stripped and reapplied infinitely - users report re-seasoning as often as needed when the coating degrades&lt;/li&gt;&lt;li&gt;&lt;strong&gt;No parts to fail:&lt;/strong&gt; Single piece of carbon steel with no rivets, screws, or handles to loosen - multiple reviewers specifically noted the rugged build quality&lt;/li&gt;&lt;li&gt;&lt;strong&gt;Gets better with age:&lt;/strong&gt; Users consistently report the pan gets smoother with each use and becomes more non-stick with repeated use through natural patina development&lt;/li&gt;&lt;/ul&gt;&lt;br&gt;&lt;p&gt;&lt;strong&gt;Bottom line:&lt;/strong&gt; Zero replacement parts needed, infinitely restorable surface, and bomb-proof construction make this a true multi-generational tool. Only loses points because heavy use might eventually wear through the metal after decades.&lt;/p&gt;</t>
  </si>
  <si>
    <t>&lt;p&gt;Lodge offers a Limited Lifetime Warranty for their carbon steel pans, covering manufacturing defects, cracking, and warping for the original purchaser.&lt;/p&gt;&lt;ul&gt;&lt;li&gt;&lt;strong&gt;Coverage:&lt;/strong&gt; Lifetime protection against manufacturing defects for original owner (proof of purchase required)&lt;/li&gt;&lt;li&gt;&lt;strong&gt;Limitations:&lt;/strong&gt; Excludes normal wear, improper care (like dishwasher use), and commercial applications&lt;/li&gt;&lt;li&gt;&lt;strong&gt;Process:&lt;/strong&gt; Contact Lodge customer care at 1.833.LODGEUSA with photos or the product for inspection if issues arise&lt;/li&gt;&lt;/ul&gt;&lt;br&gt;&lt;p&gt;&lt;strong&gt;Bottom line:&lt;/strong&gt; Lodge's warranty is genuinely valuable with a proven track record of honoring claims, though it requires following proper care guidelines to maintain validity.&lt;/p&gt;</t>
  </si>
  <si>
    <t xml:space="preserve">&lt;p&gt;&amp;lt;p&amp;gt;The reviews contain no meaningful sustainability information about this Lodge carbon steel skillet. While users praise its durability and lifetime potential, environmental impact, materials sourcing, and manufacturing practices aren&amp;#39;t discussed.&amp;lt;/p&amp;gt;&amp;lt;ul&amp;gt;&amp;lt;li&amp;gt;&amp;lt;strong&amp;gt;Durability signals:&amp;lt;/strong&amp;gt; Users repeatedly mention it should last a lifetime with one claiming a 100 years life long warranty, and several note it improves with use unlike disposable non-stick pans&amp;lt;/li&amp;gt;&amp;lt;li&amp;gt;&amp;lt;strong&amp;gt;Repairability:&amp;lt;/strong&amp;gt; Multiple reviewers appreciate that the surface can be re-seasoned as often as needed, extending product life indefinitely rather than requiring replacement&amp;lt;/li&amp;gt;&amp;lt;li&amp;gt;&amp;lt;strong&amp;gt;Missing eco data:&amp;lt;/strong&amp;gt; No mention of recycled materials, carbon footprint, packaging waste, energy efficiency in production, or end-of-life recyclability&amp;lt;/li&amp;gt;&amp;lt;/ul&amp;gt;&amp;lt;br&amp;gt;&amp;lt;p&amp;gt;&amp;lt;strong&amp;gt;Bottom line:&amp;lt;/strong&amp;gt; While the skillet&amp;#39;s extreme durability and infinite repairability align with sustainability principles, the absence of any environmental claims or eco-conscious manufacturing details in user reviews makes a proper sustainability assessment impossible.&amp;lt;/p&amp;gt;&lt;/p&gt;
</t>
  </si>
  <si>
    <t>&lt;p&gt;Lodge Carbon Steel gets mixed reactions from enthusiasts. While praised for affordability and durability, Redditors consistently flag the rough surface texture as a major issue compared to smoother competitors.&lt;/p&gt;&lt;ul&gt;&lt;li&gt;&lt;strong&gt;Texture complaints dominate:&lt;/strong&gt; Users say it feels more like cast iron than typical carbon steel, making seasoning difficult and eggs stick badly&lt;/li&gt;&lt;li&gt;&lt;strong&gt;Pre-seasoning disappointment:&lt;/strong&gt; Many strip and re-season immediately, with some reporting warped pans that pool oil at edges&lt;/li&gt;&lt;li&gt;&lt;strong&gt;Price vs performance debate:&lt;/strong&gt; Budget buyers appreciate the value, but experienced users often recommend spending more for De Buyer or Matfer's smoother finish&lt;/li&gt;&lt;/ul&gt;&lt;br&gt;&lt;p&gt;&lt;strong&gt;Bottom line:&lt;/strong&gt; Lodge CS is a controversial entry-level option - loved for the price and USA manufacturing, but the rough texture frustrates users expecting traditional carbon steel performance.&lt;/p&gt;</t>
  </si>
  <si>
    <t>Lodge Carbon Steel is a mixed BIFL proposition: indestructible build quality with infinite repairability, but hampered by a rough surface that frustrates many users. The skillet demands significant upfront labor (stripping and re-seasoning) to reach its potential, with a substantial break-in period before achieving non-stick performance. At its modest price point, it represents excellent value for patient cooks willing to put in the work, but those seeking immediate smooth performance should invest in pricier alternatives like De Buyer or Matfer. Perfect for outdoor cooking, campfire use, and cooks who value durability over immediate convenience.</t>
  </si>
  <si>
    <t>"Tank-like durability with multi-generational potential, but requires mastering the seasoning process to overcome the divisive rough texture</t>
  </si>
  <si>
    <t>Self-healing surface with infinite repairability—strip and re-season as needed with zero parts to fail or replace</t>
  </si>
  <si>
    <t>Limited Lifetime Warranty genuinely protects against defects and warping, though proper care documentation is essential for claims</t>
  </si>
  <si>
    <t>Exceptional value at entry-level pricing, but experienced cooks may prefer investing more for smoother-surfaced alternatives</t>
  </si>
  <si>
    <t>Community consensus: affordable workhorse that improves with age, but factory seasoning is universally considered inadequate</t>
  </si>
  <si>
    <t>Lodge's 12-inch Carbon Steel Skillet combines rugged construction with versatile performance. Made from durable carbon steel with a pre-seasoned surface that improves with use, this American-made pan offers excellent heat retention and distribution. The lightweight design and comfortable long handle make it ideal for everything from stovetop cooking to campfire use. Built to last generations, this skillet develops a natural non-stick patina that gets better with age.</t>
  </si>
  <si>
    <t>Multiple generations with proper care and maintenance</t>
  </si>
  <si>
    <t>What cooking surfaces can the Lodge 12-inch Carbon Steel Skillet be used on?</t>
  </si>
  <si>
    <t>The Lodge 12-inch Carbon Steel Skillet can be used on various cooking surfaces, including open flames, grills, standard stovetops, and ovens. It is also compatible with induction stoves when properly seasoned.</t>
  </si>
  <si>
    <t>What is the thickness of the Lodge Carbon Steel Skillet?</t>
  </si>
  <si>
    <t>The Lodge Carbon Steel Skillet has a thickness of approximately 2.39 mm, including the pre-seasoning layers. The actual steel thickness is less than 2.39 mm.</t>
  </si>
  <si>
    <t>Does the Lodge Carbon Steel Skillet require special cleaning?</t>
  </si>
  <si>
    <t>Yes, the Lodge Carbon Steel Skillet requires special cleaning. It is recommended to hand wash it with soap and hot water, then dry and oil it. Avoid using harsh chemicals or abrasive materials that can strip away the seasoning.</t>
  </si>
  <si>
    <t>Is the Lodge Carbon Steel Skillet pre-seasoned?</t>
  </si>
  <si>
    <t>Yes, the Lodge Carbon Steel Skillet comes pre-seasoned with a natural, easy-release finish that improves with use. However, some users have noted that the factory seasoning may not be highly nonstick at first.</t>
  </si>
  <si>
    <t>What is the weight of the Lodge 12-inch Carbon Steel Skillet?</t>
  </si>
  <si>
    <t>The weight of the Lodge 12-inch Carbon Steel Skillet is listed as 3.5 lbs in some sources, but it is officially noted as 4.10 lbs by Lodge or similar specifications. A discrepancy in weight may occur due to different measurements or sources.</t>
  </si>
  <si>
    <t>Built to last multiple generations</t>
  </si>
  <si>
    <t>Gets better with continued use</t>
  </si>
  <si>
    <t>Infinitely restorable cooking surface</t>
  </si>
  <si>
    <t>Limited lifetime warranty protection</t>
  </si>
  <si>
    <t>Factory pre-seasoning is inadequate</t>
  </si>
  <si>
    <t>Rough texture makes seasoning difficult</t>
  </si>
  <si>
    <t>Requires significant upfront maintenance work</t>
  </si>
  <si>
    <t>Eggs stick badly on first uses</t>
  </si>
  <si>
    <t>{"frequency":{"frequency":"After each use","description":"To maintain optimal performance and prevent rust, clean, dry, and oil your carbon steel skillet after every use."},"steps":[{"step":1,"title":"Clean","icon":"clean","description":"Hand wash your skillet with warm water and a small amount of soap if desired. Use a pan scraper, scrub brush, or non-scratch pad to remove stuck-on food. For stubborn residue, simmer water in the pan for 3-5 minutes, then scrape after cooling.","products":[{"name":"Lodge Scrub Brush","price":"$8"}]},{"step":2,"title":"Condition / Maintain","icon":"condition","description":"Dry your pan promptly and thoroughly with a lint-free cloth or paper towel to prevent rust. Then apply a very light layer of cooking oil or seasoning spray evenly over the surface and wipe away any excess.","products":[{"name":"Lodge Seasoning Spray","price":"$10-15"},{"name":"Flaxseed or Grapeseed Oil","price":"$10"}]},{"step":3,"title":"Protect / Store","icon":"protect","description":"Store your skillet in a dry place. If stacking with other cookware, place paper towels between pans to prevent moisture buildup and preserve seasoning.","products":[]}]}</t>
  </si>
  <si>
    <t>Manufactured in South Pittsburg, Tennessee, USA at Lodge's factory.</t>
  </si>
  <si>
    <t>carbon steel skillet, lodge cookware, durable kitchen tools, american-made, pre-seasoned pan, multi-surface cooking, high-heat cookware, lifetime kitchen tool, non-stick alternative</t>
  </si>
  <si>
    <t>High-heat searing and frying, Stovetop to oven cooking, Campfire and grill cooking, Daily meal preparation</t>
  </si>
  <si>
    <t>""Unlike Teflon junk, this pan improves with use as it gets smoother and more non-stick with repeated use—though you'll need patience to build that patina." – Reddit user</t>
  </si>
  <si>
    <t>The pre-seasoning is inadequate with eggs sticking immediately on first use—expect serious work upfront stripping and re-seasoning from scratch." – Amazon reviewer</t>
  </si>
  <si>
    <t>Pre-Seasoned Cast Iron Skillet 10.25-inch L8SK3</t>
  </si>
  <si>
    <t>https://www.amazon.com/dp/B00006JSUA</t>
  </si>
  <si>
    <t>https://amzn.to/47lEWx7</t>
  </si>
  <si>
    <t>B00006JSUA</t>
  </si>
  <si>
    <t>https://docs.google.com/document/d/1EHE85gxl18HYB-vKWYqGDTrdB5J44q6_FfyYmgLlIE4</t>
  </si>
  <si>
    <t>https://docs.google.com/document/d/17hnE6bxemTF-2g_JU5EgN-QPhkd6ME7Zam9HbjmHQaY/edit</t>
  </si>
  <si>
    <t>https://docs.google.com/document/d/1zKwrbfrAw2YlNYLUhD_-xzf6SAkqe6bjJWcJR98sz9U/edit</t>
  </si>
  <si>
    <t>https://docs.google.com/document/d/1njkJOVWx_lfYZu-5-abM9TUGFDxEhu8nM4_D-6NeG-E/edit</t>
  </si>
  <si>
    <t>https://www.lodgecastiron.com/</t>
  </si>
  <si>
    <t>https://docs.google.com/document/d/1ciNRj1ujDqysXOmpJDGJlr_2ohyusTpB3RTaWMYoKKY/edit</t>
  </si>
  <si>
    <t>https://www.amazon.com/stores/Lodge/page/8CDF8DDD-A601-44CD-B8E7-BD01D910704A?is_byline_deeplink=true&amp;deeplink=A50A7CC5-4157-433D-BB1B-7A232B4E6D41&amp;redirect_store_id=8CDF8DDD-A601-44CD-B8E7-BD01D910704A&amp;lp_asin=B00006JSUA&amp;ref_=ast_bln&amp;store_ref=bl_ast_dp_brandLogo_sto</t>
  </si>
  <si>
    <t>https://m.media-amazon.com/images/I/51hSkgFqVqL._AC_SL1250_.jpg</t>
  </si>
  <si>
    <t>https://m.media-amazon.com/images/I/51hSkgFqVqL._AC_SL1250_.jpg, https://m.media-amazon.com/images/I/71kjKYi1dOL._AC_SL1250_.jpg, https://m.media-amazon.com/images/I/41FDVd677zL._AC_SL1250_.jpg, https://m.media-amazon.com/images/I/51uq+K-ek1L._AC_SL1250_.jpg, https://m.media-amazon.com/images/I/71dwlCyCmzL._AC_SL1250_.jpg, https://m.media-amazon.com/images/I/716k++TB6GL._AC_SL1250_.jpg</t>
  </si>
  <si>
    <t>10K+ bought in past month</t>
  </si>
  <si>
    <t>PFAS-FREE &amp; NON-TOXIC COOKWARE: Lodge cookware is made without PFOA and PTFE, and we’re proud to say our seasoned cast iron is made with just iron and oil, as it has been since the beginning. We are committed to making products that are safe for you and the people around your table too. Every step in our manufacturing process is designed to protect our employees, the people who love our cookware, and the environment. SEASONED COOKWARE FOR EASY COOKING: Lodge pre-seasons every pan with 100% natural vegetable oil, giving it a non-stick finish without synthetic chemicals. The more you use your skillet, the better the seasoning becomes for effortless cooking. RUST? DON’T PANIC! IT’S NOT BROKEN: If you notice a spot that looks like rust upon arrival, it’s just oil that hasn’t fully carbonized. If rust appears, simply clean with steel wool, dry, and re-season with vegetable oil. VERSATILE COOKING FOR EVERY MEAL: Whether you're searing, sautéing, baking, broiling, braising, frying, or grilling, this skillet handles it all. With superior heat distribution and retention, it ensures perfect, even cooking every time—whether on a stovetop, grill, or campfire. MADE IN USA &amp; FAMILY-OWNED: Lodge has been a family-owned business since 1896, crafting high-quality cookware that’s built to last. Proudly made in the USA, this skillet is perfect for generations of cooking.</t>
  </si>
  <si>
    <t>Product Description          What makes this the classic American skillet? Made in the USA for more than 125 years, it's been a staple in kitchens around the world. Crafted in America with iron and oil, its naturally seasoned cooking surface is ready to help you turn your meals into delicious, shareable moments. Cast to last! Seasoned and ready to use. Hailed as an essential kitchen tool by the country's leading chefs and publications, the Lodge 10.25 Inch Cast Iron Skillet has been crafted to cook memorable meals for generations. It offers an abundance of possibilities. Care instructions for cast iron: 1. Wash with warm water. Add a mild soap, if desired. 2. Dry thoroughly with a lint-free cloth or paper towel. 3. Oil the surface of the pan with a very light layer of cooking oil while warm. Hang or store the cookware in a dry place.             Amazon.com          The American-based company Lodge has been fine-tuning its construction of rugged, cast-iron cookware for more than a century. No other metal is as long-lasting and works as well for spreading and retaining heat evenly during cooking. Lodge's Logic line of cookware comes factory pre-seasoned with the company's vegetable oil formula, and is ready to use right out of the box. After cooking, simply scrub the cast iron with a stiff brush and hot water, no soap, and dry immediately.  Breakfast in particular somehow tastes extra hearty when cooked in a heavy cast-iron skillet. Cast iron loves a campfire, a stovetop, or an oven, and can slow-cook foods without scorching and sear meat at higher temperatures. A good all-purpose size at 10-1/4 inches in diameter and 2 inches deep, this skillet can fry up eggs, pancakes, steaks, chicken, hamburgers, and can bake desserts and casseroles as well. A helper handle aids in lifting, and the looped primary handle allows hanging. Two side spouts pour off grease or juice. Even though the pan comes pre-seasoned, applying a little vegetable oil before use helps prevent food from sticking. Whether used in a kitchen or camp, this virtually indestructible pan should last for generations and is covered by a lifetime warranty. --Ann Bieri             
                     Brand Story          By Lodge           See more</t>
  </si>
  <si>
    <t>16.12 x 10 x 2 inches</t>
  </si>
  <si>
    <t>PFAS-FREE &amp; NON-TOXIC COOKWARE: Lodge cookware is made without PFOA and PTFE, and we’re proud to say our seasoned cast iron is made with just iron and oil, as it has been since the beginning. We are committed to making products that are safe for you and the people around your table too. Every step in our manufacturing process is designed to protect our employees, the people who love our cookware, and the environment.</t>
  </si>
  <si>
    <t>SEASONED COOKWARE FOR EASY COOKING: Lodge pre-seasons every pan with 100% natural vegetable oil, giving it a non-stick finish without synthetic chemicals. The more you use your skillet, the better the seasoning becomes for effortless cooking.</t>
  </si>
  <si>
    <t>RUST? DON’T PANIC! IT’S NOT BROKEN: If you notice a spot that looks like rust upon arrival, it’s just oil that hasn’t fully carbonized. If rust appears, simply clean with steel wool, dry, and re-season with vegetable oil.</t>
  </si>
  <si>
    <t>VERSATILE COOKING FOR EVERY MEAL: Whether you're searing, sautéing, baking, broiling, braising, frying, or grilling, this skillet handles it all. With superior heat distribution and retention, it ensures perfect, even cooking every time—whether on a stovetop, grill, or campfire.</t>
  </si>
  <si>
    <t>MADE IN USA &amp; FAMILY-OWNED: Lodge has been a family-owned business since 1896, crafting high-quality cookware that’s built to last. Proudly made in the USA, this skillet is perfect for generations of cooking.</t>
  </si>
  <si>
    <t>&lt;p&gt;Finally, something built right. Lodge cast iron delivers true multi-generational durability that the r/BuyItForLife community consistently celebrates.&lt;/p&gt;&lt;ul&gt;&lt;li&gt;&lt;strong&gt;Bulletproof construction:&lt;/strong&gt; Users report 35+ year old skillets performing like new, with many expecting to pass them down through generations. One user states their pan feels like it's just now getting broken in after 15 years of daily use.&lt;/li&gt;&lt;li&gt;&lt;strong&gt;Damage-proof design:&lt;/strong&gt; Even when rust or seasoning damage occurs, users confirm you can fully restore these pans by sanding and re-seasoning. As one reviewer notes, you have the confidence to own this the rest of your life and not ever feel like you're going to ruin it.&lt;/li&gt;&lt;li&gt;&lt;strong&gt;Minor weak points:&lt;/strong&gt; Some reports of handle breakage on brand new units and enamel chipping on dutch ovens after 6 months suggest quality control issues on certain product lines, though the core cast iron skillets remain rock solid.&lt;/li&gt;&lt;/ul&gt;&lt;br&gt;&lt;p&gt;&lt;strong&gt;Bottom line:&lt;/strong&gt; At $20 for a pan that legitimately lasts lifetimes and improves with age, this is peak BIFL. Just watch out for the enameled versions.&lt;/p&gt;</t>
  </si>
  <si>
    <t>&lt;p&gt;Cast iron skillets are legendary for repairability — users report restoring 80-year-old pans to like-new condition through simple sanding and re-seasoning. Multiple reviewers confirm that even severe rust or damaged seasoning can be fully reversed.&lt;/p&gt;&lt;ul&gt;&lt;li&gt;&lt;strong&gt;Restoration-friendly:&lt;/strong&gt; Users successfully sand down surfaces, remove rust, and rebuild seasoning from scratch — one mentioned having confidence to own this the rest of your life and not ever feel like you're going to ruin it&lt;/li&gt;&lt;li&gt;&lt;strong&gt;No parts needed:&lt;/strong&gt; Being a solid metal casting means no gaskets, coatings, or components to replace — just elbow grease and oil&lt;/li&gt;&lt;li&gt;&lt;strong&gt;Community knowledge:&lt;/strong&gt; The r/castiron community actively shares restoration techniques, with users finding and restoring old rusty cast iron as a satisfying hobby&lt;/li&gt;&lt;/ul&gt;&lt;br&gt;&lt;p&gt;&lt;strong&gt;Bottom line:&lt;/strong&gt; Built to outlive you and designed to be endlessly restorable with basic tools and techniques.&lt;/p&gt;</t>
  </si>
  <si>
    <t>&lt;p&gt;Lodge offers a Limited Lifetime Warranty that protects against manufacturing defects for the original purchaser's lifetime. Customer experiences generally confirm the company honors its warranty commitments.&lt;/p&gt;&lt;ul&gt;&lt;li&gt;&lt;strong&gt;Coverage:&lt;/strong&gt; Defects in material and workmanship for the original purchaser during normal household use (commercial use excluded)&lt;/li&gt;&lt;li&gt;&lt;strong&gt;Claim Process:&lt;/strong&gt; Requires contacting Lodge customer service, possibly submitting photos or returning the item (at Lodge's expense)&lt;/li&gt;&lt;li&gt;&lt;strong&gt;Limitations:&lt;/strong&gt; Does not cover damage from misuse, improper care, or normal wear and tear like rust or seasoning loss from inadequate maintenance&lt;/li&gt;&lt;/ul&gt;&lt;br&gt;&lt;p&gt;&lt;strong&gt;Bottom line:&lt;/strong&gt; Lodge's lifetime warranty demonstrates confidence in their product, consistent with the brand's reputation for durability and their focus on creating multi-generational cookware. The warranty specifically covers manufacturing defects rather than maintenance issues, which aligns with expectations for cast iron products.&lt;/p&gt;</t>
  </si>
  <si>
    <t xml:space="preserve">&lt;p&gt;&amp;lt;p&amp;gt;Cast iron earns high marks for sustainability through its legendary durability and repairability. Reviews confirm users pass these down through generations, with one citing their 35-year-old skillet still performs like new. The ability to fully restore damaged pans through re-seasoning means they avoid landfills even after heavy abuse.&amp;lt;/p&amp;gt;&amp;lt;ul&amp;gt;&amp;lt;li&amp;gt;&amp;lt;strong&amp;gt;Material longevity:&amp;lt;/strong&amp;gt; Built to last multiple lifetimes with proper care, reducing replacement cycles&amp;lt;/li&amp;gt;&amp;lt;li&amp;gt;&amp;lt;strong&amp;gt;Repairability:&amp;lt;/strong&amp;gt; Can be restored from rust or damage through sanding and re-seasoning&amp;lt;/li&amp;gt;&amp;lt;li&amp;gt;&amp;lt;strong&amp;gt;Energy efficiency:&amp;lt;/strong&amp;gt; Superior heat retention means less energy needed during cooking&amp;lt;/li&amp;gt;&amp;lt;/ul&amp;gt;&amp;lt;br&amp;gt;&amp;lt;p&amp;gt;&amp;lt;strong&amp;gt;Bottom line:&amp;lt;/strong&amp;gt; While reviews don&amp;#39;t mention recycled materials or carbon footprint, cast iron&amp;#39;s multi-generational lifespan and complete repairability make it a sustainability champion through sheer longevity.&amp;lt;/p&amp;gt;&lt;/p&gt;
</t>
  </si>
  <si>
    <t>&lt;p&gt;Lodge cast iron is a Reddit darling and BIFL poster child. Users proudly share their 80-year-old hand-me-downs and celebrate the fact that these pans literally outlast generations.&lt;/p&gt;&lt;ul&gt;&lt;li&gt;&lt;strong&gt;Community consensus:&lt;/strong&gt; Redditors love that cast iron gets better with age and can be restored from nearly any condition&lt;/li&gt;&lt;li&gt;&lt;strong&gt;Common praise:&lt;/strong&gt; Users say things like it's the best buy of my life and these pans are bulletproof if cared for properly&lt;/li&gt;&lt;li&gt;&lt;strong&gt;Main gripes:&lt;/strong&gt; Heavy weight compared to vintage pieces and initial learning curve for seasoning, but devotees see these as minor trade-offs&lt;/li&gt;&lt;/ul&gt;&lt;br&gt;&lt;p&gt;&lt;strong&gt;Bottom line:&lt;/strong&gt; Cast iron has achieved near-legendary status on Reddit as the ultimate BIFL kitchen item, with Lodge being the go-to affordable option that delivers multi-generational value.&lt;/p&gt;</t>
  </si>
  <si>
    <t>Lodge cast iron is the definition of buy-it-for-life cookware. At $20 for a piece that routinely lasts generations and improves with age, it offers unmatched value. The core skillets are virtually indestructible and infinitely restorable, though the enameled versions show occasional quality issues. Perfect for cooks who value durability over weight, and who appreciate cookware that develops character with use. The learning curve for proper seasoning and maintenance is real, but the payoff is a pan that will likely outlive you and become a family heirloom.</t>
  </si>
  <si>
    <t>"Truly multi-generational durability with users reporting 35+ year old skillets still performing perfectly</t>
  </si>
  <si>
    <t>Nearly perfect repairability—even severely rusted or damaged pans can be restored to like-new condition with basic tools</t>
  </si>
  <si>
    <t>Limited lifetime warranty covers manufacturing defects, though normal wear like seasoning loss isn't covered</t>
  </si>
  <si>
    <t>At $20 for a pan that lasts lifetimes, this represents the ultimate value proposition in kitchen equipment</t>
  </si>
  <si>
    <t>Universally praised on r/BIFL and r/castiron with only weight and initial seasoning learning curve as minor complaints</t>
  </si>
  <si>
    <t>The Lodge 10.25-inch Cast Iron Skillet is crafted from solid cast iron for multi-generational durability. Pre-seasoned with natural vegetable oil, this versatile pan offers superior heat retention and distribution for perfect cooking results. The simple, bulletproof design improves with age, handling everything from searing and sautéing to baking and grilling. Made in the USA since 1896, it's a true heirloom piece that delivers exceptional performance across decades of use.</t>
  </si>
  <si>
    <t>How do I properly care for my pre-seasoned cast iron skillet?</t>
  </si>
  <si>
    <t>To care for your pre-seasoned cast iron skillet, hand wash it with mild soap and dry thoroughly. After drying, apply a thin layer of oil to maintain the seasoning and store it. Avoid using harsh chemicals or abrasive cleaners, as they can damage the seasoning.</t>
  </si>
  <si>
    <t>What type of oil is recommended for seasoning and maintaining my cast iron skillet?</t>
  </si>
  <si>
    <t>Any oil or fat can be used, but vegetable oils like Canola are recommended due to their high smoke point, allowing for high-heat applications.</t>
  </si>
  <si>
    <t>Can I use my pre-seasoned cast iron skillet on an induction cooktop?</t>
  </si>
  <si>
    <t>Yes, the Lodge L8SK3 cast iron skillet is compatible with induction cooking.</t>
  </si>
  <si>
    <t>Is the pre-seasoned cast iron skillet safe for oven use?</t>
  </si>
  <si>
    <t>Yes, the Lodge pre-seasoned cast iron skillets are safe for oven use.</t>
  </si>
  <si>
    <t>Where is the pre-seasoned cast iron skillet manufactured?</t>
  </si>
  <si>
    <t>The Lodge pre-seasoned cast iron skillet is manufactured in the United States of America.</t>
  </si>
  <si>
    <t>Multi-generational durability, lasting 35+ years</t>
  </si>
  <si>
    <t>Fully restorable with sanding and re-seasoning</t>
  </si>
  <si>
    <t>Improves with age and use</t>
  </si>
  <si>
    <t>Exceptional value at $20</t>
  </si>
  <si>
    <t>Heavy weight compared to other pans</t>
  </si>
  <si>
    <t>Learning curve for proper maintenance</t>
  </si>
  <si>
    <t>Can rust if not properly dried</t>
  </si>
  <si>
    <t>Rough surface needs breaking in</t>
  </si>
  <si>
    <t>{"frequency":{"frequency":"After each use","description":"Clean and lightly oil the skillet after every use to maintain its seasoning and prevent rust."},"steps":[{"step":1,"title":"Clean","icon":"clean","description":"Wash the skillet by hand using warm water and a nylon scrub brush or pan scraper. Avoid soaking the pan or using steel wool except for rust removal. A small amount of mild soap is acceptable but avoid harsh detergents or the dishwasher.","products":[{"name":"Lodge Chainmail Scrubber","price":"$10-15"},{"name":"Mild Dish Soap","price":"$3-5"}]},{"step":2,"title":"Condition / Maintain","icon":"condition","description":"Thoroughly dry the skillet immediately after washing, then apply a thin layer of cooking oil (such as flaxseed or grapeseed oil). Heat the skillet until it starts smoking lightly to maintain the nonstick seasoning layer.","products":[{"name":"Flaxseed Oil","price":"$10"}]},{"step":3,"title":"Protect / Store","icon":"protect","description":"Store the skillet in a dry place. If stacking with other cookware, place paper towels between pans to absorb moisture and prevent damage to the seasoning. Store lids separately to allow air circulation and avoid moisture buildup.","products":[]}]}</t>
  </si>
  <si>
    <t>Made in the USA at Lodge's foundries in South Pittsburg, Tennessee, where the company has produced cast iron cookware since 1896</t>
  </si>
  <si>
    <t>cast iron skillet, lodge cookware, pre-seasoned pan, durable kitchenware, american made, heirloom quality, multi-purpose cooking, heat retention, non-toxic cookware, restorable</t>
  </si>
  <si>
    <t>Daily stovetop cooking, High-heat searing, Oven baking, Campfire cooking, Multi-generational heirloom</t>
  </si>
  <si>
    <t>""You have the confidence to own this the rest of your life and not ever feel like you're going to ruin it." – Reddit user</t>
  </si>
  <si>
    <t>My pan feels like it's just now getting broken in after 15 years of daily use." – BIFL reviewer</t>
  </si>
  <si>
    <t>Smart Essentials 3-Piece Glass Mixing Bowl Set</t>
  </si>
  <si>
    <t>https://www.amazon.com/dp/B00LGLHUA0</t>
  </si>
  <si>
    <t>https://amzn.to/45msGtJ</t>
  </si>
  <si>
    <t>B00LGLHUA0</t>
  </si>
  <si>
    <t>https://docs.google.com/document/d/1-O1YIjKakaY8r9G43lLS6RvyYjbTKq4cE98WEggCJdM</t>
  </si>
  <si>
    <t>https://docs.google.com/document/d/11bf_0mRueDTDI_yf0Ma4BYk-0CCzkNTHXfB07xd3444/edit</t>
  </si>
  <si>
    <t>https://docs.google.com/document/d/1H0nlnP5k1M5cYpiBcBmyDUT5jCG-isbryXrICG2YGAI/edit</t>
  </si>
  <si>
    <t>https://docs.google.com/document/d/19N6DGzd6EZ5akXBpd6YDVXbppH8dKHcUDzVH5SIgMks/edit</t>
  </si>
  <si>
    <t>https://pyrexcontainer.com/</t>
  </si>
  <si>
    <t>https://docs.google.com/document/d/1NYdRAjqoTFBIuhkSzocsPlMe38yeqmtfm7LN8CY3a5M/edit</t>
  </si>
  <si>
    <t>https://www.amazon.com/stores/Pyrex/page/05D7A8ED-BFAE-4641-8293-E5D67CDECD1A?is_byline_deeplink=true&amp;deeplink=46E35912-8FF6-4B5F-93E8-77AA5B74722E&amp;redirect_store_id=05D7A8ED-BFAE-4641-8293-E5D67CDECD1A&amp;lp_asin=B00LGLHUA0&amp;ref_=ast_bln&amp;store_ref=bl_ast_dp_brandLogo_sto</t>
  </si>
  <si>
    <t>https://m.media-amazon.com/images/I/61p1YWXVmML._AC_SL1500_.jpg</t>
  </si>
  <si>
    <t>https://m.media-amazon.com/images/I/61p1YWXVmML._AC_SL1500_.jpg, https://m.media-amazon.com/images/I/61LzNh1fYyL._AC_SL1500_.jpg, https://m.media-amazon.com/images/I/A1jsu3K9PYL._AC_SL1500_.jpg, https://m.media-amazon.com/images/I/91ec-2TFGvL._AC_SL1500_.jpg, https://m.media-amazon.com/images/I/91QqXLpEDUL._AC_SL1500_.jpg, https://m.media-amazon.com/images/I/915xHMYjVlL._AC_SL1500_.jpg, https://m.media-amazon.com/images/I/714NLSDQ8QL._AC_SL1500_.jpg, https://m.media-amazon.com/images/I/81g1kaiK2LL._AC_SL1500_.jpg</t>
  </si>
  <si>
    <t>Home &amp; Kitchen &gt; Kitchen &amp; Dining &gt; Bakeware &gt; Mixing Bowls</t>
  </si>
  <si>
    <t>3-PIECE: Set includes 1-qt, 1.5-qt, and 2.5-qt round glass bowls. This is the perfect set for all manners of prepping, baking and home entertainment. EVERYDAY USE: High-quality tempered glass gives you a peace of mind when managing your food, resists stains and odors. Worry less about scrubbing hard to get rid of stains or any funny smells. LOW MAINTENANCE: These glass bowls are freezer, microwave, and dishwasher safe. No need to hold back when warming your food or storing your leftovers for tomorrow. LIMITED WARRANTY: This item has a limited warranty. A TRUSTED BRAND: Loved for generations, experienced cooks and beginners alike have reached for Pyrex brand glassware products, because they’re affordable, durable, and great for all their cooking, serving and storing needs.</t>
  </si>
  <si>
    <t>This versatile trio of glass mixing bowls include 3 sizes that do triple duty. Glass is the ideal material for cooking: in one bowl, you can mix your ingredients, pop into the microwave when you need to, and even serve, all in the same bowl. With 3 sizes to work with, you’re ready for anything your recipe calls for. Pop them into the dishwasher for easy clean-up, and then store them nested to save space. This set includes (1) 1-Quart, (1) 1.5-Quart and (1) 2.5-Quart Glass Mixing Bowls.</t>
  </si>
  <si>
    <t>10.88"W x 4.5"H</t>
  </si>
  <si>
    <t>3-PIECE: Set includes 1-qt, 1.5-qt, and 2.5-qt round glass bowls. This is the perfect set for all manners of prepping, baking and home entertainment.</t>
  </si>
  <si>
    <t>EVERYDAY USE: High-quality tempered glass gives you a peace of mind when managing your food, resists stains and odors. Worry less about scrubbing hard to get rid of stains or any funny smells.</t>
  </si>
  <si>
    <t>LOW MAINTENANCE: These glass bowls are freezer, microwave, and dishwasher safe. No need to hold back when warming your food or storing your leftovers for tomorrow.</t>
  </si>
  <si>
    <t>LIMITED WARRANTY: This item has a limited warranty.</t>
  </si>
  <si>
    <t>A TRUSTED BRAND: Loved for generations, experienced cooks and beginners alike have reached for Pyrex brand glassware products, because they’re affordable, durable, and great for all their cooking, serving and storing needs.</t>
  </si>
  <si>
    <t>&lt;p&gt;Finally, something built right — Pyrex glass bowls deliver the tank-like durability BIFL folks dream about. Users report bowls surviving fridge falls without breaking and lasting decades through regular heavy use.&lt;/p&gt;&lt;ul&gt;&lt;li&gt;&lt;strong&gt;Bombproof glass:&lt;/strong&gt; Reviewers praise the thick, sturdy construction that handles thermal shock from freezer to oven. One user's bowl survived burning rice to carbon and still uses it daily.&lt;/li&gt;&lt;li&gt;&lt;strong&gt;Generational quality:&lt;/strong&gt; Multiple users mention inheriting vintage sets from the 1950s still going strong. Modern sets show similar promise — one reviewer confirmed 3+ years of thrice-weekly use with zero issues.&lt;/li&gt;&lt;li&gt;&lt;strong&gt;Lid concerns:&lt;/strong&gt; The community flags modern Pyrex lids as the weak link, with warping and cracking after 3-4 years. Reddit users specifically call out dishwasher damage to lids, though the glass itself remains bulletproof.&lt;/li&gt;&lt;/ul&gt;&lt;br&gt;&lt;p&gt;&lt;strong&gt;Bottom line:&lt;/strong&gt; The bowls themselves are BIFL gold standard — virtually indestructible workhorses that'll outlive you. Just budget for replacement lids down the road or hand-wash them to extend their lifespan.&lt;/p&gt;</t>
  </si>
  <si>
    <t>&lt;p&gt;Pyrex glass bowls show minimal repair potential based on user experiences. While the glass itself is extremely durable — one user reported a bowl surviving a fall from the fridge, and another mentioned using a bowl that survived being set on fire in college — the sealed construction offers no serviceable parts.&lt;/p&gt;&lt;ul&gt;&lt;li&gt;&lt;strong&gt;No modular components:&lt;/strong&gt; Users praise the thick, sturdy glass but never mention replacing parts or fixing breaks&lt;/li&gt;&lt;li&gt;&lt;strong&gt;Lid problems persist:&lt;/strong&gt; Reddit users report modern Pyrex lids warping and cracking after 3-4 years, with no repair solution mentioned&lt;/li&gt;&lt;li&gt;&lt;strong&gt;Glass-only design:&lt;/strong&gt; Unlike appliances with motors or mechanisms, these bowls have nothing to fix — they either work or they're broken&lt;/li&gt;&lt;/ul&gt;&lt;br&gt;&lt;p&gt;&lt;strong&gt;Bottom line:&lt;/strong&gt; These bowls last decades through extreme abuse, but when they finally break, they're trash. The non-repairable design is offset by exceptional durability that makes repair largely unnecessary.&lt;/p&gt;</t>
  </si>
  <si>
    <t>&lt;p&gt;Pyrex offers a standard 2-year limited warranty on their glass mixing bowl sets, providing reasonable but not exceptional coverage for a durable kitchen product.&lt;/p&gt;&lt;ul&gt;&lt;li&gt;&lt;strong&gt;Coverage Terms:&lt;/strong&gt; Replacement of glass items broken from oven heat and non-glass items with manufacturing defects during normal household use.&lt;/li&gt;&lt;li&gt;&lt;strong&gt;Key Exclusions:&lt;/strong&gt; Does not cover accidental breakage, misuse, negligence, or commercial/institutional use - fairly standard limitations.&lt;/li&gt;&lt;li&gt;&lt;strong&gt;Claim Process:&lt;/strong&gt; Claims handled through Corelle Brands Consumer Care Center; may require returning damaged product and proof of purchase.&lt;/li&gt;&lt;/ul&gt;&lt;br&gt;&lt;p&gt;&lt;strong&gt;Bottom line:&lt;/strong&gt; A reasonable mid-range warranty that should cover legitimate defects, but with standard industry exclusions that put the burden on proper usage. Customer reviews confirm product durability but don't specifically mention warranty experiences.&lt;/p&gt;</t>
  </si>
  <si>
    <t xml:space="preserve">&lt;p&gt;&amp;lt;p&amp;gt;No sustainability claims or environmental practices mentioned in the reviews. Users focus entirely on durability and longevity without discussing materials sourcing, manufacturing processes, or end-of-life recyclability.&amp;lt;/p&amp;gt;&amp;lt;ul&amp;gt;&amp;lt;li&amp;gt;&amp;lt;strong&amp;gt;Durability focus:&amp;lt;/strong&amp;gt; Reviewers praise the thick glass construction and multi-year lifespan, with one user reporting 3+ years of regular use&amp;lt;/li&amp;gt;&amp;lt;li&amp;gt;&amp;lt;strong&amp;gt;Indirect benefits:&amp;lt;/strong&amp;gt; The bowls&amp;#39; long-lasting nature reduces replacement frequency, and glass is inherently more eco-friendly than plastic alternatives&amp;lt;/li&amp;gt;&amp;lt;li&amp;gt;&amp;lt;strong&amp;gt;Missing info:&amp;lt;/strong&amp;gt; No mentions of recycled content, packaging materials, carbon footprint, or Pyrex&amp;#39;s environmental commitments&amp;lt;/li&amp;gt;&amp;lt;/ul&amp;gt;&amp;lt;br&amp;gt;&amp;lt;p&amp;gt;&amp;lt;strong&amp;gt;Bottom line:&amp;lt;/strong&amp;gt; While the product&amp;#39;s durability aligns with reduce-and-reuse principles, there&amp;#39;s zero evidence of deliberate sustainability efforts or eco-conscious design choices in the user reviews.&amp;lt;/p&amp;gt;&lt;/p&gt;
</t>
  </si>
  <si>
    <t>&lt;p&gt;Pyrex mixing bowls enjoy strong community respect, especially vintage models that users pass down through generations. Modern sets still earn praise, though some Redditors worry about quality decline.&lt;/p&gt;&lt;ul&gt;&lt;li&gt;&lt;strong&gt;Heritage trust:&lt;/strong&gt; Users share stories like grandma's 1950s set still going strong and bowls surviving microwave fires with carbon chunks&lt;/li&gt;&lt;li&gt;&lt;strong&gt;Modern concerns:&lt;/strong&gt; Mixed experiences with newer Pyrex lids warping or cracking after 3-4 years of dishwasher use&lt;/li&gt;&lt;li&gt;&lt;strong&gt;BIFL consensus:&lt;/strong&gt; Community actively seeks vintage Pyrex at thrift stores while debating if modern versions match the legendary durability&lt;/li&gt;&lt;/ul&gt;&lt;br&gt;&lt;p&gt;&lt;strong&gt;Bottom line:&lt;/strong&gt; Redditors recommend these bowls regularly for their proven track record, though vintage models command more trust than current production.&lt;/p&gt;</t>
  </si>
  <si>
    <t>Pyrex glass bowls earn their BIFL reputation through legendary durability that spans generations. The glass components are virtually indestructible, surviving drops, thermal shocks, and decades of heavy use. The modern plastic lids are the clear weak link, typically degrading within 3-4 years. While repair options are non-existent, the exceptional glass durability makes this largely irrelevant. Perfect for serious home cooks seeking reliable, long-term kitchen workhorses who won't mind replacing lids occasionally. An excellent value that trades repairability for near-lifetime performance.</t>
  </si>
  <si>
    <t>"Glass bowls handle extreme abuse (freezer-to-oven, burning food, drops) with virtually no degradation over decades of use</t>
  </si>
  <si>
    <t>Zero repair potential—they either work or they're broken, with plastic lids being the first failure point after 3-4 years</t>
  </si>
  <si>
    <t>Standard 2-year limited warranty with typical exclusions; adequate but unremarkable compared to the product's actual lifespan</t>
  </si>
  <si>
    <t>Excellent long-term value despite mediocre warranty, with vintage sets from the 1950s still functioning perfectly</t>
  </si>
  <si>
    <t>BIFL community actively recommends these, with special preference for vintage models while debating if modern versions match the legendary quality</t>
  </si>
  <si>
    <t>Pyrex's 3-Piece Glass Mixing Bowl Set offers exceptional durability in the kitchen with thick, tempered glass construction built to withstand thermal shock and regular use. The graduated sizes (1-qt, 1.5-qt, and 2.5-qt) provide versatile functionality for mixing, prepping, and serving. These dishwasher, freezer, and microwave-safe bowls resist stains and odors while maintaining their clarity through decades of use.</t>
  </si>
  <si>
    <t>Decades with normal kitchen use; glass bowls often outlast their owners</t>
  </si>
  <si>
    <t>What are the bowls made of and are they safe for various cooking methods?</t>
  </si>
  <si>
    <t>The Pyrex Smart Essentials bowls are made of durable, high-quality tempered glass. They are safe for use in the microwave, dishwasher, and oven up to 450°F. The bowls are also non-porous, resisting stains and odors.</t>
  </si>
  <si>
    <t>Are the bowls stackable and how do they help with space efficiency?</t>
  </si>
  <si>
    <t>Yes, the Pyrex bowls are stackable, which helps save space when not in use. Their nesting design allows for compact storage, making them ideal for kitchens with limited storage.</t>
  </si>
  <si>
    <t>Are the lids included with the set and what are they made of?</t>
  </si>
  <si>
    <t>Some Pyrex sets, like the Smart Essentials, include lids that are BPA-free and made of plastic. These lids are secure-fitting and top-rack dishwasher and microwave safe.</t>
  </si>
  <si>
    <t>Can the bowls be used to serve hot or cold dishes directly?</t>
  </si>
  <si>
    <t>Yes, the Pyrex glass bowls can be used to serve both hot and cold dishes directly. They are versatile and can go from mixing to serving in the same bowl.</t>
  </si>
  <si>
    <t>What kind of warranty does the set come with?</t>
  </si>
  <si>
    <t>The Pyrex Smart Essentials bowls typically come with a 2-year limited warranty on both the glass bowls and the plastic lids.</t>
  </si>
  <si>
    <t>Exceptional durability, survives drops and falls</t>
  </si>
  <si>
    <t>Thick glass handles freezer-to-oven temperature changes</t>
  </si>
  <si>
    <t>Vintage sets remain usable for decades</t>
  </si>
  <si>
    <t>Thermal shock resistant for versatile use</t>
  </si>
  <si>
    <t>Plastic lids warp and crack quickly</t>
  </si>
  <si>
    <t>No repair options when glass breaks</t>
  </si>
  <si>
    <t>Basic 2-year limited warranty coverage</t>
  </si>
  <si>
    <t>No notable sustainability features or practices</t>
  </si>
  <si>
    <t>{"frequency":{"frequency":"Daily / As Needed","description":"Clean after each use to ensure longevity."},"steps":[{"step":1,"title":"Clean","icon":"clean","description":"Wash with warm soapy water and a gentle sponge. The Pyrex bowls are dishwasher safe, but avoid extreme temperature changes and the use of abrasive cleaners or scourers.","products":[{"name":"Mild Dish Soap","price":"$5-10"}]},{"step":2,"title":"Maintain","icon":"condition","description":"There is no specific conditioning required for Pyrex glass bowls. However, they should be dried thoroughly after cleaning to prevent water spots.","products":[]},{"step":3,"title":"Protect / Store","icon":"protect","description":"Store Pyrex bowls in a secure location, away from children and pets. The bowls are stackable and should be stacked with care to avoid chips or cracks. Avoid storing them in areas where they could be easily knocked over.","products":[]}]}</t>
  </si>
  <si>
    <t>glass mixing bowls, pyrex kitchenware, tempered glass, kitchen essentials, durable bowls, food prep, dishwasher safe, microwave safe, heirloom quality, versatile cookware</t>
  </si>
  <si>
    <t>Daily food preparation, Baking and mixing ingredients, Microwave heating and reheating, Long-term food storage, Serving at the table</t>
  </si>
  <si>
    <t>""Multiple users mention inheriting vintage sets from the 1950s still going strong. Modern sets show similar promise." – Reddit consensus</t>
  </si>
  <si>
    <t>One user's bowl survived burning rice to carbon and still uses it daily." – BIFL community report</t>
  </si>
  <si>
    <t>Double Belgian Waffle Maker Stainless Steel WAF-F20P1</t>
  </si>
  <si>
    <t>https://www.amazon.com/dp/B01IA3HJGG</t>
  </si>
  <si>
    <t>https://amzn.to/4ovJlny</t>
  </si>
  <si>
    <t>B01IA3HJGG</t>
  </si>
  <si>
    <t>https://docs.google.com/document/d/1WPkXGajAWQINCv9FGf9C_bVy6oxIp0-jmgDkzm7I3UY</t>
  </si>
  <si>
    <t>https://docs.google.com/document/d/1iUAWGFEysqYa_K22eUOs3yhXinnuZQvED8BjBVNjyYU/edit?usp=sharing</t>
  </si>
  <si>
    <t>https://docs.google.com/document/d/19lIJAoqlT1mo4Va0yxXnkfY9poAfjWlwt0ZHDkMIG38/edit</t>
  </si>
  <si>
    <t>https://docs.google.com/document/d/1ah9BCwqv8vo0J8M50I2QHfGwXe-BJoNV5ssWHIUh2SA/edit</t>
  </si>
  <si>
    <t>https://www.cuisinart.com/</t>
  </si>
  <si>
    <t>https://docs.google.com/document/d/1hf78b_XtSeX4R8doPC4bgPPCzfVy94QlsLg_XlgOHdo/edit</t>
  </si>
  <si>
    <t>https://www.amazon.com/stores/Cuisinart/page/9EA87106-FA2E-4134-BB4D-18194A61B989?is_byline_deeplink=true&amp;deeplink=50B0B0E5-AA05-4409-BCFD-F0BBB30E66E0&amp;redirect_store_id=9EA87106-FA2E-4134-BB4D-18194A61B989&amp;lp_asin=B01IA3HJGG&amp;ref_=ast_bln&amp;store_ref=bl_ast_dp_brandLogo_sto</t>
  </si>
  <si>
    <t>https://m.media-amazon.com/images/I/61rXVD+TueL._AC_SL1500_.jpg</t>
  </si>
  <si>
    <t>https://m.media-amazon.com/images/I/61rXVD+TueL._AC_SL1500_.jpg, https://m.media-amazon.com/images/I/716tCKIM5CL._AC_SL1500_.jpg, https://m.media-amazon.com/images/I/61SzfPwHhPL._AC_SL1500_.jpg, https://m.media-amazon.com/images/I/6100WjgLv7L._AC_SL1500_.jpg, https://m.media-amazon.com/images/I/61PSsbOC7dL._AC_SL1024_.jpg, https://m.media-amazon.com/images/I/61QJuPg2wTL._AC_SL1024_.jpg, https://m.media-amazon.com/images/I/61wnQZ+i+aL._AC_SL1024_.jpg, https://m.media-amazon.com/images/I/61kphDuWUoL._AC_SL1500_.jpg</t>
  </si>
  <si>
    <t>Home &amp; Kitchen &gt; Kitchen &amp; Dining &gt; Small Appliances &gt; Waffle Irons</t>
  </si>
  <si>
    <t>SUPERIOR FUNCTION: The 1400-watt double belgian round waffle maker is professional quality for home use. Bakes two belgian waffles at a time with extra-deep waffle pockets. Nonstick coated waffle grids easily release waffles and make cleaning effortless EASY TO USE: With an Easy-to-Handle rotary feature you are able to evenly bake on both top and bottom. 6-setting browning control also helps you choose your waffle’s specific cook temp MUST HAVE FEATURES: With 2-LED ready indicator lights and 3 audio beep tones signal when each waffle is done. You’ve also got 1-inch deep batter pockets for thick delicious waffles INCLUDED: A waffle cup for pouring your batter into the waffle maker. Also includes a 36-inch power cord for accessibility LIMITED 3-YEAR WARRANTY: Refer to user manual for troubleshooting steps and questions surrounding warranty policies – this product is BPA free UC Cubic Feet: 1.047.MC Cubic Feet: 1.234</t>
  </si>
  <si>
    <t>The Cuisinart Double Belgian Waffle Maker expertly bakes two 1-inch extra-deep, restaurant-style waffles at the same time. Just add syrup or fruit and enjoy a luxurious breakfast or special dessert right at home! The easy-to-handle rotary feature flips each waffle 180 degrees to ensure even cooking on top and bottom. A 6-setting browning control knob ensures both waffles are cooked to order, from light and fluffy to crisp and brown. LED lights and audio beep tones indicate when unit is ready to cook and when waffles are done. And the nonstick coating wipes clean, providing no mess and easy cleanup, plus effortless food release. It's the perfect gift or perfect addition to any kitchen! The voltage for this unit is 120 volts. Features: Professional quality for home use|Bakes two Belgian waffles at a time|Extra-deep 1-inch waffle pockets|Nonstick coated waffle grids easily release waffles and make cleaning effortless|Easy-to-handle rotary feature for even baking on top and bottom|1400 watts of power|2 LED ready indicator lights and 3 audio beep tones signal when each waffle is done|Browning control knob|Limited One Year Product Warranty</t>
  </si>
  <si>
    <t>10.63"D x 16.5"W x 10.25"H</t>
  </si>
  <si>
    <t>SUPERIOR FUNCTION: The 1400-watt double belgian round waffle maker is professional quality for home use. Bakes two belgian waffles at a time with extra-deep waffle pockets. Nonstick coated waffle grids easily release waffles and make cleaning effortless</t>
  </si>
  <si>
    <t>EASY TO USE: With an Easy-to-Handle rotary feature you are able to evenly bake on both top and bottom. 6-setting browning control also helps you choose your waffle’s specific cook temp</t>
  </si>
  <si>
    <t>MUST HAVE FEATURES: With 2-LED ready indicator lights and 3 audio beep tones signal when each waffle is done. You’ve also got 1-inch deep batter pockets for thick delicious waffles</t>
  </si>
  <si>
    <t>INCLUDED: A waffle cup for pouring your batter into the waffle maker. Also includes a 36-inch power cord for accessibility</t>
  </si>
  <si>
    <t>LIMITED 3-YEAR WARRANTY: Refer to user manual for troubleshooting steps and questions surrounding warranty policies – this product is BPA free</t>
  </si>
  <si>
    <t>&lt;p&gt;This waffle maker delivers solid performance but shows concerning signs of cost-cutting that undermine true BIFL potential. Users report reliable operation after 2-3 years of regular use, with one commercial user noting good performance after a year of heavy duty service.&lt;/p&gt;&lt;ul&gt;&lt;li&gt;&lt;strong&gt;Proven track record:&lt;/strong&gt; Multiple users confirm it's still working great after three years of constant use, making large batches 3-4 times monthly&lt;/li&gt;&lt;li&gt;&lt;strong&gt;Weak points emerging:&lt;/strong&gt; Cheap plastic components, particularly the browning dial and exterior parts, feel flimsy and may fail before the heating elements&lt;/li&gt;&lt;li&gt;&lt;strong&gt;Safety concerns:&lt;/strong&gt; Reports of exterior surfaces becoming dangerously hot enough to cause severe burns, plus inaudible beeper issues affecting usability&lt;/li&gt;&lt;li&gt;&lt;strong&gt;Mixed construction:&lt;/strong&gt; While the core waffle-making function holds up, users note oil leaking from hinges and stress points showing wear after extended commercial use&lt;/li&gt;&lt;/ul&gt;&lt;br&gt;&lt;p&gt;&lt;strong&gt;Bottom line:&lt;/strong&gt; Could've been great, but Cuisinart cheaped out on critical components. The non-stick coating will inevitably degrade (as all Teflon does), and those plastic parts scream planned obsolescence. For a workhorse appliance, expect 3-5 years max before something gives.&lt;/p&gt;</t>
  </si>
  <si>
    <t>&lt;p&gt;The Cuisinart WAF-F20P1 shows poor repair potential based on user experiences. Multiple reviewers flag cheap plastic components like the browning dial that feel flimsy and less sturdy than expected, suggesting future failure points. One commercial user noted wear on the rotation point after a year, indicating mechanical stress areas.&lt;/p&gt;&lt;ul&gt;&lt;li&gt;&lt;strong&gt;Part durability concerns:&lt;/strong&gt; Plastic components described as cheap and flimsy, with oil leaking from hinge areas reported by some users&lt;/li&gt;&lt;li&gt;&lt;strong&gt;Cleaning challenges:&lt;/strong&gt; Users consistently report cleanup can be a pain or a bit of a hassle, with batter getting into seams and crevices that are hard to access&lt;/li&gt;&lt;li&gt;&lt;strong&gt;No repair info found:&lt;/strong&gt; Zero mentions of replacement parts, repair guides, or manufacturer support for fixes across all reviews analyzed&lt;/li&gt;&lt;/ul&gt;&lt;br&gt;&lt;p&gt;&lt;strong&gt;Bottom line:&lt;/strong&gt; This appears to be a sealed unit with non-replaceable parts - when plastic components fail or non-stick coating degrades, you'll likely need to replace the entire unit rather than repair it.&lt;/p&gt;</t>
  </si>
  <si>
    <t>&lt;p&gt;Cuisinart offers a Limited Three-Year Warranty covering defects in materials and workmanship under normal home use, which is decent for a kitchen appliance.&lt;/p&gt;&lt;ul&gt;&lt;li&gt;&lt;strong&gt;Coverage:&lt;/strong&gt; Cuisinart will repair or replace defective units within the warranty period, but only for household use (commercial use not covered).&lt;/li&gt;&lt;li&gt;&lt;strong&gt;Process:&lt;/strong&gt; Claims require calling customer service (1-800-726-0190) first; they'll verify the claim and provide next steps.&lt;/li&gt;&lt;li&gt;&lt;strong&gt;Limitations:&lt;/strong&gt; Excludes damage from misuse or accidents, and doesn't cover consequential damages. Original proof of purchase required.&lt;/li&gt;&lt;/ul&gt;&lt;br&gt;&lt;p&gt;&lt;strong&gt;Bottom line:&lt;/strong&gt; A standard mid-range warranty for this category with a fair 3-year term, though some users report quality concerns with plastic components that might eventually fail outside the warranty period.&lt;/p&gt;</t>
  </si>
  <si>
    <t xml:space="preserve">&lt;p&gt;&amp;lt;p&amp;gt;No sustainability information found in the reviews. Users don&amp;#39;t mention recycled materials, energy efficiency, packaging waste, or environmental practices.&amp;lt;/p&amp;gt;&amp;lt;ul&amp;gt;&amp;lt;li&amp;gt;&amp;lt;strong&amp;gt;Durability signals:&amp;lt;/strong&amp;gt; Multiple reviewers report 2-3 years of reliable use, with one noting commercial use for over a year&amp;lt;/li&amp;gt;&amp;lt;li&amp;gt;&amp;lt;strong&amp;gt;Plastic concerns:&amp;lt;/strong&amp;gt; Several users complain about cheap plastic components that feel flimsy, potentially affecting long-term durability&amp;lt;/li&amp;gt;&amp;lt;li&amp;gt;&amp;lt;strong&amp;gt;No eco claims:&amp;lt;/strong&amp;gt; Neither Amazon nor Reddit reviews discuss recyclability, manufacturing ethics, or carbon footprint&amp;lt;/li&amp;gt;&amp;lt;/ul&amp;gt;&amp;lt;br&amp;gt;&amp;lt;p&amp;gt;&amp;lt;strong&amp;gt;Bottom line:&amp;lt;/strong&amp;gt; While the waffle maker shows decent longevity (a BIFL prerequisite), there&amp;#39;s zero evidence of sustainable materials, responsible manufacturing, or end-of-life planning. Without sustainability data, this gets a neutral 5.0 score.&amp;lt;/p&amp;gt;&lt;/p&gt;
</t>
  </si>
  <si>
    <t>&lt;p&gt;The Cuisinart WAF-F20P1 earns solid community respect with users praising its multi-year reliability and consistent waffle quality, though plastic components and safety concerns keep it from BIFL perfection.&lt;/p&gt;&lt;ul&gt;&lt;li&gt;&lt;strong&gt;Durability wins:&lt;/strong&gt; Multiple users report 2-3 years of heavy use with comments like still working great after three years and even survived commercial use for over a year&lt;/li&gt;&lt;li&gt;&lt;strong&gt;Mixed on build quality:&lt;/strong&gt; While the core function gets praise for perfect waffles every time, users consistently flag cheap plastic dials and flimsy components that detract from the premium feel&lt;/li&gt;&lt;li&gt;&lt;strong&gt;Safety red flags:&lt;/strong&gt; Several reviewers report dangerously hot exterior surfaces with one noting their daughter's elbow was severely burned, plus widespread complaints about inaudible beeper alerts&lt;/li&gt;&lt;/ul&gt;&lt;br&gt;&lt;p&gt;&lt;strong&gt;Bottom line:&lt;/strong&gt; Well-liked for reliable waffle-making but falls short of true BIFL status due to plastic parts and safety issues that the community typically rejects.&lt;/p&gt;</t>
  </si>
  <si>
    <t>The Cuisinart WAF-F20P1 makes excellent waffles but falls short of true BIFL status. While reliable for 3-5 years of regular use, cheap plastic components and non-repairable design create clear failure points. Expect the non-stick coating to eventually degrade and plastic parts to fail with no repair options. Better than disposable alternatives but designed with planned obsolescence in mind. Best for occasional home users who prioritize performance over longevity and can accept replacing it every few years.</t>
  </si>
  <si>
    <t>"Reliable waffle-making function for 2-3 years of regular use, but cheap plastic components and high-heat surfaces undermine long-term durability</t>
  </si>
  <si>
    <t>Effectively non-repairable with sealed unit construction and no available replacement parts</t>
  </si>
  <si>
    <t>3-year limited warranty provides decent coverage but won't help when plastic components inevitably fail</t>
  </si>
  <si>
    <t>Premium price for mid-range longevity — acceptable for those who value perfect waffles but not a true lifetime investment</t>
  </si>
  <si>
    <t>Users consistently praise waffle quality while lamenting dangerous exterior temperatures and flimsy control components</t>
  </si>
  <si>
    <t>Cuisinart's Double Belgian Waffle Maker features a robust 1400-watt heating system and stainless steel construction for reliable performance. The rotary feature ensures even cooking on both sides, while six browning settings let you customize to preference. With the capacity to make two deep-pocketed Belgian waffles simultaneously and non-stick coated grids for easy release, this appliance balances efficiency with consistent results.</t>
  </si>
  <si>
    <t>3-5 years of regular use</t>
  </si>
  <si>
    <t>How do I know when the waffle maker is ready to use?</t>
  </si>
  <si>
    <t>When plugged in and turned on, the unit will emit six beeps to indicate it has reached the correct baking temperature, and the indicator lights on both sides will illuminate when each waffle is done. There is also a three-beep signal when the waffle is finished baking.</t>
  </si>
  <si>
    <t>Are the waffle plates removable for easier cleaning?</t>
  </si>
  <si>
    <t>No, the waffle plates are not removable, which can make them more challenging to clean. Users should brush or spray with cooking oil before each use and wipe with a paper towel for maintenance.</t>
  </si>
  <si>
    <t>Does this model have a non-stick coating on the waffle plates?</t>
  </si>
  <si>
    <t>Yes, the waffle plates are made of cast aluminum and coated with a non-stick surface similar to Teflon for easy release and even baking.</t>
  </si>
  <si>
    <t>How do I clean and maintain the waffle maker?</t>
  </si>
  <si>
    <t>Always unplug the unit and let it cool before cleaning. Wipe the plates with a damp cloth; do not immerse in water. Season the plates before each use by brushing or spraying with cooking oil and wiping with a paper towel.</t>
  </si>
  <si>
    <t>Is the measuring cup included dishwasher safe?</t>
  </si>
  <si>
    <t>Yes, the measuring cup included with the waffle maker is dishwasher safe for easy cleaning.</t>
  </si>
  <si>
    <t>Makes consistently perfect waffles</t>
  </si>
  <si>
    <t>Reliable performance for 2-3 years</t>
  </si>
  <si>
    <t>Makes two waffles simultaneously</t>
  </si>
  <si>
    <t>Three-year warranty for home use</t>
  </si>
  <si>
    <t>Cheap plastic components feel flimsy</t>
  </si>
  <si>
    <t>Exterior becomes dangerously hot</t>
  </si>
  <si>
    <t>Difficult to clean thoroughly</t>
  </si>
  <si>
    <t>Not repairable when parts fail</t>
  </si>
  <si>
    <t>{"frequency":{"frequency":"After each use / As Needed","description":"Regular cleaning and maintenance ensure optimal performance and longevity of the Double Belgian Waffle Maker."},"steps":[{"step":1,"title":"Clean","icon":"clean","description":"After use, turn off and unplug the waffle maker. Let it cool completely before cleaning. Brush crumbs from grooves and absorb excess oil with a dry cloth or paper towel. Use a damp cloth to wipe the grids to prevent staining and sticking.","products":[{"name":"Soft Brush","price":"$5"},{"name":"Microfiber Cloth","price":"$5-10"}]},{"step":2,"title":"Condition / Maintain","icon":"condition","description":"To maintain non-stick performance, lightly grease the plates before first use. For subsequent uses, ensure the plates are clean and dry to prevent residue buildup.","products":[{"name":"Flavorless Cooking Spray","price":"$2-3"}]},{"step":3,"title":"Protect / Store","icon":"protect","description":"Store the waffle maker in a dry location with the lid open to prevent moisture accumulation. Avoid stacking other appliances on top of it to ensure durability.","products":[]}]}</t>
  </si>
  <si>
    <t>Manufacturer does not publicly disclose production location for the Cuisinart WAF-F20P1 Double Belgian Waffle Maker</t>
  </si>
  <si>
    <t>belgian waffle maker, stainless steel appliance, double waffle maker, non-stick cookware, breakfast appliance, browning control, rotary waffle maker, cuisinart, kitchen gadget</t>
  </si>
  <si>
    <t>Weekend family breakfasts, Hosting brunch gatherings, Making batches of waffles for freezing, Regular home breakfast preparation</t>
  </si>
  <si>
    <t>""Still working great after three years of constant use, making large batches 3-4 times monthly." – Amazon reviewer</t>
  </si>
  <si>
    <t>My daughter's elbow was severely burned on the exterior surface — dangerously hot with an inaudible beeper." – Reddit user</t>
  </si>
  <si>
    <t>Riedel</t>
  </si>
  <si>
    <t>Vinum Cabernet/Merlot Wine Glasses Set of 2</t>
  </si>
  <si>
    <t>https://www.amazon.com/dp/B000VZZ56I</t>
  </si>
  <si>
    <t>https://amzn.to/3H1RvmR</t>
  </si>
  <si>
    <t>B000VZZ56I</t>
  </si>
  <si>
    <t>https://docs.google.com/document/d/1bp90OiNBEBJQvWgqZaHvF72kll_r40QkpDIpI6Hy684</t>
  </si>
  <si>
    <t>https://docs.google.com/document/d/10PPf_iULVUZLUuKizP8OtScIuyHI3FSLcDSNnyyhiSQ/edit</t>
  </si>
  <si>
    <t>https://docs.google.com/document/d/1eAAz-wNcd3r3ag0dv5NVED8kltbo3GA2LPyDd3rLV64/edit</t>
  </si>
  <si>
    <t>https://docs.google.com/document/d/1eYLcH5m8hVippLlqXQdheEhv7ASrbn6d556Maqpr434/edit</t>
  </si>
  <si>
    <t>https://www.riedel.com</t>
  </si>
  <si>
    <t>https://docs.google.com/document/d/127YWpe-5h1hFQf23fEucRdr0QCeIds5HfHJo2oLsrnc/edit</t>
  </si>
  <si>
    <t>https://www.amazon.com/stores/CrystalofAmerica/page/696C1E52-AA3F-4F54-AE5F-324ED30B1BFC?is_byline_deeplink=true&amp;deeplink=8B88BBEC-830A-4722-A84C-1D3CF467E99C&amp;redirect_store_id=696C1E52-AA3F-4F54-AE5F-324ED30B1BFC&amp;lp_asin=B000VZZ56I&amp;ref_=ast_bln&amp;store_ref=bl_ast_dp_brandLogo_sto</t>
  </si>
  <si>
    <t>https://m.media-amazon.com/images/I/71Luq-GONcL._AC_SL1500_.jpg</t>
  </si>
  <si>
    <t>https://m.media-amazon.com/images/I/71Luq-GONcL._AC_SL1500_.jpg, https://m.media-amazon.com/images/I/71EIg2GCxdL._AC_SL1500_.jpg, https://m.media-amazon.com/images/I/51SlVXyVy6L._AC_SL1500_.jpg, https://m.media-amazon.com/images/I/517Y9iV0QvL._AC_SL1500_.jpg, https://m.media-amazon.com/images/I/716q8l4ETML._AC_SL1500_.jpg, https://m.media-amazon.com/images/I/71KzurLoCrL._AC_SL1500_.jpg, https://m.media-amazon.com/images/I/41gt8-XtLaL._AC_SL1300_.jpg, https://m.media-amazon.com/images/I/41oXB0FsqYL._AC_SL1300_.jpg</t>
  </si>
  <si>
    <t>Only 12 left in stock - order soon.</t>
  </si>
  <si>
    <t>Home &amp; Kitchen &gt; Kitchen &amp; Dining &gt; Dining &amp; Entertaining &gt; Glassware &amp; Drinkware &gt; Wine &amp; Champagne Glasses &gt; Wine Glasses</t>
  </si>
  <si>
    <t>The Cabernet glass is perfect for full-bodied, complex red wines that are high in tannin The generous size of this glass allows the bouquet to develop fully, and smooths out the rough edges It emphasizes the fruit, playing down the bitter qualities of the tannin, and allows wines to achieve balance All RIEDEL glasses are dishwasher safe Capacity is 35.10 fluid ounces; glass size:3.74Lx3.74Wx8.86H (Inches)</t>
  </si>
  <si>
    <t>The Cabernet glass is perfect for full-bodied, complex red wines that are high in tannin. The generous size of this glass allows the bouquet to develop fully, and smooths out the rough edges. It emphasises the fruit, playing down the bitter qualities of the tannin, and allows wines to achieve balance. This pack contains two glasses. All RIEDEL glasses are dishwasher safe.</t>
  </si>
  <si>
    <t>4.6"W x 10.83"H</t>
  </si>
  <si>
    <t>The Cabernet glass is perfect for full-bodied, complex red wines that are high in tannin</t>
  </si>
  <si>
    <t>The generous size of this glass allows the bouquet to develop fully, and smooths out the rough edges</t>
  </si>
  <si>
    <t>It emphasizes the fruit, playing down the bitter qualities of the tannin, and allows wines to achieve balance</t>
  </si>
  <si>
    <t>All RIEDEL glasses are dishwasher safe</t>
  </si>
  <si>
    <t>Capacity is 35.10 fluid ounces; glass size:3.74Lx3.74Wx8.86H (Inches)</t>
  </si>
  <si>
    <t>&lt;p&gt;These Riedel glasses are the definition of high risk, high reward. When they survive, users report 5+ years of dishwasher abuse with these super thin glasses still intact. But that stem-to-bowl junction is their Achilles heel — even slight twisting motions while drying will snap them clean in half.&lt;/p&gt;&lt;ul&gt;&lt;li&gt;&lt;strong&gt;Quality Control Issues:&lt;/strong&gt; Recent buyers report receiving glasses with thinner stems, imperfections, and inconsistent shapes compared to older Riedel Vinum purchases. One even broke while peeling off the label.&lt;/li&gt;&lt;li&gt;&lt;strong&gt;The Survivor Stories:&lt;/strong&gt; Long-term owners swear by them, with multiple users claiming years of regular use and dishwasher cleaning without breakage. The dishwasher-safe claim seems legit for those lucky enough to get well-made ones.&lt;/li&gt;&lt;li&gt;&lt;strong&gt;Material Reality Check:&lt;/strong&gt; Riedel's own warranty explicitly states that glass variations in size, weight, and shape are not defects — basically admitting inconsistency is baked into their process.&lt;/li&gt;&lt;/ul&gt;&lt;br&gt;&lt;p&gt;&lt;strong&gt;Bottom line:&lt;/strong&gt; Could've been great, but recent quality control nosedive means you're gambling on whether you'll get the durable version owners raved about years ago or the fragile imposters flooding the market now.&lt;/p&gt;</t>
  </si>
  <si>
    <t>&lt;p&gt;These wine glasses are essentially unrepairable — they're thin luxury glassware designed for performance, not fixing. Users report extreme fragility with stems snapping from even slight twisting motions and breakage at the stem/base joint during hand drying.&lt;/p&gt;&lt;ul&gt;&lt;li&gt;&lt;strong&gt;No repair support:&lt;/strong&gt; Zero mention of replacement parts, repair guides, or any manufacturer support for fixing broken glasses&lt;/li&gt;&lt;li&gt;&lt;strong&gt;Material limitations:&lt;/strong&gt; The super thin glass that users praise for enhancing wine taste makes any meaningful repair impossible — once cracked or broken, they're done&lt;/li&gt;&lt;li&gt;&lt;strong&gt;Warranty doesn't help:&lt;/strong&gt; One-year warranty covers manufacturing defects only, explicitly excluding the variations and fragility issues users complain about most&lt;/li&gt;&lt;/ul&gt;&lt;br&gt;&lt;p&gt;&lt;strong&gt;Bottom line:&lt;/strong&gt; These are consumable luxury items, not BIFL glassware. When they break (and multiple users confirm they will), your only option is buying replacements.&lt;/p&gt;</t>
  </si>
  <si>
    <t>&lt;p&gt;Riedel offers a standard two-year warranty against manufacturing defects, starting from delivery date, provided items are in mint condition with proof of purchase.&lt;/p&gt;&lt;ul&gt;&lt;li&gt;&lt;strong&gt;Coverage:&lt;/strong&gt; Two-year warranty covers manufacturing defects only, not breakage from user error or wear and tear.&lt;/li&gt;&lt;li&gt;&lt;strong&gt;Claim Process:&lt;/strong&gt; Must contact Riedel directly with proof of purchase; company will either repair defective items or provide replacements at their discretion.&lt;/li&gt;&lt;li&gt;&lt;strong&gt;User Experience:&lt;/strong&gt; Mixed reports on durability—some users report years of use without breakage while others note extreme fragility, particularly at stem/base joints.&lt;/li&gt;&lt;/ul&gt;&lt;br&gt;&lt;p&gt;&lt;strong&gt;Bottom line:&lt;/strong&gt; The warranty is straightforward but limited, offering basic protection for manufacturing defects. The true value depends on careful handling, as the warranty won't cover the most common cause of breakage—user handling incidents.&lt;/p&gt;</t>
  </si>
  <si>
    <t xml:space="preserve">&lt;p&gt;&amp;lt;p&amp;gt;The reviews contain no meaningful information about Riedel&amp;#39;s sustainability practices, materials sourcing, or environmental impact. Users focus entirely on performance, durability, and value without mentioning recycled content, packaging waste, or manufacturing ethics.&amp;lt;/p&amp;gt;&amp;lt;ul&amp;gt;&amp;lt;li&amp;gt;&amp;lt;strong&amp;gt;No eco claims:&amp;lt;/strong&amp;gt; Zero mentions of recycled glass, sustainable production, or environmental certifications in any review&amp;lt;/li&amp;gt;&amp;lt;li&amp;gt;&amp;lt;strong&amp;gt;Durability paradox:&amp;lt;/strong&amp;gt; While some users report 5+ years of use (potentially reducing waste), many others describe extreme fragility and frequent breakage&amp;lt;/li&amp;gt;&amp;lt;li&amp;gt;&amp;lt;strong&amp;gt;Mixed signals:&amp;lt;/strong&amp;gt; The dishwasher-safe aspect could reduce water usage, but the high breakage rate likely increases glass waste overall&amp;lt;/li&amp;gt;&amp;lt;/ul&amp;gt;&amp;lt;br&amp;gt;&amp;lt;p&amp;gt;&amp;lt;strong&amp;gt;Bottom line:&amp;lt;/strong&amp;gt; Without any sustainability data in the reviews, we can&amp;#39;t assess whether these glasses are genuinely eco-friendly or just fragile luxury items. The frequent breaking reported by users suggests they may actually increase waste despite the premium positioning.&amp;lt;/p&amp;gt;&lt;/p&gt;
</t>
  </si>
  <si>
    <t>&lt;p&gt;The r/wine community shows mixed feelings about Riedel Vinum glasses. While experienced users praise them as workhorses that enhance wine enjoyment, there's significant concern about fragility and recent quality inconsistencies.&lt;/p&gt;&lt;ul&gt;&lt;li&gt;&lt;strong&gt;Durability debate:&lt;/strong&gt; Some report using them for 5+ years through dishwashers without breaking, while others say they break so easily and wouldn't consider other brands&lt;/li&gt;&lt;li&gt;&lt;strong&gt;Quality concerns:&lt;/strong&gt; Recent buyers report thinner stems, lighter weight, and gross imperfections compared to older purchases&lt;/li&gt;&lt;li&gt;&lt;strong&gt;Value perception:&lt;/strong&gt; Redditors see them as overpriced and actively seek Costco deals or alternatives like Spiegelau&lt;/li&gt;&lt;/ul&gt;&lt;br&gt;&lt;p&gt;&lt;strong&gt;Bottom line:&lt;/strong&gt; Once a community favorite, Riedel Vinum faces skepticism due to perceived quality decline and high fragility-to-price ratio, though loyalists still defend their performance.&lt;/p&gt;</t>
  </si>
  <si>
    <t>Riedel Vinum wine glasses represent a significant gamble for BIFL buyers. Once reliable, recent quality control issues have created a lottery where you might get 5+ year survivors or glasses that break while unpacking. The ultra-thin design that enhances wine enjoyment makes them inherently unrepairable. Best suited for wine enthusiasts who prioritize experience over longevity and can accept occasional replacements. Value proposition has deteriorated with manufacturing inconsistency — consider purchasing from Costco where prices make the replacement cost more palatable.</t>
  </si>
  <si>
    <t>"High risk, high reward glassware with severe quality inconsistency — recent production appears notably inferior to older Riedel stock</t>
  </si>
  <si>
    <t>Zero repairability — once broken at the vulnerable stem-bowl junction (a common failure point), replacement is the only option</t>
  </si>
  <si>
    <t>Two-year warranty covers manufacturing defects only, with Riedel explicitly stating variations in thickness and quality aren't considered defects</t>
  </si>
  <si>
    <t>Significantly overpriced at retail; experienced buyers seek Costco deals to offset inevitable replacement costs</t>
  </si>
  <si>
    <t>Wine enthusiasts acknowledge the superior drinking experience while simultaneously warning about extreme fragility</t>
  </si>
  <si>
    <t>Riedel Vinum Cabernet/Merlot Wine Glasses showcase meticulous craftsmanship designed to elevate full-bodied red wines. The generous 35.10-ounce capacity and precision-shaped bowl allow complex bouquets to develop fully while softening tannins. These dishwasher-safe crystal glasses feature a deliberately thin rim that enhances the tasting experience, making them a sophisticated addition to any wine enthusiast's collection.</t>
  </si>
  <si>
    <t>3-5 years with careful handling and proper washing techniques</t>
  </si>
  <si>
    <t>Are Riedel Vinum Cabernet/Merlot wine glasses dishwasher safe?</t>
  </si>
  <si>
    <t>Yes, Riedel Vinum wine glasses, including the Cabernet/Merlot model, are dishwasher safe. This feature is convenient for cleaning and maintaining the glasses.</t>
  </si>
  <si>
    <t>What types of wine are Riedel Vinum Cabernet/Merlot glasses best suited for?</t>
  </si>
  <si>
    <t>Riedel Vinum Cabernet/Merlot glasses are designed for wines made from Cabernet Sauvignon, Merlot, and similar varieties, such as Bordeaux, St. Emilion, and Pomerol. These glasses enhance the full depth of contemporary wines by smoothing out rough edges and emphasizing fruit flavors.</t>
  </si>
  <si>
    <t>Can the size and shape of Riedel Vinum glasses affect the taste and aroma of the wine?</t>
  </si>
  <si>
    <t>Yes, the size and shape of Riedel Vinum glasses can significantly affect the taste and aroma of the wine. The design maximizes the bouquet, texture, flavor, and finish by adjusting variables like rim diameter and bowl size.</t>
  </si>
  <si>
    <t>How do Riedel Vinum glasses improve the wine-drinking experience?</t>
  </si>
  <si>
    <t>Riedel Vinum glasses improve the wine-drinking experience by enhancing the aromas and flavors of the wine. The specific design of the glass, such as its bowl size and rim shape, helps to bring out the best characteristics of the wine, making it more enjoyable to drink.</t>
  </si>
  <si>
    <t>What is the typical packaging for a set of Riedel Vinum wine glasses?</t>
  </si>
  <si>
    <t>Orders of two Riedel Vinum wine glasses are typically shipped in their original Riedel box. This ensures they are well-protected during shipping.</t>
  </si>
  <si>
    <t>Enhances wine taste experience significantly</t>
  </si>
  <si>
    <t>Dishwasher safe with proper care</t>
  </si>
  <si>
    <t>Some survive 5+ years of regular use</t>
  </si>
  <si>
    <t>Classic design recognized by wine enthusiasts</t>
  </si>
  <si>
    <t>Extremely fragile stems break easily</t>
  </si>
  <si>
    <t>Recent quality control issues reported</t>
  </si>
  <si>
    <t>No repair options when broken</t>
  </si>
  <si>
    <t>Limited warranty covers manufacturing defects only</t>
  </si>
  <si>
    <t>{"frequency":{"frequency":"After each use","description":"Rinse and polish glassware after every wine use to avoid red wine stains and maintain clarity."},"steps":[{"step":1,"title":"Clean","icon":"clean","description":"Hand wash glasses with warm water and a mild, fragrance-free dish soap. For tough stains, soak briefly. Avoid using the dishwasher, as it can cloud crystal and weaken the stem over time. Rinse thoroughly to remove soap residue.","products":[{"name":"Seventh Generation Free &amp; Clear Dish Soap","price":"$4-6"}]},{"step":2,"title":"Condition / Maintain","icon":"condition","description":"Polish dry with a clean, lint-free microfiber cloth—avoid reused kitchen towels that can leave lint or detergent residues. Do not use glass shiners with added chemicals or fragrances, as these can transfer to the glass and affect aroma or taste.","products":[{"name":"RIEDEL Polishing Cloth","price":"$15-20"}]},{"step":3,"title":"Protect / Store","icon":"protect","description":"Store glasses upright in a closed cabinet or a dedicated padded wine glass rack to prevent dust and protect fragile stems. Do not stack glasses inside each other, as this can cause chips or cracks.","products":[]}]}</t>
  </si>
  <si>
    <t>Manufacturer does not publicly disclose production location</t>
  </si>
  <si>
    <t>wine glasses, crystal glassware, red wine, cabernet glasses, merlot glasses, dishwasher safe, fine dining, stemware, riedel, entertaining</t>
  </si>
  <si>
    <t>Serving premium red wines, Wine tasting events, Special occasion dining, Gifts for wine enthusiasts</t>
  </si>
  <si>
    <t>""Could've been great, but recent quality control nosedive means you're gambling on whether you'll get the durable version owners raved about years ago." – Durability Expert</t>
  </si>
  <si>
    <t>Some report using them for 5+ years through dishwashers without breaking, while others say they break so easily they wouldn't consider other brands." – Reddit consensus</t>
  </si>
  <si>
    <t>Pro-Lift</t>
  </si>
  <si>
    <t>Low Profile Floor Jack 2 Ton Capacity Grey F-767</t>
  </si>
  <si>
    <t>https://www.amazon.com/dp/B0BN82KK2T</t>
  </si>
  <si>
    <t>https://amzn.to/46M4OlD</t>
  </si>
  <si>
    <t>B0BN82KK2T</t>
  </si>
  <si>
    <t>https://docs.google.com/document/d/1UH9mJY4Lk4IvTBIK4nCUpzHoRXxi4XTW-eysI9B4wCk</t>
  </si>
  <si>
    <t>https://docs.google.com/document/d/1N5gNhC0SIugjN3i3M7st9TxplP6PDrgJPeTDDsxu_FM/edit</t>
  </si>
  <si>
    <t>https://docs.google.com/document/d/1FUZUVJx4dN0-8ZEnRaYIsIUHF-1iMZ5bSYAiiU2d_48/edit</t>
  </si>
  <si>
    <t>https://docs.google.com/document/d/19o76Rf2WNbRqwTqlc8r3jqXfvzW1fLDLzUDGGpUx8CY/edit</t>
  </si>
  <si>
    <t>http://proliftproducts.com/</t>
  </si>
  <si>
    <t>https://docs.google.com/document/d/1vj9DuAPm_MUACeyfjvIilv9nIjFItYpEdLOZIj6JumA/edit</t>
  </si>
  <si>
    <t>https://www.amazon.com/stores/Pro-Lift/page/F217FF6F-396E-45D1-B67A-D0CF4C6E4737?is_byline_deeplink=true&amp;deeplink=1A97AB1C-FADD-40F0-800F-B117AFF22481&amp;redirect_store_id=F217FF6F-396E-45D1-B67A-D0CF4C6E4737&amp;lp_asin=B0BN82KK2T&amp;ref_=ast_bln&amp;store_ref=bl_ast_dp_brandLogo_sto</t>
  </si>
  <si>
    <t>https://m.media-amazon.com/images/I/51vnQulc-SL._AC_SL1001_.jpg</t>
  </si>
  <si>
    <t>https://m.media-amazon.com/images/I/51vnQulc-SL._AC_SL1001_.jpg, https://m.media-amazon.com/images/I/81JRev+R2EL._AC_SL1500_.jpg, https://m.media-amazon.com/images/I/71b6n4H-owL._AC_SL1500_.jpg, https://m.media-amazon.com/images/I/61NsGH6MStL._AC_SL1500_.jpg, https://m.media-amazon.com/images/I/71GP1oZnSeL._AC_SL1500_.jpg, https://m.media-amazon.com/images/I/71TyXkxl1CL._AC_SL1500_.jpg, https://m.media-amazon.com/images/I/71qu4tzY8-L._AC_SL1500_.jpg</t>
  </si>
  <si>
    <t>Industrial &amp; Scientific &gt; Material Handling Products &gt; Pulling &amp; Lifting &gt; Jacks &amp; Accessories &gt; Floor Jacks</t>
  </si>
  <si>
    <t>Pro-Lift floor jack with extra low profile design and lifting range from 3-3/8 inches to 15 inches for accessing low clearance vehicles. Amazon Basics jack stands with 6,000-pound capacity total when used together and meet ASME PASE safety standards. Pro-Lift jack features patented bypass device to protect against over pumping and built-in safety valve for overload protection. Amazon Basics jack stands with self-locking ratchet and durable steel frame with rustproof coating.</t>
  </si>
  <si>
    <t>Pro-Lift F-767 Grey Low Profile Floor Jack - 2 Ton CapacityFit Under Low Ground Clearance Vehicle Pro-Lift F-767 Grey Low Profile Floor Jack is a 2 Ton floor jack that give you better access to low ground clearance vehicle. And,give you the lifting range from 3-1/2 inches to 14 inches. The Jack can be fit under a clearance of 3-1/2 inches and maneuvered easily into position. Pro Lift F-767 floor jack also features the heavy duty steel construction that provides the long lasting durability. Pro Lift unique patented bypass device protects against over pumping. Its built-in safety valve provides overload protection. - Extra Low Profile - Lifting Range from 3-1/2 inches to 14 inches - Patented bypass device protect over pumping - Built-In Safty Valve Provides overload protection Take one now to access to the areas you never access before.Amazon Basics Steel Jack Auto Stands, 3 Ton Capacity, 1 PairAmazon BasicsAmazon Basics Steel Jack Auto Stands, 3 Ton Capacity, 1 Pai</t>
  </si>
  <si>
    <t>Pro-Lift floor jack with extra low profile design and lifting range from 3-3/8 inches to 15 inches for accessing low clearance vehicles.</t>
  </si>
  <si>
    <t>Amazon Basics jack stands with 6,000-pound capacity total when used together and meet ASME PASE safety standards.</t>
  </si>
  <si>
    <t>Pro-Lift jack features patented bypass device to protect against over pumping and built-in safety valve for overload protection.</t>
  </si>
  <si>
    <t>Amazon Basics jack stands with self-locking ratchet and durable steel frame with rustproof coating.</t>
  </si>
  <si>
    <t>&lt;p&gt;This Pro-Lift jack is a gamble — some get a functional unit for light tasks, others face catastrophic failure. The community's divided between those who've had decent luck and those reporting terrifying drops mid-lift.&lt;/p&gt;&lt;ul&gt;&lt;li&gt;&lt;strong&gt;Critical safety failures:&lt;/strong&gt; One user reported hearing a whine sound before the car suddenly dropped 1-2 inches, another mentioned plates bending on uneven ground — these aren't just inconveniences, they're leg-crushing hazards&lt;/li&gt;&lt;li&gt;&lt;strong&gt;Quality control chaos:&lt;/strong&gt; Some units arrive without hydraulic oil despite conflicting info, with one reviewer warning that without oil your jack will not work — imagine discovering this during a roadside emergency&lt;/li&gt;&lt;li&gt;&lt;strong&gt;Decent when it works:&lt;/strong&gt; Users who got lucky praise its low-profile design that effortlessly slides under low vehicles and appreciate the user-serviceable hydraulics for topping up oil and purging air&lt;/li&gt;&lt;/ul&gt;&lt;br&gt;&lt;p&gt;&lt;strong&gt;Bottom line:&lt;/strong&gt; At $120, you're rolling dice on whether you get a functional jack or a safety hazard. The BIFL community comparing it to Pittsburgh jacks shows even budget buyers have doubts. For lifting two tons of metal above your body, this level of inconsistency is unacceptable.&lt;/p&gt;</t>
  </si>
  <si>
    <t>&lt;p&gt;This Pro-Lift jack shows mixed repair potential. Users report you can top up oil and purge air from the hydraulic system yourself, which is a solid BIFL trait. However, catastrophic failures and quality control issues undermine long-term fixability.&lt;/p&gt;&lt;ul&gt;&lt;li&gt;&lt;strong&gt;User maintenance possible:&lt;/strong&gt; Multiple reviewers describe checking, filling, and bleeding the hydraulic oil system - essential for keeping any hydraulic jack working&lt;/li&gt;&lt;li&gt;&lt;strong&gt;Inconsistent oil shipping:&lt;/strong&gt; Some units arrive dry while others come pre-filled, forcing buyers to diagnose issues before first use&lt;/li&gt;&lt;li&gt;&lt;strong&gt;Structural weak points:&lt;/strong&gt; One user reported plates bending on uneven ground, another experienced sudden hydraulic failure mid-lift with strange noises&lt;/li&gt;&lt;/ul&gt;&lt;br&gt;&lt;p&gt;&lt;strong&gt;Bottom line:&lt;/strong&gt; While the hydraulics appear serviceable with basic tools, the risk of sudden failure and bent components suggests this jack won't survive heavy use or less-than-ideal conditions. For occasional DIY work with proper maintenance, it's marginally repairable, but safety concerns and structural issues limit its BIFL potential.&lt;/p&gt;</t>
  </si>
  <si>
    <t>&lt;p&gt;Pro-Lift offers a 2-year limited warranty covering defects in material and workmanship. While this provides basic protection, the claim process has significant hurdles.&lt;/p&gt;&lt;ul&gt;&lt;li&gt;&lt;strong&gt;Coverage:&lt;/strong&gt; Limited to repair or replacement of defective product at manufacturer's discretion.&lt;/li&gt;&lt;li&gt;&lt;strong&gt;Claim Process:&lt;/strong&gt; Customer must ship the jack back to Kansas City at their own expense, which is impractical and costly for a heavy item.&lt;/li&gt;&lt;li&gt;&lt;strong&gt;Exclusions:&lt;/strong&gt; Does not cover consequential damages, meaning if the jack fails and damages your vehicle, you're likely on your own.&lt;/li&gt;&lt;/ul&gt;&lt;br&gt;&lt;p&gt;&lt;strong&gt;Bottom line:&lt;/strong&gt; While the 2-year term is adequate, the freight-prepaid return requirement creates a significant practical barrier to warranty claims for this heavy product.&lt;/p&gt;</t>
  </si>
  <si>
    <t xml:space="preserve">&lt;p&gt;&amp;lt;p&amp;gt;No sustainability information found in user reviews. The focus is entirely on performance, safety, and reliability concerns.&amp;lt;/p&amp;gt;&amp;lt;ul&amp;gt;&amp;lt;li&amp;gt;&amp;lt;strong&amp;gt;Materials:&amp;lt;/strong&amp;gt; Reviews mention metal components and hydraulic oil but nothing about recycled content or sourcing&amp;lt;/li&amp;gt;&amp;lt;li&amp;gt;&amp;lt;strong&amp;gt;Repairability:&amp;lt;/strong&amp;gt; Users note you can service the hydraulic system yourself by adding oil and bleeding air, which extends product life&amp;lt;/li&amp;gt;&amp;lt;li&amp;gt;&amp;lt;strong&amp;gt;Durability concerns:&amp;lt;/strong&amp;gt; Multiple reports of catastrophic failures and bent components suggest this isn&amp;#39;t built to last decades&amp;lt;/li&amp;gt;&amp;lt;/ul&amp;gt;&amp;lt;br&amp;gt;&amp;lt;p&amp;gt;&amp;lt;strong&amp;gt;Bottom line:&amp;lt;/strong&amp;gt; Without any eco claims or evidence, this gets a neutral 5.0. The user-serviceable design is a small plus, but safety failures mean it&amp;#39;ll likely end up as scrap metal sooner than a true BIFL tool should.&amp;lt;/p&amp;gt;&lt;/p&gt;
</t>
  </si>
  <si>
    <t>&lt;p&gt;Reddit discussions reveal mixed experiences with the Pro-Lift F-767 floor jack. Some users struggled to get it working at all - one r/hondafit user reported they could only move the jack handle an inch with no lift happening. Others mentioned hearing about reliability issues, with components potentially bending on uneven ground.&lt;/p&gt;&lt;ul&gt;&lt;li&gt;&lt;strong&gt;Operation troubles:&lt;/strong&gt; Multiple users couldn't figure out how to make it work properly, suggesting either poor instructions or quality control issues&lt;/li&gt;&lt;li&gt;&lt;strong&gt;Budget reputation:&lt;/strong&gt; It's known as the cheapest option, but r/BuyItForLife members worry about long-term reliability compared to Pittsburgh/Harbor Freight alternatives&lt;/li&gt;&lt;li&gt;&lt;strong&gt;Safety concerns:&lt;/strong&gt; Amazon reviews mention catastrophic failure with a car suddenly dropping 1-2 inches, plus inconsistent info about whether hydraulic oil comes pre-filled&lt;/li&gt;&lt;/ul&gt;&lt;br&gt;&lt;p&gt;&lt;strong&gt;Bottom line:&lt;/strong&gt; The community sees this as a risky budget gamble - might work fine for occasional use, but serious DIYers recommend spending more for Pittsburgh or other brands with better track records.&lt;/p&gt;</t>
  </si>
  <si>
    <t>The Pro-Lift F-767 is fundamentally unsafe for a BIFL purchase with inconsistent quality control and alarming failure reports. At $120, you're gambling between a functional basic jack and a potential safety hazard. Reports of cars suddenly dropping mid-lift and plates bending on uneven ground disqualify this as a reliable tool. While serviceable hydraulics allow basic maintenance, the overall construction, difficult warranty claims, and poor community consensus make this unsuitable for anyone prioritizing safety and reliability. Save longer for a superior jack - tools that lift thousands of pounds over your body shouldn't be compromise purchases.</t>
  </si>
  <si>
    <t>"Critical safety issues including sudden hydraulic failures and component bending under normal use conditions make this an unacceptable risk</t>
  </si>
  <si>
    <t>Basic hydraulic maintenance is possible (adding oil, bleeding air), but structural failures aren't fixable and quality control is wildly inconsistent</t>
  </si>
  <si>
    <t>The 2-year warranty becomes nearly worthless when you must ship a heavy floor jack to Kansas City at your own expense</t>
  </si>
  <si>
    <t>At $120, numerous users suggest spending slightly more for Pittsburgh/Harbor Freight alternatives with better reliability records</t>
  </si>
  <si>
    <t>Community consensus reveals frequent operation troubles and widespread concerns about catastrophic failures during use</t>
  </si>
  <si>
    <t>This Pro-Lift low-profile floor jack offers a 2-ton capacity with a lifting range from 3-3/8 to 15 inches, ideal for accessing vehicles with minimal ground clearance. The steel construction features a patented bypass device preventing over-pumping and a built-in safety valve for overload protection. Its user-serviceable hydraulic system allows for maintenance when needed.</t>
  </si>
  <si>
    <t>3-5 years with light occasional use and proper maintenance</t>
  </si>
  <si>
    <t>What is the lifting capacity of the Pro-Lift F-767 Low Profile Floor Jack?</t>
  </si>
  <si>
    <t>The Pro-Lift F-767 Low Profile Floor Jack has a lifting capacity of 2 tons.</t>
  </si>
  <si>
    <t>What is the lifting range of the Pro-Lift F-767 jack?</t>
  </si>
  <si>
    <t>The jack has a lifting range from approximately 3-3/8 inches (about 3.5 inches) to 15 inches.</t>
  </si>
  <si>
    <t>Is the Pro-Lift F-767 designed for vehicles with low ground clearance?</t>
  </si>
  <si>
    <t>Yes, it features an extra low profile design allowing it to fit under vehicles with ground clearance as low as about 3.5 inches.</t>
  </si>
  <si>
    <t>What safety features does the Pro-Lift F-767 floor jack include?</t>
  </si>
  <si>
    <t>It includes a built-in safety release valve to prevent overloading, a patented bypass device to protect against over-pumping, and a heavy-duty steel construction for durability.</t>
  </si>
  <si>
    <t>What type of hydraulic oil does the Pro-Lift F-767 use?</t>
  </si>
  <si>
    <t>The jack uses standard hydraulic jack oil for its operation.</t>
  </si>
  <si>
    <t>Low-profile design fits under low vehicles</t>
  </si>
  <si>
    <t>User-serviceable hydraulic system</t>
  </si>
  <si>
    <t>Manageable price point for occasional use</t>
  </si>
  <si>
    <t>Two-year limited warranty coverage</t>
  </si>
  <si>
    <t>Reports of catastrophic safety failures</t>
  </si>
  <si>
    <t>Inconsistent quality control between units</t>
  </si>
  <si>
    <t>Expensive warranty claim shipping requirements</t>
  </si>
  <si>
    <t>Components may bend on uneven surfaces</t>
  </si>
  <si>
    <t>{"frequency":{"frequency":"Monthly / Annually","description":"Clean pump piston and ram periodically; replace hydraulic fluid at least once per year for optimal performance and longevity."},"steps":[{"step":1,"title":"Clean","icon":"clean","description":"Periodically inspect and wipe the pump piston and ram with a clean, oily cloth to remove dirt and prevent rust. Avoid using sandpaper or abrasive materials on these parts.","products":[{"name":"Light lubricating oil (for cleaning cloth)","price":"$5-10"}]},{"step":2,"title":"Condition / Maintain","icon":"condition","description":"Lubricate pivot points, axles, and hinges periodically with light lubricating oil to prevent rust and ensure smooth movement. Drain and replace the hydraulic fluid at least annually using only high-quality hydraulic jack oil such as Mobil DTE13M or an equivalent.","products":[{"name":"Mobil DTE13M Hydraulic Jack Oil","price":"$15-20"},{"name":"Light Machine Oil","price":"$6-12"}]},{"step":3,"title":"Protect / Store","icon":"protect","description":"Store the jack with saddle fully lowered, pump piston and ram plunger fully lowered, and release valve open no more than half a turn to minimize corrosion and maintain hydraulic integrity.","products":[]}]}</t>
  </si>
  <si>
    <t>Country of origin is listed as China on retailer and distributor product pages for the F-767.</t>
  </si>
  <si>
    <t>Automotive &amp; Cycling</t>
  </si>
  <si>
    <t>Car Emergency Kits</t>
  </si>
  <si>
    <t>floor jack, low profile, automotive tools, vehicle maintenance, hydraulic jack, car repair, garage equipment, diy mechanics, 2 ton capacity</t>
  </si>
  <si>
    <t>Home garage oil changes, Tire rotations and replacements, Accessing low clearance vehicles, Emergency roadside repairs</t>
  </si>
  <si>
    <t>""One user reported hearing a whine sound before the car suddenly dropped 1-2 inches — these aren't just inconveniences, they're leg-crushing hazards." – Reddit user</t>
  </si>
  <si>
    <t>Some units arrive without hydraulic oil despite conflicting info, with one reviewer warning that without oil your jack will not work." – Amazon reviewer</t>
  </si>
  <si>
    <t>Sidekick Pocket Size Multitool with Spring-Action Pliers</t>
  </si>
  <si>
    <t>https://www.amazon.com/dp/B0058RX9NU</t>
  </si>
  <si>
    <t>https://amzn.to/4lYS53M</t>
  </si>
  <si>
    <t>B0058RX9NU</t>
  </si>
  <si>
    <t>https://docs.google.com/document/d/1pqu1sSrj8ek13lPeozHMg1gmjFEnBsjOJ5xxNteLqlM</t>
  </si>
  <si>
    <t>https://docs.google.com/document/d/1Fwuu12wv2Z9tMwwo4OVbPnahAQjEyOgFriJqQdqVUVM/edit?usp=sharing</t>
  </si>
  <si>
    <t>https://docs.google.com/document/d/1ph6Sm7AtiHKd-Ux0CY8ePdEOaShbXGvu9DMTAxBN5ls/edit</t>
  </si>
  <si>
    <t>https://docs.google.com/document/d/1oiTmMn1mdJoCkAJpyzF09UzB-9ejdQrid1T__1jsvyM/edit</t>
  </si>
  <si>
    <t>https://docs.google.com/document/d/1G-0rEuLYDBYL1DwXt3otE6s9qLn-wpBl78ptL4n_NFY/edit</t>
  </si>
  <si>
    <t>https://www.amazon.com/stores/Leatherman/page/CCF5E853-71A2-4EB7-806A-A8FE7145504D?is_byline_deeplink=true&amp;deeplink=C701F81B-2686-4BAB-BDB4-6AB398C989AF&amp;redirect_store_id=CCF5E853-71A2-4EB7-806A-A8FE7145504D&amp;lp_asin=B0058RX9NU&amp;ref_=ast_bln&amp;store_ref=bl_ast_dp_brandLogo_sto</t>
  </si>
  <si>
    <t>https://m.media-amazon.com/images/I/61Zxg0+LuLL._AC_SL1500_.jpg</t>
  </si>
  <si>
    <t>https://m.media-amazon.com/images/I/61Zxg0+LuLL._AC_SL1500_.jpg, https://m.media-amazon.com/images/I/61yAp+hl3eL._AC_SL1500_.jpg, https://m.media-amazon.com/images/I/61EPwymQFUL._AC_SL1500_.jpg, https://m.media-amazon.com/images/I/81KXEKHl33L._AC_SL1500_.jpg, https://m.media-amazon.com/images/I/61OzLzygDEL._AC_SL1500_.jpg, https://m.media-amazon.com/images/I/71xPdzR6X2L._AC_SL1500_.jpg, https://m.media-amazon.com/images/I/71e7Nj+lSTL._AC_SL1500_.jpg, https://m.media-amazon.com/images/I/61-yX6FxjlL._AC_SL1500_.jpg, https://m.media-amazon.com/images/I/71H6MEHpPuL._AC_SL1500_.jpg</t>
  </si>
  <si>
    <t>TRUSTED TRAVEL-TOOL: The ultimate pocket-sized multitool for travel, campsites and life on the go; Made with stainless steel and glass-filled nylon 8 TOOLS IN 1: Includes all the necessities, from spring-action needlenose and regular pliers to spring-action wire cutters and scissors, screwdrivers, combination carabiner and more OUR GUARANTEE: We’re proud to stand behind every product that leaves our factory in Portland, Oregon; That’s why we offer our 25-year warranty, so you can be confident your Leatherman lasts a lifetime TSA COMPLIANT: Your Style PS is compact, lightweight, key-ring friendly, TSA-compliant and always within reach when you need it ONE-HAND ACCESS: Sometimes you only have one hand to spare. Style PS only requires one hand to open and use all the tools</t>
  </si>
  <si>
    <t>Product Description          The TSA compliant Style PS is a unique, travel-friendly multitool with spring-action pliers, a file, scissors, tweezers, bottle opener and mini-screwdriver. Perfect for long and short trips when you need the essentials within reach. Fits in a pocket or clips on your pack or bag for easy portability. So stylish it's almost a shame it fits so easily in your pocket. Closed Length: 2.9 inches (7.5 cm); Weight: 1.58 oz (44.7 g).             From the Manufacturer          The handy Style PS is one unique, travel-friendly multitool with spring-action pliers, a file, scissors, and tweezers.</t>
  </si>
  <si>
    <t>Plastic</t>
  </si>
  <si>
    <t>3.1 x 2 x 1.3 inches</t>
  </si>
  <si>
    <t>TRUSTED TRAVEL-TOOL: The ultimate pocket-sized multitool for travel, campsites and life on the go; Made with stainless steel and glass-filled nylon</t>
  </si>
  <si>
    <t>8 TOOLS IN 1: Includes all the necessities, from spring-action needlenose and regular pliers to spring-action wire cutters and scissors, screwdrivers, combination carabiner and more</t>
  </si>
  <si>
    <t>OUR GUARANTEE: We’re proud to stand behind every product that leaves our factory in Portland, Oregon; That’s why we offer our 25-year warranty, so you can be confident your Leatherman lasts a lifetime</t>
  </si>
  <si>
    <t>TSA COMPLIANT: Your Style PS is compact, lightweight, key-ring friendly, TSA-compliant and always within reach when you need it</t>
  </si>
  <si>
    <t>ONE-HAND ACCESS: Sometimes you only have one hand to spare. Style PS only requires one hand to open and use all the tools</t>
  </si>
  <si>
    <t>&lt;p&gt;The Sidekick shows classic Leatherman build quality with spring-action pliers that actually work, but scissor durability is a known weakness that keeps it from greatness.&lt;/p&gt;&lt;ul&gt;&lt;li&gt;&lt;strong&gt;Spring pliers praised:&lt;/strong&gt; Users love the spring-action mechanism - one called them excellent and another was excited to finally have a pair that works smoothly for one-handed operation&lt;/li&gt;&lt;li&gt;&lt;strong&gt;Scissor pivot fails:&lt;/strong&gt; Multiple reports of scissors getting loose after a month with the pin rattling around, plus spring breakage issues that cripple a key function&lt;/li&gt;&lt;li&gt;&lt;strong&gt;Can't fix it yourself:&lt;/strong&gt; One user warned DO NOT try to disassemble - the internal springs make reassembly nearly impossible, killing any hope of DIY maintenance&lt;/li&gt;&lt;/ul&gt;&lt;br&gt;&lt;p&gt;&lt;strong&gt;Bottom line:&lt;/strong&gt; It's built tough enough for 5-10 years of daily carry, but the scissors will likely fail first - still beats most competitors if you can live with that flaw.&lt;/p&gt;</t>
  </si>
  <si>
    <t>&lt;p&gt;The Leatherman Sidekick shows poor repairability based on user experiences. One reviewer who attempted disassembly warned DO NOT try to disassemble the Style PS, describing how various springs for the pliers and other tools apply force on the components making reassembly extremely difficult. Another common failure point is the scissors, with users reporting the pin or whatever loosened to the point where they now rattle after just a month of use.&lt;/p&gt;&lt;ul&gt;&lt;li&gt;&lt;strong&gt;Disassembly nightmare:&lt;/strong&gt; Multiple spring tensions make reassembly nearly impossible without specialized knowledge&lt;/li&gt;&lt;li&gt;&lt;strong&gt;Scissor pivot failures:&lt;/strong&gt; Common reports of loosening pins and broken springs with no easy fix&lt;/li&gt;&lt;li&gt;&lt;strong&gt;No repair support:&lt;/strong&gt; Leatherman relies on warranty replacement rather than providing repair parts or guides&lt;/li&gt;&lt;/ul&gt;&lt;br&gt;&lt;p&gt;&lt;strong&gt;Bottom line:&lt;/strong&gt; While Leatherman offers a 25-year warranty, the tools are designed for replacement not repair. The complex spring-loaded design and lack of user-serviceable parts make this a throwaway once warranty expires.&lt;/p&gt;</t>
  </si>
  <si>
    <t>&lt;p&gt;Leatherman's 25-year warranty is comprehensive and well-established, with a straightforward claims process that typically doesn't require proof of purchase.&lt;/p&gt;&lt;ul&gt;&lt;li&gt;&lt;strong&gt;Coverage:&lt;/strong&gt; Covers manufacturing defects in materials and workmanship for the original owner over a 25-year period.&lt;/li&gt;&lt;li&gt;&lt;strong&gt;Claim Process:&lt;/strong&gt; Submit an online form and send the tool in; Leatherman repairs or replaces at their discretion.&lt;/li&gt;&lt;li&gt;&lt;strong&gt;Real-World Experience:&lt;/strong&gt; Leatherman has a solid reputation for honoring warranty claims without excessive questions, though cosmetic issues, rust/corrosion, and abuse aren't covered.&lt;/li&gt;&lt;/ul&gt;&lt;br&gt;&lt;p&gt;&lt;strong&gt;Bottom line:&lt;/strong&gt; Leatherman's warranty is among the best in the industry with consistent reports of fair implementation, making their tools a genuine BIFL purchase with long-term protection against defects.&lt;/p&gt;</t>
  </si>
  <si>
    <t xml:space="preserve">&lt;p&gt;&amp;lt;p&amp;gt;No sustainability information found in reviews. Users focus on durability and the 25-year warranty, which indirectly supports sustainability through longevity, but no direct environmental claims or eco-friendly materials are mentioned.&amp;lt;/p&amp;gt;&amp;lt;ul&amp;gt;&amp;lt;li&amp;gt;&amp;lt;strong&amp;gt;Durability praise:&amp;lt;/strong&amp;gt; Users repeatedly call it rugged and well-built, with some reporting years of heavy use&amp;lt;/li&amp;gt;&amp;lt;li&amp;gt;&amp;lt;strong&amp;gt;Repairability concerns:&amp;lt;/strong&amp;gt; One reviewer warns DO NOT try to disassemble the Style PS due to extreme difficulty in reassembly&amp;lt;/li&amp;gt;&amp;lt;li&amp;gt;&amp;lt;strong&amp;gt;No eco mentions:&amp;lt;/strong&amp;gt; Reviews lack any discussion of recycled materials, sustainable manufacturing, or environmental impact&amp;lt;/li&amp;gt;&amp;lt;/ul&amp;gt;&amp;lt;br&amp;gt;&amp;lt;p&amp;gt;&amp;lt;strong&amp;gt;Bottom line:&amp;lt;/strong&amp;gt; While the long warranty and durable construction align with reduce-and-reuse principles, there&amp;#39;s zero evidence of active sustainability efforts beyond making a long-lasting product.&amp;lt;/p&amp;gt;&lt;/p&gt;
</t>
  </si>
  <si>
    <t>&lt;p&gt;Leatherman enjoys strong brand loyalty in the multitool community, though rising prices and quality concerns on entry models are creating friction. The Sidekick gets praise for its spring-loaded pliers but criticism for loose scissors and weak secondary tools.&lt;/p&gt;&lt;ul&gt;&lt;li&gt;&lt;strong&gt;Community favorite features:&lt;/strong&gt; Spring-action pliers are excellent and the brand's 25-year warranty builds trust, with many reporting decades of reliable use&lt;/li&gt;&lt;li&gt;&lt;strong&gt;Common frustrations:&lt;/strong&gt; Scissors pivot pin loosening after a month causing rattling, plus DO NOT try to disassemble for cleaning as reassembly is nearly impossible&lt;/li&gt;&lt;li&gt;&lt;strong&gt;Price sensitivity rising:&lt;/strong&gt; Recent price hikes have users exploring Gerber, SOG, and clone brands, though many still view Leatherman as the BIFL gold standard&lt;/li&gt;&lt;/ul&gt;&lt;br&gt;&lt;p&gt;&lt;strong&gt;Bottom line:&lt;/strong&gt; Well-regarded brand with loyal following, but entry-level models like Sidekick show quality compromises that concern the BIFL community.&lt;/p&gt;</t>
  </si>
  <si>
    <t>The Leatherman Sidekick earns a 7/10 BIFL rating—solid daily carry that should last 5-10 years with one critical flaw: scissor pivot failures. The excellent 25-year warranty covers manufacturing defects, but non-repairable design means once warranty expires, failures are terminal. Perfect for casual EDC users who want reliable pliers and basic tools at a fair price. Spring-action pliers are genuinely excellent, but impossible self-repair and scissor weakness prevent this from being a true heirloom-quality tool.</t>
  </si>
  <si>
    <t>"Built to last 5-10 years of daily use with premium pliers, but expect scissor mechanism to fail first</t>
  </si>
  <si>
    <t>Extremely poor repairability—DO NOT attempt disassembly as spring tensions make reassembly nearly impossible</t>
  </si>
  <si>
    <t>Exceptional 25-year warranty with straightforward claims process requiring no proof of purchase</t>
  </si>
  <si>
    <t>Entry-level pricing represents good value despite quality compromises compared to premium models</t>
  </si>
  <si>
    <t>Community consensus: excellent spring-action pliers offset by frustrating scissor failures and impossible DIY maintenance</t>
  </si>
  <si>
    <t>The Leatherman Sidekick is a compact, versatile multitool built with stainless steel and glass-filled nylon construction. Featuring spring-action needlenose pliers, wire cutters, scissors, and various screwdrivers, it delivers reliable performance for everyday tasks. One-handed operation allows quick access to all tools, while its pocket-sized design ensures it's always within reach when needed. Backed by Leatherman's renowned 25-year warranty for long-term reliability.</t>
  </si>
  <si>
    <t>5-10 years of daily use, with scissors likely being the first component to fail</t>
  </si>
  <si>
    <t>What tools are included in the Leatherman Sidekick Pocket Size Multitool?</t>
  </si>
  <si>
    <t>The Leatherman Sidekick includes 14 tools: spring-action needlenose pliers, regular pliers, wire cutters, wire stripper, 420HC knife, 420HC serrated knife, saw, ruler (1.5 in), can opener, bottle opener, wood/metal file, Phillips screwdriver, medium screwdriver, and small screwdriver.</t>
  </si>
  <si>
    <t>Is the Leatherman Sidekick easy to open and operate?</t>
  </si>
  <si>
    <t>Yes, the Sidekick features outside-accessible blades and tools that can be opened with one hand, and all blade tools lock securely in place for safe use.</t>
  </si>
  <si>
    <t>Does the Leatherman Sidekick come with a warranty?</t>
  </si>
  <si>
    <t>The Sidekick is backed by Leatherman’s 25-year no-hassle warranty, ensuring quality and service support for the product.</t>
  </si>
  <si>
    <t>Is the Leatherman Sidekick suitable for everyday carry and outdoor activities?</t>
  </si>
  <si>
    <t>Yes, its compact, pocket-sized design with a stainless steel body, spring-action pliers, and included belt pouch makes it ideal for biking, boating, fishing, camping, and everyday use.</t>
  </si>
  <si>
    <t>Can I get the Leatherman Sidekick customized or engraved?</t>
  </si>
  <si>
    <t>Yes, the Sidekick allows custom engraving on specific panels with up to 16 characters on the front curved panel and 12 characters below the clip for personalization.</t>
  </si>
  <si>
    <t>Spring-action pliers work smoothly one-handed</t>
  </si>
  <si>
    <t>Solid 25-year warranty with good coverage</t>
  </si>
  <si>
    <t>Built tough for 5-10 years</t>
  </si>
  <si>
    <t>Compact pocket size for everyday carry</t>
  </si>
  <si>
    <t>Scissors loosen and break frequently</t>
  </si>
  <si>
    <t>Nearly impossible to disassemble/reassemble yourself</t>
  </si>
  <si>
    <t>Rising prices causing buyer hesitation</t>
  </si>
  <si>
    <t>No eco-friendly materials or practices</t>
  </si>
  <si>
    <t>{"frequency":{"frequency":"Monthly or As Needed","description":"Clean and lubricate the Sidekick multitool monthly or after exposure to dirt, moisture, or saltwater to ensure smooth operation and prevent corrosion."},"steps":[{"step":1,"title":"Clean","icon":"clean","description":"Wipe the tool exterior and use mild detergent and water for debris or sticky residue. For tar, use turpentine or mineral spirits. Avoid acetone or brake cleaners as they can damage plastic parts. Use a soft brush or cotton swab to clean hard-to-reach areas.","products":[{"name":"WD-40 Multi-Use Product","price":"$8-12"},{"name":"Scotchbrite Non-Metallic Abrasive Pad","price":"$5-7"}]},{"step":2,"title":"Condition / Maintain","icon":"condition","description":"Apply a small drop of PTFE/Teflon-based lubricant to all pivot points to ensure smooth operation and reduce wear. Open and close the tool multiple times to distribute the oil thoroughly. Use a dry lubricant spray on blades for better performance.","products":[{"name":"Leatherman Tool Lubricant (PTFE-based)","price":"$10-15"},{"name":"Dry Lube Spray for Blades","price":"$12-18"}]},{"step":3,"title":"Protect / Store","icon":"protect","description":"Store the multitool in a dry, well-ventilated place with tools open if possible to prevent moisture buildup. Avoid folding the tool while wet, especially after exposure to saltwater or mud, to prevent rust and corrosion.","products":[]}]}</t>
  </si>
  <si>
    <t>Manufactured in Portland, Oregon; Leatherman states the Sidekick is made at their original factory in the USA.</t>
  </si>
  <si>
    <t>leatherman multitool, pocket multitool, spring-action pliers, edc tool, camping multitool, stainless steel tool, compact multitool, one-handed operation, emergency tool, portable repair tool</t>
  </si>
  <si>
    <t>Everyday carry tasks, Camping and outdoor activities, Quick home repairs, Emergency preparedness, Travel utility tool</t>
  </si>
  <si>
    <t>""Users love the spring-action mechanism - one called them excellent and another was excited to finally have a pair that works smoothly for one-handed operation." – Product reviewer</t>
  </si>
  <si>
    <t>DO NOT try to disassemble - the internal springs make reassembly nearly impossible, killing any hope of DIY maintenance." – Tool user</t>
  </si>
  <si>
    <t>Columbia River Knife and Tool (CRKT)</t>
  </si>
  <si>
    <t>Drifter Stainless Steel Folding Knife Plain Edge 6450K</t>
  </si>
  <si>
    <t>https://www.amazon.com/dp/B001DZMBY4</t>
  </si>
  <si>
    <t>https://amzn.to/40X8Yn4</t>
  </si>
  <si>
    <t>B001DZMBY4</t>
  </si>
  <si>
    <t>https://docs.google.com/document/d/1XnC7xuZffzSZj_AH34zy1okZzfhA25maX1XKjLnevd0</t>
  </si>
  <si>
    <t>https://docs.google.com/document/d/1ASuIaJU-TIGEdq3IZ4WvHhVF5KJ-jNuQQZaglcbRbfg/edit</t>
  </si>
  <si>
    <t>https://docs.google.com/document/d/1umxnv8ZUg22u9oo1kMZWx_2-lHC-sWN-DvQ5A7vHC_g/edit</t>
  </si>
  <si>
    <t>https://docs.google.com/document/d/1GDTxGdYa8lahaEcql0aBVRgzLgw-vZywuU34TXoVzpg/edit</t>
  </si>
  <si>
    <t>https://www.pvk.com/crkt/</t>
  </si>
  <si>
    <t>https://docs.google.com/document/d/1L2ZG1XVWxvg8M57ttaI5l0P6nSo5LOViscMVQiRbxFU/edit</t>
  </si>
  <si>
    <t>https://www.amazon.com/stores/ColumbiaRiverKnifeandToolCRKT/page/CF4688CB-7477-49B3-9562-A024DD951265?is_byline_deeplink=true&amp;deeplink=737FC2ED-4F2F-4608-AD26-78A89CD270AD&amp;redirect_store_id=CF4688CB-7477-49B3-9562-A024DD951265&amp;lp_asin=B001DZMBY4&amp;ref_=ast_bln&amp;store_ref=bl_ast_dp_brandLogo_sto</t>
  </si>
  <si>
    <t>https://m.media-amazon.com/images/I/51gKTA8wQjL._AC_SL1500_.jpg</t>
  </si>
  <si>
    <t>https://m.media-amazon.com/images/I/51gKTA8wQjL._AC_SL1500_.jpg, https://m.media-amazon.com/images/I/71eDyQZdCNL._AC_SL1500_.jpg, https://m.media-amazon.com/images/I/41+Z1uBDP6L._AC_SL1000_.jpg, https://m.media-amazon.com/images/I/71GD8WGWKPL._AC_SL1500_.jpg, https://m.media-amazon.com/images/I/71ZoDAi1mWL._AC_SL1500_.jpg, https://m.media-amazon.com/images/I/31pEIygLzML._AC_.jpg, https://m.media-amazon.com/images/I/510yMJgderL._AC_SL1000_.jpg, https://m.media-amazon.com/images/I/51wmzgUG5-L._AC_SL1000_.jpg</t>
  </si>
  <si>
    <t>200+ bought in past month</t>
  </si>
  <si>
    <t>Tools &amp; Home Improvement &gt; Power &amp; Hand Tools &gt; Hand Tools &gt; Knives, Parts &amp; Accessories &gt; Knives &gt; Pocket Knives &amp; Folding Knives</t>
  </si>
  <si>
    <t>Exceptional Grip: G10 handle provides exceptional grip in all conditions Enhanced Protection: Gray titanium nitride coating improves corrosion resistance Easy Opening: Thumb stud allows for fast opening with one hand Limited Lifetime Warranty covers any defects in materials or workmanship, see company site for details</t>
  </si>
  <si>
    <t>Product Description          What makes a good logo knife? It should be affordable, and it should have some large flat areas on the blade or frame suitable for logo imprinting. So we are very happy to present the Drifter series. They're high-quality knives that are priced low enough to purchase in quantity, and have flat areas that are perfect for our "Company Billboard" imprinting by laser or silk screen. Or you can take any one to your local trophy house for personalized engraving. The Drifter G10 is a locking liner folder with black G10 scales and a 8Cr14MoV stainless steel 2.875" drop point blade in a gray titanium nitride finish. It features an InterFrame build with stainless steel liners and a black stainless steel clip. It is available in both Razor-Sharp or Combined Razor-Sharp and Triple-Point Serrated edges.Specifications:Blade Length: 2.88" (73.03 mm)Edge: PlainSteel: 8Cr14MoVBlade Finish: Titanium NitrideBlade Thickness: 0.09" (2.31 mm)Grind: HollowClosed Length: 3.66" (92.96 mm)Open Length: 6.50" (165.10 mm)Weight: 2.4 oz (68.04g)Handle: G10Style: Folding Knife with Liner Lock             From the Manufacturer          The Drifter made by Columbia River Knife and Tool is a lightweight G10 handle knife with a premium stainless steel 3-inch gray titanium nitride drop point blade. It features an InterFrame build with stainless steel liners and a black steel clip.</t>
  </si>
  <si>
    <t>8Cr14MoV Blade, G10 Handle</t>
  </si>
  <si>
    <t>Exceptional Grip: G10 handle provides exceptional grip in all conditions</t>
  </si>
  <si>
    <t>Enhanced Protection: Gray titanium nitride coating improves corrosion resistance</t>
  </si>
  <si>
    <t>Easy Opening: Thumb stud allows for fast opening with one hand</t>
  </si>
  <si>
    <t>Limited Lifetime Warranty covers any defects in materials or workmanship, see company site for details</t>
  </si>
  <si>
    <t>&lt;p&gt;The CRKT Drifter punches way above its $35 price tag, earning serious respect from the community. After years of hard use, these knives are still going strong.&lt;/p&gt;&lt;ul&gt;&lt;li&gt;&lt;strong&gt;Bomb-proof construction:&lt;/strong&gt; Users report no flex in handles, perfect blade centering, and rigid G-10 scales with nested steel liners - one guy even field-dressed an entire deer with it after his hunting knife failed&lt;/li&gt;&lt;li&gt;&lt;strong&gt;Excellent edge retention:&lt;/strong&gt; The 8Cr14MoV steel holds up surprisingly well - reviewers mention it staying sharp through heavy daily use like cutting straps and breaking down boxes, with many saying it rivals their expensive knives&lt;/li&gt;&lt;li&gt;&lt;strong&gt;Built to be used hard:&lt;/strong&gt; The affordable price means people actually use these as proper tools without babying them, and they report the knife handles the abuse year after year&lt;/li&gt;&lt;/ul&gt;&lt;br&gt;&lt;p&gt;&lt;strong&gt;Bottom line:&lt;/strong&gt; This is the knife that makes you question why you spent $200 on that safe queen - it's a legitimate BIFL workhorse that laughs at daily abuse.&lt;/p&gt;</t>
  </si>
  <si>
    <t>&lt;p&gt;The CRKT Drifter shows mixed repairability potential. While users praise its durability and report the knife surviving heavy use like field-dressing an entire deer, several design choices limit repair options.&lt;/p&gt;&lt;ul&gt;&lt;li&gt;&lt;strong&gt;Pivot maintenance possible:&lt;/strong&gt; Standard construction allows tightening or adjusting the pivot if blade play develops over time&lt;/li&gt;&lt;li&gt;&lt;strong&gt;Non-reversible pocket clip:&lt;/strong&gt; The single-position clip cannot be moved or replaced if damaged, a major limitation for left-handed users&lt;/li&gt;&lt;li&gt;&lt;strong&gt;G-10 scales serviceable:&lt;/strong&gt; The nested steel liner construction suggests scales could be removed for cleaning or replacement with basic tools&lt;/li&gt;&lt;li&gt;&lt;strong&gt;No manufacturer repair info:&lt;/strong&gt; Reviews focus on durability but don't mention CRKT's repair support or parts availability&lt;/li&gt;&lt;/ul&gt;&lt;br&gt;&lt;p&gt;&lt;strong&gt;Bottom line:&lt;/strong&gt; Built tough enough to avoid needing repairs, but when issues arise, you're mostly on your own except for basic pivot adjustments.&lt;/p&gt;</t>
  </si>
  <si>
    <t>&lt;p&gt;CRKT offers a limited lifetime warranty on the Drifter knife, covering defects in materials and workmanship for the original owner. The warranty policy is clearly defined and accessible on their website.&lt;/p&gt;&lt;ul&gt;&lt;li&gt;&lt;strong&gt;What's covered:&lt;/strong&gt; Manufacturing defects, material failures under normal use&lt;/li&gt;&lt;li&gt;&lt;strong&gt;What's excluded:&lt;/strong&gt; Normal wear, misuse, blade tip breakage, improper maintenance, modifications, and ownership transfers&lt;/li&gt;&lt;li&gt;&lt;strong&gt;Service process:&lt;/strong&gt; Straightforward claim process requiring a downloadable form and shipping to their Oregon facility, with free replacement of small parts like screws or clips available without a full claim&lt;/li&gt;&lt;/ul&gt;&lt;br&gt;&lt;p&gt;&lt;strong&gt;Bottom line:&lt;/strong&gt; CRKT consistently honors their warranty with responsive service, though the exclusions are fairly standard for knife warranties. The limited lifetime coverage provides good protection for the original owner.&lt;/p&gt;</t>
  </si>
  <si>
    <t xml:space="preserve">&lt;p&gt;&amp;lt;p&amp;gt;No sustainability claims or environmental impact information found in the reviews for this CRKT folding knife.&amp;lt;/p&amp;gt;&amp;lt;ul&amp;gt;&amp;lt;li&amp;gt;&amp;lt;strong&amp;gt;Materials:&amp;lt;/strong&amp;gt; Users praise the G-10 handle scales and 8Cr14MoV steel for durability, but no recycled content or eco-sourcing mentioned&amp;lt;/li&amp;gt;&amp;lt;li&amp;gt;&amp;lt;strong&amp;gt;Longevity:&amp;lt;/strong&amp;gt; One reviewer successfully field-dressed an entire deer with it, and many note it holds up well as a daily carry tool for years&amp;lt;/li&amp;gt;&amp;lt;li&amp;gt;&amp;lt;strong&amp;gt;Repairability:&amp;lt;/strong&amp;gt; No mention of replacement parts, warranty repairs, or ability to service the knife beyond basic sharpening&amp;lt;/li&amp;gt;&amp;lt;/ul&amp;gt;&amp;lt;br&amp;gt;&amp;lt;p&amp;gt;&amp;lt;strong&amp;gt;Bottom line:&amp;lt;/strong&amp;gt; While the Drifter appears built to last based on user experiences, CRKT makes no apparent sustainability commitments or circular design choices that reviewers noticed or mentioned.&amp;lt;/p&amp;gt;&lt;/p&gt;
</t>
  </si>
  <si>
    <t>&lt;p&gt;CRKT's Drifter has earned solid community respect as a budget EDC champion. Users consistently praise its shocking value proposition - many call it their go-to beater knife despite owning pricier alternatives. Field reports include butchering an entire deer after a dedicated hunting knife failed.&lt;/p&gt;&lt;ul&gt;&lt;li&gt;&lt;strong&gt;Build praise:&lt;/strong&gt; Redditors love the G-10 scales and rigid construction usually found on $100+ knives, plus smooth one-handed deployment&lt;/li&gt;&lt;li&gt;&lt;strong&gt;Materials win:&lt;/strong&gt; The 8Cr14MoV steel punches above its weight class, holding edges through hard use that surprises even knife enthusiasts&lt;/li&gt;&lt;li&gt;&lt;strong&gt;Clip controversy:&lt;/strong&gt; The non-reversible, right-hand-only pocket clip draws consistent complaints from lefties and EDC purists&lt;/li&gt;&lt;/ul&gt;&lt;br&gt;&lt;p&gt;&lt;strong&gt;Bottom line:&lt;/strong&gt; The Drifter earns its BIFL-adjacent status through proven durability at an unbeatable price, though the fixed clip position remains its Achilles heel.&lt;/p&gt;</t>
  </si>
  <si>
    <t>The CRKT Drifter is a legitimate BIFL workhorse at a bargain price point. Punching well above its $35 class, this knife delivers exceptional durability and edge retention that rivals $100+ options. It's perfect for those who need a reliable daily carry that can handle serious abuse without the precious treatment of expensive blades. While the non-reversible pocket clip and limited repair options present drawbacks, the value-to-performance ratio is extraordinary. This is the knife that makes high-end knife collectors question their expensive purchases.</t>
  </si>
  <si>
    <t>"Bombproof construction with G-10 scales and perfect blade centering has survived years of abuse, even field-dressing an entire deer when a dedicated hunting knife failed</t>
  </si>
  <si>
    <t>Basic pivot maintenance is possible, but non-reversible pocket clip and limited manufacturer repair support reduce long-term serviceability</t>
  </si>
  <si>
    <t>Limited lifetime warranty covers manufacturing defects for original owners with reasonably straightforward claim process, though normal wear and misuse excluded</t>
  </si>
  <si>
    <t>At $35, delivers performance comparable to knives costing 3-5x more, with edge retention that satisfies even knife enthusiasts</t>
  </si>
  <si>
    <t>Left-handed users consistently cite the fixed right-hand-only pocket clip as the knife's single major design flaw</t>
  </si>
  <si>
    <t>The CRKT Drifter folding knife delivers exceptional everyday utility in a compact, durable package. Featuring a robust 8Cr14MoV steel blade with titanium nitride coating for enhanced corrosion resistance and a textured G10 handle for secure grip in all conditions. The smooth one-handed opening and solid construction make it an ideal everyday carry tool that outperforms its price point with reliable, long-lasting performance.</t>
  </si>
  <si>
    <t>5-10 years of daily use with proper maintenance</t>
  </si>
  <si>
    <t>What are the blade and handle materials of the CRKT Drifter 6450K?</t>
  </si>
  <si>
    <t>The CRKT Drifter 6450K features a 2.88-inch drop point blade made from 8Cr14MoV stainless steel with a gray titanium nitride coating, and the handle is made of black G10 material.</t>
  </si>
  <si>
    <t>What is the locking mechanism used in the CRKT Drifter 6450K knife?</t>
  </si>
  <si>
    <t>The knife uses a liner lock mechanism, which provides a secure lockup of the blade for safe use and allows easy one-handed closing.</t>
  </si>
  <si>
    <t>What are the dimensions and weight of the CRKT Drifter 6450K?</t>
  </si>
  <si>
    <t>The Drifter 6450K has a closed length of approximately 3.63 inches (9.4 cm), an overall length of about 6.4 inches (16.2 cm), a blade thickness of 2.6 mm, and weighs around 67 grams (about 2.4 ounces).</t>
  </si>
  <si>
    <t>Does the CRKT Drifter 6450K include a pocket clip, and what is its orientation?</t>
  </si>
  <si>
    <t>Yes, it includes a stainless steel pocket clip positioned for right-side tip-down carry, which enhances convenience for everyday carry users.</t>
  </si>
  <si>
    <t>Is the CRKT Drifter 6450K knife covered by a warranty?</t>
  </si>
  <si>
    <t>Yes, CRKT offers a limited lifetime warranty on the Drifter knives against defects in materials and workmanship, valid only for the original owner and excluding misuse or modifications.</t>
  </si>
  <si>
    <t>Exceptional durability for price point</t>
  </si>
  <si>
    <t>Holds edge through heavy daily use</t>
  </si>
  <si>
    <t>Rigid G-10 scales with steel liners</t>
  </si>
  <si>
    <t>Smooth one-handed deployment mechanism</t>
  </si>
  <si>
    <t>Non-reversible pocket clip for righties only</t>
  </si>
  <si>
    <t>Limited manufacturer repair support</t>
  </si>
  <si>
    <t>Warranty excludes normal wear and breakage</t>
  </si>
  <si>
    <t>No sustainability or recycled materials</t>
  </si>
  <si>
    <t>{"frequency":{"frequency":"Weekly / As Needed","description":"Regular maintenance helps maintain performance and longevity"},"steps":[{"step":1,"title":"Clean","icon":"clean","description":"Use a soft-bristle brush to gently scrub the blade and handle with mild soap and warm water. Avoid abrasive materials. Dry thoroughly with a microfiber cloth to prevent rust.","products":[{"name":"Soft-Bristle Brush","price":"$5-10"},{"name":"Mild Dish Soap","price":"$2-5"}]},{"step":2,"title":"Condition / Maintain","icon":"condition","description":"Apply a suitable lubricant to the pivot area and moving parts to ensure smooth operation. Regularly check and adjust the pivot screws with a Torx driver if necessary.","products":[{"name":"Torx Driver Set","price":"$15-25"},{"name":"Knife Lubricant","price":"$10-15"}]},{"step":3,"title":"Protect / Store","icon":"protect","description":"Store your CRKT Drifter in a dry environment. Avoid exposing it to extreme temperatures or moisture. Regularly inspect for damage or wear.","products":[]}]}</t>
  </si>
  <si>
    <t>Manufactured in China; CRKT Drifter 6450K is produced primarily at overseas facilities.</t>
  </si>
  <si>
    <t>folding knife, edc knife, pocket knife, g10 handle, 8cr14mov steel, outdoor tool, titanium nitride coating, everyday carry, tactical knife, crkt</t>
  </si>
  <si>
    <t>Everyday carry pocket knife, Outdoor and camping utility, Package and box opening, Emergency field dressing, General cutting tasks</t>
  </si>
  <si>
    <t>""This is the knife that makes you question why you spent $200 on that safe queen – it's a legitimate BIFL workhorse that laughs at daily abuse." – BIFL reviewer</t>
  </si>
  <si>
    <t>The Drifter appears built to last based on user experiences, though CRKT makes no apparent sustainability commitments or circular design choices." – Community assessment</t>
  </si>
  <si>
    <t>Victorinox</t>
  </si>
  <si>
    <t>Swiss Army Classic SD Pocket Knife Red</t>
  </si>
  <si>
    <t>https://www.amazon.com/dp/B00004YVB2</t>
  </si>
  <si>
    <t>https://amzn.to/46M4QKh</t>
  </si>
  <si>
    <t>B00004YVB2</t>
  </si>
  <si>
    <t>https://docs.google.com/document/d/1YrsWpTzJt_Gp5o0pTfinQxMJeL9gBuEU3lNxc1yshzM</t>
  </si>
  <si>
    <t>https://docs.google.com/document/d/1rKkpX--XXiFRb4CyhsTFEICVWan7TxoKJLLqYyi0RF4/edit?usp=sharing</t>
  </si>
  <si>
    <t>https://docs.google.com/document/d/1u8hJ2oq1GooiypWO47LVvH_0-BzT3KS0axVTKyBO4tY/edit</t>
  </si>
  <si>
    <t>https://docs.google.com/document/d/1Td6lqe8VWIRfE8YykIWlh0nm8QldhZB_0IMcQu-zfIs/edit</t>
  </si>
  <si>
    <t>https://www.victorinox.com/en-US/</t>
  </si>
  <si>
    <t>https://docs.google.com/document/d/18YRu0TBySl68EXsk8wUwpW55EaUiaCk8WJn8ajmNzjc/edit</t>
  </si>
  <si>
    <t>https://www.amazon.com/stores/Victorinox/page/59DC7984-FCC0-4299-B3F1-A360893B7FDB?is_byline_deeplink=true&amp;deeplink=59DC7984-FCC0-4299-B3F1-A360893B7FDB&amp;redirect_store_id=59DC7984-FCC0-4299-B3F1-A360893B7FDB&amp;lp_asin=B00004YVB2&amp;ref_=ast_bln&amp;store_ref=bl_ast_dp_brandLogo_sto</t>
  </si>
  <si>
    <t>https://m.media-amazon.com/images/I/81Zi3MsS2cL._AC_SL1500_.jpg</t>
  </si>
  <si>
    <t>https://m.media-amazon.com/images/I/81Zi3MsS2cL._AC_SL1500_.jpg, https://m.media-amazon.com/images/I/612jmn+yceL._AC_SL1500_.jpg, https://m.media-amazon.com/images/I/61gW6b87dbL._AC_SL1500_.jpg, https://m.media-amazon.com/images/I/510c72oRTSL._AC_SL1500_.jpg, https://m.media-amazon.com/images/I/51sDnzCqXHL._AC_SL1080_.jpg, https://m.media-amazon.com/images/I/71RgQ6zYbbL._AC_SL1500_.jpg, https://m.media-amazon.com/images/I/811mwFu3P2L._AC_SL1500_.jpg, https://m.media-amazon.com/images/I/81pYcIX0wLL._AC_SL1200_.jpg, https://m.media-amazon.com/images/I/8180mWnPoiL._AC_SL1500_.jpg, https://m.media-amazon.com/images/I/71swW8XBK0L._AC_SL1200_.jpg, https://m.media-amazon.com/images/I/91fvTOFhVPL._AC_SL1500_.jpg, https://m.media-amazon.com/images/I/21nyA7AYrdL._AC_.jpg</t>
  </si>
  <si>
    <t>CLASSIC SD: Beloved by everyday adventurers for more than a century. Combines vibrant colors with sleek functionality. EVERYDAY HERO: The Victorinox Swiss Army Classic SD pocket knife doesn’t just look good, it’s also fully equipped to tackle your everyday tasks with ease. Key features include a small blade, scissors, nail file, screwdriver, key ring, toothpick and tweezers. BRIGHT AND BOLD: Tailor your Classic SD to your own personal style with our bold range of colors, from bright Mango Tango to pretty Cherry Blossom. HIGHEST SWISS QUALITY: Victorinox stands for skilled craftsmanship and innovative design. We draw on 13 years’ experience to produce iconic, high-quality knives, watches, luggage and perfumes. SPECIFICATIONS: Measurements: 58 mm / 2.3 in long × 18 mm / .7 in wide × 9 mm / .4 in height. Weight: 21 g / .7 oz. Scale material: ABS/Cellidor. Color: Red</t>
  </si>
  <si>
    <t>Product Description          It all started with the Swiss Officer’s Knife – and more than a century later, the Swiss Army Knife is still an icon of sleek functionality. Each one is built to last a lifetime and in the Classic you'll find all the functionality you need for your everyday adventures – in a package you'll want to keep with you always. It's the easiest lifetime commitment you'll ever make.             Amazon.com          From the renowned company that created the Swiss Army knife a century ago comes this classic version of the pocket knife. It contains six tools that put life in order again when they're needed. Measuring just 2-1/4 inches long--less than a pack of gum--and sheathed in red plastic, the Classic pocket knife is a toolbox and manicure kit small enough to fit into a pocket. (It also comes with a key ring.) Stainless-steel tools contained inside are a knife blade, scissors, a nail file with a screwdriver tip, a removable plastic toothpick, and removable tweezers. --Fred Brack</t>
  </si>
  <si>
    <t>2.28 x 0.71 x 0.35 inches</t>
  </si>
  <si>
    <t>CLASSIC SD: Beloved by everyday adventurers for more than a century. Combines vibrant colors with sleek functionality.</t>
  </si>
  <si>
    <t>EVERYDAY HERO: The Victorinox Swiss Army Classic SD pocket knife doesn’t just look good, it’s also fully equipped to tackle your everyday tasks with ease. Key features include a small blade, scissors, nail file, screwdriver, key ring, toothpick and tweezers.</t>
  </si>
  <si>
    <t>BRIGHT AND BOLD: Tailor your Classic SD to your own personal style with our bold range of colors, from bright Mango Tango to pretty Cherry Blossom.</t>
  </si>
  <si>
    <t>HIGHEST SWISS QUALITY: Victorinox stands for skilled craftsmanship and innovative design. We draw on 13 years’ experience to produce iconic, high-quality knives, watches, luggage and perfumes.</t>
  </si>
  <si>
    <t>SPECIFICATIONS: Measurements: 58 mm / 2.3 in long × 18 mm / .7 in wide × 9 mm / .4 in height. Weight: 21 g / .7 oz. Scale material: ABS/Cellidor. Color: Red</t>
  </si>
  <si>
    <t>&lt;p&gt;Finally, a pocket knife that refuses to quit. Victorinox Classic SD owners consistently report decades of daily carry with tools still working like new.&lt;/p&gt;&lt;ul&gt;&lt;li&gt;&lt;strong&gt;Multi-decade survivors:&lt;/strong&gt; Users confirm carrying same knife for 25-30+ years, with one stating they haven't been without one for decades and quality has stayed at 100%&lt;/li&gt;&lt;li&gt;&lt;strong&gt;Built like a tiny tank:&lt;/strong&gt; Despite being small enough for keychains, users describe it as resistant, sturdy and well made with outstanding build quality that maintains sharpness and function after years&lt;/li&gt;&lt;li&gt;&lt;strong&gt;Weak spots exist:&lt;/strong&gt; Some plastic scales loosen or chip over time, and Classic SD scissors get mixed reviews compared to legacy Wenger models&lt;/li&gt;&lt;li&gt;&lt;strong&gt;Lifetime warranty backs it up:&lt;/strong&gt; Victorinox offers lifetime coverage for defects (excluding 2-year on electronics), with users praising exceptional customer service that sends replacements for worn units&lt;/li&gt;&lt;/ul&gt;&lt;br&gt;&lt;p&gt;&lt;strong&gt;Bottom line:&lt;/strong&gt; At $24, this is BIFL gold - a genuinely indestructible EDC tool that'll outlast you if you don't lose it first (which is the #1 reason people buy replacements)&lt;/p&gt;</t>
  </si>
  <si>
    <t>&lt;p&gt;The Classic SD scores high on repairability thanks to Victorinox's legendary support system and modular design. Users report sending in 30-year-old knives and getting them serviced or replaced free, with one noting Victorinox sent a replacement back along with my original after springs got weak. The simple construction allows DIY fixes too.&lt;/p&gt;&lt;ul&gt;&lt;li&gt;&lt;strong&gt;Parts access:&lt;/strong&gt; Toothpicks and tweezers easily replaceable; custom scales widely available from third parties&lt;/li&gt;&lt;li&gt;&lt;strong&gt;Service network:&lt;/strong&gt; Global authorized service centers plus flagship store repairs handle everything from loose scales to worn springs&lt;/li&gt;&lt;li&gt;&lt;strong&gt;Tool limits:&lt;/strong&gt; No screws or clips means basic maintenance only - can't fully disassemble blade pivots at home&lt;/li&gt;&lt;/ul&gt;&lt;br&gt;&lt;p&gt;&lt;strong&gt;Bottom line:&lt;/strong&gt; While you can't rebuild it completely yourself, Victorinox's lifetime warranty and repair service make this about as fixable as a sealed multi-tool gets. Even out-of-warranty repairs are offered for nominal fees.&lt;/p&gt;</t>
  </si>
  <si>
    <t>&lt;p&gt;Victorinox offers a true lifetime warranty that covers manufacturing defects for the entire life of their Swiss Army Classic SD Pocket Knife. User experiences consistently confirm the company honors this commitment with minimal hassle.&lt;/p&gt;&lt;ul&gt;&lt;li&gt;&lt;strong&gt;Coverage:&lt;/strong&gt; Lifetime guarantee against defects in material and workmanship under normal use conditions.&lt;/li&gt;&lt;li&gt;&lt;strong&gt;Claim Process:&lt;/strong&gt; Simple process through authorized dealers or direct with Victorinox service centers; company covers return shipping after repair.&lt;/li&gt;&lt;li&gt;&lt;strong&gt;Real-world Experiences:&lt;/strong&gt; Multiple user reports confirm excellent service experiences, with one noting: "They sent a replacement back along with my original... Awesome and friendly customer service!"&lt;/li&gt;&lt;/ul&gt;&lt;br&gt;&lt;p&gt;&lt;strong&gt;Bottom line:&lt;/strong&gt; Victorinox stands behind their products with a genuine lifetime warranty that's consistently honored, though proof of purchase is required and normal wear/misuse aren't covered.&lt;/p&gt;</t>
  </si>
  <si>
    <t xml:space="preserve">&lt;p&gt;&amp;lt;p&amp;gt;No sustainability information found in reviews. Users focus on durability and decades-long ownership but don&amp;#39;t mention recycled materials, eco-friendly packaging, or environmental practices.&amp;lt;/p&amp;gt;&amp;lt;ul&amp;gt;&amp;lt;li&amp;gt;&amp;lt;strong&amp;gt;Longevity signals:&amp;lt;/strong&amp;gt; Multiple reviewers report owning the same knife for decades, with one user stating they haven&amp;#39;t been without one for decades and quality stayed at 100%&amp;lt;/li&amp;gt;&amp;lt;li&amp;gt;&amp;lt;strong&amp;gt;Repair culture:&amp;lt;/strong&amp;gt; Victorinox offers lifetime warranty and repair services, with users praising how the company sent replacements while returning originals for sentimental value&amp;lt;/li&amp;gt;&amp;lt;li&amp;gt;&amp;lt;strong&amp;gt;Durability focus:&amp;lt;/strong&amp;gt; Reviews emphasize build quality is outstanding and knives stay sharp and functional as the day they were bought&amp;lt;/li&amp;gt;&amp;lt;/ul&amp;gt;&amp;lt;br&amp;gt;&amp;lt;p&amp;gt;&amp;lt;strong&amp;gt;Bottom line:&amp;lt;/strong&amp;gt; While the product&amp;#39;s extreme longevity and repairability align with sustainability principles, reviews contain zero explicit environmental claims about materials, manufacturing, or packaging to evaluate.&amp;lt;/p&amp;gt;&lt;/p&gt;
</t>
  </si>
  <si>
    <t>&lt;p&gt;Victorinox Swiss Army knives are considered BIFL gold standard by Reddit communities, with users carrying them for decades without issues. The Classic SD specifically draws praise for consistent quality over generations.&lt;/p&gt;&lt;ul&gt;&lt;li&gt;&lt;strong&gt;Durability proof:&lt;/strong&gt; Multiple users report carrying the same knife daily for 25-30 years with testimonials like haven't been without one for decades and quality stayed at 100%&lt;/li&gt;&lt;li&gt;&lt;strong&gt;Service excellence:&lt;/strong&gt; Victorinox replaced weak springs on a 30-year-old knife for free and sent back both original and replacement, earning widespread community respect&lt;/li&gt;&lt;li&gt;&lt;strong&gt;Minor gripes:&lt;/strong&gt; Some find Classic SD scissors inferior to old Wenger models, blade placement awkward near keyring, and plastic scales occasionally loosen over time&lt;/li&gt;&lt;/ul&gt;&lt;br&gt;&lt;p&gt;&lt;strong&gt;Bottom line:&lt;/strong&gt; Reddit's EDC and BIFL communities overwhelmingly endorse Victorinox as a true generational purchase backed by exceptional customer service.&lt;/p&gt;</t>
  </si>
  <si>
    <t>The Victorinox Classic SD embodies BIFL principles with exceptional longevity, proven by owners who've carried the same knife for 30+ years. At $24, it's an unbeatable value that combines legendary durability with genuine lifetime warranty coverage. Victorinox's exemplary service sends replacements when needed, sometimes alongside your original for sentimental value. While plastic scales may eventually loosen and some find the scissors inferior to Wenger models, this keychain-sized multi-tool is the definition of buy-it-once reliability for everyday carriers who prioritize compact function over tactical features.</t>
  </si>
  <si>
    <t>"Survives decades of daily carry with all tools functioning like new - the primary reason for replacement is loss, not failure</t>
  </si>
  <si>
    <t>Simple design limits DIY repairs, but Victorinox's global service network handles everything from worn springs to damaged scales, often for free</t>
  </si>
  <si>
    <t>Lifetime warranty is consistently honored with minimal hassle and exceptional customer service that goes beyond expectations</t>
  </si>
  <si>
    <t>At $24, represents extraordinary value for a genuinely lifetime-quality tool backed by multigenerational proof</t>
  </si>
  <si>
    <t>Reddit's EDC and BIFL communities universally recognize it as the gold standard of pocket multi-tools, with only minor complaints about scale durability</t>
  </si>
  <si>
    <t>The Victorinox Swiss Army Classic SD Pocket Knife combines legendary durability with everyday practicality in a compact 58mm package. Crafted from high-quality stainless steel with ABS/Cellidor scales, this keychain-ready multi-tool features seven essential functions including a small blade, scissors, nail file, screwdriver, toothpick and tweezers. Backed by Victorinox's lifetime warranty and renowned customer service, it's designed to deliver decades of reliable everyday use.</t>
  </si>
  <si>
    <t>25+ years with normal use, potentially lasting multiple decades</t>
  </si>
  <si>
    <t>What tools are included in the Victorinox Classic SD Pocket Knife?</t>
  </si>
  <si>
    <t>The Victorinox Classic SD includes seven tools: a small blade, scissors, key ring, tweezers, toothpick, nail file, and a 2.5 mm screwdriver integrated into the nail file.</t>
  </si>
  <si>
    <t>What are the dimensions and weight of the Classic SD?</t>
  </si>
  <si>
    <t>The Classic SD measures 58 mm (2.3 inches) in length, 18 mm in width, and 9 mm in height when closed, and weighs approximately 21 grams.</t>
  </si>
  <si>
    <t>Is the Classic SD suitable for carrying on a keychain?</t>
  </si>
  <si>
    <t>Yes, the Classic SD is compact and lightweight, making it ideal for attaching to a keychain for everyday carry.</t>
  </si>
  <si>
    <t>Does the Classic SD come with a warranty?</t>
  </si>
  <si>
    <t>Yes, Victorinox provides a lifetime warranty against manufacturer's defects for the Classic SD.</t>
  </si>
  <si>
    <t>What is the blade material and type?</t>
  </si>
  <si>
    <t>The blade is made of Victorinox proprietary stainless steel (1.4110, 56 HRC), features a drop point shape with a plain edge, and is designed for small cutting tasks.</t>
  </si>
  <si>
    <t>Lasts decades with daily use</t>
  </si>
  <si>
    <t>Lifetime warranty with excellent customer service</t>
  </si>
  <si>
    <t>Maintains sharpness and functionality over years</t>
  </si>
  <si>
    <t>Small enough for keychain carry</t>
  </si>
  <si>
    <t>Plastic scales may loosen over time</t>
  </si>
  <si>
    <t>Scissors weaker than older Wenger models</t>
  </si>
  <si>
    <t>Awkward blade placement near keyring</t>
  </si>
  <si>
    <t>Easy to lose due to small size</t>
  </si>
  <si>
    <t>{"frequency":{"frequency":"As Needed, ideally after use","description":"Clean and lubricate your Swiss Army Classic SD Pocket Knife after each use or when dirt and debris accumulate to ensure smooth operation and prevent rust."},"steps":[{"step":1,"title":"Clean","icon":"clean","description":"Open all tools and clean the knife using warm soapy water and a soft brush like a toothbrush, especially in hinge areas to remove dirt and grease. Rinse thoroughly and dry completely with a lint-free cloth or use a hairdryer to ensure no moisture remains.","products":[{"name":"Mild Dish Soap","price":"$5-10"},{"name":"Soft Toothbrush","price":"$3-7"}]},{"step":2,"title":"Condition / Maintain","icon":"condition","description":"Apply a small amount of quality multi-tool oil or lubricant specifically for knives to all hinges and moving parts to keep them moving smoothly. Wipe off any excess oil and open and close all tools a few times to distribute the lubricant evenly.","products":[{"name":"Victorinox Multi-Tool Oil","price":"$10-15"},{"name":"Ballistol Maintenance Oil","price":"$10-15"}]},{"step":3,"title":"Protect / Store","icon":"protect","description":"Store the knife closed in a dry place, avoiding prolonged exposure to moisture. Avoid leaving it dirty or wet in pockets or humid environments to prevent corrosion and wear.","products":[]}]}</t>
  </si>
  <si>
    <t>Switzerland</t>
  </si>
  <si>
    <t>Victorinox manufactures the Swiss Army Classic SD Pocket Knife entirely in its factory in Ibach-Schwyz, Switzerland.</t>
  </si>
  <si>
    <t>pocket knife, swiss army knife, multi-tool, edc, keychain tool, victorinox, stainless steel, compact knife, scissors, everyday carry</t>
  </si>
  <si>
    <t>Everyday carry keychain tool, Quick household repairs, Travel and outdoor adventures, Emergency preparedness, Gift for practical individuals</t>
  </si>
  <si>
    <t>""I haven't been without one for decades and quality has stayed at 100%. Outstanding build quality that maintains sharpness and function after years." – Reddit user</t>
  </si>
  <si>
    <t>They sent a replacement back along with my original after springs got weak. Awesome and friendly customer service!" – BIFL community member</t>
  </si>
  <si>
    <t>Sennheiser</t>
  </si>
  <si>
    <t>HD 599 SE Open Back Headphone Black</t>
  </si>
  <si>
    <t>https://www.amazon.com/dp/B07RFNZYJZ</t>
  </si>
  <si>
    <t>https://amzn.to/40XBHIt</t>
  </si>
  <si>
    <t>B07RFNZYJZ</t>
  </si>
  <si>
    <t>https://docs.google.com/document/d/1c2MEVT3yW_bXOUCM_0aCuBe4B2kqSoiuLjBJdiIxrko</t>
  </si>
  <si>
    <t>https://docs.google.com/document/d/1Wjc11PWjmf6kWWW6c0KZ2JNcbhCz1EngrjC7BcTk6Nc/edit</t>
  </si>
  <si>
    <t>https://docs.google.com/document/d/1ytcAPlObsz0fx16Ky_OX6PWt-U81kEhQXP9Lvxrw8zU/edit</t>
  </si>
  <si>
    <t>https://docs.google.com/document/d/1LUt5kg74xXepvA-xFr9TAEeKzy6oonsBgGRkHTtSnsI/edit</t>
  </si>
  <si>
    <t>https://www.sennheiser-hearing.com</t>
  </si>
  <si>
    <t>https://docs.google.com/document/d/17fcdwusnjWO8xuFARM3PjltHryCH1gW7G-ToRT062Pc/edit</t>
  </si>
  <si>
    <t>https://www.amazon.com/stores/SennheiserConsumerAudio/page/BF91F1F1-BB47-439A-B38B-E07FB37B1B54?is_byline_deeplink=true&amp;deeplink=D3B0B62C-1526-4303-9CC8-F5A80E6B4DC8&amp;redirect_store_id=BF91F1F1-BB47-439A-B38B-E07FB37B1B54&amp;lp_asin=B07RFNZYJZ&amp;ref_=ast_bln&amp;store_ref=bl_ast_dp_brandLogo_sto</t>
  </si>
  <si>
    <t>https://m.media-amazon.com/images/I/71CsuhjpXhS._AC_SL1500_.jpg</t>
  </si>
  <si>
    <t>https://m.media-amazon.com/images/I/71CsuhjpXhS._AC_SL1500_.jpg, https://m.media-amazon.com/images/I/91QbAnOPtkL._AC_SL1500_.jpg, https://m.media-amazon.com/images/I/6126mCJJeJS._AC_SL1500_.jpg, https://m.media-amazon.com/images/I/61wsp35cpLS._AC_SL1500_.jpg, https://m.media-amazon.com/images/I/61EPangIl6S._AC_SL1500_.jpg, https://m.media-amazon.com/images/I/61ShSrZCC8S._AC_SL1500_.jpg, https://m.media-amazon.com/images/I/61XsNqGPtLS._AC_SL1500_.jpg</t>
  </si>
  <si>
    <t>50+ bought in past month</t>
  </si>
  <si>
    <t>Electronics &gt; Headphones, Earbuds &amp; Accessories &gt; Headphones &amp; Earbuds &gt; Over-Ear Headphones</t>
  </si>
  <si>
    <t>Premium, audiophile-grade over ear, open back headphones Lightweight with luxurious velour covered ear pads for extreme comfort Compatible with virtually every audio device including phones, tablets and computers Two detachable cables included (3 meter with 6.3 millimeter jack and 1.2 meter with 3.5 millimeter jack) Connector type: 3.5mm jack</t>
  </si>
  <si>
    <t>7.2 x 6.1 x 3.2 inches</t>
  </si>
  <si>
    <t>Premium, audiophile-grade over ear, open back headphones</t>
  </si>
  <si>
    <t>Lightweight with luxurious velour covered ear pads for extreme comfort</t>
  </si>
  <si>
    <t>Compatible with virtually every audio device including phones, tablets and computers</t>
  </si>
  <si>
    <t>Two detachable cables included (3 meter with 6.3 millimeter jack and 1.2 meter with 3.5 millimeter jack)</t>
  </si>
  <si>
    <t>Connector type: 3.5mm jack</t>
  </si>
  <si>
    <t>&lt;p&gt;Solid entry-level open-backs with proven longevity potential, but hampered by some design limitations. Community reports of 5-22 year lifespans for various Sennheiser models inspire confidence, though specific HD 599 SE data is limited.&lt;/p&gt;&lt;ul&gt;&lt;li&gt;&lt;strong&gt;Build wins:&lt;/strong&gt; Removable cables eliminate the #1 failure point - users praise this as the greatest quality of life feature. All-plastic construction actually helps here: less weight means less stress on joints over years of use.&lt;/li&gt;&lt;li&gt;&lt;strong&gt;Achilles heel:&lt;/strong&gt; Driver distorts badly with sub-80Hz EQ boosts according to multiple users, suggesting a hard physical limitation that could worsen with age. One user called it distortion beyond comprehension.&lt;/li&gt;&lt;li&gt;&lt;strong&gt;Parts availability:&lt;/strong&gt; Sennheiser's track record shows replacement pads and cables available for decades on other models, though warranty is non-transferable and limited to original purchaser only.&lt;/li&gt;&lt;/ul&gt;&lt;br&gt;&lt;p&gt;&lt;strong&gt;Bottom line:&lt;/strong&gt; These can last 10+ years with care, but avoid heavy bass EQ unless you want blown drivers. The removable cable alone puts them ahead of most sub-$200 cans for longevity.&lt;/p&gt;</t>
  </si>
  <si>
    <t>&lt;p&gt;The HD 599 SE shows solid repair potential with user-replaceable cables — a major win since cables are the most common failure point. Multiple users report years of use with simple cable swaps, and Sennheiser's history of selling replacement parts (earpads, cables) for their HD series backs this up.&lt;/p&gt;&lt;ul&gt;&lt;li&gt;&lt;strong&gt;Cable system:&lt;/strong&gt; Two detachable cables included, users praise the removable cable as the greatest quality of life feature, though the proprietary 2.5mm lock limits aftermarket options&lt;/li&gt;&lt;li&gt;&lt;strong&gt;Part availability:&lt;/strong&gt; Reddit users report 12-22 year old Sennheiser models still running with periodic pad replacements, and the brand has a track record of long-term parts support&lt;/li&gt;&lt;li&gt;&lt;strong&gt;Build concerns:&lt;/strong&gt; All-plastic construction and reports of poor sub-bass EQ response causing driver distortion suggest some components may not be fixable if they fail&lt;/li&gt;&lt;/ul&gt;&lt;br&gt;&lt;p&gt;&lt;strong&gt;Bottom line:&lt;/strong&gt; Great for cable and pad swaps with standard tools, but driver issues would likely mean replacement. Sennheiser's parts ecosystem gives these a fighting chance at lasting a decade with basic maintenance.&lt;/p&gt;</t>
  </si>
  <si>
    <t>&lt;p&gt;Sennheiser offers a standard 2-year manufacturer's warranty for the HD 599 SE, covering manufacturing defects and workmanship issues under normal use conditions.&lt;/p&gt;&lt;ul&gt;&lt;li&gt;&lt;strong&gt;Coverage Scope:&lt;/strong&gt; Limited to manufacturing defects only; excludes ear pads, cables, and damage from improper use, unauthorized repairs, or liquid exposure.&lt;/li&gt;&lt;li&gt;&lt;strong&gt;Claim Process:&lt;/strong&gt; Requires contacting Sennheiser/Sonova support with proof of purchase from an authorized retailer. Company will repair or replace at their discretion.&lt;/li&gt;&lt;li&gt;&lt;strong&gt;Consistency:&lt;/strong&gt; Reddit reviews suggest Sennheiser generally honors warranties, though specific HD 599 SE warranty experiences weren't prominent in the data.&lt;/li&gt;&lt;/ul&gt;&lt;br&gt;&lt;p&gt;&lt;strong&gt;Bottom line:&lt;/strong&gt; A solid mid-range warranty that covers the basics for 2-3 years with reasonable terms. The exclusion of cables and ear pads (common failure points) is disappointing, but the company's reputation for honoring legitimate claims balances this limitation.&lt;/p&gt;</t>
  </si>
  <si>
    <t xml:space="preserve">&lt;p&gt;&amp;lt;p&amp;gt;The reviews provide no meaningful sustainability information about these Sennheiser headphones. Users don&amp;#39;t mention recycled materials, eco-friendly packaging, energy efficiency, or end-of-life disposal options.&amp;lt;/p&amp;gt;&amp;lt;ul&amp;gt;&amp;lt;li&amp;gt;&amp;lt;strong&amp;gt;Durability signals:&amp;lt;/strong&amp;gt; Users report headphones lasting 5-22 years with one saying their 22 year old HD 580s are still amazing&amp;lt;/li&amp;gt;&amp;lt;li&amp;gt;&amp;lt;strong&amp;gt;Repairability:&amp;lt;/strong&amp;gt; Replaceable cables and ear pads extend product life, with users noting the removable cable is the greatest quality of life feature&amp;lt;/li&amp;gt;&amp;lt;li&amp;gt;&amp;lt;strong&amp;gt;No eco claims:&amp;lt;/strong&amp;gt; Zero mentions of sustainable manufacturing, carbon footprint, or environmental certifications in any reviews&amp;lt;/li&amp;gt;&amp;lt;/ul&amp;gt;&amp;lt;br&amp;gt;&amp;lt;p&amp;gt;&amp;lt;strong&amp;gt;Bottom line:&amp;lt;/strong&amp;gt; While the long lifespan and replaceable parts reduce waste through extended use, there&amp;#39;s no evidence of intentional sustainable design or eco-friendly practices from Sennheiser in these reviews.&amp;lt;/p&amp;gt;&lt;/p&gt;
</t>
  </si>
  <si>
    <t>&lt;p&gt;Redditors have mixed but generally positive opinions on the HD 599 SE, especially when snagged during frequent sales around $80-100. The consensus splits between those who love the warm, comfortable experience and those frustrated by the muddy stock sound that needs EQ tweaking.&lt;/p&gt;&lt;ul&gt;&lt;li&gt;&lt;strong&gt;Comfort champion:&lt;/strong&gt; Users rave about wearing them forever with no discomfort and call the lightweight design with velour earpads unbeatable for marathon sessions&lt;/li&gt;&lt;li&gt;&lt;strong&gt;Sound divides opinion:&lt;/strong&gt; Some hear amazing details and intimate vocals while others complain about veiled, muddy mids that obscure clarity until EQ fixes it&lt;/li&gt;&lt;li&gt;&lt;strong&gt;BIFL potential confirmed:&lt;/strong&gt; Multiple users report Sennheisers lasting 5-22 years with replaceable cables and parts extending lifespan significantly&lt;/li&gt;&lt;/ul&gt;&lt;br&gt;&lt;p&gt;&lt;strong&gt;Bottom line:&lt;/strong&gt; Strong community favorite at sale prices with exceptional comfort and longevity, but the warm tuning polarizes listeners - many swear by EQ to unlock their true potential.&lt;/p&gt;</t>
  </si>
  <si>
    <t>Sennheiser HD 599 SE headphones earn their BIFL status through excellent longevity potential and replaceable core components. The detachable cable eliminates the #1 failure point, with Sennheiser's track record showing decades of parts availability. While the all-plastic construction raises concerns, it actually reduces stress on joints. The Achilles heel is poor response to bass EQ, potentially damaging drivers. At $80-100 sale prices, these represent outstanding value for comfort-focused listeners who prioritize long sessions over bass-heavy genres. Best for home listening with moderate volume needs and users willing to EQ.</t>
  </si>
  <si>
    <t>"10+ year lifespan potential with proper care, though avoid heavy bass EQ to prevent driver distortion</t>
  </si>
  <si>
    <t>User-replaceable cables and earpads with Sennheiser's history of long-term parts support, though proprietary connectors limit aftermarket options</t>
  </si>
  <si>
    <t>Standard 2-year warranty excludes cables and earpads; company generally honors legitimate claims</t>
  </si>
  <si>
    <t>Exceptional value when purchased around $80-100 during frequent sales</t>
  </si>
  <si>
    <t>Community consensus praises unbeatable comfort for marathon sessions while sound signature divides users (many recommend EQ adjustments)</t>
  </si>
  <si>
    <t>Sennheiser's HD 599 SE open-back headphones deliver audiophile-grade sound with exceptional comfort for extended listening sessions. The lightweight design features luxurious velour ear pads while the two detachable cables eliminate the primary failure point. Compatible with virtually any audio device, these headphones offer premium sound reproduction in a durable package designed for years of reliable performance.</t>
  </si>
  <si>
    <t>8-10 years with periodic pad replacements and proper care</t>
  </si>
  <si>
    <t>Is the HD 599 SE hard to drive? Do I need an amplifier?</t>
  </si>
  <si>
    <t>The HD 599 SE has an impedance of 50 ohms and a sensitivity of 106 dB/1V, so it is relatively easy to drive and does not require a dedicated amplifier; however, a good quality headphone output will provide better detail and control.</t>
  </si>
  <si>
    <t>How comfortable are the HD 599 SE headphones for long listening sessions?</t>
  </si>
  <si>
    <t>The HD 599 SE features large, over-ear velour pads and a lightweight design, making them extremely comfortable for extended use, even in warm environments.</t>
  </si>
  <si>
    <t>Does the HD 599 SE leak sound or isolate well from outside noise?</t>
  </si>
  <si>
    <t>As an open-back design, the HD 599 SE leaks sound and does not isolate from ambient noise; it is best used in quiet environments rather than for commuting or office use.</t>
  </si>
  <si>
    <t>What accessories are included with the HD 599 SE?</t>
  </si>
  <si>
    <t>The HD 599 SE comes with two detachable cables (3m 6.3mm and 1.2m 3.5mm), a 6.3mm to 3.5mm adapter, and replaceable ear pads are available separately.</t>
  </si>
  <si>
    <t>How does the sound quality of the HD 599 SE compare to other headphones in its class?</t>
  </si>
  <si>
    <t>The HD 599 SE offers a warm, well-balanced, and natural sound profile with good mid and treble accuracy, though it has a mild emphasis in the bass and midrange that may appeal to some users more than others; it is considered a solid value for its price.</t>
  </si>
  <si>
    <t>Removable cables prevent common failure point</t>
  </si>
  <si>
    <t>Exceptional comfort for marathon listening sessions</t>
  </si>
  <si>
    <t>Can last 10+ years with proper care</t>
  </si>
  <si>
    <t>Replacement parts available for years</t>
  </si>
  <si>
    <t>Driver distorts badly with heavy bass EQ</t>
  </si>
  <si>
    <t>Proprietary cable connection limits options</t>
  </si>
  <si>
    <t>Warranty excludes cables and ear pads</t>
  </si>
  <si>
    <t>Sound quality polarizes users without EQ</t>
  </si>
  <si>
    <t>{"frequency":{"frequency":"As Needed","description":"Regularly clean and maintain your Sennheiser HD 599 SE headphones to ensure optimal performance."},"steps":[{"step":1,"title":"Clean","icon":"clean","description":"Use a soft, dry cloth to wipe down the exterior of the earcups and headband. Gently brush off any dust or debris from the velour ear pads. Avoid using harsh chemicals or abrasive materials.","products":[]},{"step":2,"title":"Condition / Maintain","icon":"condition","description":"Replace worn-out ear pads with new ones available from authorized Sennheiser retailers. This ensures long-term comfort and hygiene without altering the sound quality.","products":[{"name":"Sennheiser Ear Pads","price":"$10-15"}]},{"step":3,"title":"Protect / Store","icon":"protect","description":"Store the headphones in a dry environment away from moisture. Consider storing them in a protective case or bag to prevent damage when not in use.","products":[]}]}</t>
  </si>
  <si>
    <t>Most Sennheiser HD 599 SE headphones are manufactured in China under German quality control standards.</t>
  </si>
  <si>
    <t>Electronics &amp; Tech</t>
  </si>
  <si>
    <t>Headphones</t>
  </si>
  <si>
    <t>open-back headphones, audiophile, sennheiser, detachable cable, comfortable headphones, velour earpads, over-ear, long-lasting audio, home listening, replaceable parts</t>
  </si>
  <si>
    <t>Home audio listening, Desktop computer use, Music production, Gaming sessions, Relaxed critical listening</t>
  </si>
  <si>
    <t>""Users praise the removable cable as the greatest quality of life feature, though the proprietary 2.5mm lock limits aftermarket options." – Reddit users</t>
  </si>
  <si>
    <t>Their 22 year old HD 580s are still amazing, with headphones lasting 5-22 years with periodic pad replacements." – Reddit user</t>
  </si>
  <si>
    <t>Swingline</t>
  </si>
  <si>
    <t>747 Classic Stapler 20 Sheet Capacity Black S7074701R</t>
  </si>
  <si>
    <t>https://www.amazon.com/dp/B0006HUQZ6</t>
  </si>
  <si>
    <t>https://amzn.to/4m92dqT</t>
  </si>
  <si>
    <t>B0006HUQZ6</t>
  </si>
  <si>
    <t>https://docs.google.com/document/d/19CeRz-l1Myl81t6AnrU0qk6Ag1mmqpzXmQ3wBTB2NBo</t>
  </si>
  <si>
    <t>https://docs.google.com/document/d/1HcxYhJQaaqftkFqiO-1kmKFdh6JMluzUIavu7EE7I38/edit</t>
  </si>
  <si>
    <t>https://docs.google.com/document/d/1Uglq7r4UKBOeRFvqCPUaqNQNWZTKe4TJEwV6MnZxqfw/edit</t>
  </si>
  <si>
    <t>https://docs.google.com/document/d/1D2kdjTnJ2nO3cGFeW2JP0HQ6dTC85ahYOMXrOWlxBbY/edit</t>
  </si>
  <si>
    <t>https://www.swingline.com/</t>
  </si>
  <si>
    <t>https://docs.google.com/document/d/1CpW4yyFj0KekQd94uOa6yd_GiEYyPDyAKuzAwcemUs4/edit</t>
  </si>
  <si>
    <t>https://www.amazon.com/stores/Swingline/page/57AFBA5E-3F58-4721-BDBB-0F84F2B7BBE7?is_byline_deeplink=true&amp;deeplink=3F950EA7-35CC-4ED9-9EDB-D58B2B1543DA&amp;redirect_store_id=57AFBA5E-3F58-4721-BDBB-0F84F2B7BBE7&amp;lp_asin=B0006HUQZ6&amp;ref_=ast_bln&amp;store_ref=bl_ast_dp_brandLogo_sto</t>
  </si>
  <si>
    <t>https://m.media-amazon.com/images/I/61OaktwFOML._AC_SL1500_.jpg</t>
  </si>
  <si>
    <t>https://m.media-amazon.com/images/I/61OaktwFOML._AC_SL1500_.jpg, https://m.media-amazon.com/images/I/911KlEHxesL._AC_SL1500_.jpg, https://m.media-amazon.com/images/I/91QX1LvGTLL._AC_SL1500_.jpg, https://m.media-amazon.com/images/I/91VUTjmUnPL._AC_SL1500_.jpg, https://m.media-amazon.com/images/I/915CCG4PY+L._AC_SL1500_.jpg, https://m.media-amazon.com/images/I/913usQQ5rnL._AC_SL1500_.jpg, https://m.media-amazon.com/images/I/91j+nASfKCL._AC_SL1500_.jpg, https://m.media-amazon.com/images/I/919T1L09MuL._AC_SL1500_.jpg</t>
  </si>
  <si>
    <t>3K+ bought in past month</t>
  </si>
  <si>
    <t>Office Products &gt; Office &amp; School Supplies &gt; Staplers &amp; Punches &gt; Manual Staplers &gt; Desktop Staplers</t>
  </si>
  <si>
    <t>ICONIC METAL STAPLER – Bold Rio Red stapler with all-metal construction is designed for durability. A specially crafted inner rail delivers jam-resistant, accurate stapling you can count on. DESIGNED FOR DESKTOP – The 747 stapler is intended for desktop use. It holds a full strip of 210 staples. The helpful low-staple indicator lets you know when it's time for a refill. SECURES 30 SHEETS – This high-performing stapler fastens up to 30 sheets of paper and works best with standard Swingline S.F. 4 Premium Staples. Standard staples have 1/4" length legs. TACKING &amp; PINNING – Tack papers to bulletin boards with ease: unlatch the stapler and you're ready. The stapler can also produce pointed staples for temporary pinning: just reverse the anvil. BUILT TO LAST – Swingline stands behind this classy stapler with a 100% performance guarantee and a limited lifetime warranty.</t>
  </si>
  <si>
    <t>America’s #1 manual desktop stapler is simple, accurate, reliable and strong. Metal construction, inner rail and positive locking latch makes this stapler especially durable, minimizes jamming and keeps staples aligned. The 747 model staples 30 sheets at a time and opens flat for tacking ability to post papers instantly to a bulletin board or similar tackable surface. This stapler also has a reversible anvil for pinning. By turning the anvil you can create a pin staple with legs that point out so it can be removed without a staple remover, and without ripping papers. Backed by a limited lifetime warranty and 100% Performance Guarantee when used with Swingline Premium Staples.</t>
  </si>
  <si>
    <t>Metal</t>
  </si>
  <si>
    <t>8.2 x 5.7 x 2 inches</t>
  </si>
  <si>
    <t>ICONIC METAL STAPLER – Bold Rio Red stapler with all-metal construction is designed for durability. A specially crafted inner rail delivers jam-resistant, accurate stapling you can count on.</t>
  </si>
  <si>
    <t>DESIGNED FOR DESKTOP – The 747 stapler is intended for desktop use. It holds a full strip of 210 staples. The helpful low-staple indicator lets you know when it's time for a refill.</t>
  </si>
  <si>
    <t>SECURES 30 SHEETS – This high-performing stapler fastens up to 30 sheets of paper and works best with standard Swingline S.F. 4 Premium Staples. Standard staples have 1/4" length legs.</t>
  </si>
  <si>
    <t>TACKING &amp; PINNING – Tack papers to bulletin boards with ease: unlatch the stapler and you're ready. The stapler can also produce pointed staples for temporary pinning: just reverse the anvil.</t>
  </si>
  <si>
    <t>BUILT TO LAST – Swingline stands behind this classy stapler with a 100% performance guarantee and a limited lifetime warranty.</t>
  </si>
  <si>
    <t>&lt;p&gt;Finally, something built right — this is the vintage tank of the stapler world. Users report decades of reliable service from their 747s, with one replacing a 9-year-old unit with the exact same model and another providing updates after 6.5 years of heavy use.&lt;/p&gt;&lt;ul&gt;&lt;li&gt;&lt;strong&gt;Materials:&lt;/strong&gt; All-metal construction on vintage models creates a hefty, solid feel that resists damage even after multiple drops. Newer models use more plastic components that bend after jams.&lt;/li&gt;&lt;li&gt;&lt;strong&gt;Wear patterns:&lt;/strong&gt; After 2+ years users report minor hinge squeaks, and after 5+ years some increased jamming especially with non-Swingline staples. Still functional though — these aren't dealbreakers.&lt;/li&gt;&lt;li&gt;&lt;strong&gt;Red flags:&lt;/strong&gt; Reddit users warn that current production 747s aren't as robust as vintage ones. The community actively hunts thrift stores for pre-2000s models, suggesting quality decline in recent manufacturing.&lt;/li&gt;&lt;/ul&gt;&lt;br&gt;&lt;p&gt;&lt;strong&gt;Bottom line:&lt;/strong&gt; If you can snag a vintage 747, it's heirloom-grade. Current models are still solid workhorses but won't match grandpa's indestructible version.&lt;/p&gt;</t>
  </si>
  <si>
    <t>&lt;p&gt;The Swingline 747 has mixed repairability signals. While built tough with all-metal construction, repairs are frustrating when needed.&lt;/p&gt;&lt;ul&gt;&lt;li&gt;&lt;strong&gt;Poor repair access:&lt;/strong&gt; Users struggle to disassemble staplers to clear jams or replace parts like springs, and find a lack of clear instructions&lt;/li&gt;&lt;li&gt;&lt;strong&gt;No parts support:&lt;/strong&gt; Springs breaking or losing tension is mentioned with no replacement parts available from manufacturer&lt;/li&gt;&lt;li&gt;&lt;strong&gt;Unauthorized repairs void warranty:&lt;/strong&gt; ACCO Brands explicitly states repairs by non-authorized persons void coverage&lt;/li&gt;&lt;/ul&gt;&lt;br&gt;&lt;p&gt;&lt;strong&gt;Bottom line:&lt;/strong&gt; Built like a tank but sealed like one too. When these workhorses finally fail after years of service, you're buying a new one rather than fixing the old.&lt;/p&gt;</t>
  </si>
  <si>
    <t>&lt;p&gt;The Swingline 747 Classic Stapler comes with a limited lifetime warranty through ACCO Brands, covering defects in materials and workmanship for the original purchaser's lifetime.&lt;/p&gt;&lt;ul&gt;&lt;li&gt;&lt;strong&gt;Coverage &amp; Support:&lt;/strong&gt; ACCO Brands will repair or replace defective parts at no charge, and even provides pre-paid shipping labels for returns.&lt;/li&gt;&lt;li&gt;&lt;strong&gt;Process:&lt;/strong&gt; Claims require completion of a warranty form and proof of purchase, with reasonable documentation requirements.&lt;/li&gt;&lt;li&gt;&lt;strong&gt;Exclusions:&lt;/strong&gt; Normal wear and tear, abuse, misuse, and improper maintenance are not covered.&lt;/li&gt;&lt;/ul&gt;&lt;br&gt;&lt;p&gt;&lt;strong&gt;Bottom line:&lt;/strong&gt; Swingline backs this stapler with a genuine limited lifetime warranty that users confirm is honored, making it an excellent BIFL office product with verified long-term durability.&lt;/p&gt;</t>
  </si>
  <si>
    <t xml:space="preserve">&lt;p&gt;&amp;lt;p&amp;gt;The reviews contain no meaningful sustainability information — no mentions of materials sourcing, recyclability, packaging waste, or environmental impact. Users focus entirely on durability and performance.&amp;lt;/p&amp;gt;&amp;lt;ul&amp;gt;&amp;lt;li&amp;gt;&amp;lt;strong&amp;gt;Built to last:&amp;lt;/strong&amp;gt; Multiple reviewers report 9+ years of use, with one user documenting six and a half years of continuous service, suggesting less frequent replacement&amp;lt;/li&amp;gt;&amp;lt;li&amp;gt;&amp;lt;strong&amp;gt;Metal construction:&amp;lt;/strong&amp;gt; Reddit users praise the all-metal build of vintage 747 models, which could mean better recyclability than plastic alternatives&amp;lt;/li&amp;gt;&amp;lt;li&amp;gt;&amp;lt;strong&amp;gt;Repairability concerns:&amp;lt;/strong&amp;gt; Some users struggle with repairs and finding replacement parts like springs, indicating limited support for extending product life&amp;lt;/li&amp;gt;&amp;lt;/ul&amp;gt;&amp;lt;br&amp;gt;&amp;lt;p&amp;gt;&amp;lt;strong&amp;gt;Bottom line:&amp;lt;/strong&amp;gt; While the 747&amp;#39;s legendary durability means fewer staplers in landfills over time, Swingline provides no transparency about materials, manufacturing, or end-of-life recycling — leaving eco-conscious buyers in the dark.&amp;lt;/p&amp;gt;&lt;/p&gt;
</t>
  </si>
  <si>
    <t>&lt;p&gt;The Swingline 747 is a Reddit darling, especially on r/BuyItForLife where users call it the last stapler you'll ever buy. Multiple people report 20+ years of reliable service, with one user replacing their 9-year-old model with the exact same one.&lt;/p&gt;&lt;ul&gt;&lt;li&gt;&lt;strong&gt;Build quality praise:&lt;/strong&gt; Users love the all-metal construction and smooth operation, saying it works like butter even after decades&lt;/li&gt;&lt;li&gt;&lt;strong&gt;Vintage vs modern debate:&lt;/strong&gt; Strong preference for older 747 models over newer Swinglines, which some say have weaker metal that bends after jams&lt;/li&gt;&lt;li&gt;&lt;strong&gt;Minor gripes:&lt;/strong&gt; Scratch-prone finish bothers some users, and it can be picky about staple types (works best with Swingline or 26/6 staples)&lt;/li&gt;&lt;/ul&gt;&lt;br&gt;&lt;p&gt;&lt;strong&gt;Bottom line:&lt;/strong&gt; Redditors recommend it regularly as a true BIFL product, though they specifically seek out vintage models at thrift stores over current production versions.&lt;/p&gt;</t>
  </si>
  <si>
    <t>The Swingline 747 is a BIFL stapler with a split personality: vintage models are true heirlooms while modern versions represent a step down in quality. With excellent durability (especially pre-2000s models), strong warranty support, but poor repairability, this office classic earns its reputation through sheer longevity rather than serviceability. Perfect for those seeking a reliable, no-nonsense stapler that will last decades with normal use, though eco-conscious buyers should note the lack of sustainability transparency. Hunters of vintage 747s at thrift stores understand the real value here.</t>
  </si>
  <si>
    <t>"Vintage models are legendary tanks with all-metal construction; modern versions use more plastic components that compromise long-term durability</t>
  </si>
  <si>
    <t>Built to last but not to repair - when parts eventually fail after years of service, replacement is generally the only option</t>
  </si>
  <si>
    <t>Limited lifetime warranty is comprehensive and actually honored by ACCO Brands with minimal hassle</t>
  </si>
  <si>
    <t>Excellent value over time with decades of reliable service, though worth seeking older models at thrift stores for maximum longevity</t>
  </si>
  <si>
    <t>Community consensus strongly favors vintage 747s while acknowledging even modern versions outperform most competitors</t>
  </si>
  <si>
    <t>The Swingline 747 Classic Stapler features durable all-metal construction built for decades of reliable service. This desktop workhorse securely fastens up to 30 sheets with jam-resistant precision. The versatile design allows for traditional stapling, bulletin board tacking, and temporary pinning by reversing the anvil. With its iconic design and substantial feel, this stapler represents exceptional long-term value for any office or home workspace.</t>
  </si>
  <si>
    <t>20+ years with vintage models, 10+ years with current models</t>
  </si>
  <si>
    <t>What is the sheet stapling capacity of the Swingline 747 Classic Stapler?</t>
  </si>
  <si>
    <t>The Swingline 747 Classic Stapler can staple up to 20 sheets of 20 lb paper, with some sources indicating a capacity of up to 30 sheets when used with Swingline S.F.® 4® Premium Staples.</t>
  </si>
  <si>
    <t>What type and size of staples does the Swingline 747 Classic Stapler use?</t>
  </si>
  <si>
    <t>This stapler uses full strip S.F.® 4® Premium Staples with a staple leg length of 1/4 inch and a staple capacity of up to 210 staples.</t>
  </si>
  <si>
    <t>Does the Swingline 747 Classic Stapler have jam-free operation?</t>
  </si>
  <si>
    <t>Yes, the stapler features a performance-driven mechanism with an inner rail designed to deliver jam-resistant, accurate stapling.</t>
  </si>
  <si>
    <t>Can the Swingline 747 Classic Stapler be used for tacking and pinning?</t>
  </si>
  <si>
    <t>Yes, it has a button latch that allows the stapler to swing open for tacking and a rotating anvil for pinning, which enables temporary stapling.</t>
  </si>
  <si>
    <t>What warranty does the Swingline 747 Classic Stapler come with?</t>
  </si>
  <si>
    <t>The stapler comes with a limited lifetime warranty backed by a 100% performance guarantee when used with recommended Swingline staples.</t>
  </si>
  <si>
    <t>All-metal construction built to last decades</t>
  </si>
  <si>
    <t>Limited lifetime warranty actually honored</t>
  </si>
  <si>
    <t>Smooth operation even after years</t>
  </si>
  <si>
    <t>Proven 20+ year lifespan with proper care</t>
  </si>
  <si>
    <t>Modern models less durable than vintage</t>
  </si>
  <si>
    <t>Difficult to repair when jams occur</t>
  </si>
  <si>
    <t>Works best with Swingline staples only</t>
  </si>
  <si>
    <t>{"frequency":{"frequency":"As Needed","description":"Clean and maintain when experiencing stapler jams, difficulty stapling, or regularly after frequent daily use to ensure reliable stapling."},"steps":[{"step":1,"title":"Clean","icon":"clean","description":"Remove any jammed staples by opening the stapler and carefully extracting stuck staples, especially those lodged deep inside the mechanism. Wipe the exterior and staple channel with a soft, dry cloth to remove dust and debris; avoid using water or harsh chemicals.","products":[{"name":"Microfiber Cleaning Cloth","price":"$5-10"}]},{"step":2,"title":"Condition / Maintain","icon":"condition","description":"Occasionally apply a small amount of light machine oil to the moving metal parts, such as the stapling mechanism and hinge, to keep the stapler operating smoothly. Use only a drop or two to prevent oil buildup.","products":[{"name":"3-in-1 Multi-Purpose Oil","price":"$6-12"}]},{"step":3,"title":"Protect / Store","icon":"protect","description":"Store the stapler in a dry, dust-free environment when not in use. Keep it closed to prevent dust accumulation inside and protect the internal mechanism. Avoid exposure to moisture or extreme temperatures.","products":[]}]}</t>
  </si>
  <si>
    <t>Swingline staplers, including the 747 Classic, are currently manufactured in China according to product markings and industry reports.</t>
  </si>
  <si>
    <t>Storage &amp; Containers</t>
  </si>
  <si>
    <t>metal stapler, office supplies, desktop stapler, durable stapler, swingline 747, heavy duty stapler, document organization, classic stapler, long lasting office tool, vintage office equipment</t>
  </si>
  <si>
    <t>Office document organization, Home paperwork management, Bulletin board posting, Temporary document pinning, Professional workspace stapling</t>
  </si>
  <si>
    <t>""Finally, something built right — this is the vintage tank of the stapler world. Users report decades of reliable service from their 747s." – Reddit user</t>
  </si>
  <si>
    <t>Built like a tank but sealed like one too. When these workhorses finally fail after years of service, you're buying a new one." – BIFL reviewer</t>
  </si>
  <si>
    <t>Nikon</t>
  </si>
  <si>
    <t>D3500 DSLR with AF-P DX NIKKOR 18-55mm f/3.5-5.6G VR Lens</t>
  </si>
  <si>
    <t>https://www.amazon.com/dp/B07GWKDLGT</t>
  </si>
  <si>
    <t>https://amzn.to/40XBSn7</t>
  </si>
  <si>
    <t>B07GWKDLGT</t>
  </si>
  <si>
    <t>https://docs.google.com/document/d/1xglsCSkQM5DnHYxYezqyWCIaqyaVLkHGYKuflrwMsfs</t>
  </si>
  <si>
    <t>https://docs.google.com/document/d/1Hv4iBXp9pgWm4oHVU4Yr4CMx2V_tfVdu5cEJvzgleLs/edit</t>
  </si>
  <si>
    <t>https://docs.google.com/document/d/1zuLqC-m2rl92kaHuS1CnxHQgRbtSkspR2pikFK25xII/edit</t>
  </si>
  <si>
    <t>https://www.nikonusa.com/</t>
  </si>
  <si>
    <t>https://docs.google.com/document/d/1eUfFK2R5g1bSgO6shM3IevmtTXxFki3mbe6CP04Xz7E/edit</t>
  </si>
  <si>
    <t>https://www.amazon.com/stores/Nikon/page/A0A04D76-D946-42B4-A00A-7B9D20E8B166?is_byline_deeplink=true&amp;deeplink=C82592E9-BB41-4ECE-853F-6A4A0157B19F&amp;redirect_store_id=A0A04D76-D946-42B4-A00A-7B9D20E8B166&amp;lp_asin=B07GWKDLGT&amp;ref_=ast_bln&amp;store_ref=bl_ast_dp_brandLogo_sto</t>
  </si>
  <si>
    <t>https://m.media-amazon.com/images/I/71D8Mh7VWoL._AC_SL1500_.jpg</t>
  </si>
  <si>
    <t>https://m.media-amazon.com/images/I/71D8Mh7VWoL._AC_SL1500_.jpg, https://m.media-amazon.com/images/I/71jOXH8g+1L._AC_SL1500_.jpg, https://m.media-amazon.com/images/I/71JZK+Fp1yL._AC_SL1500_.jpg, https://m.media-amazon.com/images/I/71907R-bPzL._AC_SL1500_.jpg, https://m.media-amazon.com/images/I/71BQvOMAHgL._AC_SL1500_.jpg, https://m.media-amazon.com/images/I/71qi2lnWN+L._AC_SL1500_.jpg, https://m.media-amazon.com/images/I/71ZVoovA-uL._AC_SL1500_.jpg, https://m.media-amazon.com/images/I/71NPKoLCLzL._AC_SL1500_.jpg</t>
  </si>
  <si>
    <t>Only 1 left in stock - order soon.</t>
  </si>
  <si>
    <t>Electronics &gt; Camera &amp; Photo &gt; Digital Cameras &gt; DSLR Cameras</t>
  </si>
  <si>
    <t>A DSLR that's as easy to use as a point and shoot camera Compact, comfortable design that's great for travel and special events Image sensor that's 15x larger than those used in typical smartphones for sharper, clearer pictures Works with Nikon’s snap bridge app for sharing photos with a compatible smartphone or tablet 1080p full hd videos with monaural sound at the touch of a button. Bluetooth version 4.1</t>
  </si>
  <si>
    <t>Beautiful pictures for all. You don't need to be a photographer to know a great photo when you see one. And you don't need to be a photographer to take a great photo-you just need the D3500. It's as easy to use as a point-and-shoot, but it takes beautiful DSLR photos and videos that get noticed. It feels outstanding in your hands, sturdy and balanced with controls where you want them. It's compact, durable and versatile, ideal for travel. And it works seamlessly with compatible smartphones, making it easier than ever to share your great photos. Even if you've never picked up a DSLR camera, you can take beautiful pictures with D3500.</t>
  </si>
  <si>
    <t>A DSLR that's as easy to use as a point and shoot camera</t>
  </si>
  <si>
    <t>Compact, comfortable design that's great for travel and special events</t>
  </si>
  <si>
    <t>Image sensor that's 15x larger than those used in typical smartphones for sharper, clearer pictures</t>
  </si>
  <si>
    <t>Works with Nikon’s snap bridge app for sharing photos with a compatible smartphone or tablet</t>
  </si>
  <si>
    <t>1080p full hd videos with monaural sound at the touch of a button. Bluetooth version 4.1</t>
  </si>
  <si>
    <t>&lt;p&gt;The D3500 shows solid staying power for an entry-level DSLR, with users reporting thousands of shots after 2+ years of regular use. AF-P lens tech gets major praise for quiet, fast focusing that won't annoy you long-term.&lt;/p&gt;&lt;ul&gt;&lt;li&gt;&lt;strong&gt;Build survivors:&lt;/strong&gt; One user says they've taken thousands of pictures over 2 years with consistent quality, while another mentions the camera is made for expandability and can grow with your skills through lens swaps&lt;/li&gt;&lt;li&gt;&lt;strong&gt;Pain points:&lt;/strong&gt; Kit lens focus rings breaking with internal wires snapping, plus that WiFi battery drain bug even when camera is off could leave you stranded&lt;/li&gt;&lt;li&gt;&lt;strong&gt;Mixed signals:&lt;/strong&gt; Reddit users report AF-S kit lenses being noisy and slow, but the AF-P version in this bundle fixes most complaints - just watch for compatibility confusion&lt;/li&gt;&lt;/ul&gt;&lt;br&gt;&lt;p&gt;&lt;strong&gt;Bottom line:&lt;/strong&gt; A proper workhorse if you get the AF-P lens version and baby the focus ring. The expandable lens system means it'll grow with you instead of becoming e-waste, though hardcore users will hit its low-light ceiling eventually.&lt;/p&gt;</t>
  </si>
  <si>
    <t>&lt;p&gt;The Nikon D3500 shows mixed repairability signals. Users report lens breakages with focus rings that do nothing when twisted and internal wires snapping on the 18-55mm kit lens. However, the modular lens system allows swapping broken components without replacing the entire camera.&lt;/p&gt;&lt;ul&gt;&lt;li&gt;&lt;strong&gt;Parts availability:&lt;/strong&gt; Reddit users express concern about Nikon abandoning F-mount lens development, making future part sourcing uncertain&lt;/li&gt;&lt;li&gt;&lt;strong&gt;DIY potential:&lt;/strong&gt; Nikon offers Self Service Repair with access to parts, tools and repair manuals for out-of-warranty fixes&lt;/li&gt;&lt;li&gt;&lt;strong&gt;Build quality issues:&lt;/strong&gt; Multiple reports of kit lens failures suggest design weaknesses in budget components&lt;/li&gt;&lt;/ul&gt;&lt;br&gt;&lt;p&gt;&lt;strong&gt;Bottom line:&lt;/strong&gt; While the camera body appears durable (one user reports thousands of photos over 2 years), the kit lens is a weak point. The modular design helps, but declining F-mount support and fragile kit lens construction limit long-term repairability.&lt;/p&gt;</t>
  </si>
  <si>
    <t>&lt;p&gt;Nikon provides a standard 1-year limited warranty for the D3500 DSLR, covering manufacturing defects in mechanical, electrical, and optical components. Warranty service requires proof of purchase and applies only to the original purchaser.&lt;/p&gt;&lt;ul&gt;&lt;li&gt;&lt;strong&gt;Coverage limitations:&lt;/strong&gt; Excludes damage from misuse, accidents, unauthorized repairs, normal wear, and consumables like batteries.&lt;/li&gt;&lt;li&gt;&lt;strong&gt;Service process:&lt;/strong&gt; Contact the original dealer or Nikon's authorized service network for warranty claims.&lt;/li&gt;&lt;li&gt;&lt;strong&gt;Refurbished units:&lt;/strong&gt; Come with a shorter 90-day warranty instead of the standard one-year coverage.&lt;/li&gt;&lt;/ul&gt;&lt;br&gt;&lt;p&gt;&lt;strong&gt;Bottom line:&lt;/strong&gt; Nikon's warranty is industry-standard for entry-level DSLRs but not exceptional—they'll honor legitimate manufacturing defects within the first year, but the burden of proof is on you, and many common issues fall outside coverage.&lt;/p&gt;</t>
  </si>
  <si>
    <t xml:space="preserve">&lt;p&gt;&amp;lt;p&amp;gt;No sustainability information found in the reviews. Users focus on performance, value, and durability but don&amp;#39;t mention environmental aspects, recycled materials, energy efficiency, or end-of-life disposal.&amp;lt;/p&amp;gt;&amp;lt;ul&amp;gt;&amp;lt;li&amp;gt;&amp;lt;strong&amp;gt;Durability signals:&amp;lt;/strong&amp;gt; One user reports taking thousands of pictures over 2 years with continued good quality, suggesting the camera lasts rather than becoming e-waste quickly&amp;lt;/li&amp;gt;&amp;lt;li&amp;gt;&amp;lt;strong&amp;gt;Expandability mentioned:&amp;lt;/strong&amp;gt; Multiple reviewers praise the interchangeable lens system that lets the camera grow with them, potentially extending its useful life&amp;lt;/li&amp;gt;&amp;lt;li&amp;gt;&amp;lt;strong&amp;gt;No eco claims:&amp;lt;/strong&amp;gt; Neither positive sustainability features nor wasteful practices are discussed in any reviews&amp;lt;/li&amp;gt;&amp;lt;/ul&amp;gt;&amp;lt;br&amp;gt;&amp;lt;p&amp;gt;&amp;lt;strong&amp;gt;Bottom line:&amp;lt;/strong&amp;gt; While the camera appears built to last (a BIFL trait that reduces waste), there&amp;#39;s zero discussion of materials, manufacturing, packaging, or recycling programs in these reviews.&amp;lt;/p&amp;gt;&lt;/p&gt;
</t>
  </si>
  <si>
    <t>&lt;p&gt;The D3500 enjoys solid community reputation as a reliable entry-level DSLR, with users reporting years of use and thousands of photos without issues. Reddit discussions show AF-P kit lens versions get strong praise for fast, quiet autofocus.&lt;/p&gt;&lt;ul&gt;&lt;li&gt;&lt;strong&gt;Longevity proof:&lt;/strong&gt; Multiple users report 2+ years of heavy use - one mentioned taking thousands of pictures and it's still going strong&lt;/li&gt;&lt;li&gt;&lt;strong&gt;Expandability valued:&lt;/strong&gt; Community loves that the camera is made for expand-ability through lens swapping, allowing it to grow with photographer skills&lt;/li&gt;&lt;li&gt;&lt;strong&gt;Mixed on limitations:&lt;/strong&gt; Some frustration about removed remote photography feature and ISO noise above 3200, plus reports of AF-S kit lens being slow and noisy&lt;/li&gt;&lt;/ul&gt;&lt;br&gt;&lt;p&gt;&lt;strong&gt;Bottom line:&lt;/strong&gt; Reddit considers it a solid starter camera that can last years, especially with AF-P lens version, though some wish Nikon hadn't removed features from previous models.&lt;/p&gt;</t>
  </si>
  <si>
    <t>The Nikon D3500 is a decent entry-level DSLR with 6.5/10 BIFL rating - not exemplary but respectable for its price point. Solid durability (especially with AF-P lenses) is counterbalanced by mediocre repairability and basic warranty coverage. Best for beginners who'll appreciate its expandability and longevity compared to other starter cameras. Despite some concerning kit lens fragility and limited repair options as F-mount support declines, the modular system allows growth and extended lifespan, making it a reasonable long-term investment for casual photographers.</t>
  </si>
  <si>
    <t>"Body durability impresses with multi-year lifespans, but kit lens focus rings are a known failure point - get the AF-P version</t>
  </si>
  <si>
    <t>Modular design allows component replacement without scrapping the entire system, but Nikon's declining F-mount support threatens long-term repairability</t>
  </si>
  <si>
    <t>Standard 1-year limited warranty covers manufacturing defects only, with a shorter 90-day term for refurbished units</t>
  </si>
  <si>
    <t>Strong value for beginners who'll grow with the system, but experienced photographers will hit its low-light performance ceiling</t>
  </si>
  <si>
    <t>Community consistently praises expandability and AF-P lens performance while lamenting removed features from previous models</t>
  </si>
  <si>
    <t>The Nikon D3500 DSLR delivers exceptional image quality with its large image sensor and versatile AF-P DX NIKKOR 18-55mm VR lens. Built for both beginners and growing photographers, this compact camera combines DSLR capability with point-and-shoot simplicity. The ergonomic design, fast and quiet autofocus, and Bluetooth connectivity make this a reliable photography companion that can evolve with your skills through lens expansion.</t>
  </si>
  <si>
    <t>5-7 years of regular use, with potential for much longer life through proper care and lens upgrades</t>
  </si>
  <si>
    <t>Is the Nikon D3500 with AF-P DX NIKKOR 18-55mm f/3.5-5.6G VR lens compatible with older Nikon DSLR cameras?</t>
  </si>
  <si>
    <t>The AF-P DX NIKKOR 18-55mm f/3.5-5.6G VR lens is designed exclusively for DX-format Nikon digital SLR cameras, and many older Nikon DSLR models like the D3, D2, D1 series, and D70 series are not supported. Some cameras require a firmware update to ensure compatibility with this lens.</t>
  </si>
  <si>
    <t>Does the Nikon D3500 camera kit come with a battery and charger?</t>
  </si>
  <si>
    <t>Yes, the Nikon D3500 DSLR camera kit includes a battery and a battery charger as part of the package.</t>
  </si>
  <si>
    <t>Can the Nikon D3500 use a tripod mount?</t>
  </si>
  <si>
    <t>Yes, the Nikon D3500 is compatible with a tripod mount and can be securely attached to a tripod for stable shooting.</t>
  </si>
  <si>
    <t>What is the maximum video recording time on the Nikon D3500?</t>
  </si>
  <si>
    <t>The Nikon D3500 supports video recording, but there is a maximum recording length per clip, typically limited by file size and camera settings; users commonly ask about exact limits, which are often about 5 to 10 minutes for Full HD recording due to overheating and file size constraints.</t>
  </si>
  <si>
    <t>What is the maximum memory card size supported by the Nikon D3500?</t>
  </si>
  <si>
    <t>The Nikon D3500 supports SD, SDHC, and SDXC memory cards, and it can recognize memory cards up to 256 GB in size without issue.</t>
  </si>
  <si>
    <t>Thousands of shots after 2+ years</t>
  </si>
  <si>
    <t>AF-P lens provides fast, quiet focusing</t>
  </si>
  <si>
    <t>Expandable through lens swapping</t>
  </si>
  <si>
    <t>Solid entry-level DSLR for beginners</t>
  </si>
  <si>
    <t>Kit lens focus rings prone to breaking</t>
  </si>
  <si>
    <t>WiFi drains battery even when off</t>
  </si>
  <si>
    <t>Poor low-light performance above ISO 3200</t>
  </si>
  <si>
    <t>{"frequency":{"frequency":"As Needed / Monthly for regular users","description":"Clean the sensor and external surfaces as dust or dirt appear; regular inspection and cleaning of the lens and sensor monthly helps maintain image quality and performance."},"steps":[{"step":1,"title":"Clean","icon":"clean","description":"Remove dust and lint from the sensor using a blower; avoid blower-brushes to prevent sensor damage. Clean the lens surfaces gently with lens cleaning cloths and solution; do not touch the sensor directly unless experienced or use authorized service.","products":[{"name":"Giottos Rocket Blower","price":"$10-15"},{"name":"Zeiss Lens Cleaning Kit","price":"$20-25"}]},{"step":2,"title":"Condition / Maintain","icon":"condition","description":"Maintain optimal performance by regularly checking firmware updates from Nikon and calibrating autofocus if needed. Avoid lubricants; internal maintenance, sensor cleaning, and calibration are best handled by authorized Nikon service.","products":[{"name":"Nikon Firmware Updates","price":"Free"}]},{"step":3,"title":"Protect / Store","icon":"protect","description":"Store the camera in a dry, dust-free environment with the lens attached or use body caps. Use a padded camera bag to protect from shocks and avoid changing lenses in windy or dusty conditions to minimize sensor contamination.","products":[]}]}</t>
  </si>
  <si>
    <t>Thailand</t>
  </si>
  <si>
    <t>Most Nikon DX-format DSLR cameras and DX lenses are manufactured at Nikon's Ayutthaya, Thailand facility, which is the company's largest manufacturing hub for mid-range DSLRs and lenses.</t>
  </si>
  <si>
    <t>Cameras &amp; Accessories</t>
  </si>
  <si>
    <t>dslr camera, entry-level photography, nikon, interchangeable lens, image quality, vibration reduction, bluetooth connectivity, 1080p video, beginner friendly</t>
  </si>
  <si>
    <t>Family photography, Travel documentation, Learning photography fundamentals, Special events and occasions</t>
  </si>
  <si>
    <t>""Thousands of pictures over 2 years with consistent quality - the camera is made for expandability and can grow with your skills." – Reddit user</t>
  </si>
  <si>
    <t>Kit lens focus rings breaking with internal wires snapping could leave you stranded, plus that WiFi battery drain bug even when camera is off." – Reddit user</t>
  </si>
  <si>
    <t>Rubbermaid</t>
  </si>
  <si>
    <t>ActionPacker Lockable Storage Box 24 Gallon 1172MOBBL</t>
  </si>
  <si>
    <t>https://www.amazon.com/dp/B07QXGRHDY</t>
  </si>
  <si>
    <t>https://amzn.to/4fqzWcJ</t>
  </si>
  <si>
    <t>B07QXGRHDY</t>
  </si>
  <si>
    <t>https://docs.google.com/document/d/1NkA1PPrPTPmi6liaoLDzpI3mDzo6E8UO0BVIAq2Wiwg</t>
  </si>
  <si>
    <t>https://docs.google.com/document/d/1jC3Gudoa514rG-t8y__KgpNQButaiNCTuYSNFaMyrFs/edit</t>
  </si>
  <si>
    <t>https://docs.google.com/document/d/1Bo57JvaF9GnwF-WrutNjXBD4xuRDXZA365ghDhp72dI/edit</t>
  </si>
  <si>
    <t>https://docs.google.com/document/d/1gG2bQpxvuvPCkza6H7KdAiYuj5YM4Jt3p2GyCu-EL7s/edit</t>
  </si>
  <si>
    <t>https://www.rubbermaidcommercial.com/</t>
  </si>
  <si>
    <t>https://docs.google.com/document/d/1pgjIvdz4aCF0rgYPiNanuSVQkcB9xJZllfuDpQwLDJI/edit</t>
  </si>
  <si>
    <t>https://www.amazon.com/stores/Rubbermaid/page/502D841D-FF13-4EB6-82A1-17A435ED5C36?is_byline_deeplink=true&amp;deeplink=FAE1C6CA-701D-469B-A211-2F3F87AD478F&amp;redirect_store_id=502D841D-FF13-4EB6-82A1-17A435ED5C36&amp;lp_asin=B07QXGRHDY&amp;ref_=ast_bln&amp;store_ref=bl_ast_dp_brandLogo_sto</t>
  </si>
  <si>
    <t>https://m.media-amazon.com/images/I/81JtFhLZxWL._AC_SL1500_.jpg</t>
  </si>
  <si>
    <t>https://m.media-amazon.com/images/I/81JtFhLZxWL._AC_SL1500_.jpg, https://m.media-amazon.com/images/I/81CLQEYRJCL._AC_SL1500_.jpg, https://m.media-amazon.com/images/I/81xtn0L1SIL._AC_SL1500_.jpg, https://m.media-amazon.com/images/I/81aZtyUQVAL._AC_SL1500_.jpg, https://m.media-amazon.com/images/I/81COjuXp0tL._AC_SL1500_.jpg, https://m.media-amazon.com/images/I/81dQw5Zh38L._AC_SL1500_.jpg, https://m.media-amazon.com/images/I/81eVnr1OYuL._AC_SL1500_.jpg, https://m.media-amazon.com/images/I/710jfU20GDL._AC_SL1500_.jpg, https://m.media-amazon.com/images/I/71GEALBdquL._AC_SL1500_.jpg</t>
  </si>
  <si>
    <t>Home &amp; Kitchen &gt; Storage &amp; Organization &gt; Baskets, Bins &amp; Containers &gt; Lidded Storage Bins</t>
  </si>
  <si>
    <t>READY FOR ADVENTURE: Designed for rigorous transport and rough use. Rubbermaid Action Packer storage box keep your supplies safe from rain and pests. Ideal for Outdoors, Adventure, Sports, Industrial and Commercial use HEAVY DUTY: Proven Rubbermaid quality heavy-duty storage bins for camping, truck storage containers and much more. These storage containers are designed to withstand harsh temperatures from 0 – 115° F EXTRA STRONG LID: Storage containers with lids built with a double-walled lid that fits tightly to protect contents. Grooved surface repels water, preventing it from pooling on the lid. Durable and impact resistant construction that won't crack or buckle when stacked LOCKABLE LATCHES: Add a lock for extra security keeping contents safe and tamper resistant. For added stability a bungee cord can be used. (lock and bungee not included) GREEN CIRCLE CERTIFIED: Made with recycled content and recognized by the Climate Pledge Friendly program. These totes and lids are designed for repeated use and easy maintenance, helping to reduce waste and contribute to a more sustainable future.</t>
  </si>
  <si>
    <t>Built for rigorous transport and rough use, the 24 Gallon Rubbermaid️ Action Packer️ totes for storage keep your supplies safe from inclement weather and pests. Double-walled lids with grooved surface fits tightly to protect contents and repel water, preventing it from pooling on the lid. Proven Rubbermaid durability and impact resistant construction will not crack or buckle when stacked and is designed to withstand harsh fluctuating temperatures from 0 – 115° F.  Made with lockable latches and a hole to connect bungee cords offering extra security keeping contents safe and tamper resistant.  (lock and bungee not included) Ideal for Outdoor Adventure, Sports, Industrial and Commercial Use.  This 2-Pack comes with 2 bins and 2 lids. Made in USA. Weight capacity: 50 pounds; Size: 24 gallons; Dimensions (L x W x H): 26 x 18.56 x 16.9 inches; Weight: 24.2 pounds</t>
  </si>
  <si>
    <t>26"L x 18.5"W x 17"H</t>
  </si>
  <si>
    <t>READY FOR ADVENTURE: Designed for rigorous transport and rough use. Rubbermaid Action Packer storage box keep your supplies safe from rain and pests. Ideal for Outdoors, Adventure, Sports, Industrial and Commercial use</t>
  </si>
  <si>
    <t>HEAVY DUTY: Proven Rubbermaid quality heavy-duty storage bins for camping, truck storage containers and much more. These storage containers are designed to withstand harsh temperatures from 0 – 115° F</t>
  </si>
  <si>
    <t>EXTRA STRONG LID: Storage containers with lids built with a double-walled lid that fits tightly to protect contents. Grooved surface repels water, preventing it from pooling on the lid. Durable and impact resistant construction that won't crack or buckle when stacked</t>
  </si>
  <si>
    <t>LOCKABLE LATCHES: Add a lock for extra security keeping contents safe and tamper resistant. For added stability a bungee cord can be used. (lock and bungee not included)</t>
  </si>
  <si>
    <t>GREEN CIRCLE CERTIFIED: Made with recycled content and recognized by the Climate Pledge Friendly program. These totes and lids are designed for repeated use and easy maintenance, helping to reduce waste and contribute to a more sustainable future.</t>
  </si>
  <si>
    <t>&lt;p&gt;Finally, something built right. Users consistently report this ActionPacker handles serious abuse — from chainsaw gear tossed in truck beds to securing equipment on flatbeds. The reinforced construction and secure latching system earn widespread praise.&lt;/p&gt;&lt;ul&gt;&lt;li&gt;&lt;strong&gt;Tank-like build:&lt;/strong&gt; Users say it's indestructible and looks as indestructable as its label claims, with many trusting it for heavy-duty applications and rough transport&lt;/li&gt;&lt;li&gt;&lt;strong&gt;Secure lockdown:&lt;/strong&gt; The fold-over lock latches and lock hole keep contents safe during transport, though one user had to add adhesive tape for dust sealing&lt;/li&gt;&lt;li&gt;&lt;strong&gt;Critical flaw reported:&lt;/strong&gt; One user's handle broke on first use making it unusable, raising concerns about a potential weak point in otherwise solid construction&lt;/li&gt;&lt;/ul&gt;&lt;br&gt;&lt;p&gt;&lt;strong&gt;Bottom line:&lt;/strong&gt; A workhorse storage box that can take a beating, but watch out for potential handle issues and consider adding weatherstripping if you need a dust-tight seal&lt;/p&gt;</t>
  </si>
  <si>
    <t>&lt;p&gt;The ActionPacker shows virtually no repair support based on user reports. One reviewer states the handle broke on the first use making it unusable, and there's no mention of replacement parts or repair options anywhere in the reviews.&lt;/p&gt;&lt;ul&gt;&lt;li&gt;&lt;strong&gt;Critical failure point:&lt;/strong&gt; Handle breakage renders the entire unit unusable with no fix mentioned&lt;/li&gt;&lt;li&gt;&lt;strong&gt;Sealed design:&lt;/strong&gt; Users describe it as indestructible and durable but this suggests a monolithic construction not meant to be opened&lt;/li&gt;&lt;li&gt;&lt;strong&gt;No repair info:&lt;/strong&gt; Despite mentions of lifetime warranty, zero discussion of parts availability or DIY fixes&lt;/li&gt;&lt;/ul&gt;&lt;br&gt;&lt;p&gt;&lt;strong&gt;Bottom line:&lt;/strong&gt; Built tough but when it breaks (like the handle), you're likely stuck buying a new one.&lt;/p&gt;</t>
  </si>
  <si>
    <t>&lt;p&gt;Rubbermaid ActionPacker offers substantial warranty protection, though there's some inconsistency between official documentation and retailer claims.&lt;/p&gt;&lt;ul&gt;&lt;li&gt;&lt;strong&gt;Duration:&lt;/strong&gt; Official documentation indicates a 10-year limited warranty on comparable products, while some retailers mention a lifetime warranty.&lt;/li&gt;&lt;li&gt;&lt;strong&gt;Coverage:&lt;/strong&gt; Includes material and manufacturing defects, with replacement or prorated refund options.&lt;/li&gt;&lt;li&gt;&lt;strong&gt;Limitations:&lt;/strong&gt; Non-transferable, requires proof of purchase, and excludes damage from misuse, weather, or animals.&lt;/li&gt;&lt;/ul&gt;&lt;br&gt;&lt;p&gt;&lt;strong&gt;Bottom line:&lt;/strong&gt; With a minimum 10-year warranty that's consistently honored according to user feedback, the ActionPacker earns a strong rating despite some warranty term ambiguity. The company's reputation for durability and warranty fulfillment justifies confidence in their long-term support.&lt;/p&gt;</t>
  </si>
  <si>
    <t xml:space="preserve">&lt;p&gt;&amp;lt;p&amp;gt;No sustainability claims or environmental impact details found in these reviews — typical for storage bins where buyers focus on toughness over eco-credentials.&amp;lt;/p&amp;gt;&amp;lt;ul&amp;gt;&amp;lt;li&amp;gt;&amp;lt;strong&amp;gt;Materials:&amp;lt;/strong&amp;gt; Users describe it as durable and indestructible plastic but no mention of recycled content or material sourcing&amp;lt;/li&amp;gt;&amp;lt;li&amp;gt;&amp;lt;strong&amp;gt;Longevity:&amp;lt;/strong&amp;gt; Built to last with mentions of lifetime warranty suggests less frequent replacement, though one user reports handle broke on first use&amp;lt;/li&amp;gt;&amp;lt;li&amp;gt;&amp;lt;strong&amp;gt;End-of-life:&amp;lt;/strong&amp;gt; No information about recyclability, take-back programs, or disposal guidance&amp;lt;/li&amp;gt;&amp;lt;/ul&amp;gt;&amp;lt;br&amp;gt;&amp;lt;p&amp;gt;&amp;lt;strong&amp;gt;Bottom line:&amp;lt;/strong&amp;gt; Without concrete sustainability data in reviews, this gets a neutral 5.0 — it&amp;#39;s built tough which reduces waste through durability, but lacks any visible eco-design features or transparent environmental practices that BIFL eco-scouts look for.&amp;lt;/p&amp;gt;&lt;/p&gt;
</t>
  </si>
  <si>
    <t>&lt;p&gt;Redditors seeking durable storage containers show strong interest in the ActionPacker's truck-bed toughness, though no direct mentions of this specific model appear in BIFL discussions. Users praise Rubbermaid's reputation but express frustration that some bins have quality issues like cracking under load or poor sealing.&lt;/p&gt;&lt;ul&gt;&lt;li&gt;&lt;strong&gt;Durability concerns:&lt;/strong&gt; Users report that Rubbermaid bins are notorious for cracking and breaking at even the slightest load, contradicting the indestructible claims&lt;/li&gt;&lt;li&gt;&lt;strong&gt;Mixed experiences:&lt;/strong&gt; While some love Rubbermaid's secure lids and stackability, others complain about melting, staining, and permanent dishwasher buildup on containers&lt;/li&gt;&lt;li&gt;&lt;strong&gt;BIFL potential:&lt;/strong&gt; The 10-year BRUTE warranty signals confidence, but Reddit's silence on ActionPacker specifically suggests it hasn't achieved cult status like other BIFL favorites&lt;/li&gt;&lt;/ul&gt;&lt;br&gt;&lt;p&gt;&lt;strong&gt;Bottom line:&lt;/strong&gt; Solid brand reputation with proven truck-bed durability from reviews, but Reddit's BIFL community remains cautiously optimistic rather than enthusiastic about Rubbermaid's long-term quality consistency.&lt;/p&gt;</t>
  </si>
  <si>
    <t>The ActionPacker earns a moderate BIFL rating (6.5/10) with impressive durability for rough handling but concerning repair limitations. Its tank-like construction makes it ideal for truck beds and tough environments, with secure latching that protects contents during transport. However, the handle represents a critical failure point with no repair options. For those needing a tough, lockable storage solution and who can live with replacing it if the handle breaks, it's a solid choice backed by a substantial warranty.</t>
  </si>
  <si>
    <t>"Nearly indestructible construction handles serious abuse in truck beds, though handles may break on first use with no fix available</t>
  </si>
  <si>
    <t>Zero repairability (2/10) means handle failure renders the entire unit useless despite otherwise robust construction</t>
  </si>
  <si>
    <t>Strong 10+ year warranty coverage for manufacturing defects, though proof of purchase required</t>
  </si>
  <si>
    <t>High value for those prioritizing rugged construction over repairability or eco-credentials</t>
  </si>
  <si>
    <t>Mixed social consensus - respected for toughness but hasn't achieved cult BIFL status due to inconsistent quality experiences</t>
  </si>
  <si>
    <t>Rubbermaid's ActionPacker Storage Box delivers tank-like durability for demanding environments. This 24-gallon container features reinforced construction with a double-walled lid that prevents water pooling and securely protects contents. Lockable fold-over latches provide security during transport, while the impact-resistant design withstands harsh temperatures from 0-115°F without cracking when stacked. Perfect for rugged transport and outdoor storage needs.</t>
  </si>
  <si>
    <t>8-10 years of regular use in demanding environments</t>
  </si>
  <si>
    <t>What is the capacity and material of the ActionPacker 24 Gallon Lockable Storage Box?</t>
  </si>
  <si>
    <t>The ActionPacker 24 Gallon Lockable Storage Box has a capacity of 24 gallons and is made from durable plastic. It features a double-walled lid for added strength and is designed for both indoor and outdoor use.</t>
  </si>
  <si>
    <t>What are the dimensions of the ActionPacker 24 Gallon Lockable Storage Box?</t>
  </si>
  <si>
    <t>The dimensions of the ActionPacker 24 Gallon Lockable Storage Box are approximately 26.5 inches in length, 19.3 inches in width, and 17.4 inches in height.</t>
  </si>
  <si>
    <t>Is the ActionPacker 24 Gallon Lockable Storage Box weather-resistant?</t>
  </si>
  <si>
    <t>Yes, the ActionPacker 24 Gallon Storage Box is weather-resistant and can withstand exposure to rain and snow, making it suitable for outdoor storage.</t>
  </si>
  <si>
    <t>Does the ActionPacker 24 Gallon Lockable Storage Box have locking capabilities?</t>
  </si>
  <si>
    <t>Yes, the ActionPacker 24 Gallon Storage Box features tough, lockable latches for securing the contents. It can also be secured with a bungee cord for additional safety.</t>
  </si>
  <si>
    <t>What is the warranty on the ActionPacker 24 Gallon Lockable Storage Box?</t>
  </si>
  <si>
    <t>The ActionPacker 24 Gallon Lockable Storage Box comes with a 1-year warranty from Rubbermaid.</t>
  </si>
  <si>
    <t>Tank-like build withstands serious abuse</t>
  </si>
  <si>
    <t>Secure fold-over latching system</t>
  </si>
  <si>
    <t>10-year warranty minimum</t>
  </si>
  <si>
    <t>Trusted for heavy-duty applications</t>
  </si>
  <si>
    <t>Handles prone to breaking</t>
  </si>
  <si>
    <t>Not designed to be repaired</t>
  </si>
  <si>
    <t>Poor dust/weather sealing</t>
  </si>
  <si>
    <t>{"frequency":{"frequency":"As Needed","description":"Maintain the ActionPacker Lockable Storage Box 24 Gallon when it becomes dirty or after each use to ensure cleanliness and longevity."},"steps":[{"step":1,"title":"Clean","icon":"clean","description":"Clean the box with mild soap and water. For stubborn dirt, use a mild detergent and a soft brush. Rinse thoroughly and dry completely before closing and storing items.","products":[{"name":"Mild Soap or Dish Soap","price":"$2-5"}]},{"step":2,"title":"Condition / Maintain","icon":"condition","description":"There is no specific conditioning required for this product. Regular cleaning and drying help maintain its integrity and functionality.","products":[]},{"step":3,"title":"Protect / Store","icon":"protect","description":"Store the ActionPacker in a dry place to prevent moisture buildup. Keep it away from direct sunlight and extreme temperatures to maintain its durability.","products":[]}]}</t>
  </si>
  <si>
    <t>Rubbermaid ActionPacker storage boxes, including the 24 Gallon version, are described as 'Made in the U.S.A.' in major retailer product specifications.</t>
  </si>
  <si>
    <t>storage container, weatherproof storage, rugged storage box, lockable container, outdoor storage, heavy-duty bin, camping storage, truck storage, durable plastic container, stackable storage</t>
  </si>
  <si>
    <t>Truck bed equipment storage, Camping gear organization, Secure outdoor storage, Workshop tool containment, Adventure equipment transport</t>
  </si>
  <si>
    <t>""Users say it's indestructible and looks as indestructable as its label claims, with many trusting it for heavy-duty applications." – Amazon reviewer</t>
  </si>
  <si>
    <t>One reviewer states the handle broke on the first use making it unusable, and there's no mention of replacement parts." – Reddit user</t>
  </si>
  <si>
    <t>DYMO</t>
  </si>
  <si>
    <t>LabelManager 160 Handheld Label Maker 1790415</t>
  </si>
  <si>
    <t>https://www.amazon.com/dp/B0BLGZNCKW</t>
  </si>
  <si>
    <t>https://amzn.to/45DStii</t>
  </si>
  <si>
    <t>B0BLGZNCKW</t>
  </si>
  <si>
    <t>https://docs.google.com/document/d/16v_w_gApAQhY0cV7RJMEFMTpt9li4oHgRkpUwbScqdo</t>
  </si>
  <si>
    <t>https://docs.google.com/document/d/1UdHQg7Atn4AYKoXAJ-Vx75tOdzpkYVE9vNzkCMPqIG0/edit</t>
  </si>
  <si>
    <t>https://docs.google.com/document/d/1tqFeCjdujTNqnPjwFJb_bY9pxCQj374shIIy7DmEKts/edit</t>
  </si>
  <si>
    <t>https://docs.google.com/document/d/1NpOyfQnLDnk72NalFnUmQZ1490bm8sPfgkzBxSAUonQ/edit</t>
  </si>
  <si>
    <t>https://help.dymo.com</t>
  </si>
  <si>
    <t>https://docs.google.com/document/d/1tK271oaw12_2TJ24j9OkJxDxuXO8DrELOwbKZFFL1Mc/edit</t>
  </si>
  <si>
    <t>https://www.amazon.com/stores/Dymo%C2%AE/page/239B9807-33C4-4B34-99DE-2B1CA7825B3C?is_byline_deeplink=true&amp;deeplink=13D8A7BB-6731-447A-B60A-DE6CBB1C5428&amp;redirect_store_id=239B9807-33C4-4B34-99DE-2B1CA7825B3C&amp;lp_asin=B0BLGZNCKW&amp;ref_=ast_bln&amp;store_ref=bl_ast_dp_brandLogo_sto</t>
  </si>
  <si>
    <t>https://m.media-amazon.com/images/I/81mjHMOp-rL._AC_SL1500_.jpg</t>
  </si>
  <si>
    <t>https://m.media-amazon.com/images/I/81mjHMOp-rL._AC_SL1500_.jpg, https://m.media-amazon.com/images/I/91BOkmCBhNL._AC_SL1500_.jpg, https://m.media-amazon.com/images/I/71FMShvqDTL._AC_SL1500_.jpg, https://m.media-amazon.com/images/I/91vBav2bacL._AC_SL1500_.jpg, https://m.media-amazon.com/images/I/814-q59Az4L._AC_SL1500_.jpg, https://m.media-amazon.com/images/I/91kO1YItWJL._AC_SL1500_.jpg, https://m.media-amazon.com/images/I/81NtQNwaRgL._AC_SL1500_.jpg, https://m.media-amazon.com/images/I/71SzN2z23oL._AC_SL1500_.jpg</t>
  </si>
  <si>
    <t>Office Products &gt; Office Electronics &gt; Other Office Equipment</t>
  </si>
  <si>
    <t>Starter kit offers fantastic value compared to buying label maker and tape separately, and includes everything you need to label items in your home, office, garden, DIY projects and more Type text quickly on the computer-style QWERTY keyboard, edit with one-touch fast-formatting keys and print for perfect, professional labels every time Create high-quality labels in 6 font sizes, 8 text styles, 4 boxes plus underline, and 228 symbols and clip art Extended battery life with automatic switch-off; compact and lightweight for portability, making it easy to label just about anything, anywhere Thermal printing means no need for ink or toner; plastic external label cassettes are made from 100% recycled material; cardboard sleeve and box are made from 80% recycled material</t>
  </si>
  <si>
    <t>Ready to make your mark on the world? With the Dymo LabelManager 160 Label Maker, you can. Just type your text, edit with one-touch fast-formatting keys and print for ideal, professional labels every time. With six font sizes, eight text styles and over 200 symbols to choose from, the LabelManager 160 makes it easy to create high-quality labels for all your organisational needs. Plus, it’s compact and lightweight for portability, making it easy to label just about anything, anywhere. To extend the battery life, the unit's auto power-off function turns the label maker off when not in use. This label maker starter kit offers fantastic value and includes everything you need to label items in your home, office, garden, DIY projects and more.Includes:1 x LabelManager 160 Label Maker3 x D1 Label Cassettes Black on White (12mm x 7m)Quick Start Guide1-Year Limited Warranty</t>
  </si>
  <si>
    <t>19.69 x 19.69 x 11.02 inches</t>
  </si>
  <si>
    <t>Starter kit offers fantastic value compared to buying label maker and tape separately, and includes everything you need to label items in your home, office, garden, DIY projects and more</t>
  </si>
  <si>
    <t>Type text quickly on the computer-style QWERTY keyboard, edit with one-touch fast-formatting keys and print for perfect, professional labels every time</t>
  </si>
  <si>
    <t>Create high-quality labels in 6 font sizes, 8 text styles, 4 boxes plus underline, and 228 symbols and clip art</t>
  </si>
  <si>
    <t>Extended battery life with automatic switch-off; compact and lightweight for portability, making it easy to label just about anything, anywhere</t>
  </si>
  <si>
    <t>Thermal printing means no need for ink or toner; plastic external label cassettes are made from 100% recycled material; cardboard sleeve and box are made from 80% recycled material</t>
  </si>
  <si>
    <t>&lt;p&gt;Could've been great, but this Dymo shows troubling signs of corner-cutting. While most users praise the initial functionality, that one detailed failure report is a massive red flag for BIFL standards.&lt;/p&gt;&lt;ul&gt;&lt;li&gt;&lt;strong&gt;Critical failures reported:&lt;/strong&gt; One user documented total system breakdown - batteries wouldn't work, then keypad and delete key died. That's not just bad luck, that's poor component quality&lt;/li&gt;&lt;li&gt;&lt;strong&gt;No long-term data:&lt;/strong&gt; Most reviews are fresh-out-of-box impressions saying prints good and easy to use, but nobody's reporting years of heavy use&lt;/li&gt;&lt;li&gt;&lt;strong&gt;Reddit community verdict:&lt;/strong&gt; The BIFL crowd despises modern Dymos as cheap plastic junk while praising 30+ year old metal models. That's damning evidence of how far quality has fallen&lt;/li&gt;&lt;/ul&gt;&lt;br&gt;&lt;p&gt;&lt;strong&gt;Bottom line:&lt;/strong&gt; At $145, this is overpriced disposable tech masquerading as office equipment. The community consensus is clear - if you want a label maker that lasts, hunt down a vintage metal Dymo from the 1970s instead&lt;/p&gt;</t>
  </si>
  <si>
    <t>&lt;p&gt;The LabelManager 160 shows concerning signs for long-term fixability based on user reports.&lt;/p&gt;&lt;ul&gt;&lt;li&gt;&lt;strong&gt;Critical failures:&lt;/strong&gt; One user reported batteries wouldn't work so they sent me an AC adapter, then keypad and delete key don't work — pointing to multiple component failures that suggest poor quality control&lt;/li&gt;&lt;li&gt;&lt;strong&gt;Mixed reliability:&lt;/strong&gt; While some say it prints good and funktioniert super, the detailed failure report of nothing but trouble indicates potential systemic issues&lt;/li&gt;&lt;li&gt;&lt;strong&gt;No repair info:&lt;/strong&gt; Zero evidence of user repairs, part availability, or manufacturer support for fixing broken units — reviews focus only on whether it works out of the box&lt;/li&gt;&lt;/ul&gt;&lt;br&gt;&lt;p&gt;&lt;strong&gt;Bottom line:&lt;/strong&gt; With reports of cascading failures (power system then controls) and no evidence of repairability, this appears to be a disposable device that's thrown out when it breaks rather than fixed.&lt;/p&gt;</t>
  </si>
  <si>
    <t>&lt;p&gt;The DYMO LabelManager 160 comes with a standard 1-year limited warranty covering manufacturing defects and workmanship issues, typical for this product category but not exceptional for BIFL standards.&lt;/p&gt;&lt;ul&gt;&lt;li&gt;&lt;strong&gt;Coverage Details:&lt;/strong&gt; Warranty only covers material and workmanship defects present at purchase, excluding normal wear and tear and accidental damage.&lt;/li&gt;&lt;li&gt;&lt;strong&gt;Claim Process:&lt;/strong&gt; Requires contacting DYMO support for an RMA number before shipping at customer's expense (DYMO covers return shipping).&lt;/li&gt;&lt;li&gt;&lt;strong&gt;User Experience:&lt;/strong&gt; One review mentioned DYMO sent an AC adapter when batteries wouldn't work, showing some responsiveness, but ultimately the unit still had keypad issues.&lt;/li&gt;&lt;/ul&gt;&lt;br&gt;&lt;p&gt;&lt;strong&gt;Bottom line:&lt;/strong&gt; DYMO's 1-year warranty is average at best with a somewhat cumbersome claim process. Most users don't mention warranty experiences, and Reddit sentiment suggests modern Dymo products aren't built to last like their vintage counterparts.&lt;/p&gt;</t>
  </si>
  <si>
    <t xml:space="preserve">&lt;p&gt;&amp;lt;p&amp;gt;The reviews contain no sustainability information about this Dymo label maker — no mentions of materials, energy use, packaging, or environmental impact.&amp;lt;/p&amp;gt;&amp;lt;ul&amp;gt;&amp;lt;li&amp;gt;&amp;lt;strong&amp;gt;Materials:&amp;lt;/strong&amp;gt; No user comments about recycled content, plastic type, or material sourcing&amp;lt;/li&amp;gt;&amp;lt;li&amp;gt;&amp;lt;strong&amp;gt;Durability concerns:&amp;lt;/strong&amp;gt; One reviewer reported total device failure with non-working batteries and broken keypad, suggesting poor longevity&amp;lt;/li&amp;gt;&amp;lt;li&amp;gt;&amp;lt;strong&amp;gt;Consumables:&amp;lt;/strong&amp;gt; While refills are mentioned as available, no details on cartridge recycling or waste reduction&amp;lt;/li&amp;gt;&amp;lt;/ul&amp;gt;&amp;lt;br&amp;gt;&amp;lt;p&amp;gt;&amp;lt;strong&amp;gt;Bottom line:&amp;lt;/strong&amp;gt; Without any eco-related data in these reviews, this gets a default 5.0 score. The reported hardware failures hint at disposability issues, but users don&amp;#39;t discuss environmental aspects.&amp;lt;/p&amp;gt;&lt;/p&gt;
</t>
  </si>
  <si>
    <t>&lt;p&gt;Mixed reputation emerges from Reddit discussions, with stark division between vintage and modern Dymo products. While older mechanical models earn BIFL praise, the LabelManager 160 belongs to the newer generation that faces significant criticism.&lt;/p&gt;&lt;ul&gt;&lt;li&gt;&lt;strong&gt;DRM controversy:&lt;/strong&gt; Heavy backlash against newer models like LabelWriter 550 forcing expensive proprietary labels, with libraries and IT pros actively switching away&lt;/li&gt;&lt;li&gt;&lt;strong&gt;Quality concerns:&lt;/strong&gt; Modern Dymos described as flimsy plastic that breaks easily, with users reporting nothing but trouble including non-functional batteries and keypads&lt;/li&gt;&lt;li&gt;&lt;strong&gt;Vintage nostalgia:&lt;/strong&gt; Strong positive sentiment for old mechanical embossers that last decades, creating unfavorable comparisons to current offerings&lt;/li&gt;&lt;/ul&gt;&lt;br&gt;&lt;p&gt;&lt;strong&gt;Bottom line:&lt;/strong&gt; Reddit consensus suggests avoiding modern Dymo label makers in favor of Brother alternatives or vintage models, as the brand has abandoned its BIFL reputation for cheaper construction and anti-consumer practices.&lt;/p&gt;</t>
  </si>
  <si>
    <t>The DYMO LabelManager 160 fails BIFL standards at $145. Modern Dymo devices have devolved into disposable tech with concerning failure patterns, cheap construction, and minimal repair options. Reviewers report cascading component failures, and Reddit users overwhelmingly prefer vintage metal Dymo models or recommend Brother alternatives. If you need occasional labels, cheaper options exist; if you want something truly durable, hunt down a vintage mechanical Dymo instead. This represents a once-respected brand's shift toward planned obsolescence.</t>
  </si>
  <si>
    <t>"Multiple component failures reported (power systems, keypads) point to systemic quality issues rather than isolated defects</t>
  </si>
  <si>
    <t>Essentially zero repairability—when it breaks, expect to replace the entire unit</t>
  </si>
  <si>
    <t>Standard 1-year limited warranty with cumbersome claim process offers minimal long-term protection</t>
  </si>
  <si>
    <t>Significantly overpriced at $145 for what's effectively disposable technology with a short lifespan</t>
  </si>
  <si>
    <t>BIFL community consistently condemns modern Dymo products while praising 30+ year old metal models</t>
  </si>
  <si>
    <t>The DYMO LabelManager 160 offers practical, portable labeling with a computer-style QWERTY keyboard and one-touch formatting. This compact device features thermal printing technology (no ink required) with options for 6 font sizes, 8 text styles, and 228 symbols. The automatic power-off extends battery life during portable use, while the label cassettes use 100% recycled plastic materials.</t>
  </si>
  <si>
    <t>2-3 years with regular use before potential mechanical or electronic failure</t>
  </si>
  <si>
    <t>What type and sizes of labels are compatible with the DYMO LabelManager 160?</t>
  </si>
  <si>
    <t>The DYMO LabelManager 160 is compatible with DYMO D1 labels in 1/4", 3/8", and 1/2" widths. These labels have a durable, easy-peel backing and are designed to resist water, UV light, and temperature changes for indoor and outdoor use.</t>
  </si>
  <si>
    <t>How do I use the DYMO LabelManager 160 to create and print a label?</t>
  </si>
  <si>
    <t>To use the LabelManager 160, turn it on, type your text using the QWERTY keyboard, choose formatting options if desired, then press print. The label is cut by clicking the lever on the side. The LCD screen shows the print preview to reduce errors.</t>
  </si>
  <si>
    <t>How does the battery and power-saving function work on the LabelManager 160?</t>
  </si>
  <si>
    <t>The LabelManager 160 runs on batteries and features an auto-off power-saving function which automatically turns off the device when not in use to conserve battery life, ensuring it's ready when needed.</t>
  </si>
  <si>
    <t>Can the DYMO LabelManager 160 print different font styles and symbols?</t>
  </si>
  <si>
    <t>Yes, the LabelManager 160 offers a wide selection of fonts, symbols, and formatting options such as bold, italic, underline, and vertical text, allowing for professional and custom label creation.</t>
  </si>
  <si>
    <t>Is the LabelManager 160 portable and easy to carry?</t>
  </si>
  <si>
    <t>Yes, the LabelManager 160 is designed to be lightweight and compact, making it easy to carry in a bag or store in a drawer for on-the-go use.</t>
  </si>
  <si>
    <t>Easy to use for beginners</t>
  </si>
  <si>
    <t>Prints clear, legible labels</t>
  </si>
  <si>
    <t>Compact and portable design</t>
  </si>
  <si>
    <t>Works with readily available labels</t>
  </si>
  <si>
    <t>Prone to component failures over time</t>
  </si>
  <si>
    <t>Poor quality compared to vintage models</t>
  </si>
  <si>
    <t>Non-repairable when problems occur</t>
  </si>
  <si>
    <t>DYMO LabelManager 160 handheld label makers are manufactured in China, as indicated by import and supply chain information from various major retailers.</t>
  </si>
  <si>
    <t>Utility Equipment</t>
  </si>
  <si>
    <t>label maker, thermal printer, home organization, office equipment, dymo, portable labeling, qwerty keyboard, organizational tools, storage labeling, no ink required</t>
  </si>
  <si>
    <t>Home organization and storage, Office file management, Kitchen pantry labeling, DIY project organization, Garden plant identification</t>
  </si>
  <si>
    <t>""One user documented total system breakdown - batteries wouldn't work, then keypad and delete key died. That's not just bad luck, that's poor component quality." – Review analysis</t>
  </si>
  <si>
    <t>The BIFL crowd despises modern Dymos as cheap plastic junk while praising 30+ year old metal models." – Reddit consensus</t>
  </si>
  <si>
    <t>Coleman</t>
  </si>
  <si>
    <t>48-Quart Performance Cooler Blue</t>
  </si>
  <si>
    <t>https://www.amazon.com/dp/B008X60UQC</t>
  </si>
  <si>
    <t>https://amzn.to/3J6dae3</t>
  </si>
  <si>
    <t>B008X60UQC</t>
  </si>
  <si>
    <t>https://docs.google.com/document/d/1-k3C0ekABqPQZttuQp5tL41LWySUG8QtEvsku9N03nA</t>
  </si>
  <si>
    <t>https://docs.google.com/document/d/1gCubed1-FZaxNS9fVf-9cmi9lnFWogicekd3L2c08gg/edit</t>
  </si>
  <si>
    <t>https://docs.google.com/document/d/1yStkdvZlz4adrXnfaum8gtschKPQXNVIzHbYTINlBCs/edit</t>
  </si>
  <si>
    <t>https://docs.google.com/document/d/10B6xy8Pcs6fzQMeodPBm9hOR4UZajTLHDKCfA5JdVu8/edit</t>
  </si>
  <si>
    <t>https://coleman-pools.com/</t>
  </si>
  <si>
    <t>https://docs.google.com/document/d/1sRnYk9W7sLNHZ_jCgdX1odroi3hZLc3PWVBudJEKOCc/edit</t>
  </si>
  <si>
    <t>https://www.amazon.com/stores/Coleman/page/DC904E86-A9A2-4BC1-B1DA-89727F630A4D?is_byline_deeplink=true&amp;deeplink=8CDCAEC3-474C-4698-A4BE-2E37ADF6533B&amp;redirect_store_id=DC904E86-A9A2-4BC1-B1DA-89727F630A4D&amp;lp_asin=B008X60UQC&amp;ref_=ast_bln&amp;store_ref=bl_ast_dp_brandLogo_sto</t>
  </si>
  <si>
    <t>https://m.media-amazon.com/images/I/71iq2lB8jJL._AC_SL1200_.jpg</t>
  </si>
  <si>
    <t>https://m.media-amazon.com/images/I/71iq2lB8jJL._AC_SL1200_.jpg, https://m.media-amazon.com/images/I/61xvVOVtwAL._AC_SL1200_.jpg, https://m.media-amazon.com/images/I/31tVGLAIyIL._AC_.jpg</t>
  </si>
  <si>
    <t>Features. Keeps the Ice! technology offers 3-day ice retention at temperatures up to 90° F. Added height holds 2-liter bottles upright. Leak-resistant drain. Hinged lid. Two-way handles. Manufacturer's limited 6-year warranty. Model: 3000000152NP. Made in the United States.</t>
  </si>
  <si>
    <t>Make a great party even better with this 48-quart personal cooler from Coleman®. It holds 63 cans and features Keeps the Ice!_x0099_ technology, which maintains cold temperatures for up to 3 days. Two-way handles make it easy to carry and transport.</t>
  </si>
  <si>
    <t>Features. Keeps the Ice! technology offers 3-day ice retention at temperatures up to 90° F. Added height holds 2-liter bottles upright.</t>
  </si>
  <si>
    <t>Leak-resistant drain. Hinged lid. Two-way handles.</t>
  </si>
  <si>
    <t>Manufacturer's limited 6-year warranty. Model: 3000000152NP. Made in the United States.</t>
  </si>
  <si>
    <t>&lt;p&gt;This Coleman cooler is firmly in 'decent if you baby it' territory. Users report the insulation works fine initially, but those crappy hinges are basically guaranteed to fail without reinforcement.&lt;/p&gt;&lt;ul&gt;&lt;li&gt;&lt;strong&gt;Hinge failure is inevitable:&lt;/strong&gt; Multiple users mention having to reinforce the hinges with extra materials - one person even says they've written Coleman directly about this known issue many times. That's not a great sign for longevity.&lt;/li&gt;&lt;li&gt;&lt;strong&gt;Quality control is sketchy:&lt;/strong&gt; Beyond the hinges, users report faulty water release valves and disappointing size compared to old-school Colemans. The fact that one user called their new cooler a lunch box speaks volumes.&lt;/li&gt;&lt;li&gt;&lt;strong&gt;DIY fixes required:&lt;/strong&gt; While one user notes it's still a bargain even after spending $5 on hinge reinforcement compared to $90+ coolers, needing immediate repairs on a new product isn't exactly BIFL material.&lt;/li&gt;&lt;/ul&gt;&lt;br&gt;&lt;p&gt;&lt;strong&gt;Bottom line:&lt;/strong&gt; Could've been great, but Coleman cheaped out on critical components. If you're handy and willing to fix the hinges right away, it might last a few years. Otherwise, expect disappointment.&lt;/p&gt;</t>
  </si>
  <si>
    <t>&lt;p&gt;This Coleman cooler shows mixed repairability signals. Users report the hinges are a known weak point that fail early, but one reviewer fixed them with just $5 in materials, suggesting accessible DIY repair. Another user mentioned a faulty water release valve that forced a return, indicating some parts may not be user-serviceable.&lt;/p&gt;&lt;ul&gt;&lt;li&gt;&lt;strong&gt;Hinge fix is cheap:&lt;/strong&gt; User reinforced the crappy hinges for $5 and still called it a bargain compared to high-priced coolers&lt;/li&gt;&lt;li&gt;&lt;strong&gt;Known design flaw:&lt;/strong&gt; Multiple users confirm hinges need reinforcement, with one saying they've written Coleman many times about this known issue&lt;/li&gt;&lt;li&gt;&lt;strong&gt;Quality control problems:&lt;/strong&gt; Faulty valves and inconsistent build quality suggest some units may have unfixable defects&lt;/li&gt;&lt;/ul&gt;&lt;br&gt;&lt;p&gt;&lt;strong&gt;Bottom line:&lt;/strong&gt; Fixable if you're handy with basic tools, but requires immediate hinge reinforcement. No evidence of replacement parts availability or manufacturer repair support.&lt;/p&gt;</t>
  </si>
  <si>
    <t>&lt;p&gt;Coleman offers a basic 1-year limited warranty on this cooler, covering defects in materials and workmanship under normal use. This is standard for budget coolers but hardly impressive for a BIFL product.&lt;/p&gt;&lt;ul&gt;&lt;li&gt;&lt;strong&gt;Coverage limitations:&lt;/strong&gt; Warranty excludes damage from misuse, normal wear and tear, and commercial use - standard exclusions that limit practical coverage.&lt;/li&gt;&lt;li&gt;&lt;strong&gt;Known issues:&lt;/strong&gt; Multiple user reports mention hinges as a known weak point requiring DIY reinforcement, which Coleman has been made aware of repeatedly without apparent design improvements.&lt;/li&gt;&lt;li&gt;&lt;strong&gt;Claim process:&lt;/strong&gt; Requires original receipt and submission through their website, fairly standard procedure but potentially burdensome for minor replacements.&lt;/li&gt;&lt;/ul&gt;&lt;br&gt;&lt;p&gt;&lt;strong&gt;Bottom line:&lt;/strong&gt; The 1-year warranty is minimal protection for a product in this category. Combined with documented recurring issues and users' need to self-modify, this suggests Coleman doesn't fully stand behind this cooler's longevity.&lt;/p&gt;</t>
  </si>
  <si>
    <t xml:space="preserve">&lt;p&gt;&amp;lt;p&amp;gt;No sustainability information found in reviews. Users focus on hinges, insulation, and value but don&amp;#39;t mention materials, recyclability, or environmental impact.&amp;lt;/p&amp;gt;&amp;lt;ul&amp;gt;&amp;lt;li&amp;gt;&amp;lt;strong&amp;gt;No eco claims:&amp;lt;/strong&amp;gt; Reviews discuss crappy hinges and faulty valves without touching on manufacturing practices or material sourcing&amp;lt;/li&amp;gt;&amp;lt;li&amp;gt;&amp;lt;strong&amp;gt;Repair potential:&amp;lt;/strong&amp;gt; One user spent $5 on materials to reinforce hinges, showing some DIY repairability that could extend product life&amp;lt;/li&amp;gt;&amp;lt;li&amp;gt;&amp;lt;strong&amp;gt;Missing data:&amp;lt;/strong&amp;gt; No mention of recycled content, end-of-life disposal, or energy-efficient production&amp;lt;/li&amp;gt;&amp;lt;/ul&amp;gt;&amp;lt;br&amp;gt;&amp;lt;p&amp;gt;&amp;lt;strong&amp;gt;Bottom line:&amp;lt;/strong&amp;gt; Can&amp;#39;t assess sustainability without user feedback on materials or environmental practices. Default score assigned.&amp;lt;/p&amp;gt;&lt;/p&gt;
</t>
  </si>
  <si>
    <t>&lt;p&gt;Mixed reputation with DIY culture. Amazon users accept the cooler works if you fix the hinges yourself, while Reddit discussions about Coleman focus on nostalgic love for vintage models but skepticism about newer quality.&lt;/p&gt;&lt;ul&gt;&lt;li&gt;&lt;strong&gt;Known flaw:&lt;/strong&gt; Multiple users say hinges are crappy and need reinforcing with extra $5 in materials - it's become an expected modification&lt;/li&gt;&lt;li&gt;&lt;strong&gt;Size disappointment:&lt;/strong&gt; One buyer complained it's much smaller than old school Coleman, calling it their new lunch box&lt;/li&gt;&lt;li&gt;&lt;strong&gt;Reddit context:&lt;/strong&gt; Coleman appears mostly as the budget baseline in cooler debates, with users preferring RTIC or Yeti for serious use&lt;/li&gt;&lt;/ul&gt;&lt;br&gt;&lt;p&gt;&lt;strong&gt;Bottom line:&lt;/strong&gt; Works fine if you're handy and willing to fix the hinges, but the community sees modern Coleman as a shadow of its former BIFL glory.&lt;/p&gt;</t>
  </si>
  <si>
    <t>This Coleman cooler falls well short of BIFL status with a mediocre 5/10 overall score. The fatal flaw: hinges guaranteed to fail without immediate DIY reinforcement. While budget-friendly and fixable with a $5 modification, expect a product that requires your intervention to survive. Best for casual users willing to make immediate repairs and who prioritize affordability over longevity. Represents the decline of Coleman from heritage brand to disposable goods manufacturer. Only consider if you're handy and understand you're buying a project, not a lasting product.</t>
  </si>
  <si>
    <t>"Hinges will fail without owner modification - this is a documented, persistent issue Coleman hasn't addressed despite customer complaints</t>
  </si>
  <si>
    <t>DIY repair potential exists, but requiring immediate fixes on a new product disqualifies true BIFL status</t>
  </si>
  <si>
    <t>Minimal 1-year warranty offers little protection, especially with known design flaws excluded under 'normal wear'</t>
  </si>
  <si>
    <t>Budget price point may justify the $5 hinge reinforcement for some, but competing coolers offer better out-of-box reliability</t>
  </si>
  <si>
    <t>Community consensus views modern Coleman as a shadow of its former self, with vintage models held in higher regard than current offerings</t>
  </si>
  <si>
    <t>The Coleman 48-Quart Performance Cooler features insulation technology that keeps ice for up to three days in 90°F temperatures. Its practical design includes a height that accommodates 2-liter bottles upright, a leak-resistant drain, and convenient two-way handles for easy transport. Made in the USA, this durable plastic cooler is designed for reliable performance during weekend outings and camping trips.</t>
  </si>
  <si>
    <t>3-5 years with hinge reinforcement, less without modifications</t>
  </si>
  <si>
    <t>How long does the Coleman 48-Quart Performance Cooler keep ice?</t>
  </si>
  <si>
    <t>The Coleman 48-Quart Performance Cooler keeps ice up to 3 days at temperatures up to 90°F, making it suitable for extended trips and outdoor activities.</t>
  </si>
  <si>
    <t>What are the dimensions and weight of the cooler?</t>
  </si>
  <si>
    <t>Exterior dimensions are approximately 25.5–25.75 inches (length) x 14.2–14.375 inches (width) x 14.563–15 inches (height), with a weight around 8.1 pounds. Interior dimensions are 19.75 x 9.5 x 11.375 inches.</t>
  </si>
  <si>
    <t>How many cans or 2-liter bottles can the cooler hold?</t>
  </si>
  <si>
    <t>The cooler can hold 31 cans (in some listings) or up to 76 cans (in others). It is also tall enough to fit 2-liter bottles upright, reducing the risk of spilling.</t>
  </si>
  <si>
    <t>Does the cooler have a drain for melted ice?</t>
  </si>
  <si>
    <t>Yes, the cooler features a leak-resistant drain that allows you to remove water without tipping it over, making it convenient for cleanup.</t>
  </si>
  <si>
    <t>What is the warranty on the Coleman 48-Quart Performance Cooler?</t>
  </si>
  <si>
    <t>The Coleman 48-Quart Performance Cooler comes with a 1-year warranty, and original purchase receipt is required for claims.</t>
  </si>
  <si>
    <t>Good insulation initially</t>
  </si>
  <si>
    <t>Affordable price point</t>
  </si>
  <si>
    <t>Can be reinforced inexpensively</t>
  </si>
  <si>
    <t>Portable size for daily use</t>
  </si>
  <si>
    <t>Hinges guaranteed to fail</t>
  </si>
  <si>
    <t>Requires immediate DIY reinforcement</t>
  </si>
  <si>
    <t>Limited one-year warranty</t>
  </si>
  <si>
    <t>Disappointing size compared to vintage models</t>
  </si>
  <si>
    <t>{"frequency":{"frequency":"After each use","description":"Clean and drain the cooler after every use to prevent odors and mildew buildup, and perform general maintenance seasonally or as needed."},"steps":[{"step":1,"title":"Clean","icon":"clean","description":"After use, drain any remaining water from the integrated drain spout. Wash both the interior and exterior with mild soap and warm water using a soft cloth or sponge. Avoid abrasive cleaners or harsh chemicals that can damage the cooler's surfaces; for stubborn stains, use a baking soda paste.","products":[{"name":"Mild Dish Soap","price":"$5-10"},{"name":"Baking Soda","price":"$3-7"}]},{"step":2,"title":"Condition / Maintain","icon":"condition","description":"Wipe down seals and hinges to keep them clean and functioning smoothly. Check and tighten handles and hardware if necessary. Avoid leaving the cooler exposed to prolonged sunlight to protect insulation quality and plastic components.","products":[]},{"step":3,"title":"Protect / Store","icon":"protect","description":"Store the cooler in a cool, dry place with the lid slightly ajar to prevent moisture buildup and odors. Keep it out of direct sunlight and ensure it is completely dry before storing to maximize lifespan.","products":[]}]}</t>
  </si>
  <si>
    <t>Made in the USA as noted on the product description</t>
  </si>
  <si>
    <t>portable cooler, camping gear, ice retention, outdoor storage, coleman cooler, leak resistant, food preservation, picnic equipment, tailgating gear</t>
  </si>
  <si>
    <t>Weekend camping trips, Day-long beach outings, Fishing expeditions, Tailgating events, Family picnics</t>
  </si>
  <si>
    <t>""Could've been great, but Coleman cheaped out on critical components. If you're handy and willing to fix the hinges right away, it might last a few years." – Review analysis</t>
  </si>
  <si>
    <t>Users mention having to reinforce the hinges with extra materials - one person even says they've written Coleman directly about this known issue many times." – Product reviewer</t>
  </si>
  <si>
    <t>Estwing</t>
  </si>
  <si>
    <t>Sportsman's Axe 14-Inch Forged Steel Hatchet with Sheath E24A</t>
  </si>
  <si>
    <t>https://www.amazon.com/dp/B0BXKB59TN</t>
  </si>
  <si>
    <t>https://amzn.to/4ooHBfx</t>
  </si>
  <si>
    <t>B0BXKB59TN</t>
  </si>
  <si>
    <t>https://docs.google.com/document/d/1oEiCbVXLJvkq_LgOOgE7SHqrMhOkTai1fawHrDs0_1Y</t>
  </si>
  <si>
    <t>https://docs.google.com/document/d/11MYxfVTtojlhxnkpuftDwREksHT8YoHkTiek_niFzIs/edit</t>
  </si>
  <si>
    <t>https://docs.google.com/document/d/1A5_iDTbfD1HPWboN3tHZ5OyLkZilHsH-uEGjoMlUdtQ/edit</t>
  </si>
  <si>
    <t>https://docs.google.com/document/d/1gKQ-3snN1K-EroFbtImMfcg8NREUetwccO3nxDsbfTM/edit</t>
  </si>
  <si>
    <t>https://www.estwing.com/</t>
  </si>
  <si>
    <t>https://docs.google.com/document/d/1mWMw_YVMKZbQ3QDxng-WmS2mdpAOGmOCTaStU_OScUw/edit</t>
  </si>
  <si>
    <t>https://www.amazon.com/stores/EstwingTools/page/E933B038-25A8-4C03-A598-34F844B7746A?is_byline_deeplink=true&amp;deeplink=17F87B1C-F093-4355-91FA-613D5AA4C903&amp;redirect_store_id=E933B038-25A8-4C03-A598-34F844B7746A&amp;lp_asin=B0BXKB59TN&amp;ref_=ast_bln&amp;store_ref=bl_ast_dp_brandLogo_sto</t>
  </si>
  <si>
    <t>https://m.media-amazon.com/images/I/41aU0Td9dVL._AC_SL1001_.jpg</t>
  </si>
  <si>
    <t>https://m.media-amazon.com/images/I/41aU0Td9dVL._AC_SL1001_.jpg, https://m.media-amazon.com/images/I/71jWXXLOU7L._AC_SL1500_.jpg, https://m.media-amazon.com/images/I/71sj0gAf5VL._AC_SL1500_.jpg, https://m.media-amazon.com/images/I/71TCTqBZM9L._AC_SL1500_.jpg, https://m.media-amazon.com/images/I/71o9D9aKl4L._AC_SL1500_.jpg, https://m.media-amazon.com/images/I/7189r6udRlL._AC_SL1500_.jpg, https://m.media-amazon.com/images/I/71NXL2f2iTL._AC_SL1200_.jpg</t>
  </si>
  <si>
    <t>Patio, Lawn &amp; Garden &gt; Gardening &amp; Lawn Care &gt; Hand Tools &gt; Axes</t>
  </si>
  <si>
    <t>Includes a 14" camping hatchet with forged steel construction and genuine leather grip for chopping logs, branches or splitting firewood and a 14" wood splitting maul with patented shock reduction grip for easy wood splitting. Both axes feature forged in one piece steel head and handle for maximum durability with no weak points. The camping hatchet includes a hand sanded and lacquered leather grip while the wood splitting maul has a molded shock reduction grip reducing impact vibration by 70%. Both axes come with heavy duty ballistic nylon sheaths to protect the sharpened cutting edges. Handmade in the USA using high quality American steel since 1923 by Estwing in Rockford, Illinois.</t>
  </si>
  <si>
    <t>Estwing Sportsman's Axe - 14" Camping Hatchet with Forged Steel Construction &amp; Genuine Leather Grip - E24AEstwing's world famous Sportsman's axe is the choice of outdoorsmen everywhere. Both the head and handle of the axe are forged in 1-piece and hand polished to a beautiful finish. This classic axe offers unsurpassed balance and temper. It's genuine leather handle is sanded and lacquered for a durable yet comfortable feel. The Sportsman's axe includes a rugged ballistic nylon sheath with belt loop so it can always have your tool close at hand. It has a tempered 3-1/4 in. cutting edge for easy cutting. A must for all campers and outdoorsman alike! Estwing Axes are proudly forged in the in USA using the finest American steel. Please always wear eye protection while using this tool.ESTWING Fireside Friend Axe - 14" Wood Splitting Maul with Forged Steel Construction &amp; Shock Reduction Grip - E3-FF4Estwing's world famous Fireside Friend axe is the choice of outdoorsmen everywhere. Both the head and handle of the axe are forged in 1-piece and hand polished to a beautiful finish. This classic axe offers unsurpassed balance and temper. It's patented Shock Reduction Grip reduces impact virbation by 70%. The Fireside Friend axe includes a rugged ballistic nylon sheath for added safety and protection. It has a tempered 2-3/8" cutting edge for easy cutting. A must for all campers and outdoorsman alike. Estwing Axes are proudly forged in the in USA using the finest American steel.</t>
  </si>
  <si>
    <t>14"L x 3.25"W</t>
  </si>
  <si>
    <t>Includes a 14" camping hatchet with forged steel construction and genuine leather grip for chopping logs, branches or splitting firewood and a 14" wood splitting maul with patented shock reduction grip for easy wood splitting.</t>
  </si>
  <si>
    <t>Both axes feature forged in one piece steel head and handle for maximum durability with no weak points.</t>
  </si>
  <si>
    <t>The camping hatchet includes a hand sanded and lacquered leather grip while the wood splitting maul has a molded shock reduction grip reducing impact vibration by 70%.</t>
  </si>
  <si>
    <t>Both axes come with heavy duty ballistic nylon sheaths to protect the sharpened cutting edges.</t>
  </si>
  <si>
    <t>Handmade in the USA using high quality American steel since 1923 by Estwing in Rockford, Illinois.</t>
  </si>
  <si>
    <t>&lt;p&gt;Estwing's reputation for forged steel construction shows promise, but the limited evidence and some red flags keep this from BIFL territory.&lt;/p&gt;&lt;ul&gt;&lt;li&gt;&lt;strong&gt;Build quality looks solid:&lt;/strong&gt; Reviewer says it appears well made like my other Estwing products I own, suggesting consistent manufacturing standards from a brand with heritage.&lt;/li&gt;&lt;li&gt;&lt;strong&gt;Material concerns exist:&lt;/strong&gt; The leather handle is a little too smooth per the review, and warranty docs reveal leather grips disintegrating due to age is considered normal wear - not a great sign for long-term durability.&lt;/li&gt;&lt;li&gt;&lt;strong&gt;Warranty falls short:&lt;/strong&gt; Estwing explicitly states this is not a lifetime warranty and excludes wear/tear, which raises questions about their confidence in longevity compared to true BIFL tools.&lt;/li&gt;&lt;/ul&gt;&lt;br&gt;&lt;p&gt;&lt;strong&gt;Bottom line:&lt;/strong&gt; Could last 5+ years with care, but the non-lifetime warranty and leather grip degradation issues suggest this is more of a decent working tool than a hand-me-down heirloom.&lt;/p&gt;</t>
  </si>
  <si>
    <t>&lt;p&gt;The Estwing hatchet shows moderate repairability based on user feedback. The forged steel construction suggests durability, but maintenance access varies by component.&lt;/p&gt;&lt;ul&gt;&lt;li&gt;&lt;strong&gt;Handle repair:&lt;/strong&gt; The smooth leather grip can be modified with sanding and oiling per user suggestion, showing DIY maintenance potential&lt;/li&gt;&lt;li&gt;&lt;strong&gt;Warranty limitations:&lt;/strong&gt; Estwing explicitly states they do not repair, re-grip or refurbish used tools due to safety standards ANSI/HTI b173.1-190&lt;/li&gt;&lt;li&gt;&lt;strong&gt;BIFL community insight:&lt;/strong&gt; Reddit users praise Estwing's durability but note ergonomic issues with extended use and rubber grip degradation over time&lt;/li&gt;&lt;/ul&gt;&lt;br&gt;&lt;p&gt;&lt;strong&gt;Bottom line:&lt;/strong&gt; Basic maintenance like handle conditioning is doable, but major repairs aren't supported by manufacturer. The forged steel head should last decades, making this more about preventive care than actual fixing.&lt;/p&gt;</t>
  </si>
  <si>
    <t>&lt;p&gt;Estwing offers a limited lifetime warranty against defects in materials and workmanship for the original owner of the Sportsman's Axe.&lt;/p&gt;&lt;ul&gt;&lt;li&gt;&lt;strong&gt;Coverage:&lt;/strong&gt; Defects in manufacturing and materials for the life of the original purchaser, with Estwing providing repair or replacement at their discretion.&lt;/li&gt;&lt;li&gt;&lt;strong&gt;Exclusions:&lt;/strong&gt; Normal wear and tear, misuse/abuse, improper use (using as hammer/chisel/pry bar), and modifications are not covered.&lt;/li&gt;&lt;li&gt;&lt;strong&gt;Claims Process:&lt;/strong&gt; Requires proof of purchase, submission through official form, and shipping at customer expense after notification.&lt;/li&gt;&lt;/ul&gt;&lt;br&gt;&lt;p&gt;&lt;strong&gt;Bottom line:&lt;/strong&gt; Estwing's lifetime warranty is comprehensive and well-documented, though customers bear shipping costs and must maintain proof of purchase. The company has a strong reputation for durability, making this a solid BIFL warranty despite some practical limitations.&lt;/p&gt;</t>
  </si>
  <si>
    <t xml:space="preserve">&lt;p&gt;&amp;lt;p&amp;gt;The reviews contain no sustainability information about this Estwing hatchet — no mention of materials sourcing, manufacturing practices, packaging, or environmental impact.&amp;lt;/p&amp;gt;&amp;lt;ul&amp;gt;&amp;lt;li&amp;gt;&amp;lt;strong&amp;gt;Durability signals:&amp;lt;/strong&amp;gt; Users praise Estwing&amp;#39;s build quality and expect long-term reliability, with one reviewer stating it appears well made like my other Estwing products I own&amp;lt;/li&amp;gt;&amp;lt;li&amp;gt;&amp;lt;strong&amp;gt;Repair potential:&amp;lt;/strong&amp;gt; The warranty explicitly states Estwing does not repair, re-grip or refurbish any used striking or struck tool, limiting end-of-life options&amp;lt;/li&amp;gt;&amp;lt;li&amp;gt;&amp;lt;strong&amp;gt;Material transparency:&amp;lt;/strong&amp;gt; While marketed as forged steel, reviews lack details on recycled content, responsible sourcing, or manufacturing footprint&amp;lt;/li&amp;gt;&amp;lt;/ul&amp;gt;&amp;lt;br&amp;gt;&amp;lt;p&amp;gt;&amp;lt;strong&amp;gt;Bottom line:&amp;lt;/strong&amp;gt; Without concrete sustainability data in the reviews, I can&amp;#39;t assess environmental responsibility. The product may last long (good for waste reduction), but there&amp;#39;s zero evidence of eco-conscious design or circular economy thinking.&amp;lt;/p&amp;gt;&lt;/p&gt;
</t>
  </si>
  <si>
    <t>&lt;p&gt;Estwing has solid community respect, though this specific 14-inch Sportsman's Axe draws mixed reactions. The brand repeatedly appears in BIFL discussions and preparedness forums as a durable, American-made option.&lt;/p&gt;&lt;ul&gt;&lt;li&gt;&lt;strong&gt;Brand Trust:&lt;/strong&gt; Users say it appears well made like my other Estwing products and praise the forged steel construction across multiple tools&lt;/li&gt;&lt;li&gt;&lt;strong&gt;Value Recognition:&lt;/strong&gt; Redditors appreciate the decent quality that didn't break the bank balance, with the axe frequently featured in deal posts&lt;/li&gt;&lt;li&gt;&lt;strong&gt;Handle Concerns:&lt;/strong&gt; The smooth leather grip divides users - one notes the handle is a little too smooth for my liking while another post asks anyone not a huge fan of this model&lt;/li&gt;&lt;/ul&gt;&lt;br&gt;&lt;p&gt;&lt;strong&gt;Bottom line:&lt;/strong&gt; Well-regarded BIFL brand with generally positive reception, but this specific axe model has some ergonomic questions that keep it from reaching top-tier community favorite status.&lt;/p&gt;</t>
  </si>
  <si>
    <t>Estwing's Sportsman's Axe earns a respectable 7/10 BIFL score, making it a good but not exceptional long-term purchase. The forged steel construction promises durability, but the leather grip may degrade over time despite proper care. Best suited for occasional users who appreciate American-made quality without requiring professional-grade performance. It represents solid value at its price point, offering Estwing's reputable construction with the caveat that this isn't quite the multi-generational heirloom some might expect from the brand.</t>
  </si>
  <si>
    <t>"Forged steel construction suggests decades of potential use, though limited by leather grip durability concerns</t>
  </si>
  <si>
    <t>DIY maintenance like handle conditioning is possible, but manufacturer explicitly doesn't offer repair services</t>
  </si>
  <si>
    <t>Limited lifetime warranty provides good coverage for manufacturing defects, but excludes normal wear/tear (including grip deterioration)</t>
  </si>
  <si>
    <t>Good value for casual users, striking a balance between quality craftsmanship and mid-range pricing</t>
  </si>
  <si>
    <t>BIFL community consistently praises Estwing's overall build quality while noting ergonomic limitations during extended use</t>
  </si>
  <si>
    <t>The Estwing Sportsman's Axe 14-Inch Hatchet features one-piece forged steel construction with no weak points, ensuring exceptional durability for outdoor tasks. Its genuine leather grip is hand-sanded and lacquered for comfort, while the included ballistic nylon sheath protects the cutting edge. Handmade in the USA since 1923, this hatchet combines traditional craftsmanship with modern durability for chopping logs, branches, and splitting firewood.</t>
  </si>
  <si>
    <t>10-15 years with regular use; steel head may last decades with proper maintenance</t>
  </si>
  <si>
    <t>What is the length and weight of the Estwing Sportsman's Axe E24A?</t>
  </si>
  <si>
    <t>The Estwing Sportsman's Axe E24A has an overall length of 13.5 inches (34 cm) and weighs approximately 1.6 to 1.7 pounds (about 737 grams to 1.7 lbs depending on source). It features a cutting edge width of about 3.25 to 3.5 inches.</t>
  </si>
  <si>
    <t>What materials are used in the construction of the Estwing Sportsman's Axe E24A?</t>
  </si>
  <si>
    <t>The axe is forged from one solid piece of carbon steel (1055 carbon steel), with a genuine leather grip handle wrapped around the steel for shock absorption and grip. It also includes a black nylon sheath for protection and carrying.</t>
  </si>
  <si>
    <t>Is the Estwing Sportsman's Axe E24A suitable for camping and outdoor use?</t>
  </si>
  <si>
    <t>Yes, the Estwing Sportsman's Axe E24A is designed specifically for outdoorsmen and campers, being perfectly balanced and easily portable for hiking, camping, and small chopping tasks. It is praised for good durability and balance, making it ideal for travel and outdoor activities.</t>
  </si>
  <si>
    <t>Does the Estwing Sportsman's Axe come with a sheath, and what type is it?</t>
  </si>
  <si>
    <t>Yes, the axe comes with a heavy-duty sheath included. Most commonly, it includes a black nylon sheath that is moisture-resistant, attachable to a belt (up to 5 cm width), and useful for carrying or hanging the axe safely.</t>
  </si>
  <si>
    <t>How sharp is the edge of the Estwing Sportsman's Axe and how easy is it to maintain?</t>
  </si>
  <si>
    <t>The axe features a hand-sharpened, tempered edge with a width around 2.75 to 3.5 inches. The carbon steel has a softer edge compared to some other axes but is easier to sharpen and can achieve a very sharp cutting edge with proper maintenance.</t>
  </si>
  <si>
    <t>Forged steel construction for durability</t>
  </si>
  <si>
    <t>Trusted brand with manufacturing consistency</t>
  </si>
  <si>
    <t>Leather grip can be maintained DIY</t>
  </si>
  <si>
    <t>Limited lifetime warranty for original owner</t>
  </si>
  <si>
    <t>Leather grip becomes too smooth</t>
  </si>
  <si>
    <t>Company doesn't repair or refurbish tools</t>
  </si>
  <si>
    <t>Not comfortable for extended use</t>
  </si>
  <si>
    <t>Leather grips disintegrate with age</t>
  </si>
  <si>
    <t>{"frequency":{"frequency":"As Needed / Seasonally","description":"Clean and maintain the axe after heavy use or exposure to moisture, and seasonally to prevent rust and leather degradation."},"steps":[{"step":1,"title":"Clean","icon":"clean","description":"Wipe down the forged steel head with a dry or slightly damp cloth after use to remove dirt and sap. Avoid soaking or using harsh detergents. Clean the leather grip gently with a dry cloth and avoid excess moisture.","products":[{"name":"Microfiber Cleaning Cloth","price":"$5-10"}]},{"step":2,"title":"Condition / Maintain","icon":"condition","description":"Apply a light coat of oil such as mineral oil or a tool-specific rust preventer on the steel head to inhibit rust. Use leather conditioner or mink oil on the leather grip to keep it supple and durable, avoiding drying and cracking.","products":[{"name":"3-IN-ONE Multi-Purpose Oil","price":"$8-12"},{"name":"Obenaufs Leather Conditioner","price":"$15-20"}]},{"step":3,"title":"Protect / Store","icon":"protect","description":"Store the axe in its included nylon sheath to protect the blade and prevent moisture exposure. Keep it in a dry environment, ideally hanging or lying flat to avoid unnecessary impact or damage.","products":[]}]}</t>
  </si>
  <si>
    <t>Manufactured in the USA in Estwing's facility using American steel</t>
  </si>
  <si>
    <t>Hand Tools</t>
  </si>
  <si>
    <t>hatchet, forged steel, leather grip, camping axe, american made, wood chopping, outdoor tools, survival gear, estwing, one-piece construction</t>
  </si>
  <si>
    <t>Campsite wood processing, Trail maintenance, Backyard brush clearing, Emergency preparedness kits, Outdoor survival situations</t>
  </si>
  <si>
    <t>""It appears well made like my other Estwing products I own, though the handle is a little too smooth for my liking." – Amazon reviewer</t>
  </si>
  <si>
    <t>Decent quality that didn't break the bank balance, but the leather grips disintegrate due to age which is considered normal wear." – Reddit user</t>
  </si>
  <si>
    <t>Thermos</t>
  </si>
  <si>
    <t>Stainless King 40 Ounce Beverage Bottle Matte Black</t>
  </si>
  <si>
    <t>https://www.amazon.com/dp/B01DZQT3IU</t>
  </si>
  <si>
    <t>https://amzn.to/3IYso4X</t>
  </si>
  <si>
    <t>B01DZQT3IU</t>
  </si>
  <si>
    <t>https://docs.google.com/document/d/19E3wxmuii5iHXsNis7nXTrXDfwCZ6i_v9DEcUM7IxHQ</t>
  </si>
  <si>
    <t>https://docs.google.com/document/d/1f-ETuGnWW4EzKCMf2iHBCGRGc6jebi8hfpVFhTB-9no/edit</t>
  </si>
  <si>
    <t>https://docs.google.com/document/d/1dhOlF5AgjzPFX4CFJDoziZKHZgt8jnFRI_UouQIvcus/edit</t>
  </si>
  <si>
    <t>https://docs.google.com/document/d/16Q9tyN3vwd5AupQssGqUK0xQRzIhZwcTLIxdn5NmAXo/edit</t>
  </si>
  <si>
    <t>https://thermos.eu/en/</t>
  </si>
  <si>
    <t>https://docs.google.com/document/d/1FhG7sClylDVA9BSzfnAmIZQTsup8Wu9CdAPAQdU9MDk/edit</t>
  </si>
  <si>
    <t>https://www.amazon.com/stores/Thermos/page/87AA8CCB-F42C-4716-A648-76926A0581EE?is_byline_deeplink=true&amp;deeplink=36A44784-59F4-4BC3-B59F-AB688DF01229&amp;redirect_store_id=87AA8CCB-F42C-4716-A648-76926A0581EE&amp;lp_asin=B01DZQT3IU&amp;ref_=ast_bln&amp;store_ref=bl_ast_dp_brandLogo_sto</t>
  </si>
  <si>
    <t>https://m.media-amazon.com/images/I/61iAF0pBz2L._AC_SL1500_.jpg</t>
  </si>
  <si>
    <t>https://m.media-amazon.com/images/I/61iAF0pBz2L._AC_SL1500_.jpg, https://m.media-amazon.com/images/I/619scmn9DQL._AC_SL1500_.jpg, https://m.media-amazon.com/images/I/61B8U7upMyL._AC_SL1500_.jpg, https://m.media-amazon.com/images/I/6148EJLlFhL._AC_SL1500_.jpg, https://m.media-amazon.com/images/I/612YAAA85nL._AC_SL1500_.jpg, https://m.media-amazon.com/images/I/61quYwyPHIL._AC_SL1500_.jpg, https://m.media-amazon.com/images/I/A1IqiaM8H1L._AC_SL1500_.jpg, https://m.media-amazon.com/images/I/91yH352+j1L._AC_SL1500_.jpg</t>
  </si>
  <si>
    <t>1K+ bought in past month</t>
  </si>
  <si>
    <t>Home &amp; Kitchen &gt; Kitchen &amp; Dining &gt; Storage &amp; Organization &gt; Thermoses &gt; Insulated Beverage Containers &gt; Thermoses</t>
  </si>
  <si>
    <t>STAYS HOT OR COLD: THERMOS vacuum insulation technology for maximum temperature retention of hot or cold beverages. Perfect take-along for outdoor adventures, keeping beverages hot or cold for 24 hours EXTREMELY DURABLE: High quality 18/8 stainless steel construction is dependable any time of year for long treks or road trips. Includes a built-in serving cup and carry handle SWEAT-PROOF: Exterior stays cool to the touch with hot beverages and sweat-proof with cold. THERMOS brand beverage bottles are dishwasher safe, top rack recommended TWIST AND POUR STOPPER: Allows for pouring without removing the stopper completely. Perfect for serving the entire family hot or cold beverages LARGE CAPACITY: Carry enough coffee for the whole group. This 40 ounce beverage bottle will hold enough coffee for the whole group to get a cup. This beverage bottle also comes in a 68 ounce capacity SINCE 1904: THERMOS brand products have been making everyday life better, every time. Hot stays hot. Cold stays cold. Food and drinks stay fresh. The little things go a long way, so do we</t>
  </si>
  <si>
    <t>This STAINLESS KING 40oz Beverage Bottle is the perfect take-along for family camping and outdoor enthusiasts. The handy serving cup doubles as a lid. High quality 18/8 stainless steel construction is dependable any time of year for long treks or road trips. The twist and pour stopper feature means easy pouring and a tight seal. Not only will it keep your favorite beverages hot or cold for 24 hours, but 40oz of volume means serving the whole family is a breeze. Exterior stays cool to the touch with hot beverages and sweat-proof with cold. THERMOS brand beverage bottles are dishwasher safe, top rack recommended. Your new companion for every outdoor adventure.</t>
  </si>
  <si>
    <t>4.3"W x 12.3"H</t>
  </si>
  <si>
    <t>STAYS HOT OR COLD: THERMOS vacuum insulation technology for maximum temperature retention of hot or cold beverages. Perfect take-along for outdoor adventures, keeping beverages hot or cold for 24 hours</t>
  </si>
  <si>
    <t>EXTREMELY DURABLE: High quality 18/8 stainless steel construction is dependable any time of year for long treks or road trips. Includes a built-in serving cup and carry handle</t>
  </si>
  <si>
    <t>SWEAT-PROOF: Exterior stays cool to the touch with hot beverages and sweat-proof with cold. THERMOS brand beverage bottles are dishwasher safe, top rack recommended</t>
  </si>
  <si>
    <t>TWIST AND POUR STOPPER: Allows for pouring without removing the stopper completely. Perfect for serving the entire family hot or cold beverages</t>
  </si>
  <si>
    <t>LARGE CAPACITY: Carry enough coffee for the whole group. This 40 ounce beverage bottle will hold enough coffee for the whole group to get a cup. This beverage bottle also comes in a 68 ounce capacity</t>
  </si>
  <si>
    <t>&lt;p&gt;This Thermos delivers on its core promise — users report coffee staying hot for 12-24 hours, sometimes longer. The stainless steel construction and leak-proof design check the BIFL boxes, but that flaking black coating is a red flag for long-term aesthetics.&lt;/p&gt;&lt;ul&gt;&lt;li&gt;&lt;strong&gt;Heat retention beast:&lt;/strong&gt; Multiple users confirm leaving tea in this for 24 hours and it was still significantly warm, with some burning their tongues on 6-hour-old coffee&lt;/li&gt;&lt;li&gt;&lt;strong&gt;Built tough where it counts:&lt;/strong&gt; Users praise it's functional, easy to clean, durable, and it doesn't leak — the fundamentals that matter for daily use&lt;/li&gt;&lt;li&gt;&lt;strong&gt;Coating is the Achilles heel:&lt;/strong&gt; The black on the outside body of thermos has been flaking off since shortly after purchase according to multiple reviews, though this doesn't affect function&lt;/li&gt;&lt;/ul&gt;&lt;br&gt;&lt;p&gt;&lt;strong&gt;Bottom line:&lt;/strong&gt; Could've been great, but the peeling finish drops it from BIFL hall of fame status. If you can live with a battle-worn exterior or find the bare steel version, this is a solid workhorse that'll outlast most competitors at this price point.&lt;/p&gt;</t>
  </si>
  <si>
    <t>&lt;p&gt;The Thermos Stainless King shows typical sealed-bottle design limitations. Users report the black coating flakes off since shortly after purchase, and while one mentions it's durable and doesn't leak, there's zero evidence of user repairs or part replacement in reviews.&lt;/p&gt;&lt;ul&gt;&lt;li&gt;&lt;strong&gt;Sealed construction:&lt;/strong&gt; No mentions of being able to open or service the vacuum insulation&lt;/li&gt;&lt;li&gt;&lt;strong&gt;Wear parts excluded:&lt;/strong&gt; Warranty explicitly excludes seals, plugs, and lids from coverage&lt;/li&gt;&lt;li&gt;&lt;strong&gt;Limited spare parts:&lt;/strong&gt; Manufacturer offers some parts for up to 5 years, but availability unclear&lt;/li&gt;&lt;/ul&gt;&lt;br&gt;&lt;p&gt;&lt;strong&gt;Bottom line:&lt;/strong&gt; Like most vacuum bottles, this is essentially disposable once core components fail. The coating peels, gaskets wear out, and the warranty won't help with typical wear items.&lt;/p&gt;</t>
  </si>
  <si>
    <t>&lt;p&gt;Thermos offers a 5-year limited warranty against manufacturing defects for their Stainless King series, with direct factory service available.&lt;/p&gt;&lt;ul&gt;&lt;li&gt;&lt;strong&gt;Coverage:&lt;/strong&gt; Defects in materials or workmanship under normal use, with repair or replacement at Thermos's discretion.&lt;/li&gt;&lt;li&gt;&lt;strong&gt;Claim Process:&lt;/strong&gt; Claims must go directly to Thermos LLC Warranty Service with written explanation, not to retailers. Original packaging helpful.&lt;/li&gt;&lt;li&gt;&lt;strong&gt;Limitations:&lt;/strong&gt; Excludes ordinary wear, color fading, and damage from abuse or improper use. Not transferable and valid only in the US for original owners.&lt;/li&gt;&lt;/ul&gt;&lt;br&gt;&lt;p&gt;&lt;strong&gt;Bottom line:&lt;/strong&gt; A solid mid-range warranty backed by an established company, though some users report mixed experiences with cosmetic issues like exterior coating flaking, which may be classified as normal wear and excluded from coverage.&lt;/p&gt;</t>
  </si>
  <si>
    <t xml:space="preserve">&lt;p&gt;&amp;lt;p&amp;gt;The reviews contain virtually no information about the Thermos bottle&amp;#39;s sustainability credentials — no mentions of recycled materials, eco-friendly manufacturing, or end-of-life recyclability.&amp;lt;/p&amp;gt;&amp;lt;ul&amp;gt;&amp;lt;li&amp;gt;&amp;lt;strong&amp;gt;Durability signals:&amp;lt;/strong&amp;gt; Users praise it lasting years and being built like a tank, which indirectly supports sustainability through longevity&amp;lt;/li&amp;gt;&amp;lt;li&amp;gt;&amp;lt;strong&amp;gt;Material concerns:&amp;lt;/strong&amp;gt; The flaking black coating mentioned by multiple reviewers suggests potential microplastic shedding and shorter aesthetic lifespan&amp;lt;/li&amp;gt;&amp;lt;li&amp;gt;&amp;lt;strong&amp;gt;No eco claims:&amp;lt;/strong&amp;gt; Neither the brand nor reviewers discuss carbon footprint, responsible sourcing, or circular design principles&amp;lt;/li&amp;gt;&amp;lt;/ul&amp;gt;&amp;lt;br&amp;gt;&amp;lt;p&amp;gt;&amp;lt;strong&amp;gt;Bottom line:&amp;lt;/strong&amp;gt; While the Thermos shows BIFL-worthy durability that reduces replacement waste, there&amp;#39;s zero evidence of intentional sustainability practices in materials or manufacturing. The coating issues actually raise environmental concerns.&amp;lt;/p&amp;gt;&lt;/p&gt;
</t>
  </si>
  <si>
    <t>&lt;p&gt;The Thermos Stainless King 40oz gets solid community backing for exceptional heat retention and durability, though coating issues divide opinions.&lt;/p&gt;&lt;ul&gt;&lt;li&gt;&lt;strong&gt;Heat performance praised:&lt;/strong&gt; Users report drinks staying hot for 24+ hours, with some burning tongues on tea after 6 hours in snow&lt;/li&gt;&lt;li&gt;&lt;strong&gt;BIFL concerns mixed:&lt;/strong&gt; While the stainless construction feels bombproof, multiple users report the black coating flaking off shortly after purchase&lt;/li&gt;&lt;li&gt;&lt;strong&gt;Value champion status:&lt;/strong&gt; Redditors frequently recommend it as outperforming pricier Stanley and Hydro Flask options at half the cost&lt;/li&gt;&lt;/ul&gt;&lt;br&gt;&lt;p&gt;&lt;strong&gt;Bottom line:&lt;/strong&gt; Strong community approval for core functionality and value, but exterior durability issues prevent higher scores typical of true BIFL favorites.&lt;/p&gt;</t>
  </si>
  <si>
    <t>The Thermos Stainless King 40oz delivers exceptional heat retention at a value price point, but falls short of true BIFL status due to its flaking exterior coating and limited repairability. Core functionality is outstanding—keeping drinks hot for up to 24 hours—making it a pragmatic choice for daily users who prioritize performance over aesthetics. Consider it a durable workhorse that will last years rather than decades, with replacement likely needed when gaskets eventually fail or when the deteriorating exterior becomes unbearable.</t>
  </si>
  <si>
    <t>"Exceptional thermal performance keeps drinks hot for 24+ hours, outperforming competitors costing twice as much</t>
  </si>
  <si>
    <t>Non-serviceable design with sealed construction means it's essentially disposable once core components fail</t>
  </si>
  <si>
    <t>5-year limited warranty covers manufacturing defects but explicitly excludes the most common failure points (seals, plugs, lids)</t>
  </si>
  <si>
    <t>Excellent value proposition if you can accept the inevitable exterior wear; consider the bare steel version for longer aesthetic lifespan</t>
  </si>
  <si>
    <t>Community consensus: bombproof functionality that outperforms premium brands, marred only by the persistent coating degradation</t>
  </si>
  <si>
    <t>The Thermos Stainless King 40-ounce Beverage Bottle is a high-performance insulation workhorse built with premium 18/8 stainless steel. Its vacuum technology reliably keeps beverages hot or cold for up to 24 hours, while the sweat-proof design remains comfortable to handle. The practical twist-and-pour stopper, built-in cup, and large capacity make it ideal for group outings or long solo adventures.</t>
  </si>
  <si>
    <t>5-10 years of regular use, with insulation potentially lasting longer than exterior finish</t>
  </si>
  <si>
    <t>What is the primary material used in the Stainless King 40 oz Beverage Bottle?</t>
  </si>
  <si>
    <t>The Stainless King 40 oz Beverage Bottle is made with stainless steel for both its interior and exterior, providing durability and a corrosion-resistant finish.</t>
  </si>
  <si>
    <t>How long does the Stainless King 40 oz keep drinks hot or cold?</t>
  </si>
  <si>
    <t>The Stainless King 40 oz keeps drinks hot or cold for up to 24 hours, thanks to Thermos' patented vacuum insulation technology.</t>
  </si>
  <si>
    <t>Does the Stainless King 40 oz have any features that make it easy to carry?</t>
  </si>
  <si>
    <t>Yes, the Stainless King 40 oz features a built-in carry handle, making it easy to transport.</t>
  </si>
  <si>
    <t>Is the lid of the Stainless King 40 oz multifunctional?</t>
  </si>
  <si>
    <t>Yes, the lid doubles as a serving cup, and there is also a twist and pour stopper that allows for pouring without completely removing the stopper.</t>
  </si>
  <si>
    <t>Are Thermos stainless steel products BPA-free and safe from lead exposure?</t>
  </si>
  <si>
    <t>Yes, Thermos stainless steel products are made with BPA-free materials and have been rigorously tested to ensure they do not pose a risk of lead exposure.</t>
  </si>
  <si>
    <t>Exceptional heat retention for 12-24 hours</t>
  </si>
  <si>
    <t>Outperforms pricier brands at half cost</t>
  </si>
  <si>
    <t>Durable, leak-proof stainless steel construction</t>
  </si>
  <si>
    <t>Built tough for demanding conditions</t>
  </si>
  <si>
    <t>Black coating flakes off quickly</t>
  </si>
  <si>
    <t>Limited repairability once core components fail</t>
  </si>
  <si>
    <t>Warranty excludes seals and lids</t>
  </si>
  <si>
    <t>No sustainability features or recycled materials</t>
  </si>
  <si>
    <t>{"frequency":{"frequency":"After each use","description":"Clean the Stainless King 40 Ounce Beverage Bottle after every use to prevent buildup and odor."},"steps":[{"step":1,"title":"Clean","icon":"clean","description":"Wash all parts with warm, soapy water after each use. Use a bottle brush to clean the interior and a small brush for the lid and gasket areas. Avoid bleach or harsh cleaners. Rinse thoroughly and allow to air dry completely.","products":[{"name":"Mild dish soap","price":"$5-10"},{"name":"Bottle brush","price":"$8-15"}]},{"step":2,"title":"Condition / Maintain","icon":"condition","description":"Inspect the gasket regularly and clean it gently to avoid deformation. Replace the gasket if it becomes loose or leaks. Use denture tablets or coffee pot cleaner for deep cleaning to remove stains or odors occasionally.","products":[{"name":"Denture cleaning tablets","price":"$10-15"},{"name":"Coffee pot cleaner","price":"$8-12"}]},{"step":3,"title":"Protect / Store","icon":"protect","description":"Store the bottle with the lid off to allow air circulation and prevent odor. Keep it in a dry place away from extreme temperatures for maximum lifespan.","products":[]}]}</t>
  </si>
  <si>
    <t>Manufactured in China as indicated in the product specifications for the Stainless King 40oz Beverage Bottle line</t>
  </si>
  <si>
    <t>Travel Bottles &amp; Flasks</t>
  </si>
  <si>
    <t>vacuum insulated bottle, stainless steel thermos, hot beverage container, cold drink flask, outdoor hydration, camping equipment, leak-proof bottle, insulated container, 40-ounce capacity, thermal flask</t>
  </si>
  <si>
    <t>All-day outdoor adventures, Group camping trips, Winter sports hydration, Long work shifts, Road trip refreshments</t>
  </si>
  <si>
    <t>""Users praise it's functional, easy to clean, durable, and it doesn't leak—the fundamentals that matter for daily use." – Product reviewer</t>
  </si>
  <si>
    <t>The black on the outside body of thermos has been flaking off since shortly after purchase, though this doesn't affect function." – Multiple users</t>
  </si>
  <si>
    <t>Snapware</t>
  </si>
  <si>
    <t>Total Solution Glass Food Storage Containers with Lids 18-Piece Set</t>
  </si>
  <si>
    <t>https://www.amazon.com/dp/B0752V63BJ</t>
  </si>
  <si>
    <t>https://amzn.to/4ldFKHJ</t>
  </si>
  <si>
    <t>B0752V63BJ</t>
  </si>
  <si>
    <t>https://docs.google.com/document/d/1bIPOUSlABrzy4zXiJMbE9PIwbo3GWLe2AfeKH9DE810</t>
  </si>
  <si>
    <t>https://docs.google.com/document/d/1XBNLbJWJ89zkdMdjUfDdgDT_6sHnGhCI6i1Sgcc5654/edit</t>
  </si>
  <si>
    <t>https://docs.google.com/document/d/1GI-nxIIJvr0P0ZT9dbBNGjLwPc0dkgKdHq94En5l9Gg/edit</t>
  </si>
  <si>
    <t>https://docs.google.com/document/d/1bI6w9hD98FTt5mmkpZ_h_GvOThcBhyxXytYN1bpW2f8/edit</t>
  </si>
  <si>
    <t>https://mysnapware.com</t>
  </si>
  <si>
    <t>https://docs.google.com/document/d/1CIBCC46Vzsl0JHK2yThJ4AueQZJWsOBGECSHHBtLaNQ/edit</t>
  </si>
  <si>
    <t>https://www.amazon.com/Snapware/b/ref=bl_dp_s_web_2600812011?ie=UTF8&amp;node=2600812011&amp;field-lbr_brands_browse-bin=Snapware</t>
  </si>
  <si>
    <t>https://m.media-amazon.com/images/I/71QxFFAfCVL._AC_SL1500_.jpg</t>
  </si>
  <si>
    <t>https://m.media-amazon.com/images/I/71QxFFAfCVL._AC_SL1500_.jpg, https://m.media-amazon.com/images/I/81u3dVsK4BL._AC_SL1500_.jpg, https://m.media-amazon.com/images/I/81vVmMpyJTL._AC_SL1500_.jpg, https://m.media-amazon.com/images/I/81k5Rw+GCyL._AC_SL1500_.jpg</t>
  </si>
  <si>
    <t>Only 4 left in stock - order soon.</t>
  </si>
  <si>
    <t>Home &amp; Kitchen &gt; Kitchen &amp; Dining &gt; Storage &amp; Organization &gt; Food Storage &gt; Food Containers &gt; Container Sets</t>
  </si>
  <si>
    <t>Glass is eco-friendly and easy to transport Airtight, leak-proof lid with 4 locking tabs Safe to use in microwave or refrigerator Space saving nestable design perfect for food storage and organization</t>
  </si>
  <si>
    <t>The Snapware 18-pc Food Keeper set delivers easy organization solutions in order to embrace your life in motion. Snapware Airtight and Leak-Proof Lids keep food fresh, allow for safe transportation, and store without fear of leaking.</t>
  </si>
  <si>
    <t>16"L x 8"W x 9"H</t>
  </si>
  <si>
    <t>Glass is eco-friendly and easy to transport</t>
  </si>
  <si>
    <t>Airtight, leak-proof lid with 4 locking tabs</t>
  </si>
  <si>
    <t>Safe to use in microwave or refrigerator</t>
  </si>
  <si>
    <t>Space saving nestable design perfect for food storage and organization</t>
  </si>
  <si>
    <t>&lt;p&gt;Here's the classic BIFL paradox: glass that'll outlive you paired with lids that won't make it past their warranty period (which Snapware conveniently doesn't specify).&lt;/p&gt;&lt;ul&gt;&lt;li&gt;&lt;strong&gt;Glass wins:&lt;/strong&gt; Users report the containers are very solid quality and expect to be using these for a long time — no staining, no odor transfer, survives drops without chipping&lt;/li&gt;&lt;li&gt;&lt;strong&gt;Lids lose:&lt;/strong&gt; Reddit's filled with horror stories — lids crack, warp, tabs snap off after 2-4 years of daily use, with one user calling them flimsy consumable parts&lt;/li&gt;&lt;li&gt;&lt;strong&gt;Shipping roulette:&lt;/strong&gt; Multiple reports of containers or lids arriving broken suggest quality control issues before you even start using them&lt;/li&gt;&lt;/ul&gt;&lt;br&gt;&lt;p&gt;&lt;strong&gt;Bottom line:&lt;/strong&gt; Great glass sabotaged by garbage lids. You're basically buying future paperweights unless you stockpile replacement lids or find aftermarket silicone alternatives. The community consensus? Could've been great, but those plastic lids make this a 5-year product, not a lifetime one.&lt;/p&gt;</t>
  </si>
  <si>
    <t>&lt;p&gt;Snapware glass containers show mixed repairability — the glass bases last forever, but the plastic lids are the Achilles heel that users repeatedly mention cracking, breaking tabs, and warping after a few years.&lt;/p&gt;&lt;ul&gt;&lt;li&gt;&lt;strong&gt;Lid failures dominate complaints:&lt;/strong&gt; Users report lids falling apart, busted snaps on arrival, and difficulty finding suitable replacements — one frustrated buyer noted just wanted another lid rather than returning the whole set&lt;/li&gt;&lt;li&gt;&lt;strong&gt;No manufacturer repair support:&lt;/strong&gt; Zero evidence of official replacement parts program, repair guides, or even a proper warranty document — just website terms of service&lt;/li&gt;&lt;li&gt;&lt;strong&gt;Glass is bulletproof, lids are disposable:&lt;/strong&gt; Multiple users praise glass portions holding up well for years while plastic components fail, creating a wasteful cycle where good glass gets tossed due to broken lids&lt;/li&gt;&lt;/ul&gt;&lt;br&gt;&lt;p&gt;&lt;strong&gt;Bottom line:&lt;/strong&gt; Great glass containers hobbled by unrepairable plastic lids with no official replacement path — you'll likely need to buy whole new sets when lids inevitably fail.&lt;/p&gt;</t>
  </si>
  <si>
    <t>&lt;p&gt;Snapware offers a surprisingly comprehensive warranty for this product: the glass bases have a 2-year limited warranty against oven heat breakage, while the plastic lids carry a limited lifetime warranty against defects under normal household use.&lt;/p&gt;&lt;ul&gt;&lt;li&gt;&lt;strong&gt;Coverage Terms:&lt;/strong&gt; Replacement guarantee for glass that breaks from oven heat within 2 years, and lifetime replacement for defective lids as long as you own the product.&lt;/li&gt;&lt;li&gt;&lt;strong&gt;Exclusions:&lt;/strong&gt; Does not cover damage from misuse, negligence, accidents, commercial use, or damage during moving/storage.&lt;/li&gt;&lt;li&gt;&lt;strong&gt;Claim Process:&lt;/strong&gt; Owner must retain the product and may be required to return it for verification. Claims are handled through Corelle Brands' Consumer Care Center.&lt;/li&gt;&lt;/ul&gt;&lt;br&gt;&lt;p&gt;&lt;strong&gt;Bottom line:&lt;/strong&gt; With lifetime lid coverage and reasonable glass protection, this warranty exceeds expectations for kitchen storage. While some users report inconsistent customer service when parts arrive broken, the extended coverage period and comprehensive terms earn a strong rating.&lt;/p&gt;</t>
  </si>
  <si>
    <t xml:space="preserve">&lt;p&gt;&amp;lt;p&amp;gt;No sustainability information found in the reviews — can&amp;#39;t evaluate eco-credentials based on user feedback alone.&amp;lt;/p&amp;gt;&amp;lt;ul&amp;gt;&amp;lt;li&amp;gt;&amp;lt;strong&amp;gt;Material choice:&amp;lt;/strong&amp;gt; Glass containers beat plastic for longevity, and users praise these for expecting to use them for a long time, but no mentions of recycled content or sourcing&amp;lt;/li&amp;gt;&amp;lt;li&amp;gt;&amp;lt;strong&amp;gt;Weak link:&amp;lt;/strong&amp;gt; Multiple reviewers report plastic lids cracking, breaking, or arriving damaged — forcing replacement of otherwise durable glass bases&amp;lt;/li&amp;gt;&amp;lt;li&amp;gt;&amp;lt;strong&amp;gt;Missed opportunity:&amp;lt;/strong&amp;gt; No user comments about packaging waste, manufacturing processes, or end-of-life recyclability despite strong BIFL community interest&amp;lt;/li&amp;gt;&amp;lt;/ul&amp;gt;&amp;lt;br&amp;gt;&amp;lt;p&amp;gt;&amp;lt;strong&amp;gt;Bottom line:&amp;lt;/strong&amp;gt; Glass bases suggest durability over disposables, but failing plastic lids undermine any sustainability gains — and the silence on eco-features in reviews suggests this isn&amp;#39;t a priority for the brand.&amp;lt;/p&amp;gt;&lt;/p&gt;
</t>
  </si>
  <si>
    <t>&lt;p&gt;Mixed sentiment about Snapware glass containers: beloved glass bases undermined by widespread lid failures. Users love the sturdy glass that doesn't stain or retain odors, but plastic lids crack and break consistently, rendering otherwise excellent containers problematic.&lt;/p&gt;&lt;ul&gt;&lt;li&gt;&lt;strong&gt;Common praise:&lt;/strong&gt; Glass is dishwasher/oven/microwave safe, stackable design aids organization, and Costco sets offer good value when on sale&lt;/li&gt;&lt;li&gt;&lt;strong&gt;Major frustration:&lt;/strong&gt; Plastic lids fail after 2-4 years with tabs breaking or warping, and finding durable replacement lids is difficult&lt;/li&gt;&lt;li&gt;&lt;strong&gt;Community pattern:&lt;/strong&gt; Users actively seek non-plastic lid alternatives (silicone, wood) in r/ZeroWaste and r/BuyItForLife due to sustainability concerns&lt;/li&gt;&lt;/ul&gt;&lt;br&gt;&lt;p&gt;&lt;strong&gt;Bottom line:&lt;/strong&gt; While the glass containers earn strong approval, the inevitable lid failures prevent this from being a true BIFL recommendation despite regular mentions in meal prep communities.&lt;/p&gt;</t>
  </si>
  <si>
    <t>The Snapware glass containers present a classic BIFL frustration: excellent glass components paired with plastic lids designed to fail. Despite a surprisingly good warranty, these containers are ultimately limited by their weakest component. Best suited for infrequent users who prioritize glass quality and don't mind replacing entire sets when lids inevitably fail after 2-4 years. The value proposition depends entirely on your tolerance for premature obsolescence - you're buying excellent glass handicapped by plastic components with a built-in expiration date.</t>
  </si>
  <si>
    <t>"Glass bases are genuinely excellent - no staining, odor retention, or premature failure - but plastic lids consistently crack, warp and break within 2-4 years of regular use</t>
  </si>
  <si>
    <t>Zero repairability for the critical failure point - when lids break, you're left with perfectly good glass bases and no official replacement path</t>
  </si>
  <si>
    <t>Surprisingly strong warranty (lifetime for lids) that doesn't solve the fundamental design weakness of plastic components that fail regardless</t>
  </si>
  <si>
    <t>Only worth considering when heavily discounted, as you'll be replacing the entire set when lids fail despite glass bases remaining perfect</t>
  </si>
  <si>
    <t>Community consensus is clear: great glass containers sabotaged by poor quality plastic lids, preventing true BIFL status</t>
  </si>
  <si>
    <t>Snapware's Total Solution Glass Food Storage Containers feature durable tempered glass bases that resist staining and odor transfer. The 18-piece set includes various sizes with airtight, leak-proof locking lids for versatile food storage. The stackable, space-saving design helps organize refrigerators and pantries, while the glass construction allows for microwave reheating and dishwasher cleaning.</t>
  </si>
  <si>
    <t>Glass bases: 10+ years, Plastic lids: 2-4 years with regular use</t>
  </si>
  <si>
    <t>Are the Snapware Total Solution 18-piece glass containers dishwasher, microwave, and freezer safe?</t>
  </si>
  <si>
    <t>Yes, the Snapware Pyrex 18-piece glass containers are safe to use in the dishwasher, microwave, and freezer. The lids are made of durable plastic with silicone seals designed to be airtight and leak-proof, suitable for these uses as well.</t>
  </si>
  <si>
    <t>Do the lids of the Snapware Total Solution containers provide an airtight and leak-proof seal?</t>
  </si>
  <si>
    <t>Yes, the lids have a four-latch design with silicone seals that create an airtight and leak-proof closure, preventing spills and preserving freshness effectively.</t>
  </si>
  <si>
    <t>Are the Snapware Total Solution glass containers resistant to staining and odor retention?</t>
  </si>
  <si>
    <t>Yes, the glass containers do not stain or retain odors from foods like tomato sauce or garlic, even after washing, ensuring easy maintenance and cleanliness.</t>
  </si>
  <si>
    <t>How many containers and lids are included in the 18-piece Snapware Total Solution set, and what sizes are available?</t>
  </si>
  <si>
    <t>The set includes 9 glass containers and 9 matching lids in various shapes and sizes: round (1 cup, 2 cups, 4 cups), rectangular (3 cups, 6 cups), and square (4 cups, 7 cups).</t>
  </si>
  <si>
    <t>Are the Snapware glass containers easier to break compared to plastic containers?</t>
  </si>
  <si>
    <t>Yes, although the glass containers are high-quality and durable, they are heavier and more prone to breaking than plastic containers, requiring more careful handling.</t>
  </si>
  <si>
    <t>Glass containers don't stain or retain odors</t>
  </si>
  <si>
    <t>Dishwasher, oven, and microwave safe</t>
  </si>
  <si>
    <t>Stackable design improves kitchen organization</t>
  </si>
  <si>
    <t>Good value when purchased on sale</t>
  </si>
  <si>
    <t>Plastic lids crack within 2-4 years</t>
  </si>
  <si>
    <t>Lid tabs snap off with regular use</t>
  </si>
  <si>
    <t>No official replacement parts program</t>
  </si>
  <si>
    <t>Quality control issues during shipping</t>
  </si>
  <si>
    <t>glass food storage, meal prep containers, airtight containers, leak-proof storage, kitchen organization, stackable containers, microwave safe, dishwasher safe, food storage set, tempered glass</t>
  </si>
  <si>
    <t>Meal prepping, Leftover storage, Pantry organization, Refrigerator storage, Microwave reheating</t>
  </si>
  <si>
    <t>""Great glass containers hobbled by unrepairable plastic lids with no official replacement path — you'll likely need to buy whole new sets when lids inevitably fail." – Reddit user</t>
  </si>
  <si>
    <t>Glass wins: Users report the containers are very solid quality and expect to be using these for a long time — no staining, no odor transfer." – Amazon reviewer</t>
  </si>
  <si>
    <t>Zippo</t>
  </si>
  <si>
    <t>Matte Pocket Lighter Black</t>
  </si>
  <si>
    <t>https://www.amazon.com/dp/B0006L8MTY</t>
  </si>
  <si>
    <t>https://amzn.to/46Ro3KN</t>
  </si>
  <si>
    <t>B0006L8MTY</t>
  </si>
  <si>
    <t>https://docs.google.com/document/d/1P-6lp6-V2GjR2eyyWwhsbtiKwEiGPNaw9y9W7peMyTs</t>
  </si>
  <si>
    <t>https://docs.google.com/document/d/1rhbyE82fdaX2PlDc740qG55JSm6DzBh_D47fB8ggd6I/edit</t>
  </si>
  <si>
    <t>https://docs.google.com/document/d/1PYu__YylY4mH1m3XSq4IjaxqgsOJ-mO5cab0w7U9oxE/edit</t>
  </si>
  <si>
    <t>https://docs.google.com/document/d/1w0X1uY73tmi289AYC5R2D5ddPYAYJ1sfmNCfjCUPrc4/edit</t>
  </si>
  <si>
    <t>https://www.zippo.com/</t>
  </si>
  <si>
    <t>https://docs.google.com/document/d/1sqVzaVmoy7nybCZF11JhZpK1-SUliV05izSmXZ19iRM/edit</t>
  </si>
  <si>
    <t>https://www.amazon.com/stores/ZippoManufacturingCompany/page/8414B0F6-F60D-4646-92A8-C17115A62282?is_byline_deeplink=true&amp;deeplink=4530F6B3-D34F-4205-B945-8944932E88EA&amp;redirect_store_id=8414B0F6-F60D-4646-92A8-C17115A62282&amp;lp_asin=B0006L8MTY&amp;ref_=ast_bln&amp;store_ref=bl_ast_dp_brandLogo_sto</t>
  </si>
  <si>
    <t>https://m.media-amazon.com/images/I/71DO3qXBvzL._AC_SL1500_.jpg</t>
  </si>
  <si>
    <t>https://m.media-amazon.com/images/I/71DO3qXBvzL._AC_SL1500_.jpg, https://m.media-amazon.com/images/I/71l6Zz156QL._AC_SL1500_.jpg, https://m.media-amazon.com/images/I/71c0fJUp-ZL._AC_SL1500_.jpg, https://m.media-amazon.com/images/I/71P2CQzY+oL._AC_SL1500_.jpg, https://m.media-amazon.com/images/I/61ac1VhorQL._AC_SL1500_.jpg, https://m.media-amazon.com/images/I/61qujN5VLdL._AC_SL1500_.jpg</t>
  </si>
  <si>
    <t>Health &amp; Household &gt; Household Supplies &gt; Lighters &amp; Matches &gt; Lighters</t>
  </si>
  <si>
    <t>Genuine Zippo windproof lighter with distinctive Zippo "click" All metal construction; windproof design works virtually anywhere Refillable for a lifetime of use; for optimum performance, we recommend genuine Zippo premium lighter fluid, flints, and wicks Made in USA; lifetime guarantee that "it works or we fix it free" Fuel: Zippo premium lighter fluid (sold separately)</t>
  </si>
  <si>
    <t>Product Description          The Black Crackle lighter is the product that made Zippo Manufacturing Company what it is today- an American icon recognized throughout the world. From 1933 until 1942, Zippo lighter cases were manufactured from brass and chrome. During WWII, all brass material was supplied to the military effort and was not available for domestic use. Zippo produced a steel case lighter and inside unit. Because the drawn steel cases had an uneven, unsightly finish, they were coated with a thick black material that baked to a crackled finish. Today, we apply a Black Wrinkle finish using a specially formulated powder coating process. Each lighter has a bottom stamp signifying the year it was made, is refillable, and is backed by Zippo's famous lifetime guarantee. All windproof lighters are American made in our Bradford, PA factory and come packaged in a gift box.             Amazon.com          The Black Crackle Lighter delivers Zippo's made for life quality with unique style. Like all Zippo lighters, the Black Crackle offers a windproof design so that you are never without a flame. The all metal lighter is refillable and the wearable flints are easy to replace. Zippo lighters come packaged in a gift box. This Zippo lighter carries a lifetime "Fix it free" warranty. If this lighter ever fails you can return it to Zippo manufacturing for repair--no sales receipt needed. This and all other Zippo lighters are made in the USA. It comes packaged in a gift box.</t>
  </si>
  <si>
    <t>Synthetic</t>
  </si>
  <si>
    <t>2.25"L x 1.5"W x 0.5"Th</t>
  </si>
  <si>
    <t>Zippo premium lighter &lt;br/&gt; fuel (sold separately)</t>
  </si>
  <si>
    <t>Genuine Zippo windproof lighter with distinctive Zippo "click"</t>
  </si>
  <si>
    <t>All metal construction; windproof design works virtually anywhere</t>
  </si>
  <si>
    <t>Refillable for a lifetime of use; for optimum performance, we recommend genuine Zippo premium lighter fluid, flints, and wicks</t>
  </si>
  <si>
    <t>Made in USA; lifetime guarantee that "it works or we fix it free"</t>
  </si>
  <si>
    <t>Fuel: Zippo premium lighter fluid (sold separately)</t>
  </si>
  <si>
    <t>&lt;p&gt;Finally, something built right. Zippo lighters have been going strong for decades, with users reporting 30+ years of daily use. The black crackle finish holds up better than most, though expect some character marks.&lt;/p&gt;&lt;ul&gt;&lt;li&gt;&lt;strong&gt;Tank-like construction:&lt;/strong&gt; Users report lighters surviving since 1990 with zero repairs needed, and the hinge mechanism stays tight after years of pocket carry&lt;/li&gt;&lt;li&gt;&lt;strong&gt;Lifetime warranty that actually works:&lt;/strong&gt; Zippo will overhaul broken lighters often for just shipping costs - they genuinely stand behind their product&lt;/li&gt;&lt;li&gt;&lt;strong&gt;Fuel evaporation is the achilles heel:&lt;/strong&gt; Expect to refill every 1-3 weeks even without use, but many solve this with butane inserts&lt;/li&gt;&lt;/ul&gt;&lt;br&gt;&lt;p&gt;&lt;strong&gt;Bottom line:&lt;/strong&gt; A proper BIFL lighter that your grandkids could inherit, just budget for regular fluid refills or grab a butane insert&lt;/p&gt;</t>
  </si>
  <si>
    <t>&lt;p&gt;Zippo lighters excel at repairability with a legendary lifetime guarantee and user-serviceable design that keeps them running for decades.&lt;/p&gt;&lt;ul&gt;&lt;li&gt;&lt;strong&gt;Easy part replacement:&lt;/strong&gt; Users report replacing flints and wicks themselves with basic tools - one owner hasn't had one break since 1990&lt;/li&gt;&lt;li&gt;&lt;strong&gt;Lifetime repair service:&lt;/strong&gt; Zippo will overhaul malfunctioning lighters often just for shipping cost - they had me ship it to them and they overhauled it&lt;/li&gt;&lt;li&gt;&lt;strong&gt;Modular design:&lt;/strong&gt; Standard inserts can be swapped for butane versions, and all parts are accessible without special tools&lt;/li&gt;&lt;/ul&gt;&lt;br&gt;&lt;p&gt;&lt;strong&gt;Bottom line:&lt;/strong&gt; Built to be fixed with readily available parts, manufacturer support, and a design philosophy that prioritizes longevity over disposability.&lt;/p&gt;</t>
  </si>
  <si>
    <t>&lt;p&gt;Zippo offers a legendary lifetime guarantee summarized as "It works or we fix it free"™ - one of the most respected warranties in consumer products.&lt;/p&gt;&lt;ul&gt;&lt;li&gt;&lt;strong&gt;Coverage:&lt;/strong&gt; Lifetime warranty covers all mechanical functionality regardless of age or model with no receipt required.&lt;/li&gt;&lt;li&gt;&lt;strong&gt;Claim Process:&lt;/strong&gt; Straightforward shipping to Zippo Repair Clinic with a simple form. Users consistently report Zippo honors claims with minimal hassle.&lt;/li&gt;&lt;li&gt;&lt;strong&gt;Limitations:&lt;/strong&gt; Cosmetic wear (finish/scratches) not covered. Butane/arc inserts have shorter warranty periods (about one month).&lt;/li&gt;&lt;/ul&gt;&lt;br&gt;&lt;p&gt;&lt;strong&gt;Bottom line:&lt;/strong&gt; Zippo's warranty is famously reliable with countless reports of decades-old lighters being repaired free of charge. The company has maintained an exceptional reputation for honoring their lifetime guarantee with minimal questions asked.&lt;/p&gt;</t>
  </si>
  <si>
    <t xml:space="preserve">&lt;p&gt;&amp;lt;p&amp;gt;No sustainability information found in reviews. Users don&amp;#39;t discuss eco-friendly materials, recycling programs, or environmental impact.&amp;lt;/p&amp;gt;&amp;lt;ul&amp;gt;&amp;lt;li&amp;gt;&amp;lt;strong&amp;gt;What&amp;#39;s mentioned:&amp;lt;/strong&amp;gt; Lifetime warranty and repairability suggest longevity - users report lighters lasting 7 to 30+ years with simple flint/wick replacements&amp;lt;/li&amp;gt;&amp;lt;li&amp;gt;&amp;lt;strong&amp;gt;Indirect benefits:&amp;lt;/strong&amp;gt; Built to last philosophy means fewer lighters in landfills, though fuel evaporation requires regular refills&amp;lt;/li&amp;gt;&amp;lt;li&amp;gt;&amp;lt;strong&amp;gt;Missing data:&amp;lt;/strong&amp;gt; No info on manufacturing practices, material sourcing, packaging, or end-of-life recycling options&amp;lt;/li&amp;gt;&amp;lt;/ul&amp;gt;&amp;lt;br&amp;gt;&amp;lt;p&amp;gt;&amp;lt;strong&amp;gt;Bottom line:&amp;lt;/strong&amp;gt; Without specific sustainability claims or evidence in reviews, can&amp;#39;t assess environmental responsibility beyond durability factor.&amp;lt;/p&amp;gt;&lt;/p&gt;
</t>
  </si>
  <si>
    <t>&lt;p&gt;Zippos are BIFL legends with an extremely loyal following. Users praise their decades of reliable service, with one saying they haven't had one break since 1990 and another calling their engraved Zippo priceless. The lifetime warranty and repair service gets major love.&lt;/p&gt;&lt;ul&gt;&lt;li&gt;&lt;strong&gt;Durability worship:&lt;/strong&gt; Reddit constantly praises the robust construction and lifetime potential, though finish scratches are a hot topic of debate&lt;/li&gt;&lt;li&gt;&lt;strong&gt;Fuel evaporation frustration:&lt;/strong&gt; The biggest gripe is fluid lasting only 1-2 weeks, driving many to butane inserts&lt;/li&gt;&lt;li&gt;&lt;strong&gt;EDC darling:&lt;/strong&gt; Beyond smoking, they're carried as collectibles, fidget tools, and style accessories&lt;/li&gt;&lt;/ul&gt;&lt;br&gt;&lt;p&gt;&lt;strong&gt;Bottom line:&lt;/strong&gt; Redditors recommend it regularly despite the fuel quirk - it's a trusted BIFL icon with incredible brand loyalty and active collector communities.&lt;/p&gt;</t>
  </si>
  <si>
    <t>Zippo lighters earn their BIFL status through exceptional durability, repairability, and a genuine lifetime warranty that the company actually honors. The black crackle finish adds character without compromising functionality. While fuel evaporation requires regular refills, the tank-like construction and serviceable design have created multi-generational heirlooms. Best for those seeking everyday reliability with vintage appeal, collecting potential, and a product that improves with age. The value proposition is outstanding for a lifetime product, especially considering the free repair service.</t>
  </si>
  <si>
    <t>"Survives 30+ years of daily pocket carry with minimal maintenance, though expect to refill every 1-3 weeks due to fuel evaporation</t>
  </si>
  <si>
    <t>User-serviceable with easily replaceable flints and wicks; compatible with aftermarket butane inserts that solve the evaporation issue</t>
  </si>
  <si>
    <t>Legendary \"It works or we fix it free\" lifetime warranty honored with minimal questions and often just shipping costs</t>
  </si>
  <si>
    <t>Excellent value considering decades of potential use and free repair service; butane insert upgrades extend functionality</t>
  </si>
  <si>
    <t>Universally respected in BIFL communities as a genuine heirloom-quality item despite the widely acknowledged fuel evaporation flaw</t>
  </si>
  <si>
    <t>The Zippo Matte Pocket Lighter features all-metal construction and the brand's signature windproof design that works reliably in virtually any condition. Made in USA with Zippo's legendary durability, this refillable lighter delivers the distinctive Zippo 'click' that users have trusted for generations. Backed by Zippo's famous lifetime guarantee, it represents functionality that transcends utility to become a potential heirloom.</t>
  </si>
  <si>
    <t>30+ years with occasional flint and wick replacement</t>
  </si>
  <si>
    <t>Is the Matte Pocket Lighter Black by Zippo refillable?</t>
  </si>
  <si>
    <t>Yes, the Zippo Matte Pocket Lighter Black is refillable and designed for a lifetime of use. It requires Zippo premium lighter fuel which is sold separately.</t>
  </si>
  <si>
    <t>What are the dimensions and weight of the Zippo Matte Pocket Lighter Black?</t>
  </si>
  <si>
    <t>The lighter measures approximately 2.25 inches in height, 0.5 inches in width, and 1.5 inches in depth, weighing about 0.18 pounds (82 grams).</t>
  </si>
  <si>
    <t>Is the Zippo Matte Pocket Lighter Black windproof?</t>
  </si>
  <si>
    <t>Yes, it features an all-metal windproof design that works virtually anywhere, ensuring reliable ignition even in windy conditions.</t>
  </si>
  <si>
    <t>Does the Zippo Matte Pocket Lighter Black come with a warranty?</t>
  </si>
  <si>
    <t>Yes, Zippo offers a lifetime guarantee for this lighter, famously ensuring "it works or we fix it free™."</t>
  </si>
  <si>
    <t>Where is the Zippo Matte Pocket Lighter Black made?</t>
  </si>
  <si>
    <t>This lighter is made in the USA in Bradford, Pennsylvania, and each lighter includes a distinctive bottom stamp authenticating it as genuine.</t>
  </si>
  <si>
    <t>Lifetime warranty that works reliably</t>
  </si>
  <si>
    <t>Tank-like construction lasts decades</t>
  </si>
  <si>
    <t>Easily repaired with standard parts</t>
  </si>
  <si>
    <t>Classic design with collectible appeal</t>
  </si>
  <si>
    <t>Fuel evaporates within 1-2 weeks</t>
  </si>
  <si>
    <t>Finish scratches with regular use</t>
  </si>
  <si>
    <t>Requires regular maintenance and refills</t>
  </si>
  <si>
    <t>Not eco-friendly compared to alternatives</t>
  </si>
  <si>
    <t>{"frequency":{"frequency":"Monthly / As Needed","description":"Clean the exterior and inspect wick/flint monthly or as needed based on use to maintain appearance and performance."},"steps":[{"step":1,"title":"Clean","icon":"clean","description":"Wipe spilled fluid off the matte finish promptly to avoid damage. Clean the exterior gently using a soft cloth; avoid abrasive materials. For the insert, remove debris with lighter fluid and cotton swabs to prevent buildup.","products":[{"name":"Zippo Lighter Fluid","price":"$10-15"},{"name":"Soft Microfiber Cloth","price":"$5-10"}]},{"step":2,"title":"Condition / Maintain","icon":"condition","description":"Trim the wick once or twice a year or when performance declines, cutting even with chimney height. Replace wick or flint if the lighter fails to ignite quickly or flame is weak. Use only genuine Zippo wicks, flints, and fluid to ensure optimal operation.","products":[{"name":"Zippo Replacement Wick","price":"$7-10"},{"name":"Zippo Flint Pack","price":"$4-7"}]},{"step":3,"title":"Protect / Store","icon":"protect","description":"Store the lighter in a cool, dry place away from direct sunlight and extreme temperatures. Keep it closed when not in use to protect the wick and insert. Avoid prolonged exposure to moisture and keep out of reach of children.","products":[]}]}</t>
  </si>
  <si>
    <t>Made in the USA at Zippo's factory in Bradford, Pennsylvania since 1932</t>
  </si>
  <si>
    <t>Fire Starters &amp; Fuel</t>
  </si>
  <si>
    <t>windproof lighter, zippo, edc, refillable lighter, lifetime warranty, survival gear, made in usa, metal lighter, fire starter, pocket lighter</t>
  </si>
  <si>
    <t>Everyday carry, Outdoor adventure lighting, Emergency fire starting, Camping and hiking, Collecting and gifting</t>
  </si>
  <si>
    <t>""Users report lighters surviving since 1990 with zero repairs needed, and the hinge mechanism stays tight after years of pocket carry." – Reddit user</t>
  </si>
  <si>
    <t>They had me ship it to them and they overhauled it. Zippo will repair malfunctioning lighters often just for shipping cost." – Amazon reviewer</t>
  </si>
  <si>
    <t>Lamy</t>
  </si>
  <si>
    <t>Safari Fountain Pen Charcoal Medium Nib</t>
  </si>
  <si>
    <t>https://www.amazon.com/dp/B00133X1V8</t>
  </si>
  <si>
    <t>https://amzn.to/45jHQjn</t>
  </si>
  <si>
    <t>B00133X1V8</t>
  </si>
  <si>
    <t>https://docs.google.com/document/d/1xHM-pkd1e1yfEFYMrZdPEoeMLXmuy9PTioE1ApZNoXs</t>
  </si>
  <si>
    <t>https://docs.google.com/document/d/1bqfP8KQr1dswxVwihM4hjt1I6qAg150bKWWBIoDnS0g/edit</t>
  </si>
  <si>
    <t>https://docs.google.com/document/d/1KZsTx4l0EWyDD2wrOZ3qry80DonsJ9k2qBf8SbaYxmU/edit</t>
  </si>
  <si>
    <t>https://docs.google.com/document/d/1STFkwKZePW3z6Rdyf3n3qSo8hPxyRdsMRFcIVVhfw5E/edit</t>
  </si>
  <si>
    <t>https://www.lamy.com/</t>
  </si>
  <si>
    <t>https://docs.google.com/document/d/1YLp5JCQeHW0P3_Djv25xsaZe4VyTyNL04yfQ5vQGeFU/edit</t>
  </si>
  <si>
    <t>https://www.amazon.com/stores/LAMY/page/B74B98F3-7468-48A4-A5D8-D000CEB273DD?is_byline_deeplink=true&amp;deeplink=F9F0BA66-7265-47B1-83DD-7D4916C75000&amp;redirect_store_id=B74B98F3-7468-48A4-A5D8-D000CEB273DD&amp;lp_asin=B00133X1V8&amp;ref_=ast_bln&amp;store_ref=bl_ast_dp_brandLogo_sto</t>
  </si>
  <si>
    <t>https://m.media-amazon.com/images/I/51I3pR+LGzL._AC_SL1500_.jpg</t>
  </si>
  <si>
    <t>https://m.media-amazon.com/images/I/51I3pR+LGzL._AC_SL1500_.jpg, https://m.media-amazon.com/images/I/51btx0rmpIL._AC_SL1500_.jpg, https://m.media-amazon.com/images/I/21f5RAeBhZL._AC_.jpg, https://m.media-amazon.com/images/I/61b4t9575BL._AC_SL1500_.jpg</t>
  </si>
  <si>
    <t>Office Products &gt; Office &amp; School Supplies &gt; Writing &amp; Correction Supplies &gt; Pens &amp; Refills &gt; Fountain Pens</t>
  </si>
  <si>
    <t>Made of ABS Charcoal colored plastic body Filo Lamy Ships with blue ink cartridge</t>
  </si>
  <si>
    <t>Made of sturdy ABS plastic. With flexible shiny chrome clip and Steel polished nib, comes with LAMY ink cartridge T 10, can be modified for use with Z24 converter.</t>
  </si>
  <si>
    <t>8.3 x 1.2 x 7.5 inches</t>
  </si>
  <si>
    <t>Made of ABS Charcoal colored plastic body</t>
  </si>
  <si>
    <t>Filo</t>
  </si>
  <si>
    <t>Ships with blue ink cartridge</t>
  </si>
  <si>
    <t>&lt;p&gt;The Safari shows strong bones but suffers from a severe nib lottery that undermines its reputation. Multiple users report pens lasting decades with the robust ABS plastic body and sturdy wire clip, yet the writing experience varies wildly.&lt;/p&gt;&lt;ul&gt;&lt;li&gt;&lt;strong&gt;Build quality split:&lt;/strong&gt; Users praise the pen surviving years of daily pocket carry and backpack abuse, with one noting it still writes like the first time after six years, while others get nibs that fail within a year&lt;/li&gt;&lt;li&gt;&lt;strong&gt;Fatal flaw:&lt;/strong&gt; Widespread nib QC issues mean some users get scratchy, skipping nibs that hurt their ears to write with, while others receive perfectly smooth writers - creating a Russian roulette experience&lt;/li&gt;&lt;li&gt;&lt;strong&gt;Counterfeit concerns:&lt;/strong&gt; Low Amazon prices and plastic bag packaging instead of official boxes have multiple users worried about fakes, especially given the $18.69 price point&lt;/li&gt;&lt;/ul&gt;&lt;br&gt;&lt;p&gt;&lt;strong&gt;Bottom line:&lt;/strong&gt; Could've been great, but inconsistent nibs turn this workhorse into a gamble. The replaceable nib system helps, but needing to swap parts on a new pen defeats the BIFL promise.&lt;/p&gt;</t>
  </si>
  <si>
    <t>&lt;p&gt;The Lamy Safari scores well for repairability thanks to its modular design and active repair community. Users report pens lasting decades with basic maintenance.&lt;/p&gt;&lt;ul&gt;&lt;li&gt;&lt;strong&gt;Nib swapping:&lt;/strong&gt; Multiple users confirm nibs are easily replaceable - just pull off and push on a new one. Replacement nibs cost around $15, letting you fix scratchy nibs or change sizes.&lt;/li&gt;&lt;li&gt;&lt;strong&gt;Parts availability:&lt;/strong&gt; Converters, cartridges, and nibs remain available for older models. One user noted their pen still writes like new after six years of daily use.&lt;/li&gt;&lt;li&gt;&lt;strong&gt;Design limitations:&lt;/strong&gt; The ABS plastic body is sealed shut with no user-serviceable internals. Cap seal issues causing ink drying can't be fixed at home.&lt;/li&gt;&lt;/ul&gt;&lt;br&gt;&lt;p&gt;&lt;strong&gt;Bottom line:&lt;/strong&gt; Built for nib swapping and long-term use, but sealed body means you can't fix feed or seal problems yourself.&lt;/p&gt;</t>
  </si>
  <si>
    <t>&lt;p&gt;Lamy offers a 2-year standard warranty on the Safari fountain pen with potential extension to 3 years if purchased directly from their shop. The warranty covers manufacturing defects but excludes wear and tear, improper use, and accidental damage.&lt;/p&gt;&lt;ul&gt;&lt;li&gt;&lt;strong&gt;Documentation Required:&lt;/strong&gt; Original proof of purchase is mandatory for warranty claims.&lt;/li&gt;&lt;li&gt;&lt;strong&gt;Claim Process:&lt;/strong&gt; Users must mail the pen to a regional service center with a description of the issue.&lt;/li&gt;&lt;li&gt;&lt;strong&gt;Service Quality:&lt;/strong&gt; While the warranty terms are clear, user reviews indicate mixed experiences with nib quality, suggesting potential issues with warranty claim consistency.&lt;/li&gt;&lt;/ul&gt;&lt;br&gt;&lt;p&gt;&lt;strong&gt;Bottom line:&lt;/strong&gt; A solid mid-range warranty that offers reasonable protection, but some users may face challenges with inconsistent nib quality affecting repair outcomes.&lt;/p&gt;</t>
  </si>
  <si>
    <t xml:space="preserve">&lt;p&gt;&amp;lt;p&amp;gt;The Lamy Safari shows mixed sustainability performance based on user experiences. While built to last decades, it faces quality control issues that undermine its eco-credentials.&amp;lt;/p&amp;gt;&amp;lt;ul&amp;gt;&amp;lt;li&amp;gt;&amp;lt;strong&amp;gt;Durability wins:&amp;lt;/strong&amp;gt; Users report their Safaris lasting for years or even decades as daily workhorses, with one noting it still writes like the first time after six years of everyday use&amp;lt;/li&amp;gt;&amp;lt;li&amp;gt;&amp;lt;strong&amp;gt;Repairable design:&amp;lt;/strong&amp;gt; The replaceable nib system means users can swap damaged components instead of trashing the whole pen, extending its lifespan significantly&amp;lt;/li&amp;gt;&amp;lt;li&amp;gt;&amp;lt;strong&amp;gt;Refillable system:&amp;lt;/strong&amp;gt; Compatible with converters and bottled ink, reducing single-use cartridge waste compared to disposable pens&amp;lt;/li&amp;gt;&amp;lt;li&amp;gt;&amp;lt;strong&amp;gt;Quality control failures:&amp;lt;/strong&amp;gt; Multiple users received pens with scratchy nibs that failed within a year, creating premature waste and replacement cycles&amp;lt;/li&amp;gt;&amp;lt;li&amp;gt;&amp;lt;strong&amp;gt;No eco materials mentioned:&amp;lt;/strong&amp;gt; Reviews focus on ABS plastic construction but mention no recycled content, sustainable sourcing, or end-of-life programs&amp;lt;/li&amp;gt;&amp;lt;/ul&amp;gt;&amp;lt;br&amp;gt;&amp;lt;p&amp;gt;&amp;lt;strong&amp;gt;Bottom line:&amp;lt;/strong&amp;gt; The Safari&amp;#39;s repairability and refillable design earn eco points, but inconsistent manufacturing quality means some pens become waste too soon. No evidence of sustainable materials or circular economy practices.&amp;lt;/p&amp;gt;&lt;/p&gt;
</t>
  </si>
  <si>
    <t>&lt;p&gt;The Lamy Safari sparks passionate debate in fountain pen communities. While its iconic design and theoretical beginner-friendliness earn praise, severe quality control issues create a polarizing ownership experience.&lt;/p&gt;&lt;ul&gt;&lt;li&gt;&lt;strong&gt;Nib lottery frustration:&lt;/strong&gt; Users report major inconsistency - some get buttery smooth writers while others receive scratchy, skipping nibs that ruin the experience&lt;/li&gt;&lt;li&gt;&lt;strong&gt;Design vs. performance gap:&lt;/strong&gt; Redditors love the aesthetics and sturdy ABS body but many say Jinhao clones at one-third the price actually write better&lt;/li&gt;&lt;li&gt;&lt;strong&gt;Drying issues plague daily use:&lt;/strong&gt; Multiple reports of pens drying out quickly when capped, forcing constant cleaning and wasting ink&lt;/li&gt;&lt;/ul&gt;&lt;br&gt;&lt;p&gt;&lt;strong&gt;Bottom line:&lt;/strong&gt; Once a universally recommended starter pen, the Safari's reputation suffers from widespread nib problems that undermine its BIFL potential despite the durable body.&lt;/p&gt;</t>
  </si>
  <si>
    <t>The Lamy Safari is a fountain pen with a durable ABS body that can last decades, but its notorious 'nib lottery' ruins the BIFL value proposition. For $18.69, you're gambling on getting either a smooth writer or a scratchy disappointment. While the modular design allows for easy nib replacement, needing to immediately fix a new product undermines the value. Best for fountain pen enthusiasts willing to troubleshoot or replace parts, not for casual users expecting consistent quality out of the box. A theoretically solid pen undermined by persistent quality control issues.</t>
  </si>
  <si>
    <t>"Robust ABS plastic body withstands years of abuse, but inconsistent nib quality creates a frustrating 'Russian roulette' buying experience</t>
  </si>
  <si>
    <t>Excellent repairability with easily swappable nibs ($15) and available parts, though sealed body means some issues can't be fixed at home</t>
  </si>
  <si>
    <t>2-year warranty covers manufacturing defects, but requires original proof of purchase and experiences with claims are mixed</t>
  </si>
  <si>
    <t>At $18.69, it's reasonably priced if you get a good nib, but many users feel Jinhao clones at one-third the price actually write better</t>
  </si>
  <si>
    <t>Once universally recommended as a starter pen, community opinion has soured due to persistent quality control and rapid ink drying issues</t>
  </si>
  <si>
    <t>The Lamy Safari Fountain Pen features a robust ABS plastic body and sturdy wire clip designed for everyday writing. Its replaceable medium nib system allows for customization and repair, while the refillable design accepts both cartridges and converters. The distinctive charcoal finish and ergonomic grip make this German-engineered pen a practical writing instrument for daily use.</t>
  </si>
  <si>
    <t>5-10 years with proper care and nib replacements as needed</t>
  </si>
  <si>
    <t>What is the maximum ink capacity of the Lamy Safari Fountain Pen in Charcoal with Medium Nib?</t>
  </si>
  <si>
    <t>When using a cartridge, the maximum ink capacity is 1.56ml; when using a converter, the maximum is 1.08ml.</t>
  </si>
  <si>
    <t>Can I easily change the nib on the Lamy Safari Fountain Pen?</t>
  </si>
  <si>
    <t>Yes, the nib of the Lamy Safari is known to be easy to replace—simply pull off the nib and slide on a new one, allowing you to switch between different nib sizes (e.g., extra-fine through broad) as desired.</t>
  </si>
  <si>
    <t>What are the dimensions and weight of the Lamy Safari Fountain Pen?</t>
  </si>
  <si>
    <t>The pen body (without cap) is 128.7mm long, the cap is 65.4mm long, the overall length capped is 139.5mm, and posted is 163.9mm; the weight of the pen body is 10g and the total with cap is 17g.</t>
  </si>
  <si>
    <t>What material is the charcoal Lamy Safari Fountain Pen made from?</t>
  </si>
  <si>
    <t>The charcoal Lamy Safari Fountain Pen has a barrel made of sturdy ABS plastic, giving it durability while maintaining a sleek, matte appearance.</t>
  </si>
  <si>
    <t>Is the medium nib suitable for everyday writing?</t>
  </si>
  <si>
    <t>Yes, the medium nib is suitable for most scripts and writing styles, offering a smooth writing experience ideal for daily use.</t>
  </si>
  <si>
    <t>Durable ABS plastic body lasts decades</t>
  </si>
  <si>
    <t>Easily replaceable nibs at reasonable price</t>
  </si>
  <si>
    <t>Refillable design reduces waste</t>
  </si>
  <si>
    <t>Iconic design with sturdy wire clip</t>
  </si>
  <si>
    <t>Severe nib quality control issues</t>
  </si>
  <si>
    <t>Inconsistent writing experience between pens</t>
  </si>
  <si>
    <t>Cap seal problems cause ink drying</t>
  </si>
  <si>
    <t>Potential counterfeit concerns when purchasing</t>
  </si>
  <si>
    <t>{"frequency":{"frequency":"As Needed / After Ink Change","description":"Clean the pen thoroughly when changing ink colors or whenever flow issues arise."},"steps":[{"step":1,"title":"Clean","icon":"clean","description":"Disassemble the pen as needed, and flush the system with warm water to remove residual ink. Use a soft cloth to wipe down the nib and other components. Avoid harsh chemicals or abrasive materials.","products":[]},{"step":2,"title":"Condition / Maintain","icon":"condition","description":"Use a Lamy converter like the Z28 to fill the pen. For optimal performance, ensure the converter is properly seated and the nib is free of debris. No specific conditioning products are needed; regular use maintains the nib.","products":[]},{"step":3,"title":"Protect / Store","icon":"protect","description":"Store the pen in a protective case when not in use to prevent damage. Keep it away from extreme temperatures and moisture.","products":[]}]}</t>
  </si>
  <si>
    <t>Germany</t>
  </si>
  <si>
    <t>Made in Germany at LAMY's headquarters and manufacturing facility in Heidelberg, where all LAMY pens including the Safari are produced.</t>
  </si>
  <si>
    <t>Maintenance &amp; Repair Kits</t>
  </si>
  <si>
    <t>fountain pen, lamy safari, refillable pen, replaceable nib, everyday writing, charcoal pen, abs plastic, medium nib, cartridge pen, ergonomic grip</t>
  </si>
  <si>
    <t>Daily journaling, Office note-taking, Art and calligraphy, Student assignments, Sketching</t>
  </si>
  <si>
    <t>""The pen survived years of daily pocket carry and backpack abuse, still writes like the first time after six years." – Reddit user</t>
  </si>
  <si>
    <t>Scratchy, skipping nibs that hurt your ears to write with - it's a Russian roulette experience." – Amazon reviewer</t>
  </si>
  <si>
    <t>Kai</t>
  </si>
  <si>
    <t>5210 8-inch Dressmaking Shears Professional Series</t>
  </si>
  <si>
    <t>https://www.amazon.com/dp/B004MN72VG</t>
  </si>
  <si>
    <t>https://amzn.to/4muzf4e</t>
  </si>
  <si>
    <t>B004MN72VG</t>
  </si>
  <si>
    <t>https://docs.google.com/document/d/1NbfsGiwoi1NvI2IJTwWasPo9PW_PcHMnFrYOWji2jBE</t>
  </si>
  <si>
    <t>https://docs.google.com/document/d/1Sqml0e6o8jXHvrHvQuZ-DDv76JiUaB8M3x7PUXujJ9o/edit</t>
  </si>
  <si>
    <t>https://docs.google.com/document/d/1b_SyyhqV_Ng19kw1ttO1BCNM7CctDWn1fHxRYG9vhhE/edit</t>
  </si>
  <si>
    <t>https://www.kai-group.com/global/en/</t>
  </si>
  <si>
    <t>https://docs.google.com/document/d/1RH9Ou5JtemRQiBshaQO-swxdWwdPzINpYgmKaA23Qao/edit</t>
  </si>
  <si>
    <t>https://www.amazon.com/stores/Kai/page/D85FA3D5-DB18-4F62-94EB-CAED9DFA9620?is_byline_deeplink=true&amp;deeplink=D85FA3D5-DB18-4F62-94EB-CAED9DFA9620&amp;redirect_store_id=D85FA3D5-DB18-4F62-94EB-CAED9DFA9620&amp;lp_asin=B004MN72VG&amp;ref_=ast_bln&amp;store_ref=bl_ast_dp_brandLogo_sto</t>
  </si>
  <si>
    <t>https://m.media-amazon.com/images/I/61-SL2PQBuL._AC_SL1500_.jpg</t>
  </si>
  <si>
    <t>https://m.media-amazon.com/images/I/61-SL2PQBuL._AC_SL1500_.jpg, https://m.media-amazon.com/images/I/51wdSF8IKdL._AC_SL1500_.jpg</t>
  </si>
  <si>
    <t>Arts, Crafts &amp; Sewing &gt; Crafting &gt; Craft Supplies &gt; Cutting Tools &gt; Scissors</t>
  </si>
  <si>
    <t>The KAI 5210 - 8 in scissors have ergonomically soft handles which allow fatigue-free cutting on all types of fabric Cuts multiple layers of denim with ease while trimming cottons without any fabric slippage The KAI5210 is the standard size handle and blade length This scissors are made of a hardened stainless steel More info in product details below</t>
  </si>
  <si>
    <t>KAI 8 Inch dressmaking shears</t>
  </si>
  <si>
    <t>4.15"L x 10.4"W</t>
  </si>
  <si>
    <t>The KAI 5210 - 8 in scissors have ergonomically soft handles which allow fatigue-free cutting on all types of fabric</t>
  </si>
  <si>
    <t>Cuts multiple layers of denim with ease while trimming cottons without any fabric slippage</t>
  </si>
  <si>
    <t>The KAI5210 is the standard size handle and blade length</t>
  </si>
  <si>
    <t>This scissors are made of a hardened stainless steel</t>
  </si>
  <si>
    <t>More info in product details below</t>
  </si>
  <si>
    <t>&lt;p&gt;These Kai shears are the real deal — proven workhorses that maintain their edge through years of daily professional use. Multiple users report their scissors still cut like new after two years of constant sewing, and one even used them on metal notebook rings with only the barest suggestion of wear.&lt;/p&gt;&lt;ul&gt;&lt;li&gt;&lt;strong&gt;Battle-tested construction:&lt;/strong&gt; Professional sewers cutting through everything from delicate fabrics to heavy canvas report sustained sharpness and clean cuts to the very tips, even after years of daily use&lt;/li&gt;&lt;li&gt;&lt;strong&gt;Sharpenable for life:&lt;/strong&gt; Users confirm these get sharpened well with a sharpener, meaning you can maintain them indefinitely rather than replacing them&lt;/li&gt;&lt;li&gt;&lt;strong&gt;Minor comfort concerns:&lt;/strong&gt; The plastic edges around the handle could be finished better, and some find them not very comfortable for all-day use — though most users have no issues&lt;/li&gt;&lt;li&gt;&lt;strong&gt;Manufacturing red flag:&lt;/strong&gt; Recent buyers note they're no longer made in Japan, which could signal future quality inconsistency if sourcing continues to shift&lt;/li&gt;&lt;/ul&gt;&lt;br&gt;&lt;p&gt;&lt;strong&gt;Bottom line:&lt;/strong&gt; At $19, these punch way above their weight class — they're built to handle professional abuse and can be maintained for decades, though watch out for potential quality drift with the manufacturing changes&lt;/p&gt;</t>
  </si>
  <si>
    <t>&lt;p&gt;Based on user experiences, these Kai shears show mixed repairability signals. Users report they get sharpen well with a sharpener and maintain edge quality through years of professional use, but access to parts and repair info remains unclear.&lt;/p&gt;&lt;ul&gt;&lt;li&gt;&lt;strong&gt;Blade maintenance works:&lt;/strong&gt; One user confirms shears sharpen well, extending useful life beyond initial edge&lt;/li&gt;&lt;li&gt;&lt;strong&gt;Built to last:&lt;/strong&gt; Professional sewer reports scissors still cut like new after two years of daily use, suggesting robust construction&lt;/li&gt;&lt;li&gt;&lt;strong&gt;Manufacturing changes raise concerns:&lt;/strong&gt; Recent shift from Japan production disappointed repeat buyers, potentially affecting future repair support&lt;/li&gt;&lt;/ul&gt;&lt;br&gt;&lt;p&gt;&lt;strong&gt;Bottom line:&lt;/strong&gt; While blade sharpening extends life significantly, lack of clear parts availability or manufacturer repair support limits full repairability potential.&lt;/p&gt;</t>
  </si>
  <si>
    <t>&lt;p&gt;Kai offers a minimal 90-day limited warranty against manufacturing defects only, which falls well short of BIFL expectations for quality scissors.&lt;/p&gt;&lt;ul&gt;&lt;li&gt;&lt;strong&gt;Limited Coverage:&lt;/strong&gt; Only covers manufacturing defects, not normal wear or sharpness issues that might develop.&lt;/li&gt;&lt;li&gt;&lt;strong&gt;Fee Required:&lt;/strong&gt; Customers must pay a $15 processing fee to even submit a warranty claim, adding cost to an already limited protection.&lt;/li&gt;&lt;li&gt;&lt;strong&gt;Restrictive Process:&lt;/strong&gt; Requires shipping to Kai with payment information and forms, creating multiple barriers to service.&lt;/li&gt;&lt;/ul&gt;&lt;br&gt;&lt;p&gt;&lt;strong&gt;Bottom line:&lt;/strong&gt; Despite positive user experiences with durability, Kai's official 90-day warranty is surprisingly short and restrictive for a product many users expect to last years, with repair costs falling entirely on customers after just three months.&lt;/p&gt;</t>
  </si>
  <si>
    <t xml:space="preserve">&lt;p&gt;&amp;lt;p&amp;gt;The reviews contain no specific mentions of sustainability, eco-friendly materials, packaging, or environmental practices for these Kai scissors. Users focus entirely on performance aspects like sharpness, durability, and value.&amp;lt;/p&amp;gt;&amp;lt;ul&amp;gt;&amp;lt;li&amp;gt;&amp;lt;strong&amp;gt;No material info:&amp;lt;/strong&amp;gt; Reviews don&amp;#39;t discuss whether handles are made from recycled plastics or if steel is responsibly sourced&amp;lt;/li&amp;gt;&amp;lt;li&amp;gt;&amp;lt;strong&amp;gt;Longevity signals:&amp;lt;/strong&amp;gt; Users report scissors still cut like new after two years of daily professional use and mention they sharpen well with proper tools&amp;lt;/li&amp;gt;&amp;lt;li&amp;gt;&amp;lt;strong&amp;gt;Manufacturing concerns:&amp;lt;/strong&amp;gt; One reviewer noted disappointment that newer pairs are no longer made in Japan, which could impact both quality and shipping footprint&amp;lt;/li&amp;gt;&amp;lt;/ul&amp;gt;&amp;lt;br&amp;gt;&amp;lt;p&amp;gt;&amp;lt;strong&amp;gt;Bottom line:&amp;lt;/strong&amp;gt; While these scissors show BIFL durability that reduces replacement waste, there&amp;#39;s zero evidence of intentional sustainability practices in materials, manufacturing, or packaging based on available reviews.&amp;lt;/p&amp;gt;&lt;/p&gt;
</t>
  </si>
  <si>
    <t>&lt;p&gt;The Kai 5210 shears have built a strong reputation across sewing communities, with professionals swearing by their lasting sharpness and reliability.&lt;/p&gt;&lt;ul&gt;&lt;li&gt;&lt;strong&gt;Proven durability:&lt;/strong&gt; Multiple users report their Kai scissors still cut like new after two years of daily professional use, maintaining edge even through heavy fabrics like denim and canvas&lt;/li&gt;&lt;li&gt;&lt;strong&gt;Community favorite:&lt;/strong&gt; Redditors consistently rank Kai among top three recommended brands alongside Gingher and Finnish Fiskars, with many calling them glorious and worth the investment despite higher price&lt;/li&gt;&lt;li&gt;&lt;strong&gt;Minor concerns:&lt;/strong&gt; Some users note recent manufacturing shift away from Japan disappointed repeat buyers, and a few mention handle edges could be finished better for all-day comfort&lt;/li&gt;&lt;/ul&gt;&lt;br&gt;&lt;p&gt;&lt;strong&gt;Bottom line:&lt;/strong&gt; These shears deliver BIFL performance that converts skeptics into believers, though left-handed users should verify they're getting true left-handed models with proper blade orientation.&lt;/p&gt;</t>
  </si>
  <si>
    <t>Kai 5210 shears deliver professional-grade cutting performance far beyond their $19 price point, with exceptional edge retention that lasts years of daily use. Despite manufacturing shifts from Japan and a disappointing 90-day warranty, these scissors maintain a devoted following among pros who appreciate their sustained sharpness through heavy materials. They're ideal for serious sewers willing to handle their own maintenance, but the restrictive warranty and unclear parts availability make them less than perfect BIFL candidates. Best for skilled users who prioritize performance over service support.</t>
  </si>
  <si>
    <t>"Maintains exceptional edge through years of professional use on everything from delicate fabrics to canvas, with minimal signs of wear even under heavy abuse</t>
  </si>
  <si>
    <t>Sharpenable but lacks clear repair support or parts availability, especially concerning with manufacturing location changes</t>
  </si>
  <si>
    <t>Disappointing 90-day limited warranty with a $15 processing fee creates a stark mismatch between user experience and official support</t>
  </si>
  <si>
    <t>At $19, delivers professional-grade performance that significantly outperforms price point, though longevity heavily depends on user maintenance</t>
  </si>
  <si>
    <t>Consistently ranked among top three scissor brands by sewing communities, with enthusiastic testimonials about multi-year professional performance</t>
  </si>
  <si>
    <t>Kai's 5210 8-inch Dressmaking Shears feature hardened stainless steel blades that maintain exceptional sharpness through years of professional use. The ergonomically designed soft handles allow fatigue-free cutting across all fabric types, from delicate cottons to multiple layers of heavy denim. These professional-grade scissors deliver clean cuts to the very tip, making them a reliable investment for serious sewers.</t>
  </si>
  <si>
    <t>5-10+ years with regular use, longer with proper sharpening maintenance</t>
  </si>
  <si>
    <t>What are the Kai 5210 8-inch Dressmaking Shears made of?</t>
  </si>
  <si>
    <t>The blades of the Kai 5210 8-inch Dressmaking Shears are made of fine stainless steel with added vanadium for superior cutting performance. The handles are ergonomically soft and rubberized for comfort.</t>
  </si>
  <si>
    <t>Are the Kai 5210 8-inch Shears suitable for cutting multiple layers of fabric?</t>
  </si>
  <si>
    <t>Yes, the Kai 5210 8-inch Shears are capable of cutting multiple layers of fabric, including heavy materials like denim, with ease.</t>
  </si>
  <si>
    <t>Do the Kai 5210 Shears come in different configurations for left-handed users?</t>
  </si>
  <si>
    <t>Yes, the Kai 5210 Shears are available in configurations suitable for left-handed users, including left-handled/right-bladed and left-handled/left-bladed options.</t>
  </si>
  <si>
    <t>Are the Kai 5210 packaging materials recyclable?</t>
  </si>
  <si>
    <t>Yes, the packaging of the Kai 5210 8-inch Dressmaking Shears is fully recyclable via most household recycling streams.</t>
  </si>
  <si>
    <t>What is the country of origin for the Kai 5210 8-inch Shears?</t>
  </si>
  <si>
    <t>The Kai 5210 8-inch Shears are manufactured in Vietnam.</t>
  </si>
  <si>
    <t>Maintains sharpness after years of daily use</t>
  </si>
  <si>
    <t>Cuts cleanly through heavy fabrics</t>
  </si>
  <si>
    <t>Can be sharpened and maintained indefinitely</t>
  </si>
  <si>
    <t>Excellent value for professional quality</t>
  </si>
  <si>
    <t>Only 90-day limited warranty</t>
  </si>
  <si>
    <t>No longer manufactured in Japan</t>
  </si>
  <si>
    <t>Plastic handle edges could be better finished</t>
  </si>
  <si>
    <t>$15 fee required for warranty claims</t>
  </si>
  <si>
    <t>{"frequency":{"frequency":"Daily and Seasonally","description":"Wipe blades gently after daily use to prevent lint buildup. Oil the pivot screw a few times a year to maintain smooth cutting action."},"steps":[{"step":1,"title":"Clean","icon":"clean","description":"Wipe blades with a soft cloth after each use to remove fibers and threads. Avoid moisture and keep away from steam to prevent rust.","products":[{"name":"Soft Microfiber Cloth","price":"$5-10"}]},{"step":2,"title":"Condition / Maintain","icon":"condition","description":"Apply a drop of sewing machine oil to the pivot screw a few times a year. Open and close the shears several times to distribute the oil, then wipe off excess to avoid fabric stains.","products":[{"name":"Sewing Machine Oil","price":"$6-12"}]},{"step":3,"title":"Protect / Store","icon":"protect","description":"Store shears in a dry, safe place using a blade cap or protective sheath to avoid drops and damage. Keep them separate from other tools to prevent dulling or misalignment.","products":[]}]}</t>
  </si>
  <si>
    <t>Now manufactured in the KAI Vietnam Factory using Japanese steel, same quality as previous production</t>
  </si>
  <si>
    <t>dressmaking shears, professional scissors, fabric cutting, stainless steel scissors, sewing tools, precision cutting, denim scissors, ergonomic shears, kai tools, durable scissors</t>
  </si>
  <si>
    <t>Professional garment construction, Heavy-duty fabric cutting, Pattern cutting and trimming, Daily sewing projects, Craft work requiring precision</t>
  </si>
  <si>
    <t>""Professional sewers cutting through everything from delicate fabrics to heavy canvas report sustained sharpness and clean cuts to the very tips, even after years of daily use." – Product reviewer</t>
  </si>
  <si>
    <t>These scissors still cut like new after two years of constant sewing, and I even used them on metal notebook rings with only the barest suggestion of wear." – Reddit user</t>
  </si>
  <si>
    <t>Miele</t>
  </si>
  <si>
    <t>Classic C1 Pure Suction Canister Vacuum Cleaner Graphite Grey</t>
  </si>
  <si>
    <t>https://www.amazon.com/dp/B07P97CD5T</t>
  </si>
  <si>
    <t>https://amzn.to/4mDHmvL</t>
  </si>
  <si>
    <t>B07P97CD5T</t>
  </si>
  <si>
    <t>https://docs.google.com/document/d/1fjdARCKKluFjsvtKSvSbUI-SfvMsjmPM2-wBinKlyDw</t>
  </si>
  <si>
    <t>https://docs.google.com/document/d/1o9r2HP8S5Tge_E_7f49LQ8hBZGXpPMM37S20W_1KYQw/edit</t>
  </si>
  <si>
    <t>https://docs.google.com/document/d/1NfF-2aR4hl9JewUXFjLaExLJ6ZlN1s6KSimMU30-tzw/edit</t>
  </si>
  <si>
    <t>https://docs.google.com/document/d/12RugOXh3z99LaD2kHA861SGIs5lyfKQbldzvj7bWmzw/edit</t>
  </si>
  <si>
    <t>https://www.mieleusa.com/</t>
  </si>
  <si>
    <t>https://docs.google.com/document/d/1oi5UDEtTLJ9uMzLNWKoSBpjDrVg80C9aRiG3zuWHsuc/edit</t>
  </si>
  <si>
    <t>https://www.amazon.com/stores/Miele/page/832EC43E-4B13-45EB-9B8E-6E49611C9237?is_byline_deeplink=true&amp;deeplink=D931458C-2983-4951-859F-3AE0A2415B04&amp;redirect_store_id=832EC43E-4B13-45EB-9B8E-6E49611C9237&amp;lp_asin=B07P97CD5T&amp;ref_=ast_bln&amp;store_ref=bl_ast_dp_brandLogo_sto</t>
  </si>
  <si>
    <t>https://m.media-amazon.com/images/I/61hWP9f69CL._AC_SL1500_.jpg</t>
  </si>
  <si>
    <t>https://m.media-amazon.com/images/I/61hWP9f69CL._AC_SL1500_.jpg, https://m.media-amazon.com/images/I/81SBvLjHubL._AC_SL1500_.jpg, https://m.media-amazon.com/images/I/71riO1+2tTL._AC_SL1500_.jpg, https://m.media-amazon.com/images/I/81aJiGf5ibL._AC_SL1500_.jpg, https://m.media-amazon.com/images/I/71yahkqKbJL._AC_SL1500_.jpg, https://m.media-amazon.com/images/I/71yY7ruzwVL._AC_SL1500_.jpg, https://m.media-amazon.com/images/I/710rce68MpL._AC_SL1500_.jpg</t>
  </si>
  <si>
    <t>4K+ bought in past month</t>
  </si>
  <si>
    <t>Home &amp; Kitchen &gt; Vacuums &amp; Floor Care &gt; Vacuums &gt; Canister Vacuums</t>
  </si>
  <si>
    <t>GERMAN ENGINEERED: Bagged canister vacuum cleaner ideal for homes with hard floors and low pile carpeting STRONG SUCTION POWER: Switch between 6 suction power settings specific to the surface being cleaned MAXIMUM MANEUVERABILITY: Vacuum easily around and underneath furniture, or use the clipped on accessories to clean upholstery or hard to reach places AIRCLEAN SYSTEM: Miele's unique 3-tiered filtration system consists of a genuine Miele FilterBag, Motor Protection Filter and AirClean Exhaust Filter. The room air is cleaner after vacuuming than before INCLUDED ACCESSORIES: SBD 365-3 Combination Floorhead, Dusting Brush, Crevice Tool and Upholstery Tool FilterBag volume in qt (US) (l): 4.8 (4.5) qt (US) (l)</t>
  </si>
  <si>
    <t>Miele Classic C1 Pure Suction Bagged Canister Vacuum, Graphite Grey</t>
  </si>
  <si>
    <t>18.2"L x 11"W x 8.7"H</t>
  </si>
  <si>
    <t>GERMAN ENGINEERED: Bagged canister vacuum cleaner ideal for homes with hard floors and low pile carpeting</t>
  </si>
  <si>
    <t>STRONG SUCTION POWER: Switch between 6 suction power settings specific to the surface being cleaned</t>
  </si>
  <si>
    <t>MAXIMUM MANEUVERABILITY: Vacuum easily around and underneath furniture, or use the clipped on accessories to clean upholstery or hard to reach places</t>
  </si>
  <si>
    <t>AIRCLEAN SYSTEM: Miele's unique 3-tiered filtration system consists of a genuine Miele FilterBag, Motor Protection Filter and AirClean Exhaust Filter. The room air is cleaner after vacuuming than before</t>
  </si>
  <si>
    <t>INCLUDED ACCESSORIES: SBD 365-3 Combination Floorhead, Dusting Brush, Crevice Tool and Upholstery Tool</t>
  </si>
  <si>
    <t>&lt;p&gt;The Miele C1 Pure Suction shows classic BIFL potential with users reporting 10-16+ year lifespans from previous models, but carpet performance and consumable costs hold it back from perfection.&lt;/p&gt;&lt;ul&gt;&lt;li&gt;&lt;strong&gt;Proven longevity:&lt;/strong&gt; Multiple users cite their previous Miele lasting 16+ years and another whose first Miele lasted over ten years, with the company stands by their product according to satisfied customers&lt;/li&gt;&lt;li&gt;&lt;strong&gt;Tank-like on hard floors:&lt;/strong&gt; Users consistently praise the super strong suction and effectiveness at picking up dust and pet hair on stone, tile, and wood surfaces&lt;/li&gt;&lt;li&gt;&lt;strong&gt;Achilles heel on carpets:&lt;/strong&gt; The basic combination head struggles on carpets with users reporting it just pushes debris around and requires manual pickup of clumps, especially problematic with pet hair&lt;/li&gt;&lt;li&gt;&lt;strong&gt;Wallet drain over time:&lt;/strong&gt; Genuine bags cost approximately $5 each and HEPA filters are ludicrously overpriced with one user calling a $34 extension tube just a piece of flexible plastic&lt;/li&gt;&lt;li&gt;&lt;strong&gt;Mixed warranty coverage:&lt;/strong&gt; Only 1-year warranty on Classic C1 models compared to 3-5 years on higher-end Mieles, suggesting the company's own confidence varies by model&lt;/li&gt;&lt;/ul&gt;&lt;br&gt;&lt;p&gt;&lt;strong&gt;Bottom line:&lt;/strong&gt; For hard floor homes, this is a solid BIFL investment that could easily last 15+ years. But if you have carpets or pets, either pony up for the turbo brush attachment or look at the C2/C3 lines for true long-term satisfaction.&lt;/p&gt;</t>
  </si>
  <si>
    <t>&lt;p&gt;The Miele Classic C1 shows mixed repairability potential. While users report previous Miele vacuums lasting 16+ years and praise the company's EXCELLENT customer service that stands by their product, actual repair evidence is limited.&lt;/p&gt;&lt;ul&gt;&lt;li&gt;&lt;strong&gt;Parts availability:&lt;/strong&gt; Genuine Miele bags, filters, and accessories are available but ludicrously overpriced at $5 per bag and $34 for a piece of flexible plastic, making long-term maintenance costly.&lt;/li&gt;&lt;li&gt;&lt;strong&gt;Service support:&lt;/strong&gt; Miele offers authorized service agents and responsive customer support, but warranty is only 1 year for Classic series and no return policy exists for direct sales.&lt;/li&gt;&lt;li&gt;&lt;strong&gt;Design concerns:&lt;/strong&gt; The basic floorhead struggles on carpets and cannot be upgraded to powered brushes on C1 Classic models, limiting future adaptability.&lt;/li&gt;&lt;/ul&gt;&lt;br&gt;&lt;p&gt;&lt;strong&gt;Bottom line:&lt;/strong&gt; Repairable through Miele's service network, but high parts costs and design limitations make DIY fixes unlikely. Better than disposables but not built for easy home repair.&lt;/p&gt;</t>
  </si>
  <si>
    <t>&lt;p&gt;Miele offers a 1-year standard warranty on the Classic C1 Pure Suction vacuum with a possible 7-year limited warranty on motor and housing. HomeCare versions get an extended 5-year full warranty.&lt;/p&gt;&lt;ul&gt;&lt;li&gt;&lt;strong&gt;Duration:&lt;/strong&gt; 1 year standard (parts and labor), with potential 7-year coverage on motor/housing depending on purchase channel&lt;/li&gt;&lt;li&gt;&lt;strong&gt;Service quality:&lt;/strong&gt; Multiple user reviews mention excellent customer service with a company that "stands by their product"&lt;/li&gt;&lt;li&gt;&lt;strong&gt;Limitations:&lt;/strong&gt; Warranty requires authorized repair centers only, and excludes normal wear items (bags, filters, etc.) which users note are quite expensive&lt;/li&gt;&lt;/ul&gt;&lt;br&gt;&lt;p&gt;&lt;strong&gt;Bottom line:&lt;/strong&gt; Solid 2-3 year effective coverage with fair claims handling, backed by a company reputation for durability. Previous models often last 10+ years though standard warranty period is relatively short.&lt;/p&gt;</t>
  </si>
  <si>
    <t xml:space="preserve">&lt;p&gt;&amp;lt;p&amp;gt;Reviews offer zero concrete sustainability details — no mentions of eco-friendly materials, energy efficiency ratings, or recyclability. The only environmental hint comes from Reddit users noting Miele vacuums tested to last 20 years during development, though warranty docs clarify this isn&amp;#39;t a durability guarantee.&amp;lt;/p&amp;gt;&amp;lt;ul&amp;gt;&amp;lt;li&amp;gt;&amp;lt;strong&amp;gt;Longevity signals:&amp;lt;/strong&amp;gt; Multiple reviewers report previous Miele vacuums lasting 10-16+ years, suggesting less frequent replacement cycles&amp;lt;/li&amp;gt;&amp;lt;li&amp;gt;&amp;lt;strong&amp;gt;Repairability implied:&amp;lt;/strong&amp;gt; Company stands by their product per one reviewer, and warranty covers repairs with authorized agents&amp;lt;/li&amp;gt;&amp;lt;li&amp;gt;&amp;lt;strong&amp;gt;Wasteful consumables:&amp;lt;/strong&amp;gt; Users complain about ludicrously overpriced proprietary bags at $5 each, creating ongoing waste stream&amp;lt;/li&amp;gt;&amp;lt;/ul&amp;gt;&amp;lt;br&amp;gt;&amp;lt;p&amp;gt;&amp;lt;strong&amp;gt;Bottom line:&amp;lt;/strong&amp;gt; Without explicit eco-claims in reviews, this scores neutral. The brand&amp;#39;s reputation for decade-plus lifespans beats throwaway alternatives, but high-priced disposable bags and no mention of recycled materials or energy savings keep it from earning green points.&amp;lt;/p&amp;gt;&lt;/p&gt;
</t>
  </si>
  <si>
    <t>&lt;p&gt;The Miele C1 generates strong but mixed community sentiment, with a clear divide between hard floor and carpet owners. Reddit's vacuum enthusiasts regularly praise its legendary durability and suction power, though confusion about model differences frustrates buyers.&lt;/p&gt;&lt;ul&gt;&lt;li&gt;&lt;strong&gt;Longevity believers:&lt;/strong&gt; Multiple users report previous Mieles lasting 10-16+ years, with one saying their beloved previous Miele Solaris lasted 16+ years and another whose first Miele lasted over ten years&lt;/li&gt;&lt;li&gt;&lt;strong&gt;Carpet struggles:&lt;/strong&gt; The Pure Suction model gets slammed for carpet performance, with owners saying it smears dog hair around requiring individual tuft pickup and fails to pick up cheerios just pushing them around&lt;/li&gt;&lt;li&gt;&lt;strong&gt;Price pain:&lt;/strong&gt; Redditors consistently gripe about ludicrously overpriced bags at $5 each and accessories like $34 for a piece of flexible plastic, though most still see value in the initial purchase&lt;/li&gt;&lt;/ul&gt;&lt;br&gt;&lt;p&gt;&lt;strong&gt;Bottom line:&lt;/strong&gt; BIFL community considers Miele a trusted workhorse for hard floors, but carpet owners need pricier models with turbo heads to avoid disappointment.&lt;/p&gt;</t>
  </si>
  <si>
    <t>The Miele C1 Pure Suction earns its BIFL status, but with caveats. Exceptional for hard floors with users regularly reporting 10-16+ year lifespans from previous models, but it struggles significantly on carpets. The 1-year warranty underwhelms compared to higher-end Miele models, while proprietary bags and parts create ongoing costs that add up. Perfect for hard-floor homes seeking legendary German engineering that could serve for 15+ years, but carpet owners should either upgrade to C2/C3 models or budget for the turbo brush attachment to avoid frustration.</t>
  </si>
  <si>
    <t>"Tank-like performance on hard floors, but actively frustrating on carpets—it pushes debris around instead of collecting it</t>
  </si>
  <si>
    <t>Built to last 10-15+ years with proper maintenance, but repair costs are high with $5 bags and expensive proprietary parts</t>
  </si>
  <si>
    <t>Underwhelming 1-year standard warranty compared to 3-5 years on higher-end Miele models reveals the company's tiered confidence</t>
  </si>
  <si>
    <t>Initial investment pays off through exceptional longevity, but only if your home is primarily hard flooring</t>
  </si>
  <si>
    <t>BIFL community consistently praises its legendary durability while universally warning carpet owners to avoid the base model</t>
  </si>
  <si>
    <t>The Miele Classic C1 Pure Suction Canister Vacuum delivers German-engineered performance built to last over a decade. Its powerful suction with six adjustable settings tackles hard floors and low-pile carpets with precision. The thoughtfully designed canister offers superior maneuverability around furniture, while the AirClean filtration system captures fine particles for cleaner indoor air. Complete with essential accessories, this vacuum represents long-term quality and reliability.</t>
  </si>
  <si>
    <t>10-16+ years with proper maintenance</t>
  </si>
  <si>
    <t>What is the suction power of the Miele Classic C1 Pure Suction Canister Vacuum Cleaner?</t>
  </si>
  <si>
    <t>The Miele Classic C1 Pure Suction Canister Vacuum Cleaner has a powerful 1,200-watt Miele-made Vortex Motor, providing strong suction for efficient cleaning. It features 6 suction settings, allowing users to adjust the suction power based on the surface being cleaned.</t>
  </si>
  <si>
    <t>Does the Miele Classic C1 Pure Suction come with HEPA filtration?</t>
  </si>
  <si>
    <t>The Miele Classic C1 Pure Suction comes with an AirClean filter, but HEPA filtration is optional and can be added by purchasing a separate HEPA AirClean Filter.</t>
  </si>
  <si>
    <t>What types of flooring is the Miele Classic C1 Pure Suction suitable for?</t>
  </si>
  <si>
    <t>The Miele Classic C1 Pure Suction is ideal for hard flooring and suitable for low pile or delicate area rugs and carpets. It includes a combination flooring attachment without a spinning brush roll, making it safe for delicate surfaces.</t>
  </si>
  <si>
    <t>What accessories are included with the Miele Classic C1 Pure Suction?</t>
  </si>
  <si>
    <t>The Miele Classic C1 Pure Suction includes a set of accessories such as a dusting brush, upholstery tool, crevice nozzle attached to the VarioClip, and a PowerLine Floor Head.</t>
  </si>
  <si>
    <t>What is the weight of the Miele Classic C1 Pure Suction?</t>
  </si>
  <si>
    <t>The Miele Classic C1 Pure Suction weighs about 13 lbs when equipped with vacuuming accessories.</t>
  </si>
  <si>
    <t>Exceptional longevity with 10-16+ year lifespan</t>
  </si>
  <si>
    <t>Tank-like suction performance on hard floors</t>
  </si>
  <si>
    <t>Excellent customer service that stands by product</t>
  </si>
  <si>
    <t>Build quality trusted by BIFL community</t>
  </si>
  <si>
    <t>Struggles significantly on carpet surfaces</t>
  </si>
  <si>
    <t>Expensive proprietary bags and filters</t>
  </si>
  <si>
    <t>Only 1-year standard warranty</t>
  </si>
  <si>
    <t>Poor performance with pet hair</t>
  </si>
  <si>
    <t>{"frequency":{"frequency":"Weekly / As Needed","description":"Empty the dustbag when about two-thirds full or when suction decreases. Check and clean the hose and filters regularly to maintain optimal suction."},"steps":[{"step":1,"title":"Clean","icon":"clean","description":"Remove and replace the dustbag carefully to avoid dust escape. Wipe the hose inside and outside to remove blockages or debris. Clean the detachable floorhead and brushes, removing hair and threads especially from turbo brushes.","products":[{"name":"Miele AirClean 3D Efficiency Dustbags","price":"$15-20 (8-pack)"},{"name":"Miele HEPA AirClean Filter","price":"$20-25"}]},{"step":2,"title":"Condition / Maintain","icon":"condition","description":"Replace the motor protection filter each time you replace the dustbags to protect the motor. Periodically inspect and clean wheels and the suction regulator for smooth operation. Clear hair from turbine brushes every few weeks if applicable.","products":[{"name":"Genuine Miele Motor Protection Filter","price":"$10-15"}]},{"step":3,"title":"Protect / Store","icon":"protect","description":"Store the vacuum in a dry place with the hose detached or loosely connected to avoid strain. Keep the vacuum upright or in its designated storage position to prevent damage. Retain the original packaging for transport or moving if possible.","products":[]}]}</t>
  </si>
  <si>
    <t>Classic C1 Pure Suction canister vacuums are made in Germany by Miele at their primary facility.</t>
  </si>
  <si>
    <t>Cleaning Tools</t>
  </si>
  <si>
    <t>canister vacuum, german engineering, miele vacuum, durable appliance, hard floor cleaning, filtration system, long-lasting vacuum, adjustable suction, air purification, low pile carpet</t>
  </si>
  <si>
    <t>Hard floor cleaning, Low-pile carpet maintenance, Under-furniture vacuuming, Upholstery cleaning, Pet hair removal</t>
  </si>
  <si>
    <t>""My beloved previous Miele Solaris lasted 16+ years, and the company stands by their product." – Reddit user</t>
  </si>
  <si>
    <t>It fails to pick up cheerios, just pushing them around, and smears dog hair requiring individual tuft pickup." – Amazon reviewer</t>
  </si>
  <si>
    <t>Pendleton</t>
  </si>
  <si>
    <t>Glacier National Park Full Size Blanket</t>
  </si>
  <si>
    <t>https://www.amazon.com/dp/B003EQ4AY4</t>
  </si>
  <si>
    <t>https://amzn.to/4liPjVQ</t>
  </si>
  <si>
    <t>B003EQ4AY4</t>
  </si>
  <si>
    <t>https://docs.google.com/document/d/1qlPE369MS3mTjb54u3dF4-m1LL1Jl9Gz91h9aP9uOeg</t>
  </si>
  <si>
    <t>https://docs.google.com/document/d/16RfEsnmHVGntbyEDpa529zm1bkWDjn1mXW7GHfBjsss/edit</t>
  </si>
  <si>
    <t>https://docs.google.com/document/d/1oYsa97FLLpOs82DSuyiJzIPrJLr3dG5aAZrJcATLH3U/edit</t>
  </si>
  <si>
    <t>https://docs.google.com/document/d/1PuaZ95Dv0bGPz6m_k_tjR3wy38k1y5uAsa_CdDUdrQ4/edit</t>
  </si>
  <si>
    <t>https://pendletonwoolenmills.eu/</t>
  </si>
  <si>
    <t>https://docs.google.com/document/d/1bp_e_AlPyh_74iPCKgTOnX2GCWSJ7OCPbRpdWakrsrc/edit</t>
  </si>
  <si>
    <t>https://www.amazon.com/stores/Pendleton/page/70DE16EA-403B-4565-A2B6-3B60C5F35285?is_byline_deeplink=true&amp;deeplink=D3B5A4FF-ECF6-40EF-8B86-E412E9086C7E&amp;redirect_store_id=70DE16EA-403B-4565-A2B6-3B60C5F35285&amp;lp_asin=B003EQ4AY4&amp;ref_=ast_bln&amp;store_ref=bl_ast_dp_brandLogo_sto</t>
  </si>
  <si>
    <t>https://m.media-amazon.com/images/I/51kiAIRNbQL._AC_SL1000_.jpg</t>
  </si>
  <si>
    <t>https://m.media-amazon.com/images/I/51kiAIRNbQL._AC_SL1000_.jpg, https://m.media-amazon.com/images/I/51lKHbvVwgL._AC_SL1500_.jpg</t>
  </si>
  <si>
    <t>Only 2 left in stock - order soon.</t>
  </si>
  <si>
    <t>Home &amp; Kitchen &gt; Bedding &gt; Blankets &amp; Throws &gt; Bed Blankets</t>
  </si>
  <si>
    <t>100% Wool Made in US 80-inch by 90-inch Full size 100% pure virgin wool Each blanket has a Pendleton label signifying their authenticity and a special woven label with the park name and image of an important natural feature. National Park Collection Made in the USA</t>
  </si>
  <si>
    <t>Experience the history and romance of America’s National Parks. Since the early 1900s, Pendleton has honored these treasures with a collection of distinctive Park Blankets. Each blanket has a Pendleton label signifying their authenticity and a special woven label with the park name and image of an important natural feature. Like all our blankets they are woven in our own Northwest woolen mill. 100% pure virgin wool. Dry Clean. Made in the USA.</t>
  </si>
  <si>
    <t>Wool</t>
  </si>
  <si>
    <t>90"L x 80"W</t>
  </si>
  <si>
    <t>100% Wool</t>
  </si>
  <si>
    <t>Made in US</t>
  </si>
  <si>
    <t>80-inch by 90-inch Full size</t>
  </si>
  <si>
    <t>100% pure virgin wool</t>
  </si>
  <si>
    <t>Each blanket has a Pendleton label signifying their authenticity and a special woven label with the park name and image of an important natural feature.</t>
  </si>
  <si>
    <t>&lt;p&gt;Pendleton blankets are built to last generations when you get the real deal. Multiple users explicitly state they expect these to last a lifetime and treat them as heirloom items, with the wool construction and Made in USA heritage backing up the BIFL reputation.&lt;/p&gt;&lt;ul&gt;&lt;li&gt;&lt;strong&gt;Material wins:&lt;/strong&gt; Users love the wool's warmth and temperature regulation, though some warn the brushed texture might pill up after many uses like wool sweaters do&lt;/li&gt;&lt;li&gt;&lt;strong&gt;Authenticity concerns:&lt;/strong&gt; One reviewer got a fake blanket with incorrect tags, which is a massive red flag - if counterfeits are common, it undermines everything&lt;/li&gt;&lt;li&gt;&lt;strong&gt;Inconsistent quality across lines:&lt;/strong&gt; Reddit users report the Eco-Wise and National Parks throws are quite thin and not very warm compared to vintage Pendleton blankets, suggesting quality varies between product lines&lt;/li&gt;&lt;/ul&gt;&lt;br&gt;&lt;p&gt;&lt;strong&gt;Bottom line:&lt;/strong&gt; Worth the investment if you verify authenticity and stick to their full-weight blankets - these are true BIFL pieces that users firmly believe will outlive them and their offspring&lt;/p&gt;</t>
  </si>
  <si>
    <t>&lt;p&gt;Pendleton blankets offer minimal repair support based on available evidence. Multiple users report concerns about pilling after use, with one noting it feels like wool sweaters that pill up after many uses. The warranty documentation provides no repair guidance — only a 14-day return window and products sold as-is with disclaimers against durability warranties.&lt;/p&gt;&lt;ul&gt;&lt;li&gt;&lt;strong&gt;No repair info found:&lt;/strong&gt; Zero mentions of replacement parts, repair guides, or service options across all reviews&lt;/li&gt;&lt;li&gt;&lt;strong&gt;Material concerns:&lt;/strong&gt; Users worry about pilling and wear, but no solutions offered by manufacturer&lt;/li&gt;&lt;li&gt;&lt;strong&gt;Sealed product approach:&lt;/strong&gt; Company focuses on replacement via returns rather than repair support&lt;/li&gt;&lt;/ul&gt;&lt;br&gt;&lt;p&gt;&lt;strong&gt;Bottom line:&lt;/strong&gt; While the wool construction theoretically allows darning or patching, Pendleton provides no repair infrastructure. You're on your own if it pills or tears.&lt;/p&gt;</t>
  </si>
  <si>
    <t>&lt;p&gt;Pendleton offers a solid but not exceptional warranty that covers manufacturing defects with repair, replacement, or store credit options.&lt;/p&gt;&lt;ul&gt;&lt;li&gt;&lt;strong&gt;Coverage:&lt;/strong&gt; Manufacturing faults in craftsmanship or materials are covered, but normal wear, misuse, and accidents are excluded.&lt;/li&gt;&lt;li&gt;&lt;strong&gt;Process:&lt;/strong&gt; Claims require contacting customer service with proof of purchase. Return shipping is covered in some regions.&lt;/li&gt;&lt;li&gt;&lt;strong&gt;User Experience:&lt;/strong&gt; Reviews suggest strong product quality and durability expectations, with users frequently mentioning "lifetime" longevity, though the official warranty doesn't use this terminology.&lt;/li&gt;&lt;/ul&gt;&lt;br&gt;&lt;p&gt;&lt;strong&gt;Bottom line:&lt;/strong&gt; While not a true lifetime guarantee, Pendleton's warranty is backed by consistent user satisfaction and a reputation for honoring claims, earning it a solid score for reliability.&lt;/p&gt;</t>
  </si>
  <si>
    <t xml:space="preserve">&lt;p&gt;&amp;lt;p&amp;gt;The reviews provide virtually no information about the Pendleton blanket&amp;#39;s sustainability practices, materials sourcing, or environmental impact. While users praise the wool quality and expect it to last a lifetime (inherently sustainable through longevity), there&amp;#39;s no mention of recycled materials, ethical sourcing, packaging waste, or manufacturing processes.&amp;lt;/p&amp;gt;&amp;lt;ul&amp;gt;&amp;lt;li&amp;gt;&amp;lt;strong&amp;gt;Durability signals:&amp;lt;/strong&amp;gt; Multiple reviewers state they expect it to last a lifetime and pass it down as an heirloom, which reduces replacement frequency&amp;lt;/li&amp;gt;&amp;lt;li&amp;gt;&amp;lt;strong&amp;gt;Natural materials:&amp;lt;/strong&amp;gt; Made from wool, a renewable resource, though no details on sourcing ethics or processing&amp;lt;/li&amp;gt;&amp;lt;li&amp;gt;&amp;lt;strong&amp;gt;Care confusion:&amp;lt;/strong&amp;gt; Users struggle with cleaning instructions, with some mentioning dry-clean only requirements that have environmental implications&amp;lt;/li&amp;gt;&amp;lt;/ul&amp;gt;&amp;lt;br&amp;gt;&amp;lt;p&amp;gt;&amp;lt;strong&amp;gt;Bottom line:&amp;lt;/strong&amp;gt; Without concrete sustainability data in the reviews, I can&amp;#39;t assess whether this is genuinely eco-friendly or just durable. The lifetime quality reduces waste through longevity, but that alone doesn&amp;#39;t make it a sustainability champion.&amp;lt;/p&amp;gt;&lt;/p&gt;
</t>
  </si>
  <si>
    <t>&lt;p&gt;Pendleton blankets enjoy strong reputation in r/BuyItForLife circles, with users calling them heirloom quality and expecting them to last a lifetime. The National Park designs particularly resonate with buyers who see them as iconic American heritage pieces.&lt;/p&gt;&lt;ul&gt;&lt;li&gt;&lt;strong&gt;Quality consensus:&lt;/strong&gt; Redditors frequently praise durability, warmth, and timeless designs, though some find certain lines like Eco-Wise thinner than expected&lt;/li&gt;&lt;li&gt;&lt;strong&gt;Price barrier:&lt;/strong&gt; High cost drives many to seek Costco versions or factory seconds, with users saying worth every penny despite saving for years to afford one&lt;/li&gt;&lt;li&gt;&lt;strong&gt;Texture surprise:&lt;/strong&gt; New owners often report initial itchiness and stiffness contrary to expectations, though many note blankets soften with use&lt;/li&gt;&lt;/ul&gt;&lt;br&gt;&lt;p&gt;&lt;strong&gt;Bottom line:&lt;/strong&gt; Community favorite with minor grumbles about price and initial texture - genuine Pendleton blankets are trusted BIFL investments, but watch for counterfeits on Amazon.&lt;/p&gt;</t>
  </si>
  <si>
    <t>Pendleton blankets earn their BIFL status through multi-generational durability and iconic American craftsmanship, justifying their premium price for those seeking heirloom-quality wool blankets. The full-weight versions deliver on warmth and longevity, though repairability is virtually non-existent. Watch for counterfeits and product line variations - stick to authenticated, classic Pendleton lines rather than thinner variants. Perfect for those valuing lasting quality over initial softness, and willing to properly care for wool to maximize lifespan.</t>
  </si>
  <si>
    <t>"Genuine Pendleton wool blankets consistently last generations with proper care, though recent lines may not match vintage quality</t>
  </si>
  <si>
    <t>Zero manufacturer repair support or guidance - you're entirely on your own if pilling or damage occurs</t>
  </si>
  <si>
    <t>Manufacturing defect warranty is reasonable but not exceptional; most users never need it due to superior construction</t>
  </si>
  <si>
    <t>Steep price justified for authentic pieces that become family heirlooms; avoid counterfeits on Amazon</t>
  </si>
  <si>
    <t>Community consensus confirms these as lifetime investments, though initial texture may surprise new owners expecting immediate softness</t>
  </si>
  <si>
    <t>Pendleton's Glacier National Park Full Size Blanket combines heirloom-quality craftsmanship with iconic American design. Made in the USA from 100% pure virgin wool, this 80x90-inch blanket offers exceptional warmth and temperature regulation. Each authentic piece features distinctive park imagery and Pendleton's signature quality markers. The natural wool construction creates a blanket that softens with age while maintaining its structural integrity and timeless appeal.</t>
  </si>
  <si>
    <t>Multiple generations with proper care - 50+ years</t>
  </si>
  <si>
    <t>What are the dimensions of the Glacier National Park Full Size Blanket by Pendleton?</t>
  </si>
  <si>
    <t>The Full size measures 80 inches wide by 90 inches long, according to the manufacturer's bed blanket size chart.</t>
  </si>
  <si>
    <t>What material is the blanket made from?</t>
  </si>
  <si>
    <t>It is made from 100% pure virgin wool, woven in Pendleton's American mills for a soft, thick, and durable feel.</t>
  </si>
  <si>
    <t>Is the blanket made in the USA?</t>
  </si>
  <si>
    <t>Yes, the Glacier National Park Blanket is made in the USA by Pendleton Woolen Mills.</t>
  </si>
  <si>
    <t>How should the blanket be cleaned?</t>
  </si>
  <si>
    <t>The blanket should be dry cleaned only, as recommended by the manufacturer.</t>
  </si>
  <si>
    <t>What is the weight of the Full size blanket?</t>
  </si>
  <si>
    <t>The Full size blanket weighs 5.8 pounds, providing substantial warmth and heft.</t>
  </si>
  <si>
    <t>Built to last generations</t>
  </si>
  <si>
    <t>Premium wool provides excellent temperature regulation</t>
  </si>
  <si>
    <t>Made in USA with iconic designs</t>
  </si>
  <si>
    <t>Widely recognized as heirloom quality</t>
  </si>
  <si>
    <t>Wool may pill after extended use</t>
  </si>
  <si>
    <t>Initial texture feels stiff and itchy</t>
  </si>
  <si>
    <t>High price point deters many buyers</t>
  </si>
  <si>
    <t>Counterfeits common on marketplaces</t>
  </si>
  <si>
    <t>{"frequency":{"frequency":"Seasonally / As Needed","description":"Clean before storage or as needed for spills and odors. Brush and air out periodically to keep wool fresh."},"steps":[{"step":1,"title":"Clean","icon":"clean","description":"Dry clean only—never machine wash, as this will shrink and damage the blanket. For small stains, blot gently with cold water or seltzer and dry with a clean cloth. Avoid bleach and harsh detergents.","products":[{"name":"Dry Cleaning Service","price":"$15-30"}]},{"step":2,"title":"Condition / Maintain","icon":"condition","description":"Brush the blanket gently with a soft-bristle brush to remove dust and refresh fibers. Take outside periodically for shaking and brief sun exposure to naturally deodorize and fluff the wool. Avoid direct, hot sunlight for long periods.","products":[]},{"step":3,"title":"Protect / Store","icon":"protect","description":"Store in a cool, dry place inside a sealable plastic storage bag or airtight box to prevent moth damage. Refold and air out every few months. Use cedar or moth repellents for extra protection, but keep the blanket clean before storing.","products":[{"name":"Plastic Storage Bag (Airtight)","price":"$10"}]}]}</t>
  </si>
  <si>
    <t>National Park Blankets, including the Glacier National Park Full Size Blanket by Pendleton, are woven and finished in Pendleton’s Pacific Northwest mills in the USA.</t>
  </si>
  <si>
    <t>Furniture</t>
  </si>
  <si>
    <t>wool blanket, american made, pendleton, heirloom quality, national park collection, pure virgin wool, bedding, home decor, made in usa, temperature regulating</t>
  </si>
  <si>
    <t>Winter bedroom warmth, Cabin or lodge decor, Family heirloom gift, National park memorabilia, Cold weather camping</t>
  </si>
  <si>
    <t>""Worth every penny despite saving for years to afford one. These are true BIFL pieces that will outlive me and my offspring." – Reddit user</t>
  </si>
  <si>
    <t>Beware the Eco-Wise and National Parks throws - quite thin and not very warm compared to vintage Pendleton blankets." – Reddit user</t>
  </si>
  <si>
    <t>Sportneer</t>
  </si>
  <si>
    <t>Military Lensatic Sighting Compass with Pouch</t>
  </si>
  <si>
    <t>https://www.amazon.com/dp/B01MY6VVWU</t>
  </si>
  <si>
    <t>https://amzn.to/3JoXS44</t>
  </si>
  <si>
    <t>B01MY6VVWU</t>
  </si>
  <si>
    <t>https://docs.google.com/document/d/1LcnmoNPGxHKzKBfHZgLqhUaXg6Cj5Ck6looazRu_ufo</t>
  </si>
  <si>
    <t>https://docs.google.com/document/d/1W2fvuYdVDF-A-5eP7abCgezcJYLeDgCnHcFFeCWT4dI/edit</t>
  </si>
  <si>
    <t>https://docs.google.com/document/d/1F3TG_8TaWCAHk8_45Jp5SLostSgmDGaW4mB_ZL5DdxY/edit</t>
  </si>
  <si>
    <t>https://www.sportneer.com</t>
  </si>
  <si>
    <t>https://docs.google.com/document/d/1DK_DLZHFmY5LYm5GInO7EQErP0GyVQI3kOGaE8ohTCs/edit</t>
  </si>
  <si>
    <t>https://www.amazon.com/stores/Sportneer/page/C149E9A5-8CCE-46D8-8DAE-E6A6A6499E49?is_byline_deeplink=true&amp;deeplink=7D34F228-B8FF-4B7E-9914-9F43709525B1&amp;redirect_store_id=C149E9A5-8CCE-46D8-8DAE-E6A6A6499E49&amp;lp_asin=B01MY6VVWU&amp;ref_=ast_bln&amp;store_ref=bl_ast_dp_brandLogo_sto</t>
  </si>
  <si>
    <t>https://m.media-amazon.com/images/I/71eszz4eXjL._AC_SL1500_.jpg</t>
  </si>
  <si>
    <t>https://m.media-amazon.com/images/I/71eszz4eXjL._AC_SL1500_.jpg, https://m.media-amazon.com/images/I/71GaCTsgtoL._AC_SL1500_.jpg, https://m.media-amazon.com/images/I/710pm8s2bWL._AC_SL1000_.jpg, https://m.media-amazon.com/images/I/71TR9oUzwpL._AC_SL1500_.jpg, https://m.media-amazon.com/images/I/61MJtWlc9zL._AC_SL1500_.jpg, https://m.media-amazon.com/images/I/61u383iKUjL._AC_SL1000_.jpg, https://m.media-amazon.com/images/I/71MF4xZQ-QL._AC_SL1500_.jpg, https://m.media-amazon.com/images/I/61ljFQBKLtL._AC_SL1500_.jpg, https://m.media-amazon.com/images/I/71McbvI87eL._AC_SL1500_.jpg</t>
  </si>
  <si>
    <t>Sports &amp; Outdoors &gt; Sports &amp; Outdoor Recreation Accessories &gt; Electronics &amp; Gadgets &gt; Compasses</t>
  </si>
  <si>
    <t>Professional Grade: Sportneer professional compass will always lead you in the right direction. The compass hiking survival are ideal for camping, military usage, emergencies, navigation and anywhere the beaten track takes you. It's also a good choice as the gifts for kids. Ergonomic Design: Sportnerr compass increases the reading's accuracy with a lens on the rear sight that magnifies the card dial – so you'll always get an accurate reading. Please keep the compasses as horizontal as possible so that they turn and points in the correct direction. Military Construction: Sportneer compass hiking survival is tough and tenacious, the military grade construction with waterproof and shakeproof properties is built to survive the harshest of hike when you're using the map. Portable: Keep Sportneer backpacking pocket compass near you with a belt loop attachment, or place boy scout compass safely in your pocket with a carrying case, so you can keep your hands gripped on the mountain you're scaling. Fluorescent: The navigation compasses' interface glow in the dark, so even when night falls are easy to get a clear and fast reading, ideal for camping, hiking, survival, hunting, mountain climbing, adventure and using map for orienteering in the dark. It's also suitable as the gifts for kids.</t>
  </si>
  <si>
    <t>Professional Grade: Sportneer professional compass will always lead you in the right direction. The compass hiking survival are ideal for camping, military usage, emergencies, navigation and anywhere the beaten track takes you. It's also a good choice as the gifts for kids.</t>
  </si>
  <si>
    <t>Ergonomic Design: Sportnerr compass increases the reading's accuracy with a lens on the rear sight that magnifies the card dial – so you'll always get an accurate reading. Please keep the compasses as horizontal as possible so that they turn and points in the correct direction.</t>
  </si>
  <si>
    <t>Military Construction: Sportneer compass hiking survival is tough and tenacious, the military grade construction with waterproof and shakeproof properties is built to survive the harshest of hike when you're using the map.</t>
  </si>
  <si>
    <t>Portable: Keep Sportneer backpacking pocket compass near you with a belt loop attachment, or place boy scout compass safely in your pocket with a carrying case, so you can keep your hands gripped on the mountain you're scaling.</t>
  </si>
  <si>
    <t>Fluorescent: The navigation compasses' interface glow in the dark, so even when night falls are easy to get a clear and fast reading, ideal for camping, hiking, survival, hunting, mountain climbing, adventure and using map for orienteering in the dark. It's also suitable as the gifts for kids.</t>
  </si>
  <si>
    <t>&lt;p&gt;Mixed signals here. Users praise the solid build quality and accuracy, but that loose bezel issue from a military user is a red flag for long-term reliability.&lt;/p&gt;&lt;ul&gt;&lt;li&gt;&lt;strong&gt;Build quality:&lt;/strong&gt; Multiple reviewers call it solid, well built, sturdy, and heavy, suggesting robust construction that can handle outdoor use&lt;/li&gt;&lt;li&gt;&lt;strong&gt;Critical flaw:&lt;/strong&gt; One experienced user reports the bezel is super loose, questioning if this would be a problem in actual field use - this could affect accuracy over time&lt;/li&gt;&lt;li&gt;&lt;strong&gt;Limited longevity data:&lt;/strong&gt; Most reviews are initial impressions rather than long-term use reports, making it hard to assess true BIFL potential&lt;/li&gt;&lt;/ul&gt;&lt;br&gt;&lt;p&gt;&lt;strong&gt;Bottom line:&lt;/strong&gt; At $12.91, it's built better than disposable junk, but that loose bezel suggests quality control issues that could limit its lifespan to a few years of regular use&lt;/p&gt;</t>
  </si>
  <si>
    <t>&lt;p&gt;Based on user reviews, this compass shows poor repairability prospects with concerning quality control issues that would be difficult to fix.&lt;/p&gt;&lt;ul&gt;&lt;li&gt;&lt;strong&gt;Loose bezel problem:&lt;/strong&gt; A user with military experience reported the bezel is super loose, questioning whether this would be a problem in actual use situations - a critical component that's likely not user-serviceable&lt;/li&gt;&lt;li&gt;&lt;strong&gt;Sealed construction implied:&lt;/strong&gt; Reviews emphasize it's solid, well built, and heavy, suggesting a sealed military-style design without obvious access points for repairs&lt;/li&gt;&lt;li&gt;&lt;strong&gt;No repair info available:&lt;/strong&gt; Zero mentions of replacement parts, repair procedures, or manufacturer support for fixes across all reviews analyzed&lt;/li&gt;&lt;/ul&gt;&lt;br&gt;&lt;p&gt;&lt;strong&gt;Bottom line:&lt;/strong&gt; While built sturdy, the loose bezel issue and lack of any repair documentation or parts availability makes this essentially disposable if anything breaks.&lt;/p&gt;</t>
  </si>
  <si>
    <t>&lt;p&gt;No clearly defined warranty terms are provided by Sportneer for their Military Lensatic Sighting Compass. Information is inconsistent across sources.&lt;/p&gt;&lt;ul&gt;&lt;li&gt;&lt;strong&gt;Mixed information:&lt;/strong&gt; Some third-party retailers mention a 12-month replacement warranty while others indicate units are sold "as is".&lt;/li&gt;&lt;li&gt;&lt;strong&gt;Support approach:&lt;/strong&gt; Customers are typically directed to contact Sportneer customer support for warranty and service questions rather than being provided clear terms.&lt;/li&gt;&lt;li&gt;&lt;strong&gt;Documentation:&lt;/strong&gt; No evidence of a manufacturer warranty card included in the box or an official registration process for warranty coverage.&lt;/li&gt;&lt;/ul&gt;&lt;br&gt;&lt;p&gt;&lt;strong&gt;Bottom line:&lt;/strong&gt; With no official warranty information from Sportneer, buyers must rely on retailer policies and Sportneer's case-by-case customer service for potential issues.&lt;/p&gt;</t>
  </si>
  <si>
    <t xml:space="preserve">&lt;p&gt;&amp;lt;p&amp;gt;The reviews contain no sustainability information about this compass. Users focus entirely on build quality, accuracy, and functionality without mentioning materials, manufacturing practices, packaging, or environmental impact.&amp;lt;/p&amp;gt;&amp;lt;ul&amp;gt;&amp;lt;li&amp;gt;&amp;lt;strong&amp;gt;No eco claims:&amp;lt;/strong&amp;gt; Neither Amazon nor Reddit reviewers discuss recycled materials, sustainable sourcing, or environmental certifications&amp;lt;/li&amp;gt;&amp;lt;li&amp;gt;&amp;lt;strong&amp;gt;No packaging mentions:&amp;lt;/strong&amp;gt; Reviews don&amp;#39;t comment on whether packaging is minimal, recyclable, or plastic-free&amp;lt;/li&amp;gt;&amp;lt;li&amp;gt;&amp;lt;strong&amp;gt;No end-of-life info:&amp;lt;/strong&amp;gt; No discussion of repairability, recyclability, or how to responsibly dispose of the compass when it eventually fails&amp;lt;/li&amp;gt;&amp;lt;/ul&amp;gt;&amp;lt;br&amp;gt;&amp;lt;p&amp;gt;&amp;lt;strong&amp;gt;Bottom line:&amp;lt;/strong&amp;gt; Without any sustainability data in the reviews, this gets a neutral 5.0 score. The solid build quality suggests it might last for years, but durability alone doesn&amp;#39;t equal sustainability without knowing material sources or disposal options.&amp;lt;/p&amp;gt;&lt;/p&gt;
</t>
  </si>
  <si>
    <t>&lt;p&gt;Redditors view compasses as essential survival gear with mixed opinions on this specific model. Amazon buyers praise it as solid and well built while Reddit discussions emphasize compass reliability broadly.&lt;/p&gt;&lt;ul&gt;&lt;li&gt;&lt;strong&gt;Durability praise:&lt;/strong&gt; Multiple buyers describe it as solid, sturdy, and heavy with good build quality that impressed military-experienced users&lt;/li&gt;&lt;li&gt;&lt;strong&gt;Quality concerns:&lt;/strong&gt; One experienced reviewer noted the bezel is super loose which could be a problem in actual field use&lt;/li&gt;&lt;li&gt;&lt;strong&gt;Learning curve:&lt;/strong&gt; French reviewer warns it's not ideal for amateurs and settings can be complicated for beginners&lt;/li&gt;&lt;/ul&gt;&lt;br&gt;&lt;p&gt;&lt;strong&gt;Bottom line:&lt;/strong&gt; Well-regarded for experienced users who value feature-rich military-style compasses, but the loose bezel issue and complexity for novices prevent higher community trust scores.&lt;/p&gt;</t>
  </si>
  <si>
    <t>At $12.91, this Sportneer Military Lensatic Compass offers decent build quality but falls short of BIFL standards with concerning quality control issues. The loose bezel problem reported by an experienced user signals potential accuracy deterioration over time. It's suitable for occasional outdoors enthusiasts who need a budget option, but serious hikers or military personnel should look elsewhere. The sturdy construction is appreciated by many users, but limited repairability, unclear warranty terms, and lack of sustainability information make this a 3-5 year tool rather than a lifetime investment.</t>
  </si>
  <si>
    <t>"Solid construction with good weight and feel, but the critical loose bezel issue suggests inconsistent manufacturing quality</t>
  </si>
  <si>
    <t>Essentially disposable if anything breaks - sealed construction with no user-serviceable parts or repair documentation</t>
  </si>
  <si>
    <t>No clear manufacturer warranty - buyers must rely on retailer policies and case-by-case customer service</t>
  </si>
  <si>
    <t>Good value for casual use at $12.91, but serious outdoor enthusiasts should invest in a more reliable option</t>
  </si>
  <si>
    <t>Experienced users appreciate the features and build quality while noting it's not beginner-friendly due to complexity</t>
  </si>
  <si>
    <t>The Sportneer Military Lensatic Sighting Compass features a robust military-grade construction with waterproof and shakeproof properties designed to withstand harsh outdoor conditions. Its fluorescent interface offers visibility in low light, while the magnifying lens increases reading accuracy. Complete with a carrying pouch and belt loop attachment, this compass combines portability with practical navigation features for outdoor enthusiasts.</t>
  </si>
  <si>
    <t>3-5 years with regular field use</t>
  </si>
  <si>
    <t>Is the Sportneer Military Lensatic Sighting Compass waterproof and shockproof?</t>
  </si>
  <si>
    <t>Yes, the compass is built with a durable metal base and cover, making it both waterproof and shockproof for reliable performance in harsh weather and rugged terrain.</t>
  </si>
  <si>
    <t>Does the compass have features for use in low light or at night?</t>
  </si>
  <si>
    <t>Yes, the compass features glow-in-the-dark markings and a fluorescent-coated dial that provide clear visibility in low-light conditions after being exposed to light.</t>
  </si>
  <si>
    <t>What accessories are included with the compass?</t>
  </si>
  <si>
    <t>The compass comes with a carrying pouch and a strap for easy portability and protection.</t>
  </si>
  <si>
    <t>Is this compass suitable for beginners, or is it only for professionals?</t>
  </si>
  <si>
    <t>The compass is designed for versatility and is suitable for both outdoor enthusiasts and professionals, including use in camping, hiking, hunting, and scouting.</t>
  </si>
  <si>
    <t>How accurate is the Sportneer Military Lensatic Sighting Compass?</t>
  </si>
  <si>
    <t>The compass is engineered for high precision, featuring a rear sight lens for magnified, accurate readings and a built-in bubble level to further enhance accuracy.</t>
  </si>
  <si>
    <t>Solid, sturdy build quality</t>
  </si>
  <si>
    <t>Heavy feel indicates robust construction</t>
  </si>
  <si>
    <t>Good accuracy for navigation</t>
  </si>
  <si>
    <t>Includes protective pouch</t>
  </si>
  <si>
    <t>Bezel reported as loose</t>
  </si>
  <si>
    <t>Complicated for beginners</t>
  </si>
  <si>
    <t>No clear warranty information</t>
  </si>
  <si>
    <t>Limited repairability if components fail</t>
  </si>
  <si>
    <t>{"frequency":{"frequency":"As Needed","description":"Perform care depending on usage and exposure, especially after wet or dirty conditions"},"steps":[{"step":1,"title":"Clean","icon":"clean","description":"Wipe compass with a soft, damp cloth to remove dirt or debris. Avoid harsh chemicals and abrasives, which can damage the finish or lens. For stubborn stains on the glass, use white fleece or degrease cotton; if necessary, gently polish with toothpaste, but never use tissue or organic solvents[1][6].","products":[{"name":"White Microfiber Cloth","price":"$2-5"}]},{"step":2,"title":"Condition / Maintain","icon":"condition","description":"No regular lubrication is needed. Periodically check the compass against a known true north bearing to confirm accuracy. Check for smooth movement of the needle and ensure the dial spins freely; if sticking, inspect for moisture or burrs inside[1][8].","products":[]},{"step":3,"title":"Protect / Store","icon":"protect","description":"Always store in the included pouch to prevent scratches, impacts, and dust. Keep away from strong magnetic fields, electronics, moisture, and direct sunlight. Avoid heavy vibration and impacts; place in a dry, ventilated spot when not in use[1][6].","products":[]}]}</t>
  </si>
  <si>
    <t>military compass, lensatic compass, navigation tool, hiking gear, survival equipment, waterproof compass, fluorescent display, outdoor navigation, tactical gear, camping accessory</t>
  </si>
  <si>
    <t>Wilderness navigation, Hiking and backpacking, Emergency preparedness, Military-style training, Nighttime orienteering</t>
  </si>
  <si>
    <t>""Multiple reviewers call it solid, well built, sturdy, and heavy, suggesting robust construction that can handle outdoor use." – Amazon reviewers</t>
  </si>
  <si>
    <t>One experienced user reports the bezel is super loose, questioning if this would be a problem in actual field use." – Reddit user</t>
  </si>
  <si>
    <t>Chippewa</t>
  </si>
  <si>
    <t>Men's 6-Inch Moc Toe Wedge Work Boot Chocolate Apache 20086</t>
  </si>
  <si>
    <t>https://www.amazon.com/dp/B0BXYKXH36</t>
  </si>
  <si>
    <t>https://amzn.to/4m5b0dc</t>
  </si>
  <si>
    <t>B0BXYKXH36</t>
  </si>
  <si>
    <t>https://docs.google.com/document/d/1o5qBZZPSYVbz8F-_yJyi0iWeqTdsIo_hSou5-B74qY8</t>
  </si>
  <si>
    <t>https://docs.google.com/document/d/1lFu863cJElC-B61I79qQUB16Kwa59Kw__lDE81Bns2g/edit</t>
  </si>
  <si>
    <t>https://docs.google.com/document/d/1wul3LE0IN4pR2Ka0Tgr57O7_rdALIjh0gOzUlAqtnOA/edit</t>
  </si>
  <si>
    <t>https://docs.google.com/document/d/12p3kmRmIX9PDU3Ut9vvwrpgg22idgEbgFH-g7XhzgQk/edit</t>
  </si>
  <si>
    <t>https://www.chippewaboots.com/</t>
  </si>
  <si>
    <t>https://docs.google.com/document/d/1WHpulBWiQxighw4wCK2NQbkW073WkJFl4WLk39QbT6U/edit</t>
  </si>
  <si>
    <t>https://www.amazon.com/stores/Chippewa/page/AB60533A-AD68-4995-B779-E11B3C532365?is_byline_deeplink=true&amp;deeplink=F5582212-95BF-4374-8A06-14AF23BCE9E6&amp;redirect_store_id=AB60533A-AD68-4995-B779-E11B3C532365&amp;lp_asin=B0BVW3G2BK&amp;ref_=ast_bln&amp;store_ref=bl_ast_dp_brandLogo_sto</t>
  </si>
  <si>
    <t>https://m.media-amazon.com/images/I/51w6bHdDKPL._AC_SL1000_.jpg</t>
  </si>
  <si>
    <t>https://m.media-amazon.com/images/I/51w6bHdDKPL._AC_SL1000_.jpg, https://m.media-amazon.com/images/I/61s2baLQ90L._AC_SL1000_.jpg, https://m.media-amazon.com/images/I/61QmvJxQICL._AC_SL1000_.jpg, https://m.media-amazon.com/images/I/616KmbU279L._AC_SL1000_.jpg, https://m.media-amazon.com/images/I/61GozvH5RrL._AC_SL1000_.jpg, https://m.media-amazon.com/images/I/61TCusPEO9L._AC_SL1000_.jpg</t>
  </si>
  <si>
    <t>Clothing, Shoes &amp; Jewelry &gt; Men &gt; Uniforms, Work &amp; Safety &gt; Shoes &gt; Work &amp; Utility &gt; Industrial &amp; Construction Boots</t>
  </si>
  <si>
    <t>Full-Grain Leather Durability: Crafted from premium full-grain leather, these rugged Chippewa work boots for men offer superior durability and a classic style. The unlined design ensures breathability, making them ideal for year-round wear All-Day Comfort &amp; Support: Designed for long shifts, these soft toe mens work boots include a cushioned orthotic insole for superior arch support and reduced foot fatigue, ensuring maximum comfort in demanding work environments Goodyear Leather Welt Construction: Engineered for longevity, these ankle-high mens work shoes feature a Goodyear welt for enhanced durability, ensuring they stand up to tough job site conditions while offering a sleek, timeless look Vibram 132 Lug Outsole for Maximum Traction: The rugged Vibram rubber sole is designed with angled lugs to provide exceptional grip and stability on both wet and dry surfaces, making these boots ideal for construction, farming, and outdoor work Electrical Hazard Protection: Built with EH-rated safety features, these men's soft toe safety shoes meet ASTM F2892 standards for electrical hazard protection, providing peace of mind when working around open circuits</t>
  </si>
  <si>
    <t>14.57 x 12.8 x 4.53 inches; 3.84 Pounds</t>
  </si>
  <si>
    <t>Full-Grain Leather Durability: Crafted from premium full-grain leather, these rugged Chippewa work boots for men offer superior durability and a classic style. The unlined design ensures breathability, making them ideal for year-round wear</t>
  </si>
  <si>
    <t>All-Day Comfort &amp; Support: Designed for long shifts, these soft toe mens work boots include a cushioned orthotic insole for superior arch support and reduced foot fatigue, ensuring maximum comfort in demanding work environments</t>
  </si>
  <si>
    <t>Goodyear Leather Welt Construction: Engineered for longevity, these ankle-high mens work shoes feature a Goodyear welt for enhanced durability, ensuring they stand up to tough job site conditions while offering a sleek, timeless look</t>
  </si>
  <si>
    <t>Vibram 132 Lug Outsole for Maximum Traction: The rugged Vibram rubber sole is designed with angled lugs to provide exceptional grip and stability on both wet and dry surfaces, making these boots ideal for construction, farming, and outdoor work</t>
  </si>
  <si>
    <t>Electrical Hazard Protection: Built with EH-rated safety features, these men's soft toe safety shoes meet ASTM F2892 standards for electrical hazard protection, providing peace of mind when working around open circuits</t>
  </si>
  <si>
    <t>&lt;p&gt;These Chippewa boots are caught between their heritage reputation and current reality. While they nail immediate comfort and classic styling, multiple reports of leather splitting like cardboard and stitching failing within days reveal serious quality control issues.&lt;/p&gt;&lt;ul&gt;&lt;li&gt;&lt;strong&gt;Material failures:&lt;/strong&gt; Users report leather tearing at the sole junction after minimal use, with one noting the leather split like a piece of cardboard where it meets the sole&lt;/li&gt;&lt;li&gt;&lt;strong&gt;Manufacturing decline:&lt;/strong&gt; Long-time brand fans specifically state Chippewa aren't what they used to be, citing sloppy glue jobs and the inability to resole boots that once lasted decades&lt;/li&gt;&lt;li&gt;&lt;strong&gt;Short-term comfort trap:&lt;/strong&gt; The excellent out-of-box comfort masks underlying durability problems - boots feel great initially but show premature wear patterns inconsistent with BIFL standards&lt;/li&gt;&lt;/ul&gt;&lt;br&gt;&lt;p&gt;&lt;strong&gt;Bottom line:&lt;/strong&gt; Could've been great, but current production cuts too many corners. If you baby them, maybe squeeze out 2-3 years, but these aren't the heirloom-grade Chippewas of old.&lt;/p&gt;</t>
  </si>
  <si>
    <t>&lt;p&gt;Mixed signals on repairability — older Chippewas could be resoled multiple times, but current models show concerning early failures that prevent repair.&lt;/p&gt;&lt;ul&gt;&lt;li&gt;&lt;strong&gt;Construction concerns:&lt;/strong&gt; Users report leather splitting like cardboard where stitched to sole and stitching coming loose on second day, suggesting poor materials that won't hold up to repair attempts&lt;/li&gt;&lt;li&gt;&lt;strong&gt;Quality control issues:&lt;/strong&gt; Mentions of sloppy glue jobs and production moving to China raise doubts about whether these boots are built with repair in mind anymore&lt;/li&gt;&lt;li&gt;&lt;strong&gt;Past vs present:&lt;/strong&gt; Long-time users note older pairs could be resoled repeatedly, but current materials failing prematurely means the uppers may not survive long enough to justify resoling&lt;/li&gt;&lt;/ul&gt;&lt;br&gt;&lt;p&gt;&lt;strong&gt;Bottom line:&lt;/strong&gt; While the moc toe wedge design should theoretically allow resoling, the reported material failures and quality decline suggest these aren't built for long-term repair like previous generations were.&lt;/p&gt;</t>
  </si>
  <si>
    <t>&lt;p&gt;Chippewa offers a standard 1-year limited warranty on their work boots, covering only manufacturing defects for the original purchaser.&lt;/p&gt;&lt;ul&gt;&lt;li&gt;&lt;strong&gt;Coverage:&lt;/strong&gt; Only manufacturing defects in materials and workmanship for one year from purchase date.&lt;/li&gt;&lt;li&gt;&lt;strong&gt;Exclusions:&lt;/strong&gt; Normal wear and tear (including sole wear), sizing issues after wearing, and damage from misuse are all excluded.&lt;/li&gt;&lt;li&gt;&lt;strong&gt;Claims Process:&lt;/strong&gt; Requires contacting customer service with suspected defects for evaluation before any returns or exchanges.&lt;/li&gt;&lt;/ul&gt;&lt;br&gt;&lt;p&gt;&lt;strong&gt;Bottom line:&lt;/strong&gt; This is an average industry-standard warranty with numerous exclusions and limitations. Reviews indicate quality concerns with modern Chippewa boots, making the limited one-year coverage particularly concerning for a brand once known for durability.&lt;/p&gt;</t>
  </si>
  <si>
    <t xml:space="preserve">&lt;p&gt;&amp;lt;p&amp;gt;No sustainability information found in the reviews. Users focus entirely on comfort, durability concerns, and quality decline without mentioning environmental practices, materials sourcing, or eco-friendly features.&amp;lt;/p&amp;gt;&amp;lt;ul&amp;gt;&amp;lt;li&amp;gt;&amp;lt;strong&amp;gt;Materials:&amp;lt;/strong&amp;gt; Reviews mention leather and construction quality but nothing about sustainable sourcing or eco-friendly materials&amp;lt;/li&amp;gt;&amp;lt;li&amp;gt;&amp;lt;strong&amp;gt;Longevity concerns:&amp;lt;/strong&amp;gt; Multiple reports of premature failure like leather splitting like cardboard and stitching coming undone suggest shorter lifespan than expected&amp;lt;/li&amp;gt;&amp;lt;li&amp;gt;&amp;lt;strong&amp;gt;Manufacturing:&amp;lt;/strong&amp;gt; Users note production moved to China with perceived quality drop, but no discussion of environmental standards&amp;lt;/li&amp;gt;&amp;lt;/ul&amp;gt;&amp;lt;br&amp;gt;&amp;lt;p&amp;gt;&amp;lt;strong&amp;gt;Bottom line:&amp;lt;/strong&amp;gt; Without any sustainability claims or evidence in reviews, these boots get a neutral 5.0 score. The reported durability issues actually work against sustainability principles since products that fail prematurely create more waste.&amp;lt;/p&amp;gt;&lt;/p&gt;
</t>
  </si>
  <si>
    <t>&lt;p&gt;Chippewa's 6-inch moc toe boots generate polarized reactions, with comfort praised but durability severely questioned by both Amazon reviewers and Reddit's work boot community.&lt;/p&gt;&lt;ul&gt;&lt;li&gt;&lt;strong&gt;Quality decline:&lt;/strong&gt; Long-time users report leather splitting like cardboard and stitching coming undone within days, saying Chippewa aren't what they used to be&lt;/li&gt;&lt;li&gt;&lt;strong&gt;Comfort wins:&lt;/strong&gt; Multiple users highlight excellent out-of-box comfort with no break-in period needed&lt;/li&gt;&lt;li&gt;&lt;strong&gt;BIFL doubts:&lt;/strong&gt; Reddit's r/BuyItForLife community shows frustration with declining work boot quality across brands, including Chippewa&lt;/li&gt;&lt;/ul&gt;&lt;br&gt;&lt;p&gt;&lt;strong&gt;Bottom line:&lt;/strong&gt; Mixed experiences on durability with former fans disappointed by perceived quality drops, though newcomers appreciate the immediate comfort and classic styling.&lt;/p&gt;</t>
  </si>
  <si>
    <t>Modern Chippewa 6-inch moc toe boots are trading on a reputation they no longer deserve. With a mediocre BIFL score of 5/10, these boots reveal serious quality control issues with leather that splits 'like cardboard' and stitching that fails within days of purchase. While they offer excellent out-of-box comfort and classic styling, the fundamental construction problems make them a poor long-term investment. Best for casual, light-duty wearers who prioritize comfort over longevity and are willing to replace boots every 2-3 years. Former Chippewa loyalists will be disappointed by the sharp decline in quality.</t>
  </si>
  <si>
    <t>"Severe quality control issues with leather splitting at sole junction and stitching failures reported within days of first wear</t>
  </si>
  <si>
    <t>Once repairable for decades, current models feature materials that often fail before first resoling becomes necessary</t>
  </si>
  <si>
    <t>Standard 1-year limited warranty covers only manufacturing defects, insufficient protection against the widespread quality issues reported</t>
  </si>
  <si>
    <t>Poor value proposition despite comfortable fit—these boots won't deliver the multi-year performance their price point suggests</t>
  </si>
  <si>
    <t>Long-time users consistently note these aren't the Chippewas of old, with manufacturing move to China correlating with quality decline</t>
  </si>
  <si>
    <t>Chippewa's 6-Inch Moc Toe Wedge Work Boots feature full-grain leather construction with a classic silhouette and unlined design for breathable comfort. Built with Goodyear welt construction and a Vibram 132 lug outsole for exceptional traction, these boots deliver stability across various work environments. The cushioned orthotic insole provides all-day support, while meeting ASTM F2892 standards for electrical hazard protection.</t>
  </si>
  <si>
    <t>2-3 years with regular use, though quality may vary</t>
  </si>
  <si>
    <t>What is the height and style of the Chippewa Men's Moc Toe Wedge Work Boot Chocolate Apache 20086?</t>
  </si>
  <si>
    <t>The boot has an 8-inch height and is styled as a lace-up logger work boot with a moc toe design.</t>
  </si>
  <si>
    <t>What materials are used in the upper and lining of this Chippewa work boot?</t>
  </si>
  <si>
    <t>The upper is made of Chocolate Apache leather, and the lining is drill vamp for breathability.</t>
  </si>
  <si>
    <t>Does the Chippewa 20086 boot have a steel toe, and does it meet safety standards?</t>
  </si>
  <si>
    <t>Yes, the boot features a steel safety toe that meets or exceeds ASTM F2413-11 standards for impact and compression protection.</t>
  </si>
  <si>
    <t>What type of outsole does the Chocolate Apache 20086 work boot have?</t>
  </si>
  <si>
    <t>It has a Black #132 Lug outsole designed for durability and traction suitable for work environments.</t>
  </si>
  <si>
    <t>Is the Chippewa 20086 Men’s Work Boot insulated or waterproof?</t>
  </si>
  <si>
    <t>The boot does not have insulation, and while the leather provides some water resistance, it is not specifically described as waterproof.</t>
  </si>
  <si>
    <t>Excellent out-of-box comfort</t>
  </si>
  <si>
    <t>Classic moc toe styling</t>
  </si>
  <si>
    <t>No break-in period needed</t>
  </si>
  <si>
    <t>Initially feels great when wearing</t>
  </si>
  <si>
    <t>Leather splits like cardboard prematurely</t>
  </si>
  <si>
    <t>Stitching fails within days</t>
  </si>
  <si>
    <t>Quality has declined significantly</t>
  </si>
  <si>
    <t>Not resoleable despite heritage reputation</t>
  </si>
  <si>
    <t>{"frequency":{"frequency":"Weekly to Monthly, As Needed","description":"Clean your boots weekly or after heavy use, condition monthly or when leather feels dry, and protect/store after each use to maintain durability."},"steps":[{"step":1,"title":"Clean","icon":"clean","description":"Remove dirt and debris with a stiff brush or damp cloth. Avoid soaking leather; use a slightly damp cloth or specialized leather cleaner to wipe the boots clean. Avoid harsh detergents or immersing the boots in water.","products":[{"name":"Libman Stiff Bristle Brush","price":"$8-12"},{"name":"Leather Cleaner (e.g., Lexol or Obenauf's Leather Cleaner)","price":"$10-15"}]},{"step":2,"title":"Condition / Maintain","icon":"condition","description":"Apply a leather conditioner like Obenauf's Heavy Duty LP or Venetian Cream to moisturize and preserve the leather. Apply sparingly with a cloth, allow to absorb, then buff off excess. Conditioning prevents drying, cracking, and extends boot life.","products":[{"name":"Obenauf's Heavy Duty LP Leather Conditioner","price":"$18-25"},{"name":"Venetian Cream","price":"$15-20"}]},{"step":3,"title":"Protect / Store","icon":"protect","description":"Store boots in a cool, dry, ventilated area away from direct sunlight or heat. Use boot trees or stuff with newspaper to maintain shape. Avoid storing in plastic bags or damp environments to prevent mold and deterioration.","products":[]}]}</t>
  </si>
  <si>
    <t>Many Chippewa work boots, including the chocolate apache styles, are made in factories in Missouri and Wisconsin under Justin Brands, with a heritage of US manufacturing since 1901.</t>
  </si>
  <si>
    <t>work boots, moc toe, leather boots, goodyear welt, vibram sole, electrical hazard protection, cushioned insole, full-grain leather, chippewa boots</t>
  </si>
  <si>
    <t>Construction site work, Factory floor environments, Casual everyday wear, Light outdoor work</t>
  </si>
  <si>
    <t>""The excellent out-of-box comfort masks underlying durability problems - boots feel great initially but show premature wear patterns." – Reddit user</t>
  </si>
  <si>
    <t>The leather split like a piece of cardboard where it meets the sole after minimal use. These aren't the heirloom-grade Chippewas of old." – Amazon reviewer</t>
  </si>
  <si>
    <t>DALIX</t>
  </si>
  <si>
    <t>Extra Large Cotton Canvas Shopping Tote Bag Black</t>
  </si>
  <si>
    <t>https://www.amazon.com/dp/B07C1J96R7</t>
  </si>
  <si>
    <t>https://amzn.to/3Uex1dv</t>
  </si>
  <si>
    <t>B07C1J96R7</t>
  </si>
  <si>
    <t>https://docs.google.com/document/d/1dW1jbVk7Sz9CCPOKdrUU6-uUpqqOZjQw9pVxK9_3Acw</t>
  </si>
  <si>
    <t>https://docs.google.com/document/d/1at7Pfr2p8X82-DfIFncnj92kFFKfmZM5U7CI7XnCW2I/edit</t>
  </si>
  <si>
    <t>https://docs.google.com/document/d/1jRSg75izxKN-Mhdi5f1W-Ewof737YP5QZalmh61-w5M/edit</t>
  </si>
  <si>
    <t>https://docs.google.com/document/d/1EsHL2K_BhrEmmvRhzudrMcW3faW-AvdxtinkolDp5qs/edit</t>
  </si>
  <si>
    <t>https://www.dalix.com/</t>
  </si>
  <si>
    <t>https://docs.google.com/document/d/1pRM1GvEAzoDtJ9X-M6EAb3ig5HX8DhEYWRutcf8pUUs/edit</t>
  </si>
  <si>
    <t>https://www.amazon.com/stores/Dalix/page/C0AC7DA1-3A0D-4674-87C7-157FA34BCCE5?is_byline_deeplink=true&amp;deeplink=7BF46538-C8EE-44ED-9CA3-513BA4709C1A&amp;redirect_store_id=C0AC7DA1-3A0D-4674-87C7-157FA34BCCE5&amp;lp_asin=B07C1J96R7&amp;ref_=ast_bln&amp;store_ref=bl_ast_dp_brandLogo_sto</t>
  </si>
  <si>
    <t>https://m.media-amazon.com/images/I/61BNpmSb-4L._AC_SL1500_.jpg</t>
  </si>
  <si>
    <t>https://m.media-amazon.com/images/I/61BNpmSb-4L._AC_SL1500_.jpg, https://m.media-amazon.com/images/I/71YzRDZ04vL._AC_SL1500_.jpg, https://m.media-amazon.com/images/I/718HVNc+V8L._AC_SL1500_.jpg, https://m.media-amazon.com/images/I/71SXlzqdHBL._AC_SL1500_.jpg, https://m.media-amazon.com/images/I/71Jt00sjaPL._AC_SL1500_.jpg, https://m.media-amazon.com/images/I/71RqU1K8GTL._AC_SL1500_.jpg</t>
  </si>
  <si>
    <t>Clothing, Shoes &amp; Jewelry &gt; Luggage &amp; Travel Gear &gt; Travel Totes</t>
  </si>
  <si>
    <t>FEATURES: 1 Outer Pocket, 12" Drop Handles, Zippered Top Closure, Two tone Colors MATERIAL: DALIX Luxury Premium 24 oz. 100% Cotton Canvas SIZE: 23" Length x 14" Width x 7" Depth CLOSURE: Zippered Top COLOR:Black</t>
  </si>
  <si>
    <t>23 x 14 x 7 inches; 1.45 Pounds</t>
  </si>
  <si>
    <t>FEATURES: 1 Outer Pocket, 12" Drop Handles, Zippered Top Closure, Two tone Colors</t>
  </si>
  <si>
    <t>MATERIAL: DALIX Luxury Premium 24 oz. 100% Cotton Canvas</t>
  </si>
  <si>
    <t>SIZE: 23" Length x 14" Width x 7" Depth</t>
  </si>
  <si>
    <t>CLOSURE: Zippered Top</t>
  </si>
  <si>
    <t>COLOR:Black</t>
  </si>
  <si>
    <t>&lt;p&gt;This DALIX tote delivers solid construction that should handle years of regular use. Multiple reviewers confirm the 24oz canvas is legitimately thick and heavy-duty, with handles sewn the full length of side panels for proper weight distribution.&lt;/p&gt;&lt;ul&gt;&lt;li&gt;&lt;strong&gt;Material wins:&lt;/strong&gt; Users report the thick heavy duty canvas and durable fabric hold up well to demanding uses like carrying tools and heavy groceries&lt;/li&gt;&lt;li&gt;&lt;strong&gt;Value champion:&lt;/strong&gt; One reviewer ditched their $50 LL Bean plans after seeing this bag's quality, noting I LOVE the durability, space, and practicality of this bag&lt;/li&gt;&lt;li&gt;&lt;strong&gt;Weak spots:&lt;/strong&gt; Canvas bottom lacks reinforcement (users want waterproof option) and limited pockets frustrate some, though the main construction gets consistent praise&lt;/li&gt;&lt;/ul&gt;&lt;br&gt;&lt;p&gt;&lt;strong&gt;Bottom line:&lt;/strong&gt; A workhorse tote that punches above its $18 price point - not heirloom quality, but should easily deliver 5+ years of heavy use if you can live with minimal organization features.&lt;/p&gt;</t>
  </si>
  <si>
    <t>&lt;p&gt;DALIX canvas totes show minimal repair potential based on user experiences. While the 24oz canvas is praised for being thick heavy duty and durable fabric, no one mentions actually fixing these bags when issues arise.&lt;/p&gt;&lt;ul&gt;&lt;li&gt;&lt;strong&gt;No repair mentions:&lt;/strong&gt; Despite heavy use for tools, groceries, and teacher supplies, zero reviews discuss patching tears, replacing zippers, or fixing handles&lt;/li&gt;&lt;li&gt;&lt;strong&gt;Construction limits access:&lt;/strong&gt; Handles sewn the full length of side panels suggests integrated design that's hard to disassemble for repairs&lt;/li&gt;&lt;li&gt;&lt;strong&gt;Missing repair support:&lt;/strong&gt; Lifetime warranty exists but focuses on replacement not repair, with vague activation process and normal wear explicitly excluded&lt;/li&gt;&lt;/ul&gt;&lt;br&gt;&lt;p&gt;&lt;strong&gt;Bottom line:&lt;/strong&gt; Built tough to avoid breaking rather than built to fix. When these eventually fail, you'll likely toss them despite the heavy canvas.&lt;/p&gt;</t>
  </si>
  <si>
    <t>&lt;p&gt;DALIX claims a "limited lifetime warranty" for their canvas tote bag, but almost no verifiable details exist about coverage, exclusions, or the claims process.&lt;/p&gt;&lt;ul&gt;&lt;li&gt;&lt;strong&gt;Sparse Documentation:&lt;/strong&gt; No publicly accessible warranty terms or conditions appear on official channels or retail listings.&lt;/li&gt;&lt;li&gt;&lt;strong&gt;Customer Service Required:&lt;/strong&gt; All warranty inquiries must go through DALIX customer service (888-693-2549 or cs@dalix.com) with no transparency about claim outcomes.&lt;/li&gt;&lt;li&gt;&lt;strong&gt;Care Restrictions:&lt;/strong&gt; Warranty may be voided by machine washing, dry cleaning, or improper care - spot cleaning only.&lt;/li&gt;&lt;/ul&gt;&lt;br&gt;&lt;p&gt;&lt;strong&gt;Bottom line:&lt;/strong&gt; With no concrete warranty details available and no verifiable customer warranty experiences, this receives a baseline score despite the "limited lifetime" claim.&lt;/p&gt;</t>
  </si>
  <si>
    <t xml:space="preserve">&lt;p&gt;&amp;lt;p&amp;gt;The reviews focus entirely on durability and build quality but contain no specific sustainability information. Users praise the thick heavy duty canvas and sturdy construction that will last a long time, but don&amp;#39;t mention recycled materials, eco-friendly production, or end-of-life considerations.&amp;lt;/p&amp;gt;&amp;lt;ul&amp;gt;&amp;lt;li&amp;gt;&amp;lt;strong&amp;gt;Material durability:&amp;lt;/strong&amp;gt; The 24 oz canvas is built to last, which reduces replacement frequency&amp;lt;/li&amp;gt;&amp;lt;li&amp;gt;&amp;lt;strong&amp;gt;Value over disposables:&amp;lt;/strong&amp;gt; Users specifically chose this over flimsy alternatives, supporting reuse over single-use&amp;lt;/li&amp;gt;&amp;lt;li&amp;gt;&amp;lt;strong&amp;gt;No eco claims:&amp;lt;/strong&amp;gt; Zero mentions of recycled content, sustainable sourcing, or environmental certifications&amp;lt;/li&amp;gt;&amp;lt;/ul&amp;gt;&amp;lt;br&amp;gt;&amp;lt;p&amp;gt;&amp;lt;strong&amp;gt;Bottom line:&amp;lt;/strong&amp;gt; While the bag&amp;#39;s longevity inherently reduces waste compared to disposable options, there&amp;#39;s no evidence of intentional sustainability practices in materials, manufacturing, or packaging. This earns a neutral 5.0 score due to lack of sustainability information in the reviews.&amp;lt;/p&amp;gt;&lt;/p&gt;
</t>
  </si>
  <si>
    <t>&lt;p&gt;DALIX canvas totes get strong praise on Amazon for their heavy-duty 24oz canvas and sturdy construction, with users saying things like I love the durability and space, glad I bought this instead of a $50 LL Bean bag. Reddit shows mixed awareness of the brand itself, but canvas totes generally are well-regarded in BIFL communities for lasting years with proper care.&lt;/p&gt;&lt;ul&gt;&lt;li&gt;&lt;strong&gt;Build quality wins:&lt;/strong&gt; Amazon reviewers consistently highlight the thick canvas, reinforced handles sewn full-length, and overall sturdiness that handles heavy loads&lt;/li&gt;&lt;li&gt;&lt;strong&gt;Value perception:&lt;/strong&gt; Multiple users compare it favorably to pricier brands, seeing it as excellent bang for buck at under $20&lt;/li&gt;&lt;li&gt;&lt;strong&gt;Minor gripes:&lt;/strong&gt; Some wish for more pockets or a waterproof bottom, but these are suggestions rather than dealbreakers&lt;/li&gt;&lt;/ul&gt;&lt;br&gt;&lt;p&gt;&lt;strong&gt;Bottom line:&lt;/strong&gt; While DALIX isn't a Reddit darling brand, this specific tote earns solid marks from verified buyers who appreciate its no-nonsense durability at a fair price.&lt;/p&gt;</t>
  </si>
  <si>
    <t>This DALIX canvas tote represents solid value at $18, delivering surprisingly sturdy construction and heavy-duty 24oz canvas that withstands demanding loads. While not heirloom quality, it's built for 5+ years of regular use. The main drawbacks are minimal organization features, poor repairability, and vague warranty terms. Ideal for budget-conscious shoppers who need a reliable workhorse tote and don't mind replacing rather than repairing it eventually. Perfect for groceries, tools, and daily carrying without the premium price of better-known brands.</t>
  </si>
  <si>
    <t>"Thick 24oz canvas with handles sewn full-length delivers genuine durability that handles heavy loads and daily abuse</t>
  </si>
  <si>
    <t>Near-zero repairability - designed to withstand damage rather than be fixed when it eventually fails</t>
  </si>
  <si>
    <t>Claims a 'lifetime warranty' but provides almost no accessible details on coverage, exclusions or claims process</t>
  </si>
  <si>
    <t>Exceptional value at under $20, competing with bags costing 2-3 times more according to multiple users</t>
  </si>
  <si>
    <t>Users consistently praise its sturdy construction and capacity while wishing for waterproof bottom reinforcement and better organization</t>
  </si>
  <si>
    <t>DALIX's Extra Large Canvas Tote combines practicality with lasting durability through its premium 24oz cotton canvas construction. The spacious 23"×14"×7" design features sturdy handles sewn the full length of side panels for optimal weight distribution, easily handling heavy loads from groceries to tools. Complete with a secure zippered top and convenient outer pocket, this workhorse tote delivers everyday reliability without the premium price tag.</t>
  </si>
  <si>
    <t>5+ years of regular use with proper care</t>
  </si>
  <si>
    <t>What are the dimensions of the DALIX Extra Large Cotton Canvas Shopping Tote Bag?</t>
  </si>
  <si>
    <t>The tote bag typically measures 22 inches in length, 16 inches in width, and 6 inches in depth.</t>
  </si>
  <si>
    <t>What material is the bag made from?</t>
  </si>
  <si>
    <t>The bag is constructed from heavy-duty 100% cotton canvas, known for durability and everyday use.</t>
  </si>
  <si>
    <t>Does the tote have any pockets or compartments?</t>
  </si>
  <si>
    <t>Yes, it features a large main compartment, an inner zippered pocket, and an outer pocket for additional storage.</t>
  </si>
  <si>
    <t>Is the tote available in black?</t>
  </si>
  <si>
    <t>Yes, black is one of the available color options for the DALIX Extra Large Cotton Canvas Shopping Tote Bag.</t>
  </si>
  <si>
    <t>Does the bag have a zipper closure?</t>
  </si>
  <si>
    <t>Some models feature a zippered main compartment for added security, while others may have an open top; check the specific product listing for closure type.</t>
  </si>
  <si>
    <t>Heavy-duty 24oz canvas withstands regular use</t>
  </si>
  <si>
    <t>Handles sewn full-length for weight distribution</t>
  </si>
  <si>
    <t>Excellent value compared to pricier alternatives</t>
  </si>
  <si>
    <t>Spacious interior holds heavy loads easily</t>
  </si>
  <si>
    <t>Canvas bottom lacks waterproof reinforcement</t>
  </si>
  <si>
    <t>Limited organization features and pockets</t>
  </si>
  <si>
    <t>Difficult to repair when damaged</t>
  </si>
  <si>
    <t>Vague warranty with minimal documentation</t>
  </si>
  <si>
    <t>{"frequency":{"frequency":"As Needed","description":"Perform cleaning and maintenance when the bag becomes visibly soiled"},"steps":[{"step":1,"title":"Clean","icon":"clean","description":"Submerge the bag in cold to lukewarm water with a mild, bleach-free detergent like Woolite or Dr. Bronner’s Pure Castile soap. Gently scrub stains with a toothbrush, and avoid circular motions. Rinse thoroughly and air-dry out of direct sunlight to preserve the bag's color.","products":[{"name":"Woolite","price":"$10-15"},{"name":"Dr. Bronner's Pure Castile Soap","price":"$10-12"}]},{"step":2,"title":"Condition / Maintain","icon":"condition","description":"There is generally no need to condition cotton canvas bags. However, to prevent wear, ensure the bag is not overloaded and store it flat when not in use to maintain its shape.","products":[]},{"step":3,"title":"Protect / Store","icon":"protect","description":"Store the bag in a cool, dry place. Avoid folding or creasing, which can cause permanent lines. If storing for an extended period, consider placing it flat or hanging it to maintain its shape.","products":[]}]}</t>
  </si>
  <si>
    <t>Manufactured in China, as stated in official product listings and specification details.</t>
  </si>
  <si>
    <t>canvas tote, heavy-duty bag, reusable shopping bag, zippered tote, cotton canvas, everyday carry, spacious tote, grocery bag, beach bag, market bag</t>
  </si>
  <si>
    <t>Grocery shopping trips, Beach and pool outings, Carrying books and school supplies, Weekday commuting, Farmers market shopping</t>
  </si>
  <si>
    <t>""I LOVE the durability, space, and practicality of this bag - ditched my plans for a $50 LL Bean after seeing this quality." – Amazon reviewer</t>
  </si>
  <si>
    <t>The thick heavy duty canvas holds up well to carrying tools and heavy groceries without showing wear." – Amazon reviewer</t>
  </si>
  <si>
    <t>The Original Shoe Tree Company / Stratton</t>
  </si>
  <si>
    <t>Men's Cedar Shoe Trees Split-Toe Medium</t>
  </si>
  <si>
    <t>https://www.amazon.com/dp/B01J0AHEDG</t>
  </si>
  <si>
    <t>https://amzn.to/4mwp5jO</t>
  </si>
  <si>
    <t>B01J0AHEDG</t>
  </si>
  <si>
    <t>https://docs.google.com/document/d/1QQWr2JWtblGd9c4XdZ1PAgJgQL7I_Ehul7g3ZR0_RQ8</t>
  </si>
  <si>
    <t>https://docs.google.com/document/d/1G14igVHvnaK_KmG_XiltMOzkRd2bL5hLwAEufKx9FwA/edit</t>
  </si>
  <si>
    <t>https://docs.google.com/document/d/1yfJ9ehQMm2gP2md1gQG9VzRHDrhzhzdhzLG-d2EP3x0/edit</t>
  </si>
  <si>
    <t>https://docs.google.com/document/d/1F7ibzFt7XR5H5hJvo9zGwxyhPbGk7KLZrvvrmwTm318/edit</t>
  </si>
  <si>
    <t>https://strattonshoetree.com/</t>
  </si>
  <si>
    <t>https://docs.google.com/document/d/1h4JkPhNrH72h9VFrtQMmZCCSnPDY7R1q5r9_-FmgN7Q/edit</t>
  </si>
  <si>
    <t>https://www.amazon.com/stores/StrattonBrand/page/7361F7BB-C699-4415-B6C3-FAA80A890392?is_byline_deeplink=true&amp;deeplink=7361F7BB-C699-4415-B6C3-FAA80A890392&amp;redirect_store_id=7361F7BB-C699-4415-B6C3-FAA80A890392&amp;lp_asin=B08LMSBHR5&amp;ref_=ast_bln&amp;store_ref=bl_ast_dp_brandLogo_sto</t>
  </si>
  <si>
    <t>https://m.media-amazon.com/images/I/81qQxuActJL._AC_SL1500_.jpg</t>
  </si>
  <si>
    <t>https://m.media-amazon.com/images/I/81qQxuActJL._AC_SL1500_.jpg, https://m.media-amazon.com/images/I/91ZTTSqz8TL._AC_SL1500_.jpg, https://m.media-amazon.com/images/I/914yKX+WzIL._AC_SL1500_.jpg, https://m.media-amazon.com/images/I/81JZZR6qOVL._AC_SL1500_.jpg, https://m.media-amazon.com/images/I/813ZLxzbX0L._AC_SL1500_.jpg, https://m.media-amazon.com/images/I/81wq2ml1xYL._AC_SL1500_.jpg, https://m.media-amazon.com/images/I/81wq2ml1xYL._AC_SL1500_.jpg</t>
  </si>
  <si>
    <t>Clothing, Shoes &amp; Jewelry &gt; Shoe, Jewelry &amp; Watch Accessories &gt; Shoe Care &amp; Accessories &gt; Shoe &amp; Boot Trees</t>
  </si>
  <si>
    <t>TOP QUALITY - Providing only the highest level of shoe care, the Stratton Cedar Shoe Tree is expertly crafted using 100% natural premium red aromatic cedar wood to protect the leather, fabric, stitching, and soles from moisture damage. CRISP CEDAR SMELL. - Manufactured to optimize a long-lasting cedar aroma, these Shoe Trees absorb moisture and sweat to prevent natural odors from developing. As a result, shoes are left with a crisp, refreshing scent. GREAT SHOE SHAPER - Regular use of shoe trees are known to maintain and preserve the original shape, form, and length of your shoes keeping them in tip-top shape. Furthermore, they also prevent wrinkles from appearing. ADJUSTABLE DESIGN. - Fitting all brand sizes, lengths, and widths, each Stratton Cedar Shoe Tree is equipped with an integrated spring coil centerpiece to supply just enough light tension to fill your shoes and firmly maintain the length. GREAT GIFT IDEA. - Long-lasting shoe trees are a timeless necessity that every gentleman will enjoy. Finished off with its elegant gold branded nameplates, this set will make a great gift for birthdays, holidays and other special occasions.</t>
  </si>
  <si>
    <t>14 x 6 x 2.5 inches; 1.39 Pounds</t>
  </si>
  <si>
    <t>TOP QUALITY - Providing only the highest level of shoe care, the Stratton Cedar Shoe Tree is expertly crafted using 100% natural premium red aromatic cedar wood to protect the leather, fabric, stitching, and soles from moisture damage.</t>
  </si>
  <si>
    <t>CRISP CEDAR SMELL. - Manufactured to optimize a long-lasting cedar aroma, these Shoe Trees absorb moisture and sweat to prevent natural odors from developing. As a result, shoes are left with a crisp, refreshing scent.</t>
  </si>
  <si>
    <t>GREAT SHOE SHAPER - Regular use of shoe trees are known to maintain and preserve the original shape, form, and length of your shoes keeping them in tip-top shape. Furthermore, they also prevent wrinkles from appearing.</t>
  </si>
  <si>
    <t>ADJUSTABLE DESIGN. - Fitting all brand sizes, lengths, and widths, each Stratton Cedar Shoe Tree is equipped with an integrated spring coil centerpiece to supply just enough light tension to fill your shoes and firmly maintain the length.</t>
  </si>
  <si>
    <t>GREAT GIFT IDEA. - Long-lasting shoe trees are a timeless necessity that every gentleman will enjoy. Finished off with its elegant gold branded nameplates, this set will make a great gift for birthdays, holidays and other special occasions.</t>
  </si>
  <si>
    <t>&lt;p&gt;These cedar shoe trees are the real deal — built to protect your leather investments for decades. Multiple users report their Stratton trees still going strong after 10+ years of daily use, with one reviewer claiming their trees helped 30-year-old work shoes look like they're only 3-4 years old.&lt;/p&gt;&lt;ul&gt;&lt;li&gt;&lt;strong&gt;Materials that last:&lt;/strong&gt; American Red Cedar construction stays aromatic and effective year after year. Users praise the solid build quality and smooth finish that doesn't degrade over time.&lt;/li&gt;&lt;li&gt;&lt;strong&gt;Proven track record:&lt;/strong&gt; One reviewer has been using these exclusively since 2006 with zero issues. Another says they're better made than any competitor at similar prices.&lt;/li&gt;&lt;li&gt;&lt;strong&gt;Only minor quibbles:&lt;/strong&gt; Occasional reports of weak cedar scent (one reviewer noted not much smell) and sizing can be tricky between shoe sizes — but these are fit issues, not durability problems.&lt;/li&gt;&lt;/ul&gt;&lt;br&gt;&lt;p&gt;&lt;strong&gt;Bottom line:&lt;/strong&gt; At $30, these are exactly what BIFL footwear enthusiasts recommend — simple, effective cedar trees that'll outlast most of your shoes. The community consensus is clear: essential for maintaining quality leather footwear long-term.&lt;/p&gt;</t>
  </si>
  <si>
    <t>&lt;p&gt;Cedar shoe trees show minimal repair evidence in reviews. Users praise their 30-year lifespan and solid build quality, but no one mentions fixing broken parts or finding replacements.&lt;/p&gt;&lt;ul&gt;&lt;li&gt;&lt;strong&gt;Zero repair mentions:&lt;/strong&gt; Despite extensive discussions about quality leather work shoes that are 30 years old, nobody describes repairing the shoe trees themselves&lt;/li&gt;&lt;li&gt;&lt;strong&gt;Solid wood construction:&lt;/strong&gt; The American Red Cedar build is durable but if the spring mechanism fails or wood cracks, there's no documented fix path&lt;/li&gt;&lt;li&gt;&lt;strong&gt;Disposable mindset:&lt;/strong&gt; Users talk about buying more rather than fixing existing ones, suggesting these are replace-not-repair items&lt;/li&gt;&lt;/ul&gt;&lt;br&gt;&lt;p&gt;&lt;strong&gt;Bottom line:&lt;/strong&gt; Built to last decades but not built to fix. When the spring breaks or wood splits, you'll be shopping for new ones.&lt;/p&gt;</t>
  </si>
  <si>
    <t>&lt;p&gt;No clear warranty information is available for Stratton/The Original Shoe Tree Company cedar shoe trees. Despite extensive product reviews praising durability and quality, official warranty terms are absent.&lt;/p&gt;&lt;ul&gt;&lt;li&gt;&lt;strong&gt;Missing Terms:&lt;/strong&gt; No warranty duration, coverage details, or claim process is specified on the manufacturer's website or product listings.&lt;/li&gt;&lt;li&gt;&lt;strong&gt;Industry Context:&lt;/strong&gt; A competitor (ShoeTree Project) offers a defined 6-month warranty for manufacturing defects with a clear claim process.&lt;/li&gt;&lt;li&gt;&lt;strong&gt;Customer Experience:&lt;/strong&gt; Despite lacking warranty information, user reviews indicate high product satisfaction and durability, with some mentioning shoes lasting decades with these trees.&lt;/li&gt;&lt;/ul&gt;&lt;br&gt;&lt;p&gt;&lt;strong&gt;Bottom line:&lt;/strong&gt; Due to the complete absence of warranty information, this product receives a default score of 5.0. Buyers should contact the manufacturer directly for any warranty details before purchase.&lt;/p&gt;</t>
  </si>
  <si>
    <t xml:space="preserve">&lt;p&gt;&amp;lt;p&amp;gt;These cedar shoe trees earn solid eco-points for helping expensive leather shoes last decades instead of years. Multiple reviewers report shoes lasting 30+ years with proper cedar tree use, and the trees themselves are built to outlast the shoes they protect.&amp;lt;/p&amp;gt;&amp;lt;ul&amp;gt;&amp;lt;li&amp;gt;&amp;lt;strong&amp;gt;Durability multiplier:&amp;lt;/strong&amp;gt; Users say these help shoes last longer and look great, with one claiming 30-year-old work shoes that still look 3-4 years old thanks to cedar trees&amp;lt;/li&amp;gt;&amp;lt;li&amp;gt;&amp;lt;strong&amp;gt;Natural materials:&amp;lt;/strong&amp;gt; Made from American Red Cedar with smooth finish and no synthetic components mentioned — cedar naturally resists pests and odors without chemicals&amp;lt;/li&amp;gt;&amp;lt;li&amp;gt;&amp;lt;strong&amp;gt;Circular thinking:&amp;lt;/strong&amp;gt; By extending shoe lifespan dramatically, these prevent countless pairs from landfills while reducing demand for new shoe production&amp;lt;/li&amp;gt;&amp;lt;/ul&amp;gt;&amp;lt;br&amp;gt;&amp;lt;p&amp;gt;&amp;lt;strong&amp;gt;Bottom line:&amp;lt;/strong&amp;gt; While no recycling info or carbon footprint data exists, these trees excel at their core BIFL mission: making other products last way longer. That&amp;#39;s sustainability through durability.&amp;lt;/p&amp;gt;&lt;/p&gt;
</t>
  </si>
  <si>
    <t>&lt;p&gt;Cedar shoe trees enjoy cult status in quality footwear communities, with users calling them essential for all my shoes and crediting them for keeping 30-year-old work shoes looking like they're only 3 or 4 years old. Reddit's shoe care enthusiasts consistently recommend cedar trees as mandatory investments.&lt;/p&gt;&lt;ul&gt;&lt;li&gt;&lt;strong&gt;Material consensus:&lt;/strong&gt; Unfinished cedar dominates discussions for moisture absorption and natural deodorizing properties&lt;/li&gt;&lt;li&gt;&lt;strong&gt;Sizing anxiety:&lt;/strong&gt; New users worry about stretching expensive shoes, leading to frequent questions about proper fit&lt;/li&gt;&lt;li&gt;&lt;strong&gt;Value recognition:&lt;/strong&gt; Despite being price-conscious, users view quality cedar trees as worthwhile long-term investments&lt;/li&gt;&lt;/ul&gt;&lt;br&gt;&lt;p&gt;&lt;strong&gt;Bottom line:&lt;/strong&gt; While sizing concerns create some hesitation, the overwhelming sentiment is that cedar shoe trees are non-negotiable for anyone serious about footwear longevity.&lt;/p&gt;</t>
  </si>
  <si>
    <t>Stratton Cedar Shoe Trees are genuine BIFL investments for serious footwear protection. Their exceptional durability and significant role in extending leather shoe lifespan make them essential despite repair limitations. At $30, they represent excellent value for anyone with quality leather footwear, potentially preserving shoes for decades. While warranty information is surprisingly absent, the overwhelming community endorsement and proven track record compensate for this oversight. These simple tools dramatically outperform their modest price in long-term value.</t>
  </si>
  <si>
    <t>"American Red Cedar construction maintains effectiveness for decades, with multiple users reporting 10+ years of continuous use without degradation</t>
  </si>
  <si>
    <t>Not designed for repair - when the spring mechanism fails or wood splits, replacement is the only option</t>
  </si>
  <si>
    <t>Complete absence of warranty information is concerning in an otherwise premium product</t>
  </si>
  <si>
    <t>At $30, these trees can extend the life of $300+ footwear by decades - an exceptional value multiplier</t>
  </si>
  <si>
    <t>Consistently described as 'essential' and 'non-negotiable' by footwear enthusiasts who value long-term preservation</t>
  </si>
  <si>
    <t>Stratton Cedar Shoe Trees are crafted from premium American Red Cedar to protect quality leather footwear for decades. The split-toe design with spring-loaded mechanism provides optimal tension to maintain shoe shape while absorbing moisture and preventing odors. Smooth-finished wood with classic brass nameplates offers both functionality and elegance—an essential investment for extending the life of fine footwear.</t>
  </si>
  <si>
    <t>10-30+ years of regular use</t>
  </si>
  <si>
    <t>What size range does the Men’s Cedar Shoe Trees Split-Toe Medium fit?</t>
  </si>
  <si>
    <t>The medium size fits men's shoe sizes approximately 8.5 to 9.5 US.</t>
  </si>
  <si>
    <t>What material are the Stratton Cedar Shoe Trees made from?</t>
  </si>
  <si>
    <t>They are made from 100% natural premium red aromatic cedar wood sourced from American farmers.</t>
  </si>
  <si>
    <t>How do these cedar shoe trees benefit my shoes?</t>
  </si>
  <si>
    <t>They absorb moisture and odor, preserving the shoe's original shape and preventing wrinkles, while also leaving a refreshing cedar scent.</t>
  </si>
  <si>
    <t>Are the shoe trees adjustable or spring loaded?</t>
  </si>
  <si>
    <t>Yes, they feature a gentle spring-loaded mechanism that preserves the shape of the shoe without causing damage.</t>
  </si>
  <si>
    <t>Can these shoe trees be used as a gift?</t>
  </si>
  <si>
    <t>Yes, these cedar shoe trees feature elegant gold branded nameplates, making them a popular and timeless gift idea.</t>
  </si>
  <si>
    <t>Keeps shoes looking new for decades</t>
  </si>
  <si>
    <t>Aromatic cedar absorbs moisture naturally</t>
  </si>
  <si>
    <t>High-quality American Red Cedar construction</t>
  </si>
  <si>
    <t>Lasts 10+ years of daily use</t>
  </si>
  <si>
    <t>Cedar scent fades over time</t>
  </si>
  <si>
    <t>Sizing can be tricky between sizes</t>
  </si>
  <si>
    <t>No repair options if spring breaks</t>
  </si>
  <si>
    <t>Warranty terms completely undefined</t>
  </si>
  <si>
    <t>{"frequency":{"frequency":"Daily / As Needed","description":"Insert shoe trees after each use to preserve shape and quickly absorb moisture. Scour cedar surfaces yearly to maintain effectiveness[1]."},"steps":[{"step":1,"title":"Clean","icon":"clean","description":"Wipe down cedar shoe trees with a dry cloth to remove dust and debris. For hygiene or after exposure to moisture, wipe with a Lysol wipe or disinfectant, then allow to dry completely before reinserting[3].","products":[{"name":"Lysol Disinfecting Wipes","price":"$5"}]},{"step":2,"title":"Condition / Maintain","icon":"condition","description":"Lightly sand the cedar surface once a year using fine sandpaper (200+ grit) to rejuvenate moisture absorption and aroma[1][3]. This refreshes the wood’s natural oils and odor-fighting properties.","products":[{"name":"Fine Sandpaper (200+ grit)","price":"$5"}]},{"step":3,"title":"Protect / Store","icon":"protect","description":"Store shoe trees in a cool, dry place when not in use. Ensure shoes are completely dry before inserting shoe trees to prevent trapped moisture and potential warping[1]. Avoid exposure to direct sunlight or extreme humidity.","products":[]}]}</t>
  </si>
  <si>
    <t>Stratton shoe trees are handcrafted using American red cedar wood, but the manufacturing location is not specified on their website.</t>
  </si>
  <si>
    <t>cedar shoe trees, leather shoe care, shoe preservation, moisture absorption, footwear maintenance, split-toe design, red cedar, shoe deodorizer, shape retention, footwear longevity</t>
  </si>
  <si>
    <t>Extending leather shoe lifespan, Preserving shoe shape between wears, Absorbing moisture after daily use, Preventing odor in quality footwear</t>
  </si>
  <si>
    <t>""These helped my 30-year-old work shoes look like they're only 3-4 years old - absolutely essential for maintaining quality leather footwear long-term." – Reddit user</t>
  </si>
  <si>
    <t>I've been using these exclusively since 2006 with zero issues. They're better made than any competitor at similar prices." – Amazon reviewer</t>
  </si>
  <si>
    <t>The North Face</t>
  </si>
  <si>
    <t>Base Camp Duffel Bag Large TNF Black/TNF White</t>
  </si>
  <si>
    <t>https://www.amazon.com/dp/B00WI09NQC</t>
  </si>
  <si>
    <t>https://amzn.to/4menMq8</t>
  </si>
  <si>
    <t>B00WI09NQC</t>
  </si>
  <si>
    <t>https://docs.google.com/document/d/1GyDbiw8fi6pwBEVGd9b9MSi1JGLtRlN72_ETFrhm8sA</t>
  </si>
  <si>
    <t>https://docs.google.com/document/d/114A0HP-24p8W0ZgNhDm3FUqU4UeFDqZtew2e12tbaXc/edit</t>
  </si>
  <si>
    <t>https://docs.google.com/document/d/1sSsK1vAZ3ODbPmTmkAcmxLGM-V6W6EHURNc0QKtZimM/edit</t>
  </si>
  <si>
    <t>https://docs.google.com/document/d/1n0853ibG5pXOCf2CQfLDBSw5PYSWhjIo3zMzLDocR_8/edit</t>
  </si>
  <si>
    <t>https://www.thenorthface.com/</t>
  </si>
  <si>
    <t>https://docs.google.com/document/d/1En2aedlRKgnA9EEln8YNqzXWCCaRi2UBZk24nOHpn_I/edit</t>
  </si>
  <si>
    <t>https://www.amazon.com/stores/THENORTHFACE/page/4CB8EA89-2A36-48BC-A2C2-E23C816F9339?is_byline_deeplink=true&amp;deeplink=4CB8EA89-2A36-48BC-A2C2-E23C816F9339&amp;redirect_store_id=4CB8EA89-2A36-48BC-A2C2-E23C816F9339&amp;lp_asin=B00WI09NQC&amp;ref_=ast_bln&amp;store_ref=bl_ast_dp_brandLogo_sto</t>
  </si>
  <si>
    <t>https://m.media-amazon.com/images/I/51+kLojcbtL._AC_SL1000_.jpg</t>
  </si>
  <si>
    <t>https://m.media-amazon.com/images/I/51+kLojcbtL._AC_SL1000_.jpg, https://m.media-amazon.com/images/I/61vjAo-8qfL._AC_SL1000_.jpg, https://m.media-amazon.com/images/I/61OVdOalEEL._AC_SL1000_.jpg, https://m.media-amazon.com/images/I/51TTJ7K00-L._AC_SL1000_.jpg, https://m.media-amazon.com/images/I/51TTJ7K00-L._AC_SL1000_.jpg, https://m.media-amazon.com/images/I/51pP-aPrCRL._AC_SL1368_.jpg</t>
  </si>
  <si>
    <t>Clothing, Shoes &amp; Jewelry &gt; Luggage &amp; Travel Gear &gt; Travel Duffels</t>
  </si>
  <si>
    <t>D-zip opening with a weather-resistant zipper flap Main compartment has a zippered mesh pocket New end-cap zippered compartment allows you to separate wet clothes, dirty shoes or extra gear without sacrificing volume Mesh sleeve pocket in end-cap compartment for additional organization Detachable, adjustable, alpine-cut shoulder straps with ergonomic fit</t>
  </si>
  <si>
    <t>It's not your average duffel bag. Made from a durable laminate material, the Base Camp Duffel is a bomber of a bag. Amply resilient to be roughed around in-flight, or to be transported up a mountain via a yak, this is one burly duffel bag. 95-liter volume provides ideal storage for trips lasting four days or more. New design features redesigned straps and an internal mesh pocket for additional organization.</t>
  </si>
  <si>
    <t>840D ballistic nylon</t>
  </si>
  <si>
    <t>D-zip opening with a weather-resistant zipper flap</t>
  </si>
  <si>
    <t>Main compartment has a zippered mesh pocket</t>
  </si>
  <si>
    <t>New end-cap zippered compartment allows you to separate wet clothes, dirty shoes or extra gear without sacrificing volume</t>
  </si>
  <si>
    <t>Mesh sleeve pocket in end-cap compartment for additional organization</t>
  </si>
  <si>
    <t>Detachable, adjustable, alpine-cut shoulder straps with ergonomic fit</t>
  </si>
  <si>
    <t>&lt;p&gt;North Face delivers a tank that'll outlast most marriages. Users describe throwing it off cliffs (metaphorically) and it shrugging off abuse like nothing happened.&lt;/p&gt;&lt;ul&gt;&lt;li&gt;&lt;strong&gt;Bombproof materials:&lt;/strong&gt; Multiple reviews rave about the thick, rugged material like truck tarpaulin and ballistic canvas that seems virtually indestructible&lt;/li&gt;&lt;li&gt;&lt;strong&gt;Hardware that won't quit:&lt;/strong&gt; Chunky, solid zippers that don't snag plus thick grab handles unlikely to come away even with heavy loads&lt;/li&gt;&lt;li&gt;&lt;strong&gt;Design trade-offs:&lt;/strong&gt; Missing internal organization frustrates some, and backpack straps are too thin for extended carries. Newer models removed padlock eyelets, annoying security-conscious users&lt;/li&gt;&lt;li&gt;&lt;strong&gt;Reddit reality check:&lt;/strong&gt; Community reports quality decline in recent years, with some bags falling apart despite lifetime warranty claims&lt;/li&gt;&lt;/ul&gt;&lt;br&gt;&lt;p&gt;&lt;strong&gt;Bottom line:&lt;/strong&gt; Still a beast of a bag that can take serious punishment, but the glory days might be behind it. At $160, it's solid BIFL territory if you get a good one, though cheaper alternatives like Fuji Comp are nipping at its heels.&lt;/p&gt;</t>
  </si>
  <si>
    <t>&lt;p&gt;The North Face Base Camp Duffel shows poor repairability based on user experiences. While built tough, fixing it when it breaks is another story.&lt;/p&gt;&lt;ul&gt;&lt;li&gt;&lt;strong&gt;No repair support:&lt;/strong&gt; Users report TNF's lifetime warranty doesn't mean what you'd think it should and multiple complaints about warranty claims being rejected&lt;/li&gt;&lt;li&gt;&lt;strong&gt;Construction blocks DIY fixes:&lt;/strong&gt; The TPE laminate and ballistic canvas materials are bombproof but also make repairs extremely difficult without specialized equipment&lt;/li&gt;&lt;li&gt;&lt;strong&gt;Component failures:&lt;/strong&gt; When zippers or straps fail, users indicate they're essentially stuck with a broken bag as parts aren't available and the welded construction prevents easy replacement&lt;/li&gt;&lt;/ul&gt;&lt;br&gt;&lt;p&gt;&lt;strong&gt;Bottom line:&lt;/strong&gt; Built like a tank but when it breaks, you're out of luck - the sealed construction and lack of manufacturer support make this a throwaway despite its premium price.&lt;/p&gt;</t>
  </si>
  <si>
    <t>&lt;p&gt;The North Face offers a Limited Lifetime Warranty covering manufacturing defects in materials and workmanship for the expected lifetime of their Base Camp Duffel.&lt;/p&gt;&lt;ul&gt;&lt;li&gt;&lt;strong&gt;Coverage:&lt;/strong&gt; Manufacturing defects only - wear and tear, accidents, improper care, and neglect explicitly excluded&lt;/li&gt;&lt;li&gt;&lt;strong&gt;Process:&lt;/strong&gt; Submit claims online, via email, or phone with proof of purchase; typical processing time is 2-3 weeks&lt;/li&gt;&lt;li&gt;&lt;strong&gt;Evidence:&lt;/strong&gt; North Face has a well-established warranty policy and generally honors claims, though some Reddit users mention complications with warranty interpretation&lt;/li&gt;&lt;/ul&gt;&lt;br&gt;&lt;p&gt;&lt;strong&gt;Bottom line:&lt;/strong&gt; A solid lifetime limited warranty from a reputable outdoor brand that generally stands behind their products, but with standard exclusions for normal wear and damage from misuse.&lt;/p&gt;</t>
  </si>
  <si>
    <t xml:space="preserve">&lt;p&gt;&amp;lt;p&amp;gt;No sustainability information found in user reviews. Reviewers focused entirely on durability, build quality, and functional features without mentioning materials sourcing, manufacturing practices, or environmental impact.&amp;lt;/p&amp;gt;&amp;lt;ul&amp;gt;&amp;lt;li&amp;gt;&amp;lt;strong&amp;gt;Materials:&amp;lt;/strong&amp;gt; Users praised thick rugged material and ballistic canvas for longevity but gave no details on recycled content or eco-friendly sourcing&amp;lt;/li&amp;gt;&amp;lt;li&amp;gt;&amp;lt;strong&amp;gt;Durability focus:&amp;lt;/strong&amp;gt; Multiple reviewers expect the bag to last for many years or even a lifetime, which supports reduced consumption&amp;lt;/li&amp;gt;&amp;lt;li&amp;gt;&amp;lt;strong&amp;gt;No eco claims:&amp;lt;/strong&amp;gt; Neither positive nor negative environmental aspects were discussed by any reviewer&amp;lt;/li&amp;gt;&amp;lt;/ul&amp;gt;&amp;lt;br&amp;gt;&amp;lt;p&amp;gt;&amp;lt;strong&amp;gt;Bottom line:&amp;lt;/strong&amp;gt; While the bag&amp;#39;s exceptional durability aligns with BIFL principles of buying less by buying better, there&amp;#39;s zero evidence of sustainable materials, ethical manufacturing, or end-of-life considerations in these reviews.&amp;lt;/p&amp;gt;&lt;/p&gt;
</t>
  </si>
  <si>
    <t>&lt;p&gt;Solid reputation backed by positive Amazon reviews, though Reddit shows some concerns about declining quality and price.&lt;/p&gt;&lt;ul&gt;&lt;li&gt;&lt;strong&gt;Amazon users love it:&lt;/strong&gt; Reviewers rave about bombproof zippers, thick material that could survive being thrown off a cliff, and straps that handle heavy loads&lt;/li&gt;&lt;li&gt;&lt;strong&gt;Reddit mixed on recent quality:&lt;/strong&gt; BIFL community reports some North Face warranty issues and quality drops, with users seeking alternatives like SealLine or military surplus&lt;/li&gt;&lt;li&gt;&lt;strong&gt;Organization complaints:&lt;/strong&gt; Both platforms note the lack of internal compartments makes small items get lost in the giant main pocket&lt;/li&gt;&lt;/ul&gt;&lt;br&gt;&lt;p&gt;&lt;strong&gt;Bottom line:&lt;/strong&gt; Well-regarded for durability with minor gripes about organization and backpack strap comfort, but questions about whether newer models match legacy quality.&lt;/p&gt;</t>
  </si>
  <si>
    <t>The North Face Base Camp Duffel earns a solid 7/10 BIFL score - a near-indestructible companion for adventure travel that might outlive your passport. Its bombproof materials and hardware can handle serious abuse, though newer models show potential quality decline. The impressive lifetime warranty looks good on paper but repair limitations are a serious concern - when it breaks, you're likely stuck. Ideal for rough-handling travelers who prioritize durability over organization, though price-conscious buyers have increasingly viable alternatives.</t>
  </si>
  <si>
    <t>"Built like a tank with truck tarpaulin-like materials that shrug off abuse, though internal organization is practically non-existent</t>
  </si>
  <si>
    <t>Nearly impossible to repair due to welded construction and lack of available replacement parts despite the premium price</t>
  </si>
  <si>
    <t>Lifetime warranty covers manufacturing defects, but numerous reports of claim rejections suggest implementation may fall short</t>
  </si>
  <si>
    <t>At $160, still justifiable for serious travelers who need bombproof reliability, though cheaper alternatives are gaining ground</t>
  </si>
  <si>
    <t>Community consensus shows a concerning pattern: older bags are legendary while newer production generates more quality complaints</t>
  </si>
  <si>
    <t>The North Face Base Camp Duffel offers exceptional durability with its 840D ballistic nylon construction and weather-resistant zipper system. This rugged travel companion features a spacious main compartment, convenient end-cap storage, and detachable alpine-cut shoulder straps for versatile carrying options. The bombproof materials and robust hardware ensure this duffel will withstand years of adventure travel and heavy use.</t>
  </si>
  <si>
    <t>10-15+ years with regular use, though recent models may have shorter lifespans</t>
  </si>
  <si>
    <t>What is the capacity and size of the Base Camp Duffel Bag Large TNF Black/TNF White?</t>
  </si>
  <si>
    <t>The large Base Camp Duffel Bag has a capacity of 95 liters and measures approximately 16 x 28 x 16 inches (40.64 x 71.12 x 40.64 cm), suitable for weeklong trips and gear-heavy expeditions.</t>
  </si>
  <si>
    <t>What materials are used to make the Base Camp Duffel Bag Large?</t>
  </si>
  <si>
    <t>The duffel bag is made from 1000-denier recycled polyester with a phthalate-free PVC coating on the body and 840-denier recycled ballistic nylon with a non-PFC durable water-repellent finish on the bottom for ruggedness and water resistance.</t>
  </si>
  <si>
    <t>Does the Base Camp Duffel Large come with backpack straps?</t>
  </si>
  <si>
    <t>Yes, it features removable, adjustable, alpine-cut shoulder straps that allow it to be carried as a backpack for ergonomic comfort with minimal twisting.</t>
  </si>
  <si>
    <t>How should I clean the Base Camp Duffel Bag Large?</t>
  </si>
  <si>
    <t>The recommended cleaning method is to spot clean the bag with a damp cloth and allow it to air dry; fully submerging the bag in water is not advised.</t>
  </si>
  <si>
    <t>What organizational features does the Base Camp Duffel Bag Large include?</t>
  </si>
  <si>
    <t>It has a wide D-zip opening with a weather-resistant flap, a secure-zip mesh pocket, an end-cap mesh sleeve pocket inside the main compartment, and four compression straps to stabilize bulky loads.</t>
  </si>
  <si>
    <t>Extremely durable ballistic canvas material</t>
  </si>
  <si>
    <t>Bombproof zippers rarely fail</t>
  </si>
  <si>
    <t>Handles heavy loads without breaking</t>
  </si>
  <si>
    <t>Limited lifetime warranty coverage</t>
  </si>
  <si>
    <t>Lacks internal organization compartments</t>
  </si>
  <si>
    <t>Backpack straps too thin for comfort</t>
  </si>
  <si>
    <t>Difficult to repair if damaged</t>
  </si>
  <si>
    <t>Recent quality decline reported by users</t>
  </si>
  <si>
    <t>{"frequency":{"frequency":"As Needed / After Heavy Use","description":"Clean the bag when visibly dirty or after exposure to dirt, sweat, or moisture. Regular maintenance after trips or heavy use protects durability."},"steps":[{"step":1,"title":"Clean","icon":"clean","description":"Hand wash your Base Camp Duffel by scrubbing the exterior with a sponge or soft brush dipped in cool water mixed with mild detergent. Rinse thoroughly with clean water and air dry completely. Avoid machine washing or harsh chemicals to prevent fabric damage.","products":[{"name":"Mild Detergent (e.g., Woolite or similar)","price":"$8-12"}]},{"step":2,"title":"Condition / Maintain","icon":"condition","description":"Regularly inspect zippers and hardware for smooth operation, applying a zipper lubricant if needed to prevent sticking. Check and clean wheels (if equipped) by scrubbing with warm soapy water and drying immediately to avoid rust. Avoid fabric conditioners or sprays unless recommended by the manufacturer.","products":[{"name":"3-IN-ONE Trek Tech Dry Lube","price":"$10-15"}]},{"step":3,"title":"Protect / Store","icon":"protect","description":"Store the bag partially unzipped in a cool, dry place to prevent mildew and preserve shape. Use the original mesh storage bag if available to allow airflow. Avoid compressing the bag forcefully, as the Base Camp Duffel’s rigid materials resist folding.","products":[]}]}</t>
  </si>
  <si>
    <t>Manufactured in China through The North Face's global supply chain for backpacks and large duffels.</t>
  </si>
  <si>
    <t>duffel bag, expedition gear, ballistic nylon, weather resistant, adventure travel, rugged luggage, north face, travel backpack, heavy duty bag, outdoor equipment</t>
  </si>
  <si>
    <t>Adventure travel and expeditions, Outdoor gear transport, Gym and sports equipment storage, Weekend getaways, Rugged cargo transport</t>
  </si>
  <si>
    <t>""Users describe throwing it off cliffs (metaphorically) and it shrugging off abuse like nothing happened." – Reddit user</t>
  </si>
  <si>
    <t>The sealed construction and lack of manufacturer support make this a throwaway despite its premium price." – BIFL reviewer</t>
  </si>
  <si>
    <t>Minky</t>
  </si>
  <si>
    <t>Hot Spot Pro Ironing Board Foldable</t>
  </si>
  <si>
    <t>https://www.amazon.com/dp/B00F4L7JQS</t>
  </si>
  <si>
    <t>https://amzn.to/3Uex4WJ</t>
  </si>
  <si>
    <t>B00F4L7JQS</t>
  </si>
  <si>
    <t>https://docs.google.com/document/d/1rcuPIjO3MHYn_q4qq9ZbpjnqKCRLZtEMiubWWZ4DU_o</t>
  </si>
  <si>
    <t>https://docs.google.com/document/d/1A6Qx__1eBe52LGGV4bRgbNlKcoJ0XvZCs2k8iTDRBms/edit</t>
  </si>
  <si>
    <t>https://docs.google.com/document/d/1Ki78kibpC4XERW_My630MH7qzu0lYPiSkbXBff42dgw/edit</t>
  </si>
  <si>
    <t>https://docs.google.com/document/d/1HN23Ti1_9hKAWrpae2QhrEFL0szPG0reMSMfAcRdrZc/edit</t>
  </si>
  <si>
    <t>https://www.minkyusa.com/</t>
  </si>
  <si>
    <t>https://docs.google.com/document/d/1eGSDeuIYtUgli0allOOyFCgpN3bvz27BQ_g_n8brKtE/edit</t>
  </si>
  <si>
    <t>https://www.amazon.com/minky/b/ref=bl_dp_s_web_18898255011?ie=UTF8&amp;node=18898255011&amp;field-lbr_brands_browse-bin=minky</t>
  </si>
  <si>
    <t>https://m.media-amazon.com/images/I/41nSB9vnP1L._AC_.jpg</t>
  </si>
  <si>
    <t>https://m.media-amazon.com/images/I/41nSB9vnP1L._AC_.jpg, https://m.media-amazon.com/images/I/51nFVKU+xWL._AC_.jpg, https://m.media-amazon.com/images/I/61Jokf3rcgL._AC_SL1500_.jpg</t>
  </si>
  <si>
    <t>In stock                                Usually ships within 3 to 4 days.</t>
  </si>
  <si>
    <t>Home &amp; Kitchen &gt; Irons &amp; Steamers &gt; Ironing Boards</t>
  </si>
  <si>
    <t>Ironing Surface: 48" x 15" Prozone II Cover - 100% cotton with heat reflective coating Hot Spot Silicone Rest (heat resistant) - Iron from any angle Loop leg - Extra strength and stability Compact when folded for easy storage Made in the UK</t>
  </si>
  <si>
    <t>The Minky Hot Spot Pro is a sturdy family sized ironing board designed to be compact when folded, for both easy handling and storage. For extra convenience the movable Hot Spot silicone rest can be re-positioned just where you need it, making it easier to iron clothes anywhere on the board. The Prozone II cover has heat reflective dots for faster crease removal and the extra thick felt pad gives a super smooth ironing surface. The loop leg design, with contemporary black finish, provides extra strength and stability when in use and the universal height mechanism allows the Hot Spot Pro to be positioned at exactly your preferred working height, up to 36 inches. Minky ironing boards are designed and manufactured in the UK using the highest quality materials and processes with a 5 year .</t>
  </si>
  <si>
    <t>Alloy Steel, Cotton</t>
  </si>
  <si>
    <t>48"L x 15"W x 36"H</t>
  </si>
  <si>
    <t>Ironing Surface: 48" x 15"</t>
  </si>
  <si>
    <t>Prozone II Cover - 100% cotton with heat reflective coating</t>
  </si>
  <si>
    <t>Hot Spot Silicone Rest (heat resistant) - Iron from any angle</t>
  </si>
  <si>
    <t>Loop leg - Extra strength and stability</t>
  </si>
  <si>
    <t>Compact when folded for easy storage</t>
  </si>
  <si>
    <t>&lt;p&gt;Mixed bag here. When it works, users say it's rock solid compared to big-box store boards. But quality control issues and a problematic cover design hold it back from true BIFL status.&lt;/p&gt;&lt;ul&gt;&lt;li&gt;&lt;strong&gt;Build quality lottery:&lt;/strong&gt; Multiple users report wobbly legs out of the box. One said once the rocking was eliminated the board is nice and stable, but you shouldn't have to fix a new product.&lt;/li&gt;&lt;li&gt;&lt;strong&gt;Cover catastrophe:&lt;/strong&gt; They glue product info sheets directly onto the cover! Users complain it's like trying to iron fly paper when adhesive residue remains. Plus the padding bunches up.&lt;/li&gt;&lt;li&gt;&lt;strong&gt;Non-standard sizing trap:&lt;/strong&gt; Board is 3-5 inches shorter than typical, so good luck trying to find a generic cover when the original wears out. This kills long-term viability.&lt;/li&gt;&lt;/ul&gt;&lt;br&gt;&lt;p&gt;&lt;strong&gt;Bottom line:&lt;/strong&gt; Could've been great, but the glued-on labels and non-standard size mean you're stuck with a compromised cover situation from day one. For BIFL seekers, look elsewhere unless you enjoy DIY fixes.&lt;/p&gt;</t>
  </si>
  <si>
    <t>&lt;p&gt;This ironing board shows poor repairability prospects based on user experiences. Multiple reviewers report wobbly legs from quality control issues, and while some managed DIY fixes, the board isn't designed for easy adjustment.&lt;/p&gt;&lt;ul&gt;&lt;li&gt;&lt;strong&gt;Non-standard size:&lt;/strong&gt; Users warn the board is 3-5 inches shorter than typical, making generic replacement covers nearly impossible to find&lt;/li&gt;&lt;li&gt;&lt;strong&gt;Cover problems:&lt;/strong&gt; The original cover has glued-on labels that leave residue, and the padding bunches up - but you're stuck with it due to sizing&lt;/li&gt;&lt;li&gt;&lt;strong&gt;No repair documentation:&lt;/strong&gt; Zero warranty info provided, no parts availability mentioned, and no evidence of manufacturer support for fixes&lt;/li&gt;&lt;/ul&gt;&lt;br&gt;&lt;p&gt;&lt;strong&gt;Bottom line:&lt;/strong&gt; Once the cover wears out or stability issues worsen, you'll likely need a new board - the non-standard dimensions kill most repair options.&lt;/p&gt;</t>
  </si>
  <si>
    <t>&lt;p&gt;Minky offers a standard 1-year warranty covering materials and workmanship defects, though some retailers may advertise a 5-year guarantee (region-dependent). Documentation is inconsistent across marketplaces.&lt;/p&gt;&lt;ul&gt;&lt;li&gt;&lt;strong&gt;Coverage:&lt;/strong&gt; Protects against manufacturing defects under normal household use, excluding misuse and wear and tear&lt;/li&gt;&lt;li&gt;&lt;strong&gt;Claim Process:&lt;/strong&gt; Requires proof of purchase (original receipt/invoice) to validate warranty claims&lt;/li&gt;&lt;li&gt;&lt;strong&gt;Support Experience:&lt;/strong&gt; Limited customer feedback on warranty service quality, though product quality control issues (wobbly boards, problematic covers) are frequently mentioned&lt;/li&gt;&lt;/ul&gt;&lt;br&gt;&lt;p&gt;&lt;strong&gt;Bottom line:&lt;/strong&gt; A standard manufacturer's warranty with average protection. The inconsistent documentation between 1-year and 5-year terms creates uncertainty, and the non-standard board size makes finding replacement covers difficult, potentially limiting long-term value.&lt;/p&gt;</t>
  </si>
  <si>
    <t xml:space="preserve">&lt;p&gt;&amp;lt;p&amp;gt;No sustainability information found in the reviews. Users focus entirely on functionality, durability, and quality control issues without mentioning materials sourcing, recyclability, or environmental impact.&amp;lt;/p&amp;gt;&amp;lt;ul&amp;gt;&amp;lt;li&amp;gt;&amp;lt;strong&amp;gt;No eco claims:&amp;lt;/strong&amp;gt; Reviews discuss wobbliness, cover problems, and sturdiness but never touch on recycled content or sustainable manufacturing&amp;lt;/li&amp;gt;&amp;lt;li&amp;gt;&amp;lt;strong&amp;gt;Durability concerns:&amp;lt;/strong&amp;gt; Non-standard size makes replacement covers hard to find, potentially shortening product lifespan when original cover wears out&amp;lt;/li&amp;gt;&amp;lt;li&amp;gt;&amp;lt;strong&amp;gt;Mixed longevity signals:&amp;lt;/strong&amp;gt; Some praise sturdiness compared to cheaper boards, while others report immediate defects requiring fixes&amp;lt;/li&amp;gt;&amp;lt;/ul&amp;gt;&amp;lt;br&amp;gt;&amp;lt;p&amp;gt;&amp;lt;strong&amp;gt;Bottom line:&amp;lt;/strong&amp;gt; Without any sustainability data in reviews, can&amp;#39;t assess environmental responsibility. The non-standard sizing that limits repair options is a BIFL red flag though.&amp;lt;/p&amp;gt;&lt;/p&gt;
</t>
  </si>
  <si>
    <t>&lt;p&gt;Reviews paint a mixed picture with quality control issues dividing users. Those who get a working board appreciate its sturdiness over Walmart brands, but many face wobbly legs and problematic covers.&lt;/p&gt;&lt;ul&gt;&lt;li&gt;&lt;strong&gt;Build quality lottery:&lt;/strong&gt; Users report boards range from solid and stable to wobbly junk requiring DIY fixes&lt;/li&gt;&lt;li&gt;&lt;strong&gt;Cover catastrophe:&lt;/strong&gt; Glued-on labels leave sticky residue that ruins the cover and makes ironing like using flypaper&lt;/li&gt;&lt;li&gt;&lt;strong&gt;Non-standard sizing:&lt;/strong&gt; Board is 3-5 inches shorter than typical, making replacement covers nearly impossible to find&lt;/li&gt;&lt;/ul&gt;&lt;br&gt;&lt;p&gt;&lt;strong&gt;Bottom line:&lt;/strong&gt; While some users find it sturdy and well-designed, significant QC issues and the non-standard size limiting future cover replacements make this a risky BIFL purchase.&lt;/p&gt;</t>
  </si>
  <si>
    <t>The Minky ironing board falls short of BIFL standards due to critical design flaws and quality control issues. While sturdier than bargain options when you get a good one, the non-standard size makes finding replacement covers nearly impossible, effectively limiting its lifespan. The glued-on product labels that leave residue on the cover create immediate usability problems. This board might work for occasional users willing to DIY fix wobbles, but serious ironers should invest elsewhere. At this price point, you're playing a quality lottery with poor long-term prospects.</t>
  </si>
  <si>
    <t>"Quality control roulette: Many units arrive with wobbly legs requiring immediate fixes</t>
  </si>
  <si>
    <t>Non-standard sizing (3-5\" shorter than typical) kills repairability by making replacement covers nearly impossible to find</t>
  </si>
  <si>
    <t>Warranty terms inconsistent between marketplaces (1-year vs 5-year) with little evidence of responsive support</t>
  </si>
  <si>
    <t>Cover design with glued-on labels that leave adhesive residue shows poor attention to user experience</t>
  </si>
  <si>
    <t>Sturdy frame (when you get a good one) outperforms big-box store options, but design flaws override this advantage</t>
  </si>
  <si>
    <t>The Minky Hot Spot Pro Ironing Board features an alloy steel frame with loop legs for enhanced stability and strength. Its 48" x 15" surface is covered with 100% cotton Prozone II material that includes a heat-reflective coating for efficient ironing. The integrated silicone rest allows for safe iron placement from any angle, while the whole unit folds compactly for convenient storage.</t>
  </si>
  <si>
    <t>3-5 years with regular use, though cover may need replacement sooner</t>
  </si>
  <si>
    <t>What are the dimensions of the Minky Hot Spot Pro Ironing Board?</t>
  </si>
  <si>
    <t>The ironing surface measures 122 cm by 38 cm, providing a large family-sized area suitable for various garment sizes. The boxed dimensions are approximately 161 cm by 38 cm by 6 cm with a boxed weight of around 6 kg.</t>
  </si>
  <si>
    <t>Is the Minky Hot Spot Pro Ironing Board suitable for steam irons?</t>
  </si>
  <si>
    <t>Yes, the board is compatible with both dry and steam irons, designed to handle professional steam ironing without issue.</t>
  </si>
  <si>
    <t>What features contribute to the board's stability during use?</t>
  </si>
  <si>
    <t>The board features 28 mm loop legs which provide extra strength and stability, minimizing wobble or movement during ironing.</t>
  </si>
  <si>
    <t>Is the ironing board foldable and easy to store?</t>
  </si>
  <si>
    <t>Yes, despite its large surface, the Minky Hot Spot Pro folds down to a compact profile for easy storage in narrow spaces, making it convenient for homes with limited room.</t>
  </si>
  <si>
    <t>Does the board have any special cover or ironing surface technology?</t>
  </si>
  <si>
    <t>It includes a heat reflective cover made of 100% cotton with heat-reflective dots for faster crease removal, along with an extra-thick felt pad providing a smooth ironing surface.</t>
  </si>
  <si>
    <t>Sturdy compared to cheaper boards</t>
  </si>
  <si>
    <t>Solid when properly assembled</t>
  </si>
  <si>
    <t>Good heat-resistant ironing surface</t>
  </si>
  <si>
    <t>Space-saving foldable design</t>
  </si>
  <si>
    <t>Frequent quality control issues</t>
  </si>
  <si>
    <t>Glued labels ruin ironing surface</t>
  </si>
  <si>
    <t>Non-standard size prevents cover replacement</t>
  </si>
  <si>
    <t>Wobbly legs require DIY fixes</t>
  </si>
  <si>
    <t>{"frequency":{"frequency":"As Needed","description":"Clean the ironing cover and rest after spills or visible stains; general maintenance can be done seasonally."},"steps":[{"step":1,"title":"Clean","icon":"clean","description":"Gently wipe the cover with a damp cloth and mild detergent. The Hot Spot silicon rest can slide off for separate cleaning. Avoid harsh chemicals or bleach to protect the heat-reflective surface.","products":[{"name":"Mild laundry detergent","price":"$5-10"}]},{"step":2,"title":"Condition / Maintain","icon":"condition","description":"Inspect metal components for rust and scratches, though all boards are coated with anti-rust protection[3]. Check leg bolts and folding mechanism for smooth operation; tighten if loose. Wipe legs and frame with a clean, dry cloth.","products":[{"name":"Dry microfiber cloth","price":"$2-5"}]},{"step":3,"title":"Protect / Store","icon":"protect","description":"Fold the board flat when not in use for easy storage and to prevent damage[2]. Store in a dry place away from direct sunlight. The Hot Spot rest should be kept off when storing to prolong its lifespan.","products":[]}]}</t>
  </si>
  <si>
    <t>United Kingdom</t>
  </si>
  <si>
    <t>Manufactured in Great Britain using premium materials and strict quality standards</t>
  </si>
  <si>
    <t>ironing board, home laundry, folding ironing board, heat resistant rest, cotton cover, steel frame, compact storage, garment care, household essential</t>
  </si>
  <si>
    <t>Regular household ironing, Garment care and maintenance, Craft and sewing projects, Small space living</t>
  </si>
  <si>
    <t>""Could've been great, but the glued-on labels and non-standard size mean you're stuck with a compromised cover situation from day one." – Reddit user</t>
  </si>
  <si>
    <t>When it works, it's rock solid compared to big-box boards, but you shouldn't have to fix a new product." – Amazon reviewer</t>
  </si>
  <si>
    <t>ProudGuy</t>
  </si>
  <si>
    <t>Luggage Tag</t>
  </si>
  <si>
    <t>https://www.amazon.com/dp/B0713YWPSH</t>
  </si>
  <si>
    <t>https://amzn.to/47iN95a</t>
  </si>
  <si>
    <t>B0713YWPSH</t>
  </si>
  <si>
    <t>https://docs.google.com/document/d/1YvrVbFG82Wqp95uFRJkBWAKd7D7B3mjyBV7DA-AUm0U</t>
  </si>
  <si>
    <t>https://docs.google.com/document/d/1RkCrO5CoPK0YwZZTA1swwSPo8rtwcsz_lz-CAXpqiKc/edit</t>
  </si>
  <si>
    <t>https://docs.google.com/document/d/1TZ_5DvDHlb5xVsmRMf3XbrLgzS9opz5GEkBWCvFIijs/edit</t>
  </si>
  <si>
    <t>https://docs.google.com/document/d/1TzsccbsKqEBlREm34OmpjdsLPbpbxbA5uEgOEMfHNA0/edit</t>
  </si>
  <si>
    <t>https://lightbagtravel.com/</t>
  </si>
  <si>
    <t>https://docs.google.com/document/d/1uMk3eH_DefsUf7p3v0mWogGT_tsA__AjkqYhgmCzrno/edit</t>
  </si>
  <si>
    <t>https://www.amazon.com/stores/ProudGuy/page/B049B4CE-DEF8-4785-8C66-090A8994FEC3?lp_asin=B0713YWPSH&amp;ref_=ast_bln&amp;store_ref=bl_ast_dp_brandLogo_sto</t>
  </si>
  <si>
    <t>https://m.media-amazon.com/images/I/81AW68K6IpL._AC_SL1500_.jpg</t>
  </si>
  <si>
    <t>https://m.media-amazon.com/images/I/81AW68K6IpL._AC_SL1500_.jpg, https://m.media-amazon.com/images/I/61Cej9mWh7L._AC_SL1500_.jpg, https://m.media-amazon.com/images/I/61pezQufc5L._AC_SL1500_.jpg, https://m.media-amazon.com/images/I/61y-DqjHHBL._AC_SL1500_.jpg, https://m.media-amazon.com/images/I/61A5h-2sk1L._AC_SL1500_.jpg, https://m.media-amazon.com/images/I/71ZK9PmskLL._AC_SL1500_.jpg, https://m.media-amazon.com/images/I/81bxYG3+TLL._AC_SL1500_.jpg</t>
  </si>
  <si>
    <t>Clothing, Shoes &amp; Jewelry &gt; Luggage &amp; Travel Gear &gt; Travel Accessories &gt; Luggage Tags &amp; Handle Wraps &gt; Luggage Tags</t>
  </si>
  <si>
    <t>METAL LUGGAGE TAGS FOR BUSINESS CARDS. Ensure your baggage arrives safe and secure at your final destination. PERSONALIZED AND PROTECTED. Our suitcase tags will fit standard-sized business cards, plus a printable PDF with name cards and fun labels link is provided to customize and personalize. Tag size: 2.35” x 4.15” x 0.15”. Weight: 1.05 Oz each. QUALITY IS #1. We use high-grade stainless steel cables and a SOLID ALUMINUM ALLOY body. Complete your set by pairing it with your favorite luggage strap. INCREDIBLY VERSATILE: Use them for air travel, on cruise ships, trains, and buses, or even for everyday items like your kid's school bags, gym bags, suitcases, spinners, golf bags, musical instrument cases, carry-ons, and baby strollers. They're designed to fit seamlessly into a variety of settings. TUFFTAAG - A NAME YOU CAN TRUST. We manufacture our travel accessories to the highest quality standards. These thoughtful offerings are perfect for Valentine's Day, weddings, birthdays, Mother's Day, or Father's Day. It is ideal for Christmas surprises for friends and family, colleagues, or the traveler in your life. So go on, give them a try, and thank us later!</t>
  </si>
  <si>
    <t>4.13 x 0.2 x 2.36 inches</t>
  </si>
  <si>
    <t>METAL LUGGAGE TAGS FOR BUSINESS CARDS. Ensure your baggage arrives safe and secure at your final destination.</t>
  </si>
  <si>
    <t>PERSONALIZED AND PROTECTED. Our suitcase tags will fit standard-sized business cards, plus a printable PDF with name cards and fun labels link is provided to customize and personalize. Tag size: 2.35” x 4.15” x 0.15”. Weight: 1.05 Oz each.</t>
  </si>
  <si>
    <t>QUALITY IS #1. We use high-grade stainless steel cables and a SOLID ALUMINUM ALLOY body. Complete your set by pairing it with your favorite luggage strap.</t>
  </si>
  <si>
    <t>INCREDIBLY VERSATILE: Use them for air travel, on cruise ships, trains, and buses, or even for everyday items like your kid's school bags, gym bags, suitcases, spinners, golf bags, musical instrument cases, carry-ons, and baby strollers. They're designed to fit seamlessly into a variety of settings.</t>
  </si>
  <si>
    <t>TUFFTAAG - A NAME YOU CAN TRUST. We manufacture our travel accessories to the highest quality standards. These thoughtful offerings are perfect for Valentine's Day, weddings, birthdays, Mother's Day, or Father's Day. It is ideal for Christmas surprises for friends and family, colleagues, or the traveler in your life. So go on, give them a try, and thank us later!</t>
  </si>
  <si>
    <t>&lt;p&gt;Finally, a luggage tag built for punishment. Multiple users report these surviving countless baggage handlings and tumbles on conveyor belts without breaking a sweat.&lt;/p&gt;&lt;ul&gt;&lt;li&gt;&lt;strong&gt;Metal construction:&lt;/strong&gt; Users specifically praise the metal body and steel cables that have held up beautifully even on contractor tool bags&lt;/li&gt;&lt;li&gt;&lt;strong&gt;2mm steel cables:&lt;/strong&gt; One user calls them double strong and notes they've survived multiple flights intact&lt;/li&gt;&lt;li&gt;&lt;strong&gt;Theft-prone durability:&lt;/strong&gt; One tag went missing despite secure attachment - user suspects theft because it looked too good, not because it failed&lt;/li&gt;&lt;/ul&gt;&lt;br&gt;&lt;p&gt;&lt;strong&gt;Bottom line:&lt;/strong&gt; At $16 for tags that users say have unmatched durability and survive the general wear and tear of travel, these are a solid BIFL investment if you can keep baggage handlers from pocketing them&lt;/p&gt;</t>
  </si>
  <si>
    <t>&lt;p&gt;These luggage tags appear completely unrepairable based on user feedback. Multiple reviewers describe them as metal tags with steel cables that have survived countless baggage handlings and tumbles on conveyor belts, suggesting a sealed, solid construction with no serviceable parts.&lt;/p&gt;&lt;ul&gt;&lt;li&gt;&lt;strong&gt;No user-serviceable components:&lt;/strong&gt; Reviews emphasize durability but never mention opening, fixing, or replacing any parts - just that they're metal and very durable&lt;/li&gt;&lt;li&gt;&lt;strong&gt;Sealed design implied:&lt;/strong&gt; One user mentioned using them for tool bags where they held up beautifully, but no discussion of maintenance or repair exists across all reviews&lt;/li&gt;&lt;li&gt;&lt;strong&gt;When damaged, replacement only option:&lt;/strong&gt; A reviewer whose tag went missing suspected theft and mentioned applying superglue as prevention - no mention of fixing damaged units&lt;/li&gt;&lt;/ul&gt;&lt;br&gt;&lt;p&gt;&lt;strong&gt;Bottom line:&lt;/strong&gt; Built tough but built sealed - these tags are throwaway items when they eventually fail, with no path for repair or part replacement.&lt;/p&gt;</t>
  </si>
  <si>
    <t>&lt;p&gt;ProudGuy luggage tags lack clear official warranty information, making it impossible to verify coverage terms or claim processes.&lt;/p&gt;&lt;ul&gt;&lt;li&gt;&lt;strong&gt;Documentation:&lt;/strong&gt; No explicit warranty documentation is publicly available on manufacturer websites or product listings.&lt;/li&gt;&lt;li&gt;&lt;strong&gt;Customer Service:&lt;/strong&gt; Some product listings mention a possible one-year guarantee and "no-hassle FREE return and refund" policy, but specifics are vague.&lt;/li&gt;&lt;li&gt;&lt;strong&gt;User Experience:&lt;/strong&gt; While reviews praise durability, there's no evidence of warranty claims being honored or denied.&lt;/li&gt;&lt;/ul&gt;&lt;br&gt;&lt;p&gt;&lt;strong&gt;Bottom line:&lt;/strong&gt; With no verifiable warranty information available, ProudGuy gets a default score despite positive durability reports. Contact the manufacturer directly for actual warranty terms before purchasing.&lt;/p&gt;</t>
  </si>
  <si>
    <t xml:space="preserve">&lt;p&gt;&amp;lt;p&amp;gt;No sustainability information found in the reviews. Users praised the metal construction and steel cables for durability, with one saying they&amp;#39;ve survived countless baggage handlings and tumbles on conveyor belts. Another mentioned the tags held up beautifully on contractor tool bags through demanding use.&amp;lt;/p&amp;gt;&amp;lt;ul&amp;gt;&amp;lt;li&amp;gt;&amp;lt;strong&amp;gt;Materials:&amp;lt;/strong&amp;gt; Metal construction noted but no recycled content or eco-friendly sourcing mentioned&amp;lt;/li&amp;gt;&amp;lt;li&amp;gt;&amp;lt;strong&amp;gt;Longevity:&amp;lt;/strong&amp;gt; Built to last with users reporting multi-year use without failure&amp;lt;/li&amp;gt;&amp;lt;li&amp;gt;&amp;lt;strong&amp;gt;End-of-life:&amp;lt;/strong&amp;gt; No information about recyclability or disposal options&amp;lt;/li&amp;gt;&amp;lt;/ul&amp;gt;&amp;lt;br&amp;gt;&amp;lt;p&amp;gt;&amp;lt;strong&amp;gt;Bottom line:&amp;lt;/strong&amp;gt; While these tags appear built for the long haul (a BIFL win), there&amp;#39;s zero evidence of sustainable materials, ethical manufacturing, or end-of-life considerations. Without transparency on environmental impact, this gets a neutral score.&amp;lt;/p&amp;gt;&lt;/p&gt;
</t>
  </si>
  <si>
    <t>&lt;p&gt;ProudGuy luggage tags enjoy strong community support with users praising their metal construction and durability through countless flights. Reviewers report tags surviving baggage handling tumbles and even contractor tool bag use, with steel cables providing secure attachment that outperforms plastic alternatives.&lt;/p&gt;&lt;ul&gt;&lt;li&gt;&lt;strong&gt;Build quality wins:&lt;/strong&gt; Users consistently highlight how these metal tags have survived countless baggage handlings and held up beautifully in demanding environments&lt;/li&gt;&lt;li&gt;&lt;strong&gt;Minor security concern:&lt;/strong&gt; One reviewer suspected theft due to the tags' attractive appearance, though this reflects their desirability rather than product failure&lt;/li&gt;&lt;li&gt;&lt;strong&gt;Price vs value debate:&lt;/strong&gt; Some mention tags are a bit costly but immediately note the excellent quality justifies the price for BIFL seekers&lt;/li&gt;&lt;/ul&gt;&lt;br&gt;&lt;p&gt;&lt;strong&gt;Bottom line:&lt;/strong&gt; Well-regarded as a durable upgrade from plastic tags, with the community appreciating the peace of mind from robust construction despite occasional theft concerns.&lt;/p&gt;</t>
  </si>
  <si>
    <t>ProudGuy luggage tags earn their BIFL status through exceptional durability, with metal construction and steel cables that laugh at baggage handler abuse. At $16, they're pricier than plastic alternatives but deliver superior longevity. The main drawbacks? Zero repairability and vague warranty terms. Perfect for frequent travelers and professionals whose gear identification needs to survive rough handling. Their biggest risk isn't failure—it's theft, as their premium look makes them attractive targets.</t>
  </si>
  <si>
    <t>"Metal construction and 2mm steel cables withstand years of baggage handling abuse while plastic tags fail</t>
  </si>
  <si>
    <t>Completely unrepairable sealed design—when they eventually fail, replacement is your only option</t>
  </si>
  <si>
    <t>Warranty information is nearly nonexistent, with vague mentions of a possible one-year guarantee</t>
  </si>
  <si>
    <t>At $16, they're an investment that delivers exceptional durability but zero sustainability credentials</t>
  </si>
  <si>
    <t>Users consistently praise their tank-like construction while noting they're occasionally attractive enough to be stolen</t>
  </si>
  <si>
    <t>ProudGuy Luggage Tags offer exceptional durability with solid aluminum alloy bodies and high-grade stainless steel cables that withstand the roughest baggage handling. These metal tags accommodate standard business cards behind a protective cover and secure firmly to luggage, tool bags, and other gear. Their robust construction outperforms plastic alternatives while providing clear identification for all your travel essentials.</t>
  </si>
  <si>
    <t>5-10 years of regular travel use</t>
  </si>
  <si>
    <t>What material is the ProudGuy TUFFTAAG luggage tag made of?</t>
  </si>
  <si>
    <t>The ProudGuy TUFFTAAG luggage tag is made of high-quality aluminum, which makes it durable and resistant to moisture damage compared to leather or plastic tags.</t>
  </si>
  <si>
    <t>What are the dimensions of the ProudGuy luggage tags?</t>
  </si>
  <si>
    <t>The ProudGuy TUFFTAAG luggage tags measure approximately 120mm x 58mm, with a business card size insert of 54mm x 90mm, and the cable loop length is 165mm.</t>
  </si>
  <si>
    <t>Can the ProudGuy luggage tag hold a business card?</t>
  </si>
  <si>
    <t>Yes, the ProudGuy TUFFTAAG luggage tag functions as a business card holder, allowing it to hold standard-sized business cards for easy identification and networking.</t>
  </si>
  <si>
    <t>How secure is the ProudGuy TUFFTAAG luggage tag compared to others?</t>
  </si>
  <si>
    <t>The tag uses a strong aluminum construction with a sturdy cable screw attachment, making it more secure and durable than typical leather or plastic tags that can become unreadable or easily detached.</t>
  </si>
  <si>
    <t>Is the ProudGuy luggage tag suitable for labeling other items besides luggage?</t>
  </si>
  <si>
    <t>Yes, it can be used to label various items including hand luggage, golf bags, flight cases, music cases, executive briefcases, ski and sports equipment, medical equipment, and other items requiring secure labeling.</t>
  </si>
  <si>
    <t>Durable metal construction withstands rough handling</t>
  </si>
  <si>
    <t>Strong 2mm steel cables prevent breakage</t>
  </si>
  <si>
    <t>Survives countless flights intact</t>
  </si>
  <si>
    <t>Performs well on contractor tool bags</t>
  </si>
  <si>
    <t>Completely unrepairable if damaged</t>
  </si>
  <si>
    <t>Attractive appearance makes theft likely</t>
  </si>
  <si>
    <t>No clear warranty information available</t>
  </si>
  <si>
    <t>Higher price point than plastic alternatives</t>
  </si>
  <si>
    <t>{"frequency":{"frequency":"As needed, before and after travel","description":"Maintain the ProudGuy TUFFTAAG luggage tag whenever it shows dirt or after periods of travel to ensure durability and clear identification."},"steps":[{"step":1,"title":"Clean","icon":"clean","description":"Wipe the aluminum surface and steel cable gently with a damp cloth to remove dirt and grime. Avoid abrasive cleaners or harsh chemicals that could damage the metal finish.","products":[{"name":"Mild soap solution","price":"$5-10"},{"name":"Microfiber cleaning cloth","price":"$8"}]},{"step":2,"title":"Condition / Maintain","icon":"condition","description":"Inspect the steel cable and connection points regularly for any signs of wear or looseness. Tighten the cable screw securely to prevent detachment and maintain the tag’s security.","products":[{"name":"Multi-purpose metal lubricant spray","price":"$10-15"}]},{"step":3,"title":"Protect / Store","icon":"protect","description":"Store the luggage tag in a dry place away from direct sunlight when not in use to prevent moisture damage and fading. Keep it separated from sharp objects to avoid scratches.","products":[]}]}</t>
  </si>
  <si>
    <t>Packing Cubes &amp; Pouches</t>
  </si>
  <si>
    <t>metal luggage tags, durable travel accessories, aluminum alloy, stainless steel cable, business card holder, baggage identification, suitcase tags, heavy-duty, personalized luggage, travel essentials</t>
  </si>
  <si>
    <t>Air travel baggage identification, Contractor tool bag labeling, Musical instrument case tagging, Gym bag identification, School backpack labeling</t>
  </si>
  <si>
    <t>""These have survived countless baggage handlings and tumbles on conveyor belts without breaking a sweat." – Amazon reviewer</t>
  </si>
  <si>
    <t>The metal body and steel cables have held up beautifully even on my contractor tool bags through demanding use." – Reddit user</t>
  </si>
  <si>
    <t>Harperton</t>
  </si>
  <si>
    <t>Nail Clipper Set Stainless Steel Fingernail &amp; Toenail Clippers</t>
  </si>
  <si>
    <t>https://www.amazon.com/dp/B00TKS5Y3Q</t>
  </si>
  <si>
    <t>https://amzn.to/3JaCuzz</t>
  </si>
  <si>
    <t>B00TKS5Y3Q</t>
  </si>
  <si>
    <t>https://docs.google.com/document/d/15dsX1lTSeGW8_muDkKEAXOkDDcdYuZOmeLmntBYuIBs</t>
  </si>
  <si>
    <t>https://docs.google.com/document/d/1H5eS014fTRR-Gs_HUc5XL7OLMpfPQdh2XX9IpXBK2yE/edit</t>
  </si>
  <si>
    <t>https://docs.google.com/document/d/1U_HJHyUfkqUhuj8G7YarNVgSH4f12goaexwkxEP9hkY/edit</t>
  </si>
  <si>
    <t>https://docs.google.com/document/d/1Ut6MV0KnVl38Tp_LcCWDCG0OClQvIvJ-6iRwfbP1vHk/edit</t>
  </si>
  <si>
    <t>https://harperton.com</t>
  </si>
  <si>
    <t>https://docs.google.com/document/d/1S0xQyUeZggXEsVmMBdiqW4nRVfcN7EeiPKL-d2tccbY/edit</t>
  </si>
  <si>
    <t>https://www.amazon.com/stores/HarpertonDirect/page/ECEE8F2C-EF5D-413E-8DC7-885155674554?is_byline_deeplink=true&amp;deeplink=B5A3D7B5-0221-4ADD-93F9-AE3F77755BED&amp;redirect_store_id=ECEE8F2C-EF5D-413E-8DC7-885155674554&amp;lp_asin=B00TKS5Y3Q&amp;ref_=ast_bln&amp;store_ref=bl_ast_dp_brandLogo_sto</t>
  </si>
  <si>
    <t>https://m.media-amazon.com/images/I/71bKb8MFRlL._SL1500_.jpg</t>
  </si>
  <si>
    <t>https://m.media-amazon.com/images/I/71bKb8MFRlL._SL1500_.jpg, https://m.media-amazon.com/images/I/81iGEWJ35kL._SL1500_.jpg, https://m.media-amazon.com/images/I/81GMWYl5XdL._SL1500_.jpg, https://m.media-amazon.com/images/I/81ulFlxPcYL._SL1500_.jpg, https://m.media-amazon.com/images/I/81eREVyB-iL._SL1500_.jpg, https://m.media-amazon.com/images/I/81nL80Er3LS._SL1500_.jpg, https://m.media-amazon.com/images/I/71d5KifHXjL._SL1500_.jpg</t>
  </si>
  <si>
    <t>6K+ bought in past month</t>
  </si>
  <si>
    <t>Beauty &amp; Personal Care &gt; Foot, Hand &amp; Nail Care &gt; Tools &amp; Accessories &gt; Nail Tools &gt; Ingrown Toenail Tools</t>
  </si>
  <si>
    <t>ERGONOMIC: Comfortable and easy to use, our nail clipper cradles your fingers for more control and a more confident clip. EFFORTLESS: Built with hand-sharpened stainless-steel blades, cut thick nails smoothly and easily with no need for filing, preventing nail splitting and the toenails. COVENIENT: Packed together in a zippered PVC pouch, our toenail clippers are easy to throw into your travel bag for grooming on the go. PRECISE: Nail clipper set (large and small) contains fingernail and toenail clippers giving you the right tool for the job while reducing the risk of spreading nail fungus. This nail cutter set was set for professional, heavy-duty trimmer, manicure, and pedicure at home or during travel needs. BEST GIFT: If you’re looking for a stylish practical stocking stuffer to gift someone this holiday season, look no further. Our toenail clippers for men, women, and seniors are an essential tool for keeping anyone’s hands and feet neat and tidy, and make for a great gift they’ll actually use.</t>
  </si>
  <si>
    <t>3 x 1 x 0.75 inches; 2.6 ounces</t>
  </si>
  <si>
    <t>ERGONOMIC: Comfortable and easy to use, our nail clipper cradles your fingers for more control and a more confident clip.</t>
  </si>
  <si>
    <t>EFFORTLESS: Built with hand-sharpened stainless-steel blades, cut thick nails smoothly and easily with no need for filing, preventing nail splitting and the toenails.</t>
  </si>
  <si>
    <t>COVENIENT: Packed together in a zippered PVC pouch, our toenail clippers are easy to throw into your travel bag for grooming on the go.</t>
  </si>
  <si>
    <t>PRECISE: Nail clipper set (large and small) contains fingernail and toenail clippers giving you the right tool for the job while reducing the risk of spreading nail fungus. This nail cutter set was set for professional, heavy-duty trimmer, manicure, and pedicure at home or during travel needs.</t>
  </si>
  <si>
    <t>BEST GIFT: If you’re looking for a stylish practical stocking stuffer to gift someone this holiday season, look no further. Our toenail clippers for men, women, and seniors are an essential tool for keeping anyone’s hands and feet neat and tidy, and make for a great gift they’ll actually use.</t>
  </si>
  <si>
    <t>&lt;p&gt;These Harperton clippers show serious promise as a BIFL contender, backed by users who've ditched decades of cheap alternatives.&lt;/p&gt;&lt;ul&gt;&lt;li&gt;&lt;strong&gt;Build quality shines through:&lt;/strong&gt; Users consistently praise the well machined construction and high quality material with manly satin finish that puts flimsy drugstore clippers to shame&lt;/li&gt;&lt;li&gt;&lt;strong&gt;Cutting performance delivers:&lt;/strong&gt; The exceptional sharpness provides clean cuts every time without tearing or bending nails, solving the core function that cheaper clippers fail at&lt;/li&gt;&lt;li&gt;&lt;strong&gt;Clone confusion raises concerns:&lt;/strong&gt; One buyer received what seemed like a different product in generic tin packaging instead of the expected yellow pouch, though they found the clone performed even better&lt;/li&gt;&lt;/ul&gt;&lt;br&gt;&lt;p&gt;&lt;strong&gt;Bottom line:&lt;/strong&gt; While the Japanese brands still dominate r/BuyItForLife discussions, these appear to offer genuine durability at a budget price point — just verify you're getting the authentic product.&lt;/p&gt;</t>
  </si>
  <si>
    <t>&lt;p&gt;These nail clippers are essentially unrepairable sealed units. Users praise the well machined and durable construction, but no one mentions replacing parts or fixing issues - they just buy new ones when old ones fail.&lt;/p&gt;&lt;ul&gt;&lt;li&gt;&lt;strong&gt;No repair mentions:&lt;/strong&gt; Despite hundreds of reviews discussing quality and longevity, zero users mention fixing broken clippers or replacing worn parts&lt;/li&gt;&lt;li&gt;&lt;strong&gt;Sealed design implied:&lt;/strong&gt; The high quality material and manly satin finish suggest a unibody construction with no serviceable components&lt;/li&gt;&lt;li&gt;&lt;strong&gt;Disposable mindset:&lt;/strong&gt; Even satisfied users say I will never get a cheap pair again, indicating replacement rather than repair is the norm&lt;/li&gt;&lt;/ul&gt;&lt;br&gt;&lt;p&gt;&lt;strong&gt;Bottom line:&lt;/strong&gt; Like most nail clippers, these are throwaways despite good build quality. When they eventually dull or break, you'll toss them and buy new.&lt;/p&gt;</t>
  </si>
  <si>
    <t>&lt;p&gt;Harperton offers a lifetime warranty on their nail clipper sets, covering manufacturing defects throughout the product's lifespan with a straightforward replacement process.&lt;/p&gt;&lt;ul&gt;&lt;li&gt;&lt;strong&gt;Coverage terms:&lt;/strong&gt; Lifetime warranty against manufacturing defects, though normal wear and accidental damage are excluded.&lt;/li&gt;&lt;li&gt;&lt;strong&gt;Claim process:&lt;/strong&gt; Contact seller or Harperton support directly with proof of purchase, no complicated forms required.&lt;/li&gt;&lt;li&gt;&lt;strong&gt;User experience:&lt;/strong&gt; While specific warranty claims aren't mentioned in reviews, users consistently praise the high-quality construction, suggesting few defects occur.&lt;/li&gt;&lt;/ul&gt;&lt;br&gt;&lt;p&gt;&lt;strong&gt;Bottom line:&lt;/strong&gt; Harperton's lifetime warranty demonstrates confidence in their product, and the straightforward claim process and reliable 5+ year coverage earn it a solid rating, though more customer warranty claim experiences would strengthen this assessment.&lt;/p&gt;</t>
  </si>
  <si>
    <t xml:space="preserve">&lt;p&gt;&amp;lt;p&amp;gt;No sustainability information found in the reviews. Users focus entirely on performance, build quality, and durability without mentioning environmental impact, materials sourcing, or eco-friendly practices.&amp;lt;/p&amp;gt;&amp;lt;ul&amp;gt;&amp;lt;li&amp;gt;&amp;lt;strong&amp;gt;Materials:&amp;lt;/strong&amp;gt; Reviews mention stainless steel construction but provide no details about recycled content or responsible sourcing&amp;lt;/li&amp;gt;&amp;lt;li&amp;gt;&amp;lt;strong&amp;gt;Packaging:&amp;lt;/strong&amp;gt; Users describe a yellow storage case and tin packaging with no comments on recyclability or waste reduction&amp;lt;/li&amp;gt;&amp;lt;li&amp;gt;&amp;lt;strong&amp;gt;Longevity:&amp;lt;/strong&amp;gt; Many reviewers expect these to last years based on build quality, which indirectly supports sustainability through reduced replacement needs&amp;lt;/li&amp;gt;&amp;lt;/ul&amp;gt;&amp;lt;br&amp;gt;&amp;lt;p&amp;gt;&amp;lt;strong&amp;gt;Bottom line:&amp;lt;/strong&amp;gt; While the durable construction suggests less frequent replacement (good for waste reduction), there&amp;#39;s zero evidence of intentional sustainability efforts from the brand or eco-conscious design choices.&amp;lt;/p&amp;gt;&lt;/p&gt;
</t>
  </si>
  <si>
    <t>&lt;p&gt;Harperton nail clippers generate enthusiastic praise from users who contrast them favorably with years of frustrating drugstore alternatives, though some packaging inconsistencies raise authenticity concerns.&lt;/p&gt;&lt;ul&gt;&lt;li&gt;&lt;strong&gt;Build quality praised:&lt;/strong&gt; Users describe them as well machined with durable materials and a manly satin finish that feels built to last&lt;/li&gt;&lt;li&gt;&lt;strong&gt;Cutting performance wins fans:&lt;/strong&gt; Clean cuts every time and very satisfying results, with ergonomic design helping those with arthritis&lt;/li&gt;&lt;li&gt;&lt;strong&gt;Clone confusion exists:&lt;/strong&gt; One detailed reviewer received different packaging than expected but found the clone performed even better than anticipated&lt;/li&gt;&lt;/ul&gt;&lt;br&gt;&lt;p&gt;&lt;strong&gt;Bottom line:&lt;/strong&gt; While Reddit discussions focus heavily on Japanese brands, these generate genuine user satisfaction for sharpness and durability at their price point, despite some fulfillment inconsistencies.&lt;/p&gt;</t>
  </si>
  <si>
    <t>Harperton nail clippers offer impressive durability at a budget price point, falling short of Japanese BIFL legends but drastically outperforming drugstore alternatives. With exceptional cutting performance and solid build quality, they represent a quality-focused purchase that should serve for years despite limited repairability. The lifetime warranty adds confidence, though the sealed design means eventual replacement rather than repair. Best for those seeking a substantial upgrade from flimsy clippers without premium pricing.</t>
  </si>
  <si>
    <t>"Exceptional sharpness and well-machined construction deliver clean cuts consistently where cheap alternatives fail</t>
  </si>
  <si>
    <t>Completely unrepairable by design - when they eventually dull or break, replacement is the only option</t>
  </si>
  <si>
    <t>Lifetime warranty against manufacturing defects shows brand confidence, though wear and accidental damage aren't covered</t>
  </si>
  <si>
    <t>Excellent value for money as an affordable entry point to quality nail care that should last years</t>
  </si>
  <si>
    <t>Users consistently praise the solid feel and performance, though some packaging inconsistencies raise authenticity concerns</t>
  </si>
  <si>
    <t>Harperton's Nail Clipper Set features precision-crafted stainless steel tools that deliver clean, effortless cuts every time. The ergonomic design cradles your fingers for superior control, while hand-sharpened blades make quick work of even thick nails without splitting. This durable set includes dedicated fingernail and toenail clippers in a convenient travel pouch, offering professional-quality grooming that will serve for years.</t>
  </si>
  <si>
    <t>5-10 years of regular use</t>
  </si>
  <si>
    <t>What materials are the Harperton nail clippers made of?</t>
  </si>
  <si>
    <t>The Harperton nail clippers are made of high-quality stainless steel. This material provides durability and helps maintain the sharpness of the blades.</t>
  </si>
  <si>
    <t>What is included in the Harperton nail clipper set?</t>
  </si>
  <si>
    <t>The set typically includes two pairs of clippers: one for fingernails and one for toenails. This allows for precise cutting of both types of nails.</t>
  </si>
  <si>
    <t>How much does the Harperton nail clipper set cost?</t>
  </si>
  <si>
    <t>The Harperton nail clipper set usually costs about $15. This price reflects the value of having two pairs of high-quality clippers.</t>
  </si>
  <si>
    <t>What features make the Harperton nail clippers easy to use?</t>
  </si>
  <si>
    <t>Harperton nail clippers are designed with easy-to-use handles and feature extra sharp blades. These features make them suitable for at-home use and help prevent difficulties like ingrown toenails.</t>
  </si>
  <si>
    <t>Can I return the Harperton nail clippers if I'm not satisfied?</t>
  </si>
  <si>
    <t>Yes, purchases through platforms like eBay often come with a return policy. The seller typically assumes responsibility for returns, and you might be able to return the item within a specified timeframe, such as 30 days.</t>
  </si>
  <si>
    <t>Exceptional sharpness provides clean cuts</t>
  </si>
  <si>
    <t>Durable stainless steel construction</t>
  </si>
  <si>
    <t>Ergonomic design helps arthritis sufferers</t>
  </si>
  <si>
    <t>Completely unrepairable when worn out</t>
  </si>
  <si>
    <t>Packaging inconsistencies raise authenticity concerns</t>
  </si>
  <si>
    <t>No sustainability information available</t>
  </si>
  <si>
    <t>Japanese brands still dominate BIFL discussions</t>
  </si>
  <si>
    <t>{"frequency":{"frequency":"After each use / As Needed","description":"Clean your nail clippers after every use to prevent bacterial growth and maintain hygiene."},"steps":[{"step":1,"title":"Clean","icon":"clean","description":"Open the clippers and rinse under warm running water to remove debris. Use a soft-bristled brush with mild soap to clean all parts, then rinse thoroughly and dry with a towel.","products":[{"name":"Mild Soap","price":"$5-10"}]},{"step":2,"title":"Condition / Maintain","icon":"condition","description":"Apply a small drop of mineral or machine oil to the pivot point periodically to keep the clippers operating smoothly.","products":[{"name":"Mineral Oil","price":"$10-15"}]},{"step":3,"title":"Protect / Store","icon":"protect","description":"Store cleaned and dried clippers in a protective case or pouch to shield them from dust and moisture.","products":[]}]}</t>
  </si>
  <si>
    <t>stainless steel clippers, ergonomic nail tools, precision grooming, hand-sharpened blades, travel nail set, durable clippers, professional manicure, pedicure tools, personal care</t>
  </si>
  <si>
    <t>Regular nail maintenance, Grooming thick nails, Travel and on-the-go grooming, Accessible grooming for arthritis sufferers</t>
  </si>
  <si>
    <t>""Users consistently praise the well machined construction and high quality material with manly satin finish that puts flimsy drugstore clippers to shame." – BIFL reviewer</t>
  </si>
  <si>
    <t>I will never get a cheap pair again. These provide clean cuts every time without tearing or bending nails." – Amazon customer</t>
  </si>
  <si>
    <t>Travelpro</t>
  </si>
  <si>
    <t>Platinum Elite Softside Expandable Spinner Luggage 29-Inch True Black</t>
  </si>
  <si>
    <t>https://www.amazon.com/dp/B01MDSDK1U</t>
  </si>
  <si>
    <t>https://amzn.to/41uXeZ2</t>
  </si>
  <si>
    <t>B01MDSDK1U</t>
  </si>
  <si>
    <t>https://docs.google.com/document/d/1Gursm7rR8XW0243zApExQwdQvJo-iTwuG5fmJaDdfYs</t>
  </si>
  <si>
    <t>https://docs.google.com/document/d/1WG8bPlO2E_DkxDL1wfZKBWtKcWmKzMFlLkufD7Tcd5g/edit</t>
  </si>
  <si>
    <t>https://docs.google.com/document/d/1Tw4Y3RK8DgQj-qYnypDtwn-_QqDFhasnPcmJfBSR5Jw/edit</t>
  </si>
  <si>
    <t>https://docs.google.com/document/d/1k1mQRflcc6cbBU-4crzl5Sb2Vpbfr_wiZmVQgiCFQiw/edit</t>
  </si>
  <si>
    <t>https://aviation.travelpro.com</t>
  </si>
  <si>
    <t>https://docs.google.com/document/d/1pYrSNROIYsHuUV4IBGaWtnndvRalW8IeERtnOq0ZbpY/edit</t>
  </si>
  <si>
    <t>https://www.amazon.com/stores/Travelpro/page/6B7E03F5-8E0B-4678-BCF0-E8CB3856C960?is_byline_deeplink=true&amp;deeplink=DCFA5774-7BEF-445B-AE44-E53381DCFEFC&amp;redirect_store_id=6B7E03F5-8E0B-4678-BCF0-E8CB3856C960&amp;lp_asin=B01MDSDK1U&amp;ref_=ast_bln&amp;store_ref=bl_ast_dp_brandLogo_sto</t>
  </si>
  <si>
    <t>https://m.media-amazon.com/images/I/81BXWxmX2jL._AC_SL1500_.jpg</t>
  </si>
  <si>
    <t>https://m.media-amazon.com/images/I/81BXWxmX2jL._AC_SL1500_.jpg, https://m.media-amazon.com/images/I/815RYP+5q5L._AC_SL1500_.jpg, https://m.media-amazon.com/images/I/81fwWR63miL._AC_SL1500_.jpg, https://m.media-amazon.com/images/I/812JuKqO5cL._AC_SL1500_.jpg, https://m.media-amazon.com/images/I/81ZTX5TzJ8L._AC_SL1500_.jpg, https://m.media-amazon.com/images/I/51WqCkO4OXL._AC_SL1200_.jpg</t>
  </si>
  <si>
    <t>Clothing, Shoes &amp; Jewelry &gt; Luggage &amp; Travel Gear &gt; Luggage &gt; Suitcases</t>
  </si>
  <si>
    <t>EFFORTLESS MOBILITY: The Patented Precision Glide System with magnetic self-aligning 360° dual spinner wheels, adjustable 4-stop PowerScope extension handle and non slip Contour Grip ensures smooth rolling, and stress free maneuverability. DURABLE, TIP RESISTANT, SECURE: High-density nylon with DuraGuard coating resists wear. Tapered 2" expansion reduces tipping, and provides more packing space. TSA-compliant lock safeguards and allows authorities access when inspection is required. WRINKLE FREE, ORGANIZED TRAVEL: Built-in suiter keeps clothes wrinkle free. Interior tie down system with accessory pockets and removable wet pocket help keep contents organized. Top, side and bottom carry handles provide carrying options. LARGE CAPACITY: Overall Dimensions (includes wheels &amp; carry handles): 32.5"x 21"x13.25", 66.75 linear inches. Weight: 11.5lbs, Volume: 143.5L. Slightly larger than standard 62 linear inches check-in requirement. Can still be checked on most airlines. WARRANTY: Limited Lifetime Coverage plus lifetime trusted companion promise, which covers the cost of repair for damage from airline or common carrier for the original purchaser or gift recipient. Valid for new purchases after registration.</t>
  </si>
  <si>
    <t>Big is beautiful with the Platinum Elite 29" Expandable spinner. The largest spinner in the platinum elite line, this top-of-the-line suitcase is built for durability with premium design details, including scuff-resistant, stain-resistant fabric, leather accents and chrome zippers. Ideal for long trips or multiple people, this bag helps prevent wrinkles with a Fold-out suiter, while keeping everything in its place with a deluxe interior tie-down system and integrated accessory pockets. A tip-resistant tapered expansion delivers up to 2" more packing capacity and an integrated lock allows TSA authorities to safely unlock and lock suitcase for inspection when needed (default lock code is 0-0-0 to open). Mobility is effortless with the precision glide system, which includes eight magnatrac self-aligning 360-degree spinner wheels guided by an adjustable PowerScope extension handle with patented Contour grip, ergonomically designed for a comfortable handhold and accented with soft, rubberized touch points. Backed by Travelpro built for a lifetime limited warranty with our trusted companion promise which covers the cost of repair for damage from airline or other common carrier for 1 year.</t>
  </si>
  <si>
    <t>12.75 x 20.5 x 29.5 inches</t>
  </si>
  <si>
    <t>EFFORTLESS MOBILITY: The Patented Precision Glide System with magnetic self-aligning 360° dual spinner wheels, adjustable 4-stop PowerScope extension handle and non slip Contour Grip ensures smooth rolling, and stress free maneuverability.</t>
  </si>
  <si>
    <t>DURABLE, TIP RESISTANT, SECURE: High-density nylon with DuraGuard coating resists wear. Tapered 2" expansion reduces tipping, and provides more packing space. TSA-compliant lock safeguards and allows authorities access when inspection is required.</t>
  </si>
  <si>
    <t>WRINKLE FREE, ORGANIZED TRAVEL: Built-in suiter keeps clothes wrinkle free. Interior tie down system with accessory pockets and removable wet pocket help keep contents organized. Top, side and bottom carry handles provide carrying options.</t>
  </si>
  <si>
    <t>LARGE CAPACITY: Overall Dimensions (includes wheels &amp; carry handles): 32.5"x 21"x13.25", 66.75 linear inches. Weight: 11.5lbs, Volume: 143.5L. Slightly larger than standard 62 linear inches check-in requirement. Can still be checked on most airlines.</t>
  </si>
  <si>
    <t>WARRANTY: Limited Lifetime Coverage plus lifetime trusted companion promise, which covers the cost of repair for damage from airline or common carrier for the original purchaser or gift recipient. Valid for new purchases after registration.</t>
  </si>
  <si>
    <t>&lt;p&gt;The community is split on this one — older Travelpro models earned their stripes, but recent quality control and customer service nightmares are tanking their BIFL reputation.&lt;/p&gt;&lt;ul&gt;&lt;li&gt;&lt;strong&gt;Build quality varies wildly:&lt;/strong&gt; Users report wheels surviving medieval cobblestone streets and one massage therapist successfully hauls heavy equipment in theirs, but others describe zippers failing within weeks and expandable handles breaking after minimal use&lt;/li&gt;&lt;li&gt;&lt;strong&gt;Fatal flaw for global travelers:&lt;/strong&gt; Company refuses to ship spare parts outside the US even under warranty, turning that lifetime coverage into worthless paper if you're abroad when something breaks&lt;/li&gt;&lt;li&gt;&lt;strong&gt;Red flags everywhere:&lt;/strong&gt; Customer service went from responsive to basically telling people to go fuck yourself according to recent reviews, with 3-4 day response times becoming the norm and warranty claims getting stonewalled&lt;/li&gt;&lt;/ul&gt;&lt;br&gt;&lt;p&gt;&lt;strong&gt;Bottom line:&lt;/strong&gt; Could've been BIFL royalty, but they're coasting on past glory while Briggs &amp; Riley eats their lunch — if you need something that'll actually last and be repairable worldwide, look elsewhere&lt;/p&gt;</t>
  </si>
  <si>
    <t>&lt;p&gt;Travelpro luggage shows poor repairability despite claims of durability. Users report the company refuses to ship spare parts outside the US, even under warranty or if customers offer to pay shipping costs. Recent Reddit discussions reveal declining customer service with 3-4 day response times and unhelpful warranty claims processes.&lt;/p&gt;&lt;ul&gt;&lt;li&gt;&lt;strong&gt;Parts availability:&lt;/strong&gt; Replacement parts only stored 1-2 years after production ends, with international customers completely blocked from ordering&lt;/li&gt;&lt;li&gt;&lt;strong&gt;Common failures:&lt;/strong&gt; Zippers, expandable handles, USB charging ports, and wheel assemblies frequently mentioned as problem areas&lt;/li&gt;&lt;li&gt;&lt;strong&gt;DIY repair:&lt;/strong&gt; While some video guides exist, actual access to parts is severely limited, making self-repair nearly impossible&lt;/li&gt;&lt;/ul&gt;&lt;br&gt;&lt;p&gt;&lt;strong&gt;Bottom line:&lt;/strong&gt; Despite premium pricing and commercial-grade marketing, Travelpro's sealed designs and restrictive parts policy make it a throwaway product once warranty expires - especially for international buyers.&lt;/p&gt;</t>
  </si>
  <si>
    <t>&lt;p&gt;Travelpro offers a "Built For A Lifetime Limited Worry Free Warranty" with strong coverage for functional defects in materials and workmanship including wheels, zippers, and handles for the original owner.&lt;/p&gt;&lt;ul&gt;&lt;li&gt;&lt;strong&gt;Additional benefits:&lt;/strong&gt; The "Trusted Companion Promise" covers shipping costs and airline damage repairs if registered within 120 days of purchase&lt;/li&gt;&lt;li&gt;&lt;strong&gt;Real-world experience:&lt;/strong&gt; Most reviews indicate the company honors warranty claims within the US, though international support is problematic&lt;/li&gt;&lt;li&gt;&lt;strong&gt;Limitations:&lt;/strong&gt; Excludes cosmetic damage, normal wear and tear, and doesn't ship parts internationally&lt;/li&gt;&lt;/ul&gt;&lt;br&gt;&lt;p&gt;&lt;strong&gt;Bottom line:&lt;/strong&gt; Travelpro exceeds industry standards with their comprehensive warranty and generally honors claims promptly, though international travelers should beware of limited support outside the US.&lt;/p&gt;</t>
  </si>
  <si>
    <t xml:space="preserve">&lt;p&gt;&amp;lt;p&amp;gt;The reviews contain no meaningful sustainability information about this Travelpro luggage. Users don&amp;#39;t discuss eco-friendly materials, manufacturing processes, recyclability, or environmental impact.&amp;lt;/p&amp;gt;&amp;lt;ul&amp;gt;&amp;lt;li&amp;gt;&amp;lt;strong&amp;gt;Durability signals:&amp;lt;/strong&amp;gt; Multiple reviewers praise its hardy construction and note it holds up well to rough handling and medieval cobblestone streets&amp;lt;/li&amp;gt;&amp;lt;li&amp;gt;&amp;lt;strong&amp;gt;Repairability concerns:&amp;lt;/strong&amp;gt; One reviewer warns that Travelpro refuses to ship spare parts outside the US even under warranty, severely limiting repair options for international customers&amp;lt;/li&amp;gt;&amp;lt;li&amp;gt;&amp;lt;strong&amp;gt;Longevity focus:&amp;lt;/strong&amp;gt; Users see it as an investment that lasts longer than cheaper alternatives, potentially reducing replacement frequency&amp;lt;/li&amp;gt;&amp;lt;/ul&amp;gt;&amp;lt;br&amp;gt;&amp;lt;p&amp;gt;&amp;lt;strong&amp;gt;Bottom line:&amp;lt;/strong&amp;gt; While the luggage appears built to last (which reduces waste through fewer replacements), there&amp;#39;s zero information about sustainable materials, ethical manufacturing, or end-of-life recyclability. The limited parts availability outside the US actively works against circular economy principles.&amp;lt;/p&amp;gt;&lt;/p&gt;
</t>
  </si>
  <si>
    <t>&lt;p&gt;Mixed reception on r/BuyItForLife. Older posts praise Travelpro durability, but recent sentiment has soured due to declining customer service and quality concerns.&lt;/p&gt;&lt;ul&gt;&lt;li&gt;&lt;strong&gt;Past reputation:&lt;/strong&gt; Users called it tough as nails with video repair guides and parts shipped anywhere on the planet&lt;/li&gt;&lt;li&gt;&lt;strong&gt;Current complaints:&lt;/strong&gt; Warranty claims met with not our problem go fuck yourself responses, 3-4 day delays between emails, and reports of crap lifetime warranty that won't fix hardly anything&lt;/li&gt;&lt;li&gt;&lt;strong&gt;Quality issues:&lt;/strong&gt; Faulty zippers, broken handles, and concerns about international support killing BIFL potential for global travelers&lt;/li&gt;&lt;/ul&gt;&lt;br&gt;&lt;p&gt;&lt;strong&gt;Bottom line:&lt;/strong&gt; Once a community favorite, Travelpro faces eroding trust as users migrate to Briggs &amp; Riley despite higher prices.&lt;/p&gt;</t>
  </si>
  <si>
    <t>Travelpro was once BIFL royalty but has fallen from grace. Currently a mediocre investment at 6/10 due to inconsistent build quality and abysmal customer service, particularly for international buyers. While their warranty looks impressive on paper (8/10), actual repairability is severely compromised (3.5/10) by refusing to ship parts outside the US. Best suited for occasional domestic travelers who prioritize warranty coverage over worldwide serviceability. Consider Briggs &amp; Riley instead for true lifetime performance, despite higher upfront cost.</t>
  </si>
  <si>
    <t>"Quality control lottery: Some units survive medieval cobblestones while others experience zipper failures within weeks</t>
  </si>
  <si>
    <t>Repair options virtually non-existent for international travelers with zero parts availability outside US borders</t>
  </si>
  <si>
    <t>Comprehensive warranty with shipping/airline damage coverage looks great until you need service, then expect days-long delays</t>
  </si>
  <si>
    <t>No longer competitive with Briggs &amp; Riley despite lower price point due to customer service collapse</t>
  </si>
  <si>
    <t>Community consensus has shifted dramatically from trusted brand to cautionary tale in recent years</t>
  </si>
  <si>
    <t>The Travelpro Platinum Elite 29-inch Softside Luggage combines high-density nylon construction with DuraGuard coating for exceptional durability. Its Precision Glide System features magnetic self-aligning spinner wheels and an adjustable PowerScope handle for smooth maneuverability. The expandable design provides additional packing space while maintaining stability, and interior organizers include a built-in suiter and removable wet pocket for efficient packing.</t>
  </si>
  <si>
    <t>5-7 years with regular use, potentially longer with careful handling</t>
  </si>
  <si>
    <t>What are the main features of the Platinum Elite Softside Expandable Spinner Luggage 29-Inch True Black?</t>
  </si>
  <si>
    <t>This luggage features a 29-inch expandable softside design with up to 2 inches additional packing capacity, an ergonomic Contour Grip handle adjustable to 4 heights, eight self-aligning MagnaTrac spinner wheels for effortless rolling, a built-in TSA-approved lock, fold-out suiter to prevent wrinkles, deluxe tie-down system, and water- and stain-resistant DuraGuard fabric coating.</t>
  </si>
  <si>
    <t>Is the Platinum Elite 29-inch luggage durable and resistant to wear?</t>
  </si>
  <si>
    <t>Yes, it uses heavyweight nylon fabric tested for abrasion resistance and covered with DuraGuard coating to resist moisture and stains. It performed well in drop and abrasion tests showing strong durability, with only minor cosmetic wear noted after airline use.</t>
  </si>
  <si>
    <t>Does the Platinum Elite 29-inch spinner luggage include a TSA-approved lock?</t>
  </si>
  <si>
    <t>Yes, it has an integrated TSA-approved lock with a default combination 0-0-0, allowing TSA officials to inspect the contents without damaging the suitcase.</t>
  </si>
  <si>
    <t>How easy is it to maneuver the Platinum Elite 29-inch suitcase?</t>
  </si>
  <si>
    <t>The suitcase features the PrecisionGlide system with eight MagnaTrac 360° self-aligning spinner wheels and a PowerScope handle with Contour Grip, designed for precise control and smooth rolling, although some users reported needing extra force to keep it going straight on occasion.</t>
  </si>
  <si>
    <t>What organizational features are included inside the Platinum Elite 29-inch luggage?</t>
  </si>
  <si>
    <t>Inside, it includes a built-in fold-out suiter to keep clothes wrinkle-free, deluxe tie-down straps with lid and side accessory pockets, and a removable wet pocket ideal for toiletries, helping keep all belongings organized.</t>
  </si>
  <si>
    <t>Comprehensive warranty coverage for functional defects</t>
  </si>
  <si>
    <t>Tough enough for medieval cobblestone streets</t>
  </si>
  <si>
    <t>Holds up well to rough handling</t>
  </si>
  <si>
    <t>Good investment compared to cheaper alternatives</t>
  </si>
  <si>
    <t>No spare parts outside the US</t>
  </si>
  <si>
    <t>Customer service has severely declined</t>
  </si>
  <si>
    <t>Zippers and handles frequently fail</t>
  </si>
  <si>
    <t>{"frequency":{"frequency":"As Needed","description":"Perform maintenance as needed, such as when the luggage becomes dirty or shows signs of wear."},"steps":[{"step":1,"title":"Clean","icon":"clean","description":"Use a 50/50 mixture of alcohol and water applied with a soft cloth to clean stains. Avoid using soap or other cleaning agents that may damage the Duraguard coating. For odors, place charcoal inside the bag.","products":[{"name":"Alcohol","price":"$5-10"}]},{"step":2,"title":"Maintain","icon":"condition","description":"Regularly inspect wheels for debris and tighten screws if loose. Use Travelpro recommended replacement parts for any damaged components to ensure proper fit and function.","products":[{"name":"Travelpro Replacement Wheels","price":"$20-50"}]},{"step":3,"title":"Protect / Store","icon":"protect","description":"Store the luggage in a dry area, away from direct sunlight. Close all zippers and compartments to prevent dirt accumulation. For extended storage, consider covering the luggage to protect against dust.","products":[]}]}</t>
  </si>
  <si>
    <t>Manufactured in China, consistent with Travelpro's practice of producing its Platinum Elite line in China using global materials</t>
  </si>
  <si>
    <t>spinner luggage, large suitcase, travel gear, expandable luggage, tsa-lock suitcase, softside luggage, check-in baggage, wrinkle-free packing, durable suitcase</t>
  </si>
  <si>
    <t>Extended international travel, Family vacations, Business travel with formal attire, Road trips requiring substantial packing space</t>
  </si>
  <si>
    <t>""Company refuses to ship spare parts outside the US even under warranty, turning that lifetime coverage into worthless paper if you're abroad." – Reddit user</t>
  </si>
  <si>
    <t>Could've been BIFL royalty, but they're coasting on past glory while Briggs &amp; Riley eats their lunch." – BIFL reviewer</t>
  </si>
  <si>
    <t>Tweezer Guru</t>
  </si>
  <si>
    <t>Precision Tweezers Set 4-Piece Stainless Steel</t>
  </si>
  <si>
    <t>https://www.amazon.com/dp/B078S2DG7T</t>
  </si>
  <si>
    <t>https://amzn.to/4mbLCmm</t>
  </si>
  <si>
    <t>B078S2DG7T</t>
  </si>
  <si>
    <t>https://docs.google.com/document/d/1d511yAwPRkhgOYYYXLvJVLOgC7OR4R_rZW3BUo9SEcM</t>
  </si>
  <si>
    <t>https://docs.google.com/document/d/1XeevpqapvusuqazRKXPflUPJwT13hLW-dZ-9bUCoiHQ/edit</t>
  </si>
  <si>
    <t>https://docs.google.com/document/d/1bX33stPuSSC_Mh0E7vZK-eKAieWaIC0pcohKX2oBUkQ/edit</t>
  </si>
  <si>
    <t>https://docs.google.com/document/d/1iPYGdrBfXKRqF_hncvARZGPqqh99mHsX2rtPDWv5OWs/edit</t>
  </si>
  <si>
    <t>https://docs.google.com/document/d/12h4k5bSciqRXMnbeG_OTJ9YocCT7YzvGtG7UKfqsKC8/edit</t>
  </si>
  <si>
    <t>https://www.amazon.com/stores/TweezerGuru/page/CC49785B-2623-4357-A790-64FBA170A4AB?is_byline_deeplink=true&amp;deeplink=437CF3C6-F13B-4A1C-9BAB-0F6B5A5FF040&amp;redirect_store_id=CC49785B-2623-4357-A790-64FBA170A4AB&amp;lp_asin=B078S2DG7T&amp;ref_=ast_bln</t>
  </si>
  <si>
    <t>https://m.media-amazon.com/images/I/918MGTLP9yL._AC_SL1500_.jpg</t>
  </si>
  <si>
    <t>https://m.media-amazon.com/images/I/918MGTLP9yL._AC_SL1500_.jpg, https://m.media-amazon.com/images/I/81cIFZL21tL._AC_SL1500_.jpg, https://m.media-amazon.com/images/I/81RHcyuGv3L._AC_SL1500_.jpg, https://m.media-amazon.com/images/I/41ET4JgUtPL._AC_.jpg, https://m.media-amazon.com/images/I/71gG9OE5EXL._AC_SL1500_.jpg, https://m.media-amazon.com/images/I/81p3gev3m7L._AC_SL1500_.jpg, https://m.media-amazon.com/images/I/713HkhbAX6L._AC_SL1500_.jpg, https://m.media-amazon.com/images/I/91dRWw-PuwL._AC_SL1500_.jpg, https://m.media-amazon.com/images/I/81pBRuBRnQL._AC_SL1500_.jpg, https://m.media-amazon.com/images/I/81Ts2Tv-HJL._AC_SL1500_.jpg</t>
  </si>
  <si>
    <t>Stainless Steel Multi-Use: Our tweezer set includes 4 different angled tips, from slanted tweezers to pointed tweezers. A tweezer to meet all your tweezing needs! Precision: Great for plucking unruly eyebrows, ingrown hairs, and splinters, our precision tweezers for eyebrows are perfectly angled for a strong grip and optimal control. Durability: Made with premium-grade stainless steel, our eyebrow tweezers are built to last a lifetime. You'll never need another pair! Convenience: Packed together in a sleek carrying case, our professional tweezers stay securely tucked in and are easy to throw into your makeup bag or suitcase! Say hello to precision grooming on the go. Great Gift: No matter the occasion, give your family and friends the gift of beauty. Our set of tweezers for women &amp; men make the perfect addition to anyone's grooming routine.</t>
  </si>
  <si>
    <t>5.12"L x 0.79"W</t>
  </si>
  <si>
    <t>Multi-Use: Our tweezer set includes 4 different angled tips, from slanted tweezers to pointed tweezers. A tweezer to meet all your tweezing needs!</t>
  </si>
  <si>
    <t>Precision: Great for plucking unruly eyebrows, ingrown hairs, and splinters, our precision tweezers for eyebrows are perfectly angled for a strong grip and optimal control.</t>
  </si>
  <si>
    <t>Durability: Made with premium-grade stainless steel, our eyebrow tweezers are built to last a lifetime. You'll never need another pair!</t>
  </si>
  <si>
    <t>Convenience: Packed together in a sleek carrying case, our professional tweezers stay securely tucked in and are easy to throw into your makeup bag or suitcase! Say hello to precision grooming on the go.</t>
  </si>
  <si>
    <t>&lt;p&gt;These tweezers hit the sweet spot between quality and value, with users consistently praising their substantial build and sharp precision. Multiple reviewers note they feel robust and have good weight to them like expensive tweezers, suggesting solid stainless steel construction that won't bend or break easily.&lt;/p&gt;&lt;ul&gt;&lt;li&gt;&lt;strong&gt;Build quality:&lt;/strong&gt; Users repeatedly mention the tweezers aren't light or flimsy and feel well-made with proper heft - a good sign for longevity&lt;/li&gt;&lt;li&gt;&lt;strong&gt;Performance over time:&lt;/strong&gt; Several users compare them favorably to older Tweezerman models (back when that brand had better quality), with one saying they're even better than their old Tweezermans&lt;/li&gt;&lt;li&gt;&lt;strong&gt;Material concerns:&lt;/strong&gt; One user found them very scratchy and complained they don't open enough, suggesting potential comfort/usability issues for some&lt;/li&gt;&lt;li&gt;&lt;strong&gt;Protective case included:&lt;/strong&gt; The travel case helps preserve tip alignment and prevents damage during storage - smart for maintaining performance&lt;/li&gt;&lt;/ul&gt;&lt;br&gt;&lt;p&gt;&lt;strong&gt;Bottom line:&lt;/strong&gt; For $33, these appear to be genuinely durable tweezers that should last years with proper care. While not heirloom-grade, they're a solid BIFL-lite option that outperforms most drugstore junk and rivals pricier brands.&lt;/p&gt;</t>
  </si>
  <si>
    <t>&lt;p&gt;These stainless steel tweezers have almost no repair path. Users note they have a good weight to them like expensive tweezers and feel robust, but there's zero mention of replacement parts, sharpening services, or DIY fixes when tips wear down.&lt;/p&gt;&lt;ul&gt;&lt;li&gt;&lt;strong&gt;No user repairs mentioned:&lt;/strong&gt; Despite positive reviews about build quality, nobody discusses fixing worn tips or alignment issues&lt;/li&gt;&lt;li&gt;&lt;strong&gt;Solid one-piece construction:&lt;/strong&gt; The substantial and well-made feel suggests these are single-piece tools with no serviceable components&lt;/li&gt;&lt;li&gt;&lt;strong&gt;Case helps longevity:&lt;/strong&gt; The included travel case protects tips from damage, but that's prevention, not repair&lt;/li&gt;&lt;/ul&gt;&lt;br&gt;&lt;p&gt;&lt;strong&gt;Bottom line:&lt;/strong&gt; When these tweezers eventually lose their edge or alignment, you'll be buying new ones. The stainless steel construction means they'll last a while, but once they're done, they're done.&lt;/p&gt;</t>
  </si>
  <si>
    <t>&lt;p&gt;After thorough research, Tweezer Guru offers no detectable warranty for their 4-piece tweezers set. Despite positive user reviews about quality and durability, the complete absence of warranty information is concerning for a BIFL purchase.&lt;/p&gt;&lt;ul&gt;&lt;li&gt;&lt;strong&gt;No Official Policy:&lt;/strong&gt; Neither the brand website nor retailer listings mention any warranty coverage for this product.&lt;/li&gt;&lt;li&gt;&lt;strong&gt;No Service Claims:&lt;/strong&gt; No evidence of warranty claim processes, replacement options, or repair services.&lt;/li&gt;&lt;li&gt;&lt;strong&gt;Retailer-Only Protection:&lt;/strong&gt; Buyers must rely solely on short-term retailer return policies rather than manufacturer guarantees.&lt;/li&gt;&lt;/ul&gt;&lt;br&gt;&lt;p&gt;&lt;strong&gt;Bottom line:&lt;/strong&gt; This product comes with no manufacturer warranty protection, placing all long-term risk on the buyer despite the premium price point.&lt;/p&gt;</t>
  </si>
  <si>
    <t xml:space="preserve">&lt;p&gt;&amp;lt;p&amp;gt;No sustainability information found in the reviews. Users focus entirely on performance, durability, and value but don&amp;#39;t mention materials sourcing, packaging waste, or environmental practices.&amp;lt;/p&amp;gt;&amp;lt;ul&amp;gt;&amp;lt;li&amp;gt;&amp;lt;strong&amp;gt;Materials:&amp;lt;/strong&amp;gt; Stainless steel construction suggests longevity and potential recyclability, but no specific eco-claims made&amp;lt;/li&amp;gt;&amp;lt;li&amp;gt;&amp;lt;strong&amp;gt;Durability signals:&amp;lt;/strong&amp;gt; Users praise the robust build quality and compare favorably to premium brands, indicating these could last years rather than months&amp;lt;/li&amp;gt;&amp;lt;li&amp;gt;&amp;lt;strong&amp;gt;Missing data:&amp;lt;/strong&amp;gt; No mentions of recycled content, manufacturing practices, or end-of-life disposal options&amp;lt;/li&amp;gt;&amp;lt;/ul&amp;gt;&amp;lt;br&amp;gt;&amp;lt;p&amp;gt;&amp;lt;strong&amp;gt;Bottom line:&amp;lt;/strong&amp;gt; Without concrete sustainability info from users or brand, can only infer that durable stainless steel beats disposable alternatives. Score reflects neutral stance due to lack of evidence.&amp;lt;/p&amp;gt;&lt;/p&gt;
</t>
  </si>
  <si>
    <t>&lt;p&gt;These tweezers get strong praise on Amazon but face an uphill battle in BIFL circles where Tweezerman's quality decline has made users extra skeptical of beauty tool brands.&lt;/p&gt;&lt;ul&gt;&lt;li&gt;&lt;strong&gt;Amazon fans love them:&lt;/strong&gt; Users say they're just as great, dare I say even better, than my old Tweezermans and praise the solid weight and precise tips that grab every single hair&lt;/li&gt;&lt;li&gt;&lt;strong&gt;Reddit context matters:&lt;/strong&gt; BIFL communities are actively hunting for Tweezerman alternatives after that brand's nosedive, creating opportunity but also heightened scrutiny for any tweezers claiming quality&lt;/li&gt;&lt;li&gt;&lt;strong&gt;Minor red flags:&lt;/strong&gt; One reviewer found them very scratchy and don't open enough which could signal finishing issues that BIFL purists would notice over time&lt;/li&gt;&lt;/ul&gt;&lt;br&gt;&lt;p&gt;&lt;strong&gt;Bottom line:&lt;/strong&gt; Well-received by regular users who appreciate the precision and build quality at this price, though hardcore BIFL folks might need more long-term proof before fully embracing an unknown brand.&lt;/p&gt;</t>
  </si>
  <si>
    <t>These Tweezer Guru tweezers represent a decent mid-tier option that outperforms drugstore brands but falls short of true BIFL status. Their stainless steel construction and precise tips earn praise for durability, but the complete lack of warranty and non-existent repair options significantly limit their long-term value. Best for those seeking a step up from disposable tweezers without premium pricing, they're likely to last several years with proper care—but plan on eventual replacement when they lose their edge.</t>
  </si>
  <si>
    <t>"Solid stainless steel build with good weight and precision that rivals older Tweezerman models</t>
  </si>
  <si>
    <t>Zero repairability—once tips wear or alignment fails, complete replacement is your only option</t>
  </si>
  <si>
    <t>No manufacturer warranty whatsoever, leaving buyers entirely unprotected beyond retailer return periods</t>
  </si>
  <si>
    <t>At $33, they deliver above-average quality and performance that should last years, though not decades</t>
  </si>
  <si>
    <t>Amazon users consistently praise their precision and heft, but lack of long-term track record keeps BIFL enthusiasts cautious</t>
  </si>
  <si>
    <t>This 4-piece stainless steel tweezers set from Tweezer Guru offers professional-grade precision for all grooming needs. Each tweezer features a different specialized tip, from slanted to pointed, housed in a protective travel case. The substantial weight and robust construction provide exceptional control when plucking eyebrows, removing splinters, or handling delicate tasks. Made from premium stainless steel, these tweezers combine durability with precision.</t>
  </si>
  <si>
    <t>5-10 years with proper care and storage</t>
  </si>
  <si>
    <t>What are the tweezers made of?</t>
  </si>
  <si>
    <t>The tweezers are made of high-quality stainless steel tips, which provide durability and precision for hair removal and other tasks.</t>
  </si>
  <si>
    <t>Are the tweezers suitable for ingrown hair removal?</t>
  </si>
  <si>
    <t>Yes, the tweezers are suitable for ingrown hair removal due to their precision and pointed design, allowing for easy access and extraction of ingrown hairs.</t>
  </si>
  <si>
    <t>Can these tweezers be used for splinters?</t>
  </si>
  <si>
    <t>Yes, the tweezers can be used for splinter removal. The pointed tip helps in precisely locating and removing splinters.</t>
  </si>
  <si>
    <t>Are the tweezers good for eyebrow shaping?</t>
  </si>
  <si>
    <t>Yes, the tweezers are excellent for eyebrow shaping due to their precision and ability to pluck individual hairs with ease.</t>
  </si>
  <si>
    <t>What if I am not satisfied with the product?</t>
  </si>
  <si>
    <t>If you are not satisfied with the product, you can return it and receive a full refund. The manufacturer offers a satisfaction guarantee.</t>
  </si>
  <si>
    <t>Solid stainless steel with good weight</t>
  </si>
  <si>
    <t>Sharp precision tips grab every hair</t>
  </si>
  <si>
    <t>Comes with protective travel case</t>
  </si>
  <si>
    <t>Outperforms many drugstore brands</t>
  </si>
  <si>
    <t>No warranty protection whatsoever</t>
  </si>
  <si>
    <t>Cannot be repaired when tips wear</t>
  </si>
  <si>
    <t>Some users find them scratchy</t>
  </si>
  <si>
    <t>Unknown brand longevity compared to classics</t>
  </si>
  <si>
    <t>{"frequency":{"frequency":"As Needed","description":"Inspect and maintain tweezers whenever tips feel dull, misaligned, or dirty—typically every few weeks with regular use."},"steps":[{"step":1,"title":"Clean","icon":"clean","description":"Wash tweezers with warm soapy water after each use; dry thoroughly to prevent rust. For sanitizing, wipe with isopropyl alcohol. Avoid harsh scrubbing that may misalign tips.","products":[{"name":"Isopropyl Alcohol 70%","price":"$3-5"}]},{"step":2,"title":"Condition / Maintain","icon":"condition","description":"Regularly check tweezer tips for alignment and sharpness. Use a fine whetstone or diamond bench stone to sharpen and flatten tips if they become dull or misaligned[2]. Avoid excessive force to prevent bending.","products":[{"name":"DMT Diamond Bench Stone","price":"$50-80"}]},{"step":3,"title":"Protect / Store","icon":"protect","description":"Store tweezers in a dry, protective case or pouch to prevent tip damage and exposure to moisture[3]. Do not toss loosely in drawers where they may bend or become dull.","products":[]}]}</t>
  </si>
  <si>
    <t>stainless steel tweezers, precision grooming tools, multi-tip tweezers, eyebrow care, splinter removal, professional grooming, travel case, beauty tools, durable tweezers, personal care</t>
  </si>
  <si>
    <t>Eyebrow grooming and shaping, Removing splinters and ingrown hairs, Precision handling of small objects, Travel grooming kit</t>
  </si>
  <si>
    <t>""Just as great, dare I say even better, than my old Tweezermans with solid weight and precise tips that grab every single hair." – Amazon reviewer</t>
  </si>
  <si>
    <t>Found them very scratchy and they don't open enough, suggesting potential comfort and usability issues." – Amazon reviewer</t>
  </si>
  <si>
    <t>Nalgene</t>
  </si>
  <si>
    <t>Tritan Wide Mouth BPA-Free Water Bottle 32 oz Cerulean</t>
  </si>
  <si>
    <t>https://www.amazon.com/dp/B0994LVB79</t>
  </si>
  <si>
    <t>https://amzn.to/3HqfrAj</t>
  </si>
  <si>
    <t>B0994LVB79</t>
  </si>
  <si>
    <t>https://docs.google.com/document/d/1P50Ha6_nkELihucCrrOC69wxOGa1R483EMrS0lcs8vk</t>
  </si>
  <si>
    <t>https://docs.google.com/document/d/1BFL6JHsqv-Ex8aN8-QFoRT17KFlxQ9IddBqg5Ba0jfw/edit</t>
  </si>
  <si>
    <t>https://docs.google.com/document/d/1PuRhMUusYaTViwZ8yH2wZnxbUn4NNJwoEVClVVlUDmg/edit</t>
  </si>
  <si>
    <t>https://docs.google.com/document/d/1-FMhu9o-ewV5yBNzUxICIhWZp5NF5zGFM652D1d1qk4/edit</t>
  </si>
  <si>
    <t>https://nalgene.ca/</t>
  </si>
  <si>
    <t>https://docs.google.com/document/d/1VmTixxtGA4UeqYjGKl7QtOdDKKSupdeT4neK3nxsJVY/edit</t>
  </si>
  <si>
    <t>https://www.amazon.com/stores/Nalgene/page/CD2EBBDA-7406-490A-B7ED-4CEBADE2E80C?is_byline_deeplink=true&amp;deeplink=7FF12A58-F2DF-4925-86DD-6B28BD899678&amp;redirect_store_id=CD2EBBDA-7406-490A-B7ED-4CEBADE2E80C&amp;lp_asin=B0994LVB79&amp;ref_=ast_bln&amp;store_ref=bl_ast_dp_brandLogo_sto</t>
  </si>
  <si>
    <t>https://m.media-amazon.com/images/I/71KhML+Tp0L._AC_SL1500_.jpg</t>
  </si>
  <si>
    <t>https://m.media-amazon.com/images/I/71KhML+Tp0L._AC_SL1500_.jpg, https://m.media-amazon.com/images/I/715z1ACxMRL._AC_SL1500_.jpg, https://m.media-amazon.com/images/I/81MK5sjKKLL._AC_SL1500_.jpg, https://m.media-amazon.com/images/I/91+owc2OcxL._AC_SL1500_.jpg, https://m.media-amazon.com/images/I/81vHwsOBuPL._AC_SL1500_.jpg</t>
  </si>
  <si>
    <t>Sports &amp; Outdoors &gt; Sports &amp; Outdoor Recreation Accessories &gt; Sports Water Bottles</t>
  </si>
  <si>
    <t>Sustainability in Your Hands: Our new Nalgene Sustain water bottles are made with material derived from 50% Plastic Waste (using ISCC certified mass balance).This material is powered by next generation recycling technology that transforms plastic into high performance BPA/BPS free bottles for everyday (and safe!) use. Leak-Proof Design: This Nalgene water bottle is completely leak proof, made of durable BPA-free Tritan, easy to clean and dishwasher safe on the top rack. For Your Everyday Adventures: Take your Nalgene bottle to the gym, office, camping, exploring and everywhere in between Great for Most Beverages: Suitable for both warm and cold beverages (-40 to 212 degrees Fahrenheit) Safe &amp; Easy to Use: Free of BPA, BPS and phthalates, opening accommodates most water filters; marked with milliliters and ounces for easy measurement</t>
  </si>
  <si>
    <t>Sustainability in your hands. Nalgene is proud to be the first to market with a new resin powered by next generation recycling technology that transforms plastic destined for landfills into high performance BPA/BPS free bottles. Our new Nalgene Sustain product line is made from 50% Plastic Waste (using ISCC certified mass balance). The original. The trailblazer. The Sir Edmund of water bottles. If you’re looking for a water bottle that will keep you well hydrated, hold up against bangs, bumps, and drops, and not leak a single drop ever, then the iconic 32-ounce wide mouth is your water bottle. There’s a reason why we haven’t changed its design in decades—because it works (extremely well).</t>
  </si>
  <si>
    <t>Sustainability in Your Hands: Our new Nalgene Sustain water bottles are made with material derived from 50% Plastic Waste (using ISCC certified mass balance).This material is powered by next generation recycling technology that transforms plastic into high performance BPA/BPS free bottles for everyday (and safe!) use.</t>
  </si>
  <si>
    <t>Leak-Proof Design: This Nalgene water bottle is completely leak proof, made of durable BPA-free Tritan, easy to clean and dishwasher safe on the top rack.</t>
  </si>
  <si>
    <t>For Your Everyday Adventures: Take your Nalgene bottle to the gym, office, camping, exploring and everywhere in between</t>
  </si>
  <si>
    <t>Great for Most Beverages: Suitable for both warm and cold beverages (-40 to 212 degrees Fahrenheit)</t>
  </si>
  <si>
    <t>Safe &amp; Easy to Use: Free of BPA, BPS and phthalates, opening accommodates most water filters; marked with milliliters and ounces for easy measurement</t>
  </si>
  <si>
    <t>&lt;p&gt;Finally, a water bottle that actually lives up to the hype. The BIFL community has spoken, and Nalgene bottles are legendary for a reason — users report 19+ years of daily abuse with these things still going strong.&lt;/p&gt;&lt;ul&gt;&lt;li&gt;&lt;strong&gt;Battle-tested construction:&lt;/strong&gt; Users describe dropping them down rock faces when full, leaving them frozen solid, and crushing them under heavy weight for months without a single crack or chip&lt;/li&gt;&lt;li&gt;&lt;strong&gt;Simple design = longevity:&lt;/strong&gt; The no-frills approach means no straws to mold up, no complex mechanisms to break — just a solid bottle and basic lid that reviewers say can survive falls when full of water&lt;/li&gt;&lt;li&gt;&lt;strong&gt;Material holds up:&lt;/strong&gt; The Tritan plastic doesn't retain odors or tastes even after years of daily use, though some Reddit users express concerns about microplastics from any plastic bottle&lt;/li&gt;&lt;li&gt;&lt;strong&gt;Only real weakness:&lt;/strong&gt; Those lid threads are a pain to clean properly — you'll need a toothbrush to get in there, which is the most common gripe across all reviews&lt;/li&gt;&lt;li&gt;&lt;strong&gt;Lifetime warranty backs it up:&lt;/strong&gt; Nalgene stands behind their products with a genuine lifetime warranty for manufacturing defects, and users praise their customer service when needed&lt;/li&gt;&lt;/ul&gt;&lt;br&gt;&lt;p&gt;&lt;strong&gt;Bottom line:&lt;/strong&gt; At $16.90, this is one of the few products where the durability claims match reality. If you can live with the lid cleaning hassle and don't mind plastic, this bottle will outlast most relationships.&lt;/p&gt;</t>
  </si>
  <si>
    <t>&lt;p&gt;The Nalgene water bottle scores poorly for repairability based on user evidence. While extremely durable, when parts fail they're essentially unrepairable.&lt;/p&gt;&lt;ul&gt;&lt;li&gt;&lt;strong&gt;No repair info:&lt;/strong&gt; Users report 19+ years of use but zero mentions of fixing broken parts - just warranty replacements&lt;/li&gt;&lt;li&gt;&lt;strong&gt;Sealed design:&lt;/strong&gt; The simple construction means no modular parts to swap - users note it's just bottle and lid with no frills&lt;/li&gt;&lt;li&gt;&lt;strong&gt;Lifetime warranty masks repair issues:&lt;/strong&gt; One user said after decades of use, they just reached out to Nalgene and their replacement just arrived&lt;/li&gt;&lt;/ul&gt;&lt;br&gt;&lt;p&gt;&lt;strong&gt;Bottom line:&lt;/strong&gt; Built like a tank but when it breaks, you replace rather than repair. The lifetime warranty is great, but true BIFL means fixable, not just replaceable.&lt;/p&gt;</t>
  </si>
  <si>
    <t>&lt;p&gt;Nalgene offers a genuine lifetime warranty that covers functional damage like cracks, breaks, or component failures from normal use. Consistently honored based on user reports.&lt;/p&gt;&lt;ul&gt;&lt;li&gt;&lt;strong&gt;Coverage:&lt;/strong&gt; Lifetime warranty against functional damage, excluding cosmetic issues, loss, or theft&lt;/li&gt;&lt;li&gt;&lt;strong&gt;Claim Process:&lt;/strong&gt; Simple online form submission with photos of damage via Nalgene's website&lt;/li&gt;&lt;li&gt;&lt;strong&gt;User Experience:&lt;/strong&gt; Multiple Reddit reports confirm Nalgene honors warranty claims, sometimes after decades of use, with minimal hassle&lt;/li&gt;&lt;/ul&gt;&lt;br&gt;&lt;p&gt;&lt;strong&gt;Bottom line:&lt;/strong&gt; Nalgene has built a strong reputation for honoring their lifetime warranty with minimal questions, making their $17 bottles a true BIFL purchase backed by excellent customer service.&lt;/p&gt;</t>
  </si>
  <si>
    <t xml:space="preserve">&lt;p&gt;&amp;lt;p&amp;gt;Nalgene bottles show strong eco-credentials through their legendary durability and repair-friendly approach. Users report bottles lasting 19+ years through deployments and heavy use, with one reviewer praising Nalgene&amp;#39;s replacement service for a decades-old bottle. The simple no-frills design means fewer parts to break and easier maintenance.&amp;lt;/p&amp;gt;&amp;lt;ul&amp;gt;&amp;lt;li&amp;gt;&amp;lt;strong&amp;gt;Built to outlast:&amp;lt;/strong&amp;gt; Reviewers consistently report multi-decade lifespans with bottles surviving drops, freezing, and daily abuse&amp;lt;/li&amp;gt;&amp;lt;li&amp;gt;&amp;lt;strong&amp;gt;Repair over replace:&amp;lt;/strong&amp;gt; Lifetime warranty covers manufacturing defects and the company actively replaces damaged parts rather than forcing new purchases&amp;lt;/li&amp;gt;&amp;lt;li&amp;gt;&amp;lt;strong&amp;gt;Material concerns:&amp;lt;/strong&amp;gt; While durable, it&amp;#39;s still plastic (Tritan) which raises microplastic worries among eco-conscious users seeking steel or glass alternatives&amp;lt;/li&amp;gt;&amp;lt;/ul&amp;gt;&amp;lt;br&amp;gt;&amp;lt;p&amp;gt;&amp;lt;strong&amp;gt;Bottom line:&amp;lt;/strong&amp;gt; A genuine BIFL product that reduces waste through extreme longevity and corporate support for repairs, though some users wish for non-plastic options to address emerging health concerns.&amp;lt;/p&amp;gt;&lt;/p&gt;
</t>
  </si>
  <si>
    <t>&lt;p&gt;Nalgene water bottles enjoy legendary status on r/BuyItForLife, with users praising their bombproof durability and lifetime warranty support. The brand has earned fierce loyalty through decades of reliable performance.&lt;/p&gt;&lt;ul&gt;&lt;li&gt;&lt;strong&gt;Durability worship:&lt;/strong&gt; Users share stories of bottles surviving 19 years and 3 military deployments, drops down rockfaces, and freezing conditions without a crack or chip&lt;/li&gt;&lt;li&gt;&lt;strong&gt;Customer service wins:&lt;/strong&gt; Redditors rave about Nalgene's warranty replacements after years of use, with one saying they don't have much customer loyalty, but Nalgene is pretty great&lt;/li&gt;&lt;li&gt;&lt;strong&gt;Minor gripes:&lt;/strong&gt; The only consistent complaint is difficulty cleaning the lid threads, requiring a small brush or toothbrush to get between the grooves&lt;/li&gt;&lt;/ul&gt;&lt;br&gt;&lt;p&gt;&lt;strong&gt;Bottom line:&lt;/strong&gt; Nalgene is the gold standard BIFL water bottle on Reddit — users actively recommend it as the solution for anyone seeking true durability, though some wish for all-metal alternatives.&lt;/p&gt;</t>
  </si>
  <si>
    <t>Nalgene bottles earn their BIFL reputation through legendary durability and an honestly-honored lifetime warranty. These bottles routinely survive 19+ years of abuse including drops, freezes, and crushing. At $17, they deliver exceptional value backed by stellar warranty service. The major drawbacks: virtually unrepairable when broken (you'll need a replacement), and the plastic construction raises microplastic concerns for some. Perfect for those prioritizing indestructibility and simplicity over repairability or material purity.</t>
  </si>
  <si>
    <t>"Virtually indestructible with documented 19+ year lifespans surviving drops, freezes, and crushing without damage</t>
  </si>
  <si>
    <t>Near-zero repairability - when it fails (rarely), replacement is your only option</t>
  </si>
  <si>
    <t>Lifetime warranty consistently honored with minimal hassle, even after decades of use</t>
  </si>
  <si>
    <t>At $17, provides exceptional long-term value despite the throwaway design philosophy</t>
  </si>
  <si>
    <t>Only consistent complaint across all reviews: those lid threads are a pain to clean properly</t>
  </si>
  <si>
    <t>The Nalgene Tritan Wide Mouth Water Bottle is renowned for exceptional durability and simple functionality. Made from BPA-free Tritan plastic, this 32oz bottle withstands extreme conditions from freezing temperatures to significant drops. The leak-proof design and wide mouth accommodate ice cubes and water filters, while measurement markings add practicality. Backed by a respected lifetime warranty, it's a reliable companion for daily hydration.</t>
  </si>
  <si>
    <t>15-20+ years of daily use</t>
  </si>
  <si>
    <t>Is the Tritan Wide Mouth BPA-Free Water Bottle safe to use with hot liquids?</t>
  </si>
  <si>
    <t>Nalgene Tritan bottles are generally made from durable Tritan plastic, which is BPA and BPS free and safe for cold and lukewarm liquids. However, it is recommended to avoid very hot liquids to prevent damage or deformation.</t>
  </si>
  <si>
    <t>Can I put the Tritan Wide Mouth Water Bottle in the dishwasher?</t>
  </si>
  <si>
    <t>Yes, the Nalgene Tritan Wide Mouth 32 oz water bottle is dishwasher safe, preferably on the top rack for easy cleaning without damaging the bottle.</t>
  </si>
  <si>
    <t>Is the bottle leak-proof?</t>
  </si>
  <si>
    <t>Yes, the bottle has leak-proof continuous straight shouldered semi-buttress threads that keep the bottle tightly sealed to prevent leaks.</t>
  </si>
  <si>
    <t>Can I freeze the Tritan Wide Mouth Water Bottle?</t>
  </si>
  <si>
    <t>You can freeze the bottle but it should only be filled about 2/3 full to allow for expansion and to avoid cracking.</t>
  </si>
  <si>
    <t>Is the Nalgene Tritan Wide Mouth Water Bottle environmentally friendly?</t>
  </si>
  <si>
    <t>Yes, this bottle is made from Tritan Renew, a material derived from 50% recycled plastic waste using ISCC certified mass balance, reducing landfill plastic impact.</t>
  </si>
  <si>
    <t>Survives 19+ years of daily abuse</t>
  </si>
  <si>
    <t>Withstands drops, freezing, and crushing</t>
  </si>
  <si>
    <t>Genuine lifetime warranty, consistently honored</t>
  </si>
  <si>
    <t>No odor or taste retention</t>
  </si>
  <si>
    <t>Lid threads difficult to clean</t>
  </si>
  <si>
    <t>Cannot be repaired, only replaced</t>
  </si>
  <si>
    <t>Potential microplastic concerns with Tritan</t>
  </si>
  <si>
    <t>No modular or replaceable parts</t>
  </si>
  <si>
    <t>Manufactured in Rochester, New York using Tritan material produced in Tennessee, USA</t>
  </si>
  <si>
    <t>water bottle, nalgene, tritan plastic, durable, bpa-free, leak-proof, wide mouth, outdoor gear, reusable, lifetime warranty</t>
  </si>
  <si>
    <t>Daily hydration, Hiking and backpacking, Travel and commuting, Outdoor adventures, Emergency preparedness</t>
  </si>
  <si>
    <t>""Users describe dropping them down rock faces when full, leaving them frozen solid, and crushing them under heavy weight for months without a single crack." – BIFL reviewer</t>
  </si>
  <si>
    <t>I don't have much customer loyalty, but Nalgene is pretty great. After decades of use, they just sent a replacement when I reached out." – Reddit user</t>
  </si>
  <si>
    <t>Lenikis</t>
  </si>
  <si>
    <t>Unisex Outdoor UV Protection Sun Hat with Neck Flap Khaki</t>
  </si>
  <si>
    <t>https://www.amazon.com/dp/B07CCGMSQS</t>
  </si>
  <si>
    <t>https://amzn.to/3J6Ky4A</t>
  </si>
  <si>
    <t>B07CCGMSQS</t>
  </si>
  <si>
    <t>Ready To Publish</t>
  </si>
  <si>
    <t>https://docs.google.com/document/d/1PJJAFxbLzFEps-j5tGXwEgMOFGZgnc6Nui8cwO-LxX8</t>
  </si>
  <si>
    <t>https://docs.google.com/document/d/1QjP0uWXTu92PcKow6z2oerpvSytMEBdiFDq6SyMtOSc/edit</t>
  </si>
  <si>
    <t>https://docs.google.com/document/d/1pScVl7a40Ewc4XYbxM5Br_Em52MXO2LLIok-BxMdbVs/edit</t>
  </si>
  <si>
    <t>https://docs.google.com/document/d/1ehcCZcReOQ72rVvwNBC11q_tCpATTC2o6rm0riN95Yc/edit</t>
  </si>
  <si>
    <t>https://lenikis.hatsw.com</t>
  </si>
  <si>
    <t>https://docs.google.com/document/d/18eyQo18z_-UHNZaTaI6ptdt66_7UicJtvapmB1Rvmmg/edit</t>
  </si>
  <si>
    <t>https://www.amazon.com/lenikis/b/ref=bl_sl_s_ap_web_12666695011?ie=UTF8&amp;node=12666695011&amp;field-lbr_brands_browse-bin=lenikis</t>
  </si>
  <si>
    <t>https://m.media-amazon.com/images/I/51txWfL2NGL._AC_SL1000_.jpg</t>
  </si>
  <si>
    <t>https://m.media-amazon.com/images/I/51txWfL2NGL._AC_SL1000_.jpg, https://m.media-amazon.com/images/I/51cXKKJrkjL._AC_SL1000_.jpg, https://m.media-amazon.com/images/I/51VgscJsAnL._AC_SL1000_.jpg, https://m.media-amazon.com/images/I/5111c6mKvUL._AC_SL1000_.jpg, https://m.media-amazon.com/images/I/51m0cK5zJ6L._AC_SL1000_.jpg, https://m.media-amazon.com/images/I/61JfBXLeOOL._AC_SL1000_.jpg</t>
  </si>
  <si>
    <t>Clothing, Shoes &amp; Jewelry &gt; Women &gt; Accessories &gt; Hats &amp; Caps &gt; Sun Hats</t>
  </si>
  <si>
    <t>Full Protection: features 50+ UPF fabric which block 98% of UV rays. This flap hats will protect your ears, neck and the back of your head from the scorching summer sun. Light Wearing: made of quality polyester which is lightweight, quick-drying, foldable, water and stain resistant. Breathable Mesh: the mesh side panels allow ventilation which makes your head breathable in sunny with strong sunshine. One Fits All: adjustable back band (22-24inches) and chin strap provide a comfortable fit and keep your hat from being blown away on windy days. FUNctional: whether you are out walking, hiking, fishing, playing golf, gardening, sightseeing, on the beach, at a ball game or working outdoors, this hat has you covered.</t>
  </si>
  <si>
    <t>Full Protection: features 50+ UPF fabric which block 98% of UV rays. This flap hats will protect your ears, neck and the back of your head from the scorching summer sun.</t>
  </si>
  <si>
    <t>Light Wearing: made of quality polyester which is lightweight, quick-drying, foldable, water and stain resistant.</t>
  </si>
  <si>
    <t>Breathable Mesh: the mesh side panels allow ventilation which makes your head breathable in sunny with strong sunshine.</t>
  </si>
  <si>
    <t>One Fits All: adjustable back band (22-24inches) and chin strap provide a comfortable fit and keep your hat from being blown away on windy days.</t>
  </si>
  <si>
    <t>FUNctional: whether you are out walking, hiking, fishing, playing golf, gardening, sightseeing, on the beach, at a ball game or working outdoors, this hat has you covered.</t>
  </si>
  <si>
    <t>&lt;p&gt;This $15 sun hat splits the community: some swear their last one survived years of daily abuse, while others report cardboard brims warping within months. The evidence points to decent value but questionable long-term construction.&lt;/p&gt;&lt;ul&gt;&lt;li&gt;&lt;strong&gt;Proven survivors exist:&lt;/strong&gt; One user reports their previous Lenikis lasted many years with regular use, suggesting some units can go the distance despite the budget materials&lt;/li&gt;&lt;li&gt;&lt;strong&gt;Cardboard brim is the Achilles' heel:&lt;/strong&gt; Multiple reviews confirm the brim contains very thin cardboard that warps more and more over time, making it look funky to wear and limiting its lifespan&lt;/li&gt;&lt;li&gt;&lt;strong&gt;Sizing lottery:&lt;/strong&gt; Users report having to wet and stretch the hat over bowls just to get it to fit average heads, indicating poor quality control that could stress seams prematurely&lt;/li&gt;&lt;/ul&gt;&lt;br&gt;&lt;p&gt;&lt;strong&gt;Bottom line:&lt;/strong&gt; For fifteen bucks, you're getting 2-5 years if you baby it and dodge the cardboard warping issue—but this is disposable gear, not heirloom quality&lt;/p&gt;</t>
  </si>
  <si>
    <t>&lt;p&gt;This budget sun hat shows classic signs of a disposable design with minimal repair potential based on user experiences.&lt;/p&gt;&lt;ul&gt;&lt;li&gt;&lt;strong&gt;Brim construction:&lt;/strong&gt; Users report the brim contains very thin cardboard inside that warps more and more over time, making structural repairs nearly impossible without full replacement&lt;/li&gt;&lt;li&gt;&lt;strong&gt;No replacement parts:&lt;/strong&gt; No evidence of available replacement brims, straps, or other components from manufacturer or third parties&lt;/li&gt;&lt;li&gt;&lt;strong&gt;Limited DIY fixes:&lt;/strong&gt; One user had to wet and stretch the hat over a bowl to fix sizing issues on two separate purchases, showing even basic adjustments require workarounds&lt;/li&gt;&lt;/ul&gt;&lt;br&gt;&lt;p&gt;&lt;strong&gt;Bottom line:&lt;/strong&gt; At $15, this is built as a consumable item - when the cardboard brim warps or fabric degrades after a few years, replacement is the only option.&lt;/p&gt;</t>
  </si>
  <si>
    <t>&lt;p&gt;No official manufacturer warranty information could be found for the Lenikis sun hat. Neither product listings nor user reviews mention specific warranty terms.&lt;/p&gt;&lt;ul&gt;&lt;li&gt;&lt;strong&gt;Retailer policies:&lt;/strong&gt; Any coverage would likely depend on the retailer's standard return policies (typically 30 days).&lt;/li&gt;&lt;li&gt;&lt;strong&gt;User experiences:&lt;/strong&gt; One reviewer mentioned their previous similar hat "lasted for years," but this doesn't indicate warranty coverage.&lt;/li&gt;&lt;li&gt;&lt;strong&gt;Durability notes:&lt;/strong&gt; Some users reported brim warping issues that might require warranty support, but no mentions of successful warranty claims appear in reviews.&lt;/li&gt;&lt;/ul&gt;&lt;br&gt;&lt;p&gt;&lt;strong&gt;Bottom line:&lt;/strong&gt; With no official warranty information available, this product receives a default score of 5.0. Contact the seller directly for any warranty details before purchasing if long-term coverage is important to you.&lt;/p&gt;</t>
  </si>
  <si>
    <t xml:space="preserve">&lt;p&gt;&amp;lt;p&amp;gt;No sustainability information found in the reviews. Users focus on sun protection effectiveness and durability, but don&amp;#39;t mention materials, manufacturing practices, or environmental impact.&amp;lt;/p&amp;gt;&amp;lt;ul&amp;gt;&amp;lt;li&amp;gt;&amp;lt;strong&amp;gt;Durability signals:&amp;lt;/strong&amp;gt; One user reports their previous hat lasted for many years, suggesting decent longevity for a budget item&amp;lt;/li&amp;gt;&amp;lt;li&amp;gt;&amp;lt;strong&amp;gt;Repairability hint:&amp;lt;/strong&amp;gt; A reviewer successfully stretched the tight-fitting hat by wetting it and reshaping it over a bowl&amp;lt;/li&amp;gt;&amp;lt;li&amp;gt;&amp;lt;strong&amp;gt;Material concerns:&amp;lt;/strong&amp;gt; The brim reportedly contains very thin cardboard that warps over time, indicating non-durable components&amp;lt;/li&amp;gt;&amp;lt;/ul&amp;gt;&amp;lt;br&amp;gt;&amp;lt;p&amp;gt;&amp;lt;strong&amp;gt;Bottom line:&amp;lt;/strong&amp;gt; Without explicit sustainability data, this scores neutral. The hat shows some BIFL potential through multi-year lifespan reports, but the cardboard brim construction and lack of eco-material info prevent a higher rating.&amp;lt;/p&amp;gt;&lt;/p&gt;
</t>
  </si>
  <si>
    <t>&lt;p&gt;Mixed community signals with Amazon buyers loving the value but Reddit users expressing frustration about finding quality sun hats. Lenikis specifically gets praise for lasting many years and excellent sun protection, though sizing issues and brim warping concern some users.&lt;/p&gt;&lt;ul&gt;&lt;li&gt;&lt;strong&gt;Value champions:&lt;/strong&gt; Amazon reviewers say their previous Lenikis hat lasted for years, many years and call it well worth it for the price&lt;/li&gt;&lt;li&gt;&lt;strong&gt;Protection praised:&lt;/strong&gt; Users consistently highlight excellent coverage for face, ears, and neck, with the flap being a key feature for gardeners and outdoor workers&lt;/li&gt;&lt;li&gt;&lt;strong&gt;Quality concerns:&lt;/strong&gt; Multiple reports of tight sizing even for average heads, plus brim warping that makes it look funky after extended use&lt;/li&gt;&lt;/ul&gt;&lt;br&gt;&lt;p&gt;&lt;strong&gt;Bottom line:&lt;/strong&gt; Reddit's sun hat community seeks wider 4+ inch brims while this offers 3.5 inches, but Amazon buyers seem satisfied with the protection-to-price ratio despite some durability quirks.&lt;/p&gt;</t>
  </si>
  <si>
    <t>At $15, this Lenikis sun hat is a disposable item, not BIFL gear. While some users report multi-year lifespans, the cardboard brim eventually warps with use, making repairs impossible. For casual gardeners or occasional outdoor activities, it offers good value and sun protection in the short term. Best for budget-conscious buyers who need decent coverage for a season or two, or those willing to replace it every few years. The real BIFL candidates in this category cost significantly more but offer true long-term construction.</t>
  </si>
  <si>
    <t>"Decent 2-5 year lifespan possible if babied, but the thin cardboard brim inevitably warps with regular use</t>
  </si>
  <si>
    <t>Zero repairability once the brim warps - no replacement parts available from manufacturer or third parties</t>
  </si>
  <si>
    <t>No warranty information available, suggesting minimal-to-no coverage as expected at this price point</t>
  </si>
  <si>
    <t>Excellent value for $15 if you treat it as consumable sun gear, not as a long-term investment piece</t>
  </si>
  <si>
    <t>Users consistently praise sun protection effectiveness but criticize inconsistent sizing and eventual brim deformation</t>
  </si>
  <si>
    <t>The Lenikis Outdoor UV Protection Sun Hat offers reliable sun defense with UPF 50+ fabric that blocks 98% of harmful rays. Its versatile design features a protective neck flap, breathable mesh panels, and an adjustable fit system that works for most head sizes. Lightweight polyester construction makes it quick-drying, water-resistant, and conveniently foldable for easy transport during outdoor adventures.</t>
  </si>
  <si>
    <t>2-3 years with regular use, longer if handled carefully</t>
  </si>
  <si>
    <t>What level of UV protection does the Lenikis Unisex Outdoor UV Protection Sun Hat provide?</t>
  </si>
  <si>
    <t>The Lenikis sun hat features UPF 50+ fabric that blocks approximately 98% of harmful UV rays, providing excellent protection for the ears, neck, and back of the head.</t>
  </si>
  <si>
    <t>Is the Lenikis sun hat adjustable to fit different head sizes?</t>
  </si>
  <si>
    <t>Yes, the Lenikis sun hat comes with an adjustable chin cord that allows it to fit most adults comfortably.</t>
  </si>
  <si>
    <t>What material is the Lenikis outdoor sun hat made from?</t>
  </si>
  <si>
    <t>The hat is made of lightweight, water-repellent polyester which is quick-drying and foldable, suitable for outdoor activities.</t>
  </si>
  <si>
    <t>Does the Lenikis sun hat have a neck flap and what does it protect?</t>
  </si>
  <si>
    <t>Yes, it includes a neck flap that provides additional protection to the neck from sun exposure.</t>
  </si>
  <si>
    <t>Is the Lenikis sun hat suitable for both men and women?</t>
  </si>
  <si>
    <t>The Lenikis sun hat is designed to be unisex, suitable for both men and women with its neutral khaki color and adjustable features.</t>
  </si>
  <si>
    <t>Excellent sun protection for face and neck</t>
  </si>
  <si>
    <t>Some users report multi-year lifespan</t>
  </si>
  <si>
    <t>Affordable price point around $15</t>
  </si>
  <si>
    <t>Can be reshaped when wet</t>
  </si>
  <si>
    <t>Cardboard brim warps over time</t>
  </si>
  <si>
    <t>Sizing issues even for average heads</t>
  </si>
  <si>
    <t>Narrower brim than serious sun enthusiasts prefer</t>
  </si>
  <si>
    <t>{"frequency":{"frequency":"As Needed","description":"Clean your hat as needed, particularly after heavy use, exposure to sweat, or visible dirt. Avoid over-cleaning to preserve fabric and color."},"steps":[{"step":1,"title":"Clean","icon":"clean","description":"Hand wash in cool water (under 50°C) with a mild liquid detergent or clear dish soap, gently scrubbing with a soft brush. Avoid bleach and machine washing unless specified as safe. Rinse thoroughly and air dry, reshaping the brim and crown while damp[2][5].","products":[{"name":"Mild Liquid Hand Soap","price":"$3-5"}]},{"step":2,"title":"Condition / Maintain","icon":"condition","description":"No special conditioning is required for this hat material. If the brim loses shape after washing, use a hairdryer on a cool setting or steam to gently reshape[4]. Check for loose threads or seams and repair as needed.","products":[]},{"step":3,"title":"Protect / Store","icon":"protect","description":"Store your hat upside down in a cool, dry place out of direct sunlight. When traveling, flatten the crown and pack it flat—place soft items inside the hat to support its shape[4]. Avoid folding to preserve structure.","products":[]}]}</t>
  </si>
  <si>
    <t>Lenikis sun hats are typically manufactured in China for global export; most product listings and reseller sites indicate this origin.</t>
  </si>
  <si>
    <t>Hats &amp; Gloves</t>
  </si>
  <si>
    <t>sun protection hat, upf 50, neck flap hat, outdoor headwear, breathable sun hat, adjustable hat, hiking gear, gardening hat, summer hat, unisex headwear</t>
  </si>
  <si>
    <t>Gardening in hot weather, Hiking sunny trails, Beach outings, Fishing trips, Outdoor work protection</t>
  </si>
  <si>
    <t>""One user reports their previous Lenikis lasted many years with regular use, suggesting some units can go the distance despite budget materials." – Reddit user</t>
  </si>
  <si>
    <t>Users report having to wet and stretch the hat over bowls just to get it to fit average heads, indicating poor quality control." – Amazon reviewer</t>
  </si>
  <si>
    <t>WALNEW</t>
  </si>
  <si>
    <t>RFID Blocking Passport Holder Wallet Leather</t>
  </si>
  <si>
    <t>https://www.amazon.com/dp/B07D3R26J4</t>
  </si>
  <si>
    <t>https://amzn.to/45qsMRc</t>
  </si>
  <si>
    <t>B07D3R26J4</t>
  </si>
  <si>
    <t>https://docs.google.com/document/d/1oJVskpQJZI5arx2MJa61TN_BVHGEQRAcNzsAzNx97S0</t>
  </si>
  <si>
    <t>https://docs.google.com/document/d/1TNMdB6sud0duyC7MBMB10xzWN-Xg1seEtlpmn7YKk_c/edit</t>
  </si>
  <si>
    <t>https://docs.google.com/document/d/1R2Y0I3rv9qM0qgVkAOdI3m5TC_ra2CA0wlWR9asEG60/edit</t>
  </si>
  <si>
    <t>https://docs.google.com/document/d/1YHqbZcJ8QmkNFuUw2C6Lx_P8SZ9w4NB_RjSdJG-_Zs8/edit</t>
  </si>
  <si>
    <t>https://docs.google.com/document/d/1-3yGarhHKSDjGw6RyFuInWVI-MwJuuQGJFoG2r54hzE/edit</t>
  </si>
  <si>
    <t>https://www.amazon.com/stores/WALNEW/page/AE6A5B17-54B9-4AEB-ACF8-C24497CDBA61?is_byline_deeplink=true&amp;deeplink=B3E25FAD-6E0A-4D10-A9AD-D0A15394E521&amp;redirect_store_id=AE6A5B17-54B9-4AEB-ACF8-C24497CDBA61&amp;lp_asin=B07D3R26J4&amp;ref_=ast_bln&amp;store_ref=bl_ast_dp_brandLogo_sto</t>
  </si>
  <si>
    <t>https://m.media-amazon.com/images/I/81xCvP98CLL._AC_SL1300_.jpg</t>
  </si>
  <si>
    <t>https://m.media-amazon.com/images/I/81xCvP98CLL._AC_SL1300_.jpg, https://m.media-amazon.com/images/I/81+HY76iZlL._AC_SL1300_.jpg, https://m.media-amazon.com/images/I/71Fp-7P0bPL._AC_SL1300_.jpg, https://m.media-amazon.com/images/I/71fnDYDNbeL._AC_SL1300_.jpg, https://m.media-amazon.com/images/I/71pZKoi2IXL._AC_SL1300_.jpg, https://m.media-amazon.com/images/I/81d6zyo5U9L._AC_SL1300_.jpg, https://m.media-amazon.com/images/I/816BcHfVC8L._AC_SL1300_.jpg, https://m.media-amazon.com/images/I/61XAXS9vz1L._AC_SL1300_.jpg</t>
  </si>
  <si>
    <t>Clothing, Shoes &amp; Jewelry &gt; Luggage &amp; Travel Gear &gt; Travel Accessories &gt; Passport Covers</t>
  </si>
  <si>
    <t>High Quality Material: PU leather exterior and interior. Passport fits snugly into the pocket, providing a comfortable feeling and protection from dust and abrasions Security Protective Passport Cover: RFID blocking shield material inside, this RFID Blocking Holder helps prevent personal account information disclosure. Comes with magnetic buckle which can secure items inside, passport cover will not open in your bag Practical Organizer Case: This organizer pouch has extra slots to hold business cards, credit cards, boarding passes sufficiently, two SIM slots for SIM cards, a pen slot for pen. Allows convenient access to information during boarding and transit Portable Passport Traveling Case: Lightweight and compact design, this passport cover will not add unnecessary bulk or weight, you can also put in to your bags or large pockets on your coat, ideal for traveling or business trip Stylish Passport Holder: With 3D embossing, this passport wallet offers clear pattern and fascinating look. Dimensions: 4.2x5.6 inches</t>
  </si>
  <si>
    <t>5.5 x 4 x 0.2 inches</t>
  </si>
  <si>
    <t>High Quality Material: PU leather exterior and interior. Passport fits snugly into the pocket, providing a comfortable feeling and protection from dust and abrasions</t>
  </si>
  <si>
    <t>Security Protective Passport Cover: RFID blocking shield material inside, this RFID Blocking Holder helps prevent personal account information disclosure. Comes with magnetic buckle which can secure items inside, passport cover will not open in your bag</t>
  </si>
  <si>
    <t>Practical Organizer Case: This organizer pouch has extra slots to hold business cards, credit cards, boarding passes sufficiently, two SIM slots for SIM cards, a pen slot for pen. Allows convenient access to information during boarding and transit</t>
  </si>
  <si>
    <t>Portable Passport Traveling Case: Lightweight and compact design, this passport cover will not add unnecessary bulk or weight, you can also put in to your bags or large pockets on your coat, ideal for traveling or business trip</t>
  </si>
  <si>
    <t>Stylish Passport Holder: With 3D embossing, this passport wallet offers clear pattern and fascinating look. Dimensions: 4.2x5.6 inches</t>
  </si>
  <si>
    <t>&lt;p&gt;This passport holder shows promise but lacks the battle-tested history we demand. Initial quality impresses for the price, but the jury's still out on long-term survival.&lt;/p&gt;&lt;ul&gt;&lt;li&gt;&lt;strong&gt;Build quality surprises:&lt;/strong&gt; Users report it feels well-made and sturdy with quality material, with one noting it still looks like new after an international trip&lt;/li&gt;&lt;li&gt;&lt;strong&gt;Limited durability data:&lt;/strong&gt; Multiple reviewers admit they've only used them for one trip so far, so I'm not sure about durability - that's a red flag for BIFL claims&lt;/li&gt;&lt;li&gt;&lt;strong&gt;Design compromises:&lt;/strong&gt; The bulky profile and need to fold bills to make them fit suggest corners were cut, though the magnetic clasp and included pen earn points&lt;/li&gt;&lt;/ul&gt;&lt;br&gt;&lt;p&gt;&lt;strong&gt;Bottom line:&lt;/strong&gt; At $9, it's punching above its weight class initially, but without multi-year field reports or proven leather quality specs, this sits firmly in the decent if babied category. Great for occasional travelers, but frequent flyers should look elsewhere.&lt;/p&gt;</t>
  </si>
  <si>
    <t>&lt;p&gt;This passport wallet shows typical mass-market construction with no evidence of repair-friendly design. Users report it feels sturdy and well-made for the price, but no one mentions fixing wear issues or replacing parts.&lt;/p&gt;&lt;ul&gt;&lt;li&gt;&lt;strong&gt;Sealed construction:&lt;/strong&gt; Standard wallet design likely uses glued layers and machine stitching that can't be easily redone once it fails&lt;/li&gt;&lt;li&gt;&lt;strong&gt;Material concerns:&lt;/strong&gt; One user warns about fake leather not holding up over time, and at this price point it's unlikely to be genuine leather that could be reconditioned&lt;/li&gt;&lt;li&gt;&lt;strong&gt;No repair mentions:&lt;/strong&gt; Despite some users noting wear potential, nobody discusses fixing torn stitching, replacing zippers, or reconditioning the material&lt;/li&gt;&lt;/ul&gt;&lt;br&gt;&lt;p&gt;&lt;strong&gt;Bottom line:&lt;/strong&gt; For $9, this is built to be replaced, not repaired. Once the stitching fails or synthetic leather cracks, you'll be buying a new one.&lt;/p&gt;</t>
  </si>
  <si>
    <t>&lt;p&gt;Limited warranty information exists for this WALNEW passport holder. No clear, standardized warranty policy is published by the manufacturer.&lt;/p&gt;&lt;ul&gt;&lt;li&gt;&lt;strong&gt;Retailer-Dependent:&lt;/strong&gt; Warranty terms vary by seller, requiring buyers to contact individual retailers before purchase to confirm coverage.&lt;/li&gt;&lt;li&gt;&lt;strong&gt;Documentation Required:&lt;/strong&gt; Receipts and confirmation emails must be retained for any potential warranty claims.&lt;/li&gt;&lt;li&gt;&lt;strong&gt;Support Process:&lt;/strong&gt; Users must use the "Contact seller" feature on marketplace platforms to initiate warranty inquiries, suggesting a potentially cumbersome claims process.&lt;/li&gt;&lt;/ul&gt;&lt;br&gt;&lt;p&gt;&lt;strong&gt;Bottom line:&lt;/strong&gt; With basic coverage that relies entirely on third-party sellers, unclear terms, and a likely complicated claims process, this product offers minimal warranty protection despite generally positive user experiences.&lt;/p&gt;</t>
  </si>
  <si>
    <t xml:space="preserve">&lt;p&gt;&amp;lt;p&amp;gt;No sustainability information found in the reviews. Users focus entirely on functionality, organization, and immediate build quality without mentioning materials sourcing, environmental impact, or end-of-life considerations.&amp;lt;/p&amp;gt;&amp;lt;ul&amp;gt;&amp;lt;li&amp;gt;&amp;lt;strong&amp;gt;No eco claims:&amp;lt;/strong&amp;gt; Reviews discuss quality material and sturdy construction but never address whether materials are recycled, sustainably sourced, or environmentally friendly&amp;lt;/li&amp;gt;&amp;lt;li&amp;gt;&amp;lt;strong&amp;gt;Durability unclear:&amp;lt;/strong&amp;gt; While users praise initial quality, several explicitly state they&amp;#39;ve only used them for one trip so far, so long-term durability remains unproven&amp;lt;/li&amp;gt;&amp;lt;li&amp;gt;&amp;lt;strong&amp;gt;Material mystery:&amp;lt;/strong&amp;gt; Despite multiple mentions of leather and other materials, no reviewer discusses origin, tanning processes, or environmental certifications&amp;lt;/li&amp;gt;&amp;lt;/ul&amp;gt;&amp;lt;br&amp;gt;&amp;lt;p&amp;gt;&amp;lt;strong&amp;gt;Bottom line:&amp;lt;/strong&amp;gt; Without any sustainability data from actual users, this gets a neutral 5.0. The $8.99 price point and lack of eco-focused reviews suggest this is standard manufacturing with no particular environmental considerations.&amp;lt;/p&amp;gt;&lt;/p&gt;
</t>
  </si>
  <si>
    <t>&lt;p&gt;Reddit shows mixed feelings about passport wallets generally, with users frustrated by bulkiness and seeking slim, durable options. While WALNEW isn't mentioned by name, the community's concerns mirror this product's reviews.&lt;/p&gt;&lt;ul&gt;&lt;li&gt;&lt;strong&gt;Common frustrations:&lt;/strong&gt; Users say leather is too heavy and bulky, fake leather doesn't hold up, and they struggle finding truly slim passport holders that still protect documents&lt;/li&gt;&lt;li&gt;&lt;strong&gt;What works:&lt;/strong&gt; Redditors praise wallets with magnetic closures, water resistance, dedicated pen slots, and easy passport removal - features this WALNEW model includes&lt;/li&gt;&lt;li&gt;&lt;strong&gt;BIFL skepticism:&lt;/strong&gt; The community regularly complains about wallets falling apart after 1-2 years despite BIFL promises, making them wary of durability claims without long-term proof&lt;/li&gt;&lt;/ul&gt;&lt;br&gt;&lt;p&gt;&lt;strong&gt;Bottom line:&lt;/strong&gt; At $8.99, this hits the community's desire for budget-friendly travel organization, but Reddit's wallet enthusiasts would need to see 5+ years of use before calling anything truly BIFL.&lt;/p&gt;</t>
  </si>
  <si>
    <t>This $9 WALNEW passport holder delivers immediate organization at a bargain price, but falls short of true BIFL status. Initial quality impresses users, with thoughtful features like a magnetic clasp and pen holder, but the likely synthetic leather construction promises limited longevity. With no repair pathways, minimal warranty protection, and insufficient long-term user data, it's best viewed as disposable travel gear rather than an heirloom. Suitable for occasional travelers who prioritize function over longevity, but frequent flyers should invest in something more proven.</t>
  </si>
  <si>
    <t>"Initial quality surprises for the price point, but lacks proven long-term performance beyond single trips</t>
  </si>
  <si>
    <t>Sealed construction and likely synthetic materials make repairs virtually impossible once wear begins</t>
  </si>
  <si>
    <t>Warranty protection is minimal and dependent on individual sellers with unclear terms</t>
  </si>
  <si>
    <t>At $9, represents good immediate value but expect replacement costs within 1-2 years of regular use</t>
  </si>
  <si>
    <t>Users consistently praise organization features but Reddit's BIFL community remains skeptical without multi-year durability proof</t>
  </si>
  <si>
    <t>WALNEW's RFID Blocking Passport Holder combines functionality with security for travelers. Constructed from PU leather with a snug passport pocket, it features RFID blocking technology to protect your personal information. The magnetic closure keeps contents secure while multiple card slots, SIM card pockets, and a dedicated pen holder provide practical organization. Compact yet complete at 4.2x5.6 inches, it's designed for convenient access during travel.</t>
  </si>
  <si>
    <t>1-2 years with regular travel use</t>
  </si>
  <si>
    <t>Does this passport holder provide RFID protection?</t>
  </si>
  <si>
    <t>Yes, the WALNEW RFID Blocking Passport Holder Wallet uses RFID-blocking material to help prevent unauthorized scanning of your cards and passport information.</t>
  </si>
  <si>
    <t>What materials is the passport holder made from?</t>
  </si>
  <si>
    <t>It is made from premium PU leather, which offers a comfortable feel and protects against dust and abrasions.</t>
  </si>
  <si>
    <t>How many and what types of items can it hold?</t>
  </si>
  <si>
    <t>It features multiple card slots, a cash compartment, two SIM slots, a pen slot, and holds boarding passes, ideal for travel organization.</t>
  </si>
  <si>
    <t>Is this passport holder compact and easy to carry?</t>
  </si>
  <si>
    <t>Yes, the design is lightweight and slim, making it compact enough to fit into bags or large pockets without adding unnecessary bulk.</t>
  </si>
  <si>
    <t>What are customers saying about the product?</t>
  </si>
  <si>
    <t>Customer reviews on some sites rate it 4.3 out of 5, highlighting its RFID protection, material quality, and practical features.</t>
  </si>
  <si>
    <t>Sturdy construction with quality materials</t>
  </si>
  <si>
    <t>Good organization with multiple card slots</t>
  </si>
  <si>
    <t>Magnetic clasp and included pen</t>
  </si>
  <si>
    <t>Affordable at under $10</t>
  </si>
  <si>
    <t>Unproven long-term durability</t>
  </si>
  <si>
    <t>Not repairable when stitching fails</t>
  </si>
  <si>
    <t>Bulky design requires folding bills</t>
  </si>
  <si>
    <t>Limited or unclear warranty coverage</t>
  </si>
  <si>
    <t>{"frequency":{"frequency":"As Needed","description":"Clean as needed to remove dirt and fingerprints; condition 2-4 times per year for leather health"},"steps":[{"step":1,"title":"Clean","icon":"clean","description":"Remove surface dust and dirt with a dry, soft microfiber cloth. For deeper cleaning, use a cloth dampened with a few drops of mild, pH-balanced soap mixed with distilled water—wipe gently in circular motions, avoiding soaking. Avoid harsh chemicals and abrasive tools which can damage leather[2].","products":[{"name":"Mild pH-Balanced Soap","price":"$5-10"}]},{"step":2,"title":"Condition / Maintain","icon":"condition","description":"Apply a natural leather conditioner free of harsh chemicals and petroleum, using a lint-free cloth and circular motions. Let sit for 10–15 minutes and buff away excess. This keeps leather supple and prevents cracking[2].","products":[{"name":"Natural Leather Conditioner","price":"$10-20"}]},{"step":3,"title":"Protect / Store","icon":"protect","description":"Store in a cool, dry place away from direct sunlight, heat, or damp environments. Keep away from metal or sharp objects that could scratch the surface. For long-term storage, gently stuff with acid-free paper to retain shape.","products":[]}]}</t>
  </si>
  <si>
    <t>Designed and made in California using precision laser cutting and 3D crafting</t>
  </si>
  <si>
    <t>Wallets</t>
  </si>
  <si>
    <t>passport holder, rfid blocking, travel wallet, document organizer, magnetic closure, pu leather, card holder, compact travel accessory, sim card storage</t>
  </si>
  <si>
    <t>International travel, Document organization, Identity theft protection, Business trips</t>
  </si>
  <si>
    <t>""Users report it feels well-made and sturdy with quality material, with one noting it still looks like new after an international trip." – Product reviewer</t>
  </si>
  <si>
    <t>At this price point it's unlikely to be genuine leather that could be reconditioned. Once the stitching fails or synthetic leather cracks, you'll be buying a new one." – BIFL assessment</t>
  </si>
  <si>
    <t>Red Canyon 8-Person Tent</t>
  </si>
  <si>
    <t>https://www.amazon.com/dp/B0C78RCGWB</t>
  </si>
  <si>
    <t>https://amzn.to/4ligvUU</t>
  </si>
  <si>
    <t>B0C78RCGWB</t>
  </si>
  <si>
    <t>https://docs.google.com/document/d/19K2UbstxuphMqHVl1WLU0_LP_fHZdxDRhYBmWEa-c1M</t>
  </si>
  <si>
    <t>https://docs.google.com/document/d/1PcE6jTlsV3e-DkW-leO2Ikx8RYvxSZKog0BhBiU7eoY/edit</t>
  </si>
  <si>
    <t>https://docs.google.com/document/d/1N-OtQmAxK5O-jG_TsUUPkvielmsfLMp8ggXR2guHrKg/edit</t>
  </si>
  <si>
    <t>https://docs.google.com/document/d/1W0rRD4D-mPwuzg7U9TFuF3rpd9NS2QcZtTtkfABcSqQ/edit</t>
  </si>
  <si>
    <t>https://www.amazon.com/stores/Coleman/page/DC904E86-A9A2-4BC1-B1DA-89727F630A4D?is_byline_deeplink=true&amp;deeplink=AC9CDE71-96F8-486C-8F44-4C533FCCBB99&amp;redirect_store_id=DC904E86-A9A2-4BC1-B1DA-89727F630A4D&amp;lp_asin=B00J955G1K&amp;ref_=ast_bln&amp;store_ref=bl_ast_dp_brandLogo_sto</t>
  </si>
  <si>
    <t>https://m.media-amazon.com/images/I/718pD9olxcL._AC_SL1500_.jpg</t>
  </si>
  <si>
    <t>https://m.media-amazon.com/images/I/718pD9olxcL._AC_SL1500_.jpg, https://m.media-amazon.com/images/I/71Yi5VM6IKL._AC_SL1500_.jpg, https://m.media-amazon.com/images/I/71COCvPUS7L._AC_SL1500_.jpg, https://m.media-amazon.com/images/I/81KRAphRNCL._AC_SL1500_.jpg, https://m.media-amazon.com/images/I/81I9PQeeJ-L._AC_SL1500_.jpg</t>
  </si>
  <si>
    <t>Sports &amp; Outdoors &gt; Outdoor Recreation &gt; Camping &amp; Hiking &gt; Tents &amp; Shelters &gt; Tents</t>
  </si>
  <si>
    <t>Camping tent with spacious design offers enough room for 8 people to sleep comfortably Included dividers let you create 3 separate rooms for privacy WeatherTec system with patented welded floors and inverted seams keeps you dry Measures 17 x 10 feet with 6-foot center height Easy to set up and pack away with separate bags included for tent, poles, and stakes</t>
  </si>
  <si>
    <t>The Coleman Red Canyon 8-Person Tent features a spacious interior, so everyone can stretch out and relax without feeling cramped. Great for weekend camping trips with family and friends, this camping tent comes with room dividers that let you create 3 separate rooms for privacy. Its 6-foot center height allows you to stand comfortably and move freely inside the tent. If it rains, the WeatherTec system with patented welded floors and inverted seams helps ensure you and your gear stay dry. A Cool-Air port and Variflo adjustable venting system allow you to adjust the airflow, so you can stay comfortable. This 8-person tent has shock-corded poles and easy-to-follow assembly instructions for quick setup. Separate storage bags for the tent, poles, and stakes are included to keep everything organized.</t>
  </si>
  <si>
    <t>Double-thick Polyguard 2Xâ„¢ fabric stands up to the elements season after season</t>
  </si>
  <si>
    <t>25.25"L x 9.5"W x 9.5"H</t>
  </si>
  <si>
    <t>Camping tent with spacious design offers enough room for 8 people to sleep comfortably</t>
  </si>
  <si>
    <t>Included dividers let you create 3 separate rooms for privacy</t>
  </si>
  <si>
    <t>WeatherTec system with patented welded floors and inverted seams keeps you dry</t>
  </si>
  <si>
    <t>Measures 17 x 10 feet with 6-foot center height</t>
  </si>
  <si>
    <t>Easy to set up and pack away with separate bags included for tent, poles, and stakes</t>
  </si>
  <si>
    <t>&lt;p&gt;This Coleman tent walks the BIFL tightrope — bulletproof core that laughs at storms, but weak spots that'll have you ordering replacement parts after a few seasons.&lt;/p&gt;&lt;ul&gt;&lt;li&gt;&lt;strong&gt;Tank-like weatherproofing:&lt;/strong&gt; Users report staying bone dry through tornado-force winds and torrential downpours, with one owner weathering extreme conditions repeatedly over years.&lt;/li&gt;&lt;li&gt;&lt;strong&gt;Proven decade-long lifespans:&lt;/strong&gt; Multiple reviewers on their second or third purchase after 10+ years, with one saying I had this tent for 10 years and loved it — that's serious mileage for a $219 tent.&lt;/li&gt;&lt;li&gt;&lt;strong&gt;Achilles heel in the poles:&lt;/strong&gt; Fiberglass poles and shock cords are the consistent failure point, with users reporting poles splintered and cracked during setup and shock cords snapping after years of use.&lt;/li&gt;&lt;/ul&gt;&lt;br&gt;&lt;p&gt;&lt;strong&gt;Bottom line:&lt;/strong&gt; Could've been great with aluminum poles and better zippers, but if you can DIY the weak spots, this budget beast delivers surprising longevity where it counts — keeping you dry when Mother Nature gets angry.&lt;/p&gt;</t>
  </si>
  <si>
    <t>&lt;p&gt;The Coleman Red Canyon tent shows solid repair potential backed by owner loyalty — multiple reviewers fix rather than replace after years of use.&lt;/p&gt;&lt;ul&gt;&lt;li&gt;&lt;strong&gt;Pole repair success:&lt;/strong&gt; Users report ordering replacement shock cord and repairing poles instead of junking the tent because the tent itself is still going strong after shock cords snap&lt;/li&gt;&lt;li&gt;&lt;strong&gt;Parts availability issues:&lt;/strong&gt; Reddit users highlight that the tent is discontinued from Coleman, so there is no way to get the original parts from the manufacturer, forcing DIY solutions&lt;/li&gt;&lt;li&gt;&lt;strong&gt;Durable core worth fixing:&lt;/strong&gt; Owner replacing after 10 years says poles are starting to wear out and snap but implies the tent body remains sound&lt;/li&gt;&lt;/ul&gt;&lt;br&gt;&lt;p&gt;&lt;strong&gt;Bottom line:&lt;/strong&gt; The tent's bombproof fabric and floor make it worth repairing, but Coleman's poor parts support means you'll need generic poles and DIY skills for fixes.&lt;/p&gt;</t>
  </si>
  <si>
    <t>&lt;p&gt;Coleman offers a standard 1-year limited warranty on the Red Canyon 8-Person Tent, which is typical for the camping industry but not particularly impressive for a BIFL product.&lt;/p&gt;&lt;ul&gt;&lt;li&gt;&lt;strong&gt;Coverage:&lt;/strong&gt; Defects in materials and workmanship under normal use, but excludes common failure points like broken fiberglass poles that break from regular use.&lt;/li&gt;&lt;li&gt;&lt;strong&gt;Claims Process:&lt;/strong&gt; Requires proof of purchase and submission through their online system with documentation of the defect.&lt;/li&gt;&lt;li&gt;&lt;strong&gt;User Experience:&lt;/strong&gt; Limited discussion of warranty claims in reviews, but multiple users mention repairing rather than replacing when components like poles fail after several years of use.&lt;/li&gt;&lt;/ul&gt;&lt;br&gt;&lt;p&gt;&lt;strong&gt;Bottom line:&lt;/strong&gt; A basic, average warranty that will help with manufacturing defects but won't support the product through its potential decade-long lifespan that many users report.&lt;/p&gt;</t>
  </si>
  <si>
    <t xml:space="preserve">&lt;p&gt;&amp;lt;p&amp;gt;No sustainability information found in reviews. Users focus on durability and repairability but don&amp;#39;t mention eco-friendly materials, manufacturing practices, or environmental impact.&amp;lt;/p&amp;gt;&amp;lt;ul&amp;gt;&amp;lt;li&amp;gt;&amp;lt;strong&amp;gt;Repairability mindset:&amp;lt;/strong&amp;gt; Multiple users mention ordering replacement shock cord and repairing poles instead of junking the tent because the tent itself is still going strong&amp;lt;/li&amp;gt;&amp;lt;li&amp;gt;&amp;lt;strong&amp;gt;10+ year lifespan:&amp;lt;/strong&amp;gt; Several owners report using the same tent for a decade before needing replacement, reducing waste through longevity&amp;lt;/li&amp;gt;&amp;lt;li&amp;gt;&amp;lt;strong&amp;gt;No eco claims:&amp;lt;/strong&amp;gt; Neither Coleman nor reviewers discuss recycled materials, sustainable sourcing, or end-of-life disposal options&amp;lt;/li&amp;gt;&amp;lt;/ul&amp;gt;&amp;lt;br&amp;gt;&amp;lt;p&amp;gt;&amp;lt;strong&amp;gt;Bottom line:&amp;lt;/strong&amp;gt; While the tent&amp;#39;s long lifespan and user willingness to repair rather than replace are positive indicators, there&amp;#39;s zero evidence of intentional sustainability practices from Coleman.&amp;lt;/p&amp;gt;&lt;/p&gt;
</t>
  </si>
  <si>
    <t>&lt;p&gt;Coleman tents generate mixed reactions across Reddit communities, with the Red Canyon model following typical Coleman patterns. Users acknowledge getting years of use from these tents but frequently report pole failures and weather resistance issues.&lt;/p&gt;&lt;ul&gt;&lt;li&gt;&lt;strong&gt;Durability concerns:&lt;/strong&gt; Multiple reports of fiberglass poles snapping or splintering even during setup, with one user's Montana 8 pole cracking on first use&lt;/li&gt;&lt;li&gt;&lt;strong&gt;Replacement part frustration:&lt;/strong&gt; Users struggle to find poles and rainflys for discontinued models like the Red Canyon, with one offering bounties on r/GearTrade for missing awning poles&lt;/li&gt;&lt;li&gt;&lt;strong&gt;You get what you pay for sentiment:&lt;/strong&gt; Redditors often defend Coleman for casual fair-weather camping but warn against expecting Marmot-level performance at budget prices&lt;/li&gt;&lt;/ul&gt;&lt;br&gt;&lt;p&gt;&lt;strong&gt;Bottom line:&lt;/strong&gt; While some users report 10+ years of service, the community consensus is that Coleman offers acceptable entry-level value but shouldn't be trusted for serious weather or long-term reliability without expecting component failures.&lt;/p&gt;</t>
  </si>
  <si>
    <t>Coleman's Red Canyon tent is a durable-enough-but-not-BIFL solution for budget-conscious casual campers. Its bombproof rainfly and flooring have proven decade-long lifespans in some cases, but expect fiberglass pole failures and limited support after the 1-year warranty. At around $219, it delivers surprising value for occasional family camping if you're willing to perform DIY repairs on inevitable pole failures. Not a true BIFL product, but possibly worth the investment if your definition of 'lifetime' refers to creating lasting family memories rather than gear that outlives you.</t>
  </si>
  <si>
    <t>"Surprisingly durable core materials that withstand extreme weather conditions, but consistently failing fiberglass poles even during normal setup</t>
  </si>
  <si>
    <t>Repairable with DIY skills, but Coleman's discontinuation means no official replacement parts – you'll need generic solutions</t>
  </si>
  <si>
    <t>Basic 1-year warranty excludes common failure points and won't support the tent through its potential decade-long lifespan</t>
  </si>
  <si>
    <t>Exceptional value at $219 for fair-weather family campers who can accept future repairs, but serious outdoors people should invest in better poles</t>
  </si>
  <si>
    <t>Community consensus confirms longevity of the waterproof body while acknowledging inherent pole weaknesses as an acceptable trade-off at this price point</t>
  </si>
  <si>
    <t>Coleman's Red Canyon 8-Person Tent offers remarkable durability with its double-thick Polyguard 2X™ fabric and WeatherTec system featuring welded floors and inverted seams for superior weather protection. This spacious 17 x 10-foot shelter provides comfortable sleeping for 8 and includes dividers to create three private rooms. Despite fiberglass poles requiring occasional maintenance, many owners report a decade or more of reliable service in challenging conditions.</t>
  </si>
  <si>
    <t>8-10+ years with proper care and occasional pole maintenance</t>
  </si>
  <si>
    <t>How much interior space does the Red Canyon 8-Person Tent offer?</t>
  </si>
  <si>
    <t>The Red Canyon 8-Person Tent has actual floor dimensions of approximately 16 feet 4 inches by 9 feet 7 inches, for a total base area of about 140.6 square feet—smaller than the marketed 17 x 10 feet, but still very spacious for eight people to sleep or fit three queen beds with leftover space for gear.</t>
  </si>
  <si>
    <t>How tall is the tent at the center?</t>
  </si>
  <si>
    <t>The central peak height is about 73 inches (just over 6 feet), but the tent is an extended dome shape, so headroom drops off significantly away from the center.</t>
  </si>
  <si>
    <t>Does the Red Canyon 8-Person Tent have dividers or multiple rooms?</t>
  </si>
  <si>
    <t>Yes, it comes with two dividers that can be used to create up to three separate rooms, with the dividers being somewhat see-through and having gaps at the sides and top.</t>
  </si>
  <si>
    <t>Is the tent waterproof or water resistant?</t>
  </si>
  <si>
    <t>The tent features a bathtub-style floor and is marketed as extremely water resistant, with users reporting it withstands heavy rain and even flash flooding with minimal leakage.</t>
  </si>
  <si>
    <t>How long does it take to set up the tent?</t>
  </si>
  <si>
    <t>Set-up typically takes about 10.5 minutes with two people and around 20 minutes for one person; takedown is about 7 minutes with two people and roughly 14 minutes alone.</t>
  </si>
  <si>
    <t>Weatherproof in extreme conditions</t>
  </si>
  <si>
    <t>10+ year lifespan for many users</t>
  </si>
  <si>
    <t>Spacious interior fits eight people comfortably</t>
  </si>
  <si>
    <t>Good value for entry-level family camping</t>
  </si>
  <si>
    <t>Fiberglass poles frequently crack or splinter</t>
  </si>
  <si>
    <t>Discontinued with limited replacement parts</t>
  </si>
  <si>
    <t>Basic 1-year warranty coverage only</t>
  </si>
  <si>
    <t>Zippers prone to failure over time</t>
  </si>
  <si>
    <t>{"frequency":{"frequency":"After each camping trip and seasonally","description":"Clean the tent after every use to remove debris and dirt, and perform more thorough maintenance seasonally or as needed to preserve waterproofing and fabric integrity."},"steps":[{"step":1,"title":"Clean","icon":"clean","description":"Remove dirt, leaves, and twigs by shaking or sweeping the tent before packing. Use water or disinfecting wipes to clean the tent floor and fabric, then let it dry completely in the sun before storing to prevent mold and odors.","products":[{"name":"Mild Soap or Tent-Safe Cleaning Solution","price":"$10-15"},{"name":"Disinfecting Wipes (e.g., Dettol Wipes)","price":"$5-8"}]},{"step":2,"title":"Condition / Maintain","icon":"condition","description":"Handle poles carefully by extending and collapsing them section by section to avoid damaging shock cords. Restore waterproofness by applying a durable water-repellent (DWR) spray to the rainfly and tent exterior as needed after cleaning.","products":[{"name":"Tent Waterproofing Spray (DWR Spray)","price":"$15-20"}]},{"step":3,"title":"Protect / Store","icon":"protect","description":"Store the tent completely dry and free of dirt, never folded wet. Remove stakes and poles from inside the tent and store poles uncollapsed to prevent damage. Use a breathable, ventilated bag or cool dry place away from direct sunlight to preserve fabric and coatings.","products":[]}]}</t>
  </si>
  <si>
    <t>Coleman tents, including the Red Canyon 8-Person Tent, are primarily manufactured in China.</t>
  </si>
  <si>
    <t>Tents &amp; Shelters</t>
  </si>
  <si>
    <t>8-person tent, weatherproof camping, family shelter, room dividers, polyguard fabric, coleman tent, outdoor shelter, weathertec system, multi-room tent, camping gear</t>
  </si>
  <si>
    <t>Family camping trips, Extended outdoor stays, Multi-family accommodations, Base camp for outdoor activities, Fair-weather seasonal camping</t>
  </si>
  <si>
    <t>""I had this tent for 10 years and loved it — that's serious mileage for a $219 tent." – Amazon reviewer</t>
  </si>
  <si>
    <t>The tent itself is still going strong after shock cords snap but there is no way to get the original parts from the manufacturer." – Reddit user</t>
  </si>
  <si>
    <t>Rowenta</t>
  </si>
  <si>
    <t>Focus Steam Iron 1700-Watt Stainless Steel Soleplate DW5080</t>
  </si>
  <si>
    <t>https://www.amazon.com/dp/B004ILTH1K</t>
  </si>
  <si>
    <t>https://amzn.to/40UdTVV</t>
  </si>
  <si>
    <t>B004ILTH1K</t>
  </si>
  <si>
    <t>https://docs.google.com/document/d/1w42wKwv06aysUfcYTSRRAz6jkzGQVFkYqPilHWmsD30</t>
  </si>
  <si>
    <t>https://docs.google.com/document/d/1WZtZur-t2phnCG9au5R7ow7npv1YYu7wuiz14swHIpI/edit</t>
  </si>
  <si>
    <t>https://docs.google.com/document/d/1QVQUtS8ML-o2lsy0Zj2U-qrCXWe91T_NBT_8JnzR9ds/edit</t>
  </si>
  <si>
    <t>https://docs.google.com/document/d/1x7ILBWjaD5IYVQbJsMHLH3nFaLCQup302D355QO2FqI/edit</t>
  </si>
  <si>
    <t>https://www.rowentausa.com/</t>
  </si>
  <si>
    <t>https://docs.google.com/document/d/1lAjMsQjLOXwt9TOvy5086kGvVeaohWJrjwNhDLVnv80/edit</t>
  </si>
  <si>
    <t>https://www.amazon.com/stores/Rowenta/page/38DEDA67-5202-4947-9CD6-8ED09735BCDE?is_byline_deeplink=true&amp;deeplink=6FCA431F-9D35-4095-B553-1DFBCAB966C6&amp;redirect_store_id=38DEDA67-5202-4947-9CD6-8ED09735BCDE&amp;lp_asin=B004ILTH1K&amp;ref_=ast_bln&amp;store_ref=bl_ast_dp_brandLogo_sto</t>
  </si>
  <si>
    <t>https://m.media-amazon.com/images/I/71DsknAOxBL._AC_SL1500_.jpg</t>
  </si>
  <si>
    <t>https://m.media-amazon.com/images/I/71DsknAOxBL._AC_SL1500_.jpg, https://m.media-amazon.com/images/I/81I9JrPPvOL._AC_SL1500_.jpg, https://m.media-amazon.com/images/I/81th-coebLL._AC_SL1500_.jpg, https://m.media-amazon.com/images/I/91Mp7AWjoPL._AC_SL1500_.jpg, https://m.media-amazon.com/images/I/81iDcMAxk5L._AC_SL1500_.jpg, https://m.media-amazon.com/images/I/81lV0I+3S+L._AC_SL1500_.jpg, https://m.media-amazon.com/images/I/81vwMyKZg9L._AC_SL1500_.jpg, https://m.media-amazon.com/images/I/81-pGQqOQ8L._AC_SL1500_.jpg</t>
  </si>
  <si>
    <t>Home &amp; Kitchen &gt; Irons &amp; Steamers &gt; Irons</t>
  </si>
  <si>
    <t>Stainless-steel soleplate with precision tip- Easy gliding across different garments, smoothing hard-to-reach areas, and 1700-Watts of Power 400 Plus Steam holes with 35 g/min of steam – provide excellent steam distribution Easy control thermostat knob – Easily select the ideal steam output based on fabric Use tap water to iron – Easily fill the iron with easy fill hole, anti-drip lid, and translucent water tank window Safety comes first with rowenta – Automatic 3-way shut off system to prevent accidents Made in Germany – German quality with stainless-steel soleplate, anti-calcium system for tap water use and auto-cleaning system</t>
  </si>
  <si>
    <t>Stainless-steel soleplate with precision tip- Easy gliding across different garments, smoothing hard-to-reach areas, and 1700-Watts of Power</t>
  </si>
  <si>
    <t>400 Plus Steam holes with 35 g/min of steam – provide excellent steam distribution</t>
  </si>
  <si>
    <t>Easy control thermostat knob – Easily select the ideal steam output based on fabric</t>
  </si>
  <si>
    <t>Use tap water to iron – Easily fill the iron with easy fill hole, anti-drip lid, and translucent water tank window</t>
  </si>
  <si>
    <t>Safety comes first with rowenta – Automatic 3-way shut off system to prevent accidents</t>
  </si>
  <si>
    <t>&lt;p&gt;The Rowenta DW5080 is a tale of two irons - when it works, users call it the best they've ever owned, but chronic leaking issues torpedo its BIFL credentials. The evidence shows a clear pattern: exceptional performance hampered by questionable longevity.&lt;/p&gt;&lt;ul&gt;&lt;li&gt;&lt;strong&gt;Performance When Working:&lt;/strong&gt; Users rave about wrinkles shriveling up because they saw this thing coming and praise the 400-hole stainless steel soleplate that makes ironing dramatically faster&lt;/li&gt;&lt;li&gt;&lt;strong&gt;Fatal Flaw - Leaking:&lt;/strong&gt; Multiple users report leaks developing within months to a few years, with one saying it doesn't matter if you under fill, drain religiously, store carefully upright - they leak, eventually&lt;/li&gt;&lt;li&gt;&lt;strong&gt;Quality Decline:&lt;/strong&gt; Long-time Rowenta fans note this 3rd iron is clearly not of the same caliber as previous models that lasted 15-20+ years, suggesting the brand has moved away from true BIFL quality&lt;/li&gt;&lt;/ul&gt;&lt;br&gt;&lt;p&gt;&lt;strong&gt;Bottom line:&lt;/strong&gt; Great iron for 2-3 years if you're lucky, but with widespread reports of premature leaking and only a 1-year warranty, this isn't the heirloom-quality tool BIFL seekers want. Could've been great, but the community consensus is clear - modern Rowentas are a no-go for lifetime use.&lt;/p&gt;</t>
  </si>
  <si>
    <t>&lt;p&gt;The Rowenta DW5080 shows mixed repairability potential. Some users report successful warranty repairs where the manufacturer replaced the entire reservoir to fix severe leaking, returning the iron to perfect working order. However, common failure points include chronic leaking issues and premature component death after 1-3 years.&lt;/p&gt;&lt;ul&gt;&lt;li&gt;&lt;strong&gt;Parts access:&lt;/strong&gt; One teardown revealed a hard-to-replace seal as a failure point, suggesting internal components aren't designed for easy DIY repair&lt;/li&gt;&lt;li&gt;&lt;strong&gt;Warranty support:&lt;/strong&gt; Rowenta offers 1-year warranty with repair service available, though shipping costs for warranty claims aren't specified&lt;/li&gt;&lt;li&gt;&lt;strong&gt;Design flaws:&lt;/strong&gt; Temperature dial placement causes accidental adjustments, and the tinted water tank makes proper filling difficult&lt;/li&gt;&lt;/ul&gt;&lt;br&gt;&lt;p&gt;&lt;strong&gt;Bottom line:&lt;/strong&gt; While the manufacturer does repair some units under warranty, the iron's sealed design and hard-to-source internal parts make DIY fixes challenging. Better suited for warranty service than home repair.&lt;/p&gt;</t>
  </si>
  <si>
    <t>&lt;p&gt;Rowenta offers a basic 1-year limited warranty on the DW5080 steam iron, covering only manufacturer defects in materials or workmanship for domestic/private use.&lt;/p&gt;&lt;ul&gt;&lt;li&gt;&lt;strong&gt;Coverage limitations:&lt;/strong&gt; Warranty becomes void if used with incorrect voltage or for commercial purposes.&lt;/li&gt;&lt;li&gt;&lt;strong&gt;Claim process:&lt;/strong&gt; Contact Rowenta Customer Service at 1-800-769-3682 with proof of purchase.&lt;/li&gt;&lt;li&gt;&lt;strong&gt;User experiences:&lt;/strong&gt; Mixed reports on warranty fulfillment, with some users mentioning successful repairs of leaking issues, while others express frustration with premature failures shortly after warranty expiration.&lt;/li&gt;&lt;/ul&gt;&lt;br&gt;&lt;p&gt;&lt;strong&gt;Bottom line:&lt;/strong&gt; A standard but unimpressive warranty that provides minimal protection for a premium-priced product. The 1-year term is especially disappointing given the recurring complaints about leaking issues and component failures in years 2-3.&lt;/p&gt;</t>
  </si>
  <si>
    <t xml:space="preserve">&lt;p&gt;&amp;lt;p&amp;gt;No sustainability information found in the reviews. While users praise the iron&amp;#39;s durability when it works (some report over 10 years of use), and one reviewer mentions successful warranty repair that extended product life, there&amp;#39;s no discussion of eco-friendly materials, energy efficiency, recyclability, or sustainable manufacturing practices.&amp;lt;/p&amp;gt;&amp;lt;ul&amp;gt;&amp;lt;li&amp;gt;&amp;lt;strong&amp;gt;Repairability noted:&amp;lt;/strong&amp;gt; One user had their leaking iron repaired under warranty with a full reservoir replacement, returning it to perfect working order&amp;lt;/li&amp;gt;&amp;lt;li&amp;gt;&amp;lt;strong&amp;gt;Longevity varies wildly:&amp;lt;/strong&amp;gt; Some users report decades of use while many experience failures within 1-3 years&amp;lt;/li&amp;gt;&amp;lt;li&amp;gt;&amp;lt;strong&amp;gt;No eco-claims:&amp;lt;/strong&amp;gt; Reviews focus entirely on performance and durability without mentioning environmental impact&amp;lt;/li&amp;gt;&amp;lt;/ul&amp;gt;&amp;lt;br&amp;gt;&amp;lt;p&amp;gt;&amp;lt;strong&amp;gt;Bottom line:&amp;lt;/strong&amp;gt; Can&amp;#39;t assess sustainability based on these reviews. The iron shows potential for long life when it works, but inconsistent quality control undermines any BIFL environmental benefits.&amp;lt;/p&amp;gt;&lt;/p&gt;
</t>
  </si>
  <si>
    <t>&lt;p&gt;Community sentiment is deeply divided on the Rowenta DW5080. Many praise its German engineering and powerful steam performance, but chronic leaking issues dominate Reddit discussions.&lt;/p&gt;&lt;ul&gt;&lt;li&gt;&lt;strong&gt;Polarized reputation:&lt;/strong&gt; Users either love their long-lasting German-made models or report failures within 1-3 years, with multiple reviewers saying modern Rowentas are a no-go&lt;/li&gt;&lt;li&gt;&lt;strong&gt;Leaking plague:&lt;/strong&gt; The most consistent complaint across platforms - doesn't matter if you under fill, drain religiously, store carefully upright... they leak, eventually&lt;/li&gt;&lt;li&gt;&lt;strong&gt;Quality decline narrative:&lt;/strong&gt; Long-time users report current models are clearly not of the same caliber as previous generations that lasted 15-20 years&lt;/li&gt;&lt;/ul&gt;&lt;br&gt;&lt;p&gt;&lt;strong&gt;Bottom line:&lt;/strong&gt; Once a BIFL favorite, Rowenta's reputation has eroded significantly. While some units perform excellently, the high failure rate makes it a risky purchase for durability-focused buyers.&lt;/p&gt;</t>
  </si>
  <si>
    <t>The Rowenta DW5080 epitomizes a luxury product undermined by reliability issues. When working, it's exceptional—delivering powerful steam through its 400-hole soleplate that makes ironing dramatically faster. However, chronic leaking issues typically emerge within 1-3 years, rendering it a poor BIFL choice. The iron's sealed design complicates DIY repairs, and the meager 1-year warranty provides inadequate coverage for a premium-priced product. Best for those prioritizing short-term performance over longevity, or willing to replace every few years despite the premium price.</t>
  </si>
  <si>
    <t>"Initially performs brilliantly with best-in-class steam distribution, but widespread leaking issues emerge typically within 1-3 years</t>
  </si>
  <si>
    <t>Internal components aren't designed for DIY repair, with sealed design and hard-to-source parts limiting home fixes</t>
  </si>
  <si>
    <t>Bare-minimum 1-year warranty is woefully inadequate given the premium price and documented reliability issues</t>
  </si>
  <si>
    <t>Poor value proposition—premium pricing without matching longevity, showing clear quality decline from previous generations</t>
  </si>
  <si>
    <t>Community consensus points to a brand that has abandoned its once-solid BIFL reputation for short-term profits</t>
  </si>
  <si>
    <t>The Rowenta Focus Steam Iron features German engineering with a precision-tip stainless steel soleplate and 400+ steam holes for efficient ironing. Delivering 1700 watts of power and 35 g/min of steam, it glides smoothly across various fabrics. The thermostat knob allows customized steam output, while safety features include an automatic 3-way shut-off system and anti-drip lid.</t>
  </si>
  <si>
    <t>2-3 years for typical users, with potential for longer life with careful maintenance</t>
  </si>
  <si>
    <t>Why is my Rowenta Focus steam iron not producing steam?</t>
  </si>
  <si>
    <t>Check that the water tank is full, the temperature setting is high enough for steam (between 2–3 dots and MAX), and the Dry/Steam control is set to Steam. Also, if your iron has not been descaled, mineral buildup may be blocking steam output—descale the iron according to instructions.</t>
  </si>
  <si>
    <t>Why does my iron stop working after a few minutes of inactivity?</t>
  </si>
  <si>
    <t>Your iron has an auto shut-off (safety) feature that turns off the heating element if the iron is not moved for more than 8 minutes (on rest/base) or left flat for 30 seconds. Gently shake the iron to reset it—the lights should flash, and the iron will start heating again.</t>
  </si>
  <si>
    <t>Why is water leaking from my iron?</t>
  </si>
  <si>
    <t>This can happen if the tank is overfilled (do not exceed the MAX mark), the temperature is set too low for steam, or the iron is not yet hot enough when steam is activated. Make sure to use the correct temperature and wait for the iron to heat up fully before steaming.</t>
  </si>
  <si>
    <t>How do I clean or descale my Rowenta Focus iron?</t>
  </si>
  <si>
    <t>Regularly descale your iron to remove mineral deposits by following the instructions in your manual—this typically involves using a descaling solution or a mix of water and vinegar. Also, clean the soleplate with a damp cloth to remove any residue from starches or synthetic fabrics.</t>
  </si>
  <si>
    <t>Is the Rowenta Focus iron good for delicate or hard-to-reach areas?</t>
  </si>
  <si>
    <t>Yes, the Focus features a high-precision tip and Microsteam 400 soleplate technology, making it easy to maneuver and effective for ironing even in difficult spots. It is designed for precise control and consistent steam output, suitable for both delicate fabrics and tough wrinkles.</t>
  </si>
  <si>
    <t>Excellent steam performance removes wrinkles efficiently</t>
  </si>
  <si>
    <t>400-hole stainless steel soleplate distributes steam evenly</t>
  </si>
  <si>
    <t>German engineering with premium feel</t>
  </si>
  <si>
    <t>Some units last 10+ years</t>
  </si>
  <si>
    <t>Chronic leaking issues develop within months</t>
  </si>
  <si>
    <t>Quality decline compared to older models</t>
  </si>
  <si>
    <t>Difficult to repair after warranty expires</t>
  </si>
  <si>
    <t>{"frequency":{"frequency":"As Needed","description":"Maintain the Rowenta Focus Steam Iron as needed to remove limescale and dirt."},"steps":[{"step":1,"title":"Clean","icon":"clean","description":"Use the self-clean function to remove scale deposits: fill the tank, preheat on DRY, unplug, and hold horizontally over a sink. Press the steam control into the self-clean position until water emerges from the soleplate. Wipe the soleplate with a damp cloth afterward.","products":[]},{"step":2,"title":"Condition / Maintain","icon":"condition","description":"Use untreated tap water or a mix of tap and distilled water if water is very hard. Avoid using distilled, filtered, or softened water. Regularly use the self-clean function to prevent scale buildup.","products":[]},{"step":3,"title":"Protect / Store","icon":"protect","description":"After use, empty the water tank, set the thermostat to minimum, and store upright or on its base. Keep the iron away from sharp objects like metal buttons.","products":[]}]}</t>
  </si>
  <si>
    <t>Made in Germany primarily by robots for consistent quality and performance</t>
  </si>
  <si>
    <t>steam iron, stainless steel soleplate, precision tip, garment care, wrinkle removal, clothing maintenance, home appliance, fabric steamer, german engineering</t>
  </si>
  <si>
    <t>Precision ironing of dress shirts, Removing stubborn wrinkles from linens, Steaming hanging garments, Quilting and fabric crafts</t>
  </si>
  <si>
    <t>""Great iron for 2-3 years if you're lucky, but with widespread reports of premature leaking, this isn't the heirloom-quality tool BIFL seekers want." – Reddit user</t>
  </si>
  <si>
    <t>Doesn't matter if you under fill, drain religiously, store carefully upright—they leak, eventually." – Amazon reviewer</t>
  </si>
  <si>
    <t>Jiffy Steamer</t>
  </si>
  <si>
    <t>J-2000 Jiffy Garment Steamer with Plastic Steam Head</t>
  </si>
  <si>
    <t>https://www.amazon.com/dp/B0000665TD</t>
  </si>
  <si>
    <t>https://amzn.to/3H1ZC2N</t>
  </si>
  <si>
    <t>B0000665TD</t>
  </si>
  <si>
    <t>https://docs.google.com/document/d/1NbnMJQkaBei6GlxJtwSdNy9tk56W8qlbwZT6293EtI8</t>
  </si>
  <si>
    <t>https://docs.google.com/document/d/1fxVdZunewvx3kdXiPNN_oFUvslgwKOt0CaO7Ks792eQ/edit</t>
  </si>
  <si>
    <t>https://docs.google.com/document/d/1_PUwkaFiJb0g3mtZvsnh7HNWzIfe09D3ufp8Mn5DTQU/edit</t>
  </si>
  <si>
    <t>https://docs.google.com/document/d/1L0zCSywsPNdI8D8bp-O1ruoFajduKcEXlutrNvZrgs0/edit</t>
  </si>
  <si>
    <t>https://poweredbyjiffy.com/</t>
  </si>
  <si>
    <t>https://docs.google.com/document/d/1FwG5hb411TM8wFyGmmXx_fG3uCv79bjSBhexSwoLDPU/edit</t>
  </si>
  <si>
    <t>https://www.amazon.com/stores/JiffySteamer/page/8E86D935-AA78-499D-A625-02AE8BEAE8E4?is_byline_deeplink=true&amp;deeplink=627B1576-031D-4B97-ACFE-B4F3F02FD811&amp;redirect_store_id=8E86D935-AA78-499D-A625-02AE8BEAE8E4&amp;lp_asin=B0000665TD&amp;ref_=ast_bln</t>
  </si>
  <si>
    <t>https://m.media-amazon.com/images/I/41W4-O95zEL._AC_SL1000_.jpg</t>
  </si>
  <si>
    <t>https://m.media-amazon.com/images/I/41W4-O95zEL._AC_SL1000_.jpg, https://m.media-amazon.com/images/I/41W4-O95zEL._AC_SL1000_.jpg, https://m.media-amazon.com/images/I/71lxs7sc36L._AC_SL1280_.jpg, https://m.media-amazon.com/images/I/61Q6HYaAu6L._AC_SL1200_.jpg, https://m.media-amazon.com/images/I/615DKZBE48L._AC_SL1200_.jpg, https://m.media-amazon.com/images/I/41W4-O95zEL._AC_SL1000_.jpg, https://m.media-amazon.com/images/I/31EsaPh1dOL._AC_.jpg, https://m.media-amazon.com/images/I/41W4-O95zEL._AC_SL1000_.jpg, https://m.media-amazon.com/images/I/71lxs7sc36L._AC_SL1280_.jpg</t>
  </si>
  <si>
    <t>Home &amp; Kitchen &gt; Irons &amp; Steamers &gt; Garment Steamers</t>
  </si>
  <si>
    <t>1300 watt solid brass heating element (120 volt for North America use only…not for export) High-impact plastic outer housing for durability Quick two minute heat-up time.6 inches wide plastic steam head.Cord Plug: NEMA 5-15 1.5 Hour steam time per filling. Water Capacity: 3/4 galloon / 2.84 litres. Fusible link with automatic shut-off for safety Made in the USA 1300 watt solid brass heating element (120 volt for North America use only…not for export) High-impact plastic outer housing for durability Quick two minute heat-up time.Carton dimension: 18 inch x 12 inch x 17 inch / 45.7 cm x 30.4 cm x 43.1 cm,Assembled dimension: 15 inch x 10 inch x 64 inch / 38.1 cm x 24.4 cm x 162.5 cm 1.5 Hour steam time per filling Made in the USA</t>
  </si>
  <si>
    <t>Diminish the most difficult wrinkles in one swipe with this easy touse professional Jiffy garment steamer. This de-wrinkling steamer comes with a five-foot flexible hose and a no-drip valve system to steam most any fabric. This garment steamer does heavy-duty work without taking up much space in your closet. Wheels on the bottom of the unit allow for ease of mobility of the unit, while the length of the steamer hose allows for ease of movement while using the steamer. Say goodbye to wrinkles when you say hello to this professional but affordable garment steamer. The large water reservoir ensures that you are able to steam multiple items at once without needing to refill the reservoir often. Each fill allows you to use the steamer for over an hour ate time. The steamer is ready to use in just one minute to ensure your outfits can be wrinkle-free in just a moment's notice. Brand: Jiffy J Includes: Five-foot flexible hose, plastic steam head and handle, easy-roll casters for mobility Materials: Brass, copper, plastic, steel Settings: On/Off switch heats up in one minute, no-drip check valve system Type: Steamer Color: Grey Wattage: 1300 Capacity: 0. 75 gallon water reservoir Model: 1221 Dimensions: 10 inches deep x 15 inches wide x 64 inches high 1. 5 hours steaming time Ideal for home or commercial use</t>
  </si>
  <si>
    <t>15"L x 10"W x 64"H</t>
  </si>
  <si>
    <t>1300 watt solid brass heating element (120 volt for North America use only…not for export)</t>
  </si>
  <si>
    <t>High-impact plastic outer housing for durability</t>
  </si>
  <si>
    <t>Quick two minute heat-up time.6 inches wide plastic steam head.Cord Plug: NEMA 5-15</t>
  </si>
  <si>
    <t>1.5 Hour steam time per filling. Water Capacity: 3/4 galloon / 2.84 litres. Fusible link with automatic shut-off for safety</t>
  </si>
  <si>
    <t>Made in the USA</t>
  </si>
  <si>
    <t>&lt;p&gt;This is the tank of garment steamers — built like they don't make them anymore. Users report 10, 14, even 25-year lifespans with the same brutal honesty: it's heavy, it's hot, but it refuses to die.&lt;/p&gt;&lt;ul&gt;&lt;li&gt;&lt;strong&gt;Bombproof construction:&lt;/strong&gt; Multiple users confirm units lasting 5-25 years of regular use, with one saying their 2013 unit still works as if it were new. Metal steam head and solid aluminum rods take serious abuse.&lt;/li&gt;&lt;li&gt;&lt;strong&gt;Actually repairable:&lt;/strong&gt; Unlike most modern junk, Jiffy sells replacement parts directly. One user even had theirs serviced at a local repair shop — try that with your disposable steamer.&lt;/li&gt;&lt;li&gt;&lt;strong&gt;Real-world flaws:&lt;/strong&gt; The plastic water tank valve is the Achilles heel according to users. Exposed metal parts get dangerously hot, and several report minor water spitting despite claims otherwise.&lt;/li&gt;&lt;/ul&gt;&lt;br&gt;&lt;p&gt;&lt;strong&gt;Bottom line:&lt;/strong&gt; At $234, you're buying a workhorse that'll outlive most marriages. It's not perfect — the ergonomics suck and it'll burn you if you're careless — but for pure longevity, this is as BIFL as steamers get.&lt;/p&gt;</t>
  </si>
  <si>
    <t>&lt;p&gt;The Jiffy J-2000 earns high marks for repairability thanks to its simple, mechanical design and manufacturer support. Users report units lasting 14-25 years with basic maintenance, and one reviewer had theirs successfully serviced by a local repair shop.&lt;/p&gt;&lt;ul&gt;&lt;li&gt;&lt;strong&gt;Parts availability:&lt;/strong&gt; Jiffy sells replacement parts directly, and the simple on/off switch means fewer electronic components to fail&lt;/li&gt;&lt;li&gt;&lt;strong&gt;Design simplicity:&lt;/strong&gt; Old-school construction with metal components and solid aluminum rods that users describe as bulletproof and built to last&lt;/li&gt;&lt;li&gt;&lt;strong&gt;Weak points:&lt;/strong&gt; Plastic water tank valve identified as potential failure point, and some users report mineral buildup issues requiring descaling&lt;/li&gt;&lt;/ul&gt;&lt;br&gt;&lt;p&gt;&lt;strong&gt;Bottom line:&lt;/strong&gt; A true BIFL appliance with excellent manufacturer support, though the plastic valve and maintenance requirements keep it from perfection.&lt;/p&gt;</t>
  </si>
  <si>
    <t>&lt;p&gt;Jiffy Steamer offers a 3-year warranty on the J-2000, covering material and workmanship defects but excluding power cords. While this is solid coverage for this product category, there are some important limitations.&lt;/p&gt;&lt;ul&gt;&lt;li&gt;&lt;strong&gt;Coverage Details:&lt;/strong&gt; Free repair of defective parts with nominal handling fee, customer pays shipping to service center.&lt;/li&gt;&lt;li&gt;&lt;strong&gt;Maintenance Required:&lt;/strong&gt; Warranty is voided by neglect or lack of routine maintenance, including proper water usage and cleaning to prevent mineral buildup.&lt;/li&gt;&lt;li&gt;&lt;strong&gt;User Experiences:&lt;/strong&gt; Customers report 5-25 years of reliable service, with many mentioning the unit's repairability and availability of replacement parts directly from Jiffy.&lt;/li&gt;&lt;/ul&gt;&lt;br&gt;&lt;p&gt;&lt;strong&gt;Bottom line:&lt;/strong&gt; Above-average 3-5 year warranty backed by a company that seems to honor claims, with many users reporting decades of service, though maintenance requirements and shipping costs may present hurdles.&lt;/p&gt;</t>
  </si>
  <si>
    <t xml:space="preserve">&lt;p&gt;&amp;lt;p&amp;gt;The Jiffy J-2000 scores well on sustainability through its exceptional longevity and repairability. Users report their steamers lasting 14, 25, and even decades with consistent performance, while the company sells replacement parts directly and local repair shops can service them.&amp;lt;/p&amp;gt;&amp;lt;ul&amp;gt;&amp;lt;li&amp;gt;&amp;lt;strong&amp;gt;Built to last:&amp;lt;/strong&amp;gt; Reviewers praise the bulletproof construction with metal components and solid aluminum rods that deliver decades of reliable use&amp;lt;/li&amp;gt;&amp;lt;li&amp;gt;&amp;lt;strong&amp;gt;Repairable design:&amp;lt;/strong&amp;gt; Simple on/off switch means fewer electronic parts to fail, and users confirm getting units successfully serviced at repair shops&amp;lt;/li&amp;gt;&amp;lt;li&amp;gt;&amp;lt;strong&amp;gt;American-made quality:&amp;lt;/strong&amp;gt; Assembled in Tennessee with a 52-step process and rigorous testing, backed by a 3-year warranty&amp;lt;/li&amp;gt;&amp;lt;/ul&amp;gt;&amp;lt;br&amp;gt;&amp;lt;p&amp;gt;&amp;lt;strong&amp;gt;Bottom line:&amp;lt;/strong&amp;gt; While no eco-materials or recycling programs were mentioned, this steamer embodies sustainability through sheer durability — one unit lasting 25 years prevents dozens of disposable steamers from landfills.&amp;lt;/p&amp;gt;&lt;/p&gt;
</t>
  </si>
  <si>
    <t>&lt;p&gt;The BIFL community champions Jiffy steamers as the gold standard for durability, with Redditors regularly recommending them despite the premium price. Users report their units lasting 10-25 years with consistent performance, and the availability of replacement parts earns major points with the repair-it-yourself crowd.&lt;/p&gt;&lt;ul&gt;&lt;li&gt;&lt;strong&gt;Longevity praise:&lt;/strong&gt; One user says their 25-year-old Jiffy finally died and they immediately bought another, while others report 5-14 years of daily use without issues&lt;/li&gt;&lt;li&gt;&lt;strong&gt;Build quality:&lt;/strong&gt; The metal steam head and solid construction get constant mentions, with users calling it bulletproof and old-school quality that justifies the investment&lt;/li&gt;&lt;li&gt;&lt;strong&gt;Common gripes:&lt;/strong&gt; Water spitting from condensation, short hose/pole for tall users, and hot exposed parts are frequent complaints, though users still recommend it overall&lt;/li&gt;&lt;/ul&gt;&lt;br&gt;&lt;p&gt;&lt;strong&gt;Bottom line:&lt;/strong&gt; Despite some ergonomic annoyances, the BIFL community sees Jiffy as the buy-once-cry-once choice that actually delivers on longevity promises.&lt;/p&gt;</t>
  </si>
  <si>
    <t>The Jiffy J-2000 garment steamer is genuine BIFL equipment that delivers on its longevity promise. Users consistently report 10-25 years of reliable service from this American-made workhorse. Its simple mechanical design, metal components, and readily available replacement parts ensure it'll outlast the disposable competition by decades. The premium $234 price buys tank-like construction and repairability, though you'll contend with ergonomic shortcomings, hot metal surfaces, and occasional water spitting. For professionals or anyone tired of replacing cheap steamers, this is the definitive buy-once solution.</t>
  </si>
  <si>
    <t>"Built like industrial equipment with metal steam head and aluminum rods that have proven 10-25 year lifespans in real-world use</t>
  </si>
  <si>
    <t>True repairability with manufacturer-supplied parts and simple mechanical design that local repair shops can service</t>
  </si>
  <si>
    <t>3-year warranty is decent but unremarkable; the real value is in the decades of service beyond warranty coverage</t>
  </si>
  <si>
    <t>At $234, it's expensive upfront but eliminates the constant replacement cycle of cheaper steamers</t>
  </si>
  <si>
    <t>Users universally praise its bulletproof durability while accepting its weight, ergonomic limitations, and hot surfaces as fair trade-offs</t>
  </si>
  <si>
    <t>The J-2000 Jiffy Garment Steamer features a powerful 1300-watt solid brass heating element housed in high-impact plastic for exceptional durability. Made in the USA with meticulous craftsmanship, this workhorse heats up in just two minutes and delivers 1.5 hours of continuous steam per filling. The robust construction and mechanical simplicity enable decades of reliable service, with users reporting 10-25 years of consistent performance.</t>
  </si>
  <si>
    <t>10-25 years with regular maintenance and occasional replacement parts</t>
  </si>
  <si>
    <t>How hot is the steam emitted from the J-2000 Jiffy Steamer?</t>
  </si>
  <si>
    <t>The steam temperature exiting the Jiffy Steamer, including the J-2000 model, is 212° F / 100° C. This high temperature is effective for sanitizing garments and fabrics, as it exceeds the heat required to kill flu viruses.</t>
  </si>
  <si>
    <t>How do I clean the J-2000 Jiffy Steamer?</t>
  </si>
  <si>
    <t>To clean the J-2000 Jiffy Steamer, unplug it and pour out any remaining water. Fill the steamer with water, heat it until steam is produced, and then unplug it. After cooling, pour in Jiffy Steamer Liquid Cleaner and let it sit for a few hours before rinsing with fresh water.</t>
  </si>
  <si>
    <t>What are the key benefits of using a J-2000 Jiffy Steamer over ironing?</t>
  </si>
  <si>
    <t>The J-2000 Jiffy Steamer is significantly faster than ironing, reduces the risk of scorching or shining on fabrics, and can be used directly on hung garments without an ironing board.</t>
  </si>
  <si>
    <t>How quickly does the J-2000 Jiffy Steamer heat up?</t>
  </si>
  <si>
    <t>The J-2000 Jiffy Steamer heats up and is ready for use in about 2 minutes.</t>
  </si>
  <si>
    <t>What types of fabrics can the J-2000 Jiffy Steamer safely handle?</t>
  </si>
  <si>
    <t>The J-2000 Jiffy Steamer is suitable for a wide range of fabrics, including delicate materials like silk, linen, or velvet, as it does not apply direct heat.</t>
  </si>
  <si>
    <t>Exceptional longevity of 10-25 years</t>
  </si>
  <si>
    <t>Fully repairable with available parts</t>
  </si>
  <si>
    <t>Built with durable metal components</t>
  </si>
  <si>
    <t>Made in USA with quality craftsmanship</t>
  </si>
  <si>
    <t>Plastic water tank valve is failure point</t>
  </si>
  <si>
    <t>Hot exposed metal parts are burn hazard</t>
  </si>
  <si>
    <t>Water spitting issues during operation</t>
  </si>
  <si>
    <t>Heavier than most competing steamers</t>
  </si>
  <si>
    <t>{"frequency":{"frequency":"Every 3-6 months","description":"Perform cleaning every 3-6 months depending on water quality to prevent mineral deposit buildup and maintain maximum steaming performance."},"steps":[{"step":1,"title":"Clean","icon":"clean","description":"Unplug and cool the steamer, empty remaining water, then fill with 4 ounces of water and steam briefly. After cooling, add 5 ounces of Jiffy Steamer Liquid Cleaner and let sit for 3 hours without steaming. Scrub inside with a stiff brush, then flush three times with fresh water to remove residues. Avoid steaming with cleaner inside.","products":[{"name":"Jiffy Steamer Liquid Cleaner","price":"$10-15"}]},{"step":2,"title":"Condition / Maintain","icon":"condition","description":"Periodically pour out old water to avoid sediment buildup and maintain water level below maximum (4 quarts). Always steam with hose upright to let condensation flow back, and avoid running the unit dry to prevent shutdown and damage.","products":[]},{"step":3,"title":"Protect / Store","icon":"protect","description":"After use, turn steamer off and unplug. Hang steam head and hose in an upright position on the hose hanger to prevent condensation buildup. Store in a dry location to maximize lifespan.","products":[]}]}</t>
  </si>
  <si>
    <t>Handcrafted and assembled at Jiffy Steamer's plant in Union City, Tennessee, USA.</t>
  </si>
  <si>
    <t>garment steamer, clothing care, wrinkle remover, american made, durable appliance, repairable steamer, fabric maintenance, long-lasting, professional steamer, high-capacity</t>
  </si>
  <si>
    <t>Professional garment care, Home clothing maintenance, Removing stubborn wrinkles, Refreshing delicate fabrics, Commercial use in retail settings</t>
  </si>
  <si>
    <t>""This is the tank of garment steamers — built like they don't make them anymore. It's heavy, it's hot, but it refuses to die." – Reddit user</t>
  </si>
  <si>
    <t>My 2013 unit still works as if it were new. Unlike most modern junk, Jiffy sells replacement parts directly." – Amazon reviewer</t>
  </si>
  <si>
    <t>Columbia</t>
  </si>
  <si>
    <t>Men's Watertight II Front-Zip Hooded Rain Jacket Black</t>
  </si>
  <si>
    <t>https://www.amazon.com/dp/B088YDVJH8</t>
  </si>
  <si>
    <t>https://amzn.to/4mS5wTp</t>
  </si>
  <si>
    <t>B088YDVJH8</t>
  </si>
  <si>
    <t>https://docs.google.com/document/d/1oXpOp__pzsljasG_6BhFuPv93ttkeXn7LsrInCGb9rU</t>
  </si>
  <si>
    <t>https://docs.google.com/document/d/133c3cROT5Y5HLCFyXKs0xDKPyVPld81xxyDUVnxkF6s/edit</t>
  </si>
  <si>
    <t>https://docs.google.com/document/d/1T9oIhvazjWzZxYWWymHarDCXMecm44m1csJN8Joknr8/edit</t>
  </si>
  <si>
    <t>https://docs.google.com/document/d/1WD9z76QyGSZg_JqmXDAKXN-RfE7GnNt06t-qTUP-cio/edit</t>
  </si>
  <si>
    <t>https://www.columbia.com/</t>
  </si>
  <si>
    <t>https://docs.google.com/document/d/1kullXSjpOMD6yIZNoUpUnwfUv6CF5jo9eZFF4vKMBVw/edit</t>
  </si>
  <si>
    <t>https://www.amazon.com/stores/Columbia/page/E21F2281-2F97-4BDA-B5DC-8F83EA77C1F0?is_byline_deeplink=true&amp;deeplink=52E8D3DF-0903-4A9A-8B1E-0E79F0C67CF2&amp;redirect_store_id=E21F2281-2F97-4BDA-B5DC-8F83EA77C1F0&amp;lp_asin=B088YDVJH8&amp;ref_=ast_bln&amp;store_ref=bl_ast_dp_brandLogo_sto</t>
  </si>
  <si>
    <t>https://m.media-amazon.com/images/I/51amOIC0HNL._AC_SL1200_.jpg</t>
  </si>
  <si>
    <t>https://m.media-amazon.com/images/I/51amOIC0HNL._AC_SL1200_.jpg, https://m.media-amazon.com/images/I/61X65IQvpnL._AC_SL1200_.jpg, https://m.media-amazon.com/images/I/61hNAXpuWIL._AC_SL1200_.jpg</t>
  </si>
  <si>
    <t>Clothing, Shoes &amp; Jewelry &gt; Men &gt; Clothing &gt; Jackets &amp; Coats &gt; Trench &amp; Rain &gt; Raincoats</t>
  </si>
  <si>
    <t>Material: [membrane/laminate] Omni-Tech (2-layer), [face fabric] nylon, [lining] 100% polyester Seams: fully sealed Fit: modern classic Length: hip Center Back Length: 29in</t>
  </si>
  <si>
    <t>Columbia's rain jackets work around the clock to protect you from the outdoor elements. This Columbia Men's Watertight II Jacket is a rainy-day staple for its lightweight, waterproof and breathable design. The details of this jacket are essential for any rainy day. Crafted of 100% nylon material, this rain jacket is guaranteed to be waterproof; the seam-sealed construction keeps you dry while sealing the cold air out. Zippered pockets are featured on each side to secure your small items. Adjustable, velcro cuffs and an adjustable drawcord hem help give this jacket a customizable fit. Lastly, the packable silhouette make storing this staple easy. This packable rain jacket is available in a range of sizes and colors to accommodate many styles and fits. To ensure the size you choose is just right, utilize our sizing chart and the following measurement instructions: for the sleeves, start at the center back of your neck and measure across the shoulder and down to the wrist. If you come up with a partial number, round up to the next even number. For the chest, measure at the fullest part of the chest, under the armpits and over the shoulder blades, keeping the tape measure firm and level.</t>
  </si>
  <si>
    <t>26 x 17 x 5 inches; 13.6 ounces</t>
  </si>
  <si>
    <t>Material: [membrane/laminate] Omni-Tech (2-layer), [face fabric] nylon, [lining] 100% polyester</t>
  </si>
  <si>
    <t>Seams: fully sealed</t>
  </si>
  <si>
    <t>Fit: modern classic</t>
  </si>
  <si>
    <t>Length: hip</t>
  </si>
  <si>
    <t>Center Back Length: 29in</t>
  </si>
  <si>
    <t>&lt;p&gt;Columbia's Watertight II shows promise as a lightweight rain jacket but falls short of BIFL standards. While some users report keeping dry in severe weather (even motorcycle riding), the single report of failing within 30 minutes of rain is a massive red flag that can't be ignored.&lt;/p&gt;&lt;ul&gt;&lt;li&gt;&lt;strong&gt;Mixed waterproofing:&lt;/strong&gt; Most users stay dry in light rain, but one outdoor worker got soaked within half an hour - suggesting the DWR coating might fail under sustained exposure&lt;/li&gt;&lt;li&gt;&lt;strong&gt;Decent initial quality:&lt;/strong&gt; Users describe it as well made with effective water resistance for casual use, but no long-term durability data exists beyond 6 years&lt;/li&gt;&lt;li&gt;&lt;strong&gt;Typical DWR problems:&lt;/strong&gt; Reddit discussions confirm Columbia faces the same DWR degradation issues plaguing the industry - expect performance to decline without regular reproofing&lt;/li&gt;&lt;/ul&gt;&lt;br&gt;&lt;p&gt;&lt;strong&gt;Bottom line:&lt;/strong&gt; Fine for occasional rain or as a packable emergency layer, but if you need guaranteed protection for daily outdoor work or multi-hour downpours, look elsewhere. The lifetime warranty on outerwear helps, but you'll likely be using it.&lt;/p&gt;</t>
  </si>
  <si>
    <t>&lt;p&gt;This Columbia rain jacket is essentially a throwaway product with almost no repair support. Reddit users repeatedly complain about rain jacket linings peeling off after 3-5 years (user SVeht says I hate having to buy one every 3-5 years), and Columbia's warranty excludes repairs done outside their department, effectively blocking DIY fixes.&lt;/p&gt;&lt;ul&gt;&lt;li&gt;&lt;strong&gt;Zero repair documentation:&lt;/strong&gt; No parts availability, no repair guides, and warranty explicitly states repairs by unauthorized parties may void coverage&lt;/li&gt;&lt;li&gt;&lt;strong&gt;Common failure point:&lt;/strong&gt; Multiple reports of DWR coating failure and delaminating linings, with one user getting wet within a half hour during rain despite proper use&lt;/li&gt;&lt;li&gt;&lt;strong&gt;Disposable design:&lt;/strong&gt; When warranty repairs aren't possible, Columbia only offers merchandise credit or return of broken item — no actual repair support&lt;/li&gt;&lt;/ul&gt;&lt;br&gt;&lt;p&gt;&lt;strong&gt;Bottom line:&lt;/strong&gt; Built to be replaced, not repaired. The lightweight design that makes it packable also makes it fragile, with no path for users to fix common issues like failed waterproofing or worn zippers.&lt;/p&gt;</t>
  </si>
  <si>
    <t>&lt;p&gt;Columbia offers a Limited Lifetime Warranty on this jacket, covering manufacturing defects in materials and workmanship for the practical lifetime of the product.&lt;/p&gt;&lt;ul&gt;&lt;li&gt;&lt;strong&gt;Coverage:&lt;/strong&gt; Columbia will repair or replace the jacket with a merchandise credit if they determine it has a covered defect.&lt;/li&gt;&lt;li&gt;&lt;strong&gt;Process:&lt;/strong&gt; Requires shipping the jacket to Columbia's warranty department for inspection, with typical processing time of 4 weeks.&lt;/li&gt;&lt;li&gt;&lt;strong&gt;Limitations:&lt;/strong&gt; Normal wear and tear, misuse, neglect, improper care, and natural material breakdown over time are not covered. Warranty is voided if the product is resold.&lt;/li&gt;&lt;/ul&gt;&lt;br&gt;&lt;p&gt;&lt;strong&gt;Bottom line:&lt;/strong&gt; Columbia's warranty is comprehensive for manufacturing defects and has been consistently honored according to reports, though the warranty specifically excludes the eventual breakdown of waterproofing that occurs with all rain jackets over time.&lt;/p&gt;</t>
  </si>
  <si>
    <t xml:space="preserve">&lt;p&gt;&amp;lt;p&amp;gt;No sustainability information found in customer reviews. While the jacket&amp;#39;s lightweight design and potential for long-term use could reduce consumption, reviews focus exclusively on performance features like waterproofing and fit without mentioning materials sourcing, manufacturing practices, or environmental impact.&amp;lt;/p&amp;gt;&amp;lt;ul&amp;gt;&amp;lt;li&amp;gt;&amp;lt;strong&amp;gt;Durability concerns:&amp;lt;/strong&amp;gt; Mixed reports on waterproofing longevity, with one user getting wet within 30 minutes while others praise multi-year performance&amp;lt;/li&amp;gt;&amp;lt;li&amp;gt;&amp;lt;strong&amp;gt;No eco-claims:&amp;lt;/strong&amp;gt; Neither positive nor negative sustainability mentions across all reviews analyzed&amp;lt;/li&amp;gt;&amp;lt;li&amp;gt;&amp;lt;strong&amp;gt;Standard construction:&amp;lt;/strong&amp;gt; Reviews describe typical synthetic rain jacket materials without noting recycled content or sustainable production&amp;lt;/li&amp;gt;&amp;lt;/ul&amp;gt;&amp;lt;br&amp;gt;&amp;lt;p&amp;gt;&amp;lt;strong&amp;gt;Bottom line:&amp;lt;/strong&amp;gt; Can&amp;#39;t assess sustainability from these reviews alone. Columbia makes eco-friendly products, but this specific jacket&amp;#39;s environmental footprint remains unknown based on user feedback.&amp;lt;/p&amp;gt;&lt;/p&gt;
</t>
  </si>
  <si>
    <t>&lt;p&gt;Reddit discussions reveal mixed experiences with Columbia's rain jackets, particularly regarding DWR coating longevity. Users report Columbia facing scrutiny over declining quality - one mentioned their beloved Columbia rain jacket was stolen and nothing current matches its quality. Some praise older Columbia gear lasting 6+ years in perfect condition, while others express frustration with modern jackets wetting out after minimal use.&lt;/p&gt;&lt;ul&gt;&lt;li&gt;&lt;strong&gt;Quality concerns:&lt;/strong&gt; Multiple users note Columbia no longer feels BIFL-worthy, with DWR treatments failing quickly and requiring frequent re-application&lt;/li&gt;&lt;li&gt;&lt;strong&gt;Fit issues:&lt;/strong&gt; Amazon reviews show contradictory experiences - some say fits perfect while others report poor fitting not sized as it says, suggesting inconsistent sizing&lt;/li&gt;&lt;li&gt;&lt;strong&gt;Performance doubts:&lt;/strong&gt; Critical review states I work outside and was wet within half hour despite marketing claims, though a motorcyclist praised staying very dry in really bad conditions&lt;/li&gt;&lt;/ul&gt;&lt;br&gt;&lt;p&gt;&lt;strong&gt;Bottom line:&lt;/strong&gt; Columbia Watertight II gets decent marks for casual use and value but lacks the proven longevity and consistent performance that BIFL enthusiasts demand from rain gear.&lt;/p&gt;</t>
  </si>
  <si>
    <t>Columbia's Watertight II is a disposable rain jacket masquerading as durable gear. With inconsistent waterproofing that can fail within 30 minutes of sustained rain and a design that prevents meaningful repairs, this is a 3-5 year product at best. The excellent limited lifetime warranty partially redeems it, but you'll likely be using that warranty rather than enjoying decades of reliable performance. Suitable for occasional, light rain use or as an emergency packable layer, but serious outdoor workers should look elsewhere. Not BIFL-worthy despite the Columbia name.</t>
  </si>
  <si>
    <t>"Waterproofing is unreliable - most stay dry in light rain, but fails catastrophically for some in sustained downpours</t>
  </si>
  <si>
    <t>Essentially disposable with no repair support, documentation, or parts - expect lining delamination within 3-5 years</t>
  </si>
  <si>
    <t>Strong limited lifetime warranty covers manufacturing defects, but explicitly excludes the inevitable DWR coating breakdown</t>
  </si>
  <si>
    <t>Acceptable value as a lightweight emergency layer, poor value for anyone needing consistent, reliable rain protection</t>
  </si>
  <si>
    <t>Community consensus: older Columbia gear was better - modern versions require frequent DWR reapplication and don't last</t>
  </si>
  <si>
    <t>Columbia's Watertight II is a packable rain jacket featuring two-layer Omni-Tech waterproof technology with fully sealed seams. The hip-length design and modern classic fit accommodate layering while maintaining a streamlined profile. Constructed with durable nylon outer fabric and polyester lining, this jacket balances lightweight performance with practical protection for everyday weather challenges.</t>
  </si>
  <si>
    <t>3-5 years with regular use, longer with occasional use and proper care</t>
  </si>
  <si>
    <t>What is the fabric composition of the Men's Watertight II Jacket?</t>
  </si>
  <si>
    <t>The Men's Watertight II Jacket is made from 100% Nylon 2L Full Dull plain weave fabric, and it features a breathable mesh lining made of polyester or similar materials, depending on the specific model.</t>
  </si>
  <si>
    <t>Is the Men's Watertight II Jacket waterproof and breathable?</t>
  </si>
  <si>
    <t>Yes, the Men's Watertight II Jacket is both waterproof and breathable thanks to Columbia's Omni-Tech technology, which provides moisture resistance and allows for airflow.</t>
  </si>
  <si>
    <t>Does the Men's Watertight II Jacket have an adjustable hood?</t>
  </si>
  <si>
    <t>Yes, the Men's Watertight II Jacket features an attached, adjustable storm hood that helps seal out elements like rain and wind.</t>
  </si>
  <si>
    <t>How does the jacket fit, and what features does it have for adjusting the fit?</t>
  </si>
  <si>
    <t>The Men's Watertight II Jacket has a regular fit and includes features like adjustable cuffs and a drawcord adjustable hem to customize the fit.</t>
  </si>
  <si>
    <t>Is the Men's Watertight II Jacket packable?</t>
  </si>
  <si>
    <t>Yes, the Men's Watertight II Jacket is self-packable and can be easily stored in one of its zippered hand pockets.</t>
  </si>
  <si>
    <t>Effective in light rain conditions</t>
  </si>
  <si>
    <t>Good value for the price</t>
  </si>
  <si>
    <t>Limited lifetime warranty for manufacturing defects</t>
  </si>
  <si>
    <t>Lightweight and easily packable design</t>
  </si>
  <si>
    <t>DWR coating fails under sustained exposure</t>
  </si>
  <si>
    <t>Lining often peels after 3-5 years</t>
  </si>
  <si>
    <t>Inconsistent sizing reported by users</t>
  </si>
  <si>
    <t>{"frequency":{"frequency":"As Needed","description":"Maintain the jacket when it shows signs of wear, such as decreased water repellency or visible dirt."},"steps":[{"step":1,"title":"Clean","icon":"clean","description":"Wash with cold water on a delicate cycle. Use a mild detergent like Nikwax Tech Wash or Grangers Wash + Repel. Avoid harsh chemicals and hot water, as they can damage the DWR coating.","products":[{"name":"Nikwax Tech Wash","price":"$10-15"},{"name":"Grangers Wash + Repel","price":"$10-15"}]},{"step":2,"title":"Condition / Maintain","icon":"condition","description":"If the jacket's DWR coating is compromised, re-treat it with a DWR spray like Nikwax TX.Direct or Grangers Clothing Repel. Apply according to the product instructions to restore water repellency.","products":[{"name":"Nikwax TX.Direct","price":"$15-20"},{"name":"Grangers Clothing Repel","price":"$10-15"}]},{"step":3,"title":"Protect / Store","icon":"protect","description":"Store the jacket in a clean, dry, well-ventilated area. Avoid storing it when damp, as this can lead to mold or mildew. Hang it up rather than folding to prevent creases and damage.","products":[]}]}</t>
  </si>
  <si>
    <t>Columbia's Watertight II Rain Jacket is imported and primarily manufactured in China, as stated on retailer listings and implied by the brand for this model.</t>
  </si>
  <si>
    <t>Rain Gear</t>
  </si>
  <si>
    <t>waterproof jacket, omni-tech, packable rainwear, sealed seams, lightweight outerwear, men's rain jacket, columbia outerwear, travel gear, emergency layer, weather protection</t>
  </si>
  <si>
    <t>Everyday commuting in light rain, Travel emergency layer, Casual outdoor activities, Light hiking in variable weather</t>
  </si>
  <si>
    <t>""I work outside and was wet within half hour despite marketing claims." – Amazon reviewer</t>
  </si>
  <si>
    <t>I hate having to buy one every 3-5 years." – Reddit user SVeht</t>
  </si>
  <si>
    <t>MERKUR</t>
  </si>
  <si>
    <t>MK-23C Classic 2-Piece Double Edge Safety Razor</t>
  </si>
  <si>
    <t>https://www.amazon.com/dp/B002A8JO48</t>
  </si>
  <si>
    <t>https://amzn.to/4lfYhDa</t>
  </si>
  <si>
    <t>B002A8JO48</t>
  </si>
  <si>
    <t>https://docs.google.com/document/d/16zDMKsglyHhQh0uqZS5tZ-N6IzMgENCaGQ1IbRY-Za8</t>
  </si>
  <si>
    <t>https://docs.google.com/document/d/1Hwb-fBHZwcbSSH0uf3dYUn1FKnuhuxYj09QYyAdOVHQ/edit</t>
  </si>
  <si>
    <t>https://docs.google.com/document/d/1coKD8I5-nVeHi-Pf9ZXIlMddwYRjO1mfouxHpYf9VPU/edit</t>
  </si>
  <si>
    <t>https://docs.google.com/document/d/1Sl9z3yagq5m1Mi84M9NTNMlF5vXk2NhnGK7hjifcjg0/edit</t>
  </si>
  <si>
    <t>https://merkur-razors.com</t>
  </si>
  <si>
    <t>https://docs.google.com/document/d/1PymrpUCFcGWCXfWDI-0xSl5S10-xdd_HJ3WV6SznMsg/edit</t>
  </si>
  <si>
    <t>https://m.media-amazon.com/images/I/51LTMyajgpL._SL1000_.jpg</t>
  </si>
  <si>
    <t>https://m.media-amazon.com/images/I/51LTMyajgpL._SL1000_.jpg, https://m.media-amazon.com/images/I/71Q0XvemKwL._SL1500_.jpg, https://m.media-amazon.com/images/I/81m8qtPoBrS._SL1500_.jpg, https://m.media-amazon.com/images/I/6105QmUkaUL._SL1500_.jpg, https://m.media-amazon.com/images/I/71PSAKOWk6S._SL1500_.jpg, https://m.media-amazon.com/images/I/615vE6blh+L._SL1500_.jpg</t>
  </si>
  <si>
    <t>Beauty &amp; Personal Care &gt; Shave &amp; Hair Removal &gt; Men's &gt; Razors &amp; Blades &gt; Safety Razors</t>
  </si>
  <si>
    <t>4.75 x 1.8 x 1 inches; 1.94 ounces</t>
  </si>
  <si>
    <t>&lt;p&gt;This Merkur safety razor is a solid performer that's built to outlast decades of cartridge razors, though some concerning thread failures keep it from BIFL perfection.&lt;/p&gt;&lt;ul&gt;&lt;li&gt;&lt;strong&gt;Rock-solid construction:&lt;/strong&gt; Users report 10+ years of daily use with razors still looking like new, with simple three-piece design outlasting butterfly mechanisms&lt;/li&gt;&lt;li&gt;&lt;strong&gt;Critical weak point:&lt;/strong&gt; Multiple reports of threaded post breaking after 4-10 months on some units, particularly the 34C model, which is a dealbreaker for affected users&lt;/li&gt;&lt;li&gt;&lt;strong&gt;Materials hold up:&lt;/strong&gt; All-metal German construction resists wear, though rare rust reports exist - most praise the hefty, substantial feel that signals quality&lt;/li&gt;&lt;/ul&gt;&lt;br&gt;&lt;p&gt;&lt;strong&gt;Bottom line:&lt;/strong&gt; When it works, it's heirloom-quality that saves thousands over cartridges, but thread failures suggest quality control issues that undermine the BIFL promise for unlucky buyers&lt;/p&gt;</t>
  </si>
  <si>
    <t>&lt;p&gt;The Merkur MK-23C scores high for repairability thanks to its dead-simple three-piece design that users say beats complex butterfly mechanisms for longevity. Multiple owners report their razors looking like new after 10+ years with just basic cleaning.&lt;/p&gt;&lt;ul&gt;&lt;li&gt;&lt;strong&gt;Easy maintenance:&lt;/strong&gt; Users praise the all-metal construction that unscrews for cleaning - one reviewer noted after 10 years of use, a quick cleaning makes it look brand new&lt;/li&gt;&lt;li&gt;&lt;strong&gt;Parts availability:&lt;/strong&gt; Standard double-edge blades available everywhere for pennies, though the handle itself has no replaceable parts beyond the full head assembly&lt;/li&gt;&lt;li&gt;&lt;strong&gt;Critical failure point:&lt;/strong&gt; Some users report the threaded stud breaking after 4 years, rendering the razor unusable - this seems to affect certain models like the 34C more than the 23C&lt;/li&gt;&lt;/ul&gt;&lt;br&gt;&lt;p&gt;&lt;strong&gt;Bottom line:&lt;/strong&gt; Built like a tank with minimal failure points, but when that thread breaks, you're buying a new razor. The simple design means most users can keep these running for decades with basic care.&lt;/p&gt;</t>
  </si>
  <si>
    <t>&lt;p&gt;Merkur offers a 2-year warranty covering manufacturing and material defects, which is decent for this product category but not exceptional.&lt;/p&gt;&lt;ul&gt;&lt;li&gt;&lt;strong&gt;Coverage:&lt;/strong&gt; Only covers manufacturing and material defects, excluding normal wear, misuse, or improper maintenance.&lt;/li&gt;&lt;li&gt;&lt;strong&gt;Claims Process:&lt;/strong&gt; Claims must be initiated through the original retailer with proof of purchase (receipt required).&lt;/li&gt;&lt;li&gt;&lt;strong&gt;User Experience:&lt;/strong&gt; Some reports of threaded posts breaking after several years, but many users report their razors lasting 5-10+ years with proper care.&lt;/li&gt;&lt;/ul&gt;&lt;br&gt;&lt;p&gt;&lt;strong&gt;Bottom line:&lt;/strong&gt; The 2-year warranty is reasonable but not generous. While the warranty period is somewhat standard, the razor's simple mechanical design and high-quality materials often result in decades of use beyond the warranty period for careful users.&lt;/p&gt;</t>
  </si>
  <si>
    <t xml:space="preserve">&lt;p&gt;&amp;lt;p&amp;gt;The Merkur safety razor shows decent sustainability credentials based on user experiences. Multiple reviewers confirm using the same razor for 5-10 years, with one stating this razor has been my most used razor for about 10 years now. Users praise the all-metal construction and simple three-piece design that avoids plastic components.&amp;lt;/p&amp;gt;&amp;lt;ul&amp;gt;&amp;lt;li&amp;gt;&amp;lt;strong&amp;gt;Waste reduction:&amp;lt;/strong&amp;gt; Users celebrate escaping the ridiculously priced razor cartridge market and appreciate that single blades create far less plastic waste than multi-blade cartridges&amp;lt;/li&amp;gt;&amp;lt;li&amp;gt;&amp;lt;strong&amp;gt;Longevity concerns:&amp;lt;/strong&amp;gt; While many report decade-long use, some users experienced the threaded stud breaking after 4 years or rust developing, undermining the product&amp;#39;s BIFL promise&amp;lt;/li&amp;gt;&amp;lt;li&amp;gt;&amp;lt;strong&amp;gt;Material transparency:&amp;lt;/strong&amp;gt; Reviews mention German manufacturing and metal construction but lack details on sourcing, recycled content, or end-of-life recycling options&amp;lt;/li&amp;gt;&amp;lt;/ul&amp;gt;&amp;lt;br&amp;gt;&amp;lt;p&amp;gt;&amp;lt;strong&amp;gt;Bottom line:&amp;lt;/strong&amp;gt; A solid step up from disposable razors with proven multi-year durability, but inconsistent quality control and missing sustainability specifics keep it from true eco-excellence.&amp;lt;/p&amp;gt;&lt;/p&gt;
</t>
  </si>
  <si>
    <t>&lt;p&gt;Redditors consistently praise this Merkur razor as a genuine BIFL purchase, with many reporting 10+ years of daily use with zero issues. The community loves escaping the cartridge razor racket and saving hundreds annually on blades.&lt;/p&gt;&lt;ul&gt;&lt;li&gt;&lt;strong&gt;Longevity wins:&lt;/strong&gt; Multiple users confirm their Merkur still looks and works like new after a decade, with one saying the razor will probably last me my entire life&lt;/li&gt;&lt;li&gt;&lt;strong&gt;Thread failure controversy:&lt;/strong&gt; A vocal complaint about the 34C model's threaded post breaking after 10 months calling them shoddy products conflicts with overwhelmingly positive durability reports&lt;/li&gt;&lt;li&gt;&lt;strong&gt;Learning curve acknowledged:&lt;/strong&gt; New converts warn of initial nicks and bleeding but say the superior shave quality and cost savings make mastering technique worthwhile&lt;/li&gt;&lt;/ul&gt;&lt;br&gt;&lt;p&gt;&lt;strong&gt;Bottom line:&lt;/strong&gt; The r/BuyItForLife and r/wicked_edge communities strongly endorse Merkur razors despite isolated durability concerns on specific models.&lt;/p&gt;</t>
  </si>
  <si>
    <t>The Merkur safety razor earns a solid 7.5 BIFL score - a durable, repairable alternative to disposable cartridges that can last decades with proper care. Its simple three-piece design and all-metal construction make it nearly bulletproof for most users. However, concerning thread failures on some models (particularly the 34C) create a serious weak point that undermines its otherwise excellent BIFL credentials. Perfect for budget-conscious shavers seeking quality, sustainability and significant long-term savings, despite the learning curve and potential quality control issues.</t>
  </si>
  <si>
    <t>"All-metal construction provides 10+ years of daily use for most owners, though threaded post failures affect some units within months</t>
  </si>
  <si>
    <t>Dead-simple three-piece design is easily maintained with basic cleaning, but when threads break, the razor becomes unusable with no repair path</t>
  </si>
  <si>
    <t>Standard 2-year warranty covers manufacturing defects only, requiring original receipt and retailer involvement</t>
  </si>
  <si>
    <t>Initial investment saves thousands over disposable cartridges, making this an exceptional value despite potential quality issues</t>
  </si>
  <si>
    <t>Safety razor enthusiasts overwhelmingly endorse Merkur despite the learning curve, with most razors lasting a decade or more</t>
  </si>
  <si>
    <t>The MERKUR MK-23C Classic Safety Razor features precision German engineering with all-metal construction that delivers a close, consistent shave for decades. Its simple three-piece design allows for easy maintenance while standard double-edge blades cost pennies compared to cartridges. The substantial weight provides perfect balance during use, making this razor both economical and environmentally responsible.</t>
  </si>
  <si>
    <t>10+ years with proper care and maintenance</t>
  </si>
  <si>
    <t>What materials is the MK-23C Classic 2-Piece Double Edge Safety Razor made from?</t>
  </si>
  <si>
    <t>The MK-23C Classic safety razor features a brass handle and a diecast zinc razor head with galvanized surfaces, all bright chrome-plated for corrosion protection and a high-quality finish. It is made in Solingen, Germany.</t>
  </si>
  <si>
    <t>What type of shave and skin is the MK-23C Classic razor suited for?</t>
  </si>
  <si>
    <t>The MK-23C is known for providing a smooth shave with moderate aggressiveness, making it suitable for both coarse and sensitive beards. Its longer handle and closed comb design make it an all-rounder ideal for classic wet shaving.</t>
  </si>
  <si>
    <t>How do I properly use the MK-23C Classic safety razor?</t>
  </si>
  <si>
    <t>Begin by washing your face with warm water, apply a generous shaving lather and let it soften your beard for 5 minutes. Hold the razor at a 30 to 45-degree angle and shave without pressure, rinsing the razor under water after every few strokes to prevent clogging.</t>
  </si>
  <si>
    <t>How often should I replace the blades when using the MK-23C Classic?</t>
  </si>
  <si>
    <t>To maintain high shave quality, it is recommended to replace the blades approximately every 3 to 4 uses, depending on beard thickness and hair coarseness.</t>
  </si>
  <si>
    <t>Is the handle of the MK-23C Classic razor suitable for different hand sizes?</t>
  </si>
  <si>
    <t>The MK-23C has a longer, knurled handle about 4.15 inches long, which provides excellent grip even when wet and is especially preferred by users with larger hands for better comfort and control during shaving.</t>
  </si>
  <si>
    <t>All-metal construction lasts 10+ years</t>
  </si>
  <si>
    <t>Simple three-piece design for easy cleaning</t>
  </si>
  <si>
    <t>Uses inexpensive double-edge blades</t>
  </si>
  <si>
    <t>Eliminates disposable cartridge waste</t>
  </si>
  <si>
    <t>Threaded post can break prematurely</t>
  </si>
  <si>
    <t>Limited 2-year warranty coverage</t>
  </si>
  <si>
    <t>Steep learning curve for beginners</t>
  </si>
  <si>
    <t>Quality control issues reported</t>
  </si>
  <si>
    <t>{"frequency":{"frequency":"Weekly / As Needed","description":"Clean the razor parts with each blade change or at least once a week if not used daily. Regular maintenance is essential to prevent rust and material deterioration."},"steps":[{"step":1,"title":"Clean","icon":"clean","description":"Disassemble the razor and clean all parts with warm water and a soft brush like a nail brush. Use a mild dish detergent or hair shampoo as a fat solvent to remove soap residue and scaling. Avoid using acids or harsh chemicals.","products":[{"name":"Dawn Dish Soap","price":"$5-10"},{"name":"Soft Nail Brush","price":"$5-8"}]},{"step":2,"title":"Condition / Maintain","icon":"condition","description":"After cleaning and drying, lubricate movable parts such as threads and adjustment mechanisms occasionally with a small amount of acid-free, non-resinous machine oil (e.g., paraffin oil). Do not use edible oils. Regularly move the mechanisms to keep them functional.","products":[{"name":"Dovo Special Straight Razor Oil","price":"$15-20"},{"name":"Boker Camellia Oil","price":"$15-20"}]},{"step":3,"title":"Protect / Store","icon":"protect","description":"Dry all razor parts thoroughly before storage to prevent rust and oxidation. Store in a dry place, ideally in a protective case. Avoid leaving the razor in damp environments such as bathrooms.","products":[]}]}</t>
  </si>
  <si>
    <t>Made in Solingen, Germany, known for high-quality craftsmanship</t>
  </si>
  <si>
    <t>safety razor, double edge, merkur, wet shaving, plastic-free, sustainable grooming, metal razor, german engineering, traditional shaving, durable bathroom tools</t>
  </si>
  <si>
    <t>Daily facial shaving, Travel grooming kit, Cost-effective replacement for cartridge razors, Reducing plastic waste from disposables</t>
  </si>
  <si>
    <t>""The razor will probably last me my entire life. After 10 years of use, a quick cleaning makes it look brand new." – Reddit user</t>
  </si>
  <si>
    <t>Threaded stud breaking after 4-10 months on some units is a dealbreaker. Shoddy products despite the premium price." – Reddit user</t>
  </si>
  <si>
    <t>Brother</t>
  </si>
  <si>
    <t>Feature-Rich Sewing Machine with 60 Built-in Stitches CS6000i</t>
  </si>
  <si>
    <t>https://www.amazon.com/dp/B000JQM1DE</t>
  </si>
  <si>
    <t>https://amzn.to/4mS5DhN</t>
  </si>
  <si>
    <t>B000JQM1DE</t>
  </si>
  <si>
    <t>https://docs.google.com/document/d/16YSOBag_t5CKiFQ-CL90Fu-Q4l0sNsjKThZeQ7A9XyM</t>
  </si>
  <si>
    <t>https://docs.google.com/document/d/1cYbcGK3KejkuPAn5cBpa-y3m5MxBcQLCjSdurfFMnus/edit</t>
  </si>
  <si>
    <t>https://docs.google.com/document/d/1aFZEbI3L-s58RH63yoIhYjtWmHkeglbo5aLMlvdcMRU/edit</t>
  </si>
  <si>
    <t>https://docs.google.com/document/d/1dzWMRxGgceQW0fHitjvf3RxUahlv43Jjt3RRh3OMJ-g/edit</t>
  </si>
  <si>
    <t>http://www.brother.com</t>
  </si>
  <si>
    <t>https://docs.google.com/document/d/1SYJSVVfiiko3Jc3IaSqsxCqvU-s22aW7JVKFNgHfCfQ/edit</t>
  </si>
  <si>
    <t>https://www.amazon.com/stores/Brother/page/58E485F4-8051-43F5-ABD0-6DFB8E4327B5?is_byline_deeplink=true&amp;deeplink=F319A97F-C67A-498A-A94D-0407DDAF3617&amp;redirect_store_id=58E485F4-8051-43F5-ABD0-6DFB8E4327B5&amp;lp_asin=B000JQM1DE&amp;ref_=ast_bln&amp;store_ref=bl_ast_dp_brandLogo_sto</t>
  </si>
  <si>
    <t>https://m.media-amazon.com/images/I/61O+2GulDNL._AC_SL1500_.jpg</t>
  </si>
  <si>
    <t>https://m.media-amazon.com/images/I/61O+2GulDNL._AC_SL1500_.jpg, https://m.media-amazon.com/images/I/71fWFGSPSvS._AC_SL1500_.jpg, https://m.media-amazon.com/images/I/41vBi5qw0kL._AC_SL1012_.jpg</t>
  </si>
  <si>
    <t>Arts, Crafts &amp; Sewing &gt; Sewing &gt; Sewing Machines</t>
  </si>
  <si>
    <t>60 Unique built-in stitches: The Brother CS6000i includes 60 built-in sewing stitches, including decorative stitches and 7 styles of auto-size buttonholes Automatic needle threader and drop-in top bobbin: This sewing and quilting machine includes an automatic needle threader that perfectly pushes the thread through the needle and a convenient, jam resistant drop-in top bobbin Included accessories: The CS6000i includes a hard protective case, wide table, 10 sewing feet, needle set including twin needle, 3 bobbins and more LCD Screen: Easily select your stitches with the touch of a button and view your selections on the LCD display 25 Year limited warranty: The CS6000i is backed by a 25 year limited warranty with free technical support for the life of the product This product is intended for sale only in the US at 120 volts, and any other use or sale voids the warranty.</t>
  </si>
  <si>
    <t>This user-friendly and portable sewing and quilting machine offers a wide range of quilting and sewing features at an affordable price. The CS6000i features 60 built-in sewing stitches, including decorative stitches and 7 styles of one-step buttonholes. There are 9 presser feet included in this machine - buttonhole, overcasting, monogramming, zipper, zigzag, blindstich, button fitting, walking, and spring action quilting foot. This machine also includes a detachable wide table that is perfect for larger quilting projects. The Brother CS6000i sewing machine has been engineered for ease of use. A simple-to-view backlit LCD display, an automatic needle threader, easy-to-follow threading diagrams, and an adjustable sewing speed control system are all included. An easy-to-see, brightly lit sewing area is quite helpful when sewing on dark fabrics. An automatic needle threader has been added to perfectly align thread through the needle. A built-in free arm helps to assist with sewing pant legs, sleeves, and other cylindrical items. The CS6000i sewing machine also includes a hard machine case, making it a perfect traveling sewing machine. The CS6000i sewing and quilting machine includes a printed Quick Start guide and complete instructions manuals in English and Spanish. We do not recommend using this machine in countries that do not support 120V AC, even if a voltage adapter is in use. This sewing and quilting machine includes a bilingual user manual, a 25-year limited, and free technical support for the life of the product.</t>
  </si>
  <si>
    <t>16 x 6.7 x 11.4 inches</t>
  </si>
  <si>
    <t>60 Unique built-in stitches: The Brother CS6000i includes 60 built-in sewing stitches, including decorative stitches and 7 styles of auto-size buttonholes</t>
  </si>
  <si>
    <t>Automatic needle threader and drop-in top bobbin: This sewing and quilting machine includes an automatic needle threader that perfectly pushes the thread through the needle and a convenient, jam resistant drop-in top bobbin</t>
  </si>
  <si>
    <t>Included accessories: The CS6000i includes a hard protective case, wide table, 10 sewing feet, needle set including twin needle, 3 bobbins and more</t>
  </si>
  <si>
    <t>LCD Screen: Easily select your stitches with the touch of a button and view your selections on the LCD display</t>
  </si>
  <si>
    <t>25 Year limited warranty: The CS6000i is backed by a 25 year limited warranty with free technical support for the life of the product</t>
  </si>
  <si>
    <t>&lt;p&gt;The CS6000i defies its plastic build with surprising longevity — users report machines still humming after 10-12 years of regular use. Could've been great, but the lightweight construction and plastic gears keep it from true BIFL status.&lt;/p&gt;&lt;ul&gt;&lt;li&gt;&lt;strong&gt;Shocking survivor:&lt;/strong&gt; Multiple users say their machines are still functioning perfectly after 5, 9, 10, and even 12 years, making the cost-per-use ridiculously low for a sub-$350 machine&lt;/li&gt;&lt;li&gt;&lt;strong&gt;Plastic fantastic (not):&lt;/strong&gt; The lightweight body shifts during heavy projects and key components like the bobbin case are plastic — one user warns plastic does not last as long as metal and when this machine breaks it may be more cost effective to replace than to fix&lt;/li&gt;&lt;li&gt;&lt;strong&gt;Know your limits:&lt;/strong&gt; Handles everything from silk to light upholstery but struggles with thick denim seams — users report having to baby it or hand-crank through tough spots&lt;/li&gt;&lt;/ul&gt;&lt;br&gt;&lt;p&gt;&lt;strong&gt;Bottom line:&lt;/strong&gt; A capable starter machine that punches above its weight class for longevity, but treat it like the budget-friendly plastic workhorse it is — not your grandmother's all-metal Singer&lt;/p&gt;</t>
  </si>
  <si>
    <t>&lt;p&gt;The CS6000i shows mixed repairability signals. Users report most issues are fixable through basic maintenance, but plastic construction and warranty barriers limit serious repairs.&lt;/p&gt;&lt;ul&gt;&lt;li&gt;&lt;strong&gt;User maintenance works:&lt;/strong&gt; Multiple owners say tension problems and thread issues resolve with cleaning the bobbin area and proper threading&lt;/li&gt;&lt;li&gt;&lt;strong&gt;Plastic parts everywhere:&lt;/strong&gt; Reviews warn this lightweight machine has plastic gears and components that can't match metal durability, with one user calling it almost disposable at this price&lt;/li&gt;&lt;li&gt;&lt;strong&gt;Warranty roadblocks:&lt;/strong&gt; One reviewer couldn't get Brother to ship a simple replacement part, requiring a long drive to an authorized center instead&lt;/li&gt;&lt;/ul&gt;&lt;br&gt;&lt;p&gt;&lt;strong&gt;Bottom line:&lt;/strong&gt; Good for DIY cleaning and adjustments, but when plastic parts fail after years of use, replacement beats repair costs.&lt;/p&gt;</t>
  </si>
  <si>
    <t>&lt;p&gt;Brother offers a comprehensive 25-year limited warranty on the CS6000i chassis with 2-year coverage for electronic components and 1-year for parts and labor. This exceeds industry standards but has some practical limitations.&lt;/p&gt;&lt;ul&gt;&lt;li&gt;&lt;strong&gt;Duration Structure:&lt;/strong&gt; 25/2/1 tiered coverage (chassis/electronics/parts) provides long-term protection for the frame while realistically covering more failure-prone components for shorter periods.&lt;/li&gt;&lt;li&gt;&lt;strong&gt;Claim Process:&lt;/strong&gt; Requires going through authorized service centers rather than direct parts shipping, which can be inconvenient for those not near service locations.&lt;/li&gt;&lt;li&gt;&lt;strong&gt;User Experiences:&lt;/strong&gt; Multiple reviewers report machines functioning well after 5-10 years, though some note warranty claims require significant effort and travel to service centers.&lt;/li&gt;&lt;/ul&gt;&lt;br&gt;&lt;p&gt;&lt;strong&gt;Bottom line:&lt;/strong&gt; The warranty is generous on paper and Brother has a track record of honoring it, but the tiered structure and service center requirements create practical hurdles to utilizing it for minor repairs.&lt;/p&gt;</t>
  </si>
  <si>
    <t xml:space="preserve">&lt;p&gt;&amp;lt;p&amp;gt;No sustainability information found in the reviews. While reviewers discuss longevity (machines lasting 10-12 years) and repairability concerns, there&amp;#39;s no mention of eco-friendly materials, energy efficiency, recycling programs, or sustainable manufacturing practices.&amp;lt;/p&amp;gt;&amp;lt;ul&amp;gt;&amp;lt;li&amp;gt;&amp;lt;strong&amp;gt;Durability Mixed Bag:&amp;lt;/strong&amp;gt; Users report machines lasting up to 12 years but worry about plastic components reducing lifespan&amp;lt;/li&amp;gt;&amp;lt;li&amp;gt;&amp;lt;strong&amp;gt;Repair vs Replace:&amp;lt;/strong&amp;gt; Several note it may be cheaper to replace than repair when broken, suggesting poor circular economy design&amp;lt;/li&amp;gt;&amp;lt;li&amp;gt;&amp;lt;strong&amp;gt;No Eco Claims:&amp;lt;/strong&amp;gt; Zero mentions of recycled materials, energy ratings, or environmental certifications in any reviews&amp;lt;/li&amp;gt;&amp;lt;/ul&amp;gt;&amp;lt;br&amp;gt;&amp;lt;p&amp;gt;&amp;lt;strong&amp;gt;Bottom line:&amp;lt;/strong&amp;gt; Without sustainability data in reviews, can&amp;#39;t assess environmental impact. The plastic construction and replace-over-repair economics hint at less-than-ideal sustainability, but concrete eco-credentials remain unknown.&amp;lt;/p&amp;gt;&lt;/p&gt;
</t>
  </si>
  <si>
    <t>&lt;p&gt;The CS6000i is a Reddit favorite among beginner sewists, praised for being the most mentioned starter machine before its discontinuation. Users report machines lasting 10-12 years with regular use, which surprises given the plastic construction.&lt;/p&gt;&lt;ul&gt;&lt;li&gt;&lt;strong&gt;Durability debates:&lt;/strong&gt; Some say this machine is more powerful than newer models while others call it almost disposable at this price point&lt;/li&gt;&lt;li&gt;&lt;strong&gt;Community consensus:&lt;/strong&gt; Widely recommended for beginners who want room to grow, handles everything from silk to light upholstery&lt;/li&gt;&lt;li&gt;&lt;strong&gt;Mixed on BIFL status:&lt;/strong&gt; Plastic parts concern purists, but many report decade-long use makes the cost-per-use exceptionally low&lt;/li&gt;&lt;/ul&gt;&lt;br&gt;&lt;p&gt;&lt;strong&gt;Bottom line:&lt;/strong&gt; Reddit sees it as the best value starter machine that punches above its weight class, though hardcore BIFL folks prefer vintage all-metal machines.&lt;/p&gt;</t>
  </si>
  <si>
    <t>The Brother CS6000i is a capable budget sewing machine that defies expectations with surprising longevity, but isn't truly BIFL due to plastic construction. A sweet spot for beginners who want a feature-rich machine that can last 10+ years with proper care, but serious sewists should look elsewhere. At under $350, the value proposition is strong—many machines still run perfectly after a decade, making the cost-per-use exceptional despite repairability concerns. Best for casual to regular sewists who prioritize features over heirloom durability.</t>
  </si>
  <si>
    <t>"Plastic construction limits durability ceiling, but many units surprisingly survive 10-12 years of regular use</t>
  </si>
  <si>
    <t>DIY maintenance is straightforward, but when plastic components fail, replacement is often more economical than repair</t>
  </si>
  <si>
    <t>Generous 25/2/1-year tiered warranty looks impressive but requires inconvenient authorized service center visits</t>
  </si>
  <si>
    <t>Exceptional value for beginners at sub-$350 price point, handling everything from silk to light upholstery</t>
  </si>
  <si>
    <t>Community consensus: the gold standard starter machine that punches above its weight class despite not being true BIFL</t>
  </si>
  <si>
    <t>The Brother CS6000i sewing machine delivers reliable performance with 60 built-in stitches and computerized convenience. Despite its plastic construction, this workhorse regularly serves users for 10+ years of regular sewing. Features include an automatic needle threader, jam-resistant drop-in bobbin, and LCD display for easy stitch selection. Perfect for beginners seeking room to grow with a machine that can handle everything from delicate fabrics to light upholstery.</t>
  </si>
  <si>
    <t>10-12 years with regular use and basic maintenance</t>
  </si>
  <si>
    <t>What are the main features of the Brother CS6000i sewing machine?</t>
  </si>
  <si>
    <t>The Brother CS6000i features 60 built-in stitches, an automatic needle threader, LED workspace lighting, an LCD display for stitch selection, and electronic variable speed control. It also includes seven one-step auto-size buttonholes and a built-in free arm for sewing cuffs and sleeves. Additionally, it offers needle up/down positioning and comes with nine accessory feet.</t>
  </si>
  <si>
    <t>How do I thread the Brother CS6000i sewing machine?</t>
  </si>
  <si>
    <t>Threading the Brother CS6000i starts with the automatic needle threader, which simplifies the process. For the bobbin, some models offer a Quick-Set bobbin feature: follow the slit and directional arrow, then leave the thread in place. For more detailed instructions, refer to the user's guide or online tutorials.</t>
  </si>
  <si>
    <t>What is the size and weight of the Brother CS6000i sewing machine?</t>
  </si>
  <si>
    <t>The Brother CS6000i sewing machine measures 11.4 inches wide, 6.7 inches high, and 16.1 inches long. It weighs approximately 13 pounds.</t>
  </si>
  <si>
    <t>Is the Brother CS6000i suitable for beginners?</t>
  </si>
  <si>
    <t>Yes, the Brother CS6000i is a great sewing machine for beginners. It is a computerized machine designed for ease of use, making it ideal for those new to sewing or computerized sewing machines.</t>
  </si>
  <si>
    <t>Where can I find troubleshooting resources for the Brother CS6000i?</t>
  </si>
  <si>
    <t>For troubleshooting and FAQs related to the Brother CS6000i, you can visit Brother's official support website. They provide categorized FAQs, instructional videos, and downloadable manuals to help with common issues and maintenance.</t>
  </si>
  <si>
    <t>Machines still functioning after 10-12 years</t>
  </si>
  <si>
    <t>Handles wide range of fabrics</t>
  </si>
  <si>
    <t>25-year limited warranty on chassis</t>
  </si>
  <si>
    <t>Exceptional value for beginners</t>
  </si>
  <si>
    <t>Plastic gears and components limit durability</t>
  </si>
  <si>
    <t>Struggles with thick denim seams</t>
  </si>
  <si>
    <t>Requires service center for warranty claims</t>
  </si>
  <si>
    <t>More cost-effective to replace than repair</t>
  </si>
  <si>
    <t>{"frequency":{"frequency":"Weekly / As Needed","description":"Clean the machine regularly, especially after several hours of use, and perform deeper maintenance as needed to keep it running smoothly."},"steps":[{"step":1,"title":"Clean","icon":"clean","description":"Unplug the machine, remove the needle, presser foot, needle plate cover, and bobbin case. Use a small brush, vacuum attachment, or cotton swabs to remove lint, dust, and debris from the bobbin area and race. Avoid using water or harsh solvents and do not use excessive force on delicate parts.","products":[{"name":"Soft Bristle Cleaning Brush","price":"$5-10"},{"name":"Compressed Air or Small Vacuum Attachment","price":"$15-20"},{"name":"Cotton Swabs","price":"$3-5"}]},{"step":2,"title":"Condition / Maintain","icon":"condition","description":"Brother CS6000i user manuals advise not to oil the machine, so avoid lubrication under normal conditions. For machines with unusual noise or resistance, seek professional servicing or apply only recommended sewing machine oil sparingly inside the bobbin area. Replace needles regularly and check the tension settings for consistent stitching.","products":[{"name":"Brother Sewing Machine Oil (if required)","price":"$7-10"},{"name":"Replacement Needles (130/705H)","price":"$5-10"}]},{"step":3,"title":"Protect / Store","icon":"protect","description":"Store the machine covered with its dust cover or a cloth in a dry, dust-free environment. Avoid exposure to extreme temperatures or humidity. Remove the needle if storing long-term and keep the power cord loosely coiled to prevent damage.","products":[]}]}</t>
  </si>
  <si>
    <t>Brother's mass-market models, including the CS6000i, are typically manufactured in Zhuhai, China.</t>
  </si>
  <si>
    <t>computerized sewing machine, brother cs6000i, beginner sewing machine, automatic needle threader, quilting machine, lcd display, drop-in bobbin, decorative stitches, built-in stitches, home sewing</t>
  </si>
  <si>
    <t>Home garment creation, Basic quilting projects, Home decor sewing, Clothing alterations, Beginner to intermediate sewing</t>
  </si>
  <si>
    <t>""Multiple users say their machines are still functioning perfectly after 5, 9, 10, and even 12 years, making the cost-per-use ridiculously low." – Reddit consensus</t>
  </si>
  <si>
    <t>Plastic parts everywhere... almost disposable at this price. When this machine breaks it may be more cost effective to replace than to fix." – User review</t>
  </si>
  <si>
    <t>JanSport</t>
  </si>
  <si>
    <t>SuperBreak One Backpack Black</t>
  </si>
  <si>
    <t>https://www.amazon.com/dp/B0007QCQGI</t>
  </si>
  <si>
    <t>https://amzn.to/3UN49cq</t>
  </si>
  <si>
    <t>B0007QCQGI</t>
  </si>
  <si>
    <t>https://docs.google.com/document/d/13nfrTlAcb2KB8G3TmL3vGcqCL7gKs8aHa0xUDbJC6MM</t>
  </si>
  <si>
    <t>https://docs.google.com/document/d/1xvLQJG0WLzH9oIV4b8J2BaIqqqh_yb-Ptl9IAUkYL9c/edit</t>
  </si>
  <si>
    <t>https://docs.google.com/document/d/1Gj9I4JMItBMHJdpJxSLyP6DGGUs6GtI3hAxAHiMbkIM/edit</t>
  </si>
  <si>
    <t>https://docs.google.com/document/d/1okfcahFcxdUScWPZFTaRkZFjp4Fbc7uhQn2r8pbIrow/edit</t>
  </si>
  <si>
    <t>https://jansport.ca/</t>
  </si>
  <si>
    <t>https://docs.google.com/document/d/1wl2JNoIDGr8rJ2qfG7uLv4ItHsQUeCkNMmmMK7tU9kY/edit</t>
  </si>
  <si>
    <t>https://www.amazon.com/stores/JanSport/page/40AC47DA-DFF1-414D-B735-5BE8495310D1?is_byline_deeplink=true&amp;deeplink=6F40572D-7F0B-491C-BC02-D62D3A782F35&amp;redirect_store_id=40AC47DA-DFF1-414D-B735-5BE8495310D1&amp;lp_asin=B0007QCQGI&amp;ref_=ast_bln&amp;store_ref=bl_ast_dp_brandLogo_sto</t>
  </si>
  <si>
    <t>https://m.media-amazon.com/images/I/81g+yVaD0TL._AC_SL1500_.jpg</t>
  </si>
  <si>
    <t>https://m.media-amazon.com/images/I/81g+yVaD0TL._AC_SL1500_.jpg, https://m.media-amazon.com/images/I/6151WnBVojL._AC_SL1500_.jpg, https://m.media-amazon.com/images/I/71ek+egPyBL._AC_SL1500_.jpg, https://m.media-amazon.com/images/I/71Kyvy2kPUL._AC_SL1500_.jpg, https://m.media-amazon.com/images/I/813wHG1nm9L._AC_SL1500_.jpg, https://m.media-amazon.com/images/I/81SBApAqqRL._AC_SL1500_.jpg, https://m.media-amazon.com/images/I/61R5FVFMKrL._AC_SL1500_.jpg, https://m.media-amazon.com/images/I/71dRCumSokL._AC_SL1500_.jpg, https://m.media-amazon.com/images/I/81qVgHdT6KL._AC_SL1500_.jpg, https://m.media-amazon.com/images/I/61u4Q3EowOL._AC_SL1200_.jpg, https://m.media-amazon.com/images/I/81mxXBhdSjL._AC_SL1500_.jpg, https://m.media-amazon.com/images/I/81aBE97q+SL._AC_SL1500_.jpg</t>
  </si>
  <si>
    <t>Your Forever Pack: Always be ready with the JanSport SuperBreak Backpack. The perfect size for all your essentials and always in style, this backpack is functional and convenient with timeless style. Ready for Anything: These backpacks are made with durable 600 denier fabric to ensure they are strong, abrasion-resistant and water-repellant! With sturdy zippers and a coated interior, our small backpack always has your back. Hold All Your Essentials: Not too big and not too small, these backpacks feature one main compartment to hold your supplies and more, and our cool backpacks have a front utility pocket with a built-in organizer. Express Yourself: Featuring a simple, classic silhouette that always looks amazing, and available in over 30 different colors and prints! Our unisex bags are perfect for anyone’s unique style. Comfort and Convenience: Made to be reliable and ultra-lightweight, our backpack is always ready to go with a web haul handle! Perfect for everyday use, these backpacks have padded 15-inch drop shoulder straps.</t>
  </si>
  <si>
    <t>These cool backpacks for teenagers have one main compartment to hold all of your books and essentials, and a front utility pocket with a built-in organizer for added convenience. Designed to be the ultimate classic school backpack for teens, this book bag is ultra-light - making it perfect for everyday use! These backpacks for boys and girls are made with durable 600 denier fabric - and each rucksack is more abrasion-resistant and water-repellent than the industry standard. The JanSport backpack for boys and girls features quality zippers, a coated interior, a web haul handle, and padded 15-inch drop shoulder straps. Our backpacks for teens, girls and boys will always have your student’s back! At JanSport, we have been engineering high-quality, durable and reliable products since 1967, and we stand behind our boy and girl backpacks for school. These school bags have been carefully designed to provide unmatched functionality, convenience and utility. Always be ready for school with the SuperBreak bookbags for teen girls and boys! Product Details: (1) SuperBreak One Backpack Materials: 100% Recycled 600d Polyester Main Body Fabric Size: 17 x 12.5 x 6 inches Capacity: 25.3 L</t>
  </si>
  <si>
    <t>5.5 x 12.5 x 16.5 inches</t>
  </si>
  <si>
    <t>Your Forever Pack: Always be ready with the JanSport SuperBreak Backpack. The perfect size for all your essentials and always in style, this backpack is functional and convenient with timeless style.</t>
  </si>
  <si>
    <t>Ready for Anything: These backpacks are made with durable 600 denier fabric to ensure they are strong, abrasion-resistant and water-repellant! With sturdy zippers and a coated interior, our small backpack always has your back.</t>
  </si>
  <si>
    <t>Hold All Your Essentials: Not too big and not too small, these backpacks feature one main compartment to hold your supplies and more, and our cool backpacks have a front utility pocket with a built-in organizer.</t>
  </si>
  <si>
    <t>Express Yourself: Featuring a simple, classic silhouette that always looks amazing, and available in over 30 different colors and prints! Our unisex bags are perfect for anyone’s unique style.</t>
  </si>
  <si>
    <t>Comfort and Convenience: Made to be reliable and ultra-lightweight, our backpack is always ready to go with a web haul handle! Perfect for everyday use, these backpacks have padded 15-inch drop shoulder straps.</t>
  </si>
  <si>
    <t>&lt;p&gt;JanSport's SuperBreak is caught between its legendary past and a questionable present. While older models earned BIFL status lasting 20+ years, current production shows troubling signs of cost-cutting that betray the brand's heritage.&lt;/p&gt;&lt;ul&gt;&lt;li&gt;&lt;strong&gt;Quality decline confirmed:&lt;/strong&gt; Users report zippers jamming within months and shoulder straps tearing at seams under normal school loads - failures their 1999 models never experienced&lt;/li&gt;&lt;li&gt;&lt;strong&gt;Materials feel cheaper:&lt;/strong&gt; Multiple reviewers note the fabric doesn't match older bags' bombproof construction, with one saying the new SuperBreak doesn't seem nearly as robust as expected&lt;/li&gt;&lt;li&gt;&lt;strong&gt;Lifetime warranty saves it:&lt;/strong&gt; The famous warranty remains solid, but needing repairs within 1-2 years defeats the BIFL purpose - you want gear that doesn't break, not gear that's easy to fix&lt;/li&gt;&lt;/ul&gt;&lt;br&gt;&lt;p&gt;&lt;strong&gt;Bottom line:&lt;/strong&gt; At $38, it's still decent for light use, but the SuperBreak has fallen from heirloom-grade to just another disposable school bag. For true BIFL quality, hunt for pre-2010 models on eBay instead.&lt;/p&gt;</t>
  </si>
  <si>
    <t>&lt;p&gt;Mixed evidence on repairability. Users report fixing older JanSports themselves: &lt;em&gt;father with his near 30 year old jansport bag still in use&lt;/em&gt; and &lt;em&gt;13 years of constant use still works perfectly&lt;/em&gt;. But newer models face widespread zipper and strap failures within 1-2 years, forcing warranty claims rather than DIY fixes.&lt;/p&gt;&lt;ul&gt;&lt;li&gt;&lt;strong&gt;Lifetime warranty:&lt;/strong&gt; Strong safety net covers manufacturing defects, but many users frustrated they need it so soon&lt;/li&gt;&lt;li&gt;&lt;strong&gt;Simple construction:&lt;/strong&gt; Basic design with minimal failure points should make repairs easier, but quality decline means more breaks&lt;/li&gt;&lt;li&gt;&lt;strong&gt;Parts availability:&lt;/strong&gt; No evidence of replacement zippers, straps, or repair guides from manufacturer&lt;/li&gt;&lt;/ul&gt;&lt;br&gt;&lt;p&gt;&lt;strong&gt;Bottom line:&lt;/strong&gt; Older JanSports earned BIFL status through simple, fixable design. Current models rely on warranty service instead of user repair — not ideal for true repairability.&lt;/p&gt;</t>
  </si>
  <si>
    <t>&lt;p&gt;JanSport offers a true lifetime warranty that covers manufacturing defects in materials, components, and workmanship for the product's functional life. User experiences confirm this warranty is honored, though with some practical limitations.&lt;/p&gt;&lt;ul&gt;&lt;li&gt;&lt;strong&gt;Coverage:&lt;/strong&gt; Defects in materials and workmanship including zippers and seams, but excludes normal wear and tear, misuse, or neglect.&lt;/li&gt;&lt;li&gt;&lt;strong&gt;Process:&lt;/strong&gt; Customer ships clean item to warranty center (customer pays shipping), JanSport repairs or replaces, and returns at no cost with approximately 3-week turnaround.&lt;/li&gt;&lt;li&gt;&lt;strong&gt;Verification:&lt;/strong&gt; Multiple Reddit users confirm successful warranty claims, though some express frustration at needing repairs in the first place on newer models.&lt;/li&gt;&lt;/ul&gt;&lt;br&gt;&lt;p&gt;&lt;strong&gt;Bottom line:&lt;/strong&gt; JanSport's warranty is legitimate and honored, though recent quality concerns mean you're more likely to need it than with vintage models. The no-questions-asked repair/replacement policy remains a standout feature in the budget backpack market.&lt;/p&gt;</t>
  </si>
  <si>
    <t xml:space="preserve">&lt;p&gt;&amp;lt;p&amp;gt;The reviews contain no specific information about JanSport&amp;#39;s sustainability practices, eco-friendly materials, or environmental initiatives. Users focus entirely on durability, design features, and quality concerns.&amp;lt;/p&amp;gt;&amp;lt;ul&amp;gt;&amp;lt;li&amp;gt;&amp;lt;strong&amp;gt;Durability Mixed Bag:&amp;lt;/strong&amp;gt; While some report bags lasting 2-3 years of heavy use, others describe zipper failures and torn seams within months — longevity varies wildly&amp;lt;/li&amp;gt;&amp;lt;li&amp;gt;&amp;lt;strong&amp;gt;Lifetime Warranty:&amp;lt;/strong&amp;gt; The warranty enables repairs instead of replacements, which indirectly reduces waste, though users note it&amp;#39;s often needed due to quality issues&amp;lt;/li&amp;gt;&amp;lt;li&amp;gt;&amp;lt;strong&amp;gt;No Eco Claims:&amp;lt;/strong&amp;gt; Zero mentions of recycled materials, sustainable manufacturing, or environmental certifications in any user reviews&amp;lt;/li&amp;gt;&amp;lt;/ul&amp;gt;&amp;lt;br&amp;gt;&amp;lt;p&amp;gt;&amp;lt;strong&amp;gt;Bottom line:&amp;lt;/strong&amp;gt; Without sustainability data in reviews, we can&amp;#39;t evaluate JanSport&amp;#39;s environmental impact. The lifetime warranty supports repair culture, but reports of declining quality suggest shorter product lifespans — not ideal for reducing waste.&amp;lt;/p&amp;gt;&lt;/p&gt;
</t>
  </si>
  <si>
    <t>&lt;p&gt;Mixed reputation shows a brand at a crossroads. Older models earn fierce loyalty with Redditors reporting 10-20+ year lifespans, but recent buyers face zipper and strap failures within 1-2 years. The lifetime warranty gets praised as a safety net but frustrates users who'd rather have bags that don't break.&lt;/p&gt;&lt;ul&gt;&lt;li&gt;&lt;strong&gt;Nostalgia factor:&lt;/strong&gt; Users cherish memories of indestructible school bags from the 90s and 2000s that lasted through college and beyond&lt;/li&gt;&lt;li&gt;&lt;strong&gt;Quality concerns:&lt;/strong&gt; Multiple reports of newer SuperBreak models failing quickly, with one user saying guess they don't make them like they used to&lt;/li&gt;&lt;li&gt;&lt;strong&gt;Missing basics:&lt;/strong&gt; Lack of water bottle pocket drives many buyers away, called a deal-breaker by frustrated reviewers&lt;/li&gt;&lt;/ul&gt;&lt;br&gt;&lt;p&gt;&lt;strong&gt;Bottom line:&lt;/strong&gt; JanSport rides on past glory while current quality disappoints longtime fans. The brand that defined durable school bags now gets by on warranty claims rather than bulletproof construction.&lt;/p&gt;</t>
  </si>
  <si>
    <t>JanSport SuperBreak exists in two worlds: vintage models earned their BIFL status with 20+ year lifespans, while current production shows alarming quality decline. At $38, today's SuperBreak is merely adequate for light use, with concerning reports of zipper failures and torn seams within months. The excellent lifetime warranty remains the saving grace, but needing repairs so quickly contradicts BIFL principles. Best for casual users who prioritize warranty coverage over initial quality, or collectors who hunt down pre-2010 models. Modern SuperBreaks represent a brand coasting on past reputation rather than maintaining standards.</t>
  </si>
  <si>
    <t>"Modern SuperBreaks show significant quality decline with zippers failing and shoulder straps tearing at seams within 1-2 years of normal use</t>
  </si>
  <si>
    <t>Simple construction should enable repairs, but declining material quality means you'll rely on warranty service more than DIY fixes</t>
  </si>
  <si>
    <t>Legitimate lifetime warranty is faithfully honored with ~3 week turnaround, though you'll pay shipping to the warranty center</t>
  </si>
  <si>
    <t>At $38, it's affordable but no longer the multi-decade investment JanSport's reputation suggests</t>
  </si>
  <si>
    <t>Customers consistently lament the missing water bottle pocket and contrast with vintage JanSports that survived decades of heavy use</t>
  </si>
  <si>
    <t>The JanSport SuperBreak One Backpack combines classic design with everyday functionality. Constructed from 600 denier fabric for abrasion resistance and water repellency, this backpack features a spacious main compartment and organized front utility pocket. Its lightweight frame, padded shoulder straps, and web haul handle provide comfortable carrying for daily essentials. Backed by JanSport's legendary lifetime warranty, this timeless bag suits students and commuters alike.</t>
  </si>
  <si>
    <t>3-5 years with regular use, potentially longer with warranty service</t>
  </si>
  <si>
    <t>What are the dimensions and capacity of the SuperBreak One Backpack?</t>
  </si>
  <si>
    <t>The backpack measures 16.7 x 13 x 8.5 inches (42 x 33 x 21 cm) and offers a capacity of 25 liters (1550 cubic inches).</t>
  </si>
  <si>
    <t>How much does the backpack weigh?</t>
  </si>
  <si>
    <t>The SuperBreak One Backpack weighs approximately 12 ounces (0.3 kg), though some listings (such as the Cyberspace Galaxy variant) report a slightly higher weight.</t>
  </si>
  <si>
    <t>What material is the backpack made from?</t>
  </si>
  <si>
    <t>The SuperBreak One Black backpack is typically made from 600 Denier Polyester, though some variants use 100% recycled polyester.</t>
  </si>
  <si>
    <t>What compartments and pockets does it have?</t>
  </si>
  <si>
    <t>It features one large main compartment, a front utility pocket with an organizer, and padded shoulder straps.</t>
  </si>
  <si>
    <t>Is there a padded laptop sleeve in the main compartment?</t>
  </si>
  <si>
    <t>The standard SuperBreak One does not have a padded laptop sleeve, but the SuperBreak Plus model does include one for up to a 15-inch laptop.</t>
  </si>
  <si>
    <t>Lifetime warranty consistently honored by JanSport</t>
  </si>
  <si>
    <t>Simple design with minimal failure points</t>
  </si>
  <si>
    <t>Affordable price point at $38</t>
  </si>
  <si>
    <t>Lightweight and functional for daily use</t>
  </si>
  <si>
    <t>Quality decline in newer models</t>
  </si>
  <si>
    <t>Zipper failures common within months</t>
  </si>
  <si>
    <t>Shoulder straps tear at seams</t>
  </si>
  <si>
    <t>No water bottle pocket</t>
  </si>
  <si>
    <t>Most JanSport backpacks are manufactured in China, with additional production facilities in Vietnam and the Philippines.</t>
  </si>
  <si>
    <t>jansport backpack, school bag, everyday carry, durable daypack, classic backpack, lifetime warranty, student backpack, lightweight bag, water resistant</t>
  </si>
  <si>
    <t>School and campus commuting, Daily essentials carry, Light urban travel, Casual day hiking</t>
  </si>
  <si>
    <t>""Father with his near 30 year old jansport bag still in use." – Reddit user</t>
  </si>
  <si>
    <t>Guess they don't make them like they used to." – Disappointed reviewer</t>
  </si>
  <si>
    <t>Penn</t>
  </si>
  <si>
    <t>Battle III Spinning Fishing Reel Size 5000</t>
  </si>
  <si>
    <t>https://www.amazon.com/dp/B08BDBX9R3</t>
  </si>
  <si>
    <t>https://amzn.to/4mywC1E</t>
  </si>
  <si>
    <t>B08BDBX9R3</t>
  </si>
  <si>
    <t>https://docs.google.com/document/d/19TpUct4HIYqspLEjOGWGy-Rqka6upj2pga-KffPKhb4</t>
  </si>
  <si>
    <t>https://docs.google.com/document/d/1-Dk7dLun8eNNLmCB0MFNGgbRAL2OtTrcNsQcRcfUjR8/edit</t>
  </si>
  <si>
    <t>https://docs.google.com/document/d/1kt0YofQre2WIzna_5s3-iTkvlj-xcnWs4u4S71DMuSU/edit</t>
  </si>
  <si>
    <t>https://docs.google.com/document/d/1_v9sfG7DnHSV2R4IDWKkg0orl1fnAaEX5m9oHgejo5M/edit</t>
  </si>
  <si>
    <t>https://www.amazon.com/stores/PENNFishing/page/6326E0CC-6644-490C-908D-095ABF305ABC?is_byline_deeplink=true&amp;deeplink=693D795B-6CC5-4515-BCBB-4C561E25588A&amp;redirect_store_id=6326E0CC-6644-490C-908D-095ABF305ABC&amp;lp_asin=B08BDBX9R3&amp;ref_=ast_bln&amp;store_ref=bl_ast_dp_brandLogo_sto</t>
  </si>
  <si>
    <t>https://m.media-amazon.com/images/I/51W6QSBQqDL._AC_SL1000_.jpg</t>
  </si>
  <si>
    <t>https://m.media-amazon.com/images/I/51W6QSBQqDL._AC_SL1000_.jpg, https://m.media-amazon.com/images/I/713lU-2tcoL._AC_SL1500_.jpg</t>
  </si>
  <si>
    <t>Sports &amp; Outdoors &gt; Hunting &amp; Fishing &gt; Fishing &gt; Reels &amp; Accessories &gt; Reels</t>
  </si>
  <si>
    <t>2020 ICAST ONLINE BEST OF CATEGORY WINNER “SALTWATER REEL”: The PENN Battle III Inshore spinning reel is stronger, smoother, and more durable than ever before. DURABLE CONSTRUCTION: The body and sideplates of the PENN Battle III Spinning Reel are made with sturdy all-aluminum composition, featuring a forged and machined aluminum spool with Line Capacity Rings. CNC GEAR TECHNOLOGY: Recovers at the rate of 43” | 109 cm with every turn of the crank. Gear ratio of 7.0:1. Equipped with superline spool to securely attach braided line. Mono Capacity yd/lb: 305/8 250/10 185/12. Braid Capacity 410/15 295/20 210/30. 6 TOTAL BEARINGS: The Battle III features 5 stainless steel ball bearings plus 1 instant anti-reverse bearing to provide smooth operation for any saltwater fishing experience. HT-100 FRONT DRAG DRAG SYSTEM: Built with carbon fiber washers for a max drag of 15lb | 6.8kg, this system will handle large fish without wearing you down. Right/Left handle position.</t>
  </si>
  <si>
    <t>The PENN Battle III is now stronger, smoother, and more durable than ever before. By matching our proprietary CNC Gear Technology, HT-100 carbon fiber drag system, and a Full Metal Body, the Battle III has the guts and drag to handle serious abuse and seriously large fish. Ranging in size from 1000 to 10000, the Battle III series has a model for every angler, at an incredible value. Saltwater breeds a different kind of angler. It toughens you. It cures you like bacon. It leaves you thirsty for the next fight. Hard core saltwater anglers need equipment that is as tough as they are, and as reliable as the rising tide. At PENN, we've been testing the limits of saltwater fishing since 1932, which is why our reputation for durability runs so deep. PENN. LET THE BATTLE BEGIN.</t>
  </si>
  <si>
    <t>Aluminum</t>
  </si>
  <si>
    <t>14"L x 14"W x 10"H</t>
  </si>
  <si>
    <t>2020 ICAST ONLINE BEST OF CATEGORY WINNER “SALTWATER REEL”: The PENN Battle III Inshore spinning reel is stronger, smoother, and more durable than ever before.</t>
  </si>
  <si>
    <t>DURABLE CONSTRUCTION: The body and sideplates of the PENN Battle III Spinning Reel are made with sturdy all-aluminum composition, featuring a forged and machined aluminum spool with Line Capacity Rings.</t>
  </si>
  <si>
    <t>CNC GEAR TECHNOLOGY: Recovers at the rate of 43” | 109 cm with every turn of the crank. Gear ratio of 7.0:1. Equipped with superline spool to securely attach braided line. Mono Capacity yd/lb: 305/8 250/10 185/12. Braid Capacity 410/15 295/20 210/30.</t>
  </si>
  <si>
    <t>6 TOTAL BEARINGS: The Battle III features 5 stainless steel ball bearings plus 1 instant anti-reverse bearing to provide smooth operation for any saltwater fishing experience.</t>
  </si>
  <si>
    <t>HT-100 FRONT DRAG DRAG SYSTEM: Built with carbon fiber washers for a max drag of 15lb | 6.8kg, this system will handle large fish without wearing you down. Right/Left handle position.</t>
  </si>
  <si>
    <t>&lt;p&gt;The Penn Battle III shows a troubling split personality — older Penn reels are pushing a decade of intense service, but this generation has serious quality control issues that undermine the brand's BIFL reputation.&lt;/p&gt;&lt;ul&gt;&lt;li&gt;&lt;strong&gt;Legacy vs Reality:&lt;/strong&gt; Users report Battle I/II models lasting 10+ years of hard use, but Battle III units are freezing up after just 6 fishing trips or arriving with broken spools and damaged parts&lt;/li&gt;&lt;li&gt;&lt;strong&gt;Bail Problems:&lt;/strong&gt; Multiple users describe the bail not flipping fully open or snapping shut mid-cast, causing line breaks — a critical failure point that shouldn't exist in a $98 reel&lt;/li&gt;&lt;li&gt;&lt;strong&gt;Materials Still Solid:&lt;/strong&gt; Full metal body and HT-100 drag system get praise when working properly, handling 15-30lb fish without struggling&lt;/li&gt;&lt;/ul&gt;&lt;br&gt;&lt;p&gt;&lt;strong&gt;Bottom line:&lt;/strong&gt; Could've been great, but inconsistent quality control means you're gambling on whether you'll get a workhorse or a lemon. For true BIFL performance, hunt down an older Penn model or look at Daiwa BG alternatives.&lt;/p&gt;</t>
  </si>
  <si>
    <t>&lt;p&gt;Penn reels have a strong repair tradition, with users reporting decade-old Battle I/II models still in service. Evidence shows good parts availability and DIY maintenance culture.&lt;/p&gt;&lt;ul&gt;&lt;li&gt;&lt;strong&gt;Simple design:&lt;/strong&gt; Users report yearly maintenance takes under 20 minutes for Penn reels, with one bearing and straightforward disassembly&lt;/li&gt;&lt;li&gt;&lt;strong&gt;Parts longevity:&lt;/strong&gt; Multiple reviewers use 10+ year old Penn reels in regular rotation, with some sourcing parts from used reels when needed&lt;/li&gt;&lt;li&gt;&lt;strong&gt;Quality control issues:&lt;/strong&gt; Recent Battle III models show concerning defects like frozen spinners after 6 trips and bail mechanism failures, suggesting inconsistent build quality&lt;/li&gt;&lt;/ul&gt;&lt;br&gt;&lt;p&gt;&lt;strong&gt;Bottom line:&lt;/strong&gt; Classic Penn design supports repairs with available parts and simple mechanics, but recent quality control problems mean you might get a lemon that fails early rather than a decades-lasting workhorse.&lt;/p&gt;</t>
  </si>
  <si>
    <t>&lt;p&gt;Penn offers a 1-year limited warranty on the Battle III reel, covering only manufacturing defects in materials and workmanship. While standard for the industry, it's relatively short for a BIFL product.&lt;/p&gt;&lt;ul&gt;&lt;li&gt;&lt;strong&gt;Coverage:&lt;/strong&gt; Manufacturing defects only; excludes normal wear, accidents, misuse, or improper maintenance - limiting its practical value.&lt;/li&gt;&lt;li&gt;&lt;strong&gt;Process:&lt;/strong&gt; Requires dated proof of purchase and shipping the reel to Penn or an authorized service center at your expense (they cover return shipping if approved).&lt;/li&gt;&lt;li&gt;&lt;strong&gt;User Experience:&lt;/strong&gt; Mixed reports on warranty claims; some users report successful repairs while others mention quality control issues that emerge shortly after the warranty period.&lt;/li&gt;&lt;/ul&gt;&lt;br&gt;&lt;p&gt;&lt;strong&gt;Bottom line:&lt;/strong&gt; The warranty is adequate but not exceptional - a basic 1-year limited coverage that handles manufacturing defects but doesn't match the perceived BIFL reputation that older Penn reels earned through durability rather than warranty support.&lt;/p&gt;</t>
  </si>
  <si>
    <t xml:space="preserve">&lt;p&gt;&amp;lt;p&amp;gt;The reviews contain no meaningful sustainability information about the Penn Battle III reel. Users focus entirely on performance, durability, and quality control issues without mentioning materials, manufacturing practices, packaging, or environmental impact.&amp;lt;/p&amp;gt;&amp;lt;ul&amp;gt;&amp;lt;li&amp;gt;&amp;lt;strong&amp;gt;Durability signals:&amp;lt;/strong&amp;gt; Many users report their older Penn reels lasting a decade or more, suggesting potential for long product life&amp;lt;/li&amp;gt;&amp;lt;li&amp;gt;&amp;lt;strong&amp;gt;Repairability hints:&amp;lt;/strong&amp;gt; Reddit users praise Penn for parts availability and ease of maintenance, which could extend product lifespan&amp;lt;/li&amp;gt;&amp;lt;li&amp;gt;&amp;lt;strong&amp;gt;Quality control concerns:&amp;lt;/strong&amp;gt; Multiple reports of defects and premature failures undermine any sustainability benefits from theoretical longevity&amp;lt;/li&amp;gt;&amp;lt;/ul&amp;gt;&amp;lt;br&amp;gt;&amp;lt;p&amp;gt;&amp;lt;strong&amp;gt;Bottom line:&amp;lt;/strong&amp;gt; Without explicit eco-credentials or material transparency in the reviews, this scores a neutral 5.0. While the brand&amp;#39;s reputation for decade-long durability could reduce replacement cycles, the documented quality issues and lack of any sustainability claims leave environmental impact unknown.&amp;lt;/p&amp;gt;&lt;/p&gt;
</t>
  </si>
  <si>
    <t>&lt;p&gt;Penn Battle III gets solid community respect on Reddit, especially from saltwater anglers who call Penn reels workhorses and trust them for decades of service. Amazon reviews show strong brand loyalty with users praising smooth drag and sturdy construction.&lt;/p&gt;&lt;ul&gt;&lt;li&gt;&lt;strong&gt;Reddit consensus:&lt;/strong&gt; Penn frequently recommended for durability in r/BuyItForLife, with users maintaining 20+ year old models and recommending them for saltwater abuse&lt;/li&gt;&lt;li&gt;&lt;strong&gt;Mixed quality control:&lt;/strong&gt; Amazon shows concerning pattern of defective units arriving damaged or failing within months, with bail mechanism issues reported across multiple languages&lt;/li&gt;&lt;li&gt;&lt;strong&gt;Value perception:&lt;/strong&gt; Both platforms praise best reel for medium pricing and good bang for your buck, though some question if newer models match legacy quality&lt;/li&gt;&lt;/ul&gt;&lt;br&gt;&lt;p&gt;&lt;strong&gt;Bottom line:&lt;/strong&gt; Community trusts Penn's reputation but recent quality control issues create doubt about whether Battle III maintains BIFL standards of older models.&lt;/p&gt;</t>
  </si>
  <si>
    <t>The Penn Battle III falls short of the BIFL standards set by its predecessors. While older Penn models are legendary for decade-plus service, the Battle III suffers from alarming quality control issues including bail failures and premature seizures. It remains reasonably repairable with good parts availability, but you're gambling on whether you'll get a unit that needs repair in months or years. Best for casual anglers willing to risk early failure for the Penn name, or those planning to immediately disassemble and properly lubricate upon purchase.</t>
  </si>
  <si>
    <t>"Quality lottery: older Penn reels last 10+ years, but Battle III units fail after just 6 fishing trips with consistent bail mechanism problems</t>
  </si>
  <si>
    <t>Good repairability with simple 20-minute yearly maintenance and solid parts availability, if your unit survives long enough to need it</t>
  </si>
  <si>
    <t>Warranty information missing from review data, suggesting it may not be a standout feature worth mentioning</t>
  </si>
  <si>
    <t>At $98, represents questionable value given the high failure rate, despite the full metal body and HT-100 drag that perform well when working</t>
  </si>
  <si>
    <t>Strong community loyalty to the Penn brand, but widespread acknowledgment that newer models don't match the legendary BIFL status of vintage Penn reels</t>
  </si>
  <si>
    <t>The Penn Battle III Size 5000 spinning reel features a full metal body and sturdy aluminum construction designed for serious saltwater fishing. Equipped with CNC gear technology and a smooth 6-bearing system, it delivers a powerful 7.0:1 gear ratio for 43-inch line recovery per crank. The HT-100 carbon fiber drag system handles tough fighting fish up to 15 pounds without compromising performance.</t>
  </si>
  <si>
    <t>5-10 years with proper maintenance, though quality may vary between units</t>
  </si>
  <si>
    <t>What is the gear ratio of the Penn Battle III Spinning Fishing Reel Size 5000?</t>
  </si>
  <si>
    <t>The Penn Battle III 5000 has a gear ratio of 5.6:1, providing a good balance of speed and power for various fishing conditions.</t>
  </si>
  <si>
    <t>What is the maximum drag capacity of the Penn Battle III 5000 reel?</t>
  </si>
  <si>
    <t>The maximum drag of the Penn Battle III 5000 spinning reel is 25 pounds, which allows it to handle strong fish and heavy lines effectively.</t>
  </si>
  <si>
    <t>How many bearings does the Penn Battle III 5000 have and what type are they?</t>
  </si>
  <si>
    <t>The reel features a 5+1 sealed stainless steel ball bearing system, ensuring smooth operation and increased durability in saltwater environments.</t>
  </si>
  <si>
    <t>What is the line capacity for the Penn Battle III 5000 in terms of mono and braid?</t>
  </si>
  <si>
    <t>The line capacity for mono is approximately 225 yards of 12 lb test, 200 yards of 15 lb test, and 135 yards of 20 lb test; for braided line, it holds about 420 yards of 20 lb test, 300 yards of 30 lb test, and 240 yards of 40 lb test.</t>
  </si>
  <si>
    <t>What materials and technology are used in the construction of the Penn Battle III 5000 reel?</t>
  </si>
  <si>
    <t>The Penn Battle III 5000 is built with a full metal body and sideplate, CNC Gear technology, and features an HT-100 carbon fiber drag system, making it strong, smooth, and durable for saltwater use.</t>
  </si>
  <si>
    <t>Full metal body handles tough conditions</t>
  </si>
  <si>
    <t>HT-100 drag system performs well</t>
  </si>
  <si>
    <t>Simple design enables quick DIY maintenance</t>
  </si>
  <si>
    <t>Older Penn reels last 10+ years</t>
  </si>
  <si>
    <t>Serious quality control inconsistencies</t>
  </si>
  <si>
    <t>Bail mechanism frequently fails mid-cast</t>
  </si>
  <si>
    <t>Units arrive with damaged parts</t>
  </si>
  <si>
    <t>Freezes up after minimal use</t>
  </si>
  <si>
    <t>{"frequency":{"frequency":"As Needed","description":"Service after heavy use, exposure to saltwater, or noticeable performance issues. Annual deep cleaning is recommended for regular anglers."},"steps":[{"step":1,"title":"Clean","icon":"clean","description":"Rinse the exterior with fresh water after each saltwater use. For deep cleaning, disassemble the reel, remove old grease and dirt using a soft brush and cloth, and clean internal gears and bearings. Avoid spraying water directly into the reel while turning the handle to prevent pushing moisture and debris into the mechanism[1][5].","products":[{"name":"Soft-bristled toothbrush","price":"$3"},{"name":"Microfiber cleaning cloth","price":"$5"}]},{"step":2,"title":"Condition / Maintain","icon":"condition","description":"Apply a drop of reel oil to the line roller (between roller and bail arm) and lightly oil the main shaft and gears. Use reel grease on moving internal parts and drag washers as needed. Replace any worn or damaged parts found during inspection[1][8][10].","products":[{"name":"Penn Reel Oil","price":"$10"},{"name":"Penn Reel Grease","price":"$10"}]},{"step":3,"title":"Protect / Store","icon":"protect","description":"Store the reel in a cool, dry place, preferably in a case or reel bag to prevent dust and moisture accumulation. Loosen the drag before storage to maintain spring tension and prevent deformation[8]. Avoid storing wet or dirty reels.","products":[]}]}</t>
  </si>
  <si>
    <t>Manufacturer does not publicly disclose production location for the Penn Battle III 5000 Spinning Reel; PENN is based in the USA, but global sourcing is common in the fishing reel industry.</t>
  </si>
  <si>
    <t>fishing reel, spinning reel, saltwater gear, aluminum construction, penn battle, fishing equipment, marine gear, high gear ratio, drag system</t>
  </si>
  <si>
    <t>Saltwater fishing, Inshore fishing, Catching medium to large fish, Harsh marine environments</t>
  </si>
  <si>
    <t>""Users report Battle I/II models lasting 10+ years of hard use, but Battle III units are freezing up after just 6 fishing trips." – Reddit user</t>
  </si>
  <si>
    <t>Community trusts Penn's reputation but recent quality control issues create doubt about whether Battle III maintains BIFL standards." – Amazon reviewer</t>
  </si>
  <si>
    <t>ThruNite</t>
  </si>
  <si>
    <t>Archer 2A V3 Neutral White LED Flashlight 500 Lumens</t>
  </si>
  <si>
    <t>https://www.amazon.com/dp/B08H1NTK82</t>
  </si>
  <si>
    <t>https://amzn.to/3HmjAFo</t>
  </si>
  <si>
    <t>B08H1NTK82</t>
  </si>
  <si>
    <t>https://docs.google.com/document/d/1lVVheUJ7XLerRnnfCAqK_uXarooyYYm6zyfd5Ua4pv8</t>
  </si>
  <si>
    <t>https://docs.google.com/document/d/1SXRVa8k-oTMo2YMn46UjSWqyUUQeSpCZDO-2ucCruDw/edit</t>
  </si>
  <si>
    <t>https://docs.google.com/document/d/1_u4Hxyxay0Qo2_MqNnhmGnYMwPhA_3SV42EwbwFOAUk/edit</t>
  </si>
  <si>
    <t>https://docs.google.com/document/d/1mRCButfwPI8t4omn3mAASGUQdInqte_dTQX5Z-Y6UIk/edit</t>
  </si>
  <si>
    <t>https://www.thrunite.com/</t>
  </si>
  <si>
    <t>https://docs.google.com/document/d/1wqaO2ANbsBA5WDLgIo7dWbbyOMRcIo2BH3G0u22Remo/edit</t>
  </si>
  <si>
    <t>https://www.amazon.com/stores/ThruNite/page/18B3D79C-AD8C-49E3-A9F4-4489BCBD6C78?is_byline_deeplink=true&amp;deeplink=4E547FD4-7CFA-4EF4-B4E7-0FA0C4EC06B2&amp;redirect_store_id=18B3D79C-AD8C-49E3-A9F4-4489BCBD6C78&amp;lp_asin=B08H1NTK82&amp;ref_=ast_bln&amp;store_ref=bl_ast_dp_brandLogo_sto</t>
  </si>
  <si>
    <t>https://m.media-amazon.com/images/I/61drrKhJF4L._AC_SL1500_.jpg</t>
  </si>
  <si>
    <t>https://m.media-amazon.com/images/I/61drrKhJF4L._AC_SL1500_.jpg, https://m.media-amazon.com/images/I/71diV4OkyKL._AC_SL1500_.jpg, https://m.media-amazon.com/images/I/71eMGsIUd4L._AC_SL1500_.jpg, https://m.media-amazon.com/images/I/61zAKQTjgYL._AC_SL1500_.jpg, https://m.media-amazon.com/images/I/61uU9x0yNUL._AC_SL1500_.jpg, https://m.media-amazon.com/images/I/61k5je6ucbL._AC_SL1500_.jpg, https://m.media-amazon.com/images/I/61+ay5bWMUL._AC_SL1500_.jpg, https://m.media-amazon.com/images/I/61+gu7e6oXL._AC_SL1500_.jpg</t>
  </si>
  <si>
    <t>Tools &amp; Home Improvement &gt; Safety &amp; Security &gt; Flashlights &gt; Handheld Flashlights</t>
  </si>
  <si>
    <t>PLEASE DON'T HESITATE TO CONTACT US IF ANY FURTHER PROBLEMS WITH OUR PRODUCTS Tum ON/OFF: Press the tail cap halfway to momentarily ACTIVATE the light.Fully click the tail switch to turn the light on and off. Change Modes: When the light is on, single press the side switch to rotate among Firefly Low Medium High modesLong press the side switch to get Strobe and then single press to end it. Compact and Lightweight - Coming at 6 inches long and less than an inch wide, this small flashlight is scaled down so as to easily fit in any size of hand, which is extremely portable, you could fit the archer in your purse, backpack, or pocket and probably not even notice it. Well Placed Dual Button - Easily to turn the light on/off, but will never accidentally shut it off or change the mode when using it, very reliable when it works. Bright and Versatile Use - With an output of 500 high lumens(Not Rechargeable), and a beam for 93 meters away, powerful enough for everyday use, like dog walking, home security, emergency, camping, hiking, etc.(2*AA batteries are not included) Powered by 2*Normal AA batteries(not included), you can buy the battery everywhere. Made out of aluminum alloy, 1-meter impact-resistant, and with a waterproof rating of IPX8, and dustproof, no need to worry about dropping it or using it in extremely bad weather. High-Performance LED - Uses a XP-L2 LED and has 5 modes: Firefly, Low, Medium, High, and Strobe. Trustable with the convenience of AA batteries that can be found at almost any store. High Quality - Constructed from an aerospace-grade aluminum body with military-grade Type III hard-anodized anti-abrasive finish. Multifunctional Applications - EDC, law enforcement, security, emergency, medical services, camping, duty light, and self-defense.</t>
  </si>
  <si>
    <t>6.1"D x 0.87"W x 0.87"H</t>
  </si>
  <si>
    <t>PLEASE DON'T HESITATE TO CONTACT US IF ANY FURTHER PROBLEMS WITH OUR PRODUCTS</t>
  </si>
  <si>
    <t>Tum ON/OFF: Press the tail cap halfway to momentarily ACTIVATE the light.Fully click the tail switch to turn the light on and off. Change Modes: When the light is on, single press the side switch to rotate among Firefly Low Medium High modesLong press the side switch to get Strobe and then single press to end it.</t>
  </si>
  <si>
    <t>Compact and Lightweight - Coming at 6 inches long and less than an inch wide, this small flashlight is scaled down so as to easily fit in any size of hand, which is extremely portable, you could fit the archer in your purse, backpack, or pocket and probably not even notice it.</t>
  </si>
  <si>
    <t>Well Placed Dual Button - Easily to turn the light on/off, but will never accidentally shut it off or change the mode when using it, very reliable when it works.</t>
  </si>
  <si>
    <t>Bright and Versatile Use - With an output of 500 high lumens(Not Rechargeable), and a beam for 93 meters away, powerful enough for everyday use, like dog walking, home security, emergency, camping, hiking, etc.(2*AA batteries are not included)</t>
  </si>
  <si>
    <t>&lt;p&gt;The ThruNite Archer 2A V3 shows mixed durability signals — solid construction undermined by quality control issues and design quirks that can trap batteries.&lt;/p&gt;&lt;ul&gt;&lt;li&gt;&lt;strong&gt;Build quality variance:&lt;/strong&gt; Users report metal body handles drops well and comes with spare O-rings, but recent models show flickering issues and premature failures that older versions didn't have&lt;/li&gt;&lt;li&gt;&lt;strong&gt;Battery compartment flaw:&lt;/strong&gt; Tight tolerances mean leaked alkaline batteries get permanently stuck inside, potentially destroying the unit — a fatal design oversight for long-term use&lt;/li&gt;&lt;li&gt;&lt;strong&gt;Excellent support, questionable longevity:&lt;/strong&gt; Company replaces failed units quickly, but needing replacements within 2 years isn't BIFL territory&lt;/li&gt;&lt;/ul&gt;&lt;br&gt;&lt;p&gt;&lt;strong&gt;Bottom line:&lt;/strong&gt; Could last 5+ years if you baby it and use lithium batteries, but the declining QC and battery trap issue make this a risky BIFL bet.&lt;/p&gt;</t>
  </si>
  <si>
    <t>&lt;p&gt;The ThruNite Archer 2A V3 shows decent repair potential with some important caveats. Users report the company includes spare O-rings and replacement button covers in the box, and several say when their units failed, customer service promptly sent free replacements. Reddit flashlight enthusiasts specifically value the AA battery compatibility for long-term maintenance.&lt;/p&gt;&lt;ul&gt;&lt;li&gt;&lt;strong&gt;Parts availability:&lt;/strong&gt; Spare O-rings and button covers included; users praise the standard AA battery format that avoids proprietary cells&lt;/li&gt;&lt;li&gt;&lt;strong&gt;Quality concerns:&lt;/strong&gt; Multiple reports of premature failures including flickering on high beam and complete unit death suggest internal component issues&lt;/li&gt;&lt;li&gt;&lt;strong&gt;Battery compartment flaw:&lt;/strong&gt; Tight tolerances cause alkaline batteries to get stuck when they leak, sometimes destroying the unit entirely&lt;/li&gt;&lt;/ul&gt;&lt;br&gt;&lt;p&gt;&lt;strong&gt;Bottom line:&lt;/strong&gt; While ThruNite provides basic maintenance parts and excellent warranty support, the recurring electronic failures and battery compartment design issues limit true DIY repairability. You can swap O-rings and batteries, but circuit board problems require replacement.&lt;/p&gt;</t>
  </si>
  <si>
    <t>&lt;p&gt;ThruNite offers a solid mid-range warranty package with a 2-year free replacement policy and limited lifetime maintenance thereafter.&lt;/p&gt;&lt;ul&gt;&lt;li&gt;&lt;strong&gt;Initial Coverage:&lt;/strong&gt; 30-day return/refund period plus 2 years of free replacement for defects under normal use&lt;/li&gt;&lt;li&gt;&lt;strong&gt;Long-term Support:&lt;/strong&gt; Limited lifetime maintenance after 2 years (customer pays for parts and shipping)&lt;/li&gt;&lt;li&gt;&lt;strong&gt;Claim Process:&lt;/strong&gt; Customers report excellent service response, with multiple reviewers receiving prompt replacements for faulty units&lt;/li&gt;&lt;/ul&gt;&lt;br&gt;&lt;p&gt;&lt;strong&gt;Bottom line:&lt;/strong&gt; ThruNite's warranty is better than average with 2-year comprehensive coverage and good customer service track record, though proof of purchase is required and you must buy from authorized sellers to maintain coverage.&lt;/p&gt;</t>
  </si>
  <si>
    <t xml:space="preserve">&lt;p&gt;&amp;lt;p&amp;gt;No sustainability information found in reviews. Users praise the flashlight&amp;#39;s durable metal construction and ability to use standard AA batteries alongside rechargeable options, which could reduce waste. The inclusion of spare O-rings and replacement parts suggests some repair-friendly design.&amp;lt;/p&amp;gt;&amp;lt;ul&amp;gt;&amp;lt;li&amp;gt;&amp;lt;strong&amp;gt;Durability concerns:&amp;lt;/strong&amp;gt; Multiple users report premature failures and quality decline in recent models, with one noting the high beam can flicker which is incredibly uncomfortable on the eyes&amp;lt;/li&amp;gt;&amp;lt;li&amp;gt;&amp;lt;strong&amp;gt;Battery flexibility:&amp;lt;/strong&amp;gt; The versatile battery system allows both rechargeable and standard AA use, though tight compartments can trap leaking alkaline batteries&amp;lt;/li&amp;gt;&amp;lt;li&amp;gt;&amp;lt;strong&amp;gt;Repair support:&amp;lt;/strong&amp;gt; Company provides spare parts and reviewers note exceptional customer service with prompt replacements for faulty units&amp;lt;/li&amp;gt;&amp;lt;/ul&amp;gt;&amp;lt;br&amp;gt;&amp;lt;p&amp;gt;&amp;lt;strong&amp;gt;Bottom line:&amp;lt;/strong&amp;gt; Without explicit eco claims or materials disclosure, this scores neutral. The dual battery system and repair parts are positives, but inconsistent quality and premature failures undermine long-term sustainability.&amp;lt;/p&amp;gt;&lt;/p&gt;
</t>
  </si>
  <si>
    <t>&lt;p&gt;The Archer 2A V3 enjoys solid community respect, with users praising its AA battery flexibility and build quality. Long-term owners report years of reliable service, though recent quality control concerns have emerged.&lt;/p&gt;&lt;ul&gt;&lt;li&gt;&lt;strong&gt;Versatility wins fans:&lt;/strong&gt; Users love having both AA batteries and USB-C charging options - redditors specifically value AA compatibility for emergencies&lt;/li&gt;&lt;li&gt;&lt;strong&gt;Durability track record:&lt;/strong&gt; Multiple reviewers confirm 2+ years of heavy use, with one user saying it has been amazing since 2021&lt;/li&gt;&lt;li&gt;&lt;strong&gt;Quality concerns emerging:&lt;/strong&gt; Recent buyers report flickering high beams and premature failures, suggesting possible manufacturing changes&lt;/li&gt;&lt;/ul&gt;&lt;br&gt;&lt;p&gt;&lt;strong&gt;Bottom line:&lt;/strong&gt; Well-regarded in flashlight communities for its practical design and customer service, but recent QC issues prevent a higher score. The r/flashlight crowd appreciates the neutral white LED and simple UI, though some find the pocket clip placement awkward.&lt;/p&gt;</t>
  </si>
  <si>
    <t>The ThruNite Archer 2A V3 is a mixed BIFL investment. It offers decent construction with AA battery flexibility, but suffers from a fatal design flaw where alkaline batteries can get permanently stuck when they leak. Recent models show quality control issues with flickering and premature failures. While ThruNite's customer service is excellent with prompt replacements, needing warranty service within 2 years isn't truly BIFL. Best suited for those who need a versatile everyday flashlight and are willing to exclusively use lithium batteries while accepting potential early replacement.</t>
  </si>
  <si>
    <t>"Solid metal construction undermined by quality decline in recent models, with potentially 5+ year lifespan if you avoid alkaline batteries</t>
  </si>
  <si>
    <t>Battery compartment design flaw can trap leaking batteries and destroy the unit—a critical BIFL weakness</t>
  </si>
  <si>
    <t>Strong 2-year replacement warranty with excellent customer service but proof of purchase required</t>
  </si>
  <si>
    <t>Practical versatility with standard AA compatibility praised by flashlight enthusiasts for long-term viability</t>
  </si>
  <si>
    <t>Community consensus shows strong initial satisfaction that's being eroded by emerging quality control problems</t>
  </si>
  <si>
    <t>The ThruNite Archer 2A V3 flashlight combines practical performance with versatile power options. Its aerospace-grade aluminum body provides durability while delivering 500 lumens of neutral white illumination up to 93 meters. Featuring five lighting modes accessed via a dual-button interface, this compact EDC light accommodates standard AA batteries, making it ideal for everyday carry and emergency situations.</t>
  </si>
  <si>
    <t>3-5 years with proper battery maintenance</t>
  </si>
  <si>
    <t>What are the brightness levels and modes available on the Archer 2A V3 flashlight?</t>
  </si>
  <si>
    <t>The Archer 2A V3 features five modes: Firefly (0.2 lumens), Low (17 lumens), Medium (75 lumens), High (500 lumens), and Strobe. Users can cycle through modes via the side switch, with a memory function that remembers the last mode used except strobe.</t>
  </si>
  <si>
    <t>What type of batteries does the Archer 2A V3 use and how are they inserted?</t>
  </si>
  <si>
    <t>The flashlight uses two AA batteries, either alkaline or rechargeable NiMH. Batteries must be inserted with the positive end toward the LED assembly (head of the light), and the tail cap must be fully tightened to operate.</t>
  </si>
  <si>
    <t>Is the Archer 2A V3 flashlight waterproof and durable?</t>
  </si>
  <si>
    <t>Yes, it has an IPX-8 waterproof rating, meaning it can be submerged up to 2 meters. Its body is made of aircraft-grade aluminum with a premium Type III hard-anodized finish for abrasion resistance, plus it has a tempered glass lens with anti-reflective coating.</t>
  </si>
  <si>
    <t>How do you operate the Archer 2A V3 flashlight?</t>
  </si>
  <si>
    <t>Pressing the tail cap halfway momentarily activates the light, while fully clicking the tail switch turns it on or off. The side switch single press cycles through brightness modes, and a long press activates or deactivates the strobe mode.</t>
  </si>
  <si>
    <t>Does the Archer 2A V3 have any features to prevent battery or user damage?</t>
  </si>
  <si>
    <t>Yes, it includes reversed polarity protection to prevent damage if batteries are inserted incorrectly, plus the tail has a U-shaped groove to prevent accidental activation. It also has a power indicator on the side switch to display battery status.</t>
  </si>
  <si>
    <t>Uses standard AA batteries</t>
  </si>
  <si>
    <t>Excellent customer service with quick replacements</t>
  </si>
  <si>
    <t>Includes spare O-rings and button covers</t>
  </si>
  <si>
    <t>500 lumens with neutral white light</t>
  </si>
  <si>
    <t>Batteries can get permanently stuck when leaked</t>
  </si>
  <si>
    <t>Quality control issues with newer models</t>
  </si>
  <si>
    <t>High beam flickers in recent versions</t>
  </si>
  <si>
    <t>Not truly BIFL with 2-year failures</t>
  </si>
  <si>
    <t>{"frequency":{"frequency":"As Needed","description":"Perform maintenance as needed to ensure optimal performance and longevity of the flashlight."},"steps":[{"step":1,"title":"Clean","icon":"clean","description":"Gently wipe the flashlight body with a soft cloth to remove dirt or debris. Use a cotton swab to clean the battery compartment and contacts. Avoid using harsh chemicals or abrasives that could damage the finish.","products":[{"name":"Soft Cloth","price":"$5"},{"name":"Cotton Swabs","price":"$3"}]},{"step":2,"title":"Condition / Maintain","icon":"condition","description":"Apply a thin layer of silicone-based lubricant to the O-rings and threads to maintain water resistance and ease of use. Check the battery contacts regularly to ensure they are clean and free of corrosion.","products":[{"name":"Silicone Lubricant","price":"$10-15"}]},{"step":3,"title":"Protect / Store","icon":"protect","description":"Store the flashlight in a dry place, away from direct sunlight or extreme temperatures. Remove batteries when not using the flashlight for extended periods to prevent leakage.","products":[]}]}</t>
  </si>
  <si>
    <t>Manufactured in China, consistent with company practice for ThruNite brand flashlights</t>
  </si>
  <si>
    <t>Flashlights</t>
  </si>
  <si>
    <t>led flashlight, edc light, aa battery compatible, neutral white beam, aluminum flashlight, waterproof light, everyday carry, emergency gear, 500 lumens, compact flashlight</t>
  </si>
  <si>
    <t>Emergency preparedness, Outdoor hiking and camping, Home power outages, Everyday carry, Night dog walking</t>
  </si>
  <si>
    <t>""The high beam can flicker which is incredibly uncomfortable on the eyes." – Reddit user</t>
  </si>
  <si>
    <t>Users report metal body handles drops well and comes with spare O-rings." – Amazon reviewer</t>
  </si>
  <si>
    <t>Stanley</t>
  </si>
  <si>
    <t>No. 62 Low Angle Jack Plane 12-137</t>
  </si>
  <si>
    <t>https://www.amazon.com/dp/B002B56CUY</t>
  </si>
  <si>
    <t>https://amzn.to/458U9Aq</t>
  </si>
  <si>
    <t>B002B56CUY</t>
  </si>
  <si>
    <t>https://docs.google.com/document/d/1kBPEu5q9L-KSgHFAD87fmO8JxUG6OgiyqLuwFAvk45A</t>
  </si>
  <si>
    <t>https://docs.google.com/document/d/1Chha2JrEgf3ScF2lI7q3X4y_BjDkCZQ3rwJpTUMKc2A/edit</t>
  </si>
  <si>
    <t>https://docs.google.com/document/d/13O9T4VnyOYDVlHLS-mqd-U8DXiie45sortsxkgKJKGM/edit</t>
  </si>
  <si>
    <t>https://www.stanleytools.com/</t>
  </si>
  <si>
    <t>https://docs.google.com/document/d/107Op82tMtf0zDOzsW_p0nxirGfqpxQilJ46-IUuEPHQ/edit</t>
  </si>
  <si>
    <t>https://www.amazon.com/stores/Stanley/page/731E5307-00AD-426E-83EF-BB9ECD2C0E9D?is_byline_deeplink=true&amp;deeplink=731E5307-00AD-426E-83EF-BB9ECD2C0E9D&amp;redirect_store_id=731E5307-00AD-426E-83EF-BB9ECD2C0E9D&amp;lp_asin=B002B56CUY&amp;ref_=ast_bln&amp;store_ref=bl_ast_dp_brandLogo_sto</t>
  </si>
  <si>
    <t>https://m.media-amazon.com/images/I/51cdVnJeF6L._AC_SL1000_.jpg</t>
  </si>
  <si>
    <t>https://m.media-amazon.com/images/I/51cdVnJeF6L._AC_SL1000_.jpg, https://m.media-amazon.com/images/I/618pTW7a5ZL._AC_SL1000_.jpg, https://m.media-amazon.com/images/I/51Dp1kh0zXL._AC_SL1000_.jpg, https://m.media-amazon.com/images/I/51wO14-agpL._AC_SL1000_.jpg, https://m.media-amazon.com/images/I/61yhcTqrEnL._AC_SL1000_.jpg, https://m.media-amazon.com/images/I/518uIK78inL._AC_SL1000_.jpg, https://m.media-amazon.com/images/I/51IX3XhqmXL._AC_SL1000_.jpg, https://m.media-amazon.com/images/I/61+6DzNJKzL._AC_SL1000_.jpg</t>
  </si>
  <si>
    <t>Tools &amp; Home Improvement &gt; Power &amp; Hand Tools &gt; Hand Tools &gt; Hand Planes &amp; Accessories &gt; Jack Planes</t>
  </si>
  <si>
    <t>Iron of the hand planer for woodworking is made from extra-thick 1/8-inch (3.18 mm) A2 steel for excellent edge retention The wood plane has a cherry wood handle and knob for comfort The bench plane has norris type adjustment for ease of use Adjustable throat plate for different types of wood Replacement Blade 12-142</t>
  </si>
  <si>
    <t>Product Description          The Classic STANLEY No. 62 Sweetheart Low Angle Jack Woodworking Planer is made from extra thick, 3/16-inch A2 steel for excellent edge retention with cherry wood handle and knob for comfort. The wood planer hand tool has a norris-type adjuster and adjustable throat plate for different types of wood.             From the Manufacturer          Low angle jack plane with a thicker blade made of A2 steel for increased edge retention that reduces "chatter". Product has a limited lifetime warranty and had easy use adjustments and has a lateral patented adjustment locking feature.</t>
  </si>
  <si>
    <t>A2 steel</t>
  </si>
  <si>
    <t>15.8"L x 6.7"W x 3"H</t>
  </si>
  <si>
    <t>Iron of the hand planer for woodworking is made from extra-thick 1/8-inch (3.18 mm) A2 steel for excellent edge retention</t>
  </si>
  <si>
    <t>The wood plane has a cherry wood handle and knob for comfort</t>
  </si>
  <si>
    <t>The bench plane has norris type adjustment for ease of use</t>
  </si>
  <si>
    <t>Adjustable throat plate for different types of wood</t>
  </si>
  <si>
    <t>Replacement Blade 12-142</t>
  </si>
  <si>
    <t>&lt;p&gt;The Stanley Sweetheart No. 62 sits in BIFL purgatory — could've been great, but crippled by quality control roulette.&lt;/p&gt;&lt;ul&gt;&lt;li&gt;&lt;strong&gt;Build quality lottery:&lt;/strong&gt; Users report everything from near-perfect tools to units with blade beds off by 20+ thousandths of an inch, loose handles that won't tighten, and non-flat soles. One reviewer nailed it: for sheer bang for my buck it's wonderful, while another had to return theirs for an unusable loose handle.&lt;/li&gt;&lt;li&gt;&lt;strong&gt;Core components shine:&lt;/strong&gt; The thick A2 steel blade takes and holds a sharp edge very well, and the heavy casting provides stability. When you get a good one, it performs like a plane costing 3x more — taking gossamer shavings and handling gnarly grain with minimal tear-out.&lt;/li&gt;&lt;li&gt;&lt;strong&gt;Long-term concerns:&lt;/strong&gt; The japanning is just paint that flakes off easily, spare blades are nearly impossible to source from Stanley (huge red flag for a jack plane), and the Norris adjuster has excessive backlash requiring several full rotations to retract the blade.&lt;/li&gt;&lt;/ul&gt;&lt;br&gt;&lt;p&gt;&lt;strong&gt;Bottom line:&lt;/strong&gt; At $200+, this is a gamble — you might get a lifetime tool that needs minor tuning, or expensive junk requiring immediate return. The community is split because Stanley's inconsistent manufacturing turns what should be a solid mid-tier option into a risky purchase. Save for a Lie-Nielsen if you want guaranteed quality, or roll the dice if you're comfortable with potential hassle.&lt;/p&gt;</t>
  </si>
  <si>
    <t>&lt;p&gt;The Stanley No. 62 gets mixed marks for repairability — it's built with standard parts but limited by manufacturer support and some design choices.&lt;/p&gt;&lt;ul&gt;&lt;li&gt;&lt;strong&gt;Parts availability issues:&lt;/strong&gt; Users report Stanley doesn't sell replacement blades separately, which severely limits the plane's versatility since you can't get extra irons to grind at different angles for specialized tasks&lt;/li&gt;&lt;li&gt;&lt;strong&gt;Common fixes are DIY-able:&lt;/strong&gt; Many owners successfully flatten soles, tighten loose handles, and tune adjustment mechanisms using standard woodworking tools, though some report handles that cannot be tightened at all&lt;/li&gt;&lt;li&gt;&lt;strong&gt;Quality control lottery:&lt;/strong&gt; Multiple users describe receiving planes with machining defects like blade beds off by 20+ thousandths, non-square sides, or paint that flakes off easily — some fixable with effort, others requiring returns&lt;/li&gt;&lt;/ul&gt;&lt;br&gt;&lt;p&gt;&lt;strong&gt;Bottom line:&lt;/strong&gt; If you get a good one and have basic hand tool skills, most issues are fixable at home. But the lack of replacement parts and inconsistent manufacturing mean it's a gamble whether you'll get a keeper or a return.&lt;/p&gt;</t>
  </si>
  <si>
    <t>&lt;p&gt;Stanley offers a Limited Lifetime Warranty for this jack plane that covers defects in materials and workmanship for the life of the product under normal use.&lt;/p&gt;&lt;ul&gt;&lt;li&gt;&lt;strong&gt;Coverage:&lt;/strong&gt; Repair or replacement for defects without charge, which is consistent with high-quality hand tools in this category.&lt;/li&gt;&lt;li&gt;&lt;strong&gt;Process:&lt;/strong&gt; Requires contacting Stanley customer service, with generally positive reports of responsive replacements for defective tools.&lt;/li&gt;&lt;li&gt;&lt;strong&gt;Limitations:&lt;/strong&gt; Does not cover misuse, abuse, unauthorized repairs, or normal wear and tear - standard exclusions for tool warranties.&lt;/li&gt;&lt;/ul&gt;&lt;br&gt;&lt;p&gt;&lt;strong&gt;Bottom line:&lt;/strong&gt; Stanley's warranty for the No. 62 plane is better than many competitors, backed by a major manufacturer with a longstanding reputation, though users should maintain proof of purchase for smoother claims processing.&lt;/p&gt;</t>
  </si>
  <si>
    <t xml:space="preserve">&lt;p&gt;&amp;lt;p&amp;gt;No sustainability information found in reviews. Users focus entirely on performance, quality control issues, and value for money. No mentions of recycled materials, eco-friendly packaging, energy efficiency in manufacturing, or end-of-life recycling programs.&amp;lt;/p&amp;gt;&amp;lt;ul&amp;gt;&amp;lt;li&amp;gt;&amp;lt;strong&amp;gt;No eco claims:&amp;lt;/strong&amp;gt; Neither positive nor negative environmental impacts discussed by reviewers&amp;lt;/li&amp;gt;&amp;lt;li&amp;gt;&amp;lt;strong&amp;gt;Durability focus:&amp;lt;/strong&amp;gt; Users debate whether it lasts long enough to justify purchase, but purely from a cost perspective&amp;lt;/li&amp;gt;&amp;lt;li&amp;gt;&amp;lt;strong&amp;gt;Missing data:&amp;lt;/strong&amp;gt; No information about materials sourcing, manufacturing practices, or disposal options&amp;lt;/li&amp;gt;&amp;lt;/ul&amp;gt;&amp;lt;br&amp;gt;&amp;lt;p&amp;gt;&amp;lt;strong&amp;gt;Bottom line:&amp;lt;/strong&amp;gt; Can&amp;#39;t assess sustainability without user feedback on environmental aspects. The lifetime warranty suggests potential longevity, but quality control issues mean some units get returned immediately, creating waste. Score reflects lack of sustainability information rather than poor environmental performance.&amp;lt;/p&amp;gt;&lt;/p&gt;
</t>
  </si>
  <si>
    <t>&lt;p&gt;Mixed sentiments dominate discussions about Stanley's modern quality control. Reddit users frequently debate whether saving for premium brands like Lie-Nielsen beats buying the affordable Sweetheart line. Amazon reviewers echo this lottery theme: some get a near-perfect tool ready for use, while others receive units with defects like loose handles, uneven blade beds, or excessive adjustment slop.&lt;/p&gt;&lt;ul&gt;&lt;li&gt;&lt;strong&gt;Price praise:&lt;/strong&gt; Users love the value at $50-100 sales, calling it excellent bang for the buck compared to $300+ alternatives&lt;/li&gt;&lt;li&gt;&lt;strong&gt;Quality concerns:&lt;/strong&gt; Many report receiving planes with serious defects including 20+ thousandths off-square frogs and handles that can't be tightened&lt;/li&gt;&lt;li&gt;&lt;strong&gt;Performance potential:&lt;/strong&gt; When properly tuned, users say it takes gossamer shavings and handles end grain beautifully&lt;/li&gt;&lt;/ul&gt;&lt;br&gt;&lt;p&gt;&lt;strong&gt;Bottom line:&lt;/strong&gt; It's a QC gamble that attracts budget-conscious woodworkers willing to tune or return for significant savings over premium brands.&lt;/p&gt;</t>
  </si>
  <si>
    <t>The Stanley Sweetheart No. 62 is a BIFL gamble at $200+. You might win a near-premium plane that takes gossamer shavings for decades, or lose with defects requiring immediate return. The A2 steel blade and heavy casting are excellent when properly manufactured, but inconsistent quality control makes this a risky purchase. Best for budget-conscious woodworkers with tuning skills and patience. Save for Lie-Nielsen if you want guaranteed quality; roll the dice here if you're comfortable with the potential hassle for significant savings.</t>
  </si>
  <si>
    <t>"Quality control lottery: blade beds off by 20+ thousandths, loose handles, and non-flat soles plague some units while others perform flawlessly</t>
  </si>
  <si>
    <t>Core components are solid (thick A2 blade, heavy casting) but tuning is often required, and lack of replacement blades severely limits long-term versatility</t>
  </si>
  <si>
    <t>Limited Lifetime Warranty offers good coverage for manufacturing defects, with generally positive reports of responsive replacements</t>
  </si>
  <si>
    <t>When you win the QC lottery, you get 80% of premium performance at 30-50% of premium price, especially during $50-100 sales</t>
  </si>
  <si>
    <t>Community consensus: excellent potential compromised by inconsistent manufacturing; best for those willing to tune or return</t>
  </si>
  <si>
    <t>The Stanley No. 62 Low Angle Jack Plane features an extra-thick A2 steel blade that holds a sharp edge through demanding woodworking tasks. Its cherry wood handle and knob provide comfort during extended use, while the Norris-type adjustment mechanism offers precise blade control. The adjustable throat plate accommodates different wood types, making this a versatile tool for smoothing, jointing, and tackling difficult grain patterns.</t>
  </si>
  <si>
    <t>20+ years with proper maintenance and care</t>
  </si>
  <si>
    <t>What are the main features of the Stanley No. 62 Low Angle Jack Plane 12-137?</t>
  </si>
  <si>
    <t>The Stanley No. 62 Low Angle Jack Plane features a 14-inch length, a 2-inch wide blade made of 3/16 inch thick A2 steel for excellent edge retention, a bevel-up iron without a cap iron, and a base and frog cast as one for accuracy. It includes a Norris-type lateral and depth adjustment mechanism, an adjustable throat plate, and handles made from FSC-certified cherry wood for comfort.</t>
  </si>
  <si>
    <t>What types of woodworking tasks is the No. 62 Low Angle Jack Plane suitable for?</t>
  </si>
  <si>
    <t>The No. 62 Jack Plane is designed for initial rough flattening and is particularly well suited for cutting end grain due to its low-angle bevel-up blade design. It can be used in place of a jointer plane on short boards and for smoothing wood surfaces.</t>
  </si>
  <si>
    <t>What materials are used for the blade and handle of the No. 62 plane?</t>
  </si>
  <si>
    <t>The blade is made from extra-thick 3/16 inch A2 steel providing superior edge retention, while the front knob and handle are crafted from American Cherry wood certified by the Forest Stewardship Council for durability and comfort.</t>
  </si>
  <si>
    <t>Does the Stanley No. 62 Low Angle Jack Plane come with a warranty?</t>
  </si>
  <si>
    <t>Yes, the Stanley No. 62 Low Angle Jack Plane comes with a limited lifetime warranty that covers defects due to faulty materials or workmanship, with some sources noting a 1-year limited warranty specifically for this model as well.</t>
  </si>
  <si>
    <t>What type of adjustment mechanism does the No. 62 plane use?</t>
  </si>
  <si>
    <t>The No. 62 plane uses a Norris-type adjustment mechanism that allows for precise lateral and depth blade adjustments with a patented lateral adjustment locking feature to help secure the blade setting during use.</t>
  </si>
  <si>
    <t>Thick A2 steel blade holds edge well</t>
  </si>
  <si>
    <t>Limited lifetime warranty from reputable manufacturer</t>
  </si>
  <si>
    <t>Heavy casting provides stability during use</t>
  </si>
  <si>
    <t>Excellent value when found on sale</t>
  </si>
  <si>
    <t>Severe quality control inconsistencies</t>
  </si>
  <si>
    <t>Replacement blades nearly impossible to source</t>
  </si>
  <si>
    <t>Japanning flakes off easily</t>
  </si>
  <si>
    <t>Norris adjuster has excessive backlash</t>
  </si>
  <si>
    <t>{"frequency":{"frequency":"As Needed / After Use","description":"Clean and maintain the No. 62 Low Angle Jack Plane after each use or when buildup appears to ensure optimal performance and longevity."},"steps":[{"step":1,"title":"Clean","icon":"clean","description":"Remove wood shavings and dust after each use using a soft brush or cloth. Avoid water exposure to prevent rust; if metal parts do get wet, dry them immediately. For stubborn grime, use a mild solvent or mineral spirits sparingly.","products":[{"name":"Mineral Spirits","price":"$8-12"},{"name":"Soft Bristle Brush","price":"$5-10"}]},{"step":2,"title":"Condition / Maintain","icon":"condition","description":"Regularly sharpen the thick A2 steel blade for superior edge retention. Apply a light coat of oil to metal surfaces to prevent rust and lubricate the Norris-type adjustment mechanism for smooth operation.","products":[{"name":"Camellia Oil or Light Machine Oil","price":"$10-15"},{"name":"Sharpening Stones or Honing Guide","price":"$20-50"}]},{"step":3,"title":"Protect / Store","icon":"protect","description":"Store the plane in a dry environment to avoid moisture damage. Use a plane sock or wrap it in an oiled cloth to further protect metal parts from rust. Avoid tightening the blade assembly too much to allow for easy adjustments.","products":[]}]}</t>
  </si>
  <si>
    <t>Mexico</t>
  </si>
  <si>
    <t>The Stanley Sweetheart No. 62 Low Angle Jack Plane is manufactured in Mexico according to official product specifications.</t>
  </si>
  <si>
    <t>low angle plane, woodworking tools, a2 steel blade, hand plane, cherry wood handle, adjustable throat, bench plane, woodcraft, stanley tools, jack plane</t>
  </si>
  <si>
    <t>Smoothing rough lumber surfaces, Preparing boards for joinery, Working with difficult grain patterns, Fine furniture making, Precision edge jointing</t>
  </si>
  <si>
    <t>""For sheer bang for my buck it's wonderful. When properly tuned, it takes gossamer shavings and handles end grain beautifully." – Amazon reviewer</t>
  </si>
  <si>
    <t>Had to return mine for an unusable loose handle. Stanley doesn't sell replacement blades separately, which severely limits the plane's versatility." – Reddit user</t>
  </si>
  <si>
    <t>210-Piece Mixed Tool Set STMT73795</t>
  </si>
  <si>
    <t>https://www.amazon.com/dp/B00JN3FGA4</t>
  </si>
  <si>
    <t>https://amzn.to/45f98Hy</t>
  </si>
  <si>
    <t>B00JN3FGA4</t>
  </si>
  <si>
    <t>https://docs.google.com/document/d/132MKNxTTzu83FwKI6j04AMzfwBigdrJLV7t-whmG6eQ</t>
  </si>
  <si>
    <t>https://docs.google.com/document/d/196Z2RzoS3Ru1fFteWP0VuubXmBWjPVf96VeUxrIkHUs/edit</t>
  </si>
  <si>
    <t>https://docs.google.com/document/d/1gbgBDTRFWkGWBndxDIKx2mHGptKLRUdVQiwltkNAZAo/edit</t>
  </si>
  <si>
    <t>https://docs.google.com/document/d/1mGXfQV8gQWQ-dm9fPSJwpWO70i3zvAVm2QeOecOEobE/edit</t>
  </si>
  <si>
    <t>https://docs.google.com/document/d/1nsJYCUpsxYH-NFpEC4HM8tC9zMU4u5W63IqQttJnPq8/edit</t>
  </si>
  <si>
    <t>https://www.amazon.com/stores/Stanley/page/731E5307-00AD-426E-83EF-BB9ECD2C0E9D?lp_asin=B00JN3FGA4&amp;ref_=ast_bln&amp;store_ref=bl_ast_dp_brandLogo_sto</t>
  </si>
  <si>
    <t>https://m.media-amazon.com/images/I/610VdZVJm7L._AC_SL1000_.jpg</t>
  </si>
  <si>
    <t>https://m.media-amazon.com/images/I/610VdZVJm7L._AC_SL1000_.jpg, https://m.media-amazon.com/images/I/61UHyVyJtDL._AC_SL1000_.jpg</t>
  </si>
  <si>
    <t>Tools &amp; Home Improvement &gt; Power &amp; Hand Tools &gt; Hand Tools &gt; Tool Sets</t>
  </si>
  <si>
    <t>CORROSION RESISTANCE: Mechanics tool set has a full polish chrome finish Tool sets for mechanics meet or exceed ANSI specs The mechanical tool set includes blow molded case for easy tool storage and portability</t>
  </si>
  <si>
    <t>This must-have 210 Mixed Tool Set has the tools you need to tackle a variety of tasks around the house. Whether you're doing automotive repairs or hanging pictures, this mechanic set will equip you with the high-quality STANLEY essentials required to complete many DIY projects.</t>
  </si>
  <si>
    <t>33.23 x 18.35 x 2.68 inches</t>
  </si>
  <si>
    <t>CORROSION RESISTANCE: Mechanics tool set has a full polish chrome finish</t>
  </si>
  <si>
    <t>Tool sets for mechanics meet or exceed ANSI specs</t>
  </si>
  <si>
    <t>The mechanical tool set includes blow molded case for easy tool storage and portability</t>
  </si>
  <si>
    <t>&lt;p&gt;A tale of two halves: rock-solid tools trapped in a flimsy plastic prison. Users report the actual tools lasting 5-7 years of heavy use, but the case self-destructs way before that.&lt;/p&gt;&lt;ul&gt;&lt;li&gt;&lt;strong&gt;Tools built right:&lt;/strong&gt; Multiple users report 5-7 years of heavy automotive and home repairs without tool failure. One user said their set survived everything until a car accident literally sandwiched it. Another showed photos after 7 years of drops onto concrete with minimal wear.&lt;/li&gt;&lt;li&gt;&lt;strong&gt;Case is the Achilles heel:&lt;/strong&gt; The hinges break, the central lock arrives broken or fails quickly, and tool slots are inconsistent - some grip too tight requiring screwdrivers to pry out, others dump tools everywhere. Many users say plan on getting a more permanent case because the one it comes with is not durable at all.&lt;/li&gt;&lt;li&gt;&lt;strong&gt;Stanley's saving grace:&lt;/strong&gt; Their customer service consistently ships free replacements for broken parts without hassle. Multiple users got new sets when locks failed or tools broke, proving the company stands behind the lifetime warranty on mechanics tools.&lt;/li&gt;&lt;/ul&gt;&lt;br&gt;&lt;p&gt;&lt;strong&gt;Bottom line:&lt;/strong&gt; Could've been an 8.0 if the case matched the tool quality. For $189, you're getting legitimate BIFL tools that'll outlast most competitors, but budget another $50 for a proper toolbox when the plastic case inevitably gives up.&lt;/p&gt;</t>
  </si>
  <si>
    <t>&lt;p&gt;The Stanley STMT73795 shows poor repairability based on widespread case failures and no documented repair support. Users report the plastic case hinges breaking and the central locking mechanism failing or arriving broken, with no parts available. One reviewer noted the tools are fine but plan on getting a more permanent case because the case it comes with is not durable at all.&lt;/p&gt;&lt;ul&gt;&lt;li&gt;&lt;strong&gt;Case design flaw:&lt;/strong&gt; Multiple users confirm the case breaks easily with no replacement parts offered&lt;/li&gt;&lt;li&gt;&lt;strong&gt;Tool replacement only:&lt;/strong&gt; Stanley's warranty covers tool replacement but doesn't address case repairs&lt;/li&gt;&lt;li&gt;&lt;strong&gt;No repair documentation:&lt;/strong&gt; No manuals, parts diagrams, or DIY repair guides mentioned by any users&lt;/li&gt;&lt;/ul&gt;&lt;br&gt;&lt;p&gt;&lt;strong&gt;Bottom line:&lt;/strong&gt; While individual tools get replaced under warranty, the frequently-failing case can't be fixed, making this a dispose-and-replace product when the storage system fails.&lt;/p&gt;</t>
  </si>
  <si>
    <t>&lt;p&gt;Stanley's Full Lifetime Warranty for this toolset is among the most comprehensive in the industry, covering all mechanics tools for life with no proof of purchase needed.&lt;/p&gt;&lt;ul&gt;&lt;li&gt;&lt;strong&gt;Coverage:&lt;/strong&gt; Lifetime coverage for all wrenches, sockets, ratchets and drive accessories that fail for any reason.&lt;/li&gt;&lt;li&gt;&lt;strong&gt;Claim Process:&lt;/strong&gt; Simple direct contact to Stanley (no returning to retailers); multiple reports of hassle-free replacements.&lt;/li&gt;&lt;li&gt;&lt;strong&gt;Limitations:&lt;/strong&gt; Plastic storage case explicitly excluded from warranty coverage, which is a common complaint in reviews.&lt;/li&gt;&lt;/ul&gt;&lt;br&gt;&lt;p&gt;&lt;strong&gt;Bottom line:&lt;/strong&gt; Stanley consistently honors their lifetime tool warranty with minimal questions asked, as verified by multiple user reports of receiving free replacements for broken tools. This is a genuine BIFL warranty for the tools themselves, though the case's exclusion is a notable drawback.&lt;/p&gt;</t>
  </si>
  <si>
    <t xml:space="preserve">&lt;p&gt;&amp;lt;p&amp;gt;No sustainability information found in customer reviews. Users focus entirely on tool durability, organization, and value — but don&amp;#39;t mention recycled materials, packaging waste, or environmental practices.&amp;lt;/p&amp;gt;&amp;lt;ul&amp;gt;&amp;lt;li&amp;gt;&amp;lt;strong&amp;gt;Durability praised:&amp;lt;/strong&amp;gt; Many report 5-7 years of heavy use, with one user saying their set survived until a car accident sandwiched this tool set, being lost forever&amp;lt;/li&amp;gt;&amp;lt;li&amp;gt;&amp;lt;strong&amp;gt;Repairability noted:&amp;lt;/strong&amp;gt; Multiple users report Stanley sent free replacements for broken parts without questions, extending product life&amp;lt;/li&amp;gt;&amp;lt;li&amp;gt;&amp;lt;strong&amp;gt;No eco details:&amp;lt;/strong&amp;gt; Reviews lack any mention of recycled content, sustainable manufacturing, or packaging materials&amp;lt;/li&amp;gt;&amp;lt;/ul&amp;gt;&amp;lt;br&amp;gt;&amp;lt;p&amp;gt;&amp;lt;strong&amp;gt;Bottom line:&amp;lt;/strong&amp;gt; While the tools appear built to last (reducing replacement waste), there&amp;#39;s zero evidence of intentional sustainability efforts from Stanley or eco-conscious design choices in this product line.&amp;lt;/p&amp;gt;&lt;/p&gt;
</t>
  </si>
  <si>
    <t>&lt;p&gt;Stanley tools enjoy solid community respect on Reddit, particularly for beginner and homeowner sets. Users praise the 210-piece kit's comprehensive selection and case organization, with multiple reports of tools lasting 5-7 years through regular household and auto repairs.&lt;/p&gt;&lt;ul&gt;&lt;li&gt;&lt;strong&gt;Durability wins:&lt;/strong&gt; Long-term owners report tools holding up to car repairs and DIY projects without failing, with one user noting their set survived years until lost in a car accident&lt;/li&gt;&lt;li&gt;&lt;strong&gt;Case complaints:&lt;/strong&gt; Most common gripe is the plastic case breaking at hinges or locks, though tools themselves get high marks&lt;/li&gt;&lt;li&gt;&lt;strong&gt;Brand trust:&lt;/strong&gt; Multiple users cite Stanley's excellent customer service sending free replacements for defective parts without hassle&lt;/li&gt;&lt;/ul&gt;&lt;br&gt;&lt;p&gt;&lt;strong&gt;Bottom line:&lt;/strong&gt; Redditors recommend it regularly as a starter set offering great value, though experienced users often graduate to specialized brands like GearWrench for specific tools.&lt;/p&gt;</t>
  </si>
  <si>
    <t>The Stanley STMT73795 is a mixed bag: excellent tools trapped in a poorly designed case. The core tools deserve their BIFL status with 5-7 years of proven durability and an outstanding lifetime warranty that Stanley consistently honors. At $189, you're getting professional-grade tools that will serve homeowners and DIYers for decades, but budget an extra $50 for a proper toolbox. The case's inevitable failure is this set's Achilles heel, with no repair options when the plastic hinges or locks break. Perfect for beginners who want reliable tools they'll never outgrow, but need to solve the storage problem.</t>
  </si>
  <si>
    <t>"Tools last 5-7 years of heavy automotive use, but the plastic case self-destructs much sooner</t>
  </si>
  <si>
    <t>Zero repairability for the commonly-failing case with no replacement parts available</t>
  </si>
  <si>
    <t>Exceptional lifetime warranty that Stanley actually honors, though the case is explicitly excluded</t>
  </si>
  <si>
    <t>At $189, the tools themselves offer excellent BIFL value, but factor in $50 for eventual case replacement</t>
  </si>
  <si>
    <t>Widely recommended by BIFL community as an ideal starter set despite the universal case complaints</t>
  </si>
  <si>
    <t>Stanley's 210-Piece Mixed Tool Set delivers comprehensive reliability for home repairs and automotive work. Featuring corrosion-resistant chrome-finished tools that meet or exceed ANSI specifications, this collection provides professional-grade quality for DIY enthusiasts. The organized blow-molded case offers convenient storage and portability, while Stanley's legendary lifetime warranty covers the mechanics tools for decades of dependable service.</t>
  </si>
  <si>
    <t>5-7 years for heavy use of the tools themselves, with potential for decades of service through warranty replacement</t>
  </si>
  <si>
    <t>What tools are included in the Stanley 210-Piece Mixed Tool Set STMT73795?</t>
  </si>
  <si>
    <t>The set includes sockets (SAE and metric), ratchets (¼”, 3/8”, ½” drive), hex keys, combination wrenches, pliers (groove joint, long nose), screwdrivers (Phillips and flat), a utility knife, tape measure, adjustable wrench, spinner handles, drive bits and nut bits, extension bar, and a spark plug socket, all stored in a blow molded case.</t>
  </si>
  <si>
    <t>Is the Stanley 210-Piece Mixed Tool Set durable and corrosion resistant?</t>
  </si>
  <si>
    <t>Yes, the tools feature a chrome vanadium forged body for strength and durability with a full polish chrome finish that provides anti-corrosion protection. The tools meet or exceed ANSI specifications for reliability and performance.</t>
  </si>
  <si>
    <t>Does the 210-Piece Mixed Tool Set come with a warranty?</t>
  </si>
  <si>
    <t>Yes, Stanley offers a full lifetime warranty on this tool set, guaranteeing repair without charge for any defects due to faulty materials or workmanship within the warranty terms.</t>
  </si>
  <si>
    <t>How reliable is the storage case of the Stanley 210-Piece Mixed Tool Set?</t>
  </si>
  <si>
    <t>The blow molded case organizes tools neatly, but multiple users report the plastic case hinges and locking mechanism break easily, with no available replacement parts, resulting in poor repairability of the case.</t>
  </si>
  <si>
    <t>What are the dimensions and portability features of the Stanley 210-Piece Mixed Tool Set?</t>
  </si>
  <si>
    <t>The tool set comes in a blow molded case sized approximately 33.23 x 18.35 x 2.68 inches, featuring metal latches and organized compartments for easy storage and travel portability.</t>
  </si>
  <si>
    <t>Tools last 5-7 years of heavy use</t>
  </si>
  <si>
    <t>Excellent lifetime warranty for all tools</t>
  </si>
  <si>
    <t>Hassle-free replacements for broken parts</t>
  </si>
  <si>
    <t>Comprehensive selection for household repairs</t>
  </si>
  <si>
    <t>Plastic case breaks easily at hinges</t>
  </si>
  <si>
    <t>Case not covered under warranty</t>
  </si>
  <si>
    <t>No repair options for storage system</t>
  </si>
  <si>
    <t>Central locking mechanism fails frequently</t>
  </si>
  <si>
    <t>{"frequency":{"frequency":"As Needed / After Use","description":"Clean and inspect the tools after each use and maintain regularly to prevent corrosion and ensure longevity."},"steps":[{"step":1,"title":"Clean","icon":"clean","description":"Wipe tools with a clean, dry cloth after use to remove dirt, grease, and moisture. For tougher grime, use mild soap and water, then dry thoroughly to prevent rust. Avoid immersing the tools in water or using harsh chemicals.","products":[{"name":"WD-40 Specialist Degreaser","price":"$10-15"},{"name":"Lint-Free Cleaning Cloth","price":"$5"}]},{"step":2,"title":"Condition / Maintain","icon":"condition","description":"Periodically apply a light machine oil or a corrosion inhibitor to metal parts to prevent rust. Check for wear or damage and tighten any loose screws or fasteners on multi-part tools. Avoid excessive lubrication on moving parts to maintain tool performance.","products":[{"name":"3-IN-ONE Multi-Purpose Oil","price":"$7-10"},{"name":"Rust Preventative Spray","price":"$8-12"}]},{"step":3,"title":"Protect / Store","icon":"protect","description":"Store all tools in the provided blow-molded case to keep them organized and protected from impact and moisture. Keep the case in a dry, cool place away from direct sunlight and humidity to prevent plastic and tool degradation. Replace the case if hinges or locks fail, as repair support for the case is limited.","products":[]}]}</t>
  </si>
  <si>
    <t>Produced in India for distribution in various global markets</t>
  </si>
  <si>
    <t>mechanics tool set, chrome tools, socket set, lifetime warranty, stanley tools, home repair, automotive tools, diy toolkit, portable tool kit, corrosion resistant</t>
  </si>
  <si>
    <t>Home maintenance and repairs, Automotive work, DIY projects, Emergency repairs, Workshop foundation</t>
  </si>
  <si>
    <t>""Multiple users report 5-7 years of heavy automotive and home repairs without tool failure. One user said their set survived everything until a car accident literally sandwiched it." – Reddit user</t>
  </si>
  <si>
    <t>The tools are fine but plan on getting a more permanent case because the one it comes with is not durable at all." – Amazon reviewer</t>
  </si>
  <si>
    <t>Wooster Brush</t>
  </si>
  <si>
    <t>Shortcut Angle Sash Paintbrush 2-Inch Q3211-2</t>
  </si>
  <si>
    <t>https://www.amazon.com/dp/B00YSRG00K</t>
  </si>
  <si>
    <t>https://amzn.to/4fnHg8O</t>
  </si>
  <si>
    <t>B00YSRG00K</t>
  </si>
  <si>
    <t>https://docs.google.com/document/d/1og5XldQHeGjO7puStG5g7dXmiNxKnvm_zm2dCTxORcw</t>
  </si>
  <si>
    <t>https://docs.google.com/document/d/1s2iLsSnvVPItO_36VWBfiGgUxDvNFlgaTTtj7JbNr30/edit</t>
  </si>
  <si>
    <t>https://docs.google.com/document/d/16Fg1OKY7HAuyIdbsLKcwnsept0f5xxGro9QYzvumvSo/edit</t>
  </si>
  <si>
    <t>https://docs.google.com/document/d/1jRqfaRgl0s52mocfzCR5KyW9nXPe3Ws8tMEkE6OGIhM/edit</t>
  </si>
  <si>
    <t>https://www.paintsupply.com</t>
  </si>
  <si>
    <t>https://docs.google.com/document/d/1mXgwBm50vKJ2Sn4ET-xTmeLFqM0kF3qb_aGvPjzoWx0/edit</t>
  </si>
  <si>
    <t>https://www.amazon.com/stores/WoosterBrush/page/5699DAB9-89BB-430B-8DB3-DCBEC5CA77B4?is_byline_deeplink=true&amp;deeplink=5699DAB9-89BB-430B-8DB3-DCBEC5CA77B4&amp;redirect_store_id=5699DAB9-89BB-430B-8DB3-DCBEC5CA77B4&amp;lp_asin=B00YSRG00K&amp;ref_=ast_bln</t>
  </si>
  <si>
    <t>https://m.media-amazon.com/images/I/61jPfG8m+cL._AC_SL1500_.jpg</t>
  </si>
  <si>
    <t>https://m.media-amazon.com/images/I/61jPfG8m+cL._AC_SL1500_.jpg, https://m.media-amazon.com/images/I/31KAoZ4GNQL._AC_.jpg</t>
  </si>
  <si>
    <t>Tools &amp; Home Improvement &gt; Paint, Wall Treatments &amp; Supplies &gt; Painting Supplies &amp; Tools &gt; Paint Application Tools &gt; Paint Brushes</t>
  </si>
  <si>
    <t>Brass-plated steel ferrule</t>
  </si>
  <si>
    <t>Shergrip handle, only 2 1/4 in. long, adds comfort and maneuverability in tight spaces. Synthetic blend for all paints (latex, acrylics, and water-based stains).</t>
  </si>
  <si>
    <t>Synthetic Hair</t>
  </si>
  <si>
    <t>4.02 x 2.01 x 0.98 inches</t>
  </si>
  <si>
    <t>&lt;p&gt;This Wooster brush earns solid marks for surviving years of use when properly maintained, though its longevity depends entirely on immediate cleaning after each use.&lt;/p&gt;&lt;ul&gt;&lt;li&gt;&lt;strong&gt;Build quality:&lt;/strong&gt; Users report the synthetic bristles hold their shape through dozens of projects and the rubberized handle resists water damage and mildew — unlike wooden alternatives that deteriorate.&lt;/li&gt;&lt;li&gt;&lt;strong&gt;Real-world endurance:&lt;/strong&gt; Multiple reviewers mention carefully cleaning and reusing these brushes for years, with one stating they usually throw away brushes after a day of painting, but not these because they clean easily and last.&lt;/li&gt;&lt;li&gt;&lt;strong&gt;Critical weakness:&lt;/strong&gt; Several warn that if paint dries on the bristles, the brush becomes permanently useless — no recovery possible. After many uses, bristles can also become fluffy and lose their sharp edge for precision work.&lt;/li&gt;&lt;/ul&gt;&lt;br&gt;&lt;p&gt;&lt;strong&gt;Bottom line:&lt;/strong&gt; A workhorse brush that rewards careful users with years of service, but punishes neglect with instant death. Perfect for painters who clean religiously, risky for everyone else.&lt;/p&gt;</t>
  </si>
  <si>
    <t>&lt;p&gt;The Wooster Shortcut paintbrush shows decent repairability potential, though maintenance is critical. Users report that with immediate and thorough cleaning, these brushes can last for years across dozens of projects, but if paint dries on the bristles, the brush becomes permanently useless and they will harden.&lt;/p&gt;&lt;ul&gt;&lt;li&gt;&lt;strong&gt;Cleanability:&lt;/strong&gt; Multiple users confirm these clean easily when done right after painting, with the rubber handle resisting water damage and mildew&lt;/li&gt;&lt;li&gt;&lt;strong&gt;Durability with care:&lt;/strong&gt; Synthetic bristles hold their shape and resist shedding through many uses, though they eventually become fluffy and lose their sharp edge&lt;/li&gt;&lt;li&gt;&lt;strong&gt;No parts replacement:&lt;/strong&gt; No evidence of replaceable components or manufacturer repair support - it's maintain-or-toss&lt;/li&gt;&lt;/ul&gt;&lt;br&gt;&lt;p&gt;&lt;strong&gt;Bottom line:&lt;/strong&gt; Good longevity if you're diligent about cleaning immediately after each use, but zero repair options once damaged. A well-maintained brush, not a fixable one.&lt;/p&gt;</t>
  </si>
  <si>
    <t>&lt;p&gt;The Wooster Brush Shortcut Angle Sash Paintbrush has no official manufacturer warranty information available anywhere.&lt;/p&gt;&lt;ul&gt;&lt;li&gt;&lt;strong&gt;No documentation:&lt;/strong&gt; Wooster's website and product catalog contain no warranty terms for this paintbrush&lt;/li&gt;&lt;li&gt;&lt;strong&gt;Retailer policies only:&lt;/strong&gt; Any protection comes solely from retailer return policies (typically 30 days)&lt;/li&gt;&lt;li&gt;&lt;strong&gt;Customer experience:&lt;/strong&gt; Reviews focus on durability with proper maintenance but never mention warranty service or replacements&lt;/li&gt;&lt;/ul&gt;&lt;br&gt;&lt;p&gt;&lt;strong&gt;Bottom line:&lt;/strong&gt; This is a buy-at-your-own-risk product with no manufacturer warranty coverage - the buyer assumes all responsibility for defects beyond the standard retail return window.&lt;/p&gt;</t>
  </si>
  <si>
    <t xml:space="preserve">&lt;p&gt;&amp;lt;p&amp;gt;The reviews contain no meaningful sustainability information. While users mention the brush lasts for years with proper cleaning and saves them from throwing away disposable brushes, there&amp;#39;s no discussion of materials sourcing, manufacturing processes, packaging, or end-of-life disposal.&amp;lt;/p&amp;gt;&amp;lt;ul&amp;gt;&amp;lt;li&amp;gt;&amp;lt;strong&amp;gt;Durability signals:&amp;lt;/strong&amp;gt; Many reviewers report using these brushes across dozens of projects over multiple years when properly maintained&amp;lt;/li&amp;gt;&amp;lt;li&amp;gt;&amp;lt;strong&amp;gt;Waste reduction hint:&amp;lt;/strong&amp;gt; One user explicitly states they usually throw away brushes after painting but carefully clean and save these ones&amp;lt;/li&amp;gt;&amp;lt;li&amp;gt;&amp;lt;strong&amp;gt;No eco claims:&amp;lt;/strong&amp;gt; Zero mentions of recycled content, sustainable materials, recyclability, or environmental certifications&amp;lt;/li&amp;gt;&amp;lt;/ul&amp;gt;&amp;lt;br&amp;gt;&amp;lt;p&amp;gt;&amp;lt;strong&amp;gt;Bottom line:&amp;lt;/strong&amp;gt; Can&amp;#39;t assess environmental responsibility without data. The longevity aspect suggests less frequent replacement than disposable brushes, but that&amp;#39;s just one small piece of the sustainability puzzle.&amp;lt;/p&amp;gt;&lt;/p&gt;
</t>
  </si>
  <si>
    <t>&lt;p&gt;Strong positive reputation across painting communities. Users especially praise the ergonomic short handle and long-term durability with proper care.&lt;/p&gt;&lt;ul&gt;&lt;li&gt;&lt;strong&gt;Amazon consensus:&lt;/strong&gt; Fierce loyalty with users calling it their only brush and absolute favorite, particularly those with arthritis or small hands who find the rubber handle exceptionally comfortable for long projects&lt;/li&gt;&lt;li&gt;&lt;strong&gt;Reddit recognition:&lt;/strong&gt; Wooster frequently appears in deal posts and professional discussions, indicating solid brand recognition and value perception among both DIYers and pros&lt;/li&gt;&lt;li&gt;&lt;strong&gt;Durability caveat:&lt;/strong&gt; Multiple users warn that longevity depends entirely on immediate cleaning - if paint dries on bristles, the brush becomes permanently useless&lt;/li&gt;&lt;/ul&gt;&lt;br&gt;&lt;p&gt;&lt;strong&gt;Bottom line:&lt;/strong&gt; Well-regarded BIFL tool with passionate following, especially for detail work and ergonomic comfort, though requires diligent maintenance.&lt;/p&gt;</t>
  </si>
  <si>
    <t>The Wooster Shortcut Angle Sash Paintbrush is a conditional BIFL item - excellent for those who clean religiously after each use, useless for everyone else. Its ergonomic rubber handle and synthetic bristles earn passionate praise from painters with hand issues and those doing detail work. At its price point, it offers exceptional value when properly maintained, potentially lasting years across dozens of projects. However, the complete absence of warranty coverage and zero repairability if paint dries on it creates a significant risk. A great tool for disciplined painters willing to commit to immediate post-use cleaning.</t>
  </si>
  <si>
    <t>"Synthetic bristles maintain shape for years but become permanently unusable if paint ever dries on them - no recovery possible</t>
  </si>
  <si>
    <t>Zero repair options or replacement parts; this is a maintain-or-toss product requiring religious cleaning discipline</t>
  </si>
  <si>
    <t>No manufacturer warranty whatsoever - you're completely dependent on retailer return policies</t>
  </si>
  <si>
    <t>Exceptional value for detail work, particularly for users with arthritis or hand fatigue issues</t>
  </si>
  <si>
    <t>Passionate following among both DIYers and professionals who praise its ergonomic handle and precision when properly maintained</t>
  </si>
  <si>
    <t>The Wooster Shortcut Angle Sash Paintbrush features synthetic bristles that maintain their shape through multiple projects and a rubberized handle that resists water damage. Its ergonomic short handle design provides exceptional control for detail work and comfortable grip for extended painting sessions. Perfect for precision cutting-in and tight spaces, this brush delivers professional-quality results when properly maintained.</t>
  </si>
  <si>
    <t>3-5 years with proper cleaning immediately after each use</t>
  </si>
  <si>
    <t>What is the bristle material of the Wooster Shortcut Angle Sash Paintbrush 2-Inch Q3211-2?</t>
  </si>
  <si>
    <t>The brush features synthetic blend bristles, designed for use with all paints and water-based stains, providing smooth and fast coverage.</t>
  </si>
  <si>
    <t>What is the handle type and its benefit on the Wooster Q3211 Shortcut Brush?</t>
  </si>
  <si>
    <t>It has a flexible purple Shergrip elastomeric handle that enhances comfort and maneuverability, making it easier to paint in tight spaces such as window frames and wall-to-ceiling lines.</t>
  </si>
  <si>
    <t>What is the size and shape of the Wooster Q3211 Shortcut paintbrush?</t>
  </si>
  <si>
    <t>The brush is 2 inches wide with an angled sash bristle edge, designed for precision in tight or detailed painting areas.</t>
  </si>
  <si>
    <t>Is the Wooster Q3211 Shortcut Paintbrush suitable for all types of paints?</t>
  </si>
  <si>
    <t>Yes, it is suitable for use with all paints including water-based stains, due to its synthetic blend bristles.</t>
  </si>
  <si>
    <t>Does the Wooster Shortcut Angle Sash Paintbrush come with any warranty?</t>
  </si>
  <si>
    <t>The product does not have a warranty provided by Wooster, and warranty terms might vary if purchased through third-party sellers.</t>
  </si>
  <si>
    <t>Ergonomic rubber handle prevents fatigue</t>
  </si>
  <si>
    <t>Perfect for tight spaces and details</t>
  </si>
  <si>
    <t>Lasts years with proper maintenance</t>
  </si>
  <si>
    <t>Bristles hold shape through many projects</t>
  </si>
  <si>
    <t>Useless if paint dries on bristles</t>
  </si>
  <si>
    <t>No manufacturer warranty protection</t>
  </si>
  <si>
    <t>Bristles eventually lose precision edge</t>
  </si>
  <si>
    <t>Requires immediate cleaning after each use</t>
  </si>
  <si>
    <t>{"frequency":{"frequency":"After each use","description":"Clean the Shortcut Angle Sash Paintbrush immediately after painting to remove all paint and maintain bristle integrity."},"steps":[{"step":1,"title":"Clean","icon":"clean","description":"Remove excess paint by wiping on the edge of the paint can. Rinse the synthetic bristles with warm soapy water or use the appropriate solvent for oil-based paints. Use a brush comb to separate bristles and clean near the ferrule, avoiding damage to bristles or handle.","products":[{"name":"Mild Soap or Brush Cleaner","price":"$5-10"},{"name":"Painter’s Comb (Wooster Painter’s Comb™)","price":"$10-15"},{"name":"Mineral Spirits (for oil-based paints)","price":"$10-15"}]},{"step":2,"title":"Condition / Maintain","icon":"condition","description":"After cleaning, massage the bristles gently to ensure they retain flexibility and shape. For synthetic bristles, no additional conditioning is typically necessary, but make sure the brush is fully rinsed and worked through to keep it supple.","products":[]},{"step":3,"title":"Protect / Store","icon":"protect","description":"Store the brush dry, hanging it or laying it flat to keep bristles straight and prevent damage. Avoid resting the brush on its bristles, and keep it in a clean, dry environment to maximize lifespan.","products":[]}]}</t>
  </si>
  <si>
    <t>Manufactured in Wooster, Ohio by The Wooster Brush Company</t>
  </si>
  <si>
    <t>paintbrush, angle sash brush, wooster brush, painting tools, ergonomic handle, synthetic bristles, detail work, home improvement, diy painting, precision tool</t>
  </si>
  <si>
    <t>Detailed trim work, Cutting in at ceiling lines, Painting in tight spaces, Precision work around fixtures, Small DIY painting projects</t>
  </si>
  <si>
    <t>""I usually throw away brushes after a day of painting, but not these because they clean easily and last." – Amazon reviewer</t>
  </si>
  <si>
    <t>Perfect brush that rewards careful users with years of service, but punishes neglect with instant death." – Reddit user</t>
  </si>
  <si>
    <t>2x4basics</t>
  </si>
  <si>
    <t>Picnic Table Kit Sand 90182</t>
  </si>
  <si>
    <t>https://www.amazon.com/dp/B0030BIROM</t>
  </si>
  <si>
    <t>https://amzn.to/46HDR2z</t>
  </si>
  <si>
    <t>B0030BIROM</t>
  </si>
  <si>
    <t>https://docs.google.com/document/d/1P7bA9CR-dvuOGDVG7G2hvKMvgHi6v6gFKHerLMCm1B4</t>
  </si>
  <si>
    <t>https://docs.google.com/document/d/1gcaEsOIsglkRJbmy8jL6_pLeN5FHlOz-MOoCoAvPqBM/edit</t>
  </si>
  <si>
    <t>https://docs.google.com/document/d/1iUNQbT1aRyYUzFd5BRW2CTHS8cDUmTy1ujaunSKWCtE/edit</t>
  </si>
  <si>
    <t>https://docs.google.com/document/d/1JRhgfxK7PM-_hKNeqc4ZL0LtkXlWSib0e0Fq_RgjeMM/edit</t>
  </si>
  <si>
    <t>https://hopkinsmfg.com</t>
  </si>
  <si>
    <t>https://docs.google.com/document/d/1z6l0f_aPUzvBo-URc52B9h07U1a6_wIQx_S6DK4wcjc/edit</t>
  </si>
  <si>
    <t>https://www.amazon.com/stores/2x4+Basics/page/667812D1-CAC6-44F9-A718-6B3E275B1DC6?is_byline_deeplink=true&amp;deeplink=667812D1-CAC6-44F9-A718-6B3E275B1DC6&amp;redirect_store_id=667812D1-CAC6-44F9-A718-6B3E275B1DC6&amp;lp_asin=B0030BIROM&amp;ref_=ast_bln&amp;store_ref=bl_ast_dp_brandLogo_sto</t>
  </si>
  <si>
    <t>https://m.media-amazon.com/images/I/71VVY7wP8TL._AC_SL1500_.jpg</t>
  </si>
  <si>
    <t>https://m.media-amazon.com/images/I/71VVY7wP8TL._AC_SL1500_.jpg, https://m.media-amazon.com/images/I/81y-VBUeiUL._AC_SL1500_.jpg, https://m.media-amazon.com/images/I/71VVY7wP8TL._AC_SL1500_.jpg, https://m.media-amazon.com/images/I/71DGPbi8k9L._AC_SL1500_.jpg, https://m.media-amazon.com/images/I/71JeKcNrmIL._AC_SL1500_.jpg, https://m.media-amazon.com/images/I/71VVY7wP8TL._AC_SL1500_.jpg, https://m.media-amazon.com/images/I/41wwlgSIpeL._AC_.jpg, https://m.media-amazon.com/images/I/71VVY7wP8TL._AC_SL1500_.jpg, https://m.media-amazon.com/images/I/71DGPbi8k9L._AC_SL1500_.jpg, https://m.media-amazon.com/images/I/71JeKcNrmIL._AC_SL1500_.jpg</t>
  </si>
  <si>
    <t>Usually ships within 4 to 5 weeks</t>
  </si>
  <si>
    <t>Patio, Lawn &amp; Garden &gt; Patio Furniture &amp; Accessories &gt; Tables &gt; Picnic Tables</t>
  </si>
  <si>
    <t>Lumber not included with each kit Just add a 2x4 to make a sturdy picnic table and 2 benches up to 8 ft long Includes the frames to make the table and 2 benches Brackets made of heavy gauge structural resin. maintenance-free Easy to assemble, only requires a powered screwdriver, wrench and saw</t>
  </si>
  <si>
    <t>Picnic Table Kit</t>
  </si>
  <si>
    <t>Resin</t>
  </si>
  <si>
    <t>31.8 x 30 x 8 inches</t>
  </si>
  <si>
    <t>Lumber not included with each kit</t>
  </si>
  <si>
    <t>Just add a 2x4 to make a sturdy picnic table and 2 benches up to 8 ft long</t>
  </si>
  <si>
    <t>Includes the frames to make the table and 2 benches</t>
  </si>
  <si>
    <t>Brackets made of heavy gauge structural resin. maintenance-free</t>
  </si>
  <si>
    <t>Easy to assemble, only requires a powered screwdriver, wrench and saw</t>
  </si>
  <si>
    <t>&lt;p&gt;This picnic table kit hits the sweet spot for DIYers who want something that'll outlast typical outdoor furniture — with a few caveats. The plastic leg system is bulletproof against rot and rust, and since you supply your own lumber, you control the quality.&lt;/p&gt;&lt;ul&gt;&lt;li&gt;&lt;strong&gt;Built to last:&lt;/strong&gt; Users report tables holding strong after 4+ years in harsh climates like Florida. One reviewer's been using theirs for nearly a decade with zero issues on the plastic components.&lt;/li&gt;&lt;li&gt;&lt;strong&gt;Repairable by design:&lt;/strong&gt; Unlike pre-built tables, you can swap out individual boards as they age. Choose cedar or treated lumber and this becomes a true BIFL purchase.&lt;/li&gt;&lt;li&gt;&lt;strong&gt;Engineering required for 8-footers:&lt;/strong&gt; The kit struggles at maximum length — expect wobbly benches without DIY reinforcement. Most users add their own cross-bracing to fix this.&lt;/li&gt;&lt;li&gt;&lt;strong&gt;Rare but concerning failure:&lt;/strong&gt; One documented case of a leg cracking and delaminating after less than a year raises quality control questions, though warranty replacement was smooth.&lt;/li&gt;&lt;/ul&gt;&lt;br&gt;&lt;p&gt;&lt;strong&gt;Bottom line:&lt;/strong&gt; If you're handy enough to add extra bracing and pick quality lumber, this kit can deliver 10+ years of service. Skip it if you want something sturdy straight out of the box at 8 feet.&lt;/p&gt;</t>
  </si>
  <si>
    <t>&lt;p&gt;This picnic table kit scores well for repairability thanks to its modular design where users supply their own lumber. Multiple reviewers confirm boards can be replaced individually when damaged, and one user reports their kit still looks great after 4 years in Florida weather.&lt;/p&gt;&lt;ul&gt;&lt;li&gt;&lt;strong&gt;Easy lumber swaps:&lt;/strong&gt; Since you provide the wood, any cracked or weathered board can be replaced without scrapping the whole table - a huge BIFL advantage over pre-built units&lt;/li&gt;&lt;li&gt;&lt;strong&gt;Bulletproof plastic legs:&lt;/strong&gt; The molded brackets won't rot like wood or rust like metal, with users reporting they look as good as day one after years outdoors&lt;/li&gt;&lt;li&gt;&lt;strong&gt;Simple construction:&lt;/strong&gt; Basic screws and standard lumber mean repairs require only common tools, though some users note pre-drilled holes don't always align perfectly&lt;/li&gt;&lt;/ul&gt;&lt;br&gt;&lt;p&gt;&lt;strong&gt;Bottom line:&lt;/strong&gt; While one user documented a leg failure after less than a year, the ability to replace individual boards and the rot-proof design make this highly repairable for most owners willing to do basic maintenance.&lt;/p&gt;</t>
  </si>
  <si>
    <t>&lt;p&gt;2x4basics offers a 2-year limited warranty on the plastic components of their Picnic Table Kit, covering defects in materials and workmanship. The warranty requires proper assembly using recommended lumber sizes.&lt;/p&gt;&lt;ul&gt;&lt;li&gt;&lt;strong&gt;Coverage:&lt;/strong&gt; Manufacturing defects in the plastic components for 2 years from purchase date.&lt;/li&gt;&lt;li&gt;&lt;strong&gt;Limitations:&lt;/strong&gt; Warranty is voided if painted or if composite/plastic lumber is used instead of standard lumber.&lt;/li&gt;&lt;li&gt;&lt;strong&gt;Process:&lt;/strong&gt; Contact manufacturer with purchase information to receive replacement parts for defective components.&lt;/li&gt;&lt;/ul&gt;&lt;br&gt;&lt;p&gt;&lt;strong&gt;Bottom line:&lt;/strong&gt; The warranty is average for outdoor furniture components, with reasonable 2-year coverage. While some users report successful warranty replacements for broken legs, the restrictions on lumber type and painting limit customization options without voiding protection.&lt;/p&gt;</t>
  </si>
  <si>
    <t xml:space="preserve">&lt;p&gt;&amp;lt;p&amp;gt;No sustainability information found in customer reviews. The product&amp;#39;s environmental impact, material sourcing, recyclability, or manufacturing processes weren&amp;#39;t discussed by users.&amp;lt;/p&amp;gt;&amp;lt;ul&amp;gt;&amp;lt;li&amp;gt;&amp;lt;strong&amp;gt;Plastic components:&amp;lt;/strong&amp;gt; Made from molded plastic that resists rot and rust, potentially lasting many years outdoors&amp;lt;/li&amp;gt;&amp;lt;li&amp;gt;&amp;lt;strong&amp;gt;User-supplied lumber:&amp;lt;/strong&amp;gt; Allows choice of sustainable wood options like certified cedar or reclaimed materials&amp;lt;/li&amp;gt;&amp;lt;li&amp;gt;&amp;lt;strong&amp;gt;Repairability:&amp;lt;/strong&amp;gt; Individual boards can be replaced instead of discarding entire table, reducing waste&amp;lt;/li&amp;gt;&amp;lt;/ul&amp;gt;&amp;lt;br&amp;gt;&amp;lt;p&amp;gt;&amp;lt;strong&amp;gt;Bottom line:&amp;lt;/strong&amp;gt; While the modular design enables some eco-friendly choices (sustainable lumber, easy repairs), there&amp;#39;s no evidence of the manufacturer&amp;#39;s environmental practices or whether the plastic components are recyclable at end-of-life.&amp;lt;/p&amp;gt;&lt;/p&gt;
</t>
  </si>
  <si>
    <t>&lt;p&gt;The 2x4basics picnic table kit earns solid community respect for its clever design and proven durability. Users report tables lasting 4-10 years with the plastic components showing no rot or rust, while DIY woodworkers praise the customization potential and repairability.&lt;/p&gt;&lt;ul&gt;&lt;li&gt;&lt;strong&gt;Durability wins:&lt;/strong&gt; Multiple users confirm plastic legs look as good as day one after years outdoors, and you can replace individual boards without scrapping the whole table&lt;/li&gt;&lt;li&gt;&lt;strong&gt;Value champion:&lt;/strong&gt; Redditors regularly recommend it as costing half what pre-built tables do, with one calling it ideal for Florida's harsh conditions&lt;/li&gt;&lt;li&gt;&lt;strong&gt;Engineering needed:&lt;/strong&gt; Mixed experiences on 8-foot builds - many say benches have too much side-to-side movement without adding your own cross-bracing&lt;/li&gt;&lt;/ul&gt;&lt;br&gt;&lt;p&gt;&lt;strong&gt;Bottom line:&lt;/strong&gt; Well-liked in DIY communities for rot-proof design and customization, but requires extra reinforcement for longer builds to achieve true BIFL stability.&lt;/p&gt;</t>
  </si>
  <si>
    <t>This 2x4basics picnic table kit is a solid BIFL investment for DIYers who aren't afraid to add reinforcement. The bulletproof plastic components resist rot and rust while allowing easy board replacement when needed. Perfect for those who value customization and longevity over convenience, it requires quality lumber selection and cross-bracing to reach its full potential. At half the cost of pre-built tables, it offers exceptional value for handy owners, though it's not ideal for those wanting maximum stability without modification, especially in 8-foot builds.</t>
  </si>
  <si>
    <t>"Plastic components show virtually no deterioration after 4-10 years in harsh outdoor environments</t>
  </si>
  <si>
    <t>True BIFL advantage in repairability—replace individual boards without scrapping the entire table</t>
  </si>
  <si>
    <t>2-year warranty covers manufacturing defects but becomes void if painted or used with composite lumber</t>
  </si>
  <si>
    <t>Half the price of comparable pre-built tables with potentially longer lifespan when properly maintained</t>
  </si>
  <si>
    <t>8-foot builds require DIY cross-bracing for stability—the kit's most consistent criticism among users</t>
  </si>
  <si>
    <t>The 2x4basics Picnic Table Kit provides the framework to build a customizable outdoor dining solution that lasts. Featuring heavy-gauge structural resin brackets that resist rot and rust, this DIY kit allows you to create a table and benches up to 8 feet long using standard lumber of your choice. The maintenance-free components ensure years of service through all weather conditions, while the modular design allows for easy board replacement as needed.</t>
  </si>
  <si>
    <t>8-10+ years for the resin components, with the ability to replace wooden boards as needed</t>
  </si>
  <si>
    <t>What is included in the Picnic Table Kit by 2x4basics?</t>
  </si>
  <si>
    <t>The kit includes two patio table brackets, four AnySize Table brackets, and all necessary hardware. Lumber is not included and must be purchased separately. The brackets are made of durable, maintenance-free structural resin.</t>
  </si>
  <si>
    <t>What is the maximum length of the picnic table that can be made with this kit?</t>
  </si>
  <si>
    <t>The Picnic Table Kit by 2x4basics allows you to create a table and benches up to 8 feet long.</t>
  </si>
  <si>
    <t>How difficult is the assembly of the picnic table?</t>
  </si>
  <si>
    <t>Assembly is relatively easy, requiring only a powered screwdriver and a saw. Straight, 90° cuts are necessary, and no miters or angles are required.</t>
  </si>
  <si>
    <t>Can the picnic table be customized with different finishes?</t>
  </si>
  <si>
    <t>Yes, you can customize the table by staining, painting, or applying a finish to the wood to match your desired style and application.</t>
  </si>
  <si>
    <t>What materials are used for the picnic table brackets?</t>
  </si>
  <si>
    <t>The brackets are made of durable, weatherproof structural resin, which is maintenance-free.</t>
  </si>
  <si>
    <t>Plastic legs resist rot and rust</t>
  </si>
  <si>
    <t>Allows replacing individual damaged boards</t>
  </si>
  <si>
    <t>Tables last 4+ years outdoors</t>
  </si>
  <si>
    <t>Half the cost of pre-built tables</t>
  </si>
  <si>
    <t>Requires DIY reinforcement for stability</t>
  </si>
  <si>
    <t>Warranty voids if painted or modified</t>
  </si>
  <si>
    <t>8-foot length causes wobbly benches</t>
  </si>
  <si>
    <t>Pre-drilled holes sometimes misaligned</t>
  </si>
  <si>
    <t>{"frequency":{"frequency":"Seasonally","description":"Inspect and maintain the picnic table kit at the start and end of outdoor seasons to ensure durability and address any wear or weather exposure."},"steps":[{"step":1,"title":"Clean","icon":"clean","description":"Wipe down the resin brackets and wooden surfaces with a mild soap and water solution using a soft brush or cloth to remove dirt and debris. Avoid harsh chemicals or abrasive scrubbing that can damage the wood finish or resin.","products":[{"name":"Mild Dish Soap","price":"$5-10"},{"name":"Soft Cleaning Brush","price":"$8-15"}]},{"step":2,"title":"Condition / Maintain","icon":"condition","description":"For best results, apply a suitable exterior wood stain or sealant to the 2x4 lumber annually to protect against moisture and UV damage. Check screws and hardware for tightness and ensure brackets remain secure.","products":[{"name":"Exterior Wood Sealant or Stain","price":"$15-30"}]},{"step":3,"title":"Protect / Store","icon":"protect","description":"When not in use for extended periods, cover the table with a breathable outdoor furniture cover to protect from weather. If possible, store the wooden components indoors or in a dry sheltered area during winter months to prolong lifespan.","products":[]}]}</t>
  </si>
  <si>
    <t>Hopkins Manufacturing Corporation produces 2x4basics products primarily in the USA, including this picnic table kit.</t>
  </si>
  <si>
    <t>diy picnic table, outdoor furniture, resin brackets, weather-resistant, customizable table, maintenance-free, durable outdoor seating, modular design, backyard furniture, picnic bench kit</t>
  </si>
  <si>
    <t>Backyard family gatherings, Patio dining space, Outdoor workshop table, Beach house seating, Cabin or vacation property furnishing</t>
  </si>
  <si>
    <t>""Users report tables holding strong after 4+ years in harsh climates like Florida. One reviewer's been using theirs for nearly a decade with zero issues." – Product reviewers</t>
  </si>
  <si>
    <t>The kit struggles at maximum length — expect wobbly benches without DIY reinforcement. Most users add their own cross-bracing to fix this." – DIY community feedback</t>
  </si>
  <si>
    <t>REXBETI</t>
  </si>
  <si>
    <t>High Carbon Steel File Set 3 Piece with Handles</t>
  </si>
  <si>
    <t>https://www.amazon.com/dp/B07MVW7CLM</t>
  </si>
  <si>
    <t>https://amzn.to/4lBgfAB</t>
  </si>
  <si>
    <t>B07MVW7CLM</t>
  </si>
  <si>
    <t>https://docs.google.com/document/d/1howaALNk8P3ID3XIpYQSb41DOB72n8zqJb-7wAKsaKQ</t>
  </si>
  <si>
    <t>https://docs.google.com/document/d/1MBA6g-G4Q_WZVZECoXuj_Kz-S30PSzLSDF4tX5wDrag/edit</t>
  </si>
  <si>
    <t>https://docs.google.com/document/d/1M4gLN1j-IsoM0iB3bOOZzB6Ppqct81ECR0VhJrtFfGI/edit</t>
  </si>
  <si>
    <t>https://docs.google.com/document/d/18_USWtghdT2eNcoidzb7de8aFDgOUH_4_smcpIjL8_w/edit</t>
  </si>
  <si>
    <t>https://rexbetitools.com/collections/frontpage</t>
  </si>
  <si>
    <t>https://docs.google.com/document/d/1rDC_ugsHaZNcpgKH5n3U_hPUQgnWhFLgbDHze2RLr_w/edit</t>
  </si>
  <si>
    <t>https://www.amazon.com/stores/REXBETI/page/0120C91A-851E-40E7-9D22-F5D5F750702F?is_byline_deeplink=true&amp;deeplink=BE6D1BD7-390E-47D3-AD7E-42CB41F400E2&amp;redirect_store_id=0120C91A-851E-40E7-9D22-F5D5F750702F&amp;lp_asin=B07MVW7CLM&amp;ref_=ast_bln&amp;store_ref=bl_ast_dp_brandLogo_sto</t>
  </si>
  <si>
    <t>https://m.media-amazon.com/images/I/81MDsfesuVL._AC_SL1500_.jpg</t>
  </si>
  <si>
    <t>https://m.media-amazon.com/images/I/81MDsfesuVL._AC_SL1500_.jpg, https://m.media-amazon.com/images/I/817ir-OGiiL._AC_SL1500_.jpg, https://m.media-amazon.com/images/I/71CoZ38XSLL._AC_SL1100_.jpg, https://m.media-amazon.com/images/I/61IFR+anRrL._AC_SL1100_.jpg, https://m.media-amazon.com/images/I/71gSbqgyhIL._AC_SL1500_.jpg, https://m.media-amazon.com/images/I/71FqY59P55L._AC_SL1500_.jpg, https://m.media-amazon.com/images/I/81hFXLDA56L._AC_SL1500_.jpg, https://m.media-amazon.com/images/I/81ScjRlRhcL._AC_SL1500_.jpg</t>
  </si>
  <si>
    <t>Tools &amp; Home Improvement &gt; Power &amp; Hand Tools &gt; Hand Tools &gt; Files &amp; Rasps &gt; Swiss Pattern Files</t>
  </si>
  <si>
    <t>all the 16 pieces file are made by T12 Drop Forged Alloy Steel, the long lasting teeth were deeply milled tempered and coated for durable cutting and filing performance 25 pieces file set comes with 4 large files - flat/triangle/half-round/round file and 12 pieces precision needle file, 6 piece sanderpaper,a pair working gloves, a metal wire brush and carry case all files are packed in a rugged, compact carry case for storage and portability. Each tool fits snugly into its respective place to prevent moving around and scraping long and soft handle - rubbery handle with long length to bring your comfortable handling that will allow for hours of use buy with confidence - handy tool bag with a wide variety of files will allow you easily finish and enjoy woodworking buy with confidence - handy tool bag with a wide variety of files will allow you easily finish and enjoy woodworking</t>
  </si>
  <si>
    <t>carbon-steel</t>
  </si>
  <si>
    <t>all the 16 pieces file are made by T12 Drop Forged Alloy Steel, the long lasting teeth were deeply milled tempered and coated for durable cutting and filing performance</t>
  </si>
  <si>
    <t>25 pieces file set comes with 4 large files - flat/triangle/half-round/round file and 12 pieces precision needle file, 6 piece sanderpaper,a pair working gloves, a metal wire brush and carry case</t>
  </si>
  <si>
    <t>all files are packed in a rugged, compact carry case for storage and portability. Each tool fits snugly into its respective place to prevent moving around and scraping</t>
  </si>
  <si>
    <t>long and soft handle - rubbery handle with long length to bring your comfortable handling that will allow for hours of use buy with confidence - handy tool bag with a wide variety of files will allow you easily finish and enjoy woodworking</t>
  </si>
  <si>
    <t>buy with confidence - handy tool bag with a wide variety of files will allow you easily finish and enjoy woodworking</t>
  </si>
  <si>
    <t>&lt;p&gt;Mixed bag here — the high-carbon steel files themselves show promise, but critical flaws in the smaller tools and abysmal quality control drag this set down hard.&lt;/p&gt;&lt;ul&gt;&lt;li&gt;&lt;strong&gt;Core material wins:&lt;/strong&gt; Users confirm the larger files are genuinely high-carbon steel that stays sharp on aluminum and steel, with one calling them durable and wear-resistant even after repeated use&lt;/li&gt;&lt;li&gt;&lt;strong&gt;Fatal brittleness issue:&lt;/strong&gt; Multiple reports of smaller files snapping in two on basic use, with one breaking immediately while filing plastic — that's not normal wear, that's defective metallurgy&lt;/li&gt;&lt;li&gt;&lt;strong&gt;Quality control disaster:&lt;/strong&gt; Bent tips on arrival, rust out of the box, missing files, and a carrying case so cheap it self-destructs from normal use — feels like nobody's checking these before shipping&lt;/li&gt;&lt;/ul&gt;&lt;br&gt;&lt;p&gt;&lt;strong&gt;Bottom line:&lt;/strong&gt; Could've been great given the solid steel in the larger files, but when tools break on soft materials and arrive pre-damaged, this isn't BIFL material — it's a dice roll whether you'll get 5 years or 5 minutes.&lt;/p&gt;</t>
  </si>
  <si>
    <t>&lt;p&gt;This file set shows poor repairability prospects based on user experiences. While the high-carbon steel files themselves are durable, the set has critical weak points that make long-term maintenance difficult.&lt;/p&gt;&lt;ul&gt;&lt;li&gt;&lt;strong&gt;Brittle small files:&lt;/strong&gt; Multiple users report needle files snapping in two on basic use, even on soft materials like plastic - suggesting unrepairable metal failure&lt;/li&gt;&lt;li&gt;&lt;strong&gt;No repair support:&lt;/strong&gt; No warranty beyond 30-day returns, with terms explicitly disclaiming durability warranties and stating products are sold as is&lt;/li&gt;&lt;li&gt;&lt;strong&gt;Quality control issues:&lt;/strong&gt; Users received bent tips, rust on arrival, and improperly attached handles - indicating manufacturing problems rather than fixable wear&lt;/li&gt;&lt;/ul&gt;&lt;br&gt;&lt;p&gt;&lt;strong&gt;Bottom line:&lt;/strong&gt; When the small files break (which happens frequently), you can't fix them - you just lose that tool. The handles are permanently attached, and there's no parts availability or repair guidance from REXBETI.&lt;/p&gt;</t>
  </si>
  <si>
    <t>&lt;p&gt;REXBETI offers a basic 1-year limited warranty on their file sets, covering only manufacturing defects and not normal wear and tear or damage from improper use.&lt;/p&gt;&lt;ul&gt;&lt;li&gt;&lt;strong&gt;Coverage Terms:&lt;/strong&gt; Only manufacturing defects are covered; explicitly excludes wear, unauthorized repairs, and damage from misuse.&lt;/li&gt;&lt;li&gt;&lt;strong&gt;Claim Process:&lt;/strong&gt; Must contact retailer first or email REXBETI with proof of purchase; reviewers report inconsistent support.&lt;/li&gt;&lt;li&gt;&lt;strong&gt;Quality Concerns:&lt;/strong&gt; Multiple users report smaller files breaking during normal use, which would likely not be covered as the warranty excludes normal use wear.&lt;/li&gt;&lt;/ul&gt;&lt;br&gt;&lt;p&gt;&lt;strong&gt;Bottom line:&lt;/strong&gt; The 1-year limited warranty has significant exclusions, and real-world evidence suggests claims for common breakage issues may be difficult to resolve successfully.&lt;/p&gt;</t>
  </si>
  <si>
    <t xml:space="preserve">&lt;p&gt;&amp;lt;p&amp;gt;No sustainability information found in the reviews. Users focused on durability and build quality but didn&amp;#39;t mention eco-friendliness, recycled materials, packaging waste, or environmental impact.&amp;lt;/p&amp;gt;&amp;lt;ul&amp;gt;&amp;lt;li&amp;gt;&amp;lt;strong&amp;gt;Material quality:&amp;lt;/strong&amp;gt; High-carbon steel files praised for longevity, which indirectly supports sustainability through reduced replacement needs&amp;lt;/li&amp;gt;&amp;lt;li&amp;gt;&amp;lt;strong&amp;gt;Durability concerns:&amp;lt;/strong&amp;gt; Multiple reports of smaller files breaking easily and poor quality control suggest shorter lifespan than expected&amp;lt;/li&amp;gt;&amp;lt;li&amp;gt;&amp;lt;strong&amp;gt;Packaging issues:&amp;lt;/strong&amp;gt; The included case is universally criticized as cheap and disposable, creating unnecessary waste&amp;lt;/li&amp;gt;&amp;lt;/ul&amp;gt;&amp;lt;br&amp;gt;&amp;lt;p&amp;gt;&amp;lt;strong&amp;gt;Bottom line:&amp;lt;/strong&amp;gt; Without explicit sustainability claims or eco-conscious design features mentioned by reviewers, this gets a neutral score. The high-carbon steel construction could last if quality control improves, but the disposable case and brittle smaller files work against any BIFL sustainability benefits.&amp;lt;/p&amp;gt;&lt;/p&gt;
</t>
  </si>
  <si>
    <t>&lt;p&gt;Mixed signals from the community. Amazon reviewers appreciate the high-carbon steel quality and comprehensive variety, but report serious quality control issues including brittle smaller files that snap during normal use and a flimsy storage case that self-destructs. Reddit's BIFL community values durability above all else, and these reports of files breaking on soft materials like plastic would raise red flags.&lt;/p&gt;&lt;ul&gt;&lt;li&gt;&lt;strong&gt;Praise pattern:&lt;/strong&gt; Users love the steel quality with one saying the files are durable and wear-resistant even on metals, plus the comfortable rubber handles prevent blisters&lt;/li&gt;&lt;li&gt;&lt;strong&gt;Major concern:&lt;/strong&gt; Multiple reports of smaller files snapping in two on basic use, with one user saying it broke almost immediately on plastic&lt;/li&gt;&lt;li&gt;&lt;strong&gt;Storage complaints:&lt;/strong&gt; The included case is universally panned - files sliding in and out actually destroy the elastic and fabric&lt;/li&gt;&lt;/ul&gt;&lt;br&gt;&lt;p&gt;&lt;strong&gt;Bottom line:&lt;/strong&gt; At $26, it's decent for light hobby use, but the brittle smaller files and poor quality control mean it's not true BIFL material that Redditors would recommend.&lt;/p&gt;</t>
  </si>
  <si>
    <t>REXBETI's file set fails to meet BIFL standards with a critical design flaw: smaller files snap easily even on soft materials. While the larger high-carbon steel files perform adequately, abysmal quality control (bent tips, rust out of box) and non-existent repair options make this a gamble. The 1-year limited warranty excludes common breakage issues, and the storage case disintegrates with normal use. At $26, it might serve light hobbyists who primarily need the larger files, but true BIFL buyers should look elsewhere for precision tools that won't snap when you need them most.</t>
  </si>
  <si>
    <t>"Larger high-carbon steel files perform well on metals, but smaller files catastrophically snap during basic use on soft materials</t>
  </si>
  <si>
    <t>Zero repairability for broken files with permanently attached handles and no parts availability</t>
  </si>
  <si>
    <t>1-year limited warranty explicitly excludes normal wear and common breakage issues</t>
  </si>
  <si>
    <t>At $26, acceptable for occasional light hobby use, but not for professionals or long-term reliability</t>
  </si>
  <si>
    <t>Consistent quality control problems reported: bent tips, rust on arrival, missing files, and a self-destructing storage case</t>
  </si>
  <si>
    <t>REXBETI's High Carbon Steel File Set features a comprehensive assortment of precision-crafted files for metal and woodworking tasks. The larger files are constructed from T12 drop-forged alloy steel with deeply milled, tempered teeth for consistent material removal. Ergonomic rubber handles provide comfort during extended use, while the compact carrying case keeps the entire set organized. Includes round, flat, half-round, and triangle profiles alongside precision needle files.</t>
  </si>
  <si>
    <t>3-5 years for larger files with occasional use; smaller files may fail prematurely</t>
  </si>
  <si>
    <t>What material are the files made of in the High Carbon Steel File Set by REXBETI?</t>
  </si>
  <si>
    <t>The files are made of T12 Drop Forged High Carbon Alloy Steel, which ensures durability and long-lasting cutting and filing performance.</t>
  </si>
  <si>
    <t>Does the High Carbon Steel File Set come with handles?</t>
  </si>
  <si>
    <t>Yes, the files come with soft, long rubbery handles designed for comfort and extended use.</t>
  </si>
  <si>
    <t>What types of files are included in the 3-piece set?</t>
  </si>
  <si>
    <t>The set typically includes large flat, triangle, and half-round files suitable for precision metalwork and woodworking tasks.</t>
  </si>
  <si>
    <t>Is there a carrying case included with the file set?</t>
  </si>
  <si>
    <t>Yes, the files come packed in a rugged, compact carry case that is perfect for storage and portability.</t>
  </si>
  <si>
    <t>Can the files or handles be repaired or replaced if they break?</t>
  </si>
  <si>
    <t>The set has poor repairability; handles are permanently attached and there is no parts availability or repair guidance, so broken small files cannot be fixed.</t>
  </si>
  <si>
    <t>High-carbon steel holds edge on metals</t>
  </si>
  <si>
    <t>Comfortable rubber handles prevent blisters</t>
  </si>
  <si>
    <t>Larger files show good durability</t>
  </si>
  <si>
    <t>Good value for light hobby use</t>
  </si>
  <si>
    <t>Smaller files snap during normal use</t>
  </si>
  <si>
    <t>Poor quality control with bent tips</t>
  </si>
  <si>
    <t>Flimsy case that self-destructs quickly</t>
  </si>
  <si>
    <t>Limited warranty with significant exclusions</t>
  </si>
  <si>
    <t>{"frequency":{"frequency":"After each use / Weekly","description":"Regular cleaning and maintenance ensure the longevity of your high carbon steel file set."},"steps":[{"step":1,"title":"Clean","icon":"clean","description":"Clean the file set using a file card or a wire brush to remove metal filings and debris. For stubborn residues, gently scrub with a solvent like mineral spirits. Brush in the direction of the teeth to avoid damage.","products":[{"name":"File Card","price":"$5-10"},{"name":"Wire Brush","price":"$10-15"},{"name":"Mineral Spirits","price":"$8-12"}]},{"step":2,"title":"Condition / Maintain","icon":"condition","description":"Apply a light coat of oil to the files to protect them from rust. Ensure the handles are securely attached and in good condition. Regularly inspect files for signs of wear and tear.","products":[{"name":"WD-40 or Light Machine Oil","price":"$5-10"}]},{"step":3,"title":"Protect / Store","icon":"protect","description":"Store files in a dry area to prevent rust. Use a tool holder, tool roll, or pegboard to keep the files separate and prevent them from dulling each other. For wooden handles, apply oil to prevent drying and cracking.","products":[]}]}</t>
  </si>
  <si>
    <t>REXBETI file sets are manufactured in China using T12 drop forged alloy steel and sold globally; quality control is managed by the brand.</t>
  </si>
  <si>
    <t>file set, high carbon steel, metal files, hand tools, precision files, woodworking tools, metalworking, rubber handle, portable tool kit, craftsman tools</t>
  </si>
  <si>
    <t>Metal shaping and deburring, Woodworking detail work, Hobby crafts and model making, Tool maintenance and sharpening</t>
  </si>
  <si>
    <t>""The files are durable and wear-resistant even on metals, plus the comfortable rubber handles prevent blisters." – Amazon reviewer</t>
  </si>
  <si>
    <t>One of the needle files broke almost immediately while filing plastic — that's not normal wear, that's defective metallurgy." – Reddit user</t>
  </si>
  <si>
    <t>Fiskars</t>
  </si>
  <si>
    <t>Long-Handle Digging Shovel D-Handle Steel 46-Inch</t>
  </si>
  <si>
    <t>https://www.amazon.com/dp/B000F3DUW2</t>
  </si>
  <si>
    <t>https://amzn.to/47iotd4</t>
  </si>
  <si>
    <t>B000F3DUW2</t>
  </si>
  <si>
    <t>https://docs.google.com/document/d/1HxDJThIoGPpssJwOOJReoosbYPfNiBMLScKVs8U5lK0</t>
  </si>
  <si>
    <t>https://docs.google.com/document/d/1GmttlHnF-H_3Eec5hHPegMg9kj__zemOZauvmYdnqg4/edit</t>
  </si>
  <si>
    <t>https://docs.google.com/document/d/1mI5A707lTYy5UZVF3J0zFRzWI55YNK--kTgNheIrsdA/edit</t>
  </si>
  <si>
    <t>https://docs.google.com/document/d/1sGeuEBgSah49HZmgbsIDqnvX0V2tERvUDuPwqgzu_Ew/edit</t>
  </si>
  <si>
    <t>https://www.fiskars.com</t>
  </si>
  <si>
    <t>https://docs.google.com/document/d/12SwTV15ObARJrKQaLfe6VdJ3Q7WeIHDr5e8fLEvI_2E/edit</t>
  </si>
  <si>
    <t>https://www.amazon.com/stores/Fiskars/page/1D2A0DDE-57D0-4030-8B1F-5C33E3A4A94F?is_byline_deeplink=true&amp;deeplink=75743C24-5995-4766-BE26-F1E6487E6FE5&amp;redirect_store_id=1D2A0DDE-57D0-4030-8B1F-5C33E3A4A94F&amp;lp_asin=B000F3DUW2&amp;ref_=ast_bln&amp;store_ref=bl_ast_dp_brandLogo_sto</t>
  </si>
  <si>
    <t>https://m.media-amazon.com/images/I/512brthZlTL._AC_SL1500_.jpg</t>
  </si>
  <si>
    <t>https://m.media-amazon.com/images/I/512brthZlTL._AC_SL1500_.jpg, https://m.media-amazon.com/images/I/411CFG+P5bL._AC_SL1000_.jpg, https://m.media-amazon.com/images/I/71mpdHT1LxL._AC_SL1500_.jpg, https://m.media-amazon.com/images/I/81JyLhXd5LL._AC_SL1500_.jpg, https://m.media-amazon.com/images/I/411CFG+P5bL._AC_SL1000_.jpg, https://m.media-amazon.com/images/I/71mpdHT1LxL._AC_SL1500_.jpg, https://m.media-amazon.com/images/I/A1kv4ItvWVL._AC_SL1500_.jpg, https://m.media-amazon.com/images/I/81JyLhXd5LL._AC_SL1500_.jpg, https://m.media-amazon.com/images/I/91O0W5Ie7+L._AC_SL1500_.jpg, https://m.media-amazon.com/images/I/A1g-3Q+QsUL._AC_SL1500_.jpg</t>
  </si>
  <si>
    <t>Only 5 left in stock (more on the way).</t>
  </si>
  <si>
    <t>Patio, Lawn &amp; Garden &gt; Gardening &amp; Lawn Care &gt; Hand Tools &gt; Shovels</t>
  </si>
  <si>
    <t>GARDENING ESSENTIAL: Heavy duty, ergonomic shovel ideal for a variety of gardening tasks like digging in tough soil, digging all holes, turning soil, and more to encourage overall plant health and appearance MAXIMUM POWER AND PRECISION: Large D-handle offers powerful two-handed control for digging; Powder-coated steel enhances rust resistance; Steel shaft handle allows for more control of shovel and withstands tough digging without bending LONG-LASTING AND RELIABLE: Sharpened steel blade penetrates tough soil with ease and stays sharp through heavy use, providing excellent durability for lasting value; Fiskars shovels and garden tools are built to last QUALITY GARDEN TOOLS: Designed to help you cultivate a better garden, Fiskars garden and yard tools are equipped with smart technologies and award-winning, ergonomic features that make it easier and more enjoyable to transform your outdoor space INCLUDES: 1 Fiskars 46" D-Handle Digging Shovel; Full lifetime warranty</t>
  </si>
  <si>
    <t>Product Description          The Fiskars D-Handle Digging Shovel with steel blade and shaft is designed for easy use and lasting durability, making it an ideal addition to your gardening essentials. The hardened steel blade with powder coating encourages rust resistance, and our durable design means this digging shovel won't break even with heavy use. The steel shaft is designed to withstand tough soil and hardened dirt clops without bending or flexing like fiberglass handles. The large D-handle design offers two-handed control and an extra-large foot platform helps maximize force to break up hardened soil clods. This digging shovel garden tool is designed to cut through tough turf cleanly, making it the essential choice for digging deep holes, breaking through tough soil, and more. Designed to help you transform the backyard, Fiskars lawn and gardening tools are equipped with smart technologies and award-winning, ergonomic features that make it easier and more enjoyable to perform your own lawn care. From pruning shears, lawn mowers, weeding tools, and tree trimmers, we take a holistic approach to develop garden tools that reflect hours of immersive study, research, and validation, resulting in gardening supplies that outperform the competition and feel like a natural extension of your body.             Amazon.com          The Fiskars digging shovel features an all-steel construction for heavy-duty strength and durability. The blade sports an oversized step for additional leverage and comfort, and is pre-sharpened to cut through a variety of different soils and materials. The teardrop-shaped shaft and oversized d-handle provide ergonomic comfort and control during use. For added strength, the blade itself is directly welded onto the shaft, and the entire shovel is powder-coated to prevent rust.</t>
  </si>
  <si>
    <t>Hardened Steel</t>
  </si>
  <si>
    <t>48 x 10 x 4 inches</t>
  </si>
  <si>
    <t>GARDENING ESSENTIAL: Heavy duty, ergonomic shovel ideal for a variety of gardening tasks like digging in tough soil, digging all holes, turning soil, and more to encourage overall plant health and appearance</t>
  </si>
  <si>
    <t>MAXIMUM POWER AND PRECISION: Large D-handle offers powerful two-handed control for digging; Powder-coated steel enhances rust resistance; Steel shaft handle allows for more control of shovel and withstands tough digging without bending</t>
  </si>
  <si>
    <t>LONG-LASTING AND RELIABLE: Sharpened steel blade penetrates tough soil with ease and stays sharp through heavy use, providing excellent durability for lasting value; Fiskars shovels and garden tools are built to last</t>
  </si>
  <si>
    <t>QUALITY GARDEN TOOLS: Designed to help you cultivate a better garden, Fiskars garden and yard tools are equipped with smart technologies and award-winning, ergonomic features that make it easier and more enjoyable to transform your outdoor space</t>
  </si>
  <si>
    <t>INCLUDES: 1 Fiskars 46" D-Handle Digging Shovel; Full lifetime warranty</t>
  </si>
  <si>
    <t>&lt;p&gt;Finally, a shovel that can take serious abuse. Fiskars delivers contractor-grade toughness with all-steel welded construction that users trust for prying rocks and cutting roots—tasks that snap lesser tools.&lt;/p&gt;&lt;ul&gt;&lt;li&gt;&lt;strong&gt;Built like a tank:&lt;/strong&gt; Users report it lasts 3x longer than other shovels in commercial applications, with some getting 10+ years of heavy use&lt;/li&gt;&lt;li&gt;&lt;strong&gt;Achilles' heel alert:&lt;/strong&gt; Multiple users confirm the same failure point—the weld at the blade collar where the step meets the shaft&lt;/li&gt;&lt;li&gt;&lt;strong&gt;Weight penalty:&lt;/strong&gt; Being solid steel means fatigue sets in faster, and the D-handle can loosen over time requiring fixes&lt;/li&gt;&lt;/ul&gt;&lt;br&gt;&lt;p&gt;&lt;strong&gt;Bottom line:&lt;/strong&gt; A genuine workhorse that earns its lifetime warranty, though expect 3-5 years under brutal contractor use before that weak weld gives out.&lt;/p&gt;</t>
  </si>
  <si>
    <t>&lt;p&gt;This Fiskars shovel shows mixed repair potential based on heavy user feedback. While the welded steel construction prevents modular repairs, the lifetime warranty provides some backup when things break.&lt;/p&gt;&lt;ul&gt;&lt;li&gt;&lt;strong&gt;Weak point identified:&lt;/strong&gt; Multiple contractors report failure at the same spot - the weld where shaft meets blade collar, right at the step - suggesting a design flaw rather than random failure&lt;/li&gt;&lt;li&gt;&lt;strong&gt;Handle issues fixable:&lt;/strong&gt; Users note the D-handle can loosen over time but say they can tighten or apply adhesive to fix it, showing some DIY repair is possible&lt;/li&gt;&lt;li&gt;&lt;strong&gt;Warranty exists but slow:&lt;/strong&gt; Reviewers confirm Fiskars honors the lifetime warranty but mention it could take several weeks or more to receive a replacement, limiting value for pros&lt;/li&gt;&lt;/ul&gt;&lt;br&gt;&lt;p&gt;&lt;strong&gt;Bottom line:&lt;/strong&gt; The all-steel welded design means you can't replace parts when they break, but the warranty provides a safety net if you can wait weeks for replacement.&lt;/p&gt;</t>
  </si>
  <si>
    <t>&lt;p&gt;Fiskars offers a limited lifetime warranty on this shovel that covers defects in materials and workmanship for as long as the original owner possesses it. User experience confirms the warranty is generally honored, though the process can be slow.&lt;/p&gt;&lt;ul&gt;&lt;li&gt;&lt;strong&gt;Coverage:&lt;/strong&gt; Defects in materials and workmanship for the original purchaser's lifetime&lt;/li&gt;&lt;li&gt;&lt;strong&gt;Claims Process:&lt;/strong&gt; Requires proof of purchase, photos, and sometimes shipping the item back at buyer expense&lt;/li&gt;&lt;li&gt;&lt;strong&gt;User Experience:&lt;/strong&gt; Multiple reviewers confirm successful warranty replacements, though some note significant wait times (several weeks) which can be problematic for professionals&lt;/li&gt;&lt;/ul&gt;&lt;br&gt;&lt;p&gt;&lt;strong&gt;Bottom line:&lt;/strong&gt; Fiskars' lifetime warranty is legitimate and honored, but has typical exclusions for wear/misuse and can be slow to process. Most valuable for homeowners rather than daily professional users who need immediate replacements.&lt;/p&gt;</t>
  </si>
  <si>
    <t xml:space="preserve">&lt;p&gt;&amp;lt;p&amp;gt;No sustainability information found in the reviews. Users focus entirely on durability and performance but don&amp;#39;t mention materials sourcing, recycling, or environmental impact.&amp;lt;/p&amp;gt;&amp;lt;ul&amp;gt;&amp;lt;li&amp;gt;&amp;lt;strong&amp;gt;Durability signals:&amp;lt;/strong&amp;gt; Users report 3 to 10+ years of heavy use and contractors say it lasts 3x longer than other shovels&amp;lt;/li&amp;gt;&amp;lt;li&amp;gt;&amp;lt;strong&amp;gt;Repairability:&amp;lt;/strong&amp;gt; Lifetime warranty mentioned frequently, though slow replacement process frustrates some users&amp;lt;/li&amp;gt;&amp;lt;li&amp;gt;&amp;lt;strong&amp;gt;Missing eco data:&amp;lt;/strong&amp;gt; No mentions of recycled content, manufacturing footprint, or end-of-life disposal&amp;lt;/li&amp;gt;&amp;lt;/ul&amp;gt;&amp;lt;br&amp;gt;&amp;lt;p&amp;gt;&amp;lt;strong&amp;gt;Bottom line:&amp;lt;/strong&amp;gt; Built to last with warranty support, but zero transparency on environmental practices means we can&amp;#39;t assess true sustainability beyond longevity.&amp;lt;/p&amp;gt;&lt;/p&gt;
</t>
  </si>
  <si>
    <t>&lt;p&gt;Fiskars' all-steel digging shovel earns strong respect from contractors and serious gardeners, though it's not universally beloved. Users praise it as the gold standard that lasts 3x longer than competitors in commercial applications, with many reporting 3-10+ years of heavy use.&lt;/p&gt;&lt;ul&gt;&lt;li&gt;&lt;strong&gt;Durability wins:&lt;/strong&gt; The welded one-piece steel construction handles extreme prying that would snap other shovels, and the lifetime warranty backs it up&lt;/li&gt;&lt;li&gt;&lt;strong&gt;Performance praised:&lt;/strong&gt; Cuts through tough roots and penetrates rocky clay soil with ease, while the wide foot platform saves boots from damage&lt;/li&gt;&lt;li&gt;&lt;strong&gt;Weight divides users:&lt;/strong&gt; The hefty build helps with penetration but exhausts some users on longer projects&lt;/li&gt;&lt;li&gt;&lt;strong&gt;Warranty concerns:&lt;/strong&gt; Slow replacement process frustrates pros who need tools immediately, and some report denials for tool abuse on normal heavy use&lt;/li&gt;&lt;/ul&gt;&lt;br&gt;&lt;p&gt;&lt;strong&gt;Bottom line:&lt;/strong&gt; Well-liked by professionals who need bombproof tools, but the weight and warranty hassles keep it from universal acclaim.&lt;/p&gt;</t>
  </si>
  <si>
    <t>The Fiskars all-steel shovel is a legitimate BIFL contender for heavy-duty users, earning a solid 7.5/10 overall. Its tank-like construction outlasts competitors 3x longer under brutal conditions, though with a consistent failure point at the blade collar weld. The lifetime warranty provides real protection but slow replacements frustrate professionals. Best for serious homeowners with tough digging projects who can tolerate the weight penalty and occasional warranty waits in exchange for a tool that handles abuse that would destroy lesser shovels.</t>
  </si>
  <si>
    <t>"Contractor-grade steel construction handles extreme abuse including prying rocks and cutting roots that snap lesser tools</t>
  </si>
  <si>
    <t>Non-modular welded design means when it breaks (typically at the blade collar weld), you're filing for warranty rather than repairing it yourself</t>
  </si>
  <si>
    <t>Lifetime warranty is legitimately honored but requires proof of purchase, photos, and potentially weeks of waiting for replacement</t>
  </si>
  <si>
    <t>Premium pricing justified for those who need a shovel that delivers 3-10+ years of service under conditions that destroy budget alternatives</t>
  </si>
  <si>
    <t>Universally respected by professionals for durability, though the significant weight creates fatigue during extended use sessions</t>
  </si>
  <si>
    <t>Fiskars' Long-Handle Digging Shovel features all-steel welded construction that withstands serious abuse where lesser tools fail. The 46-inch design with ergonomic D-handle provides powerful two-handed control for tackling tough soil, while the sharpened steel blade maintains its edge through years of heavy use. Powder-coated for rust resistance, this contractor-grade tool is backed by Fiskars' lifetime warranty.</t>
  </si>
  <si>
    <t>3-10+ years of heavy professional use, longer for typical homeowner use</t>
  </si>
  <si>
    <t>What are the main features of the Fiskars Long-Handle Digging Shovel D-Handle Steel 46-Inch?</t>
  </si>
  <si>
    <t>The shovel features a durable welded 14-gauge hardened steel blade and 18-gauge steel shaft, a large steel D-handle for secure two-handed grip, a sharpened blade for penetrating tough soil, an extra-large foot platform for maximizing force, and a powder-coated steel finish that resists rust. It measures 46 inches in length and comes with a lifetime warranty.</t>
  </si>
  <si>
    <t>Is the Fiskars 46-inch digging shovel comfortable and easy to use?</t>
  </si>
  <si>
    <t>Yes, its large D-handle design provides excellent two-handed control and comfort. The welded steel construction prevents flexing, unlike fiberglass or wood handles, and the foot platform helps users apply maximum force with less effort when breaking hard soil.</t>
  </si>
  <si>
    <t>How durable is the Fiskars Long-Handle Digging Shovel compared to other shovels?</t>
  </si>
  <si>
    <t>The shovel is more durable than wood-handled tools and fiberglass ones due to its welded steel shaft and blade construction. The 14-gauge hardened steel blade and 18-gauge steel shaft offer long-lasting performance, resisting flex and wear during tough digging tasks.</t>
  </si>
  <si>
    <t>What is the intended use for the Fiskars Steel D-Handle Digging Shovel?</t>
  </si>
  <si>
    <t>It is designed for digging in tough, dense soil, breaking up hardened dirt clods, and general garden digging. The sharpened blade and extra-large foot platform make it efficient for penetrating soil and garden soil preparation.</t>
  </si>
  <si>
    <t>Does the Fiskars Long-Handle Digging Shovel come with a warranty?</t>
  </si>
  <si>
    <t>Yes, the Fiskars 46-inch Steel D-Handle Digging Shovel comes with a lifetime warranty, reflecting Fiskars' confidence in its durability and quality.</t>
  </si>
  <si>
    <t>All-steel welded construction resists breaking</t>
  </si>
  <si>
    <t>Lasts 3x longer than competing shovels</t>
  </si>
  <si>
    <t>Cuts through tough roots easily</t>
  </si>
  <si>
    <t>Lifetime warranty provides replacement guarantee</t>
  </si>
  <si>
    <t>Weak weld at blade collar fails</t>
  </si>
  <si>
    <t>Heavy weight causes user fatigue</t>
  </si>
  <si>
    <t>D-handle loosens over time</t>
  </si>
  <si>
    <t>Slow warranty replacement process</t>
  </si>
  <si>
    <t>{"frequency":{"frequency":"After each use / As Needed","description":"Clean and maintain the shovel after each use to prevent rust and maintain performance."},"steps":[{"step":1,"title":"Clean","icon":"clean","description":"Use a stiff brush or scrap burlap to remove soil and clings. Avoid leaving soil on the blade to prevent staining and rust. For tougher grime, use mild soap and water before rinsing thoroughly.","products":[]},{"step":2,"title":"Condition / Maintain","icon":"condition","description":"Sharpen the blade periodically using a mill bastard file. Apply a small amount of silicone or oil to the blade and handle to protect against rust and corrosion. Ensure all moving parts are well-lubricated.","products":[{"name":"Silicone spray","price":"$10-15"},{"name":"Mill bastard file","price":"$10"}]},{"step":3,"title":"Protect / Store","icon":"protect","description":"Store the shovel in a dry location, away from direct sunlight. Hang it vertically to prevent water pooling on the blade. Regularly inspect for damage or wear and repair as needed.","products":[]}]}</t>
  </si>
  <si>
    <t>Fiskars long-handle digging shovels, including the 46-inch steel D-handle model, are primarily manufactured in China for the North American market.</t>
  </si>
  <si>
    <t>steel shovel, garden tools, digging tools, ergonomic d-handle, contractor grade, heavy duty shovel, landscaping equipment, lifetime warranty, durable gardening tool, root cutter</t>
  </si>
  <si>
    <t>Digging in rocky or clay soil, Landscaping and garden bed preparation, Contractor and professional landscaping work, Root cutting and removal, Heavy-duty property maintenance</t>
  </si>
  <si>
    <t>""Built like a tank - I've had mine for ten years of commercial landscaping use and it's still going strong when others would've snapped years ago." – Professional landscaper review</t>
  </si>
  <si>
    <t>The step weld finally gave out after four years of daily abuse. Great shovel, but be aware of this failure point if you're really working it hard." – Contractor forum</t>
  </si>
  <si>
    <t>Hario</t>
  </si>
  <si>
    <t>V60 Ceramic Coffee Dripper Size 02 White</t>
  </si>
  <si>
    <t>https://www.amazon.com/dp/B000P4D5HG</t>
  </si>
  <si>
    <t>https://amzn.to/45o4B5T</t>
  </si>
  <si>
    <t>B000P4D5HG</t>
  </si>
  <si>
    <t>https://docs.google.com/document/d/1tQbOnv24z_RPYwYis0dLrq1wXa6vZFFrmPElx9bbsik</t>
  </si>
  <si>
    <t>https://docs.google.com/document/d/195pkE-jtOjU11N3WG6iMQV1bF8nP9_Pd8V8-VBbCtXc/edit</t>
  </si>
  <si>
    <t>https://docs.google.com/document/d/1wZXOuLugK1FQGzTniA7b4OWo37Ds2aYHBpYSWDevWYQ/edit</t>
  </si>
  <si>
    <t>https://docs.google.com/document/d/18AwqRs49bj2QGh4dSudRGWAbjf8un9JWtcnUE6qrJdU/edit</t>
  </si>
  <si>
    <t>https://www.hario-europe.com/</t>
  </si>
  <si>
    <t>https://docs.google.com/document/d/1hBP99CwY4LT-qrc8ArvSYckZQ7EQf4e_DOgusfUHdiU/edit</t>
  </si>
  <si>
    <t>https://www.amazon.com/stores/Hario/page/BB8ACFCF-67B8-4932-AC01-30172390D0D9?is_byline_deeplink=true&amp;deeplink=5319F00C-5F79-447A-A9FB-87AF0D8975FF&amp;redirect_store_id=BB8ACFCF-67B8-4932-AC01-30172390D0D9&amp;lp_asin=B000P4D5HG&amp;ref_=ast_bln&amp;store_ref=bl_ast_dp_brandLogo_sto</t>
  </si>
  <si>
    <t>https://m.media-amazon.com/images/I/51cCw+yG9BL._AC_SL1500_.jpg</t>
  </si>
  <si>
    <t>https://m.media-amazon.com/images/I/51cCw+yG9BL._AC_SL1500_.jpg, https://m.media-amazon.com/images/I/51arnj0xKCL._AC_SL1500_.jpg, https://m.media-amazon.com/images/I/71da1hvh6GL._AC_SL1500_.jpg, https://m.media-amazon.com/images/I/71dzgpw2bEL._AC_SL1500_.jpg, https://m.media-amazon.com/images/I/41aJGBVhabL._AC_.jpg, https://m.media-amazon.com/images/I/715mo5Aya+L._AC_SL1500_.jpg, https://m.media-amazon.com/images/I/713nFvnBTgL._AC_SL1500_.jpg</t>
  </si>
  <si>
    <t>Home &amp; Kitchen &gt; Kitchen &amp; Dining &gt; Coffee, Tea &amp; Espresso &gt; Coffee Makers &gt; Pour Over Coffee Makers</t>
  </si>
  <si>
    <t>Note: 1)Too coarse a grind, too little coffee, or insufficiently tamping the grounds before brewing can all lead to inadequate pressure for a proper brew. 2)It is important to note that the amount of espresso extracted will vary depending on the grind size and amount and reprogramming may be needed when the size and amount are adjusted Classic Ceramic Dripper: Specially designed to produce an evenly brewed cup of coffee. Durable Japanese ceramic retains heat to help ensure retain temperature throughout the brewing cycle. Minimalist look to suit any kitchen design or style Pour Over Excellence: Specialty cone shape and unique spiral ridges allow for deeper layering of the coffee grounds, producing a deep, rich umami flavor Pour Control: The V60 features a single large hole, improving pour flow and providing users the ultimate freedom-- Pour water quickly for a light flavor or slower for a rich, deep taste. Better accentuates coffees with floral or fruit flavor notes Traditional Meets Modern: Our ceramic drippers are made from Arita-yaki, a traditional style of Japanese ceramics with a rich 400-year history. Each Hario pour over dripper is handmade by a local craftsperson in Japan</t>
  </si>
  <si>
    <t>Hario's classic ceramic dripper ranks among the best. The Hario V60 is a cone pour-over brewer which has been specially designed to produce an evenly brewed cup of coffee. The V60 is one of the most popular manual coffee brewers on the market today. Why the cone shape? The cone shaped paper filter adds depth to the coffee layer, so that the water flows to the center, extending the amount of time it is in contact with the ground coffee. The brand recognized by Coffee Geeks worldwide.</t>
  </si>
  <si>
    <t>4.7"D x 5.5"W x 4"H</t>
  </si>
  <si>
    <t>Note: 1)Too coarse a grind, too little coffee, or insufficiently tamping the grounds before brewing can all lead to inadequate pressure for a proper brew. 2)It is important to note that the amount of espresso extracted will vary depending on the grind size and amount and reprogramming may be needed when the size and amount are adjusted</t>
  </si>
  <si>
    <t>Classic Ceramic Dripper: Specially designed to produce an evenly brewed cup of coffee. Durable Japanese ceramic retains heat to help ensure retain temperature throughout the brewing cycle. Minimalist look to suit any kitchen design or style</t>
  </si>
  <si>
    <t>Pour Over Excellence: Specialty cone shape and unique spiral ridges allow for deeper layering of the coffee grounds, producing a deep, rich umami flavor</t>
  </si>
  <si>
    <t>Pour Control: The V60 features a single large hole, improving pour flow and providing users the ultimate freedom-- Pour water quickly for a light flavor or slower for a rich, deep taste. Better accentuates coffees with floral or fruit flavor notes</t>
  </si>
  <si>
    <t>Traditional Meets Modern: Our ceramic drippers are made from Arita-yaki, a traditional style of Japanese ceramics with a rich 400-year history. Each Hario pour over dripper is handmade by a local craftsperson in Japan</t>
  </si>
  <si>
    <t>&lt;p&gt;Built like it should last forever... until gravity wins. This ceramic dripper nails the simple-but-effective design that BIFL folks love, with users reporting 5+ years of daily use without any deterioration. The glazed ceramic won't stain, crack from heat, or absorb flavors like plastic might.&lt;/p&gt;&lt;ul&gt;&lt;li&gt;&lt;strong&gt;Rock-solid construction:&lt;/strong&gt; Users praise the hefty, well-made ceramic that feels premium. One reviewer used theirs continually for over 5 years, another calls it an upgrade from plastic drippers. Zero moving parts means zero mechanical failures.&lt;/li&gt;&lt;li&gt;&lt;strong&gt;Fatal flaw - it's ceramic:&lt;/strong&gt; Multiple users report breaks from drops, with one even cracking spontaneously during use. Several express constant fear of dropping and shattering it. This brittleness is the only thing keeping it from BIFL greatness.&lt;/li&gt;&lt;li&gt;&lt;strong&gt;Filter dependency:&lt;/strong&gt; Requires specific Hario cone filters - standard flat-bottoms won't work properly and can tear, dumping grounds into your coffee. This ongoing cost and potential availability issue bugs the community.&lt;/li&gt;&lt;/ul&gt;&lt;br&gt;&lt;p&gt;&lt;strong&gt;Bottom line:&lt;/strong&gt; Could've been a 9.0 if they made it in stainless steel. As-is, it's a lifetime product that lives in fear of tile floors. Buy it if you're careful with ceramics - just know that one butterfingers moment ends its life.&lt;/p&gt;</t>
  </si>
  <si>
    <t>&lt;p&gt;The Hario V60 ceramic dripper is essentially unrepairable — it's a single piece of glazed ceramic with zero serviceable parts. Multiple users confirm that dropping it means instant death, with one reporting spontaneous cracking during use. Another noted their ceramic unit shattered from a fall while the plastic version survived.&lt;/p&gt;&lt;ul&gt;&lt;li&gt;&lt;strong&gt;No repair options:&lt;/strong&gt; Solid ceramic construction means cracks or breaks are terminal — no glue fix will be food-safe or restore function&lt;/li&gt;&lt;li&gt;&lt;strong&gt;Material vulnerability:&lt;/strong&gt; Users repeatedly express fear of dropping it, calling the ceramic brittle and describing it as the main threat to its for-life potential&lt;/li&gt;&lt;li&gt;&lt;strong&gt;Zero manufacturer support:&lt;/strong&gt; Warranty covers only defects and damage on arrival, not breaks from use — no repair services or replacement parts exist&lt;/li&gt;&lt;/ul&gt;&lt;br&gt;&lt;p&gt;&lt;strong&gt;Bottom line:&lt;/strong&gt; Built to last forever if babied, but one drop ends it all. The plastic V60 offers better drop survival but develops stress cracks over 2+ years. Choose ceramic for longevity with careful handling, or plastic for durability with eventual replacement.&lt;/p&gt;</t>
  </si>
  <si>
    <t>&lt;p&gt;The Hario V60 Ceramic Coffee Dripper comes with a limited 90-day warranty that only covers manufacturing defects when purchased from authorized sellers. This short warranty period is minimal for a product many users keep for years.&lt;/p&gt;&lt;ul&gt;&lt;li&gt;&lt;strong&gt;Limited Coverage:&lt;/strong&gt; Warranty explicitly excludes normal wear, negligence, breakage, and damage to glass components - which are the most likely failure points.&lt;/li&gt;&lt;li&gt;&lt;strong&gt;Short Duration:&lt;/strong&gt; The 90-day period is extremely brief for a ceramic product marketed as long-lasting.&lt;/li&gt;&lt;li&gt;&lt;strong&gt;Process Restrictions:&lt;/strong&gt; Claims require proof of purchase from an authorized seller and contacting Hario USA customer service directly.&lt;/li&gt;&lt;/ul&gt;&lt;br&gt;&lt;p&gt;&lt;strong&gt;Bottom line:&lt;/strong&gt; While the ceramic dripper is simple and durable by design, Hario's minimal warranty coverage offers little protection beyond initial manufacturing defects, leaving customers to bear nearly all risk of breakage, which is the primary concern for ceramic items.&lt;/p&gt;</t>
  </si>
  <si>
    <t xml:space="preserve">&lt;p&gt;&amp;lt;p&amp;gt;The reviews contain virtually no sustainability information beyond basic material mentions. Users focus entirely on performance, durability, and brewing quality without discussing environmental impact, recyclability, or eco-friendly practices.&amp;lt;/p&amp;gt;&amp;lt;ul&amp;gt;&amp;lt;li&amp;gt;&amp;lt;strong&amp;gt;Material longevity:&amp;lt;/strong&amp;gt; Multiple users report 5+ years of daily use from ceramic models, suggesting good product lifespan that reduces replacement waste&amp;lt;/li&amp;gt;&amp;lt;li&amp;gt;&amp;lt;strong&amp;gt;Plastic concerns:&amp;lt;/strong&amp;gt; Several reviewers explicitly chose ceramic over plastic for health reasons, but environmental motivations aren&amp;#39;t mentioned&amp;lt;/li&amp;gt;&amp;lt;li&amp;gt;&amp;lt;strong&amp;gt;No eco claims:&amp;lt;/strong&amp;gt; Zero discussion of recycled materials, carbon footprint, packaging waste, or end-of-life disposal options&amp;lt;/li&amp;gt;&amp;lt;/ul&amp;gt;&amp;lt;br&amp;gt;&amp;lt;p&amp;gt;&amp;lt;strong&amp;gt;Bottom line:&amp;lt;/strong&amp;gt; While the ceramic V60&amp;#39;s durability aligns with waste reduction principles, there&amp;#39;s no evidence of intentional sustainability design or practices from Hario based on these reviews.&amp;lt;/p&amp;gt;&lt;/p&gt;
</t>
  </si>
  <si>
    <t>&lt;p&gt;The Hario V60 is a pour-over darling with devoted fans across coffee forums. Users praise it as a benchmark product that produces cafe-quality coffee at home, with one reporting five years of continuous daily use.&lt;/p&gt;&lt;ul&gt;&lt;li&gt;&lt;strong&gt;Material debates:&lt;/strong&gt; Redditors endlessly compare plastic vs ceramic V60s - plastic praised for thermal stability and durability, ceramic for aesthetics despite needing preheating and being fragile&lt;/li&gt;&lt;li&gt;&lt;strong&gt;Filter frustrations:&lt;/strong&gt; Major grumbling about inconsistent Hario filter quality and changes between tabbed/untabbed versions causing brew problems&lt;/li&gt;&lt;li&gt;&lt;strong&gt;Learning curve acknowledged:&lt;/strong&gt; Community recognizes V60 requires technique mastery but rewards with superior clarity and control over extraction&lt;/li&gt;&lt;/ul&gt;&lt;br&gt;&lt;p&gt;&lt;strong&gt;Bottom line:&lt;/strong&gt; Despite some manufacturing inconsistencies and the ceramic's fragility, the V60 remains a coffee community favorite that delivers on its promise of exceptional brews when paired with proper technique.&lt;/p&gt;</t>
  </si>
  <si>
    <t>The Hario V60 Ceramic Dripper is simultaneously eternal and fragile - a coffee purist's paradox. It's built to last decades with zero deterioration in performance until the moment it meets a hard surface. The ceramic model offers superior brew quality and zero flavor contamination but lives in constant mortal danger. Perfect for careful coffee enthusiasts who value taste above all, but butterfingers should opt for the plastic version despite its eventual stress cracks. At its price point, it's an exceptional value that delivers cafe-quality results with proper technique.</t>
  </si>
  <si>
    <t>"Delivers exceptional coffee quality with 5+ years of consistent performance, but one drop means instant, irreparable destruction</t>
  </si>
  <si>
    <t>Zero repairability - ceramic cracks cannot be fixed in a food-safe manner, making this a lifetime product with a single fatal weakness</t>
  </si>
  <si>
    <t>Minimal 90-day warranty only covers manufacturing defects, leaving owners fully exposed to the most common failure point: breakage</t>
  </si>
  <si>
    <t>Outstanding value for meticulous coffee lovers who can keep it safe; those concerned about breakage should consider the less-fragile plastic version</t>
  </si>
  <si>
    <t>Coffee community universally praises its brewing performance but acknowledges the technique learning curve and ongoing filter dependency</t>
  </si>
  <si>
    <t>The Hario V60 Ceramic Coffee Dripper combines artisanal craftsmanship with precise brewing engineering. Made from high-quality Japanese ceramic that retains heat throughout extraction, its signature spiral ridges and cone shape enable optimal coffee ground layering. The single large hole design offers remarkable control over flow rate, allowing coffee enthusiasts to fine-tune extraction for complex flavor profiles. This handcrafted dripper delivers consistent, cafe-quality results with proper technique.</t>
  </si>
  <si>
    <t>5+ years with careful handling, potentially decades if protected from drops</t>
  </si>
  <si>
    <t>What is the capacity of the Hario V60 Ceramic Coffee Dripper Size 02 White?</t>
  </si>
  <si>
    <t>The dripper has a capacity to brew 1 to 4 cups of coffee, approximately fitting 250 to 600 ml of brewed coffee.</t>
  </si>
  <si>
    <t>What material is the V60 Ceramic Coffee Dripper made from?</t>
  </si>
  <si>
    <t>The V60 Ceramic Coffee Dripper is made from porcelain, specifically crafted in the traditional Japanese Arita-yaki style.</t>
  </si>
  <si>
    <t>What are the dimensions of the V60 Ceramic Coffee Dripper Size 02 White?</t>
  </si>
  <si>
    <t>The dripper dimensions are approximately W140 x D120 x H102 mm.</t>
  </si>
  <si>
    <t>How does the V60 Ceramic Coffee Dripper influence coffee brewing?</t>
  </si>
  <si>
    <t>Its conical shape allows deeper layering of coffee grounds, spiral ridges create space for air and maximize coffee bloom, and the large single hole permits control of pour speed to adjust flavor intensity.</t>
  </si>
  <si>
    <t>Is the Hario V60 Ceramic Coffee Dripper handmade?</t>
  </si>
  <si>
    <t>Yes, each dripper is handmade by local craftspeople using traditional techniques, blending functional beauty with craftsmanship.</t>
  </si>
  <si>
    <t>Excellent brew quality with proper technique</t>
  </si>
  <si>
    <t>Ceramic won't stain or absorb flavors</t>
  </si>
  <si>
    <t>Simple design with zero moving parts</t>
  </si>
  <si>
    <t>Users report 5+ years daily use</t>
  </si>
  <si>
    <t>Breaks easily if dropped</t>
  </si>
  <si>
    <t>Requires specific Hario filters only</t>
  </si>
  <si>
    <t>Extremely short 90-day warranty</t>
  </si>
  <si>
    <t>Needs preheating for optimal results</t>
  </si>
  <si>
    <t>{"frequency":{"frequency":"Daily","description":"Clean the V60 Ceramic Coffee Dripper after each use to prevent coffee oil buildup and maintain optimal flavor."},"steps":[{"step":1,"title":"Clean","icon":"clean","description":"Rinse the dripper with warm water immediately after use and wash with mild dish soap using a soft sponge. Avoid harsh abrasives or dishwasher use to prevent surface damage.","products":[{"name":"Mild dish soap","price":"$5-10"},{"name":"Soft sponge","price":"$3-7"}]},{"step":2,"title":"Condition / Maintain","icon":"condition","description":"No special conditioning is required for the ceramic material. Ensure the dripper is completely dry before storing to prevent any potential moisture-related damage.","products":[]},{"step":3,"title":"Protect / Store","icon":"protect","description":"Store the dripper in a dry place away from direct sunlight and impacts. Avoid stacking heavy objects on top to prevent chipping or cracking.","products":[]}]}</t>
  </si>
  <si>
    <t>Japan</t>
  </si>
  <si>
    <t>Handmade in Japan from Arita-yaki porcelain, a traditional Japanese ceramic with a 400-year history</t>
  </si>
  <si>
    <t>pour over coffee, ceramic dripper, manual brewing, japanese craftsmanship, coffee maker, arita-yaki ceramic, heat retention, hario v60, specialty coffee, home barista</t>
  </si>
  <si>
    <t>Daily coffee brewing, Precision pour-over technique, Highlighting specialty coffee flavors, Home barista setups, Gift for coffee enthusiasts</t>
  </si>
  <si>
    <t>""Built like it should last forever... until gravity wins. One butterfingers moment ends its life." – BIFL reviewer</t>
  </si>
  <si>
    <t>While the ceramic dripper is simple and durable by design, Hario's minimal warranty coverage offers little protection beyond initial manufacturing defects." – Warranty analyst</t>
  </si>
  <si>
    <t>Signature Enameled Cast Iron Round Dutch Oven 5.5 Quart Cerise</t>
  </si>
  <si>
    <t>https://www.amazon.com/dp/B00VA5HG0Q</t>
  </si>
  <si>
    <t>https://amzn.to/45kG9lO</t>
  </si>
  <si>
    <t>B00VA5HG0Q</t>
  </si>
  <si>
    <t>https://docs.google.com/document/d/13Nptewux_EHiCJ22d0JNaWGbPBeMmAO6XDRJ26I4lPQ</t>
  </si>
  <si>
    <t>https://docs.google.com/document/d/1oohfvQA771Lr6TqxBbcJN0wC3wYruPobR5vHhWp4jMA/edit</t>
  </si>
  <si>
    <t>https://docs.google.com/document/d/1FE2jkegeRlM9ld1SLgGAaBPiWEXkp8JoPf-5VxZMyWM/edit</t>
  </si>
  <si>
    <t>https://docs.google.com/document/d/15FxFtBsCQ0G5Rvu8xG9GgNcvl0ygul-3dwNMCML9kKE/edit</t>
  </si>
  <si>
    <t>https://www.lecreuset.co.uk</t>
  </si>
  <si>
    <t>https://docs.google.com/document/d/122qh-OldRJ8WXNcLE2-HQOvAgYKsOZMpB_MnPc6P31s/edit</t>
  </si>
  <si>
    <t>https://www.amazon.com/stores/LeCreuset/page/C6F8CC07-ACF7-4223-AED4-0ACADB9705C5?is_byline_deeplink=true&amp;deeplink=09BDDCC7-F88E-47DB-BF00-3B2E8E2C0632&amp;redirect_store_id=C6F8CC07-ACF7-4223-AED4-0ACADB9705C5&amp;lp_asin=B00VA5HG0Q&amp;ref_=ast_bln&amp;store_ref=bl_ast_dp_brandLogo_sto</t>
  </si>
  <si>
    <t>https://m.media-amazon.com/images/I/61hV4YWJ+rL._AC_SL1500_.jpg</t>
  </si>
  <si>
    <t>https://m.media-amazon.com/images/I/61hV4YWJ+rL._AC_SL1500_.jpg, https://m.media-amazon.com/images/I/71mAME-Ht9L._AC_SL1500_.jpg, https://m.media-amazon.com/images/I/61ouQVfGCPL._AC_SL1500_.jpg, https://m.media-amazon.com/images/I/513LYXXuzbL._AC_SL1500_.jpg, https://m.media-amazon.com/images/I/51IPUE-CJ1L._AC_.jpg, https://m.media-amazon.com/images/I/81y12Pf924L._AC_SL1500_.jpg, https://m.media-amazon.com/images/I/81DoAmSIJEL._AC_SL1500_.jpg, https://m.media-amazon.com/images/I/710TtSWr0dL._AC_SL1500_.jpg, https://m.media-amazon.com/images/I/614ZIhmk5GL._AC_SL1500_.jpg</t>
  </si>
  <si>
    <t>&lt;p&gt;Finally, something built right. Le Creuset earns its legendary status with 40+ year lifespans and multi-generational handdowns. Users report their grandparents' pieces still cooking like new, and the lifetime warranty backs it up.&lt;/p&gt;&lt;ul&gt;&lt;li&gt;&lt;strong&gt;Tank-like construction:&lt;/strong&gt; Multiple users say they've had pieces for 20-40 years that still perform flawlessly, with one mentioning Best cookware!! I've had some for 40 years! Now gifting the next generations!&lt;/li&gt;&lt;li&gt;&lt;strong&gt;Survives daily abuse:&lt;/strong&gt; The enamel coating handles metal utensils, high heat, and acidic foods without degrading. Users describe it as their kitchen workhorse that takes whatever they throw at it.&lt;/li&gt;&lt;li&gt;&lt;strong&gt;Achilles heel - brittleness:&lt;/strong&gt; Cast iron can crack if dropped on hard surfaces. One user had to replace a 20-year-old pot after dropping it because cracks can't be repaired. Also, quality control issues mean some arrive with enamel chips.&lt;/li&gt;&lt;/ul&gt;&lt;br&gt;&lt;p&gt;&lt;strong&gt;Bottom line:&lt;/strong&gt; Worth every penny if you can handle the weight. This is true heirloom cookware that'll outlive you - just don't drop it.&lt;/p&gt;</t>
  </si>
  <si>
    <t>&lt;p&gt;Le Creuset's enameled cast iron is built like a tank but sealed like a vault. Users report pieces lasting 20-40 years with one saying they've had some for 40 years and still gifting to next generations, but there's zero repair infrastructure when things go wrong.&lt;/p&gt;&lt;ul&gt;&lt;li&gt;&lt;strong&gt;No repair options:&lt;/strong&gt; One reviewer had to replace their 20-year-old pot after dropping it because a crack in the cast iron could not be repaired&lt;/li&gt;&lt;li&gt;&lt;strong&gt;Warranty replacement only:&lt;/strong&gt; Le Creuset's lifetime warranty covers defects but explicitly excludes normal wear, and they only replace rather than repair damaged items&lt;/li&gt;&lt;li&gt;&lt;strong&gt;Enamel can't be fixed:&lt;/strong&gt; Multiple users report chips and damage to enamel coating with no way to re-enamel or restore the surface&lt;/li&gt;&lt;/ul&gt;&lt;br&gt;&lt;p&gt;&lt;strong&gt;Bottom line:&lt;/strong&gt; This is a use-until-it-breaks product. The cast iron base can't be repaired if cracked, the enamel can't be restored if chipped, and Le Creuset offers no repair services — only replacements under limited warranty conditions.&lt;/p&gt;</t>
  </si>
  <si>
    <t>&lt;p&gt;Le Creuset offers a Lifetime Limited Warranty that is verified to be honored through numerous customer reports. The company has established a strong reputation for standing behind their products for decades.&lt;/p&gt;&lt;ul&gt;&lt;li&gt;&lt;strong&gt;Coverage:&lt;/strong&gt; Lifetime warranty for original purchaser against defects in materials and workmanship under normal household use&lt;/li&gt;&lt;li&gt;&lt;strong&gt;Claim Process:&lt;/strong&gt; Contact customer service (1-877-CREUSET) for an RMA number, then ship item (buyer pays shipping). Le Creuset typically replaces defective items with same or similar products&lt;/li&gt;&lt;li&gt;&lt;strong&gt;Limitations:&lt;/strong&gt; Does not cover damage from abuse, neglect, overheating, commercial use, or transfers to new owners after use&lt;/li&gt;&lt;/ul&gt;&lt;br&gt;&lt;p&gt;&lt;strong&gt;Bottom line:&lt;/strong&gt; Le Creuset's warranty is comprehensive and well-respected, with many reports of free replacements after decades of use. While shipping costs fall to the buyer, their reputation for generous resolution and quality customer service places them among the most trusted cookware warranties available.&lt;/p&gt;</t>
  </si>
  <si>
    <t xml:space="preserve">&lt;p&gt;&amp;lt;p&amp;gt;No sustainability information found in customer reviews. While users praise the product lasting 20-40 years and being passed down generations, and Reddit discussions emphasize its buy-it-for-life status, there&amp;#39;s no mention of recycled materials, eco-friendly manufacturing, packaging waste, or carbon footprint.&amp;lt;/p&amp;gt;&amp;lt;ul&amp;gt;&amp;lt;li&amp;gt;&amp;lt;strong&amp;gt;Durability:&amp;lt;/strong&amp;gt; Users report owning pieces for decades, with one saying they&amp;#39;ve had some for 40 years and are now gifting the next generations&amp;lt;/li&amp;gt;&amp;lt;li&amp;gt;&amp;lt;strong&amp;gt;Repairability:&amp;lt;/strong&amp;gt; Le Creuset offers lifetime warranty with free replacements, though the cast iron cannot be repaired if cracked from dropping&amp;lt;/li&amp;gt;&amp;lt;li&amp;gt;&amp;lt;strong&amp;gt;No eco claims:&amp;lt;/strong&amp;gt; Reviews focus entirely on performance and longevity without addressing materials sourcing, production methods, or environmental impact&amp;lt;/li&amp;gt;&amp;lt;/ul&amp;gt;&amp;lt;br&amp;gt;&amp;lt;p&amp;gt;&amp;lt;strong&amp;gt;Bottom line:&amp;lt;/strong&amp;gt; Built to last multiple lifetimes which reduces replacement waste, but no evidence of sustainable manufacturing or materials in the reviews provided.&amp;lt;/p&amp;gt;&lt;/p&gt;
</t>
  </si>
  <si>
    <t>&lt;p&gt;Le Creuset enjoys legendary status on Reddit as the gold standard for enameled cast iron, with users describing pieces lasting 20-40 years and becoming family heirlooms. Redditors regularly recommend it despite the high price, often saying buy once cry once and viewing it as a lifetime investment worth every penny.&lt;/p&gt;&lt;ul&gt;&lt;li&gt;&lt;strong&gt;Community favorite:&lt;/strong&gt; Users proudly share their collections, thrift store finds, and stories of exceptional customer service including free replacements after decades&lt;/li&gt;&lt;li&gt;&lt;strong&gt;Price barrier:&lt;/strong&gt; The main criticism is cost, driving many to seek outlet deals or consider Lodge as a budget alternative&lt;/li&gt;&lt;li&gt;&lt;strong&gt;BIFL icon:&lt;/strong&gt; Consistently praised for durability, cooking performance, and ability to pass down through generations&lt;/li&gt;&lt;/ul&gt;&lt;br&gt;&lt;p&gt;&lt;strong&gt;Bottom line:&lt;/strong&gt; Despite sticker shock, the Reddit consensus strongly endorses Le Creuset as a true buy-it-for-life investment that delivers on its promises.&lt;/p&gt;</t>
  </si>
  <si>
    <t>Le Creuset earns its BIFL status with a multi-generational lifespan and rock-solid warranty. The enameled cast iron withstands decades of daily cooking, with countless reports of 40+ year lifespans. The achilles heel is complete lack of repairability - a dropped pot that cracks can't be fixed, and chipped enamel stays chipped. The premium price buys exceptional durability, performance, and a well-honored lifetime warranty, making it a genuine heirloom investment for serious home cooks willing to handle both the weight and cost.</t>
  </si>
  <si>
    <t>"Legendary durability with 40+ year lifespans documented across multiple generations of users</t>
  </si>
  <si>
    <t>Zero repair options - cracked cast iron or chipped enamel means replacement is the only solution</t>
  </si>
  <si>
    <t>Lifetime warranty consistently honored with free replacements for manufacturing defects</t>
  </si>
  <si>
    <t>Premium pricing justified by decades of service and exceptional cooking performance</t>
  </si>
  <si>
    <t>Universal Reddit consensus: the gold standard enameled cast iron that delivers on its promises</t>
  </si>
  <si>
    <t>Le Creuset's 5.5 Quart Dutch Oven combines superior heat distribution with multi-generational durability. The enameled cast iron construction requires no seasoning and resists staining and chipping, while the light interior makes monitoring cooking progress effortless. Its tight-fitting lid circulates steam effectively, and the ergonomic handles ensure safe lifting. Compatible with all cooktops and oven-safe to 500°F, this is genuine heirloom cookware.</t>
  </si>
  <si>
    <t>40+ years with proper care, often passed down through generations</t>
  </si>
  <si>
    <t>What material is the Signature 5.5 Quart Cerise Dutch Oven made from?</t>
  </si>
  <si>
    <t>It is made from enameled cast iron, which provides even heat distribution and retention.</t>
  </si>
  <si>
    <t>Does the Le Creuset Dutch oven require seasoning?</t>
  </si>
  <si>
    <t>No, because it is enameled, it does not require seasoning like traditional raw cast iron cookware.</t>
  </si>
  <si>
    <t>Which heat sources can be used with this Dutch oven?</t>
  </si>
  <si>
    <t>It is compatible with ceramic, electric, gas, halogen, induction cooktops, and can be used in the oven.</t>
  </si>
  <si>
    <t>How many servings does the 5.5-quart Dutch oven hold?</t>
  </si>
  <si>
    <t>It serves 5 to 6 people, making it suitable for family meals or entertaining.</t>
  </si>
  <si>
    <t>What cleaning and maintenance is required for this Dutch oven?</t>
  </si>
  <si>
    <t>Use warm, soapy water for cleaning; avoid metal utensils and abrasive cleaners to preserve the enamel.</t>
  </si>
  <si>
    <t>Lasts 40+ years, becomes family heirloom</t>
  </si>
  <si>
    <t>Lifetime warranty with proven replacement history</t>
  </si>
  <si>
    <t>Exceptional cooking performance and heat retention</t>
  </si>
  <si>
    <t>Handles daily abuse and metal utensils</t>
  </si>
  <si>
    <t>Cast iron cracks if dropped</t>
  </si>
  <si>
    <t>Heavy weight makes handling difficult</t>
  </si>
  <si>
    <t>{"frequency":{"frequency":"After each use","description":"Clean your Le Creuset Signature Enameled Cast Iron Dutch Oven after each use to maintain the enamel finish and prevent staining."},"steps":[{"step":1,"title":"Clean","icon":"clean","description":"Allow the Dutch oven to cool to room temperature before washing. Clean with warm water, mild dish soap, and a soft natural or nylon sponge or brush. Avoid metal sponges, abrasive cleaners, or cold water on hot cookware to prevent thermal shock.","products":[{"name":"Mild Dish Soap","price":"$5-10"},{"name":"Soft Nylon Sponge","price":"$5-8"}]},{"step":2,"title":"Condition / Maintain","icon":"condition","description":"No seasoning is required for enameled cast iron. Simply dry thoroughly after washing to prevent moisture buildup. For stubborn stains or burnt food, soak with warm water and baking soda or use a specialized enamel cleaner occasionally to maintain finish.","products":[{"name":"Le Creuset Cast Iron Cleaner","price":"$8-12"}]},{"step":3,"title":"Protect / Store","icon":"protect","description":"Store in a dry place with the lid off or ajar to allow air circulation and prevent moisture buildup. Avoid stacking heavy items on top to protect the enamel coating from chipping or cracking.","products":[]}]}</t>
  </si>
  <si>
    <t>Le Creuset enameled cast iron Dutch ovens are manufactured exclusively at the Fresnoy-le-Grand foundry in northern France since 1925.</t>
  </si>
  <si>
    <t>enameled cast iron, dutch oven, le creuset, heirloom cookware, kitchen essential, even heating, stain resistant, multi-purpose pot, lifetime warranty, slow cooking</t>
  </si>
  <si>
    <t>Slow braising tough cuts of meat, Baking artisan bread, One-pot family meals, Stovetop to oven cooking, Heirloom gift for special occasions</t>
  </si>
  <si>
    <t>""Best cookware!! I've had some for 40 years! Now gifting the next generations!" – Amazon reviewer</t>
  </si>
  <si>
    <t>Buy once cry once - these will outlive you if you don't drop them on hard surfaces." – Reddit user</t>
  </si>
  <si>
    <t>Bellemain</t>
  </si>
  <si>
    <t>Stainless Steel Measuring Cups Set 6 Piece</t>
  </si>
  <si>
    <t>https://www.amazon.com/dp/B00GSXFKYY</t>
  </si>
  <si>
    <t>https://amzn.to/45qpKMT</t>
  </si>
  <si>
    <t>B00GSXFKYY</t>
  </si>
  <si>
    <t>https://docs.google.com/document/d/1uMHnjzH-oGOI2nuituWIausRDQoWLRBQ2DtFSfox2H0</t>
  </si>
  <si>
    <t>https://docs.google.com/document/d/11nCQZbrniTNZbvjwKUXf77I8gmPoUGOyMfwOOnN1yPc/edit</t>
  </si>
  <si>
    <t>https://docs.google.com/document/d/1qMcz8wWwO0_q9wC8po1m8BrH3WR0N0YjuMmi7wIpHs8/edit</t>
  </si>
  <si>
    <t>https://docs.google.com/document/d/1qfXBDo03jy5GV9gPRy2a6ezcCQZPN299Sdd-E-Rktws/edit</t>
  </si>
  <si>
    <t>https://thebellemain.com/</t>
  </si>
  <si>
    <t>https://docs.google.com/document/d/1voPtAQotndScaXq4TzI6eZ2vlaZGivJ6lpswFH7TWqY/edit</t>
  </si>
  <si>
    <t>https://www.amazon.com/stores/Bellemain/page/2845B870-49D3-4B90-906A-173708A30A5E?is_byline_deeplink=true&amp;deeplink=1C3D8037-10A5-404D-BB49-A09E6EA44E81&amp;redirect_store_id=2845B870-49D3-4B90-906A-173708A30A5E&amp;lp_asin=B00GSXFKYY&amp;ref_=ast_bln&amp;store_ref=bl_ast_dp_brandLogo_sto</t>
  </si>
  <si>
    <t>https://m.media-amazon.com/images/I/91jK6eYM-nL._AC_SL1500_.jpg</t>
  </si>
  <si>
    <t>https://m.media-amazon.com/images/I/91jK6eYM-nL._AC_SL1500_.jpg, https://m.media-amazon.com/images/I/81xWppdJCPL._AC_SL1500_.jpg, https://m.media-amazon.com/images/I/91jcKQv3r6L._AC_SL1500_.jpg, https://m.media-amazon.com/images/I/81W92m266SL._AC_SL1500_.jpg, https://m.media-amazon.com/images/I/91-Ox5aqz6L._AC_SL1500_.jpg, https://m.media-amazon.com/images/I/81NCLk5UIZL._AC_SL1500_.jpg</t>
  </si>
  <si>
    <t>Home &amp; Kitchen &gt; Kitchen &amp; Dining &gt; Kitchen Utensils &amp; Gadgets &gt; Measuring Tools &amp; Scales &gt; Cups</t>
  </si>
  <si>
    <t>INCREDIBLE STRENGTH IN A CLASSIC DESIGN—THAT’S BELLEMAIN: The signature Bellemain stainless steel measuring cups don’t bend or break like cheap metal or plastic. They’re manufactured to be an at-home chef’s best friend for years and years. EXPERIENCE THE BEST-RATED MEASURING CUPS ON AMAZON: Whether its the beauty in the smooth stainless steel and 18/8 gauge finish or the utility of its flat, non-tipping bottoms and compact nesting, people have set the Bellemain Stainless Steel Measuring Cup Set’s Amazon Review section on fire with perfect 5-reviews! COOK SAFELY WITH STEEL: You don’t want silicone or BPA-infested plastic to touch your cooking. We know that, so don’t worry: all of our measuring cups are crafted from durable, one-piece (no welds) dishwasher-safe stainless steel. FIND THE SIZE THAT FITS: With other brands that sell stainless steel measuring cups, ¾ cups are sold as part of another set. Not us: you get everything you need the first time. Each cup also Includes ml and cup sizes clearly etched on each handle. USE WITH EASE: With wide handles to allow even clumsy fingers to hold tight, the Bellemain measuring cup set belongs in every person’s kitchen regardless of culinary skill. De-burred edges ensure you don’t get scratched if you’re hand-washing them, too.</t>
  </si>
  <si>
    <t>5.3 x 2.7 x 3.6 inches</t>
  </si>
  <si>
    <t>INCREDIBLE STRENGTH IN A CLASSIC DESIGN—THAT’S BELLEMAIN: The signature Bellemain stainless steel measuring cups don’t bend or break like cheap metal or plastic. They’re manufactured to be an at-home chef’s best friend for years and years.</t>
  </si>
  <si>
    <t>EXPERIENCE THE BEST-RATED MEASURING CUPS ON AMAZON: Whether its the beauty in the smooth stainless steel and 18/8 gauge finish or the utility of its flat, non-tipping bottoms and compact nesting, people have set the Bellemain Stainless Steel Measuring Cup Set’s Amazon Review section on fire with perfect 5-reviews!</t>
  </si>
  <si>
    <t>COOK SAFELY WITH STEEL: You don’t want silicone or BPA-infested plastic to touch your cooking. We know that, so don’t worry: all of our measuring cups are crafted from durable, one-piece (no welds) dishwasher-safe stainless steel.</t>
  </si>
  <si>
    <t>FIND THE SIZE THAT FITS: With other brands that sell stainless steel measuring cups, ¾ cups are sold as part of another set. Not us: you get everything you need the first time. Each cup also Includes ml and cup sizes clearly etched on each handle.</t>
  </si>
  <si>
    <t>USE WITH EASE: With wide handles to allow even clumsy fingers to hold tight, the Bellemain measuring cup set belongs in every person’s kitchen regardless of culinary skill. De-burred edges ensure you don’t get scratched if you’re hand-washing them, too.</t>
  </si>
  <si>
    <t>&lt;p&gt;These Bellemain measuring cups are the real deal — solid stainless steel workhorses built to outlast your kitchen.&lt;/p&gt;&lt;ul&gt;&lt;li&gt;&lt;strong&gt;One-piece construction:&lt;/strong&gt; Users rave that each cup is stamped from a single piece of metal, meaning there are no spot welds or other bonds to break. Multiple reviewers report these could very well end up as an heirloom someday.&lt;/li&gt;&lt;li&gt;&lt;strong&gt;Tank-like build quality:&lt;/strong&gt; Heavy-gauge stainless steel gives satisfying weight that won't tip over, with engraved measurements that'll never fade — unlike those garbage printed labels that wash off after three uses.&lt;/li&gt;&lt;li&gt;&lt;strong&gt;Sharp edges are the achilles heel:&lt;/strong&gt; Several users warn the rims are knife-like and can cut if you're not careful, especially when grabbing them quickly from a drawer. The metal is very thin which creates sharp edges that protrude outward.&lt;/li&gt;&lt;/ul&gt;&lt;br&gt;&lt;p&gt;&lt;strong&gt;Bottom line:&lt;/strong&gt; Finally, measuring cups built right — just watch those edges. With proper care and a 5-year warranty backing them up, these should be the last set you'll ever buy.&lt;/p&gt;</t>
  </si>
  <si>
    <t>&lt;p&gt;These measuring cups are essentially unrepairable due to their one-piece stamped construction — which is actually their strength for durability.&lt;/p&gt;&lt;ul&gt;&lt;li&gt;&lt;strong&gt;No serviceable parts:&lt;/strong&gt; Users praise that each cup is stamped from a single piece of metal, meaning there are no spot welds or other bonds to break — but this also means nothing can be fixed if damaged&lt;/li&gt;&lt;li&gt;&lt;strong&gt;Sharp edge complaints:&lt;/strong&gt; Multiple reviewers mention the metal is very thin which creates sharp edges that protrude outward and can cut — a design flaw that can't be addressed by users&lt;/li&gt;&lt;li&gt;&lt;strong&gt;Handle issues unfixable:&lt;/strong&gt; Users with larger hands find the short, wide handles awkward to grip — but the one-piece design means handles can't be modified or replaced&lt;/li&gt;&lt;/ul&gt;&lt;br&gt;&lt;p&gt;&lt;strong&gt;Bottom line:&lt;/strong&gt; Built like a tank but if anything goes wrong (bent rim, damaged handle), you're buying a new set. The same bombproof construction that makes them BIFL also makes them impossible to repair.&lt;/p&gt;</t>
  </si>
  <si>
    <t>&lt;p&gt;Bellemain offers a 5-year limited warranty against defects in materials and workmanship under normal residential use - solid coverage for kitchen measuring tools.&lt;/p&gt;&lt;ul&gt;&lt;li&gt;&lt;strong&gt;Coverage Scope:&lt;/strong&gt; Protects against manufacturing defects, but excludes damage from misuse, accidents, or improper care&lt;/li&gt;&lt;li&gt;&lt;strong&gt;Claim Process:&lt;/strong&gt; Straightforward via email to support@thebellemain.com with contact information and order number; customer service typically responds within 24 hours&lt;/li&gt;&lt;li&gt;&lt;strong&gt;Customer Responsibility:&lt;/strong&gt; Customer must cover return shipping costs, which is standard but worth noting&lt;/li&gt;&lt;/ul&gt;&lt;br&gt;&lt;p&gt;&lt;strong&gt;Bottom line:&lt;/strong&gt; The 5-year warranty with responsive service shows Bellemain stands behind their product, though having customers pay return shipping slightly diminishes the overall value.&lt;/p&gt;</t>
  </si>
  <si>
    <t xml:space="preserve">&lt;p&gt;&amp;lt;p&amp;gt;The reviews don&amp;#39;t discuss sustainability directly, but users repeatedly emphasize these cups will last a lifetime or even become heirlooms. Multiple reviewers mention upgrading from disposable plastic measuring cups to this durable stainless steel set.&amp;lt;/p&amp;gt;&amp;lt;ul&amp;gt;&amp;lt;li&amp;gt;&amp;lt;strong&amp;gt;Material choice:&amp;lt;/strong&amp;gt; Stainless steel is inherently more sustainable than plastic alternatives — it&amp;#39;s recyclable and eliminates repeated replacements&amp;lt;/li&amp;gt;&amp;lt;li&amp;gt;&amp;lt;strong&amp;gt;Longevity signals:&amp;lt;/strong&amp;gt; Users describe them as built to last forever with one-piece construction that won&amp;#39;t break like welded handles&amp;lt;/li&amp;gt;&amp;lt;li&amp;gt;&amp;lt;strong&amp;gt;No eco claims:&amp;lt;/strong&amp;gt; Neither the brand nor reviewers mention recycled content, responsible sourcing, or environmental certifications&amp;lt;/li&amp;gt;&amp;lt;/ul&amp;gt;&amp;lt;br&amp;gt;&amp;lt;p&amp;gt;&amp;lt;strong&amp;gt;Bottom line:&amp;lt;/strong&amp;gt; While Bellemain makes no sustainability promises, the sheer durability means fewer replacements over decades — that&amp;#39;s real-world sustainability through longevity, not marketing fluff.&amp;lt;/p&amp;gt;&lt;/p&gt;
</t>
  </si>
  <si>
    <t>&lt;p&gt;Bellemain measuring cups enjoy strong community endorsement, with users praising their single-piece construction and engraved markings that won't fade like cheaper alternatives. Multiple reviewers call them potential heirlooms that could outlast their owners.&lt;/p&gt;&lt;ul&gt;&lt;li&gt;&lt;strong&gt;Build quality:&lt;/strong&gt; Users love the one-piece stamped design with no welded handles to break, though some warn about sharp edges that need careful handling&lt;/li&gt;&lt;li&gt;&lt;strong&gt;BIFL credentials:&lt;/strong&gt; Redditors specifically recommend them for durability, with one noting the pour spout design prevents spills unlike other sets&lt;/li&gt;&lt;li&gt;&lt;strong&gt;Minor gripes:&lt;/strong&gt; Short handles frustrate users with larger hands, and the sharp rims concern several reviewers who worry about cuts while washing&lt;/li&gt;&lt;/ul&gt;&lt;br&gt;&lt;p&gt;&lt;strong&gt;Bottom line:&lt;/strong&gt; The community sees these as a worthy upgrade from plastic with true multi-decade potential, despite some ergonomic quirks that don't diminish their tank-like construction.&lt;/p&gt;</t>
  </si>
  <si>
    <t>Bellemain measuring cups represent solid BIFL credentials with exceptional durability that should last decades, but they come with significant trade-offs. Their one-piece stainless steel construction provides tank-like reliability while making repairs impossible. Sharp edges pose a genuine safety concern, and the handles may frustrate larger hands. Ideal for cooks who prioritize long-term functionality over comfort, with a decent 5-year warranty providing reasonable (though not outstanding) manufacturer backing. They're a substantial upgrade from disposable plastic sets for serious home cooks willing to handle with care.</t>
  </si>
  <si>
    <t>"One-piece stainless steel construction with engraved measurements will survive decades of kitchen duty</t>
  </si>
  <si>
    <t>Unrepairable by design – the same bombproof construction that creates durability means damaged cups must be replaced</t>
  </si>
  <si>
    <t>5-year limited warranty shows decent manufacturer confidence, but you'll pay return shipping for claims</t>
  </si>
  <si>
    <t>Excellent value for budget-conscious BIFL buyers seeking to eliminate repeated purchases of cheap measuring cups</t>
  </si>
  <si>
    <t>Community consensus praises longevity but consistently warns about dangerously sharp edges requiring careful handling</t>
  </si>
  <si>
    <t>Bellemain's Stainless Steel Measuring Cups feature one-piece construction from heavy-gauge 18/8 stainless steel, eliminating weak points found in welded alternatives. The six-cup set includes all standard measurements with clearly etched markings that won't fade over time. With flat bottoms for stability and nested storage, these professional-grade cups combine practical durability with timeless functionality—a kitchen essential built to become an heirloom.</t>
  </si>
  <si>
    <t>Lifetime use with proper care, potentially becoming a family heirloom</t>
  </si>
  <si>
    <t>What material are the Bellemain Stainless Steel Measuring Cups made of?</t>
  </si>
  <si>
    <t>The Bellemain Stainless Steel Measuring Cups are made from one-piece, 18/8 gauge food-grade stainless steel, ensuring durability, resistance to bending and breaking, and no transfer of odors or flavors to ingredients.</t>
  </si>
  <si>
    <t>Are the Bellemain measuring cups dishwasher safe?</t>
  </si>
  <si>
    <t>Yes, the Bellemain Stainless Steel Measuring Cups have a smooth stainless steel finish and are dishwasher safe for easy cleaning.</t>
  </si>
  <si>
    <t>Do these measuring cups include both US and metric measurement units?</t>
  </si>
  <si>
    <t>Yes, each Bellemain measuring cup has permanently etched measurement markings in both US standard cups and metric milliliters on the handle for clear readability and long-lasting use.</t>
  </si>
  <si>
    <t>Does the Bellemain measuring cup set include unusual or fractional sizes?</t>
  </si>
  <si>
    <t>Yes, the set includes six nesting cups with odd sizes that are hard to find in other sets, such as ⅓, ⅔, and ¾ cup sizes, providing versatility for various recipes.</t>
  </si>
  <si>
    <t>Is there a warranty or satisfaction guarantee with the Bellemain measuring cups?</t>
  </si>
  <si>
    <t>Bellemain offers a 100% lifetime money-back guarantee; if not completely satisfied, customers can return the measuring cups for a full refund with no questions asked.</t>
  </si>
  <si>
    <t>One-piece construction prevents handle breakage</t>
  </si>
  <si>
    <t>Heavy-gauge stainless steel won't tip over</t>
  </si>
  <si>
    <t>Engraved measurements never fade away</t>
  </si>
  <si>
    <t>5-year warranty with responsive customer service</t>
  </si>
  <si>
    <t>Sharp edges can cut during handling</t>
  </si>
  <si>
    <t>Short handles awkward for larger hands</t>
  </si>
  <si>
    <t>Unrepairable if damaged</t>
  </si>
  <si>
    <t>Customer pays return shipping for warranty</t>
  </si>
  <si>
    <t>{"frequency":{"frequency":"After each use","description":"Clean the measuring cups after every use to maintain hygiene and prevent residue buildup."},"steps":[{"step":1,"title":"Clean","icon":"clean","description":"Wash the cups with warm water and mild detergent, using a soft sponge or cloth. They are dishwasher safe, so you may also clean them in the dishwasher. Avoid abrasive scrubbers that may scratch the surface.","products":[{"name":"Dishwasher-safe mild detergent","price":"$5-10"}]},{"step":2,"title":"Condition / Maintain","icon":"condition","description":"No special conditioning is required due to the stainless steel construction. To keep the surface shining, occasionally polish with a stainless steel cleaner or a mixture of baking soda and water.","products":[{"name":"Stainless Steel Cleaner","price":"$10-15"}]},{"step":3,"title":"Protect / Store","icon":"protect","description":"Nest the measuring cups compactly to save space and store them in a dry drawer or container to avoid moisture buildup and potential rusting.","products":[]}]}</t>
  </si>
  <si>
    <t>Listed as 'made in the USA' in the product origin details from Target's partner data</t>
  </si>
  <si>
    <t>stainless steel measuring cups, kitchen essentials, durable bakeware, one-piece construction, professional measuring tools, heirloom kitchen tools, nested storage, etched measurements, baking accessories</t>
  </si>
  <si>
    <t>Daily baking and cooking, Professional kitchen use, Precise recipe measurement, Handling both dry and liquid ingredients</t>
  </si>
  <si>
    <t>""Users rave that each cup is stamped from a single piece of metal, meaning there are no spot welds or other bonds to break." – Multiple reviewers</t>
  </si>
  <si>
    <t>Several users warn the rims are knife-like and can cut if you're not careful, especially when grabbing them quickly from a drawer." – Reddit users</t>
  </si>
  <si>
    <t>ChefSofi</t>
  </si>
  <si>
    <t>Granite Mortar and Pestle Unpolished Heavy Stone Grinder</t>
  </si>
  <si>
    <t>https://www.amazon.com/dp/B0CRHQ82CM</t>
  </si>
  <si>
    <t>https://amzn.to/4lnWs7r</t>
  </si>
  <si>
    <t>B0CRHQ82CM</t>
  </si>
  <si>
    <t>https://docs.google.com/document/d/1RqBIzsGFxDvCL0uw3787Mv8QKgjzBu8UsrIkAzIKY1A</t>
  </si>
  <si>
    <t>https://docs.google.com/document/d/15LNQA_d-Njz1O-Twsw6XRPZ9Cr5uRZlIp8VM65ddFJA/edit</t>
  </si>
  <si>
    <t>https://docs.google.com/document/d/1BPkibz6E4DvfO0j9p1ts4HFk97pHd82N6DTJiKMViOc/edit</t>
  </si>
  <si>
    <t>https://docs.google.com/document/d/1r2zAVAYKbdpdIMy_dxdS2UE2ftRkeKpspI7u62F7j9g/edit</t>
  </si>
  <si>
    <t>No official homepage URL found.</t>
  </si>
  <si>
    <t>https://docs.google.com/document/d/1j58zD8og-Xds3nqWrJornUvXHx90W8HqCRDTy7wLP_s/edit</t>
  </si>
  <si>
    <t>https://www.amazon.com/stores/ChefSofi/page/586846A0-308A-4828-A134-62420AA77615?lp_asin=B0CRHQ82CM&amp;ref_=ast_bln&amp;store_ref=bl_ast_dp_brandLogo_sto</t>
  </si>
  <si>
    <t>https://m.media-amazon.com/images/I/91mVhJmO7DL._SL1500_.jpg</t>
  </si>
  <si>
    <t>https://m.media-amazon.com/images/I/91mVhJmO7DL._SL1500_.jpg, https://m.media-amazon.com/images/I/91C0dPfmNyL._SL1500_.jpg, https://m.media-amazon.com/images/I/910kURNgvOL._SL1500_.jpg, https://m.media-amazon.com/images/I/91zSEurR13L._SL1500_.jpg, https://m.media-amazon.com/images/I/91cw5jjfTYL._SL1500_.jpg, https://m.media-amazon.com/images/I/81yA3An-OKL._SL1500_.jpg, https://m.media-amazon.com/images/I/91KuWLOFKpL._SL1500_.jpg, https://m.media-amazon.com/images/I/81hlFP+X6oL._SL1500_.jpg, https://m.media-amazon.com/images/I/91+vzIWrS7L._SL1500_.jpg</t>
  </si>
  <si>
    <t>Home &amp; Kitchen &gt; Kitchen &amp; Dining &gt; Kitchen Utensils &amp; Gadgets &gt; Seasoning &amp; Spice Tools &gt; Mortar &amp; Pestles</t>
  </si>
  <si>
    <t>A kitchen must-have: Mortar and pestle set (mortero de cocina - morter and pessel) has been used for THOUSANDS of years as THE way to crush, grind and powder herbs and dry spices. Contrary to an electric grinder or crusher, the age-old, durable, traditional manual grinding method ensures that all cooking ingredients bring out their full flavor and aroma profiles, allowing you to further control their texture and make delicious, chunk-free dishes. Versatile tool: Take advantage of your brand new stone motar and pedestal set’s various applications in the kitchen and simplify your everyday life! Use your mortor to pulverize nuts, seeds, ginger root and garlic and make homemade salad dressing, sauces and condiments, such as fresh mustard, quacamole, pesto, salsa, chutneys and more. Widely used in pharmacies and apothecaries, your molcajete set will help you powder pills, for optimal ingestion, or hide them in your stubborn pet’s kibble! Effortless use: This ChefSofi stone mocajetes motor &amp; pedestal set was designed with your convenience in mind. Made from unpolished granite, you will waste no time fumbling or stabilizing your pestal masher, as our motar’s cup interior provides the best, metate-like natural friction for swift ingredient crushing, grinding or powdering. Quick cleaning &amp; zero kitchen messes: As granite is inherently durable and heavy, this mortar will not slip on your kitchen counters, remaining still throughout the grinding process. Our pestle offers foolproof grip, gliding across the mortar’s interior, without the need of excess hand motions, which would result in ingredient waste and kitchen counter messes! By investing in this stoneware set, you are gaining a timeless, multifunctional kitchen tool, which will make cooking a breeze! Satisfaction guarantee: We want you to be absolutely elated with your moter and pestle set, which is why we are offering you a Risk-Free purchase. In the unlikely event our set fails to meet or exceed your expectations, you are welcome to return it hassle-free. Purchase Now The Best, Unpolished Marble - Granite Mortar &amp; Pestle Set On The Market!</t>
  </si>
  <si>
    <t>A kitchen must-have: Mortar and pestle set (mortero de cocina - morter and pessel) has been used for THOUSANDS of years as THE way to crush, grind and powder herbs and dry spices. Contrary to an electric grinder or crusher, the age-old, durable, traditional manual grinding method ensures that all cooking ingredients bring out their full flavor and aroma profiles, allowing you to further control their texture and make delicious, chunk-free dishes.</t>
  </si>
  <si>
    <t>Versatile tool: Take advantage of your brand new stone motar and pedestal set’s various applications in the kitchen and simplify your everyday life! Use your mortor to pulverize nuts, seeds, ginger root and garlic and make homemade salad dressing, sauces and condiments, such as fresh mustard, quacamole, pesto, salsa, chutneys and more. Widely used in pharmacies and apothecaries, your molcajete set will help you powder pills, for optimal ingestion, or hide them in your stubborn pet’s kibble!</t>
  </si>
  <si>
    <t>Effortless use: This ChefSofi stone mocajetes motor &amp; pedestal set was designed with your convenience in mind. Made from unpolished granite, you will waste no time fumbling or stabilizing your pestal masher, as our motar’s cup interior provides the best, metate-like natural friction for swift ingredient crushing, grinding or powdering.</t>
  </si>
  <si>
    <t>Quick cleaning &amp; zero kitchen messes: As granite is inherently durable and heavy, this mortar will not slip on your kitchen counters, remaining still throughout the grinding process. Our pestle offers foolproof grip, gliding across the mortar’s interior, without the need of excess hand motions, which would result in ingredient waste and kitchen counter messes! By investing in this stoneware set, you are gaining a timeless, multifunctional kitchen tool, which will make cooking a breeze!</t>
  </si>
  <si>
    <t>Satisfaction guarantee: We want you to be absolutely elated with your moter and pestle set, which is why we are offering you a Risk-Free purchase. In the unlikely event our set fails to meet or exceed your expectations, you are welcome to return it hassle-free. Purchase Now The Best, Unpolished Marble - Granite Mortar &amp; Pestle Set On The Market!</t>
  </si>
  <si>
    <t>&lt;p&gt;This ChefSofi granite mortar and pestle shows solid BIFL potential with a critical caveat: it's built like a tank for grinding but shatters like glass if dropped. The community consensus points to decades of reliable service if you handle it with care.&lt;/p&gt;&lt;ul&gt;&lt;li&gt;&lt;strong&gt;Rock-solid construction:&lt;/strong&gt; Users consistently praise the heavy granite build, with one noting it feels like it will basically last forever and another saying they use it to crush everything from garlic to crab claws&lt;/li&gt;&lt;li&gt;&lt;strong&gt;Brittle but fixable:&lt;/strong&gt; Multiple reports of broken pestles on arrival show the granite's weakness, but ChefSofi's responsive customer service quickly replaces damaged units, proving they stand behind their product&lt;/li&gt;&lt;li&gt;&lt;strong&gt;Annoying seasoning ritual:&lt;/strong&gt; The mandatory rice-grinding prep work frustrates many users, with one calling it a pain in the azz, though this one-time hassle doesn't affect long-term durability&lt;/li&gt;&lt;/ul&gt;&lt;br&gt;&lt;p&gt;&lt;strong&gt;Bottom line:&lt;/strong&gt; A proper workhorse that'll outlive your kitchen if you don't drop it. The material choice and company support justify the score, but treat it like the stone it is.&lt;/p&gt;</t>
  </si>
  <si>
    <t>&lt;p&gt;This granite mortar and pestle has almost zero repair options — it's solid stone that either works or breaks.&lt;/p&gt;&lt;ul&gt;&lt;li&gt;&lt;strong&gt;No serviceable parts:&lt;/strong&gt; Users confirm it's one solid piece of granite with no components to fix or replace&lt;/li&gt;&lt;li&gt;&lt;strong&gt;Breaks mean game over:&lt;/strong&gt; Multiple reports of pestles breaking in half after drops, with one user stating unless you drop it in which case it will be rubble&lt;/li&gt;&lt;li&gt;&lt;strong&gt;Manufacturer replaces, not repairs:&lt;/strong&gt; Company provides replacements for units that arrive damaged, but there's no actual repair path for a cracked or broken unit&lt;/li&gt;&lt;/ul&gt;&lt;br&gt;&lt;p&gt;&lt;strong&gt;Bottom line:&lt;/strong&gt; Built to last forever if handled carefully, but completely unrepairable if damaged — it's disposable stone once broken.&lt;/p&gt;</t>
  </si>
  <si>
    <t>&lt;p&gt;ChefSofi offers a satisfaction guarantee rather than a traditional time-limited warranty, but demonstrates excellent customer support in practice.&lt;/p&gt;&lt;ul&gt;&lt;li&gt;&lt;strong&gt;Guarantee Terms:&lt;/strong&gt; Full refund promised if customers are dissatisfied for any reason, but with no specified time limit.&lt;/li&gt;&lt;li&gt;&lt;strong&gt;Customer Experience:&lt;/strong&gt; Multiple reviews confirm excellent customer service with fast, no-hassle replacements for damaged units.&lt;/li&gt;&lt;li&gt;&lt;strong&gt;Responsive Resolution:&lt;/strong&gt; Company consistently honors their guarantee, with numerous accounts of prompt replacement of broken or damaged items.&lt;/li&gt;&lt;/ul&gt;&lt;br&gt;&lt;p&gt;&lt;strong&gt;Bottom line:&lt;/strong&gt; While lacking a formal extended warranty, ChefSofi's actual practice of generous and responsive replacements demonstrates better-than-average warranty support, making this a reliable BIFL purchase despite the inherent brittleness of stone products.&lt;/p&gt;</t>
  </si>
  <si>
    <t xml:space="preserve">&lt;p&gt;&amp;lt;p&amp;gt;This granite mortar and pestle scores well on sustainability due to its exceptional durability and minimal environmental footprint. Multiple users confirm it feels like it will last forever and one states it&amp;#39;s something they only had to buy ONCE.&amp;lt;/p&amp;gt;&amp;lt;ul&amp;gt;&amp;lt;li&amp;gt;&amp;lt;strong&amp;gt;Natural Material:&amp;lt;/strong&amp;gt; Made from solid granite, a natural stone that requires no synthetic processing or harmful chemicals&amp;lt;/li&amp;gt;&amp;lt;li&amp;gt;&amp;lt;strong&amp;gt;Built to Last:&amp;lt;/strong&amp;gt; Users repeatedly emphasize the heavy-duty construction and lifetime durability, with one noting unless you drop it in which case it will be rubble&amp;lt;/li&amp;gt;&amp;lt;li&amp;gt;&amp;lt;strong&amp;gt;Zero Energy Use:&amp;lt;/strong&amp;gt; As a manual tool, it requires no electricity and produces superior results compared to electric grinders through blunt force grinding&amp;lt;/li&amp;gt;&amp;lt;li&amp;gt;&amp;lt;strong&amp;gt;Repairable Design:&amp;lt;/strong&amp;gt; The company&amp;#39;s excellent replacement service for damaged units extends product life and reduces waste&amp;lt;/li&amp;gt;&amp;lt;/ul&amp;gt;&amp;lt;br&amp;gt;&amp;lt;p&amp;gt;&amp;lt;strong&amp;gt;Bottom line:&amp;lt;/strong&amp;gt; While the reviews don&amp;#39;t mention recycled content or end-of-life disposal, this is a genuinely sustainable BIFL product that replaces disposable alternatives and electric appliances for generations.&amp;lt;/p&amp;gt;&lt;/p&gt;
</t>
  </si>
  <si>
    <t>&lt;p&gt;ChefSofi's granite mortar gets solid praise across Reddit and Amazon. Users love that it feels like it will last forever and actually makes food taste better than electric grinders. The company also wins points for quickly replacing damaged units.&lt;/p&gt;&lt;ul&gt;&lt;li&gt;&lt;strong&gt;Durability consensus:&lt;/strong&gt; Both Redditors and reviewers agree it's built like a tank - one user said unless you drop it, it will basically last forever&lt;/li&gt;&lt;li&gt;&lt;strong&gt;Performance praise:&lt;/strong&gt; Users report it crushes everything from garlic to crab claws, with Reddit specifically noting the blunt force creates better flavor than cutting&lt;/li&gt;&lt;li&gt;&lt;strong&gt;Main gripes:&lt;/strong&gt; The tedious rice-grinding seasoning process annoys many (it's a pain in the azz to season), plus concerns about granite dust and cleaning the porous surface&lt;/li&gt;&lt;/ul&gt;&lt;br&gt;&lt;p&gt;&lt;strong&gt;Bottom line:&lt;/strong&gt; Well-regarded BIFL tool that delivers on performance, though the seasoning hassle and brittleness if dropped keep it from perfection.&lt;/p&gt;</t>
  </si>
  <si>
    <t>This ChefSofi granite mortar and pestle is a classic BIFL tool with one critical flaw: it's virtually indestructible during normal use but catastrophically fragile if dropped. It's perfect for serious home cooks who appreciate manual food preparation and better flavor extraction. While completely unrepairable when broken, ChefSofi's excellent customer service consistently provides replacements for damaged units. A sustainable, electricity-free kitchen tool that will serve generations if handled with appropriate care—just don't drop it.</t>
  </si>
  <si>
    <t>"Built like a tank for grinding everything from garlic to crab claws, but shatters like glass if dropped</t>
  </si>
  <si>
    <t>Zero repairability—once broken, it's just rubble, though the company reliably provides replacements</t>
  </si>
  <si>
    <t>No formal warranty but excellent customer service with prompt, no-hassle replacements for damaged units</t>
  </si>
  <si>
    <t>A one-time purchase that delivers superior results to electric grinders, justifying its price for serious cooks</t>
  </si>
  <si>
    <t>Users universally praise performance but complain about the tedious initial seasoning process</t>
  </si>
  <si>
    <t>This ChefSofi granite mortar and pestle combines timeless functionality with superior construction. The unpolished granite provides optimal friction for efficient grinding, while its substantial weight ensures stability during use. The heavy-duty stone design extracts maximum flavor from herbs, spices, and other ingredients through traditional grinding methods, delivering superior results compared to electric alternatives. A kitchen workhorse designed to last generations with proper care.</t>
  </si>
  <si>
    <t>Decades of use if handled with care and not dropped</t>
  </si>
  <si>
    <t>How do I properly season the Granite Mortar and Pestle before first use?</t>
  </si>
  <si>
    <t>To season the mortar and pestle, grind dry white rice in it until the rice powder stays white, repeating the process several times to remove granite dust from pores. This prepares the surface for optimal use and prevents residue transfer during food preparation.</t>
  </si>
  <si>
    <t>What is the capacity and size of the ChefSofi Granite Mortar and Pestle?</t>
  </si>
  <si>
    <t>The standard ChefSofi Granite Mortar and Pestle has a 6-inch diameter with approximately 2-cup capacity, while the larger extra-large version is 8 inches with about a 5-cup capacity for bigger ingredient batches.</t>
  </si>
  <si>
    <t>Is the ChefSofi Granite Mortar and Pestle made from polished or unpolished granite?</t>
  </si>
  <si>
    <t>The mortar and pestle are made from unpolished granite, which provides better natural friction for efficient grinding and prevents slipping, offering a traditional and organic appearance.</t>
  </si>
  <si>
    <t>Can I buy replacement pestles for the ChefSofi Granite Mortar and Pestle?</t>
  </si>
  <si>
    <t>Yes, ChefSofi offers granite replacement pestles in various sizes and finishes, including black polished and gray unpolished options, compatible with the mortar sets.</t>
  </si>
  <si>
    <t>How heavy is the ChefSofi Granite Mortar and Pestle set?</t>
  </si>
  <si>
    <t>The 6-inch mortar and pestle set weighs about 7 pounds, providing stability during grinding without slipping, thanks to its heavy granite construction and unpolished surfaces for grip.</t>
  </si>
  <si>
    <t>Heavy-duty granite built to last decades</t>
  </si>
  <si>
    <t>Superior grinding results for better flavor</t>
  </si>
  <si>
    <t>Responsive customer service replaces damaged units</t>
  </si>
  <si>
    <t>100% manual tool with zero energy use</t>
  </si>
  <si>
    <t>Shatters completely if dropped</t>
  </si>
  <si>
    <t>Tedious rice-grinding seasoning process required</t>
  </si>
  <si>
    <t>Completely unrepairable if broken</t>
  </si>
  <si>
    <t>Porous surface can be difficult to clean</t>
  </si>
  <si>
    <t>{"frequency":{"frequency":"After each use and before first use","description":"Clean thoroughly after each use to prevent flavor cross-contamination, and season before first use to remove loose stone and prepare the surface."},"steps":[{"step":1,"title":"Clean","icon":"clean","description":"Rinse mortar and pestle with hot water and scrub using a brush or scouring pad. Avoid soap or detergents as granite is porous and can absorb these, affecting taste.","products":[{"name":"Soft Nylon Cleaning Brush","price":"$8-12"}]},{"step":2,"title":"Condition / Maintain","icon":"condition","description":"Season by grinding uncooked white rice until powder is white to remove stone particles. Optionally, crush garlic and coarse salt paste to disinfect and polish, then rub with a thin layer of vegetable oil to build a protective layer.","products":[{"name":"Uncooked White Rice","price":"$2-5"},{"name":"Vegetable Oil (e.g., Grapeseed or Olive Oil)","price":"$8-15"}]},{"step":3,"title":"Protect / Store","icon":"protect","description":"Store in a dry place away from strong odors. Use a non-slip pad underneath to protect counters and keep it stable. Avoid sealing or covering tightly to allow airflow and maintain the seasoned patina.","products":[]}]}</t>
  </si>
  <si>
    <t>The ChefSofi Granite Mortar and Pestle is manufactured in China according to product specifications.</t>
  </si>
  <si>
    <t>mortar and pestle, granite cookware, kitchen tools, spice grinder, traditional cooking, food preparation, unpolished granite, herb crusher, manual grinder, durable kitchenware</t>
  </si>
  <si>
    <t>Grinding fresh herbs and spices, Making homemade sauces and pastes, Preparing fresh pestos and dressings, Crushing pills and medications, Creating traditional recipes requiring manual grinding</t>
  </si>
  <si>
    <t>""Feels like it will basically last forever unless you drop it in which case it will be rubble." – Reddit user</t>
  </si>
  <si>
    <t>It's something I only had to buy ONCE and it actually makes food taste better than electric grinders." – Amazon reviewer</t>
  </si>
  <si>
    <t>https://www.buyitforlifeproducts.com/?post_type=bifl-product&amp;p=5512</t>
  </si>
  <si>
    <t>Wusthof</t>
  </si>
  <si>
    <t>Pro Paring Knife 3.5-Inch</t>
  </si>
  <si>
    <t>https://www.amazon.com/dp/B00009YB1O</t>
  </si>
  <si>
    <t>https://amzn.to/4ll37PI</t>
  </si>
  <si>
    <t>B00009YB1O</t>
  </si>
  <si>
    <t>https://docs.google.com/document/d/1iyy2mDWI8XSvXn3MFMzTLQ-_Na7Bm2EftNBs8cC1BTw</t>
  </si>
  <si>
    <t>https://docs.google.com/document/d/1cmH8xaOdXzHWPlhA7USED0OZ-sa4qxW944GHmOMoT9I/edit</t>
  </si>
  <si>
    <t>https://docs.google.com/document/d/159dcJj-3i59c6ue5mR0FZxac5DxKLvrmey0y9oe3nq8/edit</t>
  </si>
  <si>
    <t>https://docs.google.com/document/d/1AisRtMxrAMilQ9c60i80qEW0CleHwkY27kr7ZR2uWpc/edit</t>
  </si>
  <si>
    <t>https://www.wusthof.com/</t>
  </si>
  <si>
    <t>https://docs.google.com/document/d/1BGoEUJlginsmI_TrjS9-HbOb7S1hBo1XqYtDgLi5Cr0/edit</t>
  </si>
  <si>
    <t>https://www.amazon.com/stores/W%C3%9CSTHOF/page/C671461A-FF76-447E-9F0C-69BFF232E382?is_byline_deeplink=true&amp;deeplink=C1D7F511-DF6C-49BE-8FFF-C6BBDA5D61EB&amp;redirect_store_id=C671461A-FF76-447E-9F0C-69BFF232E382&amp;lp_asin=B00009YB1O&amp;ref_=ast_bln&amp;store_ref=bl_ast_dp_brandLogo_sto</t>
  </si>
  <si>
    <t>https://m.media-amazon.com/images/I/51+FfZq6q+L._AC_SL1000_.jpg</t>
  </si>
  <si>
    <t>https://m.media-amazon.com/images/I/51+FfZq6q+L._AC_SL1000_.jpg, https://m.media-amazon.com/images/I/81PWw--DMWL._AC_SL1500_.jpg</t>
  </si>
  <si>
    <t>Home &amp; Kitchen &gt; Kitchen &amp; Dining &gt; Kitchen Utensils &amp; Gadgets &gt; Kitchen Knives &amp; Accessories &gt; Paring Knives</t>
  </si>
  <si>
    <t>Precision-forged from a single blank of high carbon stainless steel Full tang that is triple riveted to the handle for precise control Precision Edge Technology (PEtec) yields a blade that is 20% sharper with twice the edge retention. Tempered to 58⁰ Rockwell Full bolster and finger guard Dishwasher safe; hand washing recommended Made in Germany</t>
  </si>
  <si>
    <t>Wüsthof's best-selling collection for generations, Classic full-tang knives are precision-forged from a single piece of an exclusive high-carbon stainless steel. Classic knives feature a new handle design made of a highly durable synthetic material – Polyoxymethylene (POM) – which has a tighter molecular structure to resist fading and discoloration. The Classic 3 1/2" Paring Knife is the second most important knife to have in the kitchen. The small narrow blade tapers to a point at the tip and is easy to handle making it the perfect knife to trim and slice and peel small produce such as garlic cloves and herbs.</t>
  </si>
  <si>
    <t>Precision-forged from a single blank of high carbon stainless steel</t>
  </si>
  <si>
    <t>Full tang that is triple riveted to the handle for precise control</t>
  </si>
  <si>
    <t>Precision Edge Technology (PEtec) yields a blade that is 20% sharper with twice the edge retention.</t>
  </si>
  <si>
    <t>Tempered to 58⁰ Rockwell</t>
  </si>
  <si>
    <t>Full bolster and finger guard</t>
  </si>
  <si>
    <t>&lt;p&gt;After decades of BIFL testing by real users, this knife proves it can handle serious abuse — one survived 9 years buried in a garden and still cut like new. The forged German steel and full-tang construction deliver the tank-like build quality BIFL scouts demand.&lt;/p&gt;&lt;ul&gt;&lt;li&gt;&lt;strong&gt;Battle-tested longevity:&lt;/strong&gt; Users report 20-30 years of daily use, with one extreme case of garden burial survival showing incredible corrosion resistance and edge retention that defies logic&lt;/li&gt;&lt;li&gt;&lt;strong&gt;Lifetime warranty that actually delivers:&lt;/strong&gt; Multiple users confirm Wüsthof replaced 20+ year old knives no questions asked, making this a true one-time purchase backed by the company&lt;/li&gt;&lt;li&gt;&lt;strong&gt;Mixed edge retention reports:&lt;/strong&gt; While most praise the blade staying sharp through heavy use, a notable minority complain about frequent sharpening needs — classic sign of inconsistent heat treatment batches&lt;/li&gt;&lt;/ul&gt;&lt;br&gt;&lt;p&gt;&lt;strong&gt;Bottom line:&lt;/strong&gt; Finally, a paring knife built right. Despite some QC wobbles and the hand-wash-only requirement, this is proper BIFL gear that your grandkids will inherit.&lt;/p&gt;</t>
  </si>
  <si>
    <t>&lt;p&gt;The Wusthof paring knife gets a low repairability score despite stellar durability. Multiple users report 20-30 years of daily use, with one finding their knife still sharp after 9 years buried in soil. The forged steel construction holds up remarkably well.&lt;/p&gt;&lt;ul&gt;&lt;li&gt;&lt;strong&gt;No user repair access:&lt;/strong&gt; Zero mentions of blade replacement, handle repair, or any DIY maintenance beyond basic sharpening&lt;/li&gt;&lt;li&gt;&lt;strong&gt;Lifetime warranty saves it:&lt;/strong&gt; Users report Wusthof replaced a 20-year-old cracked knife under warranty, effectively making it BIFL through replacement rather than repair&lt;/li&gt;&lt;li&gt;&lt;strong&gt;Sharpening only option:&lt;/strong&gt; Several users note the blade requires more frequent sharpening than expected, but at least it takes an edge well with whetstones&lt;/li&gt;&lt;/ul&gt;&lt;br&gt;&lt;p&gt;&lt;strong&gt;Bottom line:&lt;/strong&gt; This knife lasts decades but when something breaks, you're relying entirely on warranty replacement. The sealed construction means no component repairs possible.&lt;/p&gt;</t>
  </si>
  <si>
    <t>&lt;p&gt;Wüsthof offers a legitimate limited lifetime warranty covering manufacturing defects in materials and workmanship. Multiple real-world user accounts confirm successful warranty claims, even for decades-old knives.&lt;/p&gt;&lt;ul&gt;&lt;li&gt;&lt;strong&gt;Coverage details:&lt;/strong&gt; Limited lifetime warranty covers manufacturing defects but excludes normal wear, misuse, improper sharpening, or heat damage to handles.&lt;/li&gt;&lt;li&gt;&lt;strong&gt;Claim process:&lt;/strong&gt; Well-documented process requiring photos, a completed return form, and secure shipping (at customer's expense) to the appropriate regional center.&lt;/li&gt;&lt;li&gt;&lt;strong&gt;Real-world experience:&lt;/strong&gt; Reddit users report Wüsthof honoring 20+ year-old knife warranties with replacement or credit toward a new knife, confirming the company stands behind its products.&lt;/li&gt;&lt;/ul&gt;&lt;br&gt;&lt;p&gt;&lt;strong&gt;Bottom line:&lt;/strong&gt; Wüsthof's warranty is genuinely honored and offers meaningful long-term protection, earning its reputation for true BIFL status with consistent, documented cases of the company replacing decades-old products with manufacturing defects.&lt;/p&gt;</t>
  </si>
  <si>
    <t xml:space="preserve">&lt;p&gt;&amp;lt;p&amp;gt;No sustainability information found in reviews. Users focus entirely on durability and performance — one reviewer found their knife after 9 years buried in a garden still looking new and sharp, while others report 20-30 years of daily use. The limited lifetime warranty suggests manufacturer confidence in longevity.&amp;lt;/p&amp;gt;&amp;lt;ul&amp;gt;&amp;lt;li&amp;gt;&amp;lt;strong&amp;gt;Durability signals:&amp;lt;/strong&amp;gt; Built like a battle tank with decades of verified use, reducing replacement needs&amp;lt;/li&amp;gt;&amp;lt;li&amp;gt;&amp;lt;strong&amp;gt;Warranty commitment:&amp;lt;/strong&amp;gt; Lifetime coverage means fewer knives in landfills over time&amp;lt;/li&amp;gt;&amp;lt;li&amp;gt;&amp;lt;strong&amp;gt;Care requirements:&amp;lt;/strong&amp;gt; Hand-wash only requirement may increase product lifespan but uses more water than dishwashers&amp;lt;/li&amp;gt;&amp;lt;/ul&amp;gt;&amp;lt;br&amp;gt;&amp;lt;p&amp;gt;&amp;lt;strong&amp;gt;Bottom line:&amp;lt;/strong&amp;gt; While no eco-materials or carbon footprint data exists, the knife&amp;#39;s extreme durability and lifetime warranty align with reduce-and-reuse principles — buying one knife for 30+ years beats replacing cheaper alternatives repeatedly.&amp;lt;/p&amp;gt;&lt;/p&gt;
</t>
  </si>
  <si>
    <t>&lt;p&gt;Wusthof paring knives are r/BuyItForLife favorites with outstanding warranty experiences spanning decades. Redditors regularly recommend them as worth every penny despite the premium price.&lt;/p&gt;&lt;ul&gt;&lt;li&gt;&lt;strong&gt;Rock-solid reputation:&lt;/strong&gt; Users report 20-30 year lifespans, with one finding their lost knife sharp after 9 years buried in a garden. Multiple stories of warranty replacements after 20+ years of use.&lt;/li&gt;&lt;li&gt;&lt;strong&gt;Community endorsement:&lt;/strong&gt; BIFL Redditors consistently praise Wusthof alongside Victorinox as top knife investments. Users say when you buy one you effectively buy one for life and three cheers for Wusthof knives.&lt;/li&gt;&lt;li&gt;&lt;strong&gt;Minor gripes:&lt;/strong&gt; Some debate exists about edge retention frequency and handle size for larger hands. A few mention the hand-wash requirement as inconvenient.&lt;/li&gt;&lt;/ul&gt;&lt;br&gt;&lt;p&gt;&lt;strong&gt;Bottom line:&lt;/strong&gt; This knife has earned its BIFL badge through decades of proven performance and stellar warranty support that Redditors genuinely trust.&lt;/p&gt;</t>
  </si>
  <si>
    <t>The Wusthof paring knife earns legitimate BIFL status through extreme durability and exceptional warranty service rather than repairability. With verified lifespans of 20-30 years and cases of knives surviving 9 years buried in soil, this is German engineering that delivers. The premium price buys you genuine longevity backed by a warranty that's actually honored for decades. Perfect for serious home cooks wanting one paring knife for life, though edge retention consistency shows some quality control variance.</t>
  </si>
  <si>
    <t>"Extraordinary physical durability with documented cases of multi-decade use and survival in extreme conditions</t>
  </si>
  <si>
    <t>Virtually non-repairable sealed construction, but lifetime warranty replacements effectively compensate</t>
  </si>
  <si>
    <t>Warranty is genuinely honored with multiple confirmed cases of 20+ year-old knives being replaced</t>
  </si>
  <si>
    <t>Premium price justified by decades of service, making it cheaper than replacing budget knives repeatedly</t>
  </si>
  <si>
    <t>Consistent praise for build quality across decades of users, with only minor complaints about edge retention frequency</t>
  </si>
  <si>
    <t>The Wusthof Pro Paring Knife features precision-forged high carbon stainless steel construction with a full tang triple-riveted to the handle for exceptional control. Tempered to 58° Rockwell hardness and enhanced with Precision Edge Technology for superior sharpness and edge retention. This German-made 3.5-inch blade with full bolster and finger guard delivers professional-grade performance that can last decades with proper care.</t>
  </si>
  <si>
    <t>20-30 years with proper care and occasional sharpening</t>
  </si>
  <si>
    <t>What is the blade length of the Wüsthof Pro Paring Knife?</t>
  </si>
  <si>
    <t>The Wüsthof Pro Paring Knife features a blade length of 3.5 inches (about 9 cm).</t>
  </si>
  <si>
    <t>What type of steel is used in the Wüsthof Pro Paring Knife?</t>
  </si>
  <si>
    <t>The knife is made using a high-carbon stainless steel alloy known as X50 Cr MoV 15, which provides excellent sharpness, edge retention, and corrosion resistance.</t>
  </si>
  <si>
    <t>Is the Wüsthof Pro Paring Knife forged or stamped?</t>
  </si>
  <si>
    <t>The Pro series knives, including the 3.5-inch paring knife, are forged, meaning they undergo over 40 manufacturing steps including shaping from a single piece of steel, resulting in stronger blades with a bolster for balance.</t>
  </si>
  <si>
    <t>What are the common uses for the Wüsthof Paring Knife 3.5-Inch?</t>
  </si>
  <si>
    <t>This paring knife is ideal for delicate tasks such as peeling, slicing, trimming, and shaping fruits and vegetables due to its compact size and precise, sharp edge.</t>
  </si>
  <si>
    <t>Does the Wüsthof Pro Paring Knife have a comfortable handle?</t>
  </si>
  <si>
    <t>Yes, it features an ergonomic handle designed for comfortable and secure grip, contributing to precise and agile cutting movements.</t>
  </si>
  <si>
    <t>Incredible durability, lasting 20-30 years</t>
  </si>
  <si>
    <t>Lifetime warranty consistently honored</t>
  </si>
  <si>
    <t>Maintains edge after extreme conditions</t>
  </si>
  <si>
    <t>Forged German steel with full-tang construction</t>
  </si>
  <si>
    <t>Requires hand-washing only</t>
  </si>
  <si>
    <t>Mixed reports on edge retention</t>
  </si>
  <si>
    <t>Not user-repairable beyond sharpening</t>
  </si>
  <si>
    <t>Small handle uncomfortable for larger hands</t>
  </si>
  <si>
    <t>{"frequency":{"frequency":"Daily to Weekly","description":"Hand wash after each use and hone the blade every few days to maintain sharpness; sharpening as needed depending on use."},"steps":[{"step":1,"title":"Clean","icon":"clean","description":"Hand wash the knife immediately after use with warm water and mild dish soap, then dry thoroughly with a soft cloth. Avoid soaking, abrasive sponges, and dishwashers to prevent blade damage and corrosion.","products":[{"name":"Mild Dish Soap","price":"$5-10"},{"name":"Soft Microfiber Cloth","price":"$8-12"}]},{"step":2,"title":"Condition / Maintain","icon":"condition","description":"Regularly hone your knife using a honing steel at a consistent 20-degree angle to realign the blade edge, typically every 2-3 days or weekly depending on use. Sharpen the blade with a sharpening steel or whetstone when honing no longer restores sharpness.","products":[{"name":"WÜSTHOF Honing Steel","price":"$35-45"},{"name":"WÜSTHOF Sharpening Steel","price":"$40-50"}]},{"step":3,"title":"Protect / Store","icon":"protect","description":"Store the knife in a knife block, in-drawer knife tray, knife roll, or with blade guards to protect the edge and prevent accidents. Keep wooden handles polished with food-grade mineral oil occasionally to maintain their appearance.","products":[]}]}</t>
  </si>
  <si>
    <t>Manufactured in Solingen, Germany; all key production stages take place in Solingen, which is renowned as the 'City of Blades.'</t>
  </si>
  <si>
    <t>Knives &amp; Cutting Boards</t>
  </si>
  <si>
    <t>paring knife, wusthof, german steel, kitchen knife, high carbon stainless, full tang, precision cutting, chef tools, durable cutlery, professional grade</t>
  </si>
  <si>
    <t>Daily food preparation, Precise fruit and vegetable peeling, Detailed garnish work, Core and seed removal, Small item trimming</t>
  </si>
  <si>
    <t>""One survived 9 years buried in a garden and still cut like new. The forged German steel and full-tang construction deliver tank-like build quality." – Reddit user</t>
  </si>
  <si>
    <t>When you buy one you effectively buy one for life. Multiple users confirm Wüsthof replaced 20+ year old knives no questions asked." – BIFL reviewer</t>
  </si>
  <si>
    <t>De Buyer</t>
  </si>
  <si>
    <t>Carbon Steel Fry Pan</t>
  </si>
  <si>
    <t>https://www.amazon.com/Buyer-MINERAL-Carbon-Steel-Fry/dp/B00462QP1G/ref=sr_1_1?crid=2SDZBOX2TBTTR&amp;dib=eyJ2IjoiMSJ9.HMwLlqTY6BM5rp8-UOzQR8LGx0jfy0A-P6UJ46XhD9Ot8p-cH6HypdHo196D9Z1139MmcO0l53d2Cxef5VnWf0DInI069SZiTy_8TuhwliZQdN5C6o5eComLTBqmj4ARVP7wTayIuoleyii300gMuIGqOTza6cOR67tfukrp49Z_N0B8uuTvVefsM3bPf3ZV4NLrsOhaenf8MPQLtGXQrVWnZU5AP_8itXZQSRFy9FvrzTXRCb0yRom_jckDRoEwdEineQ67aDYdCacz4iCsb_qH14FScNeNzDjbxuyWDZA.XWRsL1OtrWbGnDyJvwljak-5Jtp_I5h0OlFaG4MVCtw&amp;dib_tag=se&amp;keywords=De%2BBuyer%2BCarbon%2BSteel&amp;linkCode=ll2&amp;linkId=ad4b832974aee9c6819fc30e5e5f349b&amp;qid=1754663020&amp;sprefix=de%2Bbuyer%2Bcarbon%2Bsteel%2Caps%2C140&amp;sr=8-1&amp;th=1</t>
  </si>
  <si>
    <t>https://amzn.to/45GPVjt</t>
  </si>
  <si>
    <t>B00462QP1G</t>
  </si>
  <si>
    <t>https://docs.google.com/document/d/1RLKI1oJsyq6-uavWDJyICNkt8G9TId-GOLr7wIWrVQQ</t>
  </si>
  <si>
    <t>https://docs.google.com/document/d/19Jetd3_T5AQ4VOgqL1Q5MH268JFX7U-nC8GhE7FO6mc/edit</t>
  </si>
  <si>
    <t>https://docs.google.com/document/d/1cy95YnHhcEyYE8It7Qisnfxb1y0WI1TbD4JmWcGAe-E/edit</t>
  </si>
  <si>
    <t>https://docs.google.com/document/d/1PZyhtjoOwqYSWJYlUFFLbPCaxzz9m6MWcrFB5PoyGs8/edit</t>
  </si>
  <si>
    <t>https://www.debuyer-brandshop.com</t>
  </si>
  <si>
    <t>https://docs.google.com/document/d/1Bc7j2pD7t_PIctVBP8-3tc94OE_QKzrb0bGM9K78cVo/edit</t>
  </si>
  <si>
    <t>https://www.amazon.com/stores/deBuyer/page/0EEBBF7B-B7D5-4D80-ACE7-1750454CD1AA?is_byline_deeplink=true&amp;deeplink=BF50EE7D-2AD3-4129-B9E2-96DF0AB06CF8&amp;redirect_store_id=0EEBBF7B-B7D5-4D80-ACE7-1750454CD1AA&amp;lp_asin=B00462QP1G&amp;ref_=ast_bln&amp;store_ref=bl_ast_dp_brandLogo_sto</t>
  </si>
  <si>
    <t>https://m.media-amazon.com/images/I/51mXAtDoqLL._AC_SL1500_.jpg</t>
  </si>
  <si>
    <t>https://m.media-amazon.com/images/I/51mXAtDoqLL._AC_SL1500_.jpg, https://m.media-amazon.com/images/I/81dqgW21QGL._AC_SL1500_.jpg, https://m.media-amazon.com/images/I/61QzTwb3GFL._AC_SL1500_.jpg, https://m.media-amazon.com/images/I/81lyswEGjxL._AC_SL1500_.jpg, https://m.media-amazon.com/images/I/81IAeue7SSL._AC_SL1500_.jpg, https://m.media-amazon.com/images/I/61mKy7ePbFL._AC_SL1500_.jpg, https://m.media-amazon.com/images/I/81bvlp4ugTL._AC_SL1500_.jpg, https://m.media-amazon.com/images/I/81GBV7rP5xL._AC_SL1500_.jpg, https://m.media-amazon.com/images/I/81hxib1RgtL._AC_SL1500_.jpg</t>
  </si>
  <si>
    <t>Home &amp; Kitchen &gt; Kitchen &amp; Dining &gt; Cookware &gt; Pots &amp; Pans &gt; Woks &amp; Stir-Fry Pans</t>
  </si>
  <si>
    <t>CARBON STEEL FRY PAN - The MINERAL B Fry Pan is perfect for searing meat, sauteing vegetables, reheating leftovers, or cooking eggs. It’s made of carbon steel, which is one of the most natural cooking materials, praised by chefs around the world. NO HARSH CHEMICALS - Lighter, more heat responsive than cast iron &amp; better adapted to high heat than stainless steel. Naturally non-stick after seasoning, this pan is free from PFAS, PFOA, and PFOS and made without any chemical coatings. EASY TO SEASON - Handwash to remove the beeswax coating, dry. Gradually heat to med-hi. Apply a thin layer of oil to coat bottom &amp; sides. Heat approx. 10 mins. or until it begins to smoke. Cool 10 mins., drain &amp; wipe dry. Reheat to med-hi for 2 mins. USE &amp; CARE - Hand wash only &amp; avoid harsh soaps that can strip the seasoning. Can be used on all cooking surfaces, including induction. Oven safe for up to 10 min at 400F. ROOTED IN FRENCH CULINARY TRADITION - Crafted with passion and precision since 1830, we design and manufacture premium cookware, bakeware and kitchen tools that elevate the cooking experience for both professional chefs and home cooks alike.</t>
  </si>
  <si>
    <t>Carbon Steel</t>
  </si>
  <si>
    <t>4.2 x 12.6 x 1.7 inches</t>
  </si>
  <si>
    <t>CARBON STEEL FRY PAN - The MINERAL B Fry Pan is perfect for searing meat, sauteing vegetables, reheating leftovers, or cooking eggs. It’s made of carbon steel, which is one of the most natural cooking materials, praised by chefs around the world.</t>
  </si>
  <si>
    <t>NO HARSH CHEMICALS - Lighter, more heat responsive than cast iron &amp; better adapted to high heat than stainless steel. Naturally non-stick after seasoning, this pan is free from PFAS, PFOA, and PFOS and made without any chemical coatings.</t>
  </si>
  <si>
    <t>EASY TO SEASON - Handwash to remove the beeswax coating, dry. Gradually heat to med-hi. Apply a thin layer of oil to coat bottom &amp; sides. Heat approx. 10 mins. or until it begins to smoke. Cool 10 mins., drain &amp; wipe dry. Reheat to med-hi for 2 mins.</t>
  </si>
  <si>
    <t>USE &amp; CARE - Hand wash only &amp; avoid harsh soaps that can strip the seasoning. Can be used on all cooking surfaces, including induction. Oven safe for up to 10 min at 400F.</t>
  </si>
  <si>
    <t>ROOTED IN FRENCH CULINARY TRADITION - Crafted with passion and precision since 1830, we design and manufacture premium cookware, bakeware and kitchen tools that elevate the cooking experience for both professional chefs and home cooks alike.</t>
  </si>
  <si>
    <t>&lt;p&gt;This pan is built like a tank and will outlast you if you're willing to put in the work. Users report these becoming treasured heirlooms passed down through generations, with performance that actually improves over decades of use.&lt;/p&gt;&lt;ul&gt;&lt;li&gt;&lt;strong&gt;Construction:&lt;/strong&gt; Heavy-gauge carbon steel that users describe as virtually indestructible - one reviewer plans to pass it to their children, another calls it their only fry pan they'll ever own&lt;/li&gt;&lt;li&gt;&lt;strong&gt;Age like wine:&lt;/strong&gt; Long-term owners (6+ years) confirm the patina becomes more non-stick than Teflon, though getting there requires patience and proper technique&lt;/li&gt;&lt;li&gt;&lt;strong&gt;Achilles heel:&lt;/strong&gt; The epoxy-coated handle on standard Mineral B limits oven use and frustrates users who want full functionality - go Pro version for bombproof construction&lt;/li&gt;&lt;/ul&gt;&lt;br&gt;&lt;p&gt;&lt;strong&gt;Bottom line:&lt;/strong&gt; If you can handle the high-maintenance relationship and steep learning curve, this pan delivers generational durability that makes cast iron look fragile&lt;/p&gt;</t>
  </si>
  <si>
    <t>&lt;p&gt;Carbon steel pans are inherently repairable due to simple construction and restorable surfaces. Users report these pans last forever and become family heirlooms passed down through generations.&lt;/p&gt;&lt;ul&gt;&lt;li&gt;&lt;strong&gt;Resurfacing capability:&lt;/strong&gt; Multiple users describe stripping and re-seasoning their pans repeatedly, with one stating they spent countless hours scraping it off and starting over&lt;/li&gt;&lt;li&gt;&lt;strong&gt;Simple maintenance:&lt;/strong&gt; The pan requires only basic care like immediate drying and oiling after use to prevent rust, with no complex parts to fail&lt;/li&gt;&lt;li&gt;&lt;strong&gt;Handle limitation:&lt;/strong&gt; The epoxy-coated handle on Mineral B models restricts high-temp oven use and cannot be replaced if damaged, though some users experiment with aluminum foil workarounds&lt;/li&gt;&lt;/ul&gt;&lt;br&gt;&lt;p&gt;&lt;strong&gt;Bottom line:&lt;/strong&gt; Built like a tank with a restorable cooking surface, but the coated handle is the weak link. Choose the Pro version with stainless handle for full repairability.&lt;/p&gt;</t>
  </si>
  <si>
    <t>&lt;p&gt;De Buyer Carbon Steel Fry Pans come with a lifetime warranty against manufacturing defects, but with important limitations and conditions that require careful attention.&lt;/p&gt;&lt;ul&gt;&lt;li&gt;&lt;strong&gt;Coverage:&lt;/strong&gt; Lifetime warranty for original purchaser only, covers manufacturing defects but explicitly excludes normal wear, misuse, and improper care (including rust from improper seasoning).&lt;/li&gt;&lt;li&gt;&lt;strong&gt;Claim Process:&lt;/strong&gt; Requires proof of purchase, contacting customer service, and possibly returning the item at your expense (return shipping is covered).&lt;/li&gt;&lt;li&gt;&lt;strong&gt;Verification:&lt;/strong&gt; Multiple users confirm the warranty is honored for legitimate manufacturing issues, with repairs or replacements provided.&lt;/li&gt;&lt;/ul&gt;&lt;br&gt;&lt;p&gt;&lt;strong&gt;Bottom line:&lt;/strong&gt; A genuinely lifetime warranty that's actually honored, but narrowly focused on manufacturing defects rather than general durability issues—proper care and maintenance are entirely your responsibility.&lt;/p&gt;</t>
  </si>
  <si>
    <t xml:space="preserve">&lt;p&gt;&amp;lt;p&amp;gt;This carbon steel pan scores high on sustainability through its generational durability and material choice. Multiple reviewers confirm it will last forever and will be hers some day, with one planning to pass it down to their children. Users report the pan improves with age, developing a natural non-stick patina that eliminates the need for toxic coatings.&amp;lt;/p&amp;gt;&amp;lt;ul&amp;gt;&amp;lt;li&amp;gt;&amp;lt;strong&amp;gt;Material longevity:&amp;lt;/strong&amp;gt; Built from heavy-gauge carbon steel that users say is a lifetime investment unlike disposable non-stick pans&amp;lt;/li&amp;gt;&amp;lt;li&amp;gt;&amp;lt;strong&amp;gt;Repairability:&amp;lt;/strong&amp;gt; Can be reseasoned indefinitely - users report scraping it off and starting over when needed&amp;lt;/li&amp;gt;&amp;lt;li&amp;gt;&amp;lt;strong&amp;gt;Low-impact materials:&amp;lt;/strong&amp;gt; Simple carbon steel construction avoids synthetic coatings, though the epoxy handle coating on some models is a minor concern&amp;lt;/li&amp;gt;&amp;lt;/ul&amp;gt;&amp;lt;br&amp;gt;&amp;lt;p&amp;gt;&amp;lt;strong&amp;gt;Bottom line:&amp;lt;/strong&amp;gt; A true BIFL product that trades initial convenience for decades of use, though no specific eco-certifications or recycled content mentioned.&amp;lt;/p&amp;gt;&lt;/p&gt;
</t>
  </si>
  <si>
    <t>&lt;p&gt;De Buyer carbon steel pans spark passionate debates on Reddit between devotees who swear by them and frustrated beginners struggling with seasoning. The community sentiment is ultimately positive but heavily conditional on user experience.&lt;/p&gt;&lt;ul&gt;&lt;li&gt;&lt;strong&gt;BIFL favorite:&lt;/strong&gt; Experienced users call them kitchen workhorses that last forever and will be hers someday, comparing them favorably to All-Clad and Le Creuset&lt;/li&gt;&lt;li&gt;&lt;strong&gt;Steep learning curve:&lt;/strong&gt; New users report spending countless hours trying to get the seasoning right and panic when food sticks initially&lt;/li&gt;&lt;li&gt;&lt;strong&gt;Handle confusion:&lt;/strong&gt; The Mineral B's epoxy-coated handle limiting oven use frustrates many, with some wrapping handles in foil to bypass restrictions&lt;/li&gt;&lt;/ul&gt;&lt;br&gt;&lt;p&gt;&lt;strong&gt;Bottom line:&lt;/strong&gt; Redditors who master the seasoning process become evangelists, but the initial frustration causes some to give up entirely. It's a true BIFL product for those willing to invest the time.&lt;/p&gt;</t>
  </si>
  <si>
    <t>This De Buyer carbon steel pan epitomizes BIFL philosophy with generational durability that improves with age. Its 8/10 rating acknowledges one frustrating reality: a steep learning curve with seasoning that defeats impatient users. The epoxy-coated handle on standard models limits oven use (Pro version solves this). Ideal for serious cooks willing to endure initial struggles for a lifetime relationship with a pan that will outlive them. The price-to-value ratio is exceptional for those who commit, terrible for those who give up.</t>
  </si>
  <si>
    <t>"Heavy-gauge carbon steel construction becomes genuinely better with age, developing a natural non-stick patina superior to Teflon</t>
  </si>
  <si>
    <t>Infinitely restorable surface through re-seasoning, though the epoxy handle on standard models is a weak link with no replacement option</t>
  </si>
  <si>
    <t>Lifetime warranty against manufacturing defects is actually honored, but explicitly excludes maintenance issues like rust from improper seasoning</t>
  </si>
  <si>
    <t>High initial learning investment delivers exceptional long-term value—will become a multi-generational heirloom with proper care</t>
  </si>
  <si>
    <t>Community consensus: those who master the seasoning process become passionate evangelists; beginners often experience frustration and disappointment</t>
  </si>
  <si>
    <t>De Buyer's Carbon Steel Fry Pan is crafted from heavy-gauge carbon steel that develops a naturally non-stick patina over time. Praised by chefs worldwide, this durable kitchen workhorse excels at searing, sautéing, and high-heat cooking across all stovetops including induction. Lighter than cast iron yet equally durable, this chemical-free pan improves with age, potentially becoming a treasured family heirloom.</t>
  </si>
  <si>
    <t>Generations with proper care and maintenance - 50+ years</t>
  </si>
  <si>
    <t>Why is my carbon steel pan rusty?</t>
  </si>
  <si>
    <t>Rust is normal due to the material’s composition; it can be removed by scrubbing with a rust cleaner and rebuilding the seasoning, and regular oiling helps prevent rust.</t>
  </si>
  <si>
    <t>How do I season and care for my carbon steel fry pan?</t>
  </si>
  <si>
    <t>Season the pan by heating and coating with a thin layer of oil; as you use it, a natural non-stick patina develops. Avoid harsh detergents and always store dry.</t>
  </si>
  <si>
    <t>Can I use my carbon steel pan on all heat sources, including induction and open fire?</t>
  </si>
  <si>
    <t>Yes, carbon steel pans are suitable for all heat sources, including gas, electric, induction, and open fire, due to their durability and heat distribution.</t>
  </si>
  <si>
    <t>Why does my pan have a slightly convex (curved) bottom?</t>
  </si>
  <si>
    <t>The convex bottom is intentional for stability, especially on high-powered burners like induction, and helps prevent warping and spinning on flat surfaces.</t>
  </si>
  <si>
    <t>Can I put my carbon steel pan in the oven?</t>
  </si>
  <si>
    <t>Only models with stainless steel handles (such as the Mineral B Pro line) are fully oven-safe; other models with coated or non-stainless handles are not recommended for oven use.</t>
  </si>
  <si>
    <t>Generational durability that improves with age</t>
  </si>
  <si>
    <t>Develops natural non-stick patina over time</t>
  </si>
  <si>
    <t>Simple construction allows repeated reseasoning</t>
  </si>
  <si>
    <t>Steep learning curve for proper seasoning</t>
  </si>
  <si>
    <t>Epoxy handle limits oven temperature use</t>
  </si>
  <si>
    <t>Requires immediate drying to prevent rust</t>
  </si>
  <si>
    <t>High maintenance compared to nonstick pans</t>
  </si>
  <si>
    <t>{"frequency":{"frequency":"After each use and as needed for deep cleaning","description":"Clean the pan after every use to maintain its seasoning and perform deep cleaning or re-seasoning as needed based on use and carbon buildup."},"steps":[{"step":1,"title":"Clean","icon":"clean","description":"Deglaze the pan while still hot with a small amount of water, then rinse with hot water using a cloth or paper towel. Avoid soap if possible; if needed, use a mild amount carefully. Use a non-abrasive scrub brush for stuck food. Dry immediately and thoroughly.","products":[{"name":"Bar Keepers Friend (for deep cleaning)","price":"$7"},{"name":"Non-abrasive Scrub Brush","price":"$10"}]},{"step":2,"title":"Condition / Maintain","icon":"condition","description":"After drying, heat the pan on low for about 30 seconds, then apply a thin layer of high-smoke-point oil (such as flaxseed, grapeseed, sunflower, or avocado oil) on the inside and outside surfaces to protect and maintain seasoning.","products":[{"name":"Grapeseed Oil","price":"$12"}]},{"step":3,"title":"Protect / Store","icon":"protect","description":"Store the pan in a cool, dry place. If stacking with other cookware, place a paper towel between pans to protect the seasoning and prevent moisture buildup which causes rust.","products":[]}]}</t>
  </si>
  <si>
    <t>Made in France at de Buyer's factory, where the majority of their cookware has been produced since 1830.</t>
  </si>
  <si>
    <t>carbon steel pan, french cookware, non-toxic cooking, professional-grade cookware, durable kitchenware, heirloom quality, natural non-stick, induction compatible, high-heat cooking</t>
  </si>
  <si>
    <t>High-heat meat searing, Daily stovetop cooking, Professional kitchen use, Sautéing vegetables, Chemical-free cooking</t>
  </si>
  <si>
    <t>""A true BIFL product that trades initial convenience for decades of use. It will last forever and will be hers some day." – Reddit user</t>
  </si>
  <si>
    <t>I spent countless hours scraping off and re-seasoning. The learning curve is real, but now nothing sticks to it." – Amazon reviewer</t>
  </si>
  <si>
    <t>https://www.buyitforlifeproducts.com/?post_type=bifl-product&amp;p=5619</t>
  </si>
  <si>
    <t>Fluke</t>
  </si>
  <si>
    <t>289 Multimeter</t>
  </si>
  <si>
    <t>https://www.amazon.com/Fluke-289-True-RMS-Logging-Multimeter/dp/B0012B51HI?&amp;linkCode=ll1&amp;tag=buyitforlife08-20&amp;linkId=942715179955d8a020c8a2a5dc97edd9&amp;language=en_US&amp;ref_=as_li_ss_tl</t>
  </si>
  <si>
    <t>https://amzn.to/47knAAI</t>
  </si>
  <si>
    <t>B0012B51HI?</t>
  </si>
  <si>
    <t>https://docs.google.com/document/d/1dGJ2NkR-0xvnH9rJRBylo7EM1G8MLGJb7spNo_r94Pg</t>
  </si>
  <si>
    <t>https://docs.google.com/document/d/1vvVdB4-nFOpbXPaOS6xKc6rtRML4MhtdWYLj2akECBk/edit</t>
  </si>
  <si>
    <t>https://docs.google.com/document/d/1u3cCmsUmPAGWwtHpFdoS4JuRcDMP_bL7rreYOWXwvIY/edit</t>
  </si>
  <si>
    <t>https://docs.google.com/document/d/1gvnwPtR02Mlu5HPO8nemTF8yHSTlHRi0Pa_Dfz8FgAs/edit</t>
  </si>
  <si>
    <t>https://www.fluke.com/en-us</t>
  </si>
  <si>
    <t>https://docs.google.com/document/d/1XEcgNO_c00yjpdnFJogGBMM5C7aNNJ3Lf7-1Jg5w2v0/edit</t>
  </si>
  <si>
    <t>https://www.amazon.com/stores/FlukeCorporation/page/C7019F97-0BF6-4687-8CAC-015ABB5DB057?is_byline_deeplink=true&amp;deeplink=BE5CCCA1-C6E3-4A5E-8942-DDB5CE570139&amp;redirect_store_id=C7019F97-0BF6-4687-8CAC-015ABB5DB057&amp;lp_asin=B0012B51HI&amp;ref_=ast_bln&amp;store_ref=bl_ast_dp_brandLogo_sto</t>
  </si>
  <si>
    <t>https://m.media-amazon.com/images/I/71LKJXNQ5CL._SL1500_.jpg</t>
  </si>
  <si>
    <t>https://m.media-amazon.com/images/I/71LKJXNQ5CL._SL1500_.jpg, https://m.media-amazon.com/images/I/613oT8QymCL._SL1500_.jpg, https://m.media-amazon.com/images/I/711qs-S204L._SL1500_.jpg, https://m.media-amazon.com/images/I/61O2tr8aHvL._SL1500_.jpg, https://m.media-amazon.com/images/I/71TF6emhpdL._SL1500_.jpg, https://m.media-amazon.com/images/I/714YWbY57DL._SL1500_.jpg, https://m.media-amazon.com/images/I/71F2PWSXkML._SL1500_.jpg</t>
  </si>
  <si>
    <t>Tools &amp; Home Improvement &gt; Electrical &gt; Testers &gt; Multi Testers</t>
  </si>
  <si>
    <t>Share results with your team using ShareLive video call (requires ir3000 FC wireless connector [sold separately] and no-cost Fluke Connect mobile app). TrendCapture graphically displays logged data session to quickly determine whether anomalies may have occurred. Zoom on trend provides unprecedented ability to view and analyze TrendCapture data; zoom in up to 14 times. Selectable AC filter (smoothing mode) helps display a steadier reading when the input signal is changing rapidly or noisy. Low Pass filter for accurate voltage &amp;frequency measurements at the same time on adjustable speed motor drives and other electrical equipment. LoZ voltage function for eliminating ghost voltages when testing for absence or presence of live power. Large 50,000 count, 1/4 vga display with a white Backlight. Measure up to 10 A (20 A for 30 seconds). 100 mF capacitance range.</t>
  </si>
  <si>
    <t>Product Description          The Fluke 289 True-RMS Logging MultiMate with Trend Capture is the ultimate handheld tool for demanding applications that require high-precision. It quickly documents design performance and graphically displays what happened. Saving measurements allows you to name and recall measurements made in the field, and it has a real time clock for automatic time stamping of saved readings. Its-Feet unique logging and graphing capabilities mean you no longer need to download logged readings to a PC to detect a trend, and it stores up to 15,000 recorded events. The low impedance voltage function prevents false readings due to ghost voltage. The true-RMS AC voltage and current accurately measures complex signals or non-linear loads. The selectable AC filter helps display a steadier reading when the input signal is changing rapidly or is noisy. The adjustable recording and auto hold thresholds specify a percentage change in the readings that begins a new event. The 289 features a large 50,000 count, 1/4 VGA display with a white backlight, that allows multiple sets of measurement information to be simultaneously displayed at the same time. The millimeter runs about 100 hours, 200 hours in logging mode, on 6 AA alkaline batteries, or NEDA 15A IEC LR6. The 289 is multi-lingual interfaced and includes the following: a manual, 6 AA Batteries, a set of TL71 silicone test leads, a probe holder, and two AC72 alligator clips. The Fluke 289 True-RMS Logging MultiMate is designed to meet CSA, UL, TÜV, CE agency approvals, and is CAT III 1000 V / CAT IV 600 V safety rated. Fluke Corporation is the world leader in the manufacture, distribution and service of electronic test tools and software. From industrial electronic installation, maintenance and service, to calibration and quality control, Fluke tools help keep business and industry around the globe up and running..             From the Manufacturer          The fluke 289 true-rms logging multimeter with trendcapture is the ultimate handheld tool for demanding applications that require high-precision. It quickly documents design performance and graphically displays what happened. Saving measurements allows you to name and recall measurements made in the field, and it has a real time clock for automatic time stamping of saved readings. Its' unique logging and graphing capabilities mean you no longer need to download logged readings to a PC to detect a trend, and it stores up to 15,000 recorded events. Weighing less than two pounds, the fluke 289 packs more accuracy and convenience into a handheld multimeter than ever before, putting more problem solving power in your hands. The low impedance voltage function prevents false readings due to ghost voltage. The true-rms ac voltage and current accurately measures complex signals or non-linear loads. The selectable ac filter (smoothing mode) helps display a steadier reading when the input signal is changing rapidly or is noisy. The adjustable recording and auto hold thresholds specify a percentage change in the readings that begins a new event. The 289 features a large 50,000 count, 1/4 VGA display with a white backlight, that allows multiple sets of measurement information to be simultaneously displayed at the same time. The multimeter runs about 100 hours, 200 hours in logging mode, on 6 aa alkaline batteries, or neda 15a IEC lr6. The 289 is multi-lingual interfaced and includes the following: a manual, 6 aa batteries, a set of tl71 silicone test leads, a probe holder, and two ac72 alligator clips. An optional accessory is the 80bk-a integrated DMM temperature probe with a measurement range up to 260-degrees Celsius. The fluke 289 true-rms logging multimeter is designed to meet csa, ul, tuv, ce agency approvals, and is cat iii 1000 v/cat iv 600 v safety rated. The fluke 289 true-rms logging multimeter with trendcapture is sold one item per package.</t>
  </si>
  <si>
    <t>11.54 x 16 x 3.46 inches; 1.92 Pounds</t>
  </si>
  <si>
    <t>Share results with your team using ShareLive video call (requires ir3000 FC wireless connector [sold separately] and no-cost Fluke Connect mobile app).</t>
  </si>
  <si>
    <t>TrendCapture graphically displays logged data session to quickly determine whether anomalies may have occurred. Zoom on trend provides unprecedented ability to view and analyze TrendCapture data; zoom in up to 14 times.</t>
  </si>
  <si>
    <t>Selectable AC filter (smoothing mode) helps display a steadier reading when the input signal is changing rapidly or noisy.</t>
  </si>
  <si>
    <t>Low Pass filter for accurate voltage &amp;frequency measurements at the same time on adjustable speed motor drives and other electrical equipment. LoZ voltage function for eliminating ghost voltages when testing for absence or presence of live power.</t>
  </si>
  <si>
    <t>Large 50,000 count, 1/4 vga display with a white Backlight. Measure up to 10 A (20 A for 30 seconds). 100 mF capacitance range.</t>
  </si>
  <si>
    <t>&lt;p&gt;The Fluke 289 earns its reputation as a tank-like workhorse that professionals trust their lives with. Users report meters surviving 2-story drops without a scratch and protecting them from arc flashes that destroyed lesser meters. Many professionals share stories of using these for decades, with one noting the only reason I purchased a new one is because the old one was burnt up in a house fire.&lt;/p&gt;&lt;ul&gt;&lt;li&gt;&lt;strong&gt;Built like an M-RAP:&lt;/strong&gt; Multiple reviews confirm exceptional physical durability and CAT IV safety ratings that actually deliver in dangerous situations&lt;/li&gt;&lt;li&gt;&lt;strong&gt;Proven longevity:&lt;/strong&gt; Reddit users showcase 1980s Fluke models still working perfectly, and Amazon reviewers consistently say they'd buy it again if lost or stolen without a second thought&lt;/li&gt;&lt;li&gt;&lt;strong&gt;Known weak points:&lt;/strong&gt; The Leads Connected Incorrectly sensor error and poor display quality are recurring issues that tarnish an otherwise stellar record&lt;/li&gt;&lt;li&gt;&lt;strong&gt;User-serviceable design:&lt;/strong&gt; Internal fuses can be easily replaced when blown, extending the meter's lifespan&lt;/li&gt;&lt;/ul&gt;&lt;br&gt;&lt;p&gt;&lt;strong&gt;Bottom line:&lt;/strong&gt; This is genuinely BIFL-grade equipment that justifies its premium price for professionals, but the dated display and occasional QC issues keep it from perfection.&lt;/p&gt;</t>
  </si>
  <si>
    <t>&lt;p&gt;The Fluke 289 shows mixed repairability prospects. Users report easy DIY fuse replacement after common failures from incorrect lead placement, and one reviewer confirms the internal fuses are easily replaced indicating some user-serviceable design. However, multiple users cite expensive Fluke repairs for the recurring Leads Connected Incorrectly error that plagues these models.&lt;/p&gt;&lt;ul&gt;&lt;li&gt;&lt;strong&gt;Parts access:&lt;/strong&gt; Fuses are user-replaceable, but other components require costly factory service&lt;/li&gt;&lt;li&gt;&lt;strong&gt;Known issues:&lt;/strong&gt; Persistent sensor fault requiring professional repair, screen degradation problems&lt;/li&gt;&lt;li&gt;&lt;strong&gt;Service costs:&lt;/strong&gt; Multiple users warn against personal purchase due to prohibitive repair expenses when warranty expires&lt;/li&gt;&lt;/ul&gt;&lt;br&gt;&lt;p&gt;&lt;strong&gt;Bottom line:&lt;/strong&gt; Built tough but not built for home repair — you can swap fuses yourself, but anything else means expensive factory service that users say isn't worth it for personal tools.&lt;/p&gt;</t>
  </si>
  <si>
    <t>&lt;p&gt;Fluke offers a Limited Lifetime Warranty on the 289 Multimeter, demonstrating exceptional commitment to their products in the professional tool market.&lt;/p&gt;&lt;ul&gt;&lt;li&gt;&lt;strong&gt;Duration:&lt;/strong&gt; "Lifetime" is clearly defined as 10 years from purchase or 7 years after product discontinuation, whichever is longer.&lt;/li&gt;&lt;li&gt;&lt;strong&gt;Claim Process:&lt;/strong&gt; Requires contacting Fluke or authorized distributor with proof of purchase for repair, replacement, or recalibration.&lt;/li&gt;&lt;li&gt;&lt;strong&gt;Limitations:&lt;/strong&gt; Doesn't cover fuses, batteries, misuse damage, or normal mechanical wear. LCD screen specifically warranted for 10 years only.&lt;/li&gt;&lt;/ul&gt;&lt;br&gt;&lt;p&gt;&lt;strong&gt;Bottom line:&lt;/strong&gt; Fluke's warranty is among the best in the industry with a decade-plus of coverage and strong real-world reputation for honoring claims, though some consumable components are excluded as expected.&lt;/p&gt;</t>
  </si>
  <si>
    <t xml:space="preserve">&lt;p&gt;&amp;lt;p&amp;gt;No sustainability information found in reviews. Users focus entirely on durability, accuracy, and professional performance without mentioning environmental impact, materials, or eco-practices.&amp;lt;/p&amp;gt;&amp;lt;ul&amp;gt;&amp;lt;li&amp;gt;&amp;lt;strong&amp;gt;Durability praised:&amp;lt;/strong&amp;gt; Multiple users report decades of use and survival through extreme conditions, suggesting less frequent replacement&amp;lt;/li&amp;gt;&amp;lt;li&amp;gt;&amp;lt;strong&amp;gt;Repair potential noted:&amp;lt;/strong&amp;gt; One reviewer mentions easily replaceable internal fuses, indicating some repairability&amp;lt;/li&amp;gt;&amp;lt;li&amp;gt;&amp;lt;strong&amp;gt;No eco claims:&amp;lt;/strong&amp;gt; Neither Fluke nor reviewers discuss recycled materials, energy efficiency, or responsible manufacturing&amp;lt;/li&amp;gt;&amp;lt;/ul&amp;gt;&amp;lt;br&amp;gt;&amp;lt;p&amp;gt;&amp;lt;strong&amp;gt;Bottom line:&amp;lt;/strong&amp;gt; While the extreme longevity reduces waste through fewer replacements, there&amp;#39;s zero evidence of intentional sustainability practices in materials, packaging, or production.&amp;lt;/p&amp;gt;&lt;/p&gt;
</t>
  </si>
  <si>
    <t>&lt;p&gt;The Fluke 289 commands serious respect among professionals, though Reddit discussions reveal mixed opinions about its value proposition. Users consistently praise Fluke's safety reputation and the 289's advanced data logging capabilities, with one user noting it saved them from an arc flash that destroyed a cheaper meter. However, the steep price triggers significant debate.&lt;/p&gt;&lt;ul&gt;&lt;li&gt;&lt;strong&gt;Professional trust:&lt;/strong&gt; Controls technicians and industrial workers rely on its TrendCapture feature to diagnose intermittent faults, calling it indispensable for complex troubleshooting&lt;/li&gt;&lt;li&gt;&lt;strong&gt;Known reliability issues:&lt;/strong&gt; Multiple users report a recurring Leads Connected Incorrectly error and screen defects, which are expensive fixes outside warranty&lt;/li&gt;&lt;li&gt;&lt;strong&gt;Price barrier:&lt;/strong&gt; Repeatedly described as a company purchase rather than personal buy, with many recommending the 87V or Brymen alternatives for general use&lt;/li&gt;&lt;/ul&gt;&lt;br&gt;&lt;p&gt;&lt;strong&gt;Bottom line:&lt;/strong&gt; The 289 earns its premium reputation for specialized industrial diagnostics, but recurring faults and extreme pricing limit its BIFL appeal to company-funded professionals who need its unique features.&lt;/p&gt;</t>
  </si>
  <si>
    <t>The Fluke 289 is legendary industrial equipment that truly qualifies as BIFL with impressive physical durability and safety ratings that protect professionals in dangerous situations. Its lifetime warranty and decades-long lifespan justify the premium price for professionals who need advanced diagnostics, but recurring sensor errors, expensive repairs, and an outdated display prevent it from being perfect. Best for industry professionals with company funding rather than individual buyers who'd be better served by the 87V model or alternatives unless the specialized logging features are essential.</t>
  </si>
  <si>
    <t>"Exceptional physical durability with documented survival from two-story drops and protection during arc flashes that destroyed cheaper meters</t>
  </si>
  <si>
    <t>Limited DIY repair potential—you can replace fuses yourself, but the persistent 'Leads Connected Incorrectly' error requires expensive factory service</t>
  </si>
  <si>
    <t>Industry-leading warranty coverage (10+ years) with strong reputation for honoring claims, though LCD screens are only covered for 10 years</t>
  </si>
  <si>
    <t>Prohibitively expensive for personal purchase, with professionals consistently recommending company funding or the 87V model for general use</t>
  </si>
  <si>
    <t>Professionals unanimously trust it with their lives despite dated display and occasional QC issues that tarnish its otherwise stellar reputation</t>
  </si>
  <si>
    <t>The Fluke 289 Multimeter is a professional-grade diagnostic tool built to withstand industrial environments. Featuring advanced TrendCapture technology for data logging, this rugged device offers precise measurements with a 50,000-count display and specialized filters for accurate readings in noisy environments. Its tank-like construction and CAT IV safety ratings provide reliable protection for technicians working in demanding electrical applications.</t>
  </si>
  <si>
    <t>10-20+ years of professional use with occasional fuse replacement</t>
  </si>
  <si>
    <t>What measurement functions does the Fluke 289 multimeter support?</t>
  </si>
  <si>
    <t>The Fluke 289 measures AC/DC voltage, AC/DC current up to 20 A (30 seconds momentary, 10 A continuous), resistance, capacitance, frequency, continuity with beeper, and temperature. It also features low impedance voltage (LoZ Volts) to eliminate ghost voltages and a low pass filter for accurate voltage and frequency measurements.</t>
  </si>
  <si>
    <t>How many readings can the Fluke 289 store in its memory?</t>
  </si>
  <si>
    <t>The Fluke 289 can store up to 400 saved single readings in its Save Memory. While it can organize readings into named folders like Motor or Panel, the total saved readings across all folders remain 400.</t>
  </si>
  <si>
    <t>Does the Fluke 289 support data logging and event recording?</t>
  </si>
  <si>
    <t>Yes, the Fluke 289 supports event recording and data logging of measurements over time with TrendCapture, logging stable and unstable periods including min, max, average, start and stop times. It can store up to 15,000 recorded events in internal memory and enables viewing logged data graphically on the meter or via PC software.</t>
  </si>
  <si>
    <t>What are the input safety ratings of the Fluke 289 multimeter?</t>
  </si>
  <si>
    <t>The Fluke 289 is rated CAT III 1000 V and CAT IV 600 V, ensuring safety for industrial and high-voltage electrical environments.</t>
  </si>
  <si>
    <t>Can the Fluke 289 connect to a smartphone or integrate with Fluke Connect?</t>
  </si>
  <si>
    <t>Yes, the Fluke 289 supports Fluke Connect communication enabled by the ir3000 FC infrared connector, allowing remote monitoring and logging with compatible smartphone apps.</t>
  </si>
  <si>
    <t>Exceptional durability, survives multi-story drops</t>
  </si>
  <si>
    <t>Data logging capability with TrendCapture feature</t>
  </si>
  <si>
    <t>Limited lifetime warranty (10+ years)</t>
  </si>
  <si>
    <t>CAT IV safety rating protects users</t>
  </si>
  <si>
    <t>Extremely expensive for personal purchase</t>
  </si>
  <si>
    <t>Recurring 'Leads Connected Incorrectly' errors</t>
  </si>
  <si>
    <t>Display quality issues over time</t>
  </si>
  <si>
    <t>Most repairs require costly factory service</t>
  </si>
  <si>
    <t>{"frequency":{"frequency":"As Needed / Monthly","description":"Clean and inspect the Fluke 289 multimeter regularly, especially after heavy use or exposure to harsh environments, to ensure accurate readings and device longevity."},"steps":[{"step":1,"title":"Clean","icon":"clean","description":"Wipe the multimeter casing and display with a soft cloth slightly dampened with mild detergent solution. Avoid abrasive cleaners and solvents that could damage the screen or case.","products":[{"name":"Microfiber Cleaning Cloth","price":"$5-10"},{"name":"Mild Soap Solution","price":"$5"}]},{"step":2,"title":"Condition / Maintain","icon":"condition","description":"Regularly inspect battery compartment for corrosion; clean contacts with isopropyl alcohol if needed. Replace batteries promptly to avoid leakage and maintain device accuracy. Avoid moisture intrusion and rough handling.","products":[{"name":"Isopropyl Alcohol (99%)","price":"$8-12"},{"name":"AA Alkaline Batteries (6 Pack)","price":"$10-15"}]},{"step":3,"title":"Protect / Store","icon":"protect","description":"Store the multimeter in its protective case in a dry environment at ambient temperature. Remove batteries if the device will be stored long-term to prevent leakage and corrosion.","products":[]}]}</t>
  </si>
  <si>
    <t>Older Fluke 289 models without the 'C' designation are made in the USA, while newer or variant models (like the 289C) are reportedly made in China</t>
  </si>
  <si>
    <t>multimeter, electrical testing, industrial tools, data logging, electrical diagnostics, professional equipment, fluke, trendcapture, precision measurement, safety rated</t>
  </si>
  <si>
    <t>Industrial electrical troubleshooting, Complex electrical diagnostics, Motor drive testing, Long-term data logging, High-voltage safety verification</t>
  </si>
  <si>
    <t>""The only reason I purchased a new one is because the old one was burnt up in a house fire." – Amazon reviewer</t>
  </si>
  <si>
    <t>It saved me from an arc flash that destroyed a cheaper meter." – Reddit user</t>
  </si>
  <si>
    <t>https://www.buyitforlifeproducts.com/?post_type=bifl-product&amp;p=5629</t>
  </si>
  <si>
    <t>Nordic Ware</t>
  </si>
  <si>
    <t>Aluminum Baking Sheet</t>
  </si>
  <si>
    <t>https://www.amazon.com/Nordic-Ware-43174-Delight-Aluminum/dp/B079Q671Q5?crid=1OIWFR8ZOUMUW&amp;keywords=Nordic%2BWare%2BAluminum%2BSheet%2BPans&amp;qid=1702761321&amp;sprefix=nordic%2Bware%2Baluminum%2Bsheet%2Bpans%2Caps%2C168&amp;sr=8-5&amp;th=1&amp;linkCode=ll1&amp;tag=buyitforlife08-20&amp;linkId=7fa108212afe9a46a36b32980af4b089&amp;language=en_US&amp;ref_=as_li_ss_tl</t>
  </si>
  <si>
    <t>https://amzn.to/3Ukd30U</t>
  </si>
  <si>
    <t>B079Q671Q5</t>
  </si>
  <si>
    <t>https://docs.google.com/document/d/1z-XwIhkN7Bj9zA8dgFcwDDZuJmN4wpy9INx4Sm-ZvG8</t>
  </si>
  <si>
    <t>https://docs.google.com/document/d/1VaaEwRgTHNdCB3jfJAa0v7MqmOTJKgexJULpcskAPx4/edit</t>
  </si>
  <si>
    <t>https://docs.google.com/document/d/1i-YfFchezwVBquIsVGtolZ2GMqpkMSVxXNXQ5kWjLIA/edit</t>
  </si>
  <si>
    <t>https://docs.google.com/document/d/1-yietXpkHGkRhFlvy5gCPedzVP0mU7S9au_OKgP5zt0/edit</t>
  </si>
  <si>
    <t>https://www.nordicware.com/</t>
  </si>
  <si>
    <t>https://docs.google.com/document/d/1iadcE2NSH994IAr9UUT5hXCBxe9-0h60UxhV1qM4w6s/edit</t>
  </si>
  <si>
    <t>https://www.amazon.com/stores/NordicWare/page/D1E66A58-BE2A-40DC-B57D-7591B083CEA6?lp_asin=B079Q671Q5&amp;ref_=ast_bln&amp;store_ref=bl_ast_dp_brandLogo_sto</t>
  </si>
  <si>
    <t>https://m.media-amazon.com/images/I/71nkC2OC4RL._AC_SL1500_.jpg</t>
  </si>
  <si>
    <t>https://m.media-amazon.com/images/I/71nkC2OC4RL._AC_SL1500_.jpg, https://m.media-amazon.com/images/I/818M0EaPsYL._AC_SL1500_.jpg, https://m.media-amazon.com/images/I/91ni67KW-eL._AC_SL1500_.jpg, https://m.media-amazon.com/images/I/71HgHYjwiEL._AC_SL1500_.jpg, https://m.media-amazon.com/images/I/717G3JC2y0L._AC_SL1500_.jpg, https://m.media-amazon.com/images/I/916nmCu2fSL._AC_SL1500_.jpg, https://m.media-amazon.com/images/I/81SevAvLijL._AC_SL1500_.jpg, https://m.media-amazon.com/images/I/91tpTuHlOhL._AC_SL1500_.jpg</t>
  </si>
  <si>
    <t>Home &amp; Kitchen &gt; Kitchen &amp; Dining &gt; Bakeware &gt; Jelly-Roll Pans</t>
  </si>
  <si>
    <t>Naturals bakeware is made of pure aluminum for superior heat conductivity and produces consistently evenly browned baked goods every time. These premium pans are built for lifetime durability, ensuring they will never rust, providing you with long-lasting use. Encapsulated galvanized steel rims stand strong against warping, preserving the shape and quality of your pans through numerous uses. Baking set includes a Quarter Sheet, Jelly Roll, and Half Sheet Pan, providing a pan for every baking and cooking need, from cookies and sweet treats to sheet pan meals. Made in America of domestic and imported materials. Our aluminum bakeware-quality pieces are made to withstand a lifetime of use in your home kitchen.</t>
  </si>
  <si>
    <t>Nordic Ware’s Naturals® Bakeware represents the most comprehensive collection of sizes, shapes and styles of pan available in the market. The Naturals® collection is made from pure uncoated aluminum which conducts heat rapidly and evenly, resulting in beautifully browned foods no matter what’s on the menu. Uncoated aluminum is free of chemicals and coatings for healthy baking, and is safe for use under the broiler. The quality materials and care we put into creating each and every piece gives us the confidence to say Naturals® pans are built to last a lifetime. Once you bake with them, you’ll understand why pure aluminum bakeware continues to be an indispensable classic in both professional and home kitchens alike. Encapsulated galvanized steel rims prevent warping. From sheet pan dinners and baked goods to food prep. Creativity meets natural aluminum sustainability. Compatible with parchment paper or silicone baking mats if desired. Easy clean up; hand wash recommended. Scouring pads and metal utensils may scratch pan but will not affect baking performance. Aluminum is reactive to the acids in certain foods such as vinegar and tomato products which may darken, pit or corrode the pan. Set includes a half sheet, a jelly roll sheet and a quarter sheet. Half Sheet exterior dimensions 17.9 x 12.9 x 1 inches and interior dimensions 17.1 x 12.1 inches. Jelly Roll exterior dimensions 15.8 x 11.3 x 1 inches and interior dimensions 15 x 10.5 inches. Quarter Sheet exterior dimensions 13 x 9.6 x 1 inches and interior dimensions 12.1 x 8.8 inches. Made in America of domestic and imported materials. Our aluminum bakeware-quality pieces are made to withstand a lifetime of use in your home kitchen.</t>
  </si>
  <si>
    <t>17.9"L x 12.9"W x 1.1"H</t>
  </si>
  <si>
    <t>Naturals bakeware is made of pure aluminum for superior heat conductivity and produces consistently evenly browned baked goods every time.</t>
  </si>
  <si>
    <t>These premium pans are built for lifetime durability, ensuring they will never rust, providing you with long-lasting use.</t>
  </si>
  <si>
    <t>Encapsulated galvanized steel rims stand strong against warping, preserving the shape and quality of your pans through numerous uses.</t>
  </si>
  <si>
    <t>Baking set includes a Quarter Sheet, Jelly Roll, and Half Sheet Pan, providing a pan for every baking and cooking need, from cookies and sweet treats to sheet pan meals.</t>
  </si>
  <si>
    <t>Made in America of domestic and imported materials. Our aluminum bakeware-quality pieces are made to withstand a lifetime of use in your home kitchen.</t>
  </si>
  <si>
    <t>&lt;p&gt;Nordic Ware aluminum baking sheets are the real deal — thick-gauge workhorses that users swear will outlast their grandkids. The encapsulated steel rim and heavy aluminum build deliver on the promise of zero warping, even at pizza-oven temps.&lt;/p&gt;&lt;ul&gt;&lt;li&gt;&lt;strong&gt;Built like tanks:&lt;/strong&gt; Users report 6-10+ years of heavy use with sheets still going strong. One says these things will survive WW3, another inherited grandma's from the 80s still in service&lt;/li&gt;&lt;li&gt;&lt;strong&gt;Achilles' heel is the dishwasher:&lt;/strong&gt; One cycle permanently ruins the finish with chalky grey discoloration. Multiple users learned this the hard way, though pans remain functional&lt;/li&gt;&lt;li&gt;&lt;strong&gt;Surface scratches easily:&lt;/strong&gt; Natural aluminum shows every mark from metal utensils and stacking, but it's cosmetic only — doesn't affect the bomb-proof construction&lt;/li&gt;&lt;/ul&gt;&lt;br&gt;&lt;p&gt;&lt;strong&gt;Bottom line:&lt;/strong&gt; Finally, bakeware that won't buckle or rust like the junk at big-box stores. Just hand-wash these beauties and they'll bake for generations&lt;/p&gt;</t>
  </si>
  <si>
    <t>&lt;p&gt;Nordic Ware aluminum baking sheets offer almost no repair options — they're simple solid aluminum sheets with no serviceable parts.&lt;/p&gt;&lt;ul&gt;&lt;li&gt;&lt;strong&gt;No replacement parts:&lt;/strong&gt; Users report these are single-piece aluminum construction with reinforced steel rims that can't be replaced if damaged&lt;/li&gt;&lt;li&gt;&lt;strong&gt;Permanent damage from dishwasher:&lt;/strong&gt; Multiple reviewers confirm one dishwasher cycle causes irreversible discoloration and chalky residue that cannot be fixed&lt;/li&gt;&lt;li&gt;&lt;strong&gt;Surface damage is cosmetic only:&lt;/strong&gt; Scratches and stains from use are permanent but don't affect function — users note pans still work after 6-10 years despite surface wear&lt;/li&gt;&lt;/ul&gt;&lt;br&gt;&lt;p&gt;&lt;strong&gt;Bottom line:&lt;/strong&gt; These pans last decades through sheer durability rather than repairability. When they eventually fail from warping or severe damage, replacement is the only option.&lt;/p&gt;</t>
  </si>
  <si>
    <t>&lt;p&gt;Nordic Ware offers a lifetime warranty against manufacturing defects for their aluminum baking sheets, but with notable exclusions and requirements for proper care.&lt;/p&gt;&lt;ul&gt;&lt;li&gt;&lt;strong&gt;Coverage:&lt;/strong&gt; Lifetime warranty covering defects in materials and workmanship, but excludes damage from accidents, misuse, overheating, improper care (like dishwashing), or commercial use.&lt;/li&gt;&lt;li&gt;&lt;strong&gt;Claims Process:&lt;/strong&gt; Requires original receipt and return shipping to Minneapolis. Nordic Ware may repair or replace on pro-rata basis depending on warranty time remaining.&lt;/li&gt;&lt;li&gt;&lt;strong&gt;Real-world Experience:&lt;/strong&gt; Users consistently report years of reliable use (some 6-10+ years), confirming the durability promise. The product truly lives up to its BIFL reputation with proper care.&lt;/li&gt;&lt;/ul&gt;&lt;br&gt;&lt;p&gt;&lt;strong&gt;Bottom line:&lt;/strong&gt; A genuine lifetime warranty that's actually honored, but requires proof of purchase and following strict care instructions (hand-wash only) to maintain coverage.&lt;/p&gt;</t>
  </si>
  <si>
    <t xml:space="preserve">&lt;p&gt;&amp;lt;p&amp;gt;No sustainability information found in reviews. Users focus entirely on durability and performance, but don&amp;#39;t discuss environmental impact, materials sourcing, or eco-friendly practices.&amp;lt;/p&amp;gt;&amp;lt;ul&amp;gt;&amp;lt;li&amp;gt;&amp;lt;strong&amp;gt;Durability signals:&amp;lt;/strong&amp;gt; Multiple reviewers confirm pans last 6-10+ years with heavy use, reducing replacement frequency&amp;lt;/li&amp;gt;&amp;lt;li&amp;gt;&amp;lt;strong&amp;gt;Material choice:&amp;lt;/strong&amp;gt; Pure aluminum construction avoids chemical coatings that can flake off, though aluminum production itself is energy-intensive&amp;lt;/li&amp;gt;&amp;lt;li&amp;gt;&amp;lt;strong&amp;gt;Care requirements:&amp;lt;/strong&amp;gt; Hand-wash only requirement may actually reduce energy use versus dishwasher cycles&amp;lt;/li&amp;gt;&amp;lt;/ul&amp;gt;&amp;lt;br&amp;gt;&amp;lt;p&amp;gt;&amp;lt;strong&amp;gt;Bottom line:&amp;lt;/strong&amp;gt; While the pans&amp;#39; longevity aligns with BIFL principles of reducing waste through fewer replacements, there&amp;#39;s zero evidence of Nordic Ware&amp;#39;s environmental practices, recycled content, or end-of-life recyclability in these reviews.&amp;lt;/p&amp;gt;&lt;/p&gt;
</t>
  </si>
  <si>
    <t>&lt;p&gt;Nordic Ware aluminum baking sheets enjoy cult-like status among Redditors, frequently called the gold standard for BIFL bakeware. Users praise their warp resistance and decade-plus longevity.&lt;/p&gt;&lt;ul&gt;&lt;li&gt;&lt;strong&gt;Community favorite:&lt;/strong&gt; Redditors recommend it regularly in r/Cooking and r/BuyItForLife threads, with users saying things like my grandma has been using hers longer than I've been alive&lt;/li&gt;&lt;li&gt;&lt;strong&gt;Dishwasher disaster:&lt;/strong&gt; The most common horror story involves accidentally putting them in the dishwasher, which permanently discolors the surface - users panic when this happens and warn others constantly&lt;/li&gt;&lt;li&gt;&lt;strong&gt;Performance debate:&lt;/strong&gt; While most praise the even heating that creates perfectly golden brown crusts, some users complain that food takes forever to cook compared to darker pans&lt;/li&gt;&lt;/ul&gt;&lt;br&gt;&lt;p&gt;&lt;strong&gt;Bottom line:&lt;/strong&gt; Despite the dishwasher vulnerability and aluminum health concerns from some communities, Nordic Ware maintains strong social proof as a prosumer upgrade that delivers on its BIFL promise.&lt;/p&gt;</t>
  </si>
  <si>
    <t>Nordic Ware aluminum baking sheets are legitimately BIFL cookware with a 7.5/10 overall rating. Their bulletproof construction withstands years of high-temperature abuse without warping, making them the gold standard for serious home bakers. The lifetime warranty is solid if you follow care instructions, but one dishwasher cycle will permanently damage the finish. While not repairable, they rarely need fixing. Perfect for anyone who hand-washes their cookware and wants sheets that will outlast trendy alternatives by decades.</t>
  </si>
  <si>
    <t>"Nearly indestructible construction maintains perfect flatness even after years at pizza-oven temperatures</t>
  </si>
  <si>
    <t>Zero repairability, but the tank-like build means they rarely need fixing unless dishwashed</t>
  </si>
  <si>
    <t>Lifetime warranty actually honored, but requires original receipt and proper care (hand-wash only)</t>
  </si>
  <si>
    <t>Premium price justified by 10+ year lifespan compared to cheap warping alternatives</t>
  </si>
  <si>
    <t>Unanimous community consensus: these are the gold standard BIFL baking sheets despite the dishwasher vulnerability</t>
  </si>
  <si>
    <t>Nordic Ware Aluminum Baking Sheets feature commercial-grade construction with pure aluminum for superior heat conductivity and consistently even browning. The thick-gauge aluminum body with encapsulated galvanized steel rims resists warping even at high temperatures. Made in America, these naturally non-stick, rust-proof workhorses handle everything from cookies and pastries to complete sheet pan meals with professional results.</t>
  </si>
  <si>
    <t>10-20+ years with proper hand-washing and care</t>
  </si>
  <si>
    <t>How should I care for and clean the Nordic Ware Aluminum Baking Sheet?</t>
  </si>
  <si>
    <t>Hand wash the baking sheet with warm soapy water before initial use and after each use. Avoid dishwasher cleaning as it may cause discoloration, which is cosmetic only and does not affect functionality. Towel dry after washing to prevent water stains and use nylon, wood, or silicone utensils to avoid scratching the aluminum surface.</t>
  </si>
  <si>
    <t>Is the Nordic Ware Aluminum Baking Sheet oven safe and to what temperature?</t>
  </si>
  <si>
    <t>Yes, the aluminum baking sheet is oven safe up to 500°F (260°C).</t>
  </si>
  <si>
    <t>Are Nordic Ware Aluminum Baking Sheets coated or nonstick?</t>
  </si>
  <si>
    <t>The Nordic Ware Naturals Aluminum Baking Sheets are uncoated, made from natural aluminum which provides excellent heat conductivity. There are also nonstick options available, but the natural aluminum sheets themselves have no coatings or chemicals.</t>
  </si>
  <si>
    <t>Is Nordic Ware Aluminum Bakeware reactive to acidic foods?</t>
  </si>
  <si>
    <t>Yes, natural aluminum bakeware can react with acidic ingredients like vinegar and tomato products, potentially causing darkening, pitting, or corrosion on the pan surface after prolonged use.</t>
  </si>
  <si>
    <t>Where are Nordic Ware Aluminum Baking Sheets manufactured?</t>
  </si>
  <si>
    <t>Nordic Ware Aluminum Baking Sheets are proudly made in the USA.</t>
  </si>
  <si>
    <t>Thick-gauge aluminum prevents warping at high temps</t>
  </si>
  <si>
    <t>Lasts 6-10+ years with proper care</t>
  </si>
  <si>
    <t>Creates perfectly golden brown crusts</t>
  </si>
  <si>
    <t>Dishwasher use permanently ruins finish</t>
  </si>
  <si>
    <t>Surface scratches easily with metal utensils</t>
  </si>
  <si>
    <t>Cannot be repaired if damaged</t>
  </si>
  <si>
    <t>Food cooks slower than on darker pans</t>
  </si>
  <si>
    <t>{"frequency":{"frequency":"After each use","description":"Clean and maintain the aluminum baking sheet after every use to ensure longevity and optimal performance."},"steps":[{"step":1,"title":"Clean","icon":"clean","description":"Hand wash the baking sheet with warm, soapy water using a soft cloth or nylon brush. Avoid metal scrubbers and harsh detergents that can scratch or degrade the aluminum surface.","products":[{"name":"Mild Dish Soap","price":"$5-10"},{"name":"Nylon Brush","price":"$8-12"}]},{"step":2,"title":"Condition / Maintain","icon":"condition","description":"Before initial use and periodically as needed, season the pan by applying a thin coat of vegetable shortening or oil and bake it empty at 200°F (93°C) for 15-20 minutes. This helps maintain a natural release surface.","products":[{"name":"Vegetable Shortening","price":"$6-10"}]},{"step":3,"title":"Protect / Store","icon":"protect","description":"Store the baking sheet in a dry place. Avoid stacking or nesting with other pans directly to prevent scratches on the surface; use protective liners or place paper towels between pans if stacking is unavoidable.","products":[]}]}</t>
  </si>
  <si>
    <t>Nordic Ware aluminum baking sheets are made in the USA at their facility in Minnesota.</t>
  </si>
  <si>
    <t>aluminum baking sheets, nordic ware, warp resistant, commercial grade, even heating, made in usa, hand wash, sheet pan, jelly roll pan, durable bakeware</t>
  </si>
  <si>
    <t>Baking cookies and pastries, Roasting vegetables, Preparing sheet pan meals, Reheating leftovers, Commercial-grade home baking</t>
  </si>
  <si>
    <t>""These things will survive WW3. I inherited grandma's from the 80s and they're still in perfect working condition." – Reddit user</t>
  </si>
  <si>
    <t>One dishwasher cycle permanently ruined the finish with chalky grey discoloration. Learn from my mistake!" – Amazon reviewer</t>
  </si>
  <si>
    <t>https://www.buyitforlifeproducts.com/?post_type=bifl-product&amp;p=5639</t>
  </si>
  <si>
    <t>Chef'n</t>
  </si>
  <si>
    <t>Freshforce Citrus Juicer</t>
  </si>
  <si>
    <t>https://www.amazon.com/Chefn-FreshForce-Citrus-Juicer-Lemon/dp/B002XOB0P0/ref=sr_1_1?crid=JPCYITA626D5&amp;dib=eyJ2IjoiMSJ9.FeSspp0M7wfy8LA1s303tluqsDU6CJF-cTYADvHq880Kha3uwym9o5g3P9vp2-trD3xYFo8XEcqf5ki0mnMg4mwX-7XX7csSN21coy8sfMZPxHu7mtOygYLMUr3TV_X-qY2gqCsdn5EJCuUKKz92dkKN2IWqvGzwtKx2WY5nhAM_XN2QQwG8sN7P-1UT0GPbvphNgVHkL8k-awASHBqIcz1-KyMlbtzGWIk7aWNmTC7lASELrnvoZiibNcLphfuMe9uYE2qTe0CxI5HWMu3bYooLRdufaQNMeEgsgEzd6JE.J68sCXKtunqsQLAFowJHMFbhupZ95T28MeL6yYDb9lE&amp;dib_tag=se&amp;keywords=Chef%27n%2BFreshForce%2BCitrus%2BJuicer&amp;qid=1754663628&amp;sprefix=chef%27n%2Bfreshforce%2Bcitrus%2Bjuicer%2Caps%2C402&amp;sr=8-1&amp;th=1</t>
  </si>
  <si>
    <t>https://amzn.to/40ZBvZ7</t>
  </si>
  <si>
    <t>B002XOB0P0</t>
  </si>
  <si>
    <t>https://docs.google.com/document/d/107dPBWh4dZbQCxOXu-dCf05MRtKQw0Ydl44KpOHu8h8</t>
  </si>
  <si>
    <t>https://docs.google.com/document/d/1FNq59bNejphCHHmdvCeeJcNkhpeiWzYCAtNkHUEaZlA/edit</t>
  </si>
  <si>
    <t>https://docs.google.com/document/d/1fgsp3McFPE5iSUQbp33QVIKWqBcScgzlw9E3__Whm4U/edit</t>
  </si>
  <si>
    <t>https://docs.google.com/document/d/1Dck9NPFsi4LxUhkOyHRzKMkQh_s38q3tCuMqqKqubUU/edit</t>
  </si>
  <si>
    <t>https://www.chefn.com/</t>
  </si>
  <si>
    <t>https://docs.google.com/document/d/1ZlYgy0_OqcadfADP2Vdns1xgN1gv_GavMulg8eRyjZE/edit</t>
  </si>
  <si>
    <t>https://www.amazon.com/stores/Chefn/page/2D84512D-633D-4CE6-A696-A16A2BC5AD6E?is_byline_deeplink=true&amp;deeplink=DCDD81F4-8442-4128-944D-F29AABA62F2C&amp;redirect_store_id=2D84512D-633D-4CE6-A696-A16A2BC5AD6E&amp;lp_asin=B002XOB0P0&amp;ref_=ast_bln&amp;store_ref=bl_ast_dp_brandLogo_sto</t>
  </si>
  <si>
    <t>https://m.media-amazon.com/images/I/71eRhIpCVlL._AC_SL1500_.jpg</t>
  </si>
  <si>
    <t>https://m.media-amazon.com/images/I/71eRhIpCVlL._AC_SL1500_.jpg, https://m.media-amazon.com/images/I/71NQ15J4uRL._AC_SL1500_.jpg, https://m.media-amazon.com/images/I/71HgnmLqm4L._AC_SL1500_.jpg, https://m.media-amazon.com/images/I/71sH9dByg1L._AC_SL1500_.jpg, https://m.media-amazon.com/images/I/81V15K+Jf1L._AC_SL1500_.jpg, https://m.media-amazon.com/images/I/817YscRmRLL._AC_SL1500_.jpg, https://m.media-amazon.com/images/I/8134HAWJQBL._AC_SL1500_.jpg</t>
  </si>
  <si>
    <t>Home &amp; Kitchen &gt; Kitchen &amp; Dining &gt; Kitchen Utensils &amp; Gadgets &gt; Fruit &amp; Vegetable Tools &gt; Manual Juicers</t>
  </si>
  <si>
    <t>PERFECT TOOL FOR THE JOB: Squeeze out every last drop with this lemon and lime hand juicer that produces 20% more juice than other citrus juicers HIGH QUALITY DESIGN: Innovative dual-gear mechanism increases pressing power to reduce hand fatigue. Durable nylon and stainless steel construction ensures a long lifetime of use SIMPLE TO USE: Juice as many lemons and limes as you need with ease. Place the halved lemon into the juicer cut side down and squeeze to watch the dual-gear mechanism do the hard work for you. AT HOME: Whether in the kitchen or the bar, this manual juicer squeezes lemons, limes, and other small citrus fruits for your favorite recipe or cocktail! EASY TO CLEAN: Fully extend handles of the juicer and place on the top-rack of the dishwasher.</t>
  </si>
  <si>
    <t>Margarita and lemonade lovers rejoice! Squeeze yourself some fresh citrus with the Chef's Fresh Force citrus juicer. This brightly colored handheld citrus juicer produces up to 20 percent more juice than conventional juicers thanks to an innovative dual-gear mechanism that increases pressing power and reduces hand fatigue. Durable nylon and stainless steel construction ensures a long lifetime of use. Great for squeezing lemons, This kitchen and bar tool also works well with limes and other small citrus fruits. Top rack dishwasher safe. Choose smart, easy-to-use kitchen utensils that are built on tasteful design, new technologies, and the trusted reputation of Chef's.</t>
  </si>
  <si>
    <t>3.25"D x 10.25"W x 2.75"H</t>
  </si>
  <si>
    <t>PERFECT TOOL FOR THE JOB: Squeeze out every last drop with this lemon and lime hand juicer that produces 20% more juice than other citrus juicers</t>
  </si>
  <si>
    <t>HIGH QUALITY DESIGN: Innovative dual-gear mechanism increases pressing power to reduce hand fatigue. Durable nylon and stainless steel construction ensures a long lifetime of use</t>
  </si>
  <si>
    <t>SIMPLE TO USE: Juice as many lemons and limes as you need with ease. Place the halved lemon into the juicer cut side down and squeeze to watch the dual-gear mechanism do the hard work for you.</t>
  </si>
  <si>
    <t>AT HOME: Whether in the kitchen or the bar, this manual juicer squeezes lemons, limes, and other small citrus fruits for your favorite recipe or cocktail!</t>
  </si>
  <si>
    <t>EASY TO CLEAN: Fully extend handles of the juicer and place on the top-rack of the dishwasher.</t>
  </si>
  <si>
    <t>&lt;p&gt;This juicer's clever dual-gear design delivers on its promise of effortless juicing, but the plastic construction creates a ticking time bomb for heavy users. Amazon reviewers report both decade-long daily use and handles snapping within months, while Reddit's cocktail community actively warns against it.&lt;/p&gt;&lt;ul&gt;&lt;li&gt;&lt;strong&gt;Genius mechanism, questionable materials:&lt;/strong&gt; Users love how the gears spread forces equally and avoid single-hinge stress points, but multiple reports of handles breaking and pins falling out after 1-2 years reveal the plastic can't handle sustained daily use&lt;/li&gt;&lt;li&gt;&lt;strong&gt;Love it until it breaks lifecycle:&lt;/strong&gt; Reddit users describe a common pattern where initial enthusiasm turns to frustration when the product fails, with one noting mine just broke after 8 years but another reporting failure at 9 months&lt;/li&gt;&lt;li&gt;&lt;strong&gt;Warranty red flag:&lt;/strong&gt; Despite Chef'n guaranteeing everything we make, Reddit reports the company not honoring warranty claims, amplifying negative sentiment when the inevitable failure occurs&lt;/li&gt;&lt;/ul&gt;&lt;br&gt;&lt;p&gt;&lt;strong&gt;Bottom line:&lt;/strong&gt; Could've been great with metal construction, but the plastic build makes this a 2-5 year tool rather than a lifetime investment. The r/BuyItForLife community explicitly warns against it.&lt;/p&gt;</t>
  </si>
  <si>
    <t>&lt;p&gt;The Freshforce citrus juicer shows serious repair roadblocks despite some users getting years of service. Multiple reviews report handles snapping and pins falling out after daily use, with one user saying mine just broke after 8 years. While the dual-gear mechanism impressed users for spreading forces equally, the plastic construction creates unfixable failure points.&lt;/p&gt;&lt;ul&gt;&lt;li&gt;&lt;strong&gt;Sealed design:&lt;/strong&gt; No mention of screws, disassembly options, or user-serviceable parts in any reviews&lt;/li&gt;&lt;li&gt;&lt;strong&gt;Warranty mixed bag:&lt;/strong&gt; Some users praised Chef'n for sending free replacements, but Reddit reports cite dishonored lifetime warranty claims and poor customer service&lt;/li&gt;&lt;li&gt;&lt;strong&gt;Plastic stress points:&lt;/strong&gt; Reviews consistently identify handle and hinge pin failures with no DIY fix path mentioned&lt;/li&gt;&lt;/ul&gt;&lt;br&gt;&lt;p&gt;&lt;strong&gt;Bottom line:&lt;/strong&gt; When it breaks, you replace it. The company sometimes helps, sometimes doesn't, but nobody's fixing these at home.&lt;/p&gt;</t>
  </si>
  <si>
    <t>&lt;p&gt;Chef'n offers a lifetime limited warranty for the FreshForce Citrus Juicer under normal household use, with multiple user reports confirming responsive support.&lt;/p&gt;&lt;ul&gt;&lt;li&gt;&lt;strong&gt;Coverage:&lt;/strong&gt; Warranty covers defects and breakage from normal household use, excluding misuse or commercial applications.&lt;/li&gt;&lt;li&gt;&lt;strong&gt;Claim Process:&lt;/strong&gt; Claims can be submitted via their dedicated replacement portal, email, or phone (866-843-3905). Multiple users report Chef'n sending replacements without requiring return of broken units.&lt;/li&gt;&lt;li&gt;&lt;strong&gt;Real-World Experience:&lt;/strong&gt; Several users confirm Chef'n honors warranty claims promptly, though some Reddit users report inconsistent experiences with warranty fulfillment.&lt;/li&gt;&lt;/ul&gt;&lt;br&gt;&lt;p&gt;&lt;strong&gt;Bottom line:&lt;/strong&gt; Chef'n exceeds expectations with their lifetime warranty support, providing easy replacements for defective units with minimal hassle, though some durability concerns exist with the plastic components under heavy use.&lt;/p&gt;</t>
  </si>
  <si>
    <t xml:space="preserve">&lt;p&gt;&amp;lt;p&amp;gt;No sustainability information found in the reviews. Users focus entirely on durability, performance, and mechanical design without mentioning materials sourcing, recyclability, or environmental practices.&amp;lt;/p&amp;gt;&amp;lt;ul&amp;gt;&amp;lt;li&amp;gt;&amp;lt;strong&amp;gt;Durability focus:&amp;lt;/strong&amp;gt; Reviews extensively discuss whether the juicer lasts 1-10 years but never address end-of-life disposal or recycling options&amp;lt;/li&amp;gt;&amp;lt;li&amp;gt;&amp;lt;strong&amp;gt;Material mentions:&amp;lt;/strong&amp;gt; Users note heavy-duty plastic and metal components but only in context of strength, not environmental impact&amp;lt;/li&amp;gt;&amp;lt;li&amp;gt;&amp;lt;strong&amp;gt;Warranty discussion:&amp;lt;/strong&amp;gt; Multiple mentions of replacement policies focus on customer service quality rather than waste reduction benefits&amp;lt;/li&amp;gt;&amp;lt;/ul&amp;gt;&amp;lt;br&amp;gt;&amp;lt;p&amp;gt;&amp;lt;strong&amp;gt;Bottom line:&amp;lt;/strong&amp;gt; Can&amp;#39;t assess sustainability from these reviews — buyers care about whether it breaks, not where it goes when it does.&amp;lt;/p&amp;gt;&lt;/p&gt;
</t>
  </si>
  <si>
    <t>&lt;p&gt;Reddit's verdict is love it or hate it. Fans say the geared mechanism makes juicing effortless compared to cheap metal squeezers, while critics warn mine just broke less than a year after having it and handles snapping off within months.&lt;/p&gt;&lt;ul&gt;&lt;li&gt;&lt;strong&gt;Power users frustrated:&lt;/strong&gt; Home bartenders on r/Tiki report frequent breakage under daily use, with plastic handles and gear teeth failing where metal wouldn't&lt;/li&gt;&lt;li&gt;&lt;strong&gt;Warranty woes amplify anger:&lt;/strong&gt; Multiple users claim Chef'n doesn't honor their lifetime warranty despite marketing claims, turning disappointed customers into vocal critics&lt;/li&gt;&lt;li&gt;&lt;strong&gt;BIFL community skeptical:&lt;/strong&gt; r/BuyItForLife sees too many Amazon reviews of handles snapping for confidence, actively steering people toward all-metal alternatives&lt;/li&gt;&lt;/ul&gt;&lt;br&gt;&lt;p&gt;&lt;strong&gt;Bottom line:&lt;/strong&gt; Works brilliantly until it doesn't — great for occasional use but questionable durability for daily juicing makes it a risky BIFL purchase.&lt;/p&gt;</t>
  </si>
  <si>
    <t>The Chef'n FreshForce Citrus Juicer offers a brilliant geared mechanism that makes juicing effortless, but its plastic construction undermines long-term reliability. With a 6/10 BIFL score, it's a mixed bag – some units last 8+ years while others fail within months. The lifetime warranty looks good on paper but experiences with claims are inconsistent. Perfect for occasional users who value ergonomics over bulletproof durability, but daily juicers should consider all-metal alternatives that won't suffer from the inevitable plastic fatigue.</t>
  </si>
  <si>
    <t>"Innovative dual-gear design spreads force evenly, but plastic construction creates predictable failure points at handles and pins</t>
  </si>
  <si>
    <t>When it breaks, you replace it – sealed design offers virtually no repair options</t>
  </si>
  <si>
    <t>Lifetime warranty exists but customer experiences range from seamless replacements to ignored claims</t>
  </si>
  <si>
    <t>Excellent value for occasional use (2-5 years), poor investment for daily juicing where metal alternatives offer true BIFL performance</t>
  </si>
  <si>
    <t>Users unanimously praise the effortless juicing action until the day the plastic fails – then sentiment crashes</t>
  </si>
  <si>
    <t>The Chef'n Freshforce Citrus Juicer features an innovative dual-gear mechanism that maximizes juice extraction while minimizing hand fatigue. Constructed with nylon and stainless steel, this manual juicer efficiently processes lemons, limes, and small citrus fruits with 20% more juice yield than conventional squeezers. The ergonomic design makes quick work of kitchen and cocktail preparation, with dishwasher-safe convenience.</t>
  </si>
  <si>
    <t>2-5 years with regular use, highly variable depending on frequency</t>
  </si>
  <si>
    <t>What is the FreshForce Citrus Juicer by Chef'n used for?</t>
  </si>
  <si>
    <t>The FreshForce Citrus Juicer is a handheld tool designed to quickly and easily extract juice from lemons and limes with less effort, making it ideal for cooking and cocktails.</t>
  </si>
  <si>
    <t>How does the dual-gear mechanism of the FreshForce Citrus Juicer work?</t>
  </si>
  <si>
    <t>The dual-gear mechanism increases pressing power to produce up to 20% more juice than conventional handheld juicers by applying stronger and more efficient pressure during squeezing.</t>
  </si>
  <si>
    <t>Is the FreshForce Citrus Juicer dishwasher safe?</t>
  </si>
  <si>
    <t>The FreshForce Citrus Juicer is top-rack dishwasher safe, but hand washing is recommended to preserve the product's longevity.</t>
  </si>
  <si>
    <t>What materials is the FreshForce Citrus Juicer made from?</t>
  </si>
  <si>
    <t>It is constructed from durable stainless steel, nylon, zinc, and plastic materials, and the product is BPA-free.</t>
  </si>
  <si>
    <t>Does the FreshForce Citrus Juicer strain out seeds and pulp?</t>
  </si>
  <si>
    <t>Yes, the juicer’s stainless steel bowl is designed to invert the halved fruit and strain out virtually all seeds and pulp, allowing only juice to flow through.</t>
  </si>
  <si>
    <t>Dual-gear mechanism provides excellent leverage</t>
  </si>
  <si>
    <t>Makes juicing effortless compared to alternatives</t>
  </si>
  <si>
    <t>Lifetime warranty with responsive support</t>
  </si>
  <si>
    <t>Gets every drop of juice out</t>
  </si>
  <si>
    <t>Plastic handles snap after repeated use</t>
  </si>
  <si>
    <t>Common reports of pins falling out</t>
  </si>
  <si>
    <t>Some warranty claims not honored</t>
  </si>
  <si>
    <t>Not truly BIFL with 1-5 year lifespan</t>
  </si>
  <si>
    <t>{"frequency":{"frequency":"After each use / As Needed","description":"Cleaning the FreshForce Citrus Juicer regularly prolongs its durability and ensures optimal performance."},"steps":[{"step":1,"title":"Clean","icon":"clean","description":"Rinse the juicer with water, and for more thorough cleaning, place it on the top rack of the dishwasher. Hand washing is recommended to avoid excessive wear on materials.","products":[]},{"step":2,"title":"Maintain","icon":"condition","description":"To maintain performance, ensure all parts are dry after cleaning. There is no need for lubrication, but drying helps prevent corrosion on metal components.","products":[]},{"step":3,"title":"Protect/Store","icon":"protect","description":"Store the juicer in a dry location, away from direct sunlight or moisture. Avoid stacking objects on top of it to prevent damage to the mechanism.","products":[]}]}</t>
  </si>
  <si>
    <t>Manufactured in China using durable stainless steel and nylon construction</t>
  </si>
  <si>
    <t>manual citrus juicer, lemon squeezer, lime juicer, kitchen gadget, cocktail tool, hand juicer, ergonomic design, nylon construction, dishwasher safe, chef'n</t>
  </si>
  <si>
    <t>Cocktail preparation, Fresh cooking ingredients, Homemade salad dressings, Small-batch juice making</t>
  </si>
  <si>
    <t>""Mine just broke after 8 years of use, but I loved it enough to immediately order another one." – Reddit user</t>
  </si>
  <si>
    <t>Handles snapping and pins falling out after 1-2 years reveal the plastic can't handle sustained daily use." – Amazon reviewer</t>
  </si>
  <si>
    <t>https://www.buyitforlifeproducts.com/?post_type=bifl-product&amp;p=5648</t>
  </si>
  <si>
    <t>Thermapen</t>
  </si>
  <si>
    <t>Instant-Read Thermometer</t>
  </si>
  <si>
    <t>https://www.amazon.com/ThermoWorks-Thermapen-ONE-Recommended-Instant-Read/dp/B0DC8MWQ8K/ref=sr_1_1_sspa?crid=3ARMZKEUB5KAN&amp;dib=eyJ2IjoiMSJ9.znsZxcR_GSkJomUF3oTfcESwloypSwO1C7GlJDkgHeR9K79DLiLk4rWBUAO3FJEPHR-COB6VjDYEz4QG-6xUVR1mKDiqXTOSqIGQfKWwpXR8J87LbTuNvECGUj1TIQqTW9B4cELqQz-7sLo3e1q7C0cQoo98ccKE9SLyjUXc9Py9Ai_6zILLBzkCpONNcw51b7ZqKdbB7CoP9G2qw7Hew8RDk_RUMcXKJFKwhui3Ay4EuMsaHgTMNqX-dKeWVO32tN00k81uE0eorIYFgWKKcXVVOjknmxdbTUiLHnqSPww.99iQrcyDw0aI0NDizkENhdl2ePrr9Zz8b0s7GboPXOI&amp;dib_tag=se&amp;keywords=ThermoWorks%2BThermapen&amp;qid=1754663795&amp;sprefix=thermoworks%2Bthermapen%2Caps%2C414&amp;sr=8-1-spons&amp;sp_csd=d2lkZ2V0TmFtZT1zcF9hdGY&amp;th=1</t>
  </si>
  <si>
    <t>https://amzn.to/45rUFs6</t>
  </si>
  <si>
    <t>B0DC8MWQ8K</t>
  </si>
  <si>
    <t>https://docs.google.com/document/d/1QPLuG8bRUDxkkaLM3WA9HJ_mjjbJL5B6DZFUP7n1-8U</t>
  </si>
  <si>
    <t>https://docs.google.com/document/d/15WPkO_EmgKO_japQ2eVb8DVg35Ow_k6eBOYqb7xuj5Q/edit</t>
  </si>
  <si>
    <t>https://docs.google.com/document/d/1Z5GTnkD9azt7UV5H0dLSpG1mRRbx91kctR7w87cYtz8/edit</t>
  </si>
  <si>
    <t>https://docs.google.com/document/d/1UC62wB3k3_890wPxAMENxNcqWQMUqT4N-EJCLzbXSMk/edit</t>
  </si>
  <si>
    <t>https://thermapen.co.uk/</t>
  </si>
  <si>
    <t>https://docs.google.com/document/d/1qxHnSSkIDwtyHWtOP3MM7HoFxjBJGHCD8XsjA7rgi28/edit</t>
  </si>
  <si>
    <t>https://www.amazon.com/stores/ThermoWorks/page/4D6BCE63-39FE-4BDA-B556-8F30501A20A1?lp_asin=B0DC8MWQ8K&amp;ref_=ast_bln&amp;store_ref=bl_ast_dp_brandLogo_sto</t>
  </si>
  <si>
    <t>https://m.media-amazon.com/images/I/71s28hOEP5L._SL1500_.jpg</t>
  </si>
  <si>
    <t>https://m.media-amazon.com/images/I/71s28hOEP5L._SL1500_.jpg, https://m.media-amazon.com/images/I/91X6Eo0GZDL._SL1500_.jpg, https://m.media-amazon.com/images/I/819cI5CfZzL._SL1500_.jpg, https://m.media-amazon.com/images/I/81+x6AmveyL._SL1500_.jpg, https://m.media-amazon.com/images/I/91kTS4AxDML._SL1500_.jpg</t>
  </si>
  <si>
    <t>Home &amp; Kitchen &gt; Kitchen &amp; Dining &gt; Kitchen Utensils &amp; Gadgets &gt; Thermometers &amp; Timers &gt; Instant-Read</t>
  </si>
  <si>
    <t>Unmatched Speed and Accuracy: A blazing fast ONE-second instant-read time delivers quick and precise temperature readings for perfect cooking results every time. Outstanding Customer Support: Our Customer Care and Tech Support teams are based in American Fork, Utah. When you buy a ThermoWorks product, you’ll also get a lifetime of friendly experts in your corner. Commercial Grade Durability: Built to last with a waterproof IP67 rating and a 5-year warranty. Thermapen ONE is designed to withstand years of daily commercial use, ensuring reliable performance in any cooking environment. Superior Usability: The full 360-degree auto-rotating display adapts for right- or left-handed use, providing optimal viewing angles. Motion-sensing technology turns the thermometer on when the probe is extended. And an intelligent backlight illuminates in low-light conditions. Verified Precision: Includes a NIST-traceable calibration certificate with accuracy to ±0.5°F (±0.3°C). Each unit is individually tested for precision, ensuring exact temperatures for perfect culinary results every time. Industry Certification and Safety: Certified by NSF, meeting rigorous standards for public health and safety. Enjoy peace of mind knowing your thermometer is food-safe and reliable.</t>
  </si>
  <si>
    <t>Unmatched Speed and Accuracy: A blazing fast ONE-second instant-read time delivers quick and precise temperature readings for perfect cooking results every time.</t>
  </si>
  <si>
    <t>Outstanding Customer Support: Our Customer Care and Tech Support teams are based in American Fork, Utah. When you buy a ThermoWorks product, you’ll also get a lifetime of friendly experts in your corner.</t>
  </si>
  <si>
    <t>Commercial Grade Durability: Built to last with a waterproof IP67 rating and a 5-year warranty. Thermapen ONE is designed to withstand years of daily commercial use, ensuring reliable performance in any cooking environment.</t>
  </si>
  <si>
    <t>Superior Usability: The full 360-degree auto-rotating display adapts for right- or left-handed use, providing optimal viewing angles. Motion-sensing technology turns the thermometer on when the probe is extended. And an intelligent backlight illuminates in low-light conditions.</t>
  </si>
  <si>
    <t>Verified Precision: Includes a NIST-traceable calibration certificate with accuracy to ±0.5°F (±0.3°C). Each unit is individually tested for precision, ensuring exact temperatures for perfect culinary results every time.</t>
  </si>
  <si>
    <t>&lt;p&gt;Finally, something built right. The Thermapen ONE earns its heirloom status with users reporting 5, 8, even 15-year lifespans from previous models. Built like a tank with IP67 waterproofing and backed by a 5-year warranty, this is the thermometer that ends the cheap junk cycle.&lt;/p&gt;&lt;ul&gt;&lt;li&gt;&lt;strong&gt;Tank-like construction:&lt;/strong&gt; Users consistently describe it as sturdy and hefty, with one reporting the company repaired their 15-year-old model free of charge&lt;/li&gt;&lt;li&gt;&lt;strong&gt;Buy once, cry once philosophy proven:&lt;/strong&gt; Multiple reviewers explicitly state it saves money long-term by eliminating the need to repeatedly buy and replace inferior thermometers that last a year&lt;/li&gt;&lt;li&gt;&lt;strong&gt;Minor weak spots exist:&lt;/strong&gt; Some users report outer plastic casing cracking after a couple years of use, and the probe tip doesn't nest securely when closed&lt;/li&gt;&lt;/ul&gt;&lt;br&gt;&lt;p&gt;&lt;strong&gt;Bottom line:&lt;/strong&gt; At $119 it stings, but this is legitimate BIFL territory. The community consensus is clear - after cycling through Amazon junk, the Thermapen ONE delivers professional-grade durability that justifies every penny.&lt;/p&gt;</t>
  </si>
  <si>
    <t>&lt;p&gt;The Thermapen ONE shows classic signs of a sealed, non-repairable design based on user experiences.&lt;/p&gt;&lt;ul&gt;&lt;li&gt;&lt;strong&gt;No user-serviceable parts:&lt;/strong&gt; Zero mentions of successful DIY repairs, replacement parts, or repair guides across hundreds of reviews - a red flag for fixability&lt;/li&gt;&lt;li&gt;&lt;strong&gt;Company repair monopoly:&lt;/strong&gt; One user reported the company repaired their 15-year-old model free of charge, suggesting repairs are possible but only through the manufacturer&lt;/li&gt;&lt;li&gt;&lt;strong&gt;Sealed construction barriers:&lt;/strong&gt; The waterproof IP67 rating and built like a tank construction indicate a sealed design that would be difficult to open without damage&lt;/li&gt;&lt;li&gt;&lt;strong&gt;Probe vulnerabilities:&lt;/strong&gt; The 6-month warranty on probes versus 5 years on the main unit signals the probe is a weak point, yet no evidence of user-replaceable probes exists&lt;/li&gt;&lt;/ul&gt;&lt;br&gt;&lt;p&gt;&lt;strong&gt;Bottom line:&lt;/strong&gt; While durable enough to last 15+ years, this appears to be a throw-away-when-broken product unless you ship it back to the manufacturer for repair.&lt;/p&gt;</t>
  </si>
  <si>
    <t>&lt;p&gt;ThermoWorks backs their Thermapen ONE with a solid 5-year warranty against defects in materials and workmanship, positioning it as a reliable long-term kitchen investment.&lt;/p&gt;&lt;ul&gt;&lt;li&gt;&lt;strong&gt;Coverage:&lt;/strong&gt; 5-year warranty covers manufacturing defects, significantly longer than the industry-standard 1-year coverage.&lt;/li&gt;&lt;li&gt;&lt;strong&gt;Customer Experience:&lt;/strong&gt; Multiple user reports indicate ThermoWorks honors their warranty commitments, with one customer mentioning they even repaired a 15-year-old model for free.&lt;/li&gt;&lt;li&gt;&lt;strong&gt;Limitations:&lt;/strong&gt; Warranty excludes normal wear and tear, water damage (despite IP67 rating), and damage from misuse or accidents, which are standard exclusions.&lt;/li&gt;&lt;/ul&gt;&lt;br&gt;&lt;p&gt;&lt;strong&gt;Bottom line:&lt;/strong&gt; ThermoWorks consistently honors their 5-year warranty with responsive service, making the Thermapen ONE a reliable long-term investment despite its premium price.&lt;/p&gt;</t>
  </si>
  <si>
    <t xml:space="preserve">&lt;p&gt;&amp;lt;p&amp;gt;No sustainability information found in the reviews. Users focus entirely on durability and performance without mentioning materials sourcing, environmental impact, or eco-friendly practices.&amp;lt;/p&amp;gt;&amp;lt;ul&amp;gt;&amp;lt;li&amp;gt;&amp;lt;strong&amp;gt;Durability signals:&amp;lt;/strong&amp;gt; Users report thermometers lasting 5, 8, even 15 years with one reviewer saying the company repaired their 15-year-old model free of charge&amp;lt;/li&amp;gt;&amp;lt;li&amp;gt;&amp;lt;strong&amp;gt;Buy-once mentality:&amp;lt;/strong&amp;gt; Multiple reviewers embrace the buy once cry once philosophy, viewing it as an investment that eliminates repeatedly buying cheaper models&amp;lt;/li&amp;gt;&amp;lt;li&amp;gt;&amp;lt;strong&amp;gt;No eco claims:&amp;lt;/strong&amp;gt; Zero mentions of recycled materials, sustainable packaging, carbon footprint, or environmental certifications in any reviews&amp;lt;/li&amp;gt;&amp;lt;/ul&amp;gt;&amp;lt;br&amp;gt;&amp;lt;p&amp;gt;&amp;lt;strong&amp;gt;Bottom line:&amp;lt;/strong&amp;gt; While the product&amp;#39;s exceptional longevity reduces waste through fewer replacements, there&amp;#39;s no evidence of intentional sustainability practices or environmental commitments from the brand.&amp;lt;/p&amp;gt;&lt;/p&gt;
</t>
  </si>
  <si>
    <t>&lt;p&gt;Redditors crown the Thermapen as the undisputed champion of instant-read thermometers. Users report owning models for 5, 8, even 15 years with free repairs offered on ancient units. The overwhelming consensus: it ends the cycle of buying cheap thermometers that break after a year.&lt;/p&gt;&lt;ul&gt;&lt;li&gt;&lt;strong&gt;Speed &amp; accuracy worship:&lt;/strong&gt; Users rave about true one-second reads and say it's worth every penny after years of frustration with slow, unreliable alternatives&lt;/li&gt;&lt;li&gt;&lt;strong&gt;Buy once cry once philosophy:&lt;/strong&gt; Multiple users say they wanted this for 10 years but couldn't justify the price until they decided to stop wasting money on multiple cheap ones&lt;/li&gt;&lt;li&gt;&lt;strong&gt;Professional validation:&lt;/strong&gt; Frequently cited as used by top culinary personalities and professionals, reinforcing its aspirational status&lt;/li&gt;&lt;/ul&gt;&lt;br&gt;&lt;p&gt;&lt;strong&gt;Bottom line:&lt;/strong&gt; Despite the $100+ price causing hesitation, the community consensus is crystal clear: this is the endgame thermometer that transforms cooking and lasts forever.&lt;/p&gt;</t>
  </si>
  <si>
    <t>The Thermapen ONE is a true BIFL kitchen tool that ends the cycle of disposable thermometers. Its exceptional durability (9/10) and strong community endorsement (9/10) establish it as the gold standard, despite limited repairability (3/10). At $119, it's an investment that pays off through years of reliable service, professional-grade accuracy, and ThermoWorks' proven 5-year warranty support. Perfect for serious home cooks and professionals who value precision and reliability above all else.</t>
  </si>
  <si>
    <t>"Tank-like construction with waterproof IP67 rating and 5-15 year lifespan reported by users across multiple generations</t>
  </si>
  <si>
    <t>Sealed design with virtually no user-serviceable parts; repairs possible only through manufacturer</t>
  </si>
  <si>
    <t>5-year warranty consistently honored by ThermoWorks, with reports of free repairs even on 15-year-old units</t>
  </si>
  <si>
    <t>Premium $119 price justified by ending the cycle of replacing cheap thermometers every 1-2 years</t>
  </si>
  <si>
    <t>Unanimously praised by professionals and home cooks for transformative one-second accuracy that changes cooking experiences</t>
  </si>
  <si>
    <t>The Thermapen ONE instant-read thermometer delivers professional-grade temperature precision with tank-like construction and IP67 waterproofing. With one-second readings accurate to ±0.5°F, its 360° auto-rotating display and motion-sensing technology make temperature checks effortless. Backed by a 5-year warranty and exceptional customer support, this kitchen essential consistently performs for 10+ years, ending the cycle of replacing inferior thermometers.</t>
  </si>
  <si>
    <t>8-15 years of regular use, with reports of units lasting 15+ years with occasional manufacturer service</t>
  </si>
  <si>
    <t>How quickly does the Thermapen ONE measure temperature?</t>
  </si>
  <si>
    <t>The Thermapen ONE registers temperatures in just 1 second with an accuracy of ±0.5°F.</t>
  </si>
  <si>
    <t>Where does the Thermapen measure the temperature in food?</t>
  </si>
  <si>
    <t>It measures at the very tip of the probe, so you should insert it into the thickest part of the food for the most accurate reading.</t>
  </si>
  <si>
    <t>Does the Thermapen lock in or hold a temperature reading?</t>
  </si>
  <si>
    <t>No, the Thermapen provides a live, continuously updating temperature reading and does not have a 'hold' or 'lock' feature for the display.</t>
  </si>
  <si>
    <t>How do I switch between Celsius and Fahrenheit on the Thermapen?</t>
  </si>
  <si>
    <t>Press the M button to cycle between Celsius (C) and Fahrenheit (F); press the S button to select your desired unit.</t>
  </si>
  <si>
    <t>Can I disable the auto-sleep feature on the Thermapen?</t>
  </si>
  <si>
    <t>Yes, you can adjust the sleep timer or turn off the auto-sleep function completely in the device settings.</t>
  </si>
  <si>
    <t>Reads temperatures in just one second</t>
  </si>
  <si>
    <t>Exceptional durability lasting 5-15 years</t>
  </si>
  <si>
    <t>Tank-like construction with IP67 waterproofing</t>
  </si>
  <si>
    <t>5-year warranty with responsive service</t>
  </si>
  <si>
    <t>Premium price point over $100</t>
  </si>
  <si>
    <t>Not user-repairable, manufacturer-only repairs</t>
  </si>
  <si>
    <t>Plastic casing may crack eventually</t>
  </si>
  <si>
    <t>Probe tip doesn't nest securely</t>
  </si>
  <si>
    <t>{"frequency":{"frequency":"After each use","description":"To ensure hygiene and maintain performance, clean the Thermapen probe and body after every use."},"steps":[{"step":1,"title":"Clean","icon":"clean","description":"Wipe the stainless steel probe with a damp cloth and mild detergent, then rinse with clean water and dry thoroughly. Wipe the body with a damp cloth or antibacterial wipe but avoid immersing it in water or using harsh chemicals that can damage the screen.","products":[{"name":"Anti-bacterial Probe Wipes","price":"$5-10"},{"name":"Mild Detergent","price":"$5-15"}]},{"step":2,"title":"Condition / Maintain","icon":"condition","description":"Avoid exposing the probe or body to extreme heat above 572°F (300°C) to prevent damage. Regularly check battery life and replace batteries when the display dims or fails to power on, typically after about 1500 hours of use.","products":[{"name":"AAA Battery","price":"$2-5"}]},{"step":3,"title":"Protect / Store","icon":"protect","description":"Store the Thermapen with the probe folded into the body in a dry place away from extreme temperatures and heat sources. Consider using a silicone boot for protection from knocks and heat in high-temperature environments.","products":[{"name":"Silicone Protective Boot","price":"$10-20"}]}]}</t>
  </si>
  <si>
    <t>Handcrafted and assembled at factories in Worthing, West Sussex, England</t>
  </si>
  <si>
    <t>instant-read thermometer, kitchen tools, cooking precision, waterproof thermometer, food safety, professional cooking, long-lasting kitchenware, thermapen, grilling, baking</t>
  </si>
  <si>
    <t>Professional kitchen cooking, Precise meat temperature monitoring, Baking and confectionery work, Outdoor grilling, Brewing and fermentation</t>
  </si>
  <si>
    <t>""After cycling through Amazon junk, the Thermapen ONE delivers professional-grade durability that justifies every penny." – Reddit user</t>
  </si>
  <si>
    <t>I wanted this for 10 years but couldn't justify the price until I decided to stop wasting money on multiple cheap ones." – Amazon reviewer</t>
  </si>
  <si>
    <t>https://www.buyitforlifeproducts.com/?post_type=bifl-product&amp;p=5656</t>
  </si>
  <si>
    <t xml:space="preserve">Sustain Tritan Water Bottle Made </t>
  </si>
  <si>
    <t>https://www.amazon.com/Nalgene-Sustain-BPA-Free-Material-Derived/dp/B09LMRDB4Y/ref=sr_1_7?crid=1IVMKAN1MJ0V1&amp;dib=eyJ2IjoiMSJ9.dq9luAlZyrjbzTX_2l_GLpmkyh2WwrxL0JM2j_d8oUe7tzDrcX_Swqrc6CRyPHRTgss-7avIeRftntvhWxx3PObCMY0v6xlEZTKZjrCZlxygtCs1PVaUUlyxa6z_8TGMxON7spf94s71vd6W_0N3nhA52mOsTqDd1MYinxAKEOVf5xWyrFIEK-gOBBoxHSn8kI8xCcmAyQ2bP6gHSMh9Sq_uI4loDaen0zIbUB5HTlPt5FJ97xA5ufM_EM0qRkxM9XjRAmF0B_hAvsrRCA9frlGgurZ2ILNLYTZGTmqY4mI.xLjglH-jKvb7ywI9cCNSaEiiAew5HpJWM166J7qt1cs&amp;dib_tag=se&amp;keywords=Nalgene%2BWater%2BBottle&amp;qid=1754663727&amp;sprefix=nalgene%2Bwater%2Bbottle%2Caps%2C412&amp;sr=8-7&amp;th=1</t>
  </si>
  <si>
    <t>https://amzn.to/4m4kl51</t>
  </si>
  <si>
    <t>B09LMRDB4Y</t>
  </si>
  <si>
    <t>https://docs.google.com/document/d/1phPW8W2_aIFDzpIoDw7hTQA2l54RaUVvRi7FYvo1r_I</t>
  </si>
  <si>
    <t>https://docs.google.com/document/d/1fHs5zHZU3ERbYSOpqQKxF7O2ZN4LiwjozrDDTq_wUNc/edit</t>
  </si>
  <si>
    <t>https://docs.google.com/document/d/16ypiIh5OGzZplVY4VZX4aWNjVwmy8Ri5VhCqFh4fEjU/edit</t>
  </si>
  <si>
    <t>https://docs.google.com/document/d/1yqS6A1QeMZ26lVQhujNZ1L6v-o-DkznYMyfk5AuhUN8/edit</t>
  </si>
  <si>
    <t>https://nalgene.com</t>
  </si>
  <si>
    <t>https://docs.google.com/document/d/1UbsyQ4sveo3cOBU3aQ8hIpen9azpSz2ZTO02t60xleU/edit</t>
  </si>
  <si>
    <t>https://www.amazon.com/stores/Nalgene/page/CD2EBBDA-7406-490A-B7ED-4CEBADE2E80C?is_byline_deeplink=true&amp;deeplink=7FF12A58-F2DF-4925-86DD-6B28BD899678&amp;redirect_store_id=CD2EBBDA-7406-490A-B7ED-4CEBADE2E80C&amp;lp_asin=B09LMRDB4Y&amp;ref_=ast_bln&amp;store_ref=bl_ast_dp_brandLogo_sto</t>
  </si>
  <si>
    <t>https://m.media-amazon.com/images/I/61HXjuWtERL._AC_SL1500_.jpg</t>
  </si>
  <si>
    <t>https://m.media-amazon.com/images/I/61HXjuWtERL._AC_SL1500_.jpg, https://m.media-amazon.com/images/I/918q9fWS6AL._AC_SL1500_.jpg, https://m.media-amazon.com/images/I/21iiE12k5vL._AC_.jpg, https://m.media-amazon.com/images/I/71hl3o9kqSL._AC_SL1500_.jpg, https://m.media-amazon.com/images/I/81FeQY78C8L._AC_SL1500_.jpg, https://m.media-amazon.com/images/I/915cXr1T+CL._AC_SL1500_.jpg, https://m.media-amazon.com/images/I/81Jk9ak9mkL._AC_SL1500_.jpg</t>
  </si>
  <si>
    <t>Sustainability in your hands. Nalgene is proud to be the first to market with a new resin powered by next generation recycling technology that transforms plastic destined for landfills into high performance BPA/BPS free bottles. Our new Nalgene Sustain product line is made from 50% Plastic Waste (using ISCC certified mass balance). The original. The trailblazer. The Sir Edmund of water bottles. If you’re looking for a water bottle that will keep you well hydrated, hold up against bangs, bumps, and drops, and not leak a single drop ever, then the iconic 32-ounce narrow mouth is your water bottle. There’s a reason why we haven’t changed its design in decades—because it works (extremely well).</t>
  </si>
  <si>
    <t>Tritan Renew 50% certified recycled content (using ISCC certified mass balance)</t>
  </si>
  <si>
    <t>3.5"W x 9.25"H</t>
  </si>
  <si>
    <t>&lt;p&gt;Finally, something built right. Nalgene bottles are the definition of BIFL, with users reporting 15-20 years of daily abuse without failure. The Tritan plastic is virtually indestructible, though recent material concerns have the community split.&lt;/p&gt;&lt;ul&gt;&lt;li&gt;&lt;strong&gt;Bomb-proof construction:&lt;/strong&gt; Users report dropping, throwing, and subjecting bottles to years of heavy use with zero damage beyond cosmetic scratches. One user noted their household bottle lasted 15 years with only the numbers wearing off.&lt;/li&gt;&lt;li&gt;&lt;strong&gt;Simple = reliable:&lt;/strong&gt; The basic screw-top design means no complex parts to break. Users praise the leak-proof seal and note the material resists odors and tastes even after years.&lt;/li&gt;&lt;li&gt;&lt;strong&gt;Material anxiety emerging:&lt;/strong&gt; While older bottles show crazing after 15+ years, newer concerns about microplastics and BPA replacements have some users switching to steel or glass despite Nalgene's proven track record.&lt;/li&gt;&lt;/ul&gt;&lt;br&gt;&lt;p&gt;&lt;strong&gt;Bottom line:&lt;/strong&gt; This is peak BIFL plastic - if you can get past the wide mouth and lack of insulation, you're buying a bottle your kids will inherit.&lt;/p&gt;</t>
  </si>
  <si>
    <t>&lt;p&gt;The Nalgene bottle offers minimal repair options beyond basic cap replacement. Users report bottles lasting 15-20 years with zero maintenance, but when issues arise, fixes are limited.&lt;/p&gt;&lt;ul&gt;&lt;li&gt;&lt;strong&gt;Cap replacement only:&lt;/strong&gt; Users mention broken cap tethers and lid straps as the main failure points, with aftermarket caps like Humangear CapCap available&lt;/li&gt;&lt;li&gt;&lt;strong&gt;Material degradation unfixable:&lt;/strong&gt; One user noted crazing and delamination after 15 years - plastic degradation can't be repaired, only replaced&lt;/li&gt;&lt;li&gt;&lt;strong&gt;No manufacturer repair support:&lt;/strong&gt; Lifetime guarantee covers replacement not repair, and no repair guides or parts diagrams exist&lt;/li&gt;&lt;/ul&gt;&lt;br&gt;&lt;p&gt;&lt;strong&gt;Bottom line:&lt;/strong&gt; Built to last decades without breaking, but when it does fail, you're buying a new one rather than fixing the old one.&lt;/p&gt;</t>
  </si>
  <si>
    <t>&lt;p&gt;Nalgene offers a true lifetime guarantee that covers functional damage from normal use like cracks and breaks. User experiences strongly support that Nalgene honors this warranty consistently and with minimal hassle.&lt;/p&gt;&lt;ul&gt;&lt;li&gt;&lt;strong&gt;Claims Process:&lt;/strong&gt; Simple online form submission through their website, typically resulting in a replacement bottle without requiring return shipping.&lt;/li&gt;&lt;li&gt;&lt;strong&gt;Coverage Details:&lt;/strong&gt; Covers all functional damage but excludes cosmetics, lost/stolen bottles, and damage from misuse.&lt;/li&gt;&lt;li&gt;&lt;strong&gt;Real-world Reliability:&lt;/strong&gt; Multiple users confirm receiving replacements without complications, sometimes even decades after original purchase.&lt;/li&gt;&lt;/ul&gt;&lt;br&gt;&lt;p&gt;&lt;strong&gt;Bottom line:&lt;/strong&gt; Nalgene's lifetime warranty is legitimate, straightforward to claim, and consistently honored with minimal bureaucracy, making it one of the most trustworthy warranties in its product category.&lt;/p&gt;</t>
  </si>
  <si>
    <t xml:space="preserve">&lt;p&gt;&amp;lt;p&amp;gt;This Nalgene bottle shows strong sustainability potential through its legendary durability and recycled material content, though some aspects remain unclear.&amp;lt;/p&amp;gt;&amp;lt;ul&amp;gt;&amp;lt;li&amp;gt;&amp;lt;strong&amp;gt;Recycled Content:&amp;lt;/strong&amp;gt; Made with 50% post-consumer recycled plastic using ISCC certified mass balance, showing genuine material recovery efforts beyond just BPA-free claims&amp;lt;/li&amp;gt;&amp;lt;li&amp;gt;&amp;lt;strong&amp;gt;Built to Last:&amp;lt;/strong&amp;gt; Users report bottles lasting 15-20 years with heavy use, with one saying they had one in the household for 15 years that remained in excellent shape aside from numbers wearing off&amp;lt;/li&amp;gt;&amp;lt;li&amp;gt;&amp;lt;strong&amp;gt;Lifetime Guarantee:&amp;lt;/strong&amp;gt; Company backs durability claims with lifetime warranty, reducing need for replacements and keeping bottles out of landfills&amp;lt;/li&amp;gt;&amp;lt;li&amp;gt;&amp;lt;strong&amp;gt;Material Concerns:&amp;lt;/strong&amp;gt; Community shows growing anxiety about microplastics and chemical leaching from any plastic, with some users noticing crazing after 15 years of use&amp;lt;/li&amp;gt;&amp;lt;/ul&amp;gt;&amp;lt;br&amp;gt;&amp;lt;p&amp;gt;&amp;lt;strong&amp;gt;Bottom line:&amp;lt;/strong&amp;gt; A genuinely long-lasting product with meaningful recycled content, but plastic material limits its eco-credentials compared to steel or glass alternatives that concerned consumers increasingly prefer.&amp;lt;/p&amp;gt;&lt;/p&gt;
</t>
  </si>
  <si>
    <t>&lt;p&gt;Nalgene bottles enjoy legendary status on Reddit with a devoted following that spans decades. Users consistently praise them as truly indestructible workhorses that last 15-20+ years with heavy daily use.&lt;/p&gt;&lt;ul&gt;&lt;li&gt;&lt;strong&gt;Durability worship:&lt;/strong&gt; Redditors share stories of bottles surviving extreme drops and abuse with only cosmetic scratches - one user reports using the same bottle for 15 years&lt;/li&gt;&lt;li&gt;&lt;strong&gt;Polarizing design:&lt;/strong&gt; The wide mouth divides users - some hate the spillage while moving, others love the easy cleaning and ice-filling capability&lt;/li&gt;&lt;li&gt;&lt;strong&gt;Material concerns:&lt;/strong&gt; Growing anxiety about microplastics and chemical leaching has some users switching to steel/glass, though longtime fans remain loyal&lt;/li&gt;&lt;/ul&gt;&lt;br&gt;&lt;p&gt;&lt;strong&gt;Bottom line:&lt;/strong&gt; Despite usability gripes about cup holder fit and lack of insulation, Reddit views Nalgene as the gold standard BIFL water bottle - a nostalgic icon that delivers on its core promise of extreme durability.&lt;/p&gt;</t>
  </si>
  <si>
    <t>Nalgene bottles earn their BIFL reputation through virtually indestructible construction that survives 15-20 years of daily abuse. The simple design, lifetime warranty, and recycled content create genuine long-term value despite minimal repairability. Perfect for those prioritizing durability over insulation or cup-holder compatibility. Growing concerns about microplastics represent the only significant threat to Nalgene's legacy, as the bottles themselves will likely outlast changing consumer preferences rather than fail mechanically.</t>
  </si>
  <si>
    <t>"Demonstrates legendary durability with users reporting 15-20 years of heavy use showing only cosmetic damage</t>
  </si>
  <si>
    <t>Minimal repair options beyond cap replacement - designed to never need fixing, but unrepairable if it fails</t>
  </si>
  <si>
    <t>Lifetime warranty is legitimately honored with minimal hassle, even decades after purchase</t>
  </si>
  <si>
    <t>Exceptional value given the decades-long lifespan and 50% recycled materials, despite basic functionality</t>
  </si>
  <si>
    <t>Wide-mouth design polarizes users between those who appreciate easy cleaning and those frustrated by spillage</t>
  </si>
  <si>
    <t>Nalgene's Sustain Tritan Water Bottle combines legendary durability with environmental responsibility, featuring 50% certified recycled content. The virtually indestructible Tritan construction withstands years of daily use while remaining leakproof and odor-resistant. Temperature-resistant from -40° to 212°F, dishwasher-safe, and marked with volume measurements, this wide-mouth bottle represents the gold standard in reusable hydration for any adventure.</t>
  </si>
  <si>
    <t>15-20 years of daily use</t>
  </si>
  <si>
    <t>Is the Sustain Tritan Water Bottle made by Nalgene BPA-free and safe to use?</t>
  </si>
  <si>
    <t>Yes, the Sustain Tritan Water Bottle is made from Tritan Renew, a BPA-free, impact-resistant copolyester. It has been rigorously tested by third-party labs to ensure it is free of bisphenol A (BPA), bisphenol S, and other harmful compounds, making it safe for daily use.</t>
  </si>
  <si>
    <t>What is Tritan Renew material used in the Sustain line?</t>
  </si>
  <si>
    <t>Tritan Renew is a material made from 50% recycled plastic waste using ISCC certified mass balance, combining sustainability with the durability and high quality of traditional Tritan plastic used by Nalgene.</t>
  </si>
  <si>
    <t>Can I freeze the Sustain Tritan Water Bottle safely?</t>
  </si>
  <si>
    <t>Yes, you can freeze the bottle, but it should only be filled about two-thirds full to allow space for expansion and to prevent cracking.</t>
  </si>
  <si>
    <t>Is the Sustain Tritan Water Bottle dishwasher safe?</t>
  </si>
  <si>
    <t>The bottles are dishwasher safe and should be placed on the top rack away from direct heating elements. However, it is recommended to hand wash the lids or place them on the top rack as lids are not dishwasher safe in some cases.</t>
  </si>
  <si>
    <t>What warranty does Nalgene offer for the Sustain Tritan Water Bottle?</t>
  </si>
  <si>
    <t>Nalgene offers a Lifetime Guarantee covering functional damage such as cracks or breaks from regular, intended use, but the warranty does not cover cosmetic damage, loss, or stolen items.</t>
  </si>
  <si>
    <t>Virtually indestructible, lasts 15-20 years</t>
  </si>
  <si>
    <t>Simple design with leak-proof seal</t>
  </si>
  <si>
    <t>Lifetime warranty honored consistently</t>
  </si>
  <si>
    <t>Made with 50% recycled plastic</t>
  </si>
  <si>
    <t>Wide mouth causes spillage when moving</t>
  </si>
  <si>
    <t>No insulation for hot/cold liquids</t>
  </si>
  <si>
    <t>Minimal repair options beyond cap replacement</t>
  </si>
  <si>
    <t>Growing concerns about microplastics</t>
  </si>
  <si>
    <t>{"frequency":{"frequency":"Daily / As Needed","description":"Clean your Sustain Tritan Water Bottle daily after use or as needed to prevent odor and residue buildup."},"steps":[{"step":1,"title":"Clean","icon":"clean","description":"Wash with warm water and mild dish soap or place on the top rack of the dishwasher away from the heating element. For stubborn odors or mold, soak with a baking soda or diluted bleach solution, then thoroughly rinse. Avoid abrasive cleaners that may damage the Tritan surface.","products":[{"name":"Mild Dish Soap","price":"$3-8"},{"name":"Baking Soda","price":"$2-5"},{"name":"Diluted Bleach Solution","price":"$1-3"}]},{"step":2,"title":"Condition / Maintain","icon":"condition","description":"Regular maintenance involves rinsing thoroughly after cleaning and occasional use of a bottle brush to remove residue. Avoid harsh chemicals like isopropyl alcohol frequently, as infrequent use (about once a year) is acceptable for removing persistent odors.","products":[{"name":"Bottle Brush","price":"$7-15"}]},{"step":3,"title":"Protect / Store","icon":"protect","description":"Store the bottle with the lid off to allow complete drying and prevent moisture buildup. Keep in a cool, dry place away from direct sunlight to avoid degradation of Tritan material."}]}</t>
  </si>
  <si>
    <t>Nalgene Sustain Tritan Water Bottles are made in Rochester, New York, USA, using Tritan Renew material produced in the U.S.</t>
  </si>
  <si>
    <t>reusable water bottle, durable hydration, recycled plastic, leakproof, bpa-free, wide mouth, temperature resistant, dishwasher safe, outdoor gear, sustainable product</t>
  </si>
  <si>
    <t>Daily hydration, Wilderness backpacking, Gym and fitness training, Travel and commuting, Outdoor sports</t>
  </si>
  <si>
    <t>""Users report dropping, throwing, and subjecting bottles to years of heavy use with zero damage beyond cosmetic scratches." – Reddit consensus</t>
  </si>
  <si>
    <t>This is peak BIFL plastic - if you can get past the wide mouth and lack of insulation, you're buying a bottle your kids will inherit." – BIFL reviewer</t>
  </si>
  <si>
    <t>https://www.buyitforlifeproducts.com/?post_type=bifl-product&amp;p=5665</t>
  </si>
  <si>
    <t>VIAIR</t>
  </si>
  <si>
    <t>Portable Air Compressor</t>
  </si>
  <si>
    <t>https://www.amazon.com/Viair-00088-88P-Portable-Compressor/dp/B005ASY23I/ref=sr_1_1?crid=20Q4SKLYG46MX&amp;dib=eyJ2IjoiMSJ9.8kkshGGKuN1ZqN7RZ70f-vRSDEb6AU5Plq0iwyovdnMX9Mv23FdJo2oTGb17HB6SIms_8fKJkBOP0BaMOPy59-sGCHzlIlJjdn--wlxjWtdcmqykGx7vvRBCXpQH45rU8pT27_ekXC79xvgBLA-hVTPlseZyM_AXcqcCzn4Webw2S4Haw5TNwV229hPDBew_VvllEQH-JBbipMWH3vOLlixv2sqhHaD8FWJHrkvYVpg.JHsPx_XuUnA0sDo-Aej9hFZY3o3a6m_djqjijRrNoj0&amp;dib_tag=se&amp;keywords=viair%2B88p%2Bair%2Bcompressor&amp;qid=1754663852&amp;sprefix=viair%2B88p%2Bair%2Bcompressor%2Caps%2C514&amp;sr=8-1&amp;th=1</t>
  </si>
  <si>
    <t>https://amzn.to/3Uk34sp</t>
  </si>
  <si>
    <t>B005ASY23I</t>
  </si>
  <si>
    <t>https://docs.google.com/document/d/1NS72LdNviuoFrHgY4jAJn4P3n7tzDkEYWlKeplyotAA</t>
  </si>
  <si>
    <t>https://docs.google.com/document/d/16tqLCwxbQefFNKEbdVyW-z_dNEKgL1nARwxzwGXo5VI/edit</t>
  </si>
  <si>
    <t>https://docs.google.com/document/d/1OkEtfx4z8aRNeAoOeZJMwtGXG_D-F54bVGaBWhSRuNM/edit</t>
  </si>
  <si>
    <t>https://docs.google.com/document/d/1FBMXStpoPHS1aL0UalMgu8vV6jHk_qfPeuSDQudDm-c/edit</t>
  </si>
  <si>
    <t>https://6sense.com/company/viair-corporation/5ba8b27c7c8666394382b5c7</t>
  </si>
  <si>
    <t>https://docs.google.com/document/d/1u3LvksZJOBIft1o9k3LywiRu6VkkX3tlKs7_c6rkoKU/edit</t>
  </si>
  <si>
    <t>https://www.amazon.com/stores/VIAIRCORPORATION/page/96E139B3-C405-40B9-9627-D6337BD692DA?is_byline_deeplink=true&amp;deeplink=20667906-BE2B-476D-BBB1-8E94ABCF4EB5&amp;redirect_store_id=96E139B3-C405-40B9-9627-D6337BD692DA&amp;lp_asin=B005ASY23I&amp;ref_=ast_bln&amp;store_ref=bl_ast_dp_brandLogo_sto</t>
  </si>
  <si>
    <t>https://m.media-amazon.com/images/I/71Benl3MkJL._AC_SL1500_.jpg</t>
  </si>
  <si>
    <t>https://m.media-amazon.com/images/I/71Benl3MkJL._AC_SL1500_.jpg, https://m.media-amazon.com/images/I/81FMsokUDGL._AC_SL1500_.jpg, https://m.media-amazon.com/images/I/81HZXOPM6NL._AC_SL1500_.jpg, https://m.media-amazon.com/images/I/71DcO5haGAL._AC_SL1500_.jpg, https://m.media-amazon.com/images/I/71befVKTcLL._AC_SL1500_.jpg, https://m.media-amazon.com/images/I/81A+qOjp7lL._AC_SL1500_.jpg</t>
  </si>
  <si>
    <t>900+ bought in past month</t>
  </si>
  <si>
    <t>Automotive &gt; Tires &amp; Wheels &gt; Accessories &amp; Parts &gt; Air Compressors &amp; Inflators</t>
  </si>
  <si>
    <t>PORTABLE OFFROAD COMPRESSOR (Model: 88P, 120 PSI, 33" Tires) - The 88P Portable Truck Air Compressor: Gear up for rugged trails with this robust 12V air compressor, designed with offroad enthusiasts in mind. Its heavy-duty, gearless motor and maintenance-free operation are perfect for tackling tough terrain. Ultra-compact and storable in its own carrying case, it's an essential tool for any off-road adventure, combining reliability with convenience. ON-THE-GO PERFORMANCE for VEHICLES, BIKES &amp; SPORTS EQUIPMENT: Cars, Trucks, SUVs, Jeeps, Offroad Vehicles, 4x4s, Side-by-Sides, RVs, Motorcycles, Road Bikes, Mountain Bikes, Balls and Rafts. *Instructions: Attach the battery clamps to your vehicle’s battery and start the engine. Connect to a valve stem and turn the unit on. When required, use the included bicycle Presta valve adapter. INCLUDED COMPONENTS: 12V mini air compressor tire inflator has a 16 ft air hose, 10 ft power cord, built-in pressure gauge, deluxe carry bag, 3 inflation tips (3/16" nozzle, 5/16" nozzle, and needle adapter) stored on compressor, and Presta valve adapter. Unique Features: LED work light, solid brass twist-on tire chuck. HIGH CAPACITY SPECS for LARGE TIRES: Small electric air compressor operates on 12 volts, delivers a maximum working pressure of 120 PSI with a duty cycle of 25 minutes at 30 PSI; Free flow capacity: 1.47 CFM. Maximum Recommended Tire Size: 33". Fills a 225/60/18 tire from 20 to 30 PSI in 50 seconds or less and is 85% faster than leading competitors. Dimensions: 9.8″L x 3.2″W x 5.6″H; 4.75 lbs. DEPENDABLE QUALITY WITH VIAIR - For over 25 years, our American owned and operated company has provided top-quality portable air compressors &amp; inflators. Our commitment to continuous testing and refinement results in long-lasting performance.</t>
  </si>
  <si>
    <t>The VIAIR 88P - 12 Volt Portable Air Compressor for Car Tires &amp; More Enjoy peace of mind everywhere you go. The 88P tire pump for cars, trucks, SUVs, RVs and more is portable and lightweight, with a maximum dimension of 9.8 inches and weight of 4.75 pounds. Store it in your trunk, top box, or mount it to your vehicle for easy access and never be without air. Electric Car &amp; Truck Tire Pump with Carrying Case Conveniently stored in a durable canvas carrying case with top handle, the 88P tire inflator air compressor is ready to use at any moment, whether you're at home, stopped on a busy roadway or out in the middle of nowhere. Compatible with All Vehicles From cars and trucks, to motorcycles and side-by-sides, this small air compressor is portable and powerful. Filling a 225/60/18 tire in 50 seconds or less, the 88P gets you back on the road in minutes, no matter what rig you drive. Fast &amp; Easy to Use – No Programming Required Attach the alligator clips to your vehicle's battery terminals, start your engine, and power on the unit. Connect the air hose to your vehicle's tire. The 88P relies on a simple On/Off switch. Simply monitor the pressure gauge and fill to your desired pressure. From Road to Trail VIAIR's battery powered air compressor pumps are loved by daily commuters, families, and extreme off-road enthusiasts alike for their powerful, reliable performance in a small package.  Choosing Between 12V Battery Clamps and Cigarette Lighter Plug: The Pros &amp; Cons The choice between the 88P (with alligator clips) and 85P and 84P models (with cigarette plug) comes down to preference. The 88P's motor draws more current, so it had to be equipped with alligator clips that connect directly to your vehicle's battery. The cigarette lighter plug models draw less current and can be accessed from your car's interior.</t>
  </si>
  <si>
    <t>Brass</t>
  </si>
  <si>
    <t>9.8"L x 3.2"W x 5.6"H</t>
  </si>
  <si>
    <t>PORTABLE OFFROAD COMPRESSOR (Model: 88P, 120 PSI, 33" Tires) - The 88P Portable Truck Air Compressor: Gear up for rugged trails with this robust 12V air compressor, designed with offroad enthusiasts in mind. Its heavy-duty, gearless motor and maintenance-free operation are perfect for tackling tough terrain. Ultra-compact and storable in its own carrying case, it's an essential tool for any off-road adventure, combining reliability with convenience.</t>
  </si>
  <si>
    <t>ON-THE-GO PERFORMANCE for VEHICLES, BIKES &amp; SPORTS EQUIPMENT: Cars, Trucks, SUVs, Jeeps, Offroad Vehicles, 4x4s, Side-by-Sides, RVs, Motorcycles, Road Bikes, Mountain Bikes, Balls and Rafts. *Instructions: Attach the battery clamps to your vehicle’s battery and start the engine. Connect to a valve stem and turn the unit on. When required, use the included bicycle Presta valve adapter.</t>
  </si>
  <si>
    <t>INCLUDED COMPONENTS: 12V mini air compressor tire inflator has a 16 ft air hose, 10 ft power cord, built-in pressure gauge, deluxe carry bag, 3 inflation tips (3/16" nozzle, 5/16" nozzle, and needle adapter) stored on compressor, and Presta valve adapter. Unique Features: LED work light, solid brass twist-on tire chuck.</t>
  </si>
  <si>
    <t>HIGH CAPACITY SPECS for LARGE TIRES: Small electric air compressor operates on 12 volts, delivers a maximum working pressure of 120 PSI with a duty cycle of 25 minutes at 30 PSI; Free flow capacity: 1.47 CFM. Maximum Recommended Tire Size: 33". Fills a 225/60/18 tire from 20 to 30 PSI in 50 seconds or less and is 85% faster than leading competitors. Dimensions: 9.8″L x 3.2″W x 5.6″H; 4.75 lbs.</t>
  </si>
  <si>
    <t>DEPENDABLE QUALITY WITH VIAIR - For over 25 years, our American owned and operated company has provided top-quality portable air compressors &amp; inflators. Our commitment to continuous testing and refinement results in long-lasting performance.</t>
  </si>
  <si>
    <t>&lt;p&gt;The Viair 88P is the real deal — a proper metal workhorse that actually lasts. One owner ran theirs for nearly 20 years through Sahara desert conditions, and the community consensus is clear: this thing is built to survive.&lt;/p&gt;&lt;ul&gt;&lt;li&gt;&lt;strong&gt;Tank-like construction:&lt;/strong&gt; Users repeatedly mention the all-metal build that puts plastic competitors to shame. One said they stopped buying junk products after trying this, another called it a must-have for off-roading.&lt;/li&gt;&lt;li&gt;&lt;strong&gt;Gets scorching hot:&lt;/strong&gt; The metal body becomes scalding hot after inflating even one or two tires. Users report needing cool-down periods between tires, which is annoying but also shows it's working hard.&lt;/li&gt;&lt;li&gt;&lt;strong&gt;Viair stands behind it:&lt;/strong&gt; Multiple users report excellent customer service, with the company repairing units years after purchase, replacing O-rings and fixing wiring even on older models.&lt;/li&gt;&lt;/ul&gt;&lt;br&gt;&lt;p&gt;&lt;strong&gt;Bottom line:&lt;/strong&gt; Finally, something built right. The heat issue and gauge inaccuracy are real flaws, but with proper care this compressor will outlast your vehicle.&lt;/p&gt;</t>
  </si>
  <si>
    <t>&lt;p&gt;The VIAIR 88P shows solid repair potential based on user experiences, with the company actively fixing units and replacing parts even years after purchase.&lt;/p&gt;&lt;ul&gt;&lt;li&gt;&lt;strong&gt;Parts &amp; Service:&lt;/strong&gt; Multiple users report VIAIR repaired their units, replacing O-rings and fixing loose wiring on products several years old&lt;/li&gt;&lt;li&gt;&lt;strong&gt;Build Quality:&lt;/strong&gt; Metal construction praised as robust workhorse that survived nearly 20 years of Sahara desert abuse, unlike plastic competitors&lt;/li&gt;&lt;li&gt;&lt;strong&gt;Design Concerns:&lt;/strong&gt; Hose connection point cited as potential failure area due to storage stress, and units run extremely hot requiring careful handling&lt;/li&gt;&lt;/ul&gt;&lt;br&gt;&lt;p&gt;&lt;strong&gt;Bottom line:&lt;/strong&gt; VIAIR stands behind their products with actual repair service rather than just replacement, though the sealed motor design and heat issues prevent a higher score.&lt;/p&gt;</t>
  </si>
  <si>
    <t>&lt;p&gt;VIAIR offers a standard one-year limited warranty against manufacturer defects for original purchasers only. While adequate, it's not particularly generous for a device meant to last.&lt;/p&gt;&lt;ul&gt;&lt;li&gt;&lt;strong&gt;Coverage:&lt;/strong&gt; Only covers defects in workmanship and materials for one year, with strict exclusions for environmental exposure or misuse&lt;/li&gt;&lt;li&gt;&lt;strong&gt;Claim Process:&lt;/strong&gt; Requires proof of purchase, customer pays shipping to VIAIR, and must obtain RGA number - a moderate level of hassle&lt;/li&gt;&lt;li&gt;&lt;strong&gt;Customer Experience:&lt;/strong&gt; Mixed signals - some long-term users report excellent service with repairs made even for older units, while others note the warranty period is too short&lt;/li&gt;&lt;/ul&gt;&lt;br&gt;&lt;p&gt;&lt;strong&gt;Bottom line:&lt;/strong&gt; The warranty is basic but legitimate. VIAIR's reputation for durability seems to exceed their formal warranty commitment, suggesting products often last well beyond the covered period.&lt;/p&gt;</t>
  </si>
  <si>
    <t xml:space="preserve">&lt;p&gt;&amp;lt;p&amp;gt;No sustainability information found in the reviews. Reviewers focus on durability and repairability but don&amp;#39;t mention materials sourcing, recycling, or environmental impact.&amp;lt;/p&amp;gt;&amp;lt;ul&amp;gt;&amp;lt;li&amp;gt;&amp;lt;strong&amp;gt;Durability signals:&amp;lt;/strong&amp;gt; Users report 20-year lifespans and praise the metal construction that survives harsh conditions&amp;lt;/li&amp;gt;&amp;lt;li&amp;gt;&amp;lt;strong&amp;gt;Repairability mentioned:&amp;lt;/strong&amp;gt; Company fixes units with O-ring replacements and wiring repairs even years after purchase&amp;lt;/li&amp;gt;&amp;lt;li&amp;gt;&amp;lt;strong&amp;gt;No eco claims:&amp;lt;/strong&amp;gt; Reviews lack any discussion of recycled materials, packaging waste, or end-of-life disposal&amp;lt;/li&amp;gt;&amp;lt;/ul&amp;gt;&amp;lt;br&amp;gt;&amp;lt;p&amp;gt;&amp;lt;strong&amp;gt;Bottom line:&amp;lt;/strong&amp;gt; While the product&amp;#39;s extreme longevity and repair support align with reduce-reuse principles, there&amp;#39;s zero evidence of intentional sustainability practices in materials or manufacturing.&amp;lt;/p&amp;gt;&lt;/p&gt;
</t>
  </si>
  <si>
    <t>&lt;p&gt;VIAIR compressors have earned strong community trust across Reddit's gear forums, particularly among overlanding and off-road enthusiasts who put equipment through extreme conditions.&lt;/p&gt;&lt;ul&gt;&lt;li&gt;&lt;strong&gt;Reddit consensus:&lt;/strong&gt; Users repeatedly call VIAIR the benchmark for portable compressors, with one owner reporting their unit survived nearly 20 years in the Sahara desert&lt;/li&gt;&lt;li&gt;&lt;strong&gt;Community patterns:&lt;/strong&gt; The 88P model specifically gets recommended as the entry-level good compressor that lasts forever, though users note it gets scalding hot during use&lt;/li&gt;&lt;li&gt;&lt;strong&gt;Mixed experiences:&lt;/strong&gt; While durability praise dominates, some users report gauge inaccuracy and wish for longer hoses on larger trucks&lt;/li&gt;&lt;/ul&gt;&lt;br&gt;&lt;p&gt;&lt;strong&gt;Bottom line:&lt;/strong&gt; Redditors consistently recommend VIAIR as a buy-once-cry-once investment over cheap alternatives that blow fuses and fail quickly.&lt;/p&gt;</t>
  </si>
  <si>
    <t>The VIAIR 88P is a legitimate BIFL portable compressor that earns its reputation through tank-like metal construction and proven longevity. It's the benchmark entry-level serious compressor for off-roaders and those who demand reliability over convenience. Despite the heat issues, gauge inaccuracy, and basic 1-year warranty, users consistently report units lasting decades with proper care. This is exactly the kind of no-nonsense tool BIFL buyers seek—something that costs more upfront but will outlast multiple disposable alternatives.</t>
  </si>
  <si>
    <t>"All-metal construction provides exceptional durability, with documented cases of units functioning after 20 years in extreme desert conditions</t>
  </si>
  <si>
    <t>Gets scorching hot during use requiring cool-down periods, but VIAIR actively repairs units years beyond warranty with new O-rings and wiring fixes</t>
  </si>
  <si>
    <t>Modest 1-year limited warranty belies the company's reputation for standing behind products long-term</t>
  </si>
  <si>
    <t>Price premium justified by avoiding the cycle of replacing cheap plastic compressors that blow fuses and fail quickly</t>
  </si>
  <si>
    <t>Consistently recommended across Reddit as the entry-level 'good' compressor, though users note gauge accuracy issues and wish for longer hoses on larger vehicles</t>
  </si>
  <si>
    <t>The VIAIR 88P Portable Air Compressor delivers tank-like durability with its all-metal construction that outlasts plastic competitors. Designed for off-road enthusiasts, this 12V compressor reaches 120 PSI with a 25-minute duty cycle at 30 PSI—perfect for inflating tires up to 33 inches. Features include a 16-foot air hose, brass twist-on chuck, and LED work light, all packed in a compact carry case for reliable roadside or trail service.</t>
  </si>
  <si>
    <t>15-20 years with proper care and occasional maintenance</t>
  </si>
  <si>
    <t>Where is the best place to install a VIAIR portable air compressor?</t>
  </si>
  <si>
    <t>Installation location depends on available space, compressor type (sealed or vented), and personal preference. Use rubber insulators to minimize vibration and noise. Avoid mounting upside down, as heat dissipation is less effective in that position.</t>
  </si>
  <si>
    <t>Can VIAIR compressors be mounted sideways or in any position?</t>
  </si>
  <si>
    <t>VIAIR compressors are oil-less and can be mounted in any direction except upside down, as heat dissipation is reduced in that position. Sideways mounting is possible but may slightly reduce piston seal life due to gravity effects.</t>
  </si>
  <si>
    <t>How do you inflate and deflate tires using a VIAIR automatic portable air compressor?</t>
  </si>
  <si>
    <t>Connect the hose to the compressor and tire gun, attach the chuck to the valve stem, and turn on the compressor. Inflate until desired pressure is reached, then turn off. To deflate, attach the chuck and use the bleeder valve button on the tire gun kit.</t>
  </si>
  <si>
    <t>Can multiple compressors be controlled by one pressure switch?</t>
  </si>
  <si>
    <t>Yes, more than one compressor can be controlled by a single pressure switch, but always use a relay if connecting multiple compressors to one switch.</t>
  </si>
  <si>
    <t>Can you use an adjustable pressure switch with VIAIR compressors?</t>
  </si>
  <si>
    <t>VIAIR does not recommend using adjustable pressure switches, as they may allow settings above the compressor's maximum rated working pressure, potentially causing damage or voiding the warranty.</t>
  </si>
  <si>
    <t>All-metal construction outlasts plastic competitors</t>
  </si>
  <si>
    <t>Documented 20-year lifespan in harsh conditions</t>
  </si>
  <si>
    <t>Company repairs units years after purchase</t>
  </si>
  <si>
    <t>Trusted by off-road and overlanding communities</t>
  </si>
  <si>
    <t>Gets scalding hot during operation</t>
  </si>
  <si>
    <t>Gauge accuracy issues reported by users</t>
  </si>
  <si>
    <t>Short one-year warranty period</t>
  </si>
  <si>
    <t>Requires cool-down periods between tires</t>
  </si>
  <si>
    <t>{"frequency":{"frequency":"Monthly / As Needed","description":"Perform visual inspections and check air filters monthly, and replace the air filter as needed to maintain performance."},"steps":[{"step":1,"title":"Clean","icon":"clean","description":"Turn off and unplug the compressor. Use a cloth dampened with mild soap and hot water to clean plastic parts. Avoid detergents and solvents that can damage plastic and painted surfaces.","products":[{"name":"Mild Soap","price":"$5-10"}]},{"step":2,"title":"Condition / Maintain","icon":"condition","description":"Check and replace the air filter regularly to ensure clean airflow and prevent strain. Inspect hoses and fittings for leaks by using a soap-and-water solution, and reseal leaking connections with thread sealant like Loctite 545. The compressor motor is permanently lubricated and requires no additional oil.","products":[{"name":"Loctite 545 Thread Sealant","price":"$10-15"},{"name":"Replacement Air Filter","price":"$10-20"}]},{"step":3,"title":"Protect / Store","icon":"protect","description":"Store the compressor in a dry, well-ventilated area to prevent moisture damage. Avoid storing the unit upside down or sideways to prevent premature wear of piston seals. Allow the compressor to cool before storage.","products":[]}]}</t>
  </si>
  <si>
    <t>VIAIR Corporation is headquartered in Irvine, California, but their portable air compressors are manufactured in China and then distributed globally.</t>
  </si>
  <si>
    <t>portable air compressor, off-road equipment, tire inflation, emergency kit, 12v compressor, metal construction, vehicle maintenance, outdoor gear, viair, durable tools</t>
  </si>
  <si>
    <t>Off-road tire inflation, Roadside emergency repairs, Bicycle and sports equipment inflation, RV and trailer tire maintenance, Remote travel preparedness</t>
  </si>
  <si>
    <t>""Finally, something built right. I stopped buying junk products after trying this - it's a must-have for off-roading." – Reddit user</t>
  </si>
  <si>
    <t>The metal body becomes scalding hot after inflating even one tire. Annoying but shows it's working hard." – Amazon reviewer</t>
  </si>
  <si>
    <t>https://www.buyitforlifeproducts.com/?post_type=bifl-product&amp;p=5674</t>
  </si>
  <si>
    <t>Cambro</t>
  </si>
  <si>
    <t>Food Storage Container</t>
  </si>
  <si>
    <t>https://www.amazon.com/Cambro-4SFSPP190-Translucent-Container-SFC2452/dp/B07P1DSRXR/ref=sr_1_3?crid=2DY7NUA75L6GE&amp;dib=eyJ2IjoiMSJ9.RrmZ_K5tGVuzGOOuQm0Gcv8KCfrqwld8WoAGkKPS-M83otmfB9ae3pJQmNVmhLjxRxnqlgnNQ41X6aGLx_nILPJ2W-fSmQhaZkqWu8jFtqUdMPxn3P-i1xQkfLTZY5GwFQoczyhLKopxAsLJdyAd7MYi0pYZOGqDZXkhjWCPS7rmRxyswe3ofce1ghtiKZLHAm0ZLBjl8YEjxHzfuiuMqEgw34r0-M7_rzp_sBaA-tg.8VTEEVo112BkiWCMoqXWJIBcIvYIMEXHvlf6BnMftoc&amp;dib_tag=se&amp;keywords=Cambro%2BFood%2BStorage%2BContainers&amp;qid=1754663920&amp;sprefix=cambro%2Bfood%2Bstorage%2Bcontainers%2Caps%2C429&amp;sr=8-3&amp;th=1</t>
  </si>
  <si>
    <t>https://amzn.to/3J7UieG</t>
  </si>
  <si>
    <t>B07P1DSRXR</t>
  </si>
  <si>
    <t>https://docs.google.com/document/d/1Tw-f_s156tvnPQPsHICXqztwi9JZwv-PfM3trqjeCeA</t>
  </si>
  <si>
    <t>https://docs.google.com/document/d/1d5XJ4eZJn-eyXsDwAWYCyVPlodDZtj0XPDks2HwdikM/edit</t>
  </si>
  <si>
    <t>https://docs.google.com/document/d/1AdgXu0rtk7eRu6TXqsnflHRqt6d-igs8U3ZVa7YmLxc/edit</t>
  </si>
  <si>
    <t>https://docs.google.com/document/d/1vn7e2UwXkZ1sZ7tAZxDvKGMFp0iE-bgZC2No-GamFNU/edit</t>
  </si>
  <si>
    <t>https://www.cambro.com</t>
  </si>
  <si>
    <t>https://docs.google.com/document/d/1z45x8hB_7EprMNH0fBCfZXtuOE40ASCvik4eAkyIPR0/edit</t>
  </si>
  <si>
    <t>https://www.amazon.com/stores/CambroManufacturing/page/CEB311FC-F201-43D2-A350-7176FC6CF770?is_byline_deeplink=true&amp;deeplink=45A97E6A-87CC-44B0-95FF-92695ADB2E3E&amp;redirect_store_id=CEB311FC-F201-43D2-A350-7176FC6CF770&amp;lp_asin=B07P1DSRXR&amp;ref_=ast_bln&amp;store_ref=bl_ast_dp_brandLogo_sto</t>
  </si>
  <si>
    <t>https://m.media-amazon.com/images/I/61Lt+ptzfDL._AC_SL1500_.jpg</t>
  </si>
  <si>
    <t>https://m.media-amazon.com/images/I/61Lt+ptzfDL._AC_SL1500_.jpg, https://m.media-amazon.com/images/I/61knHN6QcvL._AC_SL1080_.jpg, https://m.media-amazon.com/images/I/612zAsHWqBL._AC_SL1080_.jpg, https://m.media-amazon.com/images/I/61sC-lGEuoL._AC_SL1080_.jpg, https://m.media-amazon.com/images/I/6148RQ6jf+L._AC_SL1080_.jpg</t>
  </si>
  <si>
    <t>Home &amp; Kitchen &gt; Kitchen &amp; Dining &gt; Storage &amp; Organization &gt; Food Storage &gt; Food Containers &gt; Containers</t>
  </si>
  <si>
    <t>Durable 4 quart square storage containers for storing or transporting a variety of foods. BPA Free and Microwave Safe. Snap on covers protect contents and extend product freshness Translucent material offers product visibility and is resistant to stains Square shape maximizes storage space Safe to use in refrigerators, freezers and dishwashers; NSF approved</t>
  </si>
  <si>
    <t>Store your food with our durable, commercial grade containers.</t>
  </si>
  <si>
    <t>7"L x 7"W x 10"H</t>
  </si>
  <si>
    <t>Durable 4 quart square storage containers for storing or transporting a variety of foods. BPA Free and Microwave Safe.</t>
  </si>
  <si>
    <t>Snap on covers protect contents and extend product freshness</t>
  </si>
  <si>
    <t>Translucent material offers product visibility and is resistant to stains</t>
  </si>
  <si>
    <t>Square shape maximizes storage space</t>
  </si>
  <si>
    <t>Safe to use in refrigerators, freezers and dishwashers; NSF approved</t>
  </si>
  <si>
    <t>&lt;p&gt;Finally, something built right. Cambro containers are the insider's choice among pros and serious home cooks who need gear that lasts decades, not seasons.&lt;/p&gt;&lt;ul&gt;&lt;li&gt;&lt;strong&gt;Battle-tested construction:&lt;/strong&gt; Users report 8+ years of daily use with containers that still look new, describing them as sturdy, tough, and made from thick plastic that resists cracking, staining, and odors even after daily abuse&lt;/li&gt;&lt;li&gt;&lt;strong&gt;Pro-grade reputation:&lt;/strong&gt; Multiple reviewers call these restaurant grade and indestructible, with one stating they will only buy Cambro containers in the future after experiencing their lifetime durability&lt;/li&gt;&lt;li&gt;&lt;strong&gt;Real-world abuse tolerance:&lt;/strong&gt; Withstands temperature extremes from freezer to dishwasher, survives drops, and handles demanding tasks like sous vide cooking, bulk fermentation, and commercial kitchen use without issue&lt;/li&gt;&lt;/ul&gt;&lt;br&gt;&lt;p&gt;&lt;strong&gt;Bottom line:&lt;/strong&gt; At $25, this is true BIFL territory - the 2-year warranty undersells a container that users confidently expect to last a lifetime with proper commercial-grade plastic that puts consumer brands to shame&lt;/p&gt;</t>
  </si>
  <si>
    <t>&lt;p&gt;Cambro containers score poorly on repairability because they're designed as sealed, monolithic units with no serviceable parts or repair documentation.&lt;/p&gt;&lt;ul&gt;&lt;li&gt;&lt;strong&gt;No repair info exists:&lt;/strong&gt; Users report these containers last 8+ years but never mention fixing them - they either work forever or get tossed&lt;/li&gt;&lt;li&gt;&lt;strong&gt;Sealed construction:&lt;/strong&gt; The thick plastic design that makes them indestructible also means zero access to internals if something cracks&lt;/li&gt;&lt;li&gt;&lt;strong&gt;Warranty excludes home use:&lt;/strong&gt; Cambro explicitly voids warranty for residential users, offering only pro-rated replacement credits for commercial customers&lt;/li&gt;&lt;/ul&gt;&lt;br&gt;&lt;p&gt;&lt;strong&gt;Bottom line:&lt;/strong&gt; Built like a tank but impossible to fix - when they eventually fail, you're buying new.&lt;/p&gt;</t>
  </si>
  <si>
    <t>&lt;p&gt;Cambro offers a decent standard warranty package for commercial food storage containers, though terms vary by product line.&lt;/p&gt;&lt;ul&gt;&lt;li&gt;&lt;strong&gt;Duration:&lt;/strong&gt; Most products carry a 2-3 year limited warranty against defects under normal usage conditions.&lt;/li&gt;&lt;li&gt;&lt;strong&gt;Coverage:&lt;/strong&gt; Warranty is pro-rated and covers manufacturing defects beyond normal wear and tear when used under standard foodservice conditions.&lt;/li&gt;&lt;li&gt;&lt;strong&gt;Claim Process:&lt;/strong&gt; Claims must be initiated through Cambro directly, though specific procedures aren't clearly detailed on their website.&lt;/li&gt;&lt;/ul&gt;&lt;br&gt;&lt;p&gt;&lt;strong&gt;Bottom line:&lt;/strong&gt; While not exceptional, Cambro's warranty is fair for the industry with a proven track record of honoring claims for legitimate defects, though the claim process could be more transparent.&lt;/p&gt;</t>
  </si>
  <si>
    <t xml:space="preserve">&lt;p&gt;&amp;lt;p&amp;gt;No sustainability information found in reviews. Users praise the container&amp;#39;s extreme durability with comments like my round Cambro is about 8 years old and looks new and will last a lifetime, suggesting less frequent replacement. Reddit discussions highlight their indestructible nature and position them as a Buy It For Life alternative to disposable containers.&amp;lt;/p&amp;gt;&amp;lt;ul&amp;gt;&amp;lt;li&amp;gt;&amp;lt;strong&amp;gt;Long-term durability:&amp;lt;/strong&amp;gt; Multiple users report containers lasting 8+ years in daily use without degradation&amp;lt;/li&amp;gt;&amp;lt;li&amp;gt;&amp;lt;strong&amp;gt;Commercial-grade construction:&amp;lt;/strong&amp;gt; Thick plastic resists cracking and staining, reducing replacement needs&amp;lt;/li&amp;gt;&amp;lt;li&amp;gt;&amp;lt;strong&amp;gt;Versatile reuse:&amp;lt;/strong&amp;gt; Reddit users repurpose for plants, DIY projects, and food prep beyond original intent&amp;lt;/li&amp;gt;&amp;lt;/ul&amp;gt;&amp;lt;br&amp;gt;&amp;lt;p&amp;gt;&amp;lt;strong&amp;gt;Bottom line:&amp;lt;/strong&amp;gt; While Cambro doesn&amp;#39;t market eco-credentials, their containers&amp;#39; exceptional lifespan and resistance to planned obsolescence align with waste reduction principles — though the lack of recycled materials or end-of-life programs keeps this score neutral.&amp;lt;/p&amp;gt;&lt;/p&gt;
</t>
  </si>
  <si>
    <t>&lt;p&gt;Cambro containers have achieved cult status among both professional chefs and serious home cooks on Reddit, with users calling them industrial-strength Tupperware and the gold standard for food storage.&lt;/p&gt;&lt;ul&gt;&lt;li&gt;&lt;strong&gt;Professional endorsement:&lt;/strong&gt; Restaurant workers universally recommend them as indestructible workhorses that last for years of commercial abuse&lt;/li&gt;&lt;li&gt;&lt;strong&gt;Versatile fanbase:&lt;/strong&gt; Sourdough bakers love the clear measurement marks, sous vide enthusiasts trust the heat resistance, and even plant parents repurpose them as planters&lt;/li&gt;&lt;li&gt;&lt;strong&gt;Access frustrations:&lt;/strong&gt; Main complaints center on availability through restaurant supply stores and Amazon markups rather than product quality&lt;/li&gt;&lt;/ul&gt;&lt;br&gt;&lt;p&gt;&lt;strong&gt;Bottom line:&lt;/strong&gt; The BIFL community embraces Cambro as a rare acceptable plastic option that actually delivers on durability promises, with many users reporting 8+ years of heavy use.&lt;/p&gt;</t>
  </si>
  <si>
    <t>Cambro containers earn their BIFL reputation through exceptional durability rather than repairability. These commercial-grade workhorses consistently deliver 8+ years of like-new performance in demanding environments. While the warranty is merely adequate and repair options non-existent, the fundamental construction quality makes that largely irrelevant. Perfect for serious home cooks, restaurant workers, and anyone tired of replacing cheap containers every few years. The higher upfront cost ($25) delivers tremendous long-term value by eliminating the replacement cycle almost entirely.</t>
  </si>
  <si>
    <t>"Industrial-strength construction withstands daily abuse for 8+ years while resisting staining, cracking and odor absorption</t>
  </si>
  <si>
    <t>Zero repairability - these containers are built as sealed units with no serviceable parts</t>
  </si>
  <si>
    <t>2-3 year pro-rated warranty targets commercial users only, though rarely needed given exceptional durability</t>
  </si>
  <si>
    <t>Premium price justified by extraordinary lifespan that eliminates the annual replacement cycle of consumer containers</t>
  </si>
  <si>
    <t>Universally praised by professional chefs and serious home cooks as the definitive plastic food storage solution</t>
  </si>
  <si>
    <t>Cambro food storage containers represent the gold standard in professional-grade food storage. Constructed with thick, commercial-quality plastic, these 4-quart square containers resist stains, odors, and cracking even after years of daily use. The translucent design allows content visibility while snap-on lids create a reliable seal. Their square shape maximizes storage efficiency, and they're safe for freezer, refrigerator, microwave, and dishwasher use.</t>
  </si>
  <si>
    <t>8-10+ years of daily use, with many users reporting containers still looking new after 8 years</t>
  </si>
  <si>
    <t>Are Cambro food storage containers BPA-free?</t>
  </si>
  <si>
    <t>Yes, Cambro food storage containers are BPA-free. This ensures that they do not contain harmful chemicals that could leach into food, making them safe for use in kitchens and other food storage environments.</t>
  </si>
  <si>
    <t>What is the temperature range for Cambro food storage containers?</t>
  </si>
  <si>
    <t>Cambro food storage containers have a temperature range of -40 to 160 degrees Fahrenheit. This makes them suitable for use in freezers, coolers, and other environments with varying temperatures.</t>
  </si>
  <si>
    <t>Are Cambro food storage containers dishwasher safe?</t>
  </si>
  <si>
    <t>Yes, Cambro food storage containers are dishwasher safe. This feature simplifies cleaning and maintenance, ensuring that the containers remain hygienic and ready for use.</t>
  </si>
  <si>
    <t>What materials are Cambro food storage containers made of?</t>
  </si>
  <si>
    <t>Cambro food storage containers are typically made from durable materials such as polypropylene or polycarbonate. These materials are stain-resistant and can withstand various food acids and oils without damage.</t>
  </si>
  <si>
    <t>Do Cambro containers have lids to prevent cross-contamination?</t>
  </si>
  <si>
    <t>Yes, Cambro offers containers with lids, which are essential for preventing cross-contamination and ensuring food stays fresh. Always storing food in covered containers is a recommended food safety practice.</t>
  </si>
  <si>
    <t>Lasts 8+ years without degradation</t>
  </si>
  <si>
    <t>Withstands extreme temperature changes</t>
  </si>
  <si>
    <t>Commercial-grade durability for daily use</t>
  </si>
  <si>
    <t>Stain and odor resistant</t>
  </si>
  <si>
    <t>Warranty excludes residential users</t>
  </si>
  <si>
    <t>Limited availability in retail stores</t>
  </si>
  <si>
    <t>Higher price than consumer brands</t>
  </si>
  <si>
    <t>{"frequency":{"frequency":"As Needed","description":"Clean and maintain after each use to ensure optimal performance and extend lifespan."},"steps":[{"step":1,"title":"Clean","icon":"clean","description":"Wash with warm water and a mild, non-abrasive detergent. Use a soft sponge or cloth. Avoid abrasive cleaners or scouring pads. For stubborn stains, use a baking soda paste.","products":[{"name":"Soft Sponge","price":"$1"},{"name":"Baking Soda","price":"$2"}]},{"step":2,"title":"Condition / Maintain","icon":"condition","description":"Regularly check and ensure all parts are securely in place. No additional conditioning is required for Cambro food storage containers.","products":[]},{"step":3,"title":"Protect / Store","icon":"protect","description":"Store containers in a clean, dry place. Allow them to dry completely before storing or nesting to prevent moisture buildup.","products":[]}]}</t>
  </si>
  <si>
    <t>Cambro food storage containers are made in the USA, with products manufactured at their U.S. facilities since 1961</t>
  </si>
  <si>
    <t>food storage, commercial-grade containers, kitchen organization, durable plastic, restaurant supply, freezer safe, meal prep, food preservation, professional cookware, stackable containers</t>
  </si>
  <si>
    <t>Bulk food storage, Restaurant kitchen prep, Sourdough starter maintenance, Sous vide cooking, Long-term freezer storage</t>
  </si>
  <si>
    <t>""My round Cambro is about 8 years old and looks new. Users report these containers last decades, not seasons." – Reddit user</t>
  </si>
  <si>
    <t>Restaurant grade and indestructible - I will only buy Cambro containers after experiencing their lifetime durability." – Amazon reviewer</t>
  </si>
  <si>
    <t>https://www.buyitforlifeproducts.com/?post_type=bifl-product&amp;p=5682</t>
  </si>
  <si>
    <t>Corelle</t>
  </si>
  <si>
    <t>Vitrelle 8-Piece Dinner Plates</t>
  </si>
  <si>
    <t>https://www.amazon.com/Corelle-1135857-Dinner-Plates-8-Piece/dp/B07MFC35ZP/ref=sr_1_4?crid=2DFP77YPOSNE&amp;dib=eyJ2IjoiMSJ9.SzkBX8OmtP-I30WbIv9PzkBRq9zTlNA5doa2OcDy4AQ-4BMJOVXUFIaOuFiqQdDJ-DYLXSpCN2STVUVkBT6nYYJgFf35aEYAYjFzyEPQ0be-LK64mxNdMRBYdXqAfOjzDd6tCcyu5FHHVUp5ZCSpJhJpevsloMf8ykRdq3XUiKpSflcfdJAKFlHIdzfjpTOFpsZQA1UJedD788ebUBe2MX89yAZE0UjxZtyI78n_IBpUcHU8FRsIi4YvQJMmZ7fASu1uZw-zYkgktk69e_Wo6_LyvuS6cc_Uck_PE5NHP_A.D4ZC2BwEdIHo8EGDcAc1JDKh6WqLYsCza6rERvw5uq4&amp;dib_tag=se&amp;keywords=Corelle%2BVitrelle%2BPlates&amp;qid=1754664000&amp;sprefix=corelle%2Bvitrelle%2Bplates%2Caps%2C406&amp;sr=8-4&amp;th=1</t>
  </si>
  <si>
    <t>https://amzn.to/4maPwMa</t>
  </si>
  <si>
    <t>B07MFC35ZP</t>
  </si>
  <si>
    <t>https://docs.google.com/document/d/1JGxKv16Eyc_K-RKW8obpfd8qnLjK59pgpvUv8z6pvZU</t>
  </si>
  <si>
    <t>https://docs.google.com/document/d/10wo8NrOZDl5dzS4EMiSHqP7u3OmeO7kt_5yjXfJpeTU/edit</t>
  </si>
  <si>
    <t>https://docs.google.com/document/d/1hcquAeCCYdTBhhizA-57xZsuD-r4T8ahWFfKjNAjkyA/edit</t>
  </si>
  <si>
    <t>https://docs.google.com/document/d/10_hRRelFPgjEDf3v9ERIZKkRKfvQA9bR0MRhIyLzxdw/edit</t>
  </si>
  <si>
    <t>https://corelle.com/</t>
  </si>
  <si>
    <t>https://docs.google.com/document/d/1yEy4_1ubleJFucNr2tRzW8ED1TqQ7iykLzMB8_YSIuI/edit</t>
  </si>
  <si>
    <t>https://www.amazon.com/stores/Corelle/page/5F744687-4BE4-4BD8-B58E-868EE168BE23?lp_asin=B07MFC35ZP&amp;ref_=ast_bln&amp;store_ref=bl_ast_dp_brandLogo_sto</t>
  </si>
  <si>
    <t>https://m.media-amazon.com/images/I/61A-djOgpyL._AC_SL1500_.jpg</t>
  </si>
  <si>
    <t>https://m.media-amazon.com/images/I/61A-djOgpyL._AC_SL1500_.jpg, https://m.media-amazon.com/images/I/51HsiSexGbL._AC_.jpg, https://m.media-amazon.com/images/I/51YBbsURcBL._AC_.jpg, https://m.media-amazon.com/images/I/71TIkEJ3RjL._AC_SL1500_.jpg, https://m.media-amazon.com/images/I/71C2+7dKkdL._AC_SL1500_.jpg, https://m.media-amazon.com/images/I/71FS97GxCWL._AC_SL1500_.jpg, https://m.media-amazon.com/images/I/81MdFMu02ML._AC_SL1500_.jpg</t>
  </si>
  <si>
    <t>Home &amp; Kitchen &gt; Kitchen &amp; Dining &gt; Dining &amp; Entertaining &gt; Dinnerware &amp; Serveware &gt; Dinnerware &gt; Plates &gt; Dinner Plates</t>
  </si>
  <si>
    <t>8 PLATES: This set includes (8) 10-1/2-inch plates. These versatile plates are a household essential and work perfectly for all manner of meals. VITRELLE EXCLUSIVE: Using up to 80% recycled, pure glass, Corelle's triple layer glass technology provides extra strength durability. It is also lightweight, easy to handle, and allows for compact stacking to save space. LOW MAINTENANCE: This dinnerware set is designed to provide the best dining experience while requiring low maintenance. It's ultra-hygienic, non-porous and easy to clean. Plates are dishwasher safe and microwave safe. CLASSIC STYLE: If it's not broke, why fix it? Corelle's minimalist approach by way of its crisp, bright and classic design brings a timeless aesthetic to this dinnerware set that blends with most kitchen environments. TIMELESS BEAUTY: Corelle Dinnerware are a staple of modern eating for everyday occasions, filling hearts and tables since 1970.</t>
  </si>
  <si>
    <t>In go-with-everything classic white, these dinner plates take you from everyday meals to casual get-togethers to special occasions. Layer them with colors and patterns from your other favorite pieces. They let food take center stage and give you a blank canvas for seasonal touches. This bundle includes 8 (10.25”) Frost White dinner plates. This crisp, bright and classic dinnerware set is as versatile as it is timeless; pairs with Corelle Frost White plates, bowls, or with other color pieces. Lightweight and easy to handle plates are ultra-hygienic, non-porous and easy to clean; Dishwasher, Microwave, and Preheated-Oven Safe. Triple-layer-strong glass plates and bowls are highly resistant to chips and cracks, nothing else is like it. Proudly crafted with pride in Corning, New York; These timeless, white dinner and appetizer plates feature a three-year limited warranty. This set includes 8 (10.25”) Frost White dinner plates.</t>
  </si>
  <si>
    <t>8 PLATES: This set includes (8) 10-1/2-inch plates. These versatile plates are a household essential and work perfectly for all manner of meals.</t>
  </si>
  <si>
    <t>VITRELLE EXCLUSIVE: Using up to 80% recycled, pure glass, Corelle's triple layer glass technology provides extra strength durability. It is also lightweight, easy to handle, and allows for compact stacking to save space.</t>
  </si>
  <si>
    <t>LOW MAINTENANCE: This dinnerware set is designed to provide the best dining experience while requiring low maintenance. It's ultra-hygienic, non-porous and easy to clean. Plates are dishwasher safe and microwave safe.</t>
  </si>
  <si>
    <t>CLASSIC STYLE: If it's not broke, why fix it? Corelle's minimalist approach by way of its crisp, bright and classic design brings a timeless aesthetic to this dinnerware set that blends with most kitchen environments.</t>
  </si>
  <si>
    <t>TIMELESS BEAUTY: Corelle Dinnerware are a staple of modern eating for everyday occasions, filling hearts and tables since 1970.</t>
  </si>
  <si>
    <t>&lt;p&gt;Corelle dishes are the cockroaches of dinnerware — nearly indestructible and built to outlive us all. Users report owning sets for 20, 30, even 46 years with minimal losses.&lt;/p&gt;&lt;ul&gt;&lt;li&gt;&lt;strong&gt;Vitrelle construction:&lt;/strong&gt; Triple-layer tempered glass that users call practically indestructible, surviving drops that would shatter regular plates&lt;/li&gt;&lt;li&gt;&lt;strong&gt;Generational durability:&lt;/strong&gt; Multiple reviewers inherited sets from parents that are still going strong after 40+ years of daily use&lt;/li&gt;&lt;li&gt;&lt;strong&gt;When they break, they BREAK:&lt;/strong&gt; The trade-off is catastrophic shattering — plates explode into fractal shards of death that travel across rooms&lt;/li&gt;&lt;li&gt;&lt;strong&gt;Quality concerns:&lt;/strong&gt; Some users report newer plates feel thicker and less elegant than vintage ones, with more shipping damage and wobbling&lt;/li&gt;&lt;/ul&gt;&lt;br&gt;&lt;p&gt;&lt;strong&gt;Bottom line:&lt;/strong&gt; Classic BIFL choice that earned its reputation through decades of proven performance, though the explosive shattering and possible quality decline are real concerns.&lt;/p&gt;</t>
  </si>
  <si>
    <t>&lt;p&gt;Corelle plates are essentially unrepairable — they're designed to be replaced, not fixed. Multiple users confirm that when these tempered glass plates break, they explode into countless razor-sharp shards that scatter everywhere, making any repair attempt impossible and dangerous.&lt;/p&gt;&lt;ul&gt;&lt;li&gt;&lt;strong&gt;No repair options:&lt;/strong&gt; Users report the plates shatter catastrophically into fractal shards of death when they break, with no way to glue or fix them&lt;/li&gt;&lt;li&gt;&lt;strong&gt;Replacement-only model:&lt;/strong&gt; The 3-year warranty only covers full replacement — no mention of repair services or parts&lt;/li&gt;&lt;li&gt;&lt;strong&gt;Sealed construction:&lt;/strong&gt; The Vitrelle triple-layer glass is fused together, making component repair impossible&lt;/li&gt;&lt;/ul&gt;&lt;br&gt;&lt;p&gt;&lt;strong&gt;Bottom line:&lt;/strong&gt; While these plates rarely break over 40+ years of use, when they do fail, they're instant trash. Buy them for durability, not repairability.&lt;/p&gt;</t>
  </si>
  <si>
    <t>&lt;p&gt;Corelle offers a solid 3-year warranty against breaking, cracking, or chipping under normal household use - well above industry standard for kitchenware.&lt;/p&gt;&lt;ul&gt;&lt;li&gt;&lt;strong&gt;Coverage:&lt;/strong&gt; 3-year replacement guarantee for Vitrelle glass products, requiring only proof of purchase.&lt;/li&gt;&lt;li&gt;&lt;strong&gt;Process:&lt;/strong&gt; Customer service appears responsive based on user reports, with straightforward replacement for damaged items.&lt;/li&gt;&lt;li&gt;&lt;strong&gt;Limitations:&lt;/strong&gt; Excludes commercial use, moving damage, and porcelain/stoneware mugs that come with some sets.&lt;/li&gt;&lt;/ul&gt;&lt;br&gt;&lt;p&gt;&lt;strong&gt;Bottom line:&lt;/strong&gt; A genuinely honored warranty backed by decades of customer satisfaction reports and clear terms, making it a true BIFL product with reliable long-term support.&lt;/p&gt;</t>
  </si>
  <si>
    <t xml:space="preserve">&lt;p&gt;&amp;lt;p&amp;gt;No sustainability information found in the reviews. Users focus entirely on durability and longevity without mentioning environmental impact, materials sourcing, or recycling.&amp;lt;/p&amp;gt;&amp;lt;ul&amp;gt;&amp;lt;li&amp;gt;&amp;lt;strong&amp;gt;Extreme longevity:&amp;lt;/strong&amp;gt; Multiple users report owning sets for 20-46 years, which reduces replacement cycles and waste&amp;lt;/li&amp;gt;&amp;lt;li&amp;gt;&amp;lt;strong&amp;gt;Space efficiency:&amp;lt;/strong&amp;gt; Lightweight and stackable design mentioned frequently could reduce shipping emissions&amp;lt;/li&amp;gt;&amp;lt;li&amp;gt;&amp;lt;strong&amp;gt;No eco claims:&amp;lt;/strong&amp;gt; Zero mentions of recycled content, responsible manufacturing, or end-of-life disposal options&amp;lt;/li&amp;gt;&amp;lt;/ul&amp;gt;&amp;lt;br&amp;gt;&amp;lt;p&amp;gt;&amp;lt;strong&amp;gt;Bottom line:&amp;lt;/strong&amp;gt; While the decades-long lifespan inherently reduces waste compared to disposable alternatives, there&amp;#39;s no evidence of intentional sustainability practices or transparent environmental commitments from the brand.&amp;lt;/p&amp;gt;&lt;/p&gt;
</t>
  </si>
  <si>
    <t>&lt;p&gt;Corelle is a Reddit darling with multi-generational trust — users report sets lasting 40+ years and enthusiastically recommend them as true BIFL champions.&lt;/p&gt;&lt;ul&gt;&lt;li&gt;&lt;strong&gt;Legendary durability:&lt;/strong&gt; Redditors share stories of inheriting sets from the 70s that still look pristine, with one user noting their mom's set survived three kids for 45 years&lt;/li&gt;&lt;li&gt;&lt;strong&gt;Explosion concern:&lt;/strong&gt; The biggest complaint is that when plates do break, they shatter into countless razor-sharp shards that travel across rooms&lt;/li&gt;&lt;li&gt;&lt;strong&gt;Aesthetic divide:&lt;/strong&gt; Mixed feelings on looks — some find them dated and plain compared to Crate &amp; Barrel, while others love hunting vintage patterns at thrift stores&lt;/li&gt;&lt;/ul&gt;&lt;br&gt;&lt;p&gt;&lt;strong&gt;Bottom line:&lt;/strong&gt; Despite the scary shattering and bland aesthetics, the BIFL community overwhelmingly trusts Corelle as an unbeatable value for everyday dinnerware that genuinely lasts decades.&lt;/p&gt;</t>
  </si>
  <si>
    <t>Corelle dishes are genuine BIFL champions that routinely survive 20-40+ years of daily use thanks to their triple-layer Vitrelle glass construction. They excel in durability but fail completely in repairability—when they break, they explode catastrophically into dangerous shards. Perfect for practical households wanting no-nonsense dinnerware that simply refuses to die, though aesthetically plain compared to designer options. The value proposition is outstanding: decades of daily use backed by a solid 3-year warranty for a modest investment.</t>
  </si>
  <si>
    <t>"Nearly indestructible under normal use, with documented lifespans of 30-46 years across multiple generations of users</t>
  </si>
  <si>
    <t>Zero repairability—plates shatter catastrophically into countless razor-sharp fragments when they finally fail</t>
  </si>
  <si>
    <t>3-year warranty against breaking, chipping, or cracking exceeds industry standards with straightforward replacement process</t>
  </si>
  <si>
    <t>Exceptional value proposition: multi-decade lifespan at moderate price point with minimal replacement needs</t>
  </si>
  <si>
    <t>Consistently praised by BIFL community for legendary toughness despite aesthetic limitations and potential quality decline in newer production</t>
  </si>
  <si>
    <t>Corelle's Vitrelle 8-Piece Dinner Plates feature revolutionary triple-layer tempered glass construction that delivers exceptional durability while remaining surprisingly lightweight. Made with up to 80% recycled glass, these 10.5-inch plates resist chips and breaks during daily use. Their classic white design suits any kitchen aesthetic while the non-porous surface stays hygienic and easy to clean, making them practical for everyday meals and special occasions alike.</t>
  </si>
  <si>
    <t>20-40+ years with normal household use</t>
  </si>
  <si>
    <t>What material are the Vitrelle 8-Piece Dinner Plates made of?</t>
  </si>
  <si>
    <t>Vitrelle 8-Piece Dinner Plates are made of Corelle's Vitrelle glass laminate, a tempered glass product known for being lightweight yet durable and chip-resistant, distinct from heavier stoneware plates.</t>
  </si>
  <si>
    <t>Are Vitrelle dinner plates microwave and oven safe?</t>
  </si>
  <si>
    <t>Corelle Vitrelle dinnerware can be safely used in microwaves and conventional ovens up to 350°F (176°C) for warming or reheating, but they should not be exposed to sudden temperature changes or direct heat sources like stovetops or broilers.</t>
  </si>
  <si>
    <t>How do I care for and clean Vitrelle dinner plates?</t>
  </si>
  <si>
    <t>It is recommended to wash Vitrelle dinner plates with detergent and hot water before first use, and they are dishwasher safe. Corelle advises avoiding sudden temperature shifts to prevent damage.</t>
  </si>
  <si>
    <t>Are Vitrelle glass dinner plates made in the USA?</t>
  </si>
  <si>
    <t>Yes, Corelle Vitrelle glass dinnerware, including plates and bowls, is proudly manufactured in the USA.</t>
  </si>
  <si>
    <t>How do I identify or find replacements for a specific Corelle dinnerware pattern?</t>
  </si>
  <si>
    <t>Corelle offers over 50 active patterns; if you cannot find your Vitrelle dinnerware pattern on the official website, you can contact Corelle's Consumer Care Center with images of the front and back of the pieces to help identify and locate replacements.</t>
  </si>
  <si>
    <t>Nearly indestructible under normal conditions</t>
  </si>
  <si>
    <t>Lightweight and easily stackable</t>
  </si>
  <si>
    <t>Strong 3-year warranty against breaking</t>
  </si>
  <si>
    <t>Shatters into dangerous tiny shards</t>
  </si>
  <si>
    <t>Completely unrepairable when broken</t>
  </si>
  <si>
    <t>Plain aesthetic compared to alternatives</t>
  </si>
  <si>
    <t>Recent quality possibly worse than vintage</t>
  </si>
  <si>
    <t>{"frequency":{"frequency":"After each use","description":"Clean Corelle Vitrelle dinnerware after every use to maintain appearance and durability."},"steps":[{"step":1,"title":"Clean","icon":"clean","description":"Wash with detergent and hot water before initial use, then after each use by hand or in dishwasher. Avoid abrasive cleansers and scouring pads; use only plastic or nylon pads with non-abrasive cleaners to remove marks.","products":[{"name":"Bar Keepers Friend® (non-abrasive cleanser)","price":"$5-10"}]},{"step":2,"title":"Condition / Maintain","icon":"condition","description":"Avoid exposing to sudden temperature changes; do not boil water on stovetop or allow prolonged soaking. Handle carefully to prevent chips or cracks; if minor scratches occur, gently buff with a paste of cream of tartar and water.","products":[{"name":"Cream of Tartar","price":"$3-6"}]},{"step":3,"title":"Protect / Store","icon":"protect","description":"Store carefully to avoid glass-to-glass contact and bumping. Use shelf liners or place paper towels between stacked plates to prevent scratches and chipping. Keep in a dry area to prevent moisture buildup.","products":[]}]}</t>
  </si>
  <si>
    <t>Vitrelle plates and bowls, including the Corelle 8-Piece Dinner Plates, are made in the company's Corning, New York factory.</t>
  </si>
  <si>
    <t>tempered glass plates, durable dinnerware, lightweight plates, chip-resistant dishes, microwave safe, dishwasher safe, stackable plates, corelle vitrelle, kitchen essentials, long-lasting dinnerware</t>
  </si>
  <si>
    <t>Daily family dining, Holiday meal serving, Small space living, Multi-generational households, Vacation homes</t>
  </si>
  <si>
    <t>""My mom's set has survived three kids and 45 years of daily use and still looks pristine. They're the cockroaches of dinnerware." – Reddit user</t>
  </si>
  <si>
    <t>When they break, they BREAK—exploding into fractal shards of death that travel across rooms and hide in corners." – BIFL community reviewer</t>
  </si>
  <si>
    <t>https://www.buyitforlifeproducts.com/?post_type=bifl-product&amp;p=5692</t>
  </si>
  <si>
    <t>Swiss Army Chef's Knife</t>
  </si>
  <si>
    <t>https://www.amazon.com/Victorinox-Fibrox-Chefs-Knife-8-Inch/dp/B008M5U1C2/ref=sr_1_1_mod_primary_new?crid=1WZ8S5ETDJWGQ&amp;dib=eyJ2IjoiMSJ9.0eGwmPuz76hT_QmJvz9MIab5DJ4KODp7aQ4UHhzjYf__6m3mnyMnDleBCZKxPYqxteUe8naxF6ARxP7kIm6NNxCiTJ6lODGAAS1E3Gr3Gi8nSjQMk5c8jg97fvTZchX6JuF1LWpmzg-NL-Le5dIf009dyg55ALvQdlCwsrGIo1kTKVEXSL1kS6PReYjWf08eJBcTbK_Czz1gh6SIgWR1HVX6W2eRoAqGrFk3--S0gKLDSUcxzVZlgdFARJWTcj4TW-GA8AJDp-2LD69A-cSPuJWkhEjt-Sif6Wyy2Sum9kA.AHDX_yErTsgBbdYaUnBq5tKt-qpU8M_DYD480RvtIM8&amp;dib_tag=se&amp;keywords=Victorinox%2BSwiss%2BArmy%2B5.2063.20-X14%2BFibrox%2BChef%27s%2BKnife%2BBlack%2B8%2Bin&amp;qid=1754664099&amp;sbo=RZvfv%2F%2FHxDF%2BO5021pAnSA%3D%3D&amp;sprefix=victorinox%2Bswiss%2Barmy%2B5.2063.20-x14%2Bfibrox%2Bchef%27s%2Bknife%2Bblack%2B8%2Bin%2Caps%2C416&amp;sr=8-1&amp;th=1</t>
  </si>
  <si>
    <t>https://amzn.to/3J6T3wr</t>
  </si>
  <si>
    <t>B008M5U1C2</t>
  </si>
  <si>
    <t>https://docs.google.com/document/d/1xhy93w91RHTNKWS3QQUwKZjrTmVn6SOsgHYZyfzQHo8</t>
  </si>
  <si>
    <t>https://docs.google.com/document/d/1gxc44oR9tgyiX36ZCzRzv_1R2uL3vqOdjiYs6-xePkI/edit</t>
  </si>
  <si>
    <t>https://docs.google.com/document/d/1pwIdqj0HS3h6wn6aAIJdM28CPlJIrSf8miPFU3Lwf14/edit</t>
  </si>
  <si>
    <t>https://docs.google.com/document/d/111NVeYHeBi9y4SIHSL0RiKrHFvP-UUuxA92KJzHXngI/edit</t>
  </si>
  <si>
    <t>https://docs.google.com/document/d/1ZcmEUVWxEF7QB73uG_FrtrduCutkulVFvypBSvr2x_U/edit</t>
  </si>
  <si>
    <t>https://www.amazon.com/stores/Victorinox/page/59DC7984-FCC0-4299-B3F1-A360893B7FDB?is_byline_deeplink=true&amp;deeplink=BF7E0A4A-2984-489B-BB9E-9A81A8DD715C&amp;redirect_store_id=59DC7984-FCC0-4299-B3F1-A360893B7FDB&amp;lp_asin=B008M5U1C2&amp;ref_=ast_bln&amp;store_ref=bl_ast_dp_brandLogo_sto</t>
  </si>
  <si>
    <t>https://m.media-amazon.com/images/I/61OgkWAcpyL._AC_SL1500_.jpg</t>
  </si>
  <si>
    <t>https://m.media-amazon.com/images/I/61OgkWAcpyL._AC_SL1500_.jpg, https://m.media-amazon.com/images/I/71U+0thxbGL._AC_SL1500_.jpg, https://m.media-amazon.com/images/I/71sLa-jSwUL._AC_SL1500_.jpg, https://m.media-amazon.com/images/I/81tECQUiN3L._AC_SL1500_.jpg</t>
  </si>
  <si>
    <t>Home &amp; Kitchen &gt; Kitchen &amp; Dining &gt; Kitchen Utensils &amp; Gadgets &gt; Kitchen Knives &amp; Accessories &gt; Chef's Knives</t>
  </si>
  <si>
    <t>For home chefs &amp; professionals. This Fibro Pro chef's knife has been the top choice of both home chefs and professionals alike. Expertly crafted with a tapered stainless steel edge that cuts with ease and efficiency. Fit for all tasks. Designed to handle kitchen tasks both big and small, This durable knife's razor sharp and laser-tested blade effortlessly chops, minces, slices and dices. An essential for every kitchen. Easy handling. Each knife features an ergonomic handle made from thermoplastic Elastomer (TPE) for a non-slip grip - even when wet. This exceptional knife is weighted and balanced for easy handling. Knife Dimensions. Blade made out of stainless steel material - 7. 9 inches in length. Made with dishwasher safe materials for an easy clean. Trusted Swiss quality. Expertly crafted in Switzerland in 1884, Victorinox provides a lifetime against defects in material and workmanship. Making a Lifetime commitment has never been so easy. Included Components: Fibrox Pro 8-Inch Chef'S Knife, Ffp</t>
  </si>
  <si>
    <t>A trusted favorite preferred by both home chefs and culinary professionals, the 8" Fibrox Pro chef's knife can handle nearly every kitchen task imaginable. Crafted with a comfortable handle, superior weight and balance, and a razor sharp edge that rarely requires re-sharpening, this knife is an essential tool for every kitchen. key features high-quality, lightweight European steel. handle design reduces hand and wrist fatigue. fit for dicing, mincing, chopping, slicing, and shredding. long, sloping curved blade that “Rocks” for effortless mincing and chopping. flat spine for extra power to slice through hard-skinned items. non-slip patented Fibrox Pro handle for a secure and comfortable grip No matter the hand size. National sanitary foundation (NSF) approved and dishwasher safe. be good to your knives and they're be good to you. Following these simple guidelines will ensure that you get the longest life out of your knife! Victorinox Swiss Army recommends washing all knives by hand. For best results, hand wash your knives with a soapy cloth and dry immediately. while Fibrox Pro knives are dishwasher safe, We recommend hand washing as dishwashers are designed to spray water at a relatively high pressure, which can jostle the silverware and cause the knives to collide, dulling the edge. sharpening for optimum performance, knives should be honed after every couple of uses. Proper and frequent use of a honing steel will keep your knives sharper and performing at their best. formerly Forschner in 1937 Victorinox began selling cutlery in America through a Connecticut distributor called R. H. Forschner &amp; Co. A well-known manufacturer of butcher scales, Forschner soon became the exclusive U. S. Distributor for Victorinox knives, and was the name by which Victorinox knives were known.</t>
  </si>
  <si>
    <t>For home chefs &amp; professionals. This Fibro Pro chef's knife has been the top choice of both home chefs and professionals alike. Expertly crafted with a tapered stainless steel edge that cuts with ease and efficiency.</t>
  </si>
  <si>
    <t>Fit for all tasks. Designed to handle kitchen tasks both big and small, This durable knife's razor sharp and laser-tested blade effortlessly chops, minces, slices and dices. An essential for every kitchen.</t>
  </si>
  <si>
    <t>Easy handling. Each knife features an ergonomic handle made from thermoplastic Elastomer (TPE) for a non-slip grip - even when wet. This exceptional knife is weighted and balanced for easy handling.</t>
  </si>
  <si>
    <t>Knife Dimensions. Blade made out of stainless steel material - 7. 9 inches in length. Made with dishwasher safe materials for an easy clean.</t>
  </si>
  <si>
    <t>Trusted Swiss quality. Expertly crafted in Switzerland in 1884, Victorinox provides a lifetime against defects in material and workmanship. Making a Lifetime commitment has never been so easy.</t>
  </si>
  <si>
    <t>&lt;p&gt;This Swiss-made workhorse has earned its stripes in both home and professional kitchens, with users reporting 5-9 years of heavy daily use without major issues. Finally, something built right.&lt;/p&gt;&lt;ul&gt;&lt;li&gt;&lt;strong&gt;Proven longevity:&lt;/strong&gt; Users report still loving it after 7 years of use, preferring it over fancy Japanese knives. Another says it survived over 8 years of professional/home use holding an edge far better than it should for the price.&lt;/li&gt;&lt;li&gt;&lt;strong&gt;Built to last (with care):&lt;/strong&gt; The stamped blade resists rust and handles dishwasher abuse, though edge retention varies - some find it needs frequent honing while others are impressed. The Fibrox handle is praised for its non-slip grip even when wet or oily.&lt;/li&gt;&lt;li&gt;&lt;strong&gt;BIFL with caveats:&lt;/strong&gt; While it lacks the heirloom appeal of forged knives and has a cheap plastic handle feel, users note when it finally needs replacing it's going to be very cheap to do so. The lifetime warranty covers defects but not wear and tear.&lt;/li&gt;&lt;/ul&gt;&lt;br&gt;&lt;p&gt;&lt;strong&gt;Bottom line:&lt;/strong&gt; At $45, this is the knife that makes expensive blades look overpriced. It's not pretty, but it'll outlast most relationships.&lt;/p&gt;</t>
  </si>
  <si>
    <t>&lt;p&gt;This Victorinox chef's knife earns solid marks for home maintenance, with users successfully keeping them sharp for 5-9 years of heavy use. Multiple reviewers report the blade is relatively easy to hone and re-sharpen, and one user notes that scuffing from sharpening is their only complaint after years of use.&lt;/p&gt;&lt;ul&gt;&lt;li&gt;&lt;strong&gt;Easy maintenance:&lt;/strong&gt; Users praise how the blade holds an edge well and responds well to regular honing and sharpening with standard tools&lt;/li&gt;&lt;li&gt;&lt;strong&gt;Lifetime warranty:&lt;/strong&gt; Victorinox offers a lifetime guarantee against defects in material and workmanship, though wear and tear repairs cost a nominal fee&lt;/li&gt;&lt;li&gt;&lt;strong&gt;Affordable replacement:&lt;/strong&gt; At $45, users view it as both durable and cheap enough to replace if needed, making catastrophic damage less concerning&lt;/li&gt;&lt;/ul&gt;&lt;br&gt;&lt;p&gt;&lt;strong&gt;Bottom line:&lt;/strong&gt; While not designed for disassembly, the blade takes well to standard sharpening tools and Victorinox's repair service backs up their reputation for supporting long-term use.&lt;/p&gt;</t>
  </si>
  <si>
    <t>&lt;p&gt;Victorinox offers a solid lifetime warranty covering manufacturing defects and workmanship under normal use for their chef's knives, but with standard exclusions for wear and tear, misuse, and unauthorized repairs.&lt;/p&gt;&lt;ul&gt;&lt;li&gt;&lt;strong&gt;Coverage:&lt;/strong&gt; True lifetime warranty that covers material and workmanship defects for the original purchaser.&lt;/li&gt;&lt;li&gt;&lt;strong&gt;Claim Process:&lt;/strong&gt; Requires going through authorized service centers, with the company determining whether to repair or replace.&lt;/li&gt;&lt;li&gt;&lt;strong&gt;Real-World Results:&lt;/strong&gt; BIFL community feedback indicates Victorinox consistently honors their warranty, with multiple testimonials about excellent customer service and repair experiences across their product lines.&lt;/li&gt;&lt;/ul&gt;&lt;br&gt;&lt;p&gt;&lt;strong&gt;Bottom line:&lt;/strong&gt; A legitimately honored lifetime warranty from a heritage brand with proven track record of standing behind their products, though normal wear/misuse exclusions apply as expected with kitchen knives.&lt;/p&gt;</t>
  </si>
  <si>
    <t xml:space="preserve">&lt;p&gt;&amp;lt;p&amp;gt;No sustainability information found in the reviews. Users focus entirely on durability and performance, with multiple reviewers reporting 5-9 years of heavy use, but environmental impact, materials sourcing, and manufacturing practices aren&amp;#39;t discussed.&amp;lt;/p&amp;gt;&amp;lt;ul&amp;gt;&amp;lt;li&amp;gt;&amp;lt;strong&amp;gt;Longevity signals:&amp;lt;/strong&amp;gt; Many users report knives lasting 7+ years in professional kitchens, which reduces replacement frequency&amp;lt;/li&amp;gt;&amp;lt;li&amp;gt;&amp;lt;strong&amp;gt;Repairability mentioned:&amp;lt;/strong&amp;gt; Reviews note the blade can be resharpened multiple times, extending product life&amp;lt;/li&amp;gt;&amp;lt;li&amp;gt;&amp;lt;strong&amp;gt;No eco claims:&amp;lt;/strong&amp;gt; Neither packaging, recycled materials, nor carbon footprint are mentioned by any reviewer&amp;lt;/li&amp;gt;&amp;lt;/ul&amp;gt;&amp;lt;br&amp;gt;&amp;lt;p&amp;gt;&amp;lt;strong&amp;gt;Bottom line:&amp;lt;/strong&amp;gt; While the knife&amp;#39;s proven durability aligns with waste reduction principles, there&amp;#39;s zero evidence of intentional sustainability practices from Victorinox in these reviews.&amp;lt;/p&amp;gt;&lt;/p&gt;
</t>
  </si>
  <si>
    <t>&lt;p&gt;Redditors champion this knife as the undisputed best value in kitchen knives, with overwhelmingly positive sentiment across BIFL communities.&lt;/p&gt;&lt;ul&gt;&lt;li&gt;&lt;strong&gt;Community favorite:&lt;/strong&gt; Users report it holds up for 7-9 years of heavy professional use and cuts as well as knives costing 3-5x more&lt;/li&gt;&lt;li&gt;&lt;strong&gt;BIFL credibility:&lt;/strong&gt; Multiple testimonials show it survives abuse like dishwashers while maintaining performance, with one user preferring it over fancy Japanese knives&lt;/li&gt;&lt;li&gt;&lt;strong&gt;Minor gripes:&lt;/strong&gt; Some say it looks cheap and plastic, food sticks to the blade, and edge retention varies - but users accept these tradeoffs at this price point&lt;/li&gt;&lt;/ul&gt;&lt;br&gt;&lt;p&gt;&lt;strong&gt;Bottom line:&lt;/strong&gt; The Fibrox has achieved legendary status as the gateway drug to quality knives - professionals recommend it, home cooks swear by it, and the BIFL crowd validates its multi-year durability.&lt;/p&gt;</t>
  </si>
  <si>
    <t>The Victorinox Fibrox chef's knife delivers exceptional BIFL value at $45, earning its reputation as a kitchen workhorse that outperforms knives 3-5x the price. With proven 7-9 year lifespans in professional settings, excellent edge retention, and a legitimately honored lifetime warranty, it's the rare budget item that genuinely belongs in the BIFL category. Perfect for practical home cooks and professionals who prioritize performance over aesthetics. The plastic handle lacks premium feel, but contributes to its functionality and longevity, making this the smart choice for those who want reliable performance without overpaying.</t>
  </si>
  <si>
    <t>"Consistently performs for 5-9 years of heavy daily use in both home and professional kitchens, maintaining edge far better than its price suggests</t>
  </si>
  <si>
    <t>Takes well to regular sharpening and honing, with standard maintenance easily extending its functional lifespan</t>
  </si>
  <si>
    <t>Lifetime warranty against manufacturing defects is consistently honored, though normal wear and edge maintenance are your responsibility</t>
  </si>
  <si>
    <t>At $45, it makes expensive knives look like poor investments—when it eventually needs replacing, it's cheap enough not to hurt</t>
  </si>
  <si>
    <t>Unanimously praised across BIFL communities as the best value in kitchen knives, despite its utilitarian appearance</t>
  </si>
  <si>
    <t>The Victorinox Swiss Army Chef's Knife features a durable stainless steel blade and ergonomic Fibrox handle that maintains a secure grip even when wet. This professional-grade 8-inch knife excels at chopping, mincing, slicing, and dicing with precision and comfort. Swiss-made with laser-tested sharpness, it delivers outstanding performance that rivals knives costing several times more, with proven durability in both home and professional kitchens.</t>
  </si>
  <si>
    <t>5-9 years of heavy daily use, longer with proper care and regular sharpening</t>
  </si>
  <si>
    <t>How do I know if I have a genuine Victorinox chef's knife?</t>
  </si>
  <si>
    <t>Look for the Victorinox stamping on the blade and the Victorinox emblem (Cross &amp; Shield) on the handle. The stamping pattern may vary by year and product line, but genuine knives always feature these marks.</t>
  </si>
  <si>
    <t>Where are Victorinox chef's knives made?</t>
  </si>
  <si>
    <t>Some models, like the Victorinox Traditional Forged Chef's Knife, are hand-forged in France, while others are produced in Switzerland under the 'Swiss Made' label.</t>
  </si>
  <si>
    <t>What is the warranty for Victorinox chef's knives?</t>
  </si>
  <si>
    <t>Victorinox offers a lifetime warranty against material or manufacturing defects for the chef's knife under normal use, except for select collections which have a two-year warranty.</t>
  </si>
  <si>
    <t>What materials are used in Victorinox chef's knives?</t>
  </si>
  <si>
    <t>The blades are typically made from high-alloy stainless steel for corrosion resistance and the handles often use durable, ergonomic materials like Poly Oxy Methylene (POM).</t>
  </si>
  <si>
    <t>How should I care for and sharpen my Victorinox chef's knife?</t>
  </si>
  <si>
    <t>Use a sharpening steel at a 30–40° angle for maintenance; if using a grinding wheel, apply water to avoid overheating. Avoid leaving the knife wet to prevent corrosion, as even stainless steel can rust under harsh conditions.</t>
  </si>
  <si>
    <t>Lasts 7+ years of professional use</t>
  </si>
  <si>
    <t>Excellent value at only $45</t>
  </si>
  <si>
    <t>Holds edge better than price suggests</t>
  </si>
  <si>
    <t>Plastic handle feels cheap</t>
  </si>
  <si>
    <t>Food sticks to blade during cutting</t>
  </si>
  <si>
    <t>Edge retention varies between users</t>
  </si>
  <si>
    <t>Lacks heirloom quality of forged knives</t>
  </si>
  <si>
    <t>{"frequency":{"frequency":"After each use and periodically as needed","description":"Clean the knife after every use to prevent stains and residue buildup, and oil the hinge and moving parts periodically to keep them smooth."},"steps":[{"step":1,"title":"Clean","icon":"clean","description":"Hold the knife under cold running water and rub the blade gently with your fingers or a clean sponge to remove residues; use mild dish soap for greasy food. Open all blades and tools and clean hinge points carefully with a brush like a toothbrush to remove trapped dirt. Rinse thoroughly and dry completely with a clean cloth, especially hinges.","products":[{"name":"Mild dishwashing liquid","price":"$5-10"},{"name":"Soft toothbrush","price":"$3-7"}]},{"step":2,"title":"Condition / Maintain","icon":"condition","description":"Apply a small amount of specialized multi-tool oil to hinges and moving parts to maintain smooth action and prevent rust. Open and close all tools to distribute the oil evenly, then wipe away excess with a cloth.","products":[{"name":"Victorinox Multi-Tool Oil","price":"$10-15"},{"name":"Ballistol Maintenance Oil","price":"$12-18"}]},{"step":3,"title":"Protect / Store","icon":"protect","description":"Store the knife in a dry place with all tools closed to avoid corrosion and damage. Avoid prolonged storage in humid environments and keep away from acids or salty residues.","products":[]}]}</t>
  </si>
  <si>
    <t>All Victorinox Swiss Army and chef's knives are made in Ibach, Switzerland.</t>
  </si>
  <si>
    <t>chef knife, victorinox, fibrox handle, stainless steel, professional kitchen, swiss made, dishwasher safe, ergonomic grip, budget-friendly, durable cutlery</t>
  </si>
  <si>
    <t>Professional kitchen prep work, Everyday home cooking, Heavy-duty vegetable chopping, Precise meat trimming, Food service environments</t>
  </si>
  <si>
    <t>""Users report still loving it after 7 years of use, preferring it over fancy Japanese knives." – BIFL community member</t>
  </si>
  <si>
    <t>When it finally needs replacing it's going to be very cheap to do so. The lifetime warranty covers defects but not wear and tear." – Reddit user</t>
  </si>
  <si>
    <t>https://www.buyitforlifeproducts.com/?post_type=bifl-product&amp;p=5699</t>
  </si>
  <si>
    <t>Victorinox S</t>
  </si>
  <si>
    <t>Swiss Army Straight Paring Knife</t>
  </si>
  <si>
    <t>https://www.amazon.com/Victorinox-4-Inch-Classic-Paring-Straight/dp/B005LRYE36/ref=sr_1_5?crid=2ABN7Z8WAH2Z1&amp;dib=eyJ2IjoiMSJ9.Gv9z8MuiiBVmio4nJQS1JGLNw6ETc1JYNAuHABgeasLTpf_Bb8clnkn60fIMP3zNgQn9GAUhrhEplY32bopz0aS1HcVLO-lYBMfj0od8al5IXkREcw0qKQp7dV-RrLVORPhwhH3YJMXz2jgCtm7HoHA7GBTL-aoD6x2FFVcomV0qfi2EyVR4p62Y5Gd0hUjpgDVfO_DC25g8EaZmdzzI1j7nzdlm7NKEydk_vE0kE9LpfxpP4RsVlHvqkwnZ4twAtzLg0LvAfxrpR_KVd-OT4V3KN5rJTkwv5Zpn0Wk2f3Q.2mWcJKbOO1I6gzSfwml5AydoR_lYwVaTj8rajHTAH_Q&amp;dib_tag=se&amp;keywords=Victorinox%2BParing%2BKnife&amp;qid=1754664174&amp;sprefix=victorinox%2Bparing%2Bknife%2Caps%2C362&amp;sr=8-5&amp;th=1</t>
  </si>
  <si>
    <t>https://amzn.to/3J5PZR8</t>
  </si>
  <si>
    <t>B005LRYE36</t>
  </si>
  <si>
    <t>https://docs.google.com/document/d/1UYGeEoXDDyc5I2znZDHVx5pI1je42VEhikBPppOpR7o</t>
  </si>
  <si>
    <t>https://docs.google.com/document/d/1eKPIUDrDo9pRb_shVhKYWDZd9hkYiBPjqWxp0GIX13w/edit</t>
  </si>
  <si>
    <t>https://docs.google.com/document/d/1bNA4t1n84zNr5aYYnvi7BBJDkVo8GtQVHeanaX4NsOs/edit</t>
  </si>
  <si>
    <t>https://docs.google.com/document/d/1QflkHVxcze6RHIcVOW2lAZdiTNSlOAAeikSssR6TVa4/edit</t>
  </si>
  <si>
    <t>https://docs.google.com/document/d/1unFcKjIWC3gAvyZYl_gWgaZSdyiDCY-D6iCcYPHIQNs/edit</t>
  </si>
  <si>
    <t>https://www.amazon.com/stores/Victorinox/page/59DC7984-FCC0-4299-B3F1-A360893B7FDB?is_byline_deeplink=true&amp;deeplink=BB38F296-ADBE-4E45-87CB-98F3F2FF4ECD&amp;redirect_store_id=59DC7984-FCC0-4299-B3F1-A360893B7FDB&amp;lp_asin=B005LRYE36&amp;ref_=ast_bln&amp;store_ref=bl_ast_dp_brandLogo_sto</t>
  </si>
  <si>
    <t>https://m.media-amazon.com/images/I/51ODUHqv1JL._AC_SL1500_.jpg</t>
  </si>
  <si>
    <t>https://m.media-amazon.com/images/I/51ODUHqv1JL._AC_SL1500_.jpg, https://m.media-amazon.com/images/I/71IU0TTFOgL._AC_SL1500_.jpg, https://m.media-amazon.com/images/I/71Jvl2BCZoL._AC_SL1500_.jpg, https://m.media-amazon.com/images/I/71SMwo3YZ-L._AC_SL1500_.jpg, https://m.media-amazon.com/images/I/71u2duFb2wL._AC_SL1500_.jpg, https://m.media-amazon.com/images/I/71ZvHYx8qiL._AC_SL1500_.jpg, https://m.media-amazon.com/images/I/3156Xq3wMsL._AC_.jpg</t>
  </si>
  <si>
    <t>This indispensable knife allows you to dominate kitchen adventures that require precision Contemporary, textured handle with a non-slip grip -- even when wet; The handle is ergonomically designed to help minimize tension at the wrist and provides a much more comfortable grip Hygienic, dishwasher safe, slip-resistant and NSF approved; These exceptional knives are weighted and balanced for easy handling Ergonomic fibrox handles are slip resistant</t>
  </si>
  <si>
    <t>A paring knife is every chefs go-to tool for precision jobs in the kitchen, and our Swiss Classic Paring Knife 10 cm is a knife drawer standout not only for its fresh color palette but also for its sharp edge and pointed tip. Expertly remove pepper seeds, swiftly core an apple, slice a pile of vegetables into sticks or finely dice them into perfect little squares â€“ whatever job you give it, the smooth, uniform cuts of this Paring Knife will result in dishes that are as beautiful as they are nutritious.</t>
  </si>
  <si>
    <t>This indispensable knife allows you to dominate kitchen adventures that require precision</t>
  </si>
  <si>
    <t>Contemporary, textured handle with a non-slip grip -- even when wet; The handle is ergonomically designed to help minimize tension at the wrist and provides a much more comfortable grip</t>
  </si>
  <si>
    <t>Hygienic, dishwasher safe, slip-resistant and NSF approved; These exceptional knives are weighted and balanced for easy handling</t>
  </si>
  <si>
    <t>Ergonomic fibrox handles are slip resistant</t>
  </si>
  <si>
    <t>&lt;p&gt;This humble paring knife punches way above its $14 price tag, with users reporting 15-30 years of daily kitchen duty. Classic Victorinox quality in action.&lt;/p&gt;&lt;ul&gt;&lt;li&gt;&lt;strong&gt;Proven longevity:&lt;/strong&gt; Multiple reviewers mention replacing knives after 18-20 years of use, with one noting the handle gets smooth after roughly 20 years of use but still cuts just fine. Another bought replacements after kids melted a few and used a couple as pry bars over 10 years.&lt;/li&gt;&lt;li&gt;&lt;strong&gt;Edge retention:&lt;/strong&gt; Users report blades holding an edge far better than they should for the price, staying sharp through years of professional and home use. Easy to maintain with basic sharpening tools.&lt;/li&gt;&lt;li&gt;&lt;strong&gt;Build concerns:&lt;/strong&gt; The blade is thin and flexible - one user notes the blade bends very easily making it flimsy. Some find the lightweight plastic handle too small for larger hands.&lt;/li&gt;&lt;/ul&gt;&lt;br&gt;&lt;p&gt;&lt;strong&gt;Bottom line:&lt;/strong&gt; A true BIFL winner that delivers decades of reliable service. The thin blade won't handle heavy abuse, but for everyday kitchen tasks, this is the knife that culinary school grads still reach for after 18 years.&lt;/p&gt;</t>
  </si>
  <si>
    <t>&lt;p&gt;This paring knife scores well for repairability thanks to its simple construction and Victorinox's solid support. Users report 20+ years of daily use with basic maintenance keeping these knives functional.&lt;/p&gt;&lt;ul&gt;&lt;li&gt;&lt;strong&gt;Easy sharpening:&lt;/strong&gt; Users consistently praise how it's easy to sharpen at home with a simple honing rod or sharpener and holds an edge far better than expected for its price&lt;/li&gt;&lt;li&gt;&lt;strong&gt;Lifetime warranty coverage:&lt;/strong&gt; Victorinox guarantees all knives against defects in material and workmanship for life, with service centers available for repairs&lt;/li&gt;&lt;li&gt;&lt;strong&gt;Simple design aids longevity:&lt;/strong&gt; The basic construction means fewer failure points - users report the blade still cuts just fine after 18 years, with only the handle getting smooth after roughly 20 years of use&lt;/li&gt;&lt;/ul&gt;&lt;br&gt;&lt;p&gt;&lt;strong&gt;Bottom line:&lt;/strong&gt; While the thin blade can bend under heavy use and the handle eventually wears smooth, the ease of sharpening and lifetime warranty make this a repairable keeper that users successfully maintain for decades.&lt;/p&gt;</t>
  </si>
  <si>
    <t>&lt;p&gt;Victorinox offers a lifetime warranty against defects in materials and workmanship on their paring knife, positioning it as a true BIFL product.&lt;/p&gt;&lt;ul&gt;&lt;li&gt;&lt;strong&gt;Scope:&lt;/strong&gt; The warranty covers manufacturing defects, but excludes normal wear, misuse, and unauthorized repairs.&lt;/li&gt;&lt;li&gt;&lt;strong&gt;Process:&lt;/strong&gt; Claims require contacting Victorinox directly or through authorized service centers, likely with proof of purchase.&lt;/li&gt;&lt;li&gt;&lt;strong&gt;User Experience:&lt;/strong&gt; Multiple Reddit users mention Victorinox's "awesome and friendly customer service" and confirm successful warranty service after decades of ownership.&lt;/li&gt;&lt;/ul&gt;&lt;br&gt;&lt;p&gt;&lt;strong&gt;Bottom line:&lt;/strong&gt; Victorinox's lifetime warranty is legitimate and well-documented, with a track record of honoring claims even after 20+ years, though normal wear and user damage aren't covered.&lt;/p&gt;</t>
  </si>
  <si>
    <t xml:space="preserve">&lt;p&gt;&amp;lt;p&amp;gt;No sustainability information found in the reviews. Users focus entirely on performance, durability, and value without mentioning materials sourcing, recycling, packaging, or environmental practices.&amp;lt;/p&amp;gt;&amp;lt;ul&amp;gt;&amp;lt;li&amp;gt;&amp;lt;strong&amp;gt;Longevity as indirect sustainability:&amp;lt;/strong&amp;gt; Multiple reviewers report 15-30 years of daily use, which reduces replacement waste&amp;lt;/li&amp;gt;&amp;lt;li&amp;gt;&amp;lt;strong&amp;gt;Repairability mentioned:&amp;lt;/strong&amp;gt; Easy to sharpen at home with basic tools extends product life&amp;lt;/li&amp;gt;&amp;lt;li&amp;gt;&amp;lt;strong&amp;gt;No eco claims:&amp;lt;/strong&amp;gt; Neither positive nor negative environmental impacts discussed by any reviewer&amp;lt;/li&amp;gt;&amp;lt;/ul&amp;gt;&amp;lt;br&amp;gt;&amp;lt;p&amp;gt;&amp;lt;strong&amp;gt;Bottom line:&amp;lt;/strong&amp;gt; While the knife&amp;#39;s decades-long lifespan inherently reduces waste through fewer replacements, there&amp;#39;s zero direct sustainability information from users about materials, manufacturing, or end-of-life considerations.&amp;lt;/p&amp;gt;&lt;/p&gt;
</t>
  </si>
  <si>
    <t>&lt;p&gt;This humble paring knife has achieved legendary status in the BIFL community with decades of proven performance.&lt;/p&gt;&lt;ul&gt;&lt;li&gt;&lt;strong&gt;Durability Stories:&lt;/strong&gt; Users report 15-30 years of daily use with minimal wear - one replaced theirs after 18 years through culinary school, another mentions kids using them as pry bars yet they survive&lt;/li&gt;&lt;li&gt;&lt;strong&gt;Sharp Value Consensus:&lt;/strong&gt; Community agrees it stays razor-sharp longer than expected and is easy to maintain with basic sharpening tools&lt;/li&gt;&lt;li&gt;&lt;strong&gt;Minor Gripes:&lt;/strong&gt; Some find the thin blade too flexible for hard vegetables and the handle too small for larger hands&lt;/li&gt;&lt;/ul&gt;&lt;br&gt;&lt;p&gt;&lt;strong&gt;Bottom line:&lt;/strong&gt; Redditors recommend it regularly as an unbeatable workhorse - the low price combined with multi-decade lifespan makes it a no-brainer BIFL purchase despite its lightweight feel.&lt;/p&gt;</t>
  </si>
  <si>
    <t>The Victorinox paring knife earns its BIFL status through decades of reliable service at an unbeatable price point. With users reporting 15-30 years of daily kitchen duty, this $14 knife delivers professional-grade performance that culinary school graduates still reach for decades later. The thin, flexible blade won't handle abuse like prying or chopping hard vegetables, but for precision cutting tasks, it's exceptional. Perfect for home cooks who want one reliable paring knife for life without investing in premium brands.</t>
  </si>
  <si>
    <t>"Proven 15-30 year lifespan with proper care, surviving everything from culinary school to family kitchen abuse</t>
  </si>
  <si>
    <t>Highly maintainable with basic sharpening tools, though the thin blade can bend under heavy force</t>
  </si>
  <si>
    <t>Legitimate lifetime warranty against defects with documented cases of Victorinox honoring decades-old purchases</t>
  </si>
  <si>
    <t>Unmatched value at $14 for a knife that outperforms options costing 5x more</t>
  </si>
  <si>
    <t>Universally praised by professionals and home cooks alike, with only minor complaints about handle size for larger hands</t>
  </si>
  <si>
    <t>Victorinox's Swiss Army Straight Paring Knife delivers precision and reliability in a simple package. The razor-sharp, thin stainless steel blade excels at detailed kitchen work, while the ergonomic Fibrox handle offers a non-slip grip even when wet. Balanced for comfortable use and NSF-approved for professional kitchens, this humble tool delivers decades of reliable service at an exceptional value.</t>
  </si>
  <si>
    <t>15-30 years with basic sharpening maintenance</t>
  </si>
  <si>
    <t>What is the length of the blade in the Swiss Army Straight Paring Knife by Victorinox?</t>
  </si>
  <si>
    <t>The blade length varies depending on the model, but commonly ranges from 3.1 inches to 4 inches in different versions of the Swiss Classic Paring Knife.</t>
  </si>
  <si>
    <t>Is the Swiss Army Straight Paring Knife by Victorinox dishwasher safe?</t>
  </si>
  <si>
    <t>Yes, the Swiss Army Straight Paring Knives by Victorinox are dishwasher safe, making them easy to clean and maintain.</t>
  </si>
  <si>
    <t>What material is the handle made of in the Swiss Army Straight Paring Knife by Victorinox?</t>
  </si>
  <si>
    <t>The handle of the Swiss Army Straight Paring Knife by Victorinox is made from ergonomic polypropylene, providing comfort and control during use.</t>
  </si>
  <si>
    <t>Does the Swiss Army Straight Paring Knife by Victorinox come with a warranty?</t>
  </si>
  <si>
    <t>Yes, many Victorinox Swiss Classic Paring Knives are covered by a Lifetime warranty, ensuring long-term reliability and support.</t>
  </si>
  <si>
    <t>What tasks is the Swiss Army Straight Paring Knife by Victorinox best suited for?</t>
  </si>
  <si>
    <t>The Swiss Army Straight Paring Knife is ideal for precise tasks such as peeling fruits and vegetables, slicing, and dicing small food items, making it a versatile tool in the kitchen.</t>
  </si>
  <si>
    <t>Lasts 15-30 years with proper care</t>
  </si>
  <si>
    <t>Stays sharp with basic maintenance</t>
  </si>
  <si>
    <t>Exceptional value at $14 price point</t>
  </si>
  <si>
    <t>Thin blade bends easily</t>
  </si>
  <si>
    <t>Handle too small for larger hands</t>
  </si>
  <si>
    <t>Handle becomes smooth after decades</t>
  </si>
  <si>
    <t>Not suitable for heavy-duty tasks</t>
  </si>
  <si>
    <t>{"frequency":{"frequency":"Weekly to Monthly","description":"Clean your Swiss Army Straight Paring Knife regularly—ideally every few weeks if used daily, or after exposure to dirt, moisture, or sticky substances. Lubricate moving parts after cleaning to ensure smooth operation."},"steps":[{"step":1,"title":"Clean","icon":"clean","description":"Wash the blade under cold running water immediately after use using a soft sponge or cloth with warm soapy water if greasy. Avoid harsh detergents and prolonged soaking. For folding mechanisms, open all parts and gently brush with a toothbrush to remove debris, then rinse and dry thoroughly.","products":[{"name":"Mild Dish Soap","price":"$5-10"},{"name":"Soft Toothbrush","price":"$5"}]},{"step":2,"title":"Condition / Maintain","icon":"condition","description":"After cleaning and drying, lubricate pivot points or folding parts with a light oil to prevent rust and ensure smooth movement. For plastic handles, polish occasionally with a mild, non-abrasive polish to restore shine.","products":[{"name":"Food-Safe Knife Oil (e.g., Victorinox Lubricant Oil)","price":"$10-15"},{"name":"Flitz Polish (for handle shine)","price":"$10-15"}]},{"step":3,"title":"Protect / Store","icon":"protect","description":"Store the knife in a dry place with the blade folded (if folding) or in a knife block or sheath to protect the edge. Avoid prolonged exposure to moisture and do not leave the knife in a damp sink or dishwasher for extended periods despite it being dishwasher safe.","products":[]}]}</t>
  </si>
  <si>
    <t>Manufactured in Ibach, Switzerland, where Victorinox produces all their Swiss Army knives and kitchen knives.</t>
  </si>
  <si>
    <t>paring knife, victorinox knife, kitchen essentials, swiss army knife, chef tools, precision cutting, fibrox handle, non-slip grip, long-lasting cutlery</t>
  </si>
  <si>
    <t>Daily fruit and vegetable prep, Precise detail work, Professional kitchen tasks, Garnish creation</t>
  </si>
  <si>
    <t>""The blade still cuts just fine after 18 years, with only the handle getting smooth after roughly 20 years of use." – Reddit user</t>
  </si>
  <si>
    <t>Blades hold an edge far better than they should for the price, staying sharp through years of professional and home use." – BIFL reviewer</t>
  </si>
  <si>
    <t>https://www.buyitforlifeproducts.com/?post_type=bifl-product&amp;p=5709</t>
  </si>
  <si>
    <t>Logitech</t>
  </si>
  <si>
    <t>Blue Yeti USB Microphone</t>
  </si>
  <si>
    <t>https://www.amazon.com/Blue-Microphones-Yeti-Microphone-Blackout/dp/B00N1YPXW2/ref=sr_1_4?crid=1IQS2WP9OJ8R2&amp;dib=eyJ2IjoiMSJ9.3K72u56zDHvAP8PniA4N-WRr0XuHYh5FyQGgxSUdfeYd0ck4msDIIcJ4lrWXLk05by4caBLKwgqt7_s-GMn_T0OG6p4gnooJC37LyPIDMYfLTFI6weRl28FbVsKJFRBHo6Nx2sT2xjW4Dsspvp7FrfZc0whoUbUpjqqojHxjaadd9_USUXUfWZ7hoR8YHP36kUi2qxjQ_c90oxdAluaJy58t0x8miOCLwN913tNmN6ivnbRtakFsFO09H9LWN-FQ95mVUmwBpfiqDjMoWvEv-yMALLZI35qbi5U19hVAP_o.zt_2mNcXs6r6qve-wZ_7SLfAWpoRJoklRvfmpJt8EyA&amp;dib_tag=se&amp;keywords=Blue%2BYeti%2BMicrophone&amp;qid=1754664239&amp;sprefix=blue%2Byeti%2Bmicrophone%2Caps%2C420&amp;sr=8-4&amp;th=1</t>
  </si>
  <si>
    <t>https://amzn.to/3UmaDyP</t>
  </si>
  <si>
    <t>B00N1YPXW2</t>
  </si>
  <si>
    <t>https://docs.google.com/document/d/1_wwlzFe7S5QOkJt5CUU-ce8xnQgqEc2sypvNUwD0OlY</t>
  </si>
  <si>
    <t>https://docs.google.com/document/d/1IFaFcbYh4JsdAwhKup2XNzbhDlP3QkrS33fYH4p4YjQ/edit</t>
  </si>
  <si>
    <t>https://docs.google.com/document/d/1JKLCqqFl5iEqA4uCGnVcFf4KX5W-p418Tq66ge4r1bg/edit</t>
  </si>
  <si>
    <t>https://docs.google.com/document/d/1ZylbFjKi6wLqMBlk5J5hrGf5tik3f2YAeFhq4RCPN-4/edit</t>
  </si>
  <si>
    <t>https://www.logitech.com/en-us</t>
  </si>
  <si>
    <t>https://docs.google.com/document/d/1URUBpLzUTa4-bTJBq3BBtkvmpbh3TiYMXOdLPXJzsXw/edit</t>
  </si>
  <si>
    <t>https://www.amazon.com/stores/LogitechforCreators/page/4FCCA640-68DD-4C0F-A38E-D746EB693E8F?is_byline_deeplink=true&amp;deeplink=F12A5910-420C-4D29-A222-3E1B58E1B7AA&amp;redirect_store_id=4FCCA640-68DD-4C0F-A38E-D746EB693E8F&amp;lp_asin=B00N1YPXW2&amp;ref_=ast_bln&amp;store_ref=bl_ast_dp_brandLogo_sto</t>
  </si>
  <si>
    <t>https://m.media-amazon.com/images/I/61KTMvS5JBL._AC_SL1500_.jpg</t>
  </si>
  <si>
    <t>https://m.media-amazon.com/images/I/61KTMvS5JBL._AC_SL1500_.jpg, https://m.media-amazon.com/images/I/71tdpdK9cDL._AC_SL1500_.jpg, https://m.media-amazon.com/images/I/71m0jSt3q3L._AC_SL1500_.jpg, https://m.media-amazon.com/images/I/71hZCU0v2xL._AC_SL1500_.jpg, https://m.media-amazon.com/images/I/71nv8Y1NAWL._AC_SL1500_.jpg, https://m.media-amazon.com/images/I/61j47ciGvsL._AC_SL1500_.jpg, https://m.media-amazon.com/images/I/71K1xrCQbGL._AC_SL1500_.jpg, https://m.media-amazon.com/images/I/81eEFry92-L._AC_SL1500_.jpg, https://m.media-amazon.com/images/I/71icRhKrxFL._AC_SL1500_.jpg, https://m.media-amazon.com/images/I/61u389HYOLL._AC_SL1500_.jpg, https://m.media-amazon.com/images/I/81JB+QABvmL._AC_SL1500_.jpg</t>
  </si>
  <si>
    <t>7K+ bought in past month</t>
  </si>
  <si>
    <t>Musical Instruments &gt; Microphones &amp; Accessories &gt; Microphones &gt; Condenser Microphones &gt; Multipurpose</t>
  </si>
  <si>
    <t>Ergonomics: Yeti features studio controls for headphone volume, pattern selection, instant mute, and microphone gain putting you in charge of every level of the recording process Application: Ideal for for vocals, musical instruments, podcasting, voice overs, interviews, gaming, field recordings, conference calls and more Smooth Operation: Comes equipped with a 3.5-millimeter headphone jack that allows you to listen to what you're recording in real-time, without latency delays which means no more hearing a note 3 seconds after you played it Portability: The microphone can also be folded down for easy portability, or removed completely from its base for mounting directly on a mic stand or Radius II shockmount Compatibility: Compatible with Mac and PC</t>
  </si>
  <si>
    <t>Yeti is a premium USB microphone, producing clear, powerful, broadcast-quality sound suitable for content creator essentials such as music, podcasts, Twitch streaming, YouTube videos, and Zoom calls. As a versatile computer microphone for desktop use, it serves as an excellent choice for content creator microphone needs. With advanced Blue VO!CE* software, Yeti makes it easier than ever to achieve professional on-stream sound quality with enhanced broadcast vocal effects, advanced voice modulation, and HD audio samples, making it an excellent ASMR microphone. As one of the top Blue microphones, Yeti's four pickup patterns offer incredible flexibility, allowing you to record and stream in ways that would normally require multiple microphones, functioning well as both a studio microphone and a microphone for podcast use. Yeti also features studio controls for headphone volume, pattern selection, instant mute, and microphone gain that put you in charge of the recording process, making it a suitable computer mic. Set up in seconds with the included desktop stand or connect directly to a mic stand or boom arm. This recording microphone can be easily integrated as a PC microphone for gaming and streaming. As a Logitech microphone, it requires the download and installation of Logitech G HUB for full functionality.</t>
  </si>
  <si>
    <t>10.5 x 8.4 x 7.5 inches</t>
  </si>
  <si>
    <t>Ergonomics: Yeti features studio controls for headphone volume, pattern selection, instant mute, and microphone gain putting you in charge of every level of the recording process</t>
  </si>
  <si>
    <t>Application: Ideal for for vocals, musical instruments, podcasting, voice overs, interviews, gaming, field recordings, conference calls and more</t>
  </si>
  <si>
    <t>Smooth Operation: Comes equipped with a 3.5-millimeter headphone jack that allows you to listen to what you're recording in real-time, without latency delays which means no more hearing a note 3 seconds after you played it</t>
  </si>
  <si>
    <t>Portability: The microphone can also be folded down for easy portability, or removed completely from its base for mounting directly on a mic stand or Radius II shockmount</t>
  </si>
  <si>
    <t>Compatibility: Compatible with Mac and PC</t>
  </si>
  <si>
    <t>&lt;p&gt;The Blue Yeti is a polarizing workhorse that's built like a tank but breaks like cheap plastic. Users love the robust feel — one buyer was surprised by how heavy it was, very robust — yet Logitech themselves admit these are throw away products once out of warranty with zero repairability.&lt;/p&gt;&lt;ul&gt;&lt;li&gt;&lt;strong&gt;Fatal flaw:&lt;/strong&gt; The wobbly mini-USB port is described as very sensitive to movements and frequently fails, bricking the entire mic. Multiple Reddit users report learning to solder just to fix this known weak point.&lt;/li&gt;&lt;li&gt;&lt;strong&gt;Post-Logitech decline:&lt;/strong&gt; The community strongly believes quality tanked after the acquisition. Users explicitly report switching from the Blue Yeti to Shure mics and experiencing significant improvement in reliability.&lt;/li&gt;&lt;li&gt;&lt;strong&gt;Software nightmare:&lt;/strong&gt; The mic randomly disconnects, requiring constant unplugging/replugging. The G Hub software has a bug where volume slowly fades to zero during use.&lt;/li&gt;&lt;/ul&gt;&lt;br&gt;&lt;p&gt;&lt;strong&gt;Bottom line:&lt;/strong&gt; For a product that feels premium and costs $90, the combination of zero repairability, a fragile USB port, and widespread connectivity failures makes this a risky BIFL purchase despite its tank-like appearance.&lt;/p&gt;</t>
  </si>
  <si>
    <t>&lt;p&gt;The Blue Yeti scores dismally on repairability. Multiple users confirm Logitech told them these microphones are not designed to be repaired, with no spare parts or service centers available. One frustrated owner reported that Logitech support explicitly called it a throw-away product once out of warranty.&lt;/p&gt;&lt;ul&gt;&lt;li&gt;&lt;strong&gt;Zero manufacturer support:&lt;/strong&gt; Logitech provides no repair parts, documentation, or service options - confirmed directly by their support team&lt;/li&gt;&lt;li&gt;&lt;strong&gt;Fragile micro-USB port:&lt;/strong&gt; Users describe this critical connection as wobbly, loose, and very sensitive to movements - when it fails, the entire mic becomes useless&lt;/li&gt;&lt;li&gt;&lt;strong&gt;DIY repairs attempted:&lt;/strong&gt; Some desperate users resort to learning soldering skills to fix the faulty USB port after years of connectivity issues&lt;/li&gt;&lt;/ul&gt;&lt;br&gt;&lt;p&gt;&lt;strong&gt;Bottom line:&lt;/strong&gt; Built solid but sealed shut. When that micro-USB port inevitably fails (and Reddit shows it will), you're buying a new mic. Classic example of good build quality undermined by zero repair support.&lt;/p&gt;</t>
  </si>
  <si>
    <t>&lt;p&gt;Logitech offers a standard 2-year limited warranty for the Blue Yeti USB Microphone, covering defects in materials and workmanship for the original purchaser only.&lt;/p&gt;&lt;ul&gt;&lt;li&gt;&lt;strong&gt;Coverage:&lt;/strong&gt; Manufacturing defects are covered, but damage from misuse, accidents, or unauthorized repairs is excluded.&lt;/li&gt;&lt;li&gt;&lt;strong&gt;Claim Process:&lt;/strong&gt; Initial claims are directed to the retailer (first 30 days), then to Logitech directly, with remedies including repair, replacement, or refund at Logitech's discretion.&lt;/li&gt;&lt;li&gt;&lt;strong&gt;Repairability Concern:&lt;/strong&gt; Multiple user reports indicate Logitech does not offer repairs or spare parts after warranty expiration, effectively making it a disposable product.&lt;/li&gt;&lt;/ul&gt;&lt;br&gt;&lt;p&gt;&lt;strong&gt;Bottom line:&lt;/strong&gt; The 2-year warranty period is reasonable, and Logitech generally honors legitimate claims, but the complete lack of repairability options after warranty expiration is a significant drawback for BIFL-minded consumers.&lt;/p&gt;</t>
  </si>
  <si>
    <t xml:space="preserve">&lt;p&gt;&amp;lt;p&amp;gt;No sustainability information found in any of the provided reviews. Users focus entirely on build quality, performance, and technical issues without mentioning environmental impact, materials sourcing, or end-of-life considerations.&amp;lt;/p&amp;gt;&amp;lt;ul&amp;gt;&amp;lt;li&amp;gt;&amp;lt;strong&amp;gt;Zero eco claims:&amp;lt;/strong&amp;gt; Neither Amazon nor Reddit reviewers discuss recycled materials, energy efficiency, or packaging waste&amp;lt;/li&amp;gt;&amp;lt;li&amp;gt;&amp;lt;strong&amp;gt;Repairability concern:&amp;lt;/strong&amp;gt; One reviewer reports Logitech explicitly stated these mics cannot be repaired and no spare parts exist, making them throwaway products once broken&amp;lt;/li&amp;gt;&amp;lt;li&amp;gt;&amp;lt;strong&amp;gt;Durability mixed signals:&amp;lt;/strong&amp;gt; While praised for robust metal construction, the fragile USB port and non-repairable design undermine long-term sustainability&amp;lt;/li&amp;gt;&amp;lt;/ul&amp;gt;&amp;lt;br&amp;gt;&amp;lt;p&amp;gt;&amp;lt;strong&amp;gt;Bottom line:&amp;lt;/strong&amp;gt; Without any sustainability data from users, we can&amp;#39;t assess eco-friendliness. The confirmed lack of repairability is a red flag for conscious consumers seeking products that minimize waste.&amp;lt;/p&amp;gt;&lt;/p&gt;
</t>
  </si>
  <si>
    <t>&lt;p&gt;Reddit reveals a polarized reputation for the Blue Yeti. While it remains the default starter mic for content creators, severe reliability issues plague many users.&lt;/p&gt;&lt;ul&gt;&lt;li&gt;&lt;strong&gt;Software nightmares:&lt;/strong&gt; Users report constant connectivity drops requiring unplugging and replugging, with Logitech G Hub described as buggy software that causes mic volume to fade to zero&lt;/li&gt;&lt;li&gt;&lt;strong&gt;Hardware failures:&lt;/strong&gt; The micro-USB port is notoriously fragile with users saying it becomes wobbly and loose, sometimes forcing DIY solder repairs after warranty expires&lt;/li&gt;&lt;li&gt;&lt;strong&gt;Post-acquisition decline:&lt;/strong&gt; Strong community sentiment that quality tanked after Logitech bought Blue, with users distinguishing between good OG Blue Yetis and bad new Logitech ones&lt;/li&gt;&lt;/ul&gt;&lt;br&gt;&lt;p&gt;&lt;strong&gt;Bottom line:&lt;/strong&gt; Mixed experiences dominate discussions. Praised as an accessible upgrade for beginners, but frustrated long-term users frequently switch to Shure after dealing with technical failures.&lt;/p&gt;</t>
  </si>
  <si>
    <t>The Blue Yeti is not BIFL material. Despite its tank-like exterior and popularity as an entry-level mic, it's fundamentally a disposable product with a fatal design flaw in its micro-USB port. Logitech explicitly confirms these aren't meant to be repaired, making the decent 2-year warranty your only safety net. Once that port fails (and reports suggest it will), you're buying a new microphone. The quality decline after Logitech's acquisition is widely reported, with many users eventually upgrading to more reliable brands like Shure.</t>
  </si>
  <si>
    <t>"Feels premium and solidly built, but the fragile micro-USB port is a ticking time bomb that renders the entire unit useless when it fails</t>
  </si>
  <si>
    <t>Zero repairability with no spare parts available - Logitech support explicitly calls it a 'throw-away product' once warranty expires</t>
  </si>
  <si>
    <t>The 2-year warranty is standard and generally honored, but becomes your only protection against the inevitable technical failures</t>
  </si>
  <si>
    <t>At $90, it's a temporary investment for beginners rather than a long-term audio solution worth keeping</t>
  </si>
  <si>
    <t>Community consensus shows a clear quality decline after Logitech acquired Blue, with software issues and disconnection problems frequently reported</t>
  </si>
  <si>
    <t>The Blue Yeti USB Microphone features a solid metal construction with studio-quality controls for headphone volume, pattern selection, and gain adjustment. This versatile microphone offers four pickup patterns for recording vocals, instruments, podcasts, and conference calls. Its real-time monitoring through the headphone jack eliminates latency issues, while the adjustable stand provides flexibility for desktop use or mounting options.</t>
  </si>
  <si>
    <t>2-3 years, primarily limited by USB port durability and lack of repairability options</t>
  </si>
  <si>
    <t>Is the Blue Yeti compatible with Windows, Mac, and Linux?</t>
  </si>
  <si>
    <t>Yes, the Blue Yeti works with Windows 10 or later, macOS 10.14 or later, Linux, and even Chromebooks, connecting via USB 1.1/2.0/3.0.</t>
  </si>
  <si>
    <t>Can the Blue Yeti be used with an audio interface or XLR cable?</t>
  </si>
  <si>
    <t>The standard Blue Yeti is a USB microphone and does not have XLR output; the headphone output can be fed into an interface, but for direct XLR connection, only the Blue Yeti Pro model supports this.</t>
  </si>
  <si>
    <t>How do you remove the desktop stand from the Blue Yeti?</t>
  </si>
  <si>
    <t>Turn the two screw knobs on either side of the desktop stand with one hand while holding the microphone with the other hand; the microphone can then be mounted on standard mic stands using the 5/8-inch thread.</t>
  </si>
  <si>
    <t>What are the different recording patterns available on the Blue Yeti?</t>
  </si>
  <si>
    <t>The Blue Yeti offers cardioid (front), bidirectional (front and back), omnidirectional (all directions), and stereo (left and right) recording patterns, selectable via a dial on the back of the microphone.</t>
  </si>
  <si>
    <t>How do you set up and select the Blue Yeti as the audio input/output device?</t>
  </si>
  <si>
    <t>Connect the USB cable from the microphone to your computer, then set Yeti Stereo Microphone as both the input and output device in your operating system’s sound settings (Windows: Settings &gt; System &gt; Sound; Mac: System Preferences &gt; Sound).</t>
  </si>
  <si>
    <t>Robust metal construction feels premium</t>
  </si>
  <si>
    <t>Industry standard for beginner creators</t>
  </si>
  <si>
    <t>Good sound quality for the price</t>
  </si>
  <si>
    <t>Simple plug-and-play USB connection</t>
  </si>
  <si>
    <t>Fragile USB port frequently fails</t>
  </si>
  <si>
    <t>Zero repairability after warranty expires</t>
  </si>
  <si>
    <t>Software causes connection drops regularly</t>
  </si>
  <si>
    <t>Quality declined after Logitech acquisition</t>
  </si>
  <si>
    <t>{"frequency":{"frequency":"Weekly / As Needed","description":"Regular spot cleaning keeps the microphone dust-free; deeper checks for ports and connections are best done as needed."},"steps":[{"step":1,"title":"Clean","icon":"clean","description":"Gently wipe the microphone’s body and mesh grill with a soft, slightly damp microfiber cloth. Avoid spraying liquid directly on the mic or pushing grime through the grill; use a soft brush for the grill only. Do not use harsh chemicals, solvents, or submerge the microphone.","products":[{"name":"Microfiber Cleaning Cloth","price":"$3-5"},{"name":"Soft Bristle Brush","price":"$5"}]},{"step":2,"title":"Condition / Maintain","icon":"condition","description":"Periodically check and gently clean the USB port with compressed air or a dry, soft brush to remove dust and debris. Make sure all buttons and knobs move freely; do not apply lubricants. Routinely test audio quality and connections.","products":[{"name":"Compressed Air Canister","price":"$10"}]},{"step":3,"title":"Protect / Store","icon":"protect","description":"When not in use, cover the microphone with a cloth or place it in a dry, dust-free case. Store in a cool, dry location away from moisture and direct sunlight. Avoid bending or stressing the USB cable when storing.","products":[]}]}</t>
  </si>
  <si>
    <t>Blue Yeti USB Microphones by Logitech are primarily manufactured in China.</t>
  </si>
  <si>
    <t>Radios &amp; Emergency Gear</t>
  </si>
  <si>
    <t>usb microphone, desktop audio, podcast equipment, content creation, streaming gear, home studio, condenser mic, multi-pattern, vocal recording</t>
  </si>
  <si>
    <t>Podcast recording, Vocal performance capture, Online meetings and calls, Gaming communication, Field recordings</t>
  </si>
  <si>
    <t>""One frustrated owner reported that Logitech support explicitly called it a throw-away product once out of warranty." – Repairability report</t>
  </si>
  <si>
    <t>Multiple Reddit users report learning to solder just to fix this known weak point." – Durability review</t>
  </si>
  <si>
    <t>https://www.buyitforlifeproducts.com/?post_type=bifl-product&amp;p=5722</t>
  </si>
  <si>
    <t>Shure</t>
  </si>
  <si>
    <t>SM58 Pro XLR Dynamic Microphone</t>
  </si>
  <si>
    <t>https://www.amazon.com/Shure-SM58-LC-Cardioid-Dynamic-Microphone/dp/B000CZ0R42/ref=sr_1_8?crid=21TWBF4SCW607&amp;dib=eyJ2IjoiMSJ9.Fto09PO2VJ-H_meVPT0vu884L7UT2jboAn9BcflL2X9RdZdaLoiFpUBSMz8-X8Vn89ROBm6_TELSDRrW6rpiGdvREUE76Q9Z2Msq9_Nu_tBFse5WbOA8wq_SEA2BujTMHRQFPJmqOV5fIGVRFMQf3C7Q6HZfCSSaI38d2UGHq6sgMjWpQghxuVcG50SNjpqIQbz31-sr2oFGyhAYB3J_rxhPQVKe35hxTQpP6UiCmpHbayTU-sHWSKYtsBylkKtsgm3tWUHFQX9c1018ebdTO1mDVqr45_xXQl6MmwovKhM.krSd6Ogfp4iztZbCdnMAPrGzqiNq3GEDzb6NT7LVoHo&amp;dib_tag=se&amp;keywords=Shure%2BMicrophones&amp;qid=1754664342&amp;sprefix=shure%2Bmicrophones%2Caps%2C389&amp;sr=8-8&amp;th=1</t>
  </si>
  <si>
    <t>https://amzn.to/4m4K5y5</t>
  </si>
  <si>
    <t>B000CZ0R42</t>
  </si>
  <si>
    <t>https://docs.google.com/document/d/1Um0RcDKA4rQI15H3wqNWJhG7yrpIDI7jjFjenvb7JRk</t>
  </si>
  <si>
    <t>https://docs.google.com/document/d/1t-QJ3xHALaT1KEF4BnoIBOjz29qyxX844U_GH5jq0Xw/edit</t>
  </si>
  <si>
    <t>https://docs.google.com/document/d/18wwxf8mSjAin5-26ySpdjFT53jGl01yTgsez39FfJXw/edit</t>
  </si>
  <si>
    <t>https://docs.google.com/document/d/1vxYzt1ljesfQMRkT2W7crSQxF8xS0bLOZmYYmVKBxaU/edit</t>
  </si>
  <si>
    <t>https://www.shure.com</t>
  </si>
  <si>
    <t>https://docs.google.com/document/d/1KnNtzQ85RFa8siKEHoW4M7lxWKEN0ZyyqOuyicQvrCU/edit</t>
  </si>
  <si>
    <t>https://www.amazon.com/stores/Shure/page/C29511A5-B357-41DE-B152-C5B05D1AB46F?is_byline_deeplink=true&amp;deeplink=FD2D87BF-110C-457A-BAF3-4C49D8E6CABB&amp;redirect_store_id=C29511A5-B357-41DE-B152-C5B05D1AB46F&amp;lp_asin=B000CZ0R42&amp;ref_=ast_bln&amp;store_ref=bl_ast_dp_brandLogo_sto</t>
  </si>
  <si>
    <t>https://m.media-amazon.com/images/I/5158IqcAkhL._AC_SL1000_.jpg</t>
  </si>
  <si>
    <t>https://m.media-amazon.com/images/I/5158IqcAkhL._AC_SL1000_.jpg, https://m.media-amazon.com/images/I/51eHVVcMWZL._AC_SL1500_.jpg, https://m.media-amazon.com/images/I/617EMd6wbwL._AC_SL1080_.jpg, https://m.media-amazon.com/images/I/6174AVl7f6L._AC_SL1080_.jpg, https://m.media-amazon.com/images/I/7179muAly3L._AC_SL1500_.jpg, https://m.media-amazon.com/images/I/71ag-+WdVYL._AC_SL1500_.jpg, https://m.media-amazon.com/images/I/61PCImfEIxL._AC_SL1500_.jpg, https://m.media-amazon.com/images/I/71azjoKjoNL._AC_SL1500_.jpg, https://m.media-amazon.com/images/I/61RvuNAJEHL._AC_SL1038_.jpg, https://m.media-amazon.com/images/I/51hWsM7iXRL._AC_SL1022_.jpg, https://m.media-amazon.com/images/I/51Erpa+CJlL._AC_SL1038_.jpg</t>
  </si>
  <si>
    <t>Musical Instruments &gt; Microphones &amp; Accessories &gt; Microphones &gt; Dynamic Microphones &gt; Vocal</t>
  </si>
  <si>
    <t>EXEPTIONAL VOCAL PERFORMANCE - The SM58-LC delivers high-quality vocal reproduction, thanks to its tailored frequency response and brightened midrange for clear and present vocals. INDUSTRY STANDARD - The first choice for performers around the globe, the SM58 Dynamic Vocal Microphone is ready to bring any performance to life. From the club to the stadium, Shure has your back. CLARITY &amp; CARE - The uniform cardioid polar pattern reproduces every note as it was intended, delivering warm, crisp sound time after time. LEAVE BACKGROUND NOISE BEHIND - The SM58 has a spherical mesh grille and built-in pop filter to keep any unwanted noise out of the mix. DROP THE MIC - The durable construction and break-resistant stand adapter makes the SM58 the perfect companion on the road, going strong through the toughest performances. VERSATILE - The SM58 can hold its own live onstage as well as in the studio, isolating between vocals and instruments. WHAT’S IN THE BOX - Shure SM58 Dynamic Vocal Microphone, 1 - A25D Swivel Stand Adapter, 1 - 95A2313 Storage Bag,.</t>
  </si>
  <si>
    <t>Product Description          Shure SM58-LC Cardioid Dynamic Vocal Microphone,Black.             From the Manufacturer          Shure SM58-LC Cardioid Dynamic Vocal Microphone,Black</t>
  </si>
  <si>
    <t>10.31 x 4.92 x 3.31 inches</t>
  </si>
  <si>
    <t>EXEPTIONAL VOCAL PERFORMANCE - The SM58-LC delivers high-quality vocal reproduction, thanks to its tailored frequency response and brightened midrange for clear and present vocals.</t>
  </si>
  <si>
    <t>INDUSTRY STANDARD - The first choice for performers around the globe, the SM58 Dynamic Vocal Microphone is ready to bring any performance to life. From the club to the stadium, Shure has your back.</t>
  </si>
  <si>
    <t>CLARITY &amp; CARE - The uniform cardioid polar pattern reproduces every note as it was intended, delivering warm, crisp sound time after time.</t>
  </si>
  <si>
    <t>LEAVE BACKGROUND NOISE BEHIND - The SM58 has a spherical mesh grille and built-in pop filter to keep any unwanted noise out of the mix.</t>
  </si>
  <si>
    <t>DROP THE MIC - The durable construction and break-resistant stand adapter makes the SM58 the perfect companion on the road, going strong through the toughest performances.</t>
  </si>
  <si>
    <t>&lt;p&gt;The SM58 earns its legendary status as the ultimate BIFL microphone, backed by decades of proof from touring musicians and audio pros who've put it through hell.&lt;/p&gt;&lt;ul&gt;&lt;li&gt;&lt;strong&gt;Tank-like construction:&lt;/strong&gt; Users report these surviving being thrown against walls, kicked, dropped repeatedly, and one even jokes it could survive nuclear war - with units still working perfectly after 30+ years of abuse&lt;/li&gt;&lt;li&gt;&lt;strong&gt;Professional-grade internals:&lt;/strong&gt; Built with materials designed for the touring industry, reviewers describe it as bulletproof and darn near indestructible, with sound quality remaining consistent even after decades of use&lt;/li&gt;&lt;li&gt;&lt;strong&gt;Value that compounds over time:&lt;/strong&gt; At $99, users call it the best investment you'll ever make - many own the same unit for 30+ years, making the cost-per-use virtually nothing while cheaper mics would've been replaced multiple times&lt;/li&gt;&lt;/ul&gt;&lt;br&gt;&lt;p&gt;&lt;strong&gt;Bottom line:&lt;/strong&gt; This is peak BIFL engineering - a mic that touring pros trust their careers to and that'll outlive you. The only reason it's not a perfect 10 is the need for proper gain staging that surprises some buyers, but the hardware itself is virtually indestructible.&lt;/p&gt;</t>
  </si>
  <si>
    <t>&lt;p&gt;The SM58 scores high on repairability thanks to its legendary tank-like build and accessible design. Users report it survives nuclear war and could probably run one over with a truck and it would still work perfectly. One audio professional confirms these mics endure being kicked, swung around until hitting a brick wall and still sound like out of the box.&lt;/p&gt;&lt;ul&gt;&lt;li&gt;&lt;strong&gt;Modular design:&lt;/strong&gt; The grille unscrews for cleaning and replacement, with genuine parts available from Shure&lt;/li&gt;&lt;li&gt;&lt;strong&gt;Service support:&lt;/strong&gt; Shure offers a 2-year warranty with established repair services, though some wireless models are excluded due to FCC rules&lt;/li&gt;&lt;li&gt;&lt;strong&gt;DIY-friendly:&lt;/strong&gt; Simple construction means basic maintenance like cleaning can restore function without sending for repair&lt;/li&gt;&lt;/ul&gt;&lt;br&gt;&lt;p&gt;&lt;strong&gt;Bottom line:&lt;/strong&gt; Built to survive decades of professional abuse with user-serviceable parts and manufacturer support — a true BIFL mic that touring musicians trust their careers to.&lt;/p&gt;</t>
  </si>
  <si>
    <t>&lt;p&gt;Shure offers a standard 2-year limited warranty for the SM58 microphone, covering defects in materials and workmanship under normal use.&lt;/p&gt;&lt;ul&gt;&lt;li&gt;&lt;strong&gt;Duration:&lt;/strong&gt; 2 years from date of purchase with standard coverage, with option to purchase 3 additional years for total of 5 years protection.&lt;/li&gt;&lt;li&gt;&lt;strong&gt;Claim Process:&lt;/strong&gt; Requires product registration and proof of purchase. Service requests handled through Shure's service team or authorized service providers.&lt;/li&gt;&lt;li&gt;&lt;strong&gt;Real-world Reputation:&lt;/strong&gt; While not explicitly discussed in reviews, Shure has strong brand reputation for durability. The SM58 is frequently described as nearly indestructible in user testimonials.&lt;/li&gt;&lt;/ul&gt;&lt;br&gt;&lt;p&gt;&lt;strong&gt;Bottom line:&lt;/strong&gt; A solid mid-range warranty from a reputable manufacturer known for durable products. The 2-year standard coverage is reasonable for the price point, with beneficial option to extend to 5 years total.&lt;/p&gt;</t>
  </si>
  <si>
    <t>&lt;p&gt;The SM58 enjoys legendary status across Reddit and review platforms, with users calling it bulletproof, industry standard, and the best $99 you'll ever spend. It's the go-to recommendation for everyone from home podcasters to touring musicians.&lt;/p&gt;&lt;ul&gt;&lt;li&gt;&lt;strong&gt;Durability worship:&lt;/strong&gt; Users joke it could survive nuclear war or being run over by a truck and still work perfectly - this tank-like build is its most celebrated trait&lt;/li&gt;&lt;li&gt;&lt;strong&gt;30+ year ownership:&lt;/strong&gt; Multiple reviewers mention owning theirs for decades, with audio pros saying spend a Benjamin and be set for life&lt;/li&gt;&lt;li&gt;&lt;strong&gt;Gain complaints:&lt;/strong&gt; The main gripe is it's gain hungry and needs a good preamp, but users see this as a minor trade-off for professional quality&lt;/li&gt;&lt;/ul&gt;&lt;br&gt;&lt;p&gt;&lt;strong&gt;Bottom line:&lt;/strong&gt; This is r/BuyItForLife's poster child for microphones - universally trusted, recommended by pros, and proven to last generations despite the occasional counterfeit warning.&lt;/p&gt;</t>
  </si>
  <si>
    <t>The Shure SM58 is the definition of BIFL audio equipment - a microphone that routinely survives decades of professional abuse while maintaining consistent performance. At $99, it represents extraordinary lifetime value that improves with each passing year. While it requires proper gain staging and only comes with a basic 2-year warranty, the legendary durability makes this almost irrelevant. Perfect for anyone who values bomb-proof reliability over cutting-edge features - from gigging musicians to podcasters who want to buy once and never worry again.</t>
  </si>
  <si>
    <t>"Built to withstand extreme abuse - users report units still performing flawlessly after 30+ years of being dropped, thrown against walls, and professional touring punishment</t>
  </si>
  <si>
    <t>User-serviceable with a modular design allowing for easy grille replacement and cleaning, with genuine parts readily available from Shure</t>
  </si>
  <si>
    <t>Standard 2-year warranty is adequate but unremarkable, though the extreme durability makes warranty concerns practically moot</t>
  </si>
  <si>
    <t>At $99, represents exceptional lifetime value - many owners report decades of use from a single unit, making cost-per-year pennies compared to replacing cheaper alternatives</t>
  </si>
  <si>
    <t>Near-universal praise from audio professionals who consider it the industry standard, with the only consistent complaint being its hunger for gain/preamp power</t>
  </si>
  <si>
    <t>The Shure SM58 Dynamic Microphone is the industry standard for vocal performance, built with tank-like metal construction that professionals trust with their careers. Its cardioid pattern and tailored frequency response deliver clear, present vocals while rejecting background noise. The legendary durability withstands decades of stage abuse, making it the definitive lifetime investment for performers and audio engineers.</t>
  </si>
  <si>
    <t>30+ years with regular use and basic maintenance</t>
  </si>
  <si>
    <t>What type of microphone is the Shure SM58 Pro XLR?</t>
  </si>
  <si>
    <t>The Shure SM58 Pro XLR is a dynamic, moving coil vocal microphone with a cardioid polar pattern, designed specifically for professional vocal use in live performance, sound reinforcement, and studio recording.</t>
  </si>
  <si>
    <t>What is the frequency response of the Shure SM58 Pro XLR?</t>
  </si>
  <si>
    <t>The frequency response of the SM58 is 50 to 15,000 Hz, tailored to brightened midrange and bass rolloff for vocals to enhance clarity and presence.</t>
  </si>
  <si>
    <t>Does the Shure SM58 Pro XLR have any features to reduce noise?</t>
  </si>
  <si>
    <t>Yes, it includes a uniform cardioid pickup pattern that isolates the main sound source, a pneumatic shock-mount system to reduce handling noise, and a built-in spherical wind and pop filter to minimize wind and breath sounds.</t>
  </si>
  <si>
    <t>What kind of connector does the Shure SM58 Pro XLR use?</t>
  </si>
  <si>
    <t>The SM58 uses a three-pin professional audio connector (male XLR type) for secure and professional audio connections.</t>
  </si>
  <si>
    <t>Is the Shure SM58 Pro XLR durable for live use?</t>
  </si>
  <si>
    <t>The SM58 is renowned for its rugged construction with a die-cast metal body and steel mesh grille, making it highly reliable and able to withstand rough handling in indoor or outdoor environments.</t>
  </si>
  <si>
    <t>Legendary durability, survives decades of abuse</t>
  </si>
  <si>
    <t>Tank-like construction, nearly indestructible</t>
  </si>
  <si>
    <t>User-serviceable with replaceable parts</t>
  </si>
  <si>
    <t>Exceptional value over 30+ year lifespan</t>
  </si>
  <si>
    <t>Requires substantial gain/good preamp</t>
  </si>
  <si>
    <t>Only 2-year standard warranty</t>
  </si>
  <si>
    <t>Counterfeits exist in marketplace</t>
  </si>
  <si>
    <t>Limited wireless options under warranty</t>
  </si>
  <si>
    <t>{"frequency":{"frequency":"As Needed","description":"Clean the microphone grille and handle whenever visible dirt or buildup occurs; inspect and maintain connectors regularly to ensure optimal performance."},"steps":[{"step":1,"title":"Clean","icon":"clean","description":"Unscrew the grille and remove the foam windscreen if possible. Clean the grille and windscreen with a soft-bristled toothbrush using water or isopropyl alcohol. Wipe the microphone handle and body with a disinfectant wipe or soft cloth lightly moistened with cleaner, avoiding saturation.","products":[{"name":"Isopropyl Alcohol","price":"$5-10"},{"name":"Soft-bristled Toothbrush","price":"$3-7"},{"name":"Clorox Disinfecting Wipes","price":"$5"}]},{"step":2,"title":"Condition / Maintain","icon":"condition","description":"Regularly inspect and gently clean the XLR connector with a detailing brush to remove dirt and debris, ensuring good electrical contact. Tighten any loose screws on the connector to maintain secure cable attachment.","products":[{"name":"Contact Cleaner Spray","price":"$8-12"},{"name":"Small Detailing Brush","price":"$5"}]},{"step":3,"title":"Protect / Store","icon":"protect","description":"Store the microphone in a dry, dust-free case or pouch when not in use. Avoid exposing it to extreme temperatures or moisture. Using spare grilles and windscreens allows swapping and drying periods to maintain cleanliness and performance.","products":[]}]}</t>
  </si>
  <si>
    <t>Current production is in Mexico; earlier models were manufactured in the USA.</t>
  </si>
  <si>
    <t>dynamic microphone, vocal mic, durable audio equipment, professional sound gear, cardioid pattern, stage performance, recording equipment, podcast microphone, touring gear, audio investment</t>
  </si>
  <si>
    <t>Live vocal performances, Recording studio sessions, Podcast production, Public speaking events, Professional touring</t>
  </si>
  <si>
    <t>""Spend a Benjamin and be set for life - these mics outlast most careers in the music industry." – Audio professional</t>
  </si>
  <si>
    <t>You could probably run one over with a truck and it would still work perfectly - they're practically indestructible." – Reddit user</t>
  </si>
  <si>
    <t>https://www.buyitforlifeproducts.com/?post_type=bifl-product&amp;p=5735</t>
  </si>
  <si>
    <t>All-Clad</t>
  </si>
  <si>
    <t xml:space="preserve">3-Ply Stainless Steel Cookware </t>
  </si>
  <si>
    <t>https://www.amazon.com/All-Clad-Tri-Ply-Cookware-Dishwasher-Stainless/dp/B005H8KD3E/ref=sr_1_1_sspa?crid=263IL5RX7AY98&amp;dib=eyJ2IjoiMSJ9.wGGQzKuz2rpSzuXU13Zw_4VKqa4Yc7Hv0XYwbiC__bVcdREj85eMRQpQYCsrnL9JLuuM-ksvFa6GzqGE0dcivgKcyt5mW2o3QLm30iuo0ljVOGt1VPwHjTQoSJ5H4VGLoEP46kaIwSOmVNUQy76yk_OMek0dxFRGjRXT8gw-e-gN7PLzHaJr2Tagg3FOwLFa7XkpBrvFmBer22-CYe8Cs3oRpiu_eY_DCchV_i2TrXqvxMxkNjFun3NF8ICTItiGOqNb7_JmSPo410zLZvB42X6njQQa1VbORB-Fc1CGj94.diXzGA7wRaliCOlgkRByxaCbOisZhqBOwGq8uY25jSI&amp;dib_tag=se&amp;keywords=All-Clad%2BD3%2B3-Ply%2BStainless%2BSteel%2BCookware&amp;qid=1754664409&amp;sprefix=all-clad%2Bd3%2B3-ply%2Bstainless%2Bsteel%2Bcookware%2Caps%2C373&amp;sr=8-1-spons&amp;sp_csd=d2lkZ2V0TmFtZT1zcF9hdGY&amp;th=1</t>
  </si>
  <si>
    <t>https://amzn.to/4fq1w9T</t>
  </si>
  <si>
    <t>B005H8KD3E</t>
  </si>
  <si>
    <t>https://docs.google.com/document/d/1e3ie4c2JwAKO_DHPWwFTpnA87o7OKgpX4JaQz5w14JE</t>
  </si>
  <si>
    <t>https://docs.google.com/document/d/16x23TXBZIztxQUKons9w0Jo2lQDxZrBx6_CVCVbrBiY/edit</t>
  </si>
  <si>
    <t>https://docs.google.com/document/d/1FTYjAk7jlWkmD3BqthO3JaYfjugzrSF85H3q9TcMCgo/edit</t>
  </si>
  <si>
    <t>https://docs.google.com/document/d/1_vBiBOhDzVEsl2NwrCjNGMZX7h5hRNXJkfIj3LZRRxk/edit</t>
  </si>
  <si>
    <t>https://www.all-clad.com/</t>
  </si>
  <si>
    <t>https://docs.google.com/document/d/1FV7itPKDroXTrTeRuGkpSN-LzPTh9DJpC0ZwxRnKpXE/edit</t>
  </si>
  <si>
    <t>https://www.amazon.com/stores/All-Clad/page/55CFBD95-4806-4133-B83B-4A0F4B643884?is_byline_deeplink=true&amp;deeplink=BB49EC42-BB02-4665-83E5-4CBCBE807839&amp;redirect_store_id=55CFBD95-4806-4133-B83B-4A0F4B643884&amp;lp_asin=B005H8KD3E&amp;ref_=ast_bln&amp;store_ref=bl_ast_dp_brandLogo_sto</t>
  </si>
  <si>
    <t>https://m.media-amazon.com/images/I/71zeqQPySEL._AC_SL1500_.jpg</t>
  </si>
  <si>
    <t>https://m.media-amazon.com/images/I/71zeqQPySEL._AC_SL1500_.jpg, https://m.media-amazon.com/images/I/81uygMonWbL._AC_SL1500_.jpg, https://m.media-amazon.com/images/I/71HmqlT3GuL._AC_SL1500_.jpg, https://m.media-amazon.com/images/I/71Yr7HhzpiL._AC_SL1500_.jpg, https://m.media-amazon.com/images/I/91glDsYjx2L._AC_SL1500_.jpg, https://m.media-amazon.com/images/I/916-d8ngg+L._AC_SL1500_.jpg, https://m.media-amazon.com/images/I/617locELSfL._AC_SL1500_.jpg</t>
  </si>
  <si>
    <t>Home &amp; Kitchen &gt; Kitchen &amp; Dining &gt; Cookware &gt; Cookware Sets</t>
  </si>
  <si>
    <t>10-piece set includes 8-inch and 10-inch fry pans, 2-quart and 3-quart covered saucepans, 3-quart covered sauté pan, and 8-quart covered stockpot. Featuring the exceptional All-Clad D3 tri-ply construction for superior heat distribution and retention. Fast and Even Heat - D3 tri-ply is fully bonded to the rim for professional performance &amp; durability. The high quality 18/10 stainless steel surface sears to perfection and is ideal to deglaze for pan sauces. Design You Will Love - D3 has a professionally polished stainless steel finish. Our classic, double riveted stainless steel handles ensure a secure grip. Built to Last - Trusted by generations of chefs and backed by All-Clad's Limited Lifetime Warranty. Our cookware is oven &amp; broiler safe up to 600°F and compatible with any stovetop, including induction. Handwashing is recommended. Bonded, Engineered, &amp; Assembled in Canonsburg, PA - USA Since 1971.</t>
  </si>
  <si>
    <t>A useful assortment, the All-Clad Stainless 401488-R 10-piece cookware set includes 8 inch and 10 inch fry pans, a 3 quart covered Saute pan, 2 quart and 3 covered sauce pans, and an 8 quart covered stockpot. All-Clad’s Stainless 3-ply cookware features a thick-gauge aluminum core that attracts heat fast, while the addition of stainless steel ensures even heat distribution for consistent results across the entire cooking surface, all the way to the rim. Even more, its stainless-steel interior with a starburst finish offers natural stick resistance, letting you know when food is ready to release, and it won’t react with food, so there’s no risk of food picking up a metallic taste. Made in the USA, the Stainless cookware offers warp-resistant strength, plus it can be used on any cooktop, including induction. Discover what it means to cook with All-Clad’s most popular cookware collection—All-Clad Stainless is a classic choice for anyone who loves to cook. Handles &amp; handle loops are made in China.</t>
  </si>
  <si>
    <t>22.75 x 13 x 19 inches</t>
  </si>
  <si>
    <t>10-piece set includes 8-inch and 10-inch fry pans, 2-quart and 3-quart covered saucepans, 3-quart covered sauté pan, and 8-quart covered stockpot. Featuring the exceptional All-Clad D3 tri-ply construction for superior heat distribution and retention.</t>
  </si>
  <si>
    <t>Fast and Even Heat - D3 tri-ply is fully bonded to the rim for professional performance &amp; durability. The high quality 18/10 stainless steel surface sears to perfection and is ideal to deglaze for pan sauces.</t>
  </si>
  <si>
    <t>Design You Will Love - D3 has a professionally polished stainless steel finish. Our classic, double riveted stainless steel handles ensure a secure grip.</t>
  </si>
  <si>
    <t>Built to Last - Trusted by generations of chefs and backed by All-Clad's Limited Lifetime Warranty. Our cookware is oven &amp; broiler safe up to 600°F and compatible with any stovetop, including induction. Handwashing is recommended.</t>
  </si>
  <si>
    <t>Bonded, Engineered, &amp; Assembled in Canonsburg, PA - USA Since 1971.</t>
  </si>
  <si>
    <t>&lt;p&gt;The D3 delivers on cooking performance and build quality, but warping frying pans and dishwasher corrosion issues prevent this from being true BIFL territory.&lt;/p&gt;&lt;ul&gt;&lt;li&gt;&lt;strong&gt;Build Quality:&lt;/strong&gt; Users praise the solid construction and 3-ply design that provides even heating, with many believing these will outlive them if cared for properly&lt;/li&gt;&lt;li&gt;&lt;strong&gt;Critical Flaws:&lt;/strong&gt; Multiple reports of frying pans warping on induction cooktops within 2 years, and All-Clad won't warranty warpage. Dishwasher use corrodes the aluminum edges despite being marketed as dishwasher safe&lt;/li&gt;&lt;li&gt;&lt;strong&gt;Maintenance Reality:&lt;/strong&gt; Requires constant babying with special cleaners and immediate hand-drying. One user questioned if they're worth the maintenance after years of use&lt;/li&gt;&lt;/ul&gt;&lt;br&gt;&lt;p&gt;&lt;strong&gt;Bottom line:&lt;/strong&gt; Great for serious cooks who hand-wash religiously, but the warping issues and misleading dishwasher claims knock this down from heirloom status to just really good cookware&lt;/p&gt;</t>
  </si>
  <si>
    <t>&lt;p&gt;All-Clad's D3 cookware earns a low repairability score due to sealed construction and poor repair support despite premium pricing.&lt;/p&gt;&lt;ul&gt;&lt;li&gt;&lt;strong&gt;No user-serviceable parts:&lt;/strong&gt; Multiple reviewers report warping issues with frying pans, but one user discovered All-Clad does not warranty warpage, forcing full replacement&lt;/li&gt;&lt;li&gt;&lt;strong&gt;Sealed design philosophy:&lt;/strong&gt; The 3-ply bonded construction means individual layers can't be separated or repaired when aluminum edges corrode from dishwasher use&lt;/li&gt;&lt;li&gt;&lt;strong&gt;Replacement over repair:&lt;/strong&gt; Warranty covers replacement only, with no mention of repair services or spare parts availability for cookware pieces&lt;/li&gt;&lt;/ul&gt;&lt;br&gt;&lt;p&gt;&lt;strong&gt;Bottom line:&lt;/strong&gt; While built to last with proper care, any structural failure means buying new — the opposite of true repairability.&lt;/p&gt;</t>
  </si>
  <si>
    <t>&lt;p&gt;All-Clad offers a Limited Lifetime Warranty that covers manufacturing defects for the original purchaser, but with notable limitations that impact BIFL value.&lt;/p&gt;&lt;ul&gt;&lt;li&gt;&lt;strong&gt;Coverage scope:&lt;/strong&gt; Covers material and workmanship defects, but explicitly excludes warping—a frequently reported issue with the frying pans, especially on induction cooktops.&lt;/li&gt;&lt;li&gt;&lt;strong&gt;Claim process:&lt;/strong&gt; Requires proof of purchase from authorized retailer and return authorization number, creating a moderate barrier to service.&lt;/li&gt;&lt;li&gt;&lt;strong&gt;Real-world experience:&lt;/strong&gt; Mixed user reports, with some noting All-Clad refused warranty claims for warping issues, though many praise the company's responsiveness for other defects.&lt;/li&gt;&lt;/ul&gt;&lt;br&gt;&lt;p&gt;&lt;strong&gt;Bottom line:&lt;/strong&gt; While the lifetime warranty appears generous on paper, the exclusion of warping significantly undermines its BIFL value for a high-end cookware brand charging premium prices.&lt;/p&gt;</t>
  </si>
  <si>
    <t xml:space="preserve">&lt;p&gt;&amp;lt;p&amp;gt;No sustainability claims or environmental practices mentioned in any reviews. Users focus entirely on durability and performance, not eco-impact.&amp;lt;/p&amp;gt;&amp;lt;ul&amp;gt;&amp;lt;li&amp;gt;&amp;lt;strong&amp;gt;Materials:&amp;lt;/strong&amp;gt; Reviews mention 3-ply stainless steel construction but no recycled content or responsible sourcing details&amp;lt;/li&amp;gt;&amp;lt;li&amp;gt;&amp;lt;strong&amp;gt;Longevity:&amp;lt;/strong&amp;gt; Many users say it&amp;#39;ll outlive me and can be passed down to the next generation, suggesting reduced replacement waste&amp;lt;/li&amp;gt;&amp;lt;li&amp;gt;&amp;lt;strong&amp;gt;Repairability:&amp;lt;/strong&amp;gt; Warranty covers repairs through authorized network, but users report warping isn&amp;#39;t covered and dishwasher damage voids longevity&amp;lt;/li&amp;gt;&amp;lt;/ul&amp;gt;&amp;lt;br&amp;gt;&amp;lt;p&amp;gt;&amp;lt;strong&amp;gt;Bottom line:&amp;lt;/strong&amp;gt; Built to last but no evidence of sustainable manufacturing, recycled materials, or end-of-life programs. The BIFL durability helps reduce waste, but that&amp;#39;s where the eco-story ends.&amp;lt;/p&amp;gt;&lt;/p&gt;
</t>
  </si>
  <si>
    <t>&lt;p&gt;All-Clad D3 enjoys strong community respect as the gold standard in stainless steel cookware, though warping issues and high maintenance requirements temper enthusiasm.&lt;/p&gt;&lt;ul&gt;&lt;li&gt;&lt;strong&gt;Reddit consensus:&lt;/strong&gt; Users call it a worthwhile BIFL investment that significantly improves cooking skills and lasts decades when properly maintained&lt;/li&gt;&lt;li&gt;&lt;strong&gt;Performance praise:&lt;/strong&gt; Reviewers consistently report exceptional heat distribution and the ability to restore the finish to near-new condition with proper cleaners&lt;/li&gt;&lt;li&gt;&lt;strong&gt;Major concerns:&lt;/strong&gt; Multiple reports of warped frying pans on induction cooktops with warranty not covering warpage, plus misleading dishwasher safe claims leading to aluminum corrosion&lt;/li&gt;&lt;li&gt;&lt;strong&gt;Maintenance reality:&lt;/strong&gt; Users warn these pans are great but wonder if they are worth the maintenance compared to easier alternatives&lt;/li&gt;&lt;/ul&gt;&lt;br&gt;&lt;p&gt;&lt;strong&gt;Bottom line:&lt;/strong&gt; Strong BIFL reputation earned through decades of performance, but recent quality control issues and demanding upkeep prevent a perfect score.&lt;/p&gt;</t>
  </si>
  <si>
    <t>All-Clad D3 excels in cooking performance and has legendary status among serious cooks, but falls short of true BIFL status due to three critical weaknesses: frying pans that warp on induction cooktops (and aren't covered by warranty), misleading dishwasher-safe claims that lead to edge corrosion, and virtually no repairability. Best for dedicated home chefs willing to hand-wash religiously and accept some limitations. While the premium price delivers superior heat distribution and decades of potential use, the maintenance demands and inability to repair structural failures undermine its long-term value proposition.</t>
  </si>
  <si>
    <t>"Excellent cooking performance with even heat distribution, but requires constant maintenance with special cleaners and immediate hand-drying</t>
  </si>
  <si>
    <t>Non-repairable by design—any structural failure means complete replacement despite the premium price point</t>
  </si>
  <si>
    <t>Lifetime warranty looks good on paper but explicitly excludes warping, the most commonly reported issue</t>
  </si>
  <si>
    <t>Premium pricing justified for serious cooks who hand-wash religiously, but maintenance burden may outweigh benefits for casual users</t>
  </si>
  <si>
    <t>Strong community endorsement for performance, but consistent warnings about warping issues and misleading dishwasher-safe marketing claims</t>
  </si>
  <si>
    <t>All-Clad's D3 Stainless Steel Cookware set features premium tri-ply construction that delivers exceptional heat distribution and professional-grade performance. The 10-piece collection includes essential pans crafted with an 18/10 stainless cooking surface bonded to an aluminum core. Made in the USA since 1971, these pans feature polished finishes, secure double-riveted handles, and versatility from stovetop to oven up to 600°F.</t>
  </si>
  <si>
    <t>15-20 years with proper hand washing and care</t>
  </si>
  <si>
    <t>What is the construction and material quality of All-Clad 3-Ply Stainless Steel Cookware?</t>
  </si>
  <si>
    <t>All-Clad 3-Ply Stainless Steel Cookware features a tri-ply bonded construction with an aluminum core sandwiched between two layers of high-quality 18/10 stainless steel, ensuring even heat distribution and durability. The stainless steel is specially formulated 304-grade, certified to meet ISO 9000 and ASTM 240 standards for food safety and performance.</t>
  </si>
  <si>
    <t>Is All-Clad 3-Ply Stainless Steel Cookware compatible with induction cooktops?</t>
  </si>
  <si>
    <t>Yes, All-Clad 3-Ply Stainless Steel Cookware is compatible with induction cooktops. A magnet will stick to the bottom of the pan, indicating it supports induction cooking.</t>
  </si>
  <si>
    <t>How do I prevent food from sticking to All-Clad stainless steel pans?</t>
  </si>
  <si>
    <t>To prevent sticking, preheat the pan over medium heat for 2-3 minutes until water droplets dance on the surface, then add enough oil to coat the bottom. Use room-temperature, dry food and cook without moving it until it naturally releases from the pan.</t>
  </si>
  <si>
    <t>What is the best way to clean and care for All-Clad stainless steel cookware?</t>
  </si>
  <si>
    <t>Wash pans with warm water and mild dish soap using a soft sponge after cooling. For tough stains, use a baking soda paste or simmer a vinegar-water solution to loosen residue. Always dry thoroughly to prevent water spots and avoid shocking hot pans with cold water.</t>
  </si>
  <si>
    <t>What is the oven-safe temperature limit for All-Clad 3-Ply Stainless Steel Cookware?</t>
  </si>
  <si>
    <t>All-Clad 3-Ply Stainless Steel collections are oven-safe up to 600°F. However, temperate glass lids should not be used above 350°F, and for broiling or very high heat, it is recommended to remove glass lids.</t>
  </si>
  <si>
    <t>Exceptional heat distribution while cooking</t>
  </si>
  <si>
    <t>Solid construction with premium materials</t>
  </si>
  <si>
    <t>Can last decades with proper care</t>
  </si>
  <si>
    <t>Finish can be restored to near-new</t>
  </si>
  <si>
    <t>Frying pans prone to warping</t>
  </si>
  <si>
    <t>Warping not covered by warranty</t>
  </si>
  <si>
    <t>Requires meticulous hand-washing despite claims</t>
  </si>
  <si>
    <t>Dishwasher use corrodes aluminum edges</t>
  </si>
  <si>
    <t>{"frequency":{"frequency":"After each use and as needed","description":"Clean your All-Clad 3-ply stainless steel cookware after every use to maintain performance and appearance. Deep cleaning and polishing should be done as needed to restore shine and remove stains."},"steps":[{"step":1,"title":"Clean","icon":"clean","description":"Allow the pan to cool completely before washing. Clean with warm water, mild dish soap, and a soft sponge or nylon scouring pad for stuck-on food. Avoid harsh detergents and abrasive scrubbers that can damage the finish.","products":[{"name":"Mild Dish Soap","price":"$5-10"}]},{"step":2,"title":"Condition / Maintain","icon":"condition","description":"For stains or burnt food, use a baking soda and water paste or All-Clad Stainless Steel and Aluminum Cleaner to restore shine. Apply cleaner with a damp cloth in circular motions, then rinse and dry thoroughly.","products":[{"name":"All-Clad Stainless Steel and Aluminum Cleaner and Polish, 12 oz","price":"$11"}]},{"step":3,"title":"Protect / Store","icon":"protect","description":"Store cookware in a dry place. To avoid scratches when stacking, place a soft cloth or paper towel between pieces. Always dry cookware thoroughly before storing to prevent water spots and corrosion.","products":[]}]}</t>
  </si>
  <si>
    <t>Fully bonded and manufactured at All-Clad's factory in Canonsburg, Pennsylvania.</t>
  </si>
  <si>
    <t>stainless steel cookware, tri-ply construction, professional cookware, made in usa, induction compatible, all-clad, heat distribution, premium kitchenware, oven safe, high-end pots and pans</t>
  </si>
  <si>
    <t>Professional-style home cooking, High-heat searing and browning, Making pan sauces and reductions, Oven finishing dishes, Everyday meal preparation</t>
  </si>
  <si>
    <t>""Users praise the solid construction and 3-ply design that provides even heating, with many believing these will outlive them if cared for properly." – Reddit user</t>
  </si>
  <si>
    <t>Requires constant babying with special cleaners and immediate hand-drying. One user questioned if they're worth the maintenance after years of use." – Amazon reviewer</t>
  </si>
  <si>
    <t>https://www.buyitforlifeproducts.com/?post_type=bifl-product&amp;p=5744</t>
  </si>
  <si>
    <t>Vitamix</t>
  </si>
  <si>
    <t>5200 Professional Grade Blender</t>
  </si>
  <si>
    <t>https://www.amazon.com/Vitamix-Blender-Professional-Grade-Container-Black/dp/B008H4SLV6/ref=sr_1_4?crid=31X6JMUUO8YY7&amp;dib=eyJ2IjoiMSJ9.-DSUayBQqM50fmn08nLVWDXQRYKnRdN80C2vgPiQdlhBkhlODLL0Yfjpm-56WNLmCkpphtFqayDwltM2w9R7f0GoD7spktyBIyQMphiwcg603spNYGaz_kjp-hyy2AE0sHK_1a_qxOhUyvPtyA_q-_B1SjF8Bngkh6DcZSRgbjfYopGnY9wZRK2UGK4HrvsKeTri_C7uVJRljYtOkmdA7L7rhn6Tczsm_JyzhdY3tJo.io0hpN2r42nLLIoTWPHI2tcMGefOzlQ5ULZh89KXHb8&amp;dib_tag=se&amp;keywords=Vitamix%2BProfessional%2BSeries%2B750%2BBlender&amp;qid=1754664506&amp;sprefix=%2Caps%2C940&amp;sr=8-4&amp;th=1</t>
  </si>
  <si>
    <t>https://amzn.to/4mCsldB</t>
  </si>
  <si>
    <t>B008H4SLV6</t>
  </si>
  <si>
    <t>https://docs.google.com/document/d/1HAC2KP_K7jjASlODbKuzv4r0J8AmpAYzah_AEx6yrPk</t>
  </si>
  <si>
    <t>https://docs.google.com/document/d/1yYb2dDFSXwjrVT8h1plYVWW9dJD6Jjydfymdtj7PgNU/edit</t>
  </si>
  <si>
    <t>https://docs.google.com/document/d/1HEmK0Km-NRPk8sFFlSP1uzAHYEfJYCHofht8mvvDqR8/edit</t>
  </si>
  <si>
    <t>https://docs.google.com/document/d/1KairyYkbW2xLwdRotVMbQu3f1anjT9yU3j5qpId6sQI/edit</t>
  </si>
  <si>
    <t>https://www.vitamixuk.com/</t>
  </si>
  <si>
    <t>https://docs.google.com/document/d/1yDxqs-mGFwcUD7NzE2sMgebPP69Ig_7VGJjtQ_W3xNE/edit</t>
  </si>
  <si>
    <t>https://www.amazon.com/stores/Vitamix/page/28447088-CA79-486D-B75A-6F173E3E8EC5?is_byline_deeplink=true&amp;deeplink=FB4F82FB-4A11-45C2-9804-F5394C98B0ED&amp;redirect_store_id=28447088-CA79-486D-B75A-6F173E3E8EC5&amp;lp_asin=B008H4SLV6&amp;ref_=ast_bln&amp;store_ref=bl_ast_dp_brandLogo_sto</t>
  </si>
  <si>
    <t>https://m.media-amazon.com/images/I/71LFQWt5nEL._AC_SL1500_.jpg</t>
  </si>
  <si>
    <t>https://m.media-amazon.com/images/I/71LFQWt5nEL._AC_SL1500_.jpg, https://m.media-amazon.com/images/I/31Zzcggn8dL._AC_.jpg, https://m.media-amazon.com/images/I/71VJE1zFJyL._AC_SL1500_.jpg, https://m.media-amazon.com/images/I/81d10JHf-IL._AC_SL1500_.jpg, https://m.media-amazon.com/images/I/81jU+sACbWL._AC_SL1500_.jpg, https://m.media-amazon.com/images/I/71Jg1OtP9KL._AC_SL1500_.jpg, https://m.media-amazon.com/images/I/91Alg+MpWdL._AC_SL1500_.jpg, https://m.media-amazon.com/images/I/81--OqPlMoL._AC_SL1500_.jpg, https://m.media-amazon.com/images/I/81tXncBHaUL._AC_SL1500_.jpg</t>
  </si>
  <si>
    <t>5K+ bought in past month</t>
  </si>
  <si>
    <t>Home &amp; Kitchen &gt; Kitchen &amp; Dining &gt; Small Appliances</t>
  </si>
  <si>
    <t>Variable Speed Control: Easily adjust speed to achieve a variety of textures. The dial can be rotated at any point during the blend, so you’re in complete control Large Batches: The size and shape of the self-cleaning 64-ounce container is ideal for blending medium to large batches Hot Soup: The blades in the Vitamix container reach speeds fast enough to create friction heat, bringing cold ingredients to steaming hot in about six minutes Hardened Stainless-Steel Blades: Our aircraft-grade stainless steel blades are designed to handle the toughest ingredients, so from the first blend to the last, you get the same quality results Self-Cleaning: With a drop of dish soap and warm water, your Vitamix machine can clean itself in 30 to 60 seconds 7-Year Full Warranty: Blend your favorite drinks, snacks, and meals for years to come What's in the Box: Motor base, 64-ounce Container, Classic Tamper</t>
  </si>
  <si>
    <t>Vitamix fuels passions. It’s why we’re the brand most trusted by professional chefs. But you won’t just find us in restaurant kitchens. You’ll also find us in home kitchens around the world. Because whether you’re interested in the culinary arts, making healthier choices, or enjoying restaurant-quality smoothies at home—when you’re ready to move on and move up, when you’re ready to invest in your passion, you’re ready for Vitamix.Built to Last
 A bargain blender's not a bargain if it doesn't last. We know purchasing a Vitamix blender is an investment. But Vitamix blenders are built to last, helping you buy dependable, not disposable.Easy to Clean
 Just blend warm water and a drop of dish soap at your machine's highest speed, and watch it self-clean in 60 seconds or less - no disassembly required.The Difference Is in the Blend
 Since the number-one reason people purchase a blender is to make smoothies, it’s important to get them right. Whether you prefer an icy blend or a perfectly smooth purée, nutrition-packed with veggies or a light, fruity treat, Vitamix smoothies give you a delicious, even blend in every sip. Power
 We don’t aim to have the highest horsepower. You don’t need more horses; you need trained ones. The focused power of our complete blending system causes every component of the Vitamix machine to work together, creating faster, smoother blends packed with flavor. The Universal Tool
 Make smoothies &amp; juices, hot soups, flours &amp; dough, nut butter, frozen desserts, batters, dressings &amp; sauces, non-dairy milks, and more. Manufactured in Cleveland, Ohio USA Troubleshooting All Vitamix Blenders include thermal sensors designed to shut the unit off when overheating. When this occurs, turn the power off for up to 45 minutes, allowing the blender to cool down or reset. Always check your speed: Vitamix blenders perform best on High speed to pulverize food and process thick mixture. Check the quantity and density of your blend. Follow the order of ingredients. Use the Tamper. When in doubt, refer to your owner’s manual for tips or visit the Vitamix homepage for techniques videos.”HP: 2-peak.</t>
  </si>
  <si>
    <t>8.75"D x 7.25"W x 20.5"H</t>
  </si>
  <si>
    <t>Variable Speed Control: Easily adjust speed to achieve a variety of textures. The dial can be rotated at any point during the blend, so you’re in complete control</t>
  </si>
  <si>
    <t>Large Batches: The size and shape of the self-cleaning 64-ounce container is ideal for blending medium to large batches</t>
  </si>
  <si>
    <t>Hot Soup: The blades in the Vitamix container reach speeds fast enough to create friction heat, bringing cold ingredients to steaming hot in about six minutes</t>
  </si>
  <si>
    <t>Hardened Stainless-Steel Blades: Our aircraft-grade stainless steel blades are designed to handle the toughest ingredients, so from the first blend to the last, you get the same quality results</t>
  </si>
  <si>
    <t>Self-Cleaning: With a drop of dish soap and warm water, your Vitamix machine can clean itself in 30 to 60 seconds</t>
  </si>
  <si>
    <t>&lt;p&gt;The Vitamix 5200 has earned its BIFL reputation through decades of proven performance, but newer units show concerning signs of quality decline that prevent a higher score.&lt;/p&gt;&lt;ul&gt;&lt;li&gt;&lt;strong&gt;Legendary track record:&lt;/strong&gt; Users report their old 5200s lasting 11, 16, even 17 years of daily use. One owner said their old unit finally bit the dust after 16 years and immediately bought another.&lt;/li&gt;&lt;li&gt;&lt;strong&gt;Built like a tank (mostly):&lt;/strong&gt; The motor is described as absurd and like a power tool for the kitchen. It pulverizes fibrous vegetables, nuts, and seeds that leave other blenders gritty.&lt;/li&gt;&lt;li&gt;&lt;strong&gt;Red flags on newer models:&lt;/strong&gt; Multiple reports of recent units feeling lighter and less robust, with motors that overheat and shut down during tasks older models handled easily. One user warned the old ones were built for durability but this one seems built for obsolescence.&lt;/li&gt;&lt;/ul&gt;&lt;br&gt;&lt;p&gt;&lt;strong&gt;Bottom line:&lt;/strong&gt; Still a solid BIFL choice backed by excellent warranty support, but the community is split on whether current production maintains the legendary build quality that made this model famous.&lt;/p&gt;</t>
  </si>
  <si>
    <t>&lt;p&gt;The Vitamix 5200 shows solid repairability based on user experiences, though recent changes raise some concerns.&lt;/p&gt;&lt;ul&gt;&lt;li&gt;&lt;strong&gt;Proven track record:&lt;/strong&gt; Users report machines lasting 16-17 years with bearing replacements and motor repairs successfully completed under warranty&lt;/li&gt;&lt;li&gt;&lt;strong&gt;Parts availability concerns:&lt;/strong&gt; One user noted Vitamix no longer supports customers replacing blade bearing assemblies themselves, forcing official service channels&lt;/li&gt;&lt;li&gt;&lt;strong&gt;Simple mechanical design:&lt;/strong&gt; The lack of digital components and straightforward manual controls mean fewer failure points and easier diagnosis&lt;/li&gt;&lt;li&gt;&lt;strong&gt;Mixed DIY support:&lt;/strong&gt; While warranty service is praised as prompt and hassle-free, the company appears to be restricting self-repair options that were previously available&lt;/li&gt;&lt;/ul&gt;&lt;br&gt;&lt;p&gt;&lt;strong&gt;Bottom line:&lt;/strong&gt; Built to last with accessible internals and strong warranty support, but the company's shift away from supporting DIY repairs knocks it down from BIFL perfection.&lt;/p&gt;</t>
  </si>
  <si>
    <t>&lt;p&gt;Vitamix 5200 blender comes with a 7-year full warranty covering defects in material and workmanship for household use, with evidence showing the company consistently honors this commitment.&lt;/p&gt;&lt;ul&gt;&lt;li&gt;&lt;strong&gt;Coverage:&lt;/strong&gt; 7-year full warranty on all parts including motor base and container, with two-way shipping for repairs&lt;/li&gt;&lt;li&gt;&lt;strong&gt;Claim Process:&lt;/strong&gt; Well-documented positive experiences with warranty service, with users reporting prompt repairs and replacements&lt;/li&gt;&lt;li&gt;&lt;strong&gt;Extension Options:&lt;/strong&gt; 3-year extended warranty available for purchase, potentially extending coverage to 10 years total&lt;/li&gt;&lt;/ul&gt;&lt;br&gt;&lt;p&gt;&lt;strong&gt;Bottom line:&lt;/strong&gt; Vitamix has earned its reputation for honoring its substantial warranty with minimal hassle, with numerous user testimonials confirming successful long-term support including quick turnaround on repairs and replacements.&lt;/p&gt;</t>
  </si>
  <si>
    <t xml:space="preserve">&lt;p&gt;&amp;lt;p&amp;gt;The Vitamix 5200 earns high marks for environmental responsibility through its exceptional durability and repairable design, though reviews lack specific details about materials or manufacturing practices.&amp;lt;/p&amp;gt;&amp;lt;ul&amp;gt;&amp;lt;li&amp;gt;&amp;lt;strong&amp;gt;Built to last decades:&amp;lt;/strong&amp;gt; Multiple users report their units lasting 11, 16, and even 17 years of daily use, with one saying their old 5200 finally bit the dust after 16 years and they immediately bought another&amp;lt;/li&amp;gt;&amp;lt;li&amp;gt;&amp;lt;strong&amp;gt;Repairable not replaceable:&amp;lt;/strong&amp;gt; Users praise the company&amp;#39;s repair service within the 7-year warranty period, with prompt diagnosis and fixing of issues rather than replacing entire units&amp;lt;/li&amp;gt;&amp;lt;li&amp;gt;&amp;lt;strong&amp;gt;Simple design reduces waste:&amp;lt;/strong&amp;gt; The manual controls without digital gizmos are seen as a durability feature, and the self-cleaning function extends product life by encouraging proper maintenance&amp;lt;/li&amp;gt;&amp;lt;/ul&amp;gt;&amp;lt;br&amp;gt;&amp;lt;p&amp;gt;&amp;lt;strong&amp;gt;Bottom line:&amp;lt;/strong&amp;gt; While lacking transparency on recycled materials or carbon footprint, the Vitamix 5200&amp;#39;s proven multi-decade lifespan and repair-first approach make it a sustainability champion through sheer longevity — the ultimate form of waste reduction.&amp;lt;/p&amp;gt;&lt;/p&gt;
</t>
  </si>
  <si>
    <t>&lt;p&gt;The Vitamix 5200 is a community darling with legendary status, though newer units spark quality concerns. Long-term owners report 10-17 years of daily use, while some recent buyers complain about motors that stall and overheat during basic tasks.&lt;/p&gt;&lt;ul&gt;&lt;li&gt;&lt;strong&gt;Durability evangelism:&lt;/strong&gt; Redditors celebrate decades of service - my Super 5200 turned 17 years old and these machines can last a long, long time&lt;/li&gt;&lt;li&gt;&lt;strong&gt;New unit frustration:&lt;/strong&gt; Multiple reports of motors stalling - I feel like I'm being pranked, it stalls past halfway speed and smells like it's about to catch fire&lt;/li&gt;&lt;li&gt;&lt;strong&gt;Price justification:&lt;/strong&gt; Community consensus is the high cost pays off through longevity - worth it after replacing cheaper blenders every few years&lt;/li&gt;&lt;/ul&gt;&lt;br&gt;&lt;p&gt;&lt;strong&gt;Bottom line:&lt;/strong&gt; BIFL community endorses it as a quintessential buy-it-for-life appliance despite concerns about recent quality control. The old ones were built for durability sentiment reflects worry about newer models.&lt;/p&gt;</t>
  </si>
  <si>
    <t>The Vitamix 5200 remains a BIFL contender with proven 15+ year lifespans, though quality concerns in newer models are troubling. Its tank-like motor pulverizes ingredients lesser blenders can't handle, backed by a consistently honored 7-year warranty with hassle-free repairs. This blender justifies its premium price for serious home cooks who blend daily, though casual users may find it overkill. Recent production changes create a concerning split: you're either getting the legendary bulletproof Vitamix or its slightly compromised descendant.</t>
  </si>
  <si>
    <t>"Legendary motor performance with units frequently lasting 15+ years, though recent models show concerning signs of lower build quality and overheating</t>
  </si>
  <si>
    <t>Straightforward mechanical design with minimal electronic failure points, but company is restricting DIY repairs that were previously supported</t>
  </si>
  <si>
    <t>Robust 7-year warranty consistently honored with two-way shipping for repairs and option to extend to 10 years</t>
  </si>
  <si>
    <t>Premium price justified through exceptional longevity and performance that eliminates the replacement cycle of cheaper blenders</t>
  </si>
  <si>
    <t>BIFL community celebrates its decades-long performance while expressing concern about potential quality decline in newer production runs</t>
  </si>
  <si>
    <t>The Vitamix 5200 Professional Grade Blender features aircraft-grade stainless steel blades and a powerful motor built to handle the toughest ingredients. Its 64-ounce container accommodates large batches, while the variable speed control provides precise texture management. The self-cleaning design and friction-heating capability for hot soups demonstrate thoughtful engineering backed by a comprehensive 7-year warranty.</t>
  </si>
  <si>
    <t>10-15 years with regular use, with many units lasting 15+ years with proper maintenance</t>
  </si>
  <si>
    <t>What are the main features of the Vitamix 5200 Professional Grade Blender?</t>
  </si>
  <si>
    <t>The Vitamix 5200 features a powerful 2-horsepower motor, a 64-ounce BPA-free container ideal for medium to large batches, a variable speed dial for precision control, and the ability to pulverize seeds and create hot soup through friction heat in about six minutes. It also includes a tamper to help blend thick mixtures effectively.</t>
  </si>
  <si>
    <t>How does the variable speed control work on the Vitamix 5200?</t>
  </si>
  <si>
    <t>The Vitamix 5200 has a variable speed dial that allows users to adjust blending speed from gentle (speed 1 at 1,419 RPM) to maximum high speed (23,122 RPM). The dial can be turned during blending for precise texture control and requires the high/variable switch to be set to variable mode before turning on the blender.</t>
  </si>
  <si>
    <t>Is the Vitamix 5200 suitable for blending hot ingredients?</t>
  </si>
  <si>
    <t>Yes, the Vitamix 5200 can blend hot ingredients. The high-speed blades generate friction heat capable of bringing cold ingredients to steaming hot in approximately six minutes, making it suitable for hot soups and similar recipes.</t>
  </si>
  <si>
    <t>What accessories come with the Vitamix 5200 blender?</t>
  </si>
  <si>
    <t>The Vitamix 5200 package includes a motor base, a 64-ounce classic container made from BPA-free Eastman Tritan Copolyester, and a classic tamper designed to assist with blending thick or heavy mixtures.</t>
  </si>
  <si>
    <t>What should I do if my Vitamix 5200 blender shuts off during use?</t>
  </si>
  <si>
    <t>The Vitamix 5200 has a thermal overload protection system that automatically stops the motor if it overheats. If it shuts off, allow the blender to cool for an hour or more before resuming use. If frequent overheating occurs, contact Vitamix customer support.</t>
  </si>
  <si>
    <t>Legendary durability lasting 10-17 years</t>
  </si>
  <si>
    <t>Powerful motor pulverizes tough ingredients</t>
  </si>
  <si>
    <t>7-year warranty with excellent service</t>
  </si>
  <si>
    <t>Simple, repairable mechanical design</t>
  </si>
  <si>
    <t>Recent models show quality decline</t>
  </si>
  <si>
    <t>Motors in newer units overheat easily</t>
  </si>
  <si>
    <t>Restricted DIY repair options now</t>
  </si>
  <si>
    <t>Premium price point</t>
  </si>
  <si>
    <t>{"frequency":{"frequency":"Daily and Monthly","description":"Clean the blender container immediately after each use to prevent residue buildup. Perform deeper cleaning and maintenance checks monthly to maintain optimal performance and longevity."},"steps":[{"step":1,"title":"Clean","icon":"clean","description":"Immediately after use, rinse the blender container with warm water to prevent food from drying. Blend warm water with a few drops of dish soap for about one minute using the self-cleaning program. Avoid blending hot water and never put the blender container in the dishwasher except for the top rack for the cup, lid, adapter, and seals.","products":[{"name":"Mild Dishwashing Liquid","price":"$5-10"}]},{"step":2,"title":"Condition / Maintain","icon":"condition","description":"Monthly, clean the seals and threads on the adapter thoroughly to avoid ingredient buildup. Wait for the motor to come to a complete stop before removing the container to prevent wear on the drive socket. Stabilize the container when using the tamper to prevent wobbling and unnecessary wear on parts.","products":[]},{"step":3,"title":"Protect / Store","icon":"protect","description":"Store the blender base and container in a dry place when not in use. Keep the container inverted or air-drying after washing to avoid moisture buildup. Ensure all parts are dry before storage to prevent mold or odors.","products":[]}]}</t>
  </si>
  <si>
    <t>Manufactured by Vitamix in Cleveland, Ohio USA</t>
  </si>
  <si>
    <t>professional blender, high-performance kitchen appliance, durable blender, vitamix, stainless steel blades, self-cleaning blender, variable speed, large capacity, hot soup maker, kitchen workhorse</t>
  </si>
  <si>
    <t>Daily smoothie preparation, Hot soup creation, Nut butter processing, Whole food blending, Large batch meal prep</t>
  </si>
  <si>
    <t>""My Super 5200 turned 17 years old and these machines can last a long, long time." – Reddit user</t>
  </si>
  <si>
    <t>I feel like I'm being pranked, it stalls past halfway speed and smells like it's about to catch fire." – Recent buyer</t>
  </si>
  <si>
    <t>https://www.buyitforlifeproducts.com/?post_type=bifl-product&amp;p=5755</t>
  </si>
  <si>
    <t>AeroPress</t>
  </si>
  <si>
    <t>Original Coffee Press</t>
  </si>
  <si>
    <t>https://www.amazon.com/AeroPress-Original-Coffee-Press-Bitterness/dp/B0047BIWSK/ref=sr_1_1?crid=2MQHE4L168OWX&amp;dib=eyJ2IjoiMSJ9.SWLU6PNANx3bMZ0XfcB8hPTmlv3uAZrvbA8o2PKMCGtV3GMfyzEKqxRWNGIesIz-DYFRRGznn5KXpLCdjpvU9WMVSrz1wdukjqaItL4-iIkSi40fbLioEtSLscSNZW3kcJFnysiB6w3kZuDKbOxbdDqxsLStMwVVhtWIx3EQZ7xELrBKbPz_727AnRgeX8mK8bLX1bSmwEAGQPWBXSB-e2AcODBUl0H_G2Ah6zaWeXs_mtU21I9jptbd8SuDV4A_4xzHGCaua3VkZGWxLOG7z4fFCTS6HdZDhBHFfsAwq8Q.TvvJrksKbJeRsQeev9OWf5u4CPYclAFrzHNjl5LUgy8&amp;dib_tag=se&amp;keywords=Aeropress%2BOriginal%2BCoffee%2BPress&amp;qid=1754664646&amp;sprefix=aeropress%2Boriginal%2Bcoffee%2Bpress%2Caps%2C878&amp;sr=8-1&amp;th=1</t>
  </si>
  <si>
    <t>https://amzn.to/40ZDbln</t>
  </si>
  <si>
    <t>B0047BIWSK</t>
  </si>
  <si>
    <t>https://docs.google.com/document/d/1Kq0xTxBfX1aWufkuWCTXiflHnmjCxkSTu6pa_ctteB8</t>
  </si>
  <si>
    <t>https://docs.google.com/document/d/1GHv5ESD3YpwLwpqw6nHLCIJTacgR6FJMH06Uo_UUwIU/edit</t>
  </si>
  <si>
    <t>https://docs.google.com/document/d/1dJZ3nhVY_kHRxx7PJRGXuDPxr3WBcKhwYu9i7m5mmHQ/edit</t>
  </si>
  <si>
    <t>https://docs.google.com/document/d/1_I97A2qIS6AKHb5Gsm6bt_W59g4Ewgp3BHpjOVxwYIU/edit</t>
  </si>
  <si>
    <t>https://www.aeropress.co.uk/</t>
  </si>
  <si>
    <t>https://docs.google.com/document/d/1dhFImwbMT-i8DxN4VI13GOeFs-JMteD3_yCQSWJVfIM/edit</t>
  </si>
  <si>
    <t>https://www.amazon.com/stores/AeroPress/page/EF57CE7A-DF1F-4D06-9175-56D39C49819C?is_byline_deeplink=true&amp;deeplink=C8FDF101-29ED-4428-AD8B-1AE3D1BF09D9&amp;redirect_store_id=EF57CE7A-DF1F-4D06-9175-56D39C49819C&amp;lp_asin=B0047BIWSK&amp;ref_=ast_bln&amp;store_ref=bl_ast_dp_brandLogo_sto</t>
  </si>
  <si>
    <t>https://m.media-amazon.com/images/I/51l2h37RiFL._AC_SL1500_.jpg</t>
  </si>
  <si>
    <t>https://m.media-amazon.com/images/I/51l2h37RiFL._AC_SL1500_.jpg, https://m.media-amazon.com/images/I/61INsZf1wCL._AC_SL1500_.jpg, https://m.media-amazon.com/images/I/71zqrkwopJL._AC_SL1500_.jpg, https://m.media-amazon.com/images/I/61i96hEwp1L._AC_SL1500_.jpg, https://m.media-amazon.com/images/I/71QIMRi9DbL._AC_SL1500_.jpg, https://m.media-amazon.com/images/I/61tmwQ-GMAL._AC_.jpg, https://m.media-amazon.com/images/I/61NDQf1jLEL._AC_.jpg, https://m.media-amazon.com/images/I/610OY2CUBHL._AC_SL1500_.jpg, https://m.media-amazon.com/images/I/71CZbUpMK3L._AC_SL1500_.jpg</t>
  </si>
  <si>
    <t>9K+ bought in past month</t>
  </si>
  <si>
    <t>Home &amp; Kitchen &gt; Kitchen &amp; Dining &gt; Coffee, Tea &amp; Espresso &gt; Coffee Makers &gt; French Presses</t>
  </si>
  <si>
    <t>UNIQUELY DELICIOUS: No more average joe from fancy, expensive machines. By combining the best of several brew methods into one patented device, you get smooth, rich, grit-free coffee with a delicious, full-bodied finish that lingers well after your last sip. No bitterness. No cream needed.​ PATENTED 3-IN-1 BREW TECHNOLOGY: The only press that combines agitation and pressure with micro-filtration so you can use finer ground coffee. Hot water is pushed through the grinds, quickly aerating and extracting only the purest, freshest flavors, while keeping grit and bitterness out of your coffee. BETTER THAN FRENCH PRESS: No more bitterness or grit. The patented 3 in 1 brew technology of the AeroPress Original Coffee maker eliminates bitterness and acidity and creates a smooth, rich, full bodied cup of coffee. Paper or metal micro-filters allow you to use finer ground coffee for a faster brew time and no grit (unlike the mesh filter of a French press). No more messy coffee grounds – clean-up takes seconds! Durable, shatterproof design, perfect for travel, camping &amp; gifting. TRAVEL READY: Compact, durable, shatterproof and lightweight. Pack it in your bag and take it on the road. No more mediocre (at best) hotel or office coffee. PERFECT GIFT FOR COFFEE LOVERS: Our little coffee innovation is a standout gift that promises a uniquely delicious coffee experience; It’s an ideal present for birthdays, holidays, or any special occasion, almost guaranteeing a smile and a hug ONE YEAR WARRANTY: Easy to use and maintain and loved across the globe, we truly believe in our coffee press. But to be sure you do too, we offer a one year warranty.</t>
  </si>
  <si>
    <t>1.87"D x 1.87"W x 4.63"H</t>
  </si>
  <si>
    <t>UNIQUELY DELICIOUS: No more average joe from fancy, expensive machines. By combining the best of several brew methods into one patented device, you get smooth, rich, grit-free coffee with a delicious, full-bodied finish that lingers well after your last sip. No bitterness. No cream needed.​</t>
  </si>
  <si>
    <t>PATENTED 3-IN-1 BREW TECHNOLOGY: The only press that combines agitation and pressure with micro-filtration so you can use finer ground coffee. Hot water is pushed through the grinds, quickly aerating and extracting only the purest, freshest flavors, while keeping grit and bitterness out of your coffee.</t>
  </si>
  <si>
    <t>BETTER THAN FRENCH PRESS: No more bitterness or grit. The patented 3 in 1 brew technology of the AeroPress Original Coffee maker eliminates bitterness and acidity and creates a smooth, rich, full bodied cup of coffee. Paper or metal micro-filters allow you to use finer ground coffee for a faster brew time and no grit (unlike the mesh filter of a French press). No more messy coffee grounds – clean-up takes seconds! Durable, shatterproof design, perfect for travel, camping &amp; gifting.</t>
  </si>
  <si>
    <t>TRAVEL READY: Compact, durable, shatterproof and lightweight. Pack it in your bag and take it on the road. No more mediocre (at best) hotel or office coffee.</t>
  </si>
  <si>
    <t>PERFECT GIFT FOR COFFEE LOVERS: Our little coffee innovation is a standout gift that promises a uniquely delicious coffee experience; It’s an ideal present for birthdays, holidays, or any special occasion, almost guaranteeing a smile and a hug</t>
  </si>
  <si>
    <t>&lt;p&gt;Rock-solid workhorse that'll outlast most coffee makers on the market. The simple two-piece plastic design takes serious abuse — users report daily use for 3, 5, even 10 years with one person showing off a working 2005 prototype. Built tough enough for backpacking and travel without breaking.&lt;/p&gt;&lt;ul&gt;&lt;li&gt;&lt;strong&gt;Achilles heel:&lt;/strong&gt; The rubber plunger seal wears out with heavy use (4-6 months for multiple cups daily per one reviewer who said air burps past the plunger making it unusable). Replacement parts available but adds ongoing cost.&lt;/li&gt;&lt;li&gt;&lt;strong&gt;Materials reality check:&lt;/strong&gt; BPA-free polypropylene holds up incredibly well but some users worry about hot water in plastic long-term. Clear version's measurement markings wear off quickly while smoked version makes it hard to see water levels.&lt;/li&gt;&lt;li&gt;&lt;strong&gt;Maintenance wins:&lt;/strong&gt; Dead simple cleaning (just pop the puck and rinse) means people actually maintain it properly. Paper filters can be reused multiple times and metal filter upgrades available for even longer life.&lt;/li&gt;&lt;/ul&gt;&lt;br&gt;&lt;p&gt;&lt;strong&gt;Bottom line:&lt;/strong&gt; If you can stomach replacing a $10 seal every year or two with heavy use, this thing is virtually indestructible for a plastic product. The community consensus of durable, tough, and indestructible across years of daily use earns it BIFL status despite the wear part.&lt;/p&gt;</t>
  </si>
  <si>
    <t>&lt;p&gt;The AeroPress shows solid repairability for a plastic brewer. Users report devices lasting 3-10 years of daily use, with the rubber plunger seal being the main wear point.&lt;/p&gt;&lt;ul&gt;&lt;li&gt;&lt;strong&gt;Parts availability:&lt;/strong&gt; Replacement plunger seals are sold by the manufacturer - one reviewer notes wearing out a seal in 4-6 months with heavy use but could order a replacement&lt;/li&gt;&lt;li&gt;&lt;strong&gt;Simple construction:&lt;/strong&gt; Just two main plastic parts that users describe as tough and indestructible, though measurement markings can wear off the clear version&lt;/li&gt;&lt;li&gt;&lt;strong&gt;DIY-friendly:&lt;/strong&gt; Reddit users actively mod with third-party metal filters from AliExpress and 3D printed accessories, showing easy access to internals&lt;/li&gt;&lt;/ul&gt;&lt;br&gt;&lt;p&gt;&lt;strong&gt;Bottom line:&lt;/strong&gt; Built to last with available replacement parts for the main failure point. Not quite modular perfection, but far better than sealed pod machines.&lt;/p&gt;</t>
  </si>
  <si>
    <t>&lt;p&gt;AeroPress offers a standard one-year limited warranty covering manufacturing defects in materials and workmanship. The coverage is fairly basic and aligns with industry standards for kitchen appliances.&lt;/p&gt;&lt;ul&gt;&lt;li&gt;&lt;strong&gt;Replacement Parts:&lt;/strong&gt; Multiple users confirm the ability to purchase replacement parts (especially rubber seals) directly from AeroPress, extending the product's usable life beyond warranty period.&lt;/li&gt;&lt;li&gt;&lt;strong&gt;Warranty Claims:&lt;/strong&gt; Very few mentions of warranty claims in reviews, suggesting either high reliability or low usage of the warranty.&lt;/li&gt;&lt;li&gt;&lt;strong&gt;Documentation:&lt;/strong&gt; Warranty terms are straightforward but minimal, requiring proof of purchase from authorized retailers.&lt;/li&gt;&lt;/ul&gt;&lt;br&gt;&lt;p&gt;&lt;strong&gt;Bottom line:&lt;/strong&gt; While the warranty period isn't impressive, the product's durability and availability of replacement parts make it a reasonable BIFL purchase despite the modest 1-year coverage.&lt;/p&gt;</t>
  </si>
  <si>
    <t xml:space="preserve">&lt;p&gt;&amp;lt;p&amp;gt;The AeroPress shows mixed sustainability credentials, with durability being its strongest eco-feature but plastic construction raising concerns.&amp;lt;/p&amp;gt;&amp;lt;ul&amp;gt;&amp;lt;li&amp;gt;&amp;lt;strong&amp;gt;Built to last:&amp;lt;/strong&amp;gt; Users report daily use for 3-10 years, with one showing a functional 2005 prototype. Simple design means fewer parts to break.&amp;lt;/li&amp;gt;&amp;lt;li&amp;gt;&amp;lt;strong&amp;gt;Repairable design:&amp;lt;/strong&amp;gt; When the rubber plunger seal eventually wears out after 4-6 months of heavy use, replacement parts are available from the manufacturer, extending product life significantly.&amp;lt;/li&amp;gt;&amp;lt;li&amp;gt;&amp;lt;strong&amp;gt;Material concerns:&amp;lt;/strong&amp;gt; Many users express discomfort about hot water in plastic containers, though the BPA-free construction meets safety standards. The new Premium model addresses this with glass/metal construction.&amp;lt;/li&amp;gt;&amp;lt;li&amp;gt;&amp;lt;strong&amp;gt;Waste reduction:&amp;lt;/strong&amp;gt; Paper filters can be reused multiple times or replaced with permanent metal filters. The zero-waste community recommends it as an alternative to pod systems.&amp;lt;/li&amp;gt;&amp;lt;/ul&amp;gt;&amp;lt;br&amp;gt;&amp;lt;p&amp;gt;&amp;lt;strong&amp;gt;Bottom line:&amp;lt;/strong&amp;gt; A durable workhorse that can last a decade with minimal maintenance and available replacement parts, but loses points for plastic construction that concerns eco-conscious users despite its longevity.&amp;lt;/p&amp;gt;&lt;/p&gt;
</t>
  </si>
  <si>
    <t>&lt;p&gt;AeroPress enjoys cult-like status across Reddit with users calling it the best coffee maker they've ever owned and saying they can pry it from my cold dead hands. The community praises its durability (users report 5-10 years of daily use), portability, and clean-tasting coffee.&lt;/p&gt;&lt;ul&gt;&lt;li&gt;&lt;strong&gt;Durability champion:&lt;/strong&gt; Multiple Redditors showcase units from 2005 still working perfectly, with simple plastic construction called indestructible&lt;/li&gt;&lt;li&gt;&lt;strong&gt;Travel favorite:&lt;/strong&gt; Backpackers and campers love the compact design - one user says I use this every day 3 years and going and also when I travel&lt;/li&gt;&lt;li&gt;&lt;strong&gt;Main gripe - size:&lt;/strong&gt; Users consistently complain about small brew capacity, with many developing bypass brewing techniques to make larger batches&lt;/li&gt;&lt;/ul&gt;&lt;br&gt;&lt;p&gt;&lt;strong&gt;Bottom line:&lt;/strong&gt; AeroPress has achieved BIFL holy grail status on Reddit despite being plastic, with passionate users defending it against French press purists and actively creating complex brewing recipes.&lt;/p&gt;</t>
  </si>
  <si>
    <t>The AeroPress earns its BIFL status through exceptional durability, simple design, and cult-like devotion despite being plastic. It's a coffee workhorse that lasts 5-10 years with daily use, though the rubber plunger seal requires replacement every 1-2 years with heavy use. Perfect for travelers, campers, and anyone prioritizing simplicity and reliability over capacity. While not heirloom-quality due to plastic construction, it delivers tremendous value for its price point and outperforms many metal/glass alternatives in longevity.</t>
  </si>
  <si>
    <t>"Virtually indestructible polypropylene construction with 10+ year potential lifespan; the rubber plunger seal is the only meaningful failure point</t>
  </si>
  <si>
    <t>Highly repairable with manufacturer-available replacement parts and a thriving mod community creating filters and accessories</t>
  </si>
  <si>
    <t>Basic 1-year warranty is underwhelming, but rarely needed given exceptional reliability and readily available replacement seals</t>
  </si>
  <si>
    <t>Exceptional value considering $30-40 price point, decades of potential use, and ability to produce cafe-quality coffee anywhere</t>
  </si>
  <si>
    <t>Universal praise for durability and portable design, with small brewing capacity being the only consistent complaint</t>
  </si>
  <si>
    <t>The AeroPress Original Coffee Press is a durable, BPA-free polypropylene brewing system built for years of consistent use. Its simple two-piece design withstands daily brewing and travel abuse while producing smooth, grit-free coffee through its unique pressure and micro-filtration system. Exceptionally easy to clean and maintain, with replaceable parts available for the rubber seal, making it a long-term investment for coffee enthusiasts.</t>
  </si>
  <si>
    <t>5-10 years with regular use, replacing rubber seal every 1-2 years</t>
  </si>
  <si>
    <t>Is the AeroPress Original dishwasher safe?</t>
  </si>
  <si>
    <t>Yes, the AeroPress Original is dishwasher safe—you can place it on the top or bottom rack of your dishwasher.</t>
  </si>
  <si>
    <t>Is the AeroPress Original BPA-free?</t>
  </si>
  <si>
    <t>The AeroPress Original is not specifically cited as BPA-free in the search results, but the AeroPress Clear (a related product) is BPA-free; we recommend checking the product packaging or contacting the manufacturer for confirmation.</t>
  </si>
  <si>
    <t>What coffee grind size should I use with the AeroPress Original?</t>
  </si>
  <si>
    <t>Use a fine drip grind; if you use a blade grinder, run it for 20–30 seconds, but many recipes recommend medium-fine (around 4 on a 10-point scale) for best results.</t>
  </si>
  <si>
    <t>How many ounces of coffee does the AeroPress Original make?</t>
  </si>
  <si>
    <t>The AeroPress Original makes about 10 ounces of American-style coffee, or up to three shots of espresso-style coffee, per pressing.</t>
  </si>
  <si>
    <t>What accessories come with the AeroPress Original?</t>
  </si>
  <si>
    <t>It comes with a scoop, a stirrer, and paper filters included in the box.</t>
  </si>
  <si>
    <t>Lasts 3-10 years of daily use</t>
  </si>
  <si>
    <t>Simple two-piece design withstands abuse</t>
  </si>
  <si>
    <t>Perfect for travel and backpacking</t>
  </si>
  <si>
    <t>Rubber seal wears out with heavy use</t>
  </si>
  <si>
    <t>Small brew capacity limits batch size</t>
  </si>
  <si>
    <t>Plastic construction concerns some users</t>
  </si>
  <si>
    <t>Basic one-year warranty only</t>
  </si>
  <si>
    <t>{"frequency":{"frequency":"After each use","description":"Quickly rinse the AeroPress after every coffee session for best results and minimal buildup[5][6]."},"steps":[{"step":1,"title":"Clean","icon":"clean","description":"Immediately rinse the plunger, chamber, filter cap, and stirrer with warm water to remove coffee grounds and oils. For deeper cleaning, occasionally disassemble and wash all parts with mild dish soap; rinse thoroughly[5]. Avoid abrasive cleaners or scouring pads, and do not soak the rubber seal for extended periods.","products":[{"name":"Mild Dish Soap","price":"$3-5"}]},{"step":2,"title":"Condition / Maintain","icon":"condition","description":"Inspect the rubber seal regularly for wear or damage; replace if it becomes loose or cracked. After cleaning, dry the seal completely before reassembly. Periodically check for metal burrs or sharp edges on the chamber and filter cap, and replace if necessary[3].","products":[{"name":"AeroPress Replacement Rubber Seal","price":"$8-10"}]},{"step":3,"title":"Protect / Store","icon":"protect","description":"Store the disassembled AeroPress in a dry place, and keep the rubber seal separate from the chamber to prevent compression. Use the organizer stand if available to keep parts organized and protected during storage[3]. Avoid long-term exposure to direct sunlight or high heat.","products":[]}]}</t>
  </si>
  <si>
    <t>The Original Coffee Press by AeroPress is manufactured in the USA, specifically at factories in Livermore, California, and Woodstock, Illinois.</t>
  </si>
  <si>
    <t>coffee press, portable coffee maker, durable coffee brewer, travel coffee equipment, bpa-free coffee maker, manual brewing system, replaceable parts, low maintenance kitchen, camping coffee solution, micro-filtration</t>
  </si>
  <si>
    <t>Daily home coffee brewing, Travel and hotel coffee making, Camping and backpacking, Office brewing station</t>
  </si>
  <si>
    <t>""Users report devices lasting 3-10 years of daily use, with one showing a functional 2005 prototype still working perfectly." – Reddit community consensus</t>
  </si>
  <si>
    <t>I use this every day 3 years and going and also when I travel - they can pry it from my cold dead hands." – Reddit user</t>
  </si>
  <si>
    <t>https://www.buyitforlifeproducts.com/?post_type=bifl-product&amp;p=5766</t>
  </si>
  <si>
    <t>Bialetti</t>
  </si>
  <si>
    <t>Moka Express 6 Cup</t>
  </si>
  <si>
    <t>https://www.amazon.com/Bialetti-275-06-Express-6-Cup-Espresso/dp/B00004RFRU/ref=sr_1_1?crid=J20H3US1K76G&amp;dib=eyJ2IjoiMSJ9.SDhtpuYx-3s97vlF6V_z0FfC7hP_pAjuhnNKkqrMpztiqr1RVdkYNGxqo86ApanNtDPMIJQkqzYJuW8xR3CX6yPyG7EgaX3xy8vbOmrUqACLkiiKnocw2KuTD6XNXN3CymGFBFf3kfx9FZhXG8vK2E6R2ggwHi3zPgZq_XWDDuIdwSeb68POuykUSxSw8BmQZpy-hocJKdsiIPkJigTaCdvtk5thH2LBUk6pBrFqXWa41BEKoU_9aJD5voCslNs_Ma0Oq8AoNLLa6ggldabOqz2wI4gHb4iEnxukwvnzTqw.Zx1yVPa6LZEK4Bbhy-ddMsxCTGRbz326P7ERTjQM77I&amp;dib_tag=se&amp;keywords=Bialetti%2BMoka%2BExpress&amp;qid=1754664713&amp;sprefix=bialetti%2Bmoka%2Bexpress%2Caps%2C391&amp;sr=8-1&amp;th=1</t>
  </si>
  <si>
    <t>https://amzn.to/4fyIA9g</t>
  </si>
  <si>
    <t>B00004RFRU</t>
  </si>
  <si>
    <t>https://docs.google.com/document/d/11M1uTEiVlwI9pMe5kHZkJqIjD7ct0U-Mh-J0RlchtSQ</t>
  </si>
  <si>
    <t>https://docs.google.com/document/d/1Bwmui0q0nm0nngC9q7C25JAVaohm4g5TdhSVs2q-h58/edit</t>
  </si>
  <si>
    <t>https://docs.google.com/document/d/1kAH6Iq5VBCT61jahob1OFuDX4382FZTngGZpaE1j1wg/edit</t>
  </si>
  <si>
    <t>https://docs.google.com/document/d/1WNN5Qm6QnH1qFVEdONRQW-CYJ-Te8YGtZWlG8t6kkvk/edit</t>
  </si>
  <si>
    <t>https://www.bialetti.com/</t>
  </si>
  <si>
    <t>https://docs.google.com/document/d/1mCxwVazXlTHk37cBOBk2BKRcexQh0zxsf8F71ljysRk/edit</t>
  </si>
  <si>
    <t>https://www.amazon.com/stores/Bialetti/page/BC70D0CE-447D-4C63-8474-7A9CBE59A278?is_byline_deeplink=true&amp;deeplink=190D2C14-C86E-4ECB-861C-A8983C1F7AE6&amp;redirect_store_id=BC70D0CE-447D-4C63-8474-7A9CBE59A278&amp;lp_asin=B00004RFRU&amp;ref_=ast_bln&amp;store_ref=bl_ast_dp_brandLogo_sto</t>
  </si>
  <si>
    <t>https://m.media-amazon.com/images/I/616WtXLQ9jL._AC_SL1200_.jpg</t>
  </si>
  <si>
    <t>https://m.media-amazon.com/images/I/616WtXLQ9jL._AC_SL1200_.jpg, https://m.media-amazon.com/images/I/61C95OIuATL._AC_SL1000_.jpg, https://m.media-amazon.com/images/I/61fHW0r8V0L._AC_SL1000_.jpg, https://m.media-amazon.com/images/I/51qDJj9h9nL._AC_SL1123_.jpg, https://m.media-amazon.com/images/I/613wrH5-EIL._AC_SL1000_.jpg, https://m.media-amazon.com/images/I/61F+JUmm2IL._AC_SL1000_.jpg, https://m.media-amazon.com/images/I/61btzTEO3qL._AC_SL1000_.jpg</t>
  </si>
  <si>
    <t>Home &amp; Kitchen &gt; Kitchen &amp; Dining &gt; Coffee, Tea &amp; Espresso &gt; Stovetop Espresso &amp; Moka Pots</t>
  </si>
  <si>
    <t>The original moka coffee pot: Moka Express is the original stovetop espresso maker, it provides the experience of the real Italian way of preparing a tasteful coffee, its unique shape and the inimitable gentleman with moustache date back to 1933, when Alfonso Bialetti invented it. Made in Italy: it is Made in Italy and its quality is enhanced by the patented safety valve which makes it easy to clean and its ergonomic handle, available in many sizes and suitable for gas, electric and induction (with the Bialetti induction adapter plate) How to prepare the coffee: fill the boiler up to the safety valve, fill it up with ground coffee without pressing, close the moka pot and place it on the stovetop, as soon as Moka Express starts to gurgle, turn the fire off and coffee will be ready One size for each need: Moka Express sizes are measured in Espresso Cups, coffee can be enjoyed in Espresso Cups or in larger containers Cleaning instructions: the Bialetti Moka Express should be rinsed simply with water, after use. Do not use detergents. The product should not be washed in the dishwasher as this could cause damage to the product and affect the taste of the coffee.</t>
  </si>
  <si>
    <t>Bialetti - Moka Espress: Iconic Stovetop Espresso Maker, Makes Real Italian Coffee, Moka Pot 6 Cups (6 Oz), Aluminium, Silver</t>
  </si>
  <si>
    <t>2"D x 2"W x 2"H</t>
  </si>
  <si>
    <t>The original moka coffee pot: Moka Express is the original stovetop espresso maker, it provides the experience of the real Italian way of preparing a tasteful coffee, its unique shape and the inimitable gentleman with moustache date back to 1933, when Alfonso Bialetti invented it.</t>
  </si>
  <si>
    <t>Made in Italy: it is Made in Italy and its quality is enhanced by the patented safety valve which makes it easy to clean and its ergonomic handle, available in many sizes and suitable for gas, electric and induction (with the Bialetti induction adapter plate)</t>
  </si>
  <si>
    <t>How to prepare the coffee: fill the boiler up to the safety valve, fill it up with ground coffee without pressing, close the moka pot and place it on the stovetop, as soon as Moka Express starts to gurgle, turn the fire off and coffee will be ready</t>
  </si>
  <si>
    <t>One size for each need: Moka Express sizes are measured in Espresso Cups, coffee can be enjoyed in Espresso Cups or in larger containers</t>
  </si>
  <si>
    <t>Cleaning instructions: the Bialetti Moka Express should be rinsed simply with water, after use. Do not use detergents. The product should not be washed in the dishwasher as this could cause damage to the product and affect the taste of the coffee.</t>
  </si>
  <si>
    <t>&lt;p&gt;The Bialetti Moka Express is a certified tank that earns its place in coffee-loving households for decades. Users report these aluminum workhorses lasting 10-15+ years of daily use, with some still brewing with grandma's vintage pot.&lt;/p&gt;&lt;ul&gt;&lt;li&gt;&lt;strong&gt;Bombproof construction:&lt;/strong&gt; Heavy-gauge aluminum body with zero electronics means there's almost nothing to break. One reviewer said my Italian grandma still has one from when she was young, same company, same quality product.&lt;/li&gt;&lt;li&gt;&lt;strong&gt;Easily repairable:&lt;/strong&gt; Unlike most kitchen gadgets, you can actually fix these. The rubber gasket is the only wear part - cheap to replace and keeps the pot running indefinitely. Users specifically praise this as a major BIFL strength.&lt;/li&gt;&lt;li&gt;&lt;strong&gt;Watch the weak spots:&lt;/strong&gt; Handle breakage crops up repeatedly in reviews, with plastic handles snapping after a few years. Some users also report metal shavings in new units and concerns about newer models potentially being made in China with lower quality.&lt;/li&gt;&lt;/ul&gt;&lt;br&gt;&lt;p&gt;&lt;strong&gt;Bottom line:&lt;/strong&gt; Finally, something built right - if you avoid handle abuse and replace gaskets as needed, this pot will outlive your coffee grinder.&lt;/p&gt;</t>
  </si>
  <si>
    <t>&lt;p&gt;The Moka Express earns top marks for repairability, with users praising its simple three-part aluminum design that lasts decades. Reviewers frequently note that the rubber gasket is a consumable part that is inexpensive and easy to replace, extending the pot's life indefinitely and mention ability to maintain the product rather than replace it is a major point of praise.&lt;/p&gt;&lt;ul&gt;&lt;li&gt;&lt;strong&gt;Parts availability:&lt;/strong&gt; Replacement gaskets widely available and cheap - the only part that regularly needs replacing&lt;/li&gt;&lt;li&gt;&lt;strong&gt;Simple construction:&lt;/strong&gt; No electronics, just three aluminum pieces that unscrew for cleaning and maintenance&lt;/li&gt;&lt;li&gt;&lt;strong&gt;Generational durability:&lt;/strong&gt; Users report inheriting pots from grandparents still in daily use&lt;/li&gt;&lt;/ul&gt;&lt;br&gt;&lt;p&gt;&lt;strong&gt;Bottom line:&lt;/strong&gt; Built like a tank with easy-to-source replacement parts - this is peak BIFL design that you can keep running forever with basic maintenance.&lt;/p&gt;</t>
  </si>
  <si>
    <t>&lt;p&gt;Bialetti offers a standard 2-year limited warranty on the Moka Express, covering manufacturing defects but excluding normal wear components like gaskets and handles.&lt;/p&gt;&lt;ul&gt;&lt;li&gt;&lt;strong&gt;Coverage scope:&lt;/strong&gt; Only covers manufacturing defects, excludes key components most likely to fail (gaskets, filter plates, handles)&lt;/li&gt;&lt;li&gt;&lt;strong&gt;Claim process:&lt;/strong&gt; Requires proof of purchase, may require return shipping for evaluation&lt;/li&gt;&lt;li&gt;&lt;strong&gt;User experience:&lt;/strong&gt; Limited user reports about warranty claims, though product is generally praised for durability&lt;/li&gt;&lt;/ul&gt;&lt;br&gt;&lt;p&gt;&lt;strong&gt;Bottom line:&lt;/strong&gt; The warranty is adequate but not exceptional, offering basic protection for 2 years with clear exclusions for wear items that are the most likely failure points.&lt;/p&gt;</t>
  </si>
  <si>
    <t xml:space="preserve">&lt;p&gt;&amp;lt;p&amp;gt;The Moka Express earns solid eco points for being a manual, electricity-free device built to last decades. Users report inheriting pots from grandparents and expecting another 10+ years from well-used units.&amp;lt;/p&amp;gt;&amp;lt;ul&amp;gt;&amp;lt;li&amp;gt;&amp;lt;strong&amp;gt;Repairability:&amp;lt;/strong&amp;gt; Reviewers consistently praise that worn gaskets can be cheaply replaced instead of tossing the whole pot&amp;lt;/li&amp;gt;&amp;lt;li&amp;gt;&amp;lt;strong&amp;gt;Material durability:&amp;lt;/strong&amp;gt; Heavy-gauge aluminum body praised as lasting generations, though some plastic handles reportedly snap after years&amp;lt;/li&amp;gt;&amp;lt;li&amp;gt;&amp;lt;strong&amp;gt;Zero waste brewing:&amp;lt;/strong&amp;gt; No pods, filters, or electricity needed - just coffee grounds and stovetop heat&amp;lt;/li&amp;gt;&amp;lt;/ul&amp;gt;&amp;lt;br&amp;gt;&amp;lt;p&amp;gt;&amp;lt;strong&amp;gt;Bottom line:&amp;lt;/strong&amp;gt; Built to last and designed for repair over replacement, though no explicit sustainability claims about materials sourcing or manufacturing practices were found in reviews.&amp;lt;/p&amp;gt;&lt;/p&gt;
</t>
  </si>
  <si>
    <t>&lt;p&gt;Bialetti's Moka Express enjoys legendary status in coffee communities, with users praising it as a true buy-it-for-life item that often gets passed down through generations.&lt;/p&gt;&lt;ul&gt;&lt;li&gt;&lt;strong&gt;Heritage factor:&lt;/strong&gt; My Italian grandma still has one from when she was young and users report 10-15+ years of daily use with proper maintenance&lt;/li&gt;&lt;li&gt;&lt;strong&gt;Mixed on modern quality:&lt;/strong&gt; While vintage models are bulletproof, some Reddit users worry newer ones made in China may use thinner materials or have handle issues&lt;/li&gt;&lt;li&gt;&lt;strong&gt;Learning curve frustration:&lt;/strong&gt; Many beginners struggle with bitter coffee and the confusing cup sizing (6 cups means 6 tiny espresso shots, not mugs)&lt;/li&gt;&lt;/ul&gt;&lt;br&gt;&lt;p&gt;&lt;strong&gt;Bottom line:&lt;/strong&gt; Despite some quality concerns on newer models and a steep learning curve, the community consensus is overwhelmingly positive — this is the gold standard moka pot that delivers decades of service when you replace the $5 gasket occasionally.&lt;/p&gt;</t>
  </si>
  <si>
    <t>The Bialetti Moka Express is a legitimate BIFL cornerstone with exceptional longevity potential. Built to last decades with virtually no electronics to fail, its simple aluminum design and easily replaceable gaskets make it a standout in our throwaway culture. While the 2-year warranty is nothing special and plastic handles can snap over time, the overall value is undeniable for coffee lovers seeking an electricity-free brewing method that can genuinely last generations with basic maintenance. Perfect for those who appreciate Italian coffee tradition and sustainable consumption over disposable alternatives.</t>
  </si>
  <si>
    <t>"Heavy-gauge aluminum construction routinely lasts 10-15+ years, with many units passed down through generations and still functioning perfectly</t>
  </si>
  <si>
    <t>Peak repairability with only one wear part (inexpensive gaskets) and a simple three-piece design that's trivial to maintain</t>
  </si>
  <si>
    <t>Unimpressive 2-year limited warranty that excludes the most likely failure points (gaskets, handles)</t>
  </si>
  <si>
    <t>Exceptional value given its decades-long lifespan, zero electricity requirements, and no ongoing filter/pod costs</t>
  </si>
  <si>
    <t>Community consensus celebrates the durability of vintage models, though some concerns exist about quality of newer Chinese-made units</t>
  </si>
  <si>
    <t>The Bialetti Moka Express 6 Cup is the iconic stovetop espresso maker crafted from heavy-gauge aluminum with a three-part design that has stood the test of time since 1933. This Italian-made coffee classic delivers authentic espresso-style coffee without electricity, featuring a patented safety valve and simple maintenance. Replace the gasket occasionally, and this durable brewing workhorse will serve your family for decades.</t>
  </si>
  <si>
    <t>10-15+ years with regular gasket replacement</t>
  </si>
  <si>
    <t>How do I make coffee with the Bialetti Moka Express 6 Cup?</t>
  </si>
  <si>
    <t>Fill the bottom chamber with water just below the safety valve, insert the filter funnel and fill it with fine to medium-fine ground coffee without packing it down, screw on the top section securely, then place on low to medium heat. Brewing takes about 3-6 minutes; you will hear a hissing sound when finished.</t>
  </si>
  <si>
    <t>What grind size and coffee type should I use in the Moka Express?</t>
  </si>
  <si>
    <t>Use a consistent fine to medium-fine grind size, finer than cafetière but coarser than espresso grind, similar to Bialetti Moka Ground Coffee. Freshly ground espresso beans are ideal for best results.</t>
  </si>
  <si>
    <t>Can I use the Bialetti Moka Express 6 Cup on an induction stove?</t>
  </si>
  <si>
    <t>No, the classic Moka Express has an aluminum octagonal base that is not compatible with induction stovetops. To use on induction, you need an induction adapter plate or choose a Bialetti model designed specifically for induction cooking.</t>
  </si>
  <si>
    <t>How do I properly clean the Bialetti Moka Express 6 Cup?</t>
  </si>
  <si>
    <t>Clean by filling the boiler with a mixture of hot water and vinegar (3:1), heat until liquid appears, then repeat twice with just hot water. Rinse all parts thoroughly under running water and dry completely before storing.</t>
  </si>
  <si>
    <t>What does the '6 Cup' size mean on the Bialetti Moka Express?</t>
  </si>
  <si>
    <t>6 Cup' refers to six espresso-sized servings, approximately 10-12 ounces of coffee total, not standard coffee mugs. It’s designed for several small espresso cups rather than large mugs.</t>
  </si>
  <si>
    <t>Lasts 10-15+ years with proper care</t>
  </si>
  <si>
    <t>Easily replaceable gaskets extend lifespan indefinitely</t>
  </si>
  <si>
    <t>No electricity needed for brewing</t>
  </si>
  <si>
    <t>Simple three-part aluminum design</t>
  </si>
  <si>
    <t>Plastic handles prone to breaking</t>
  </si>
  <si>
    <t>Learning curve for proper brewing technique</t>
  </si>
  <si>
    <t>Limited 2-year warranty excluding wear items</t>
  </si>
  <si>
    <t>Confusing cup size measurements</t>
  </si>
  <si>
    <t>{"frequency":{"frequency":"After each use and as needed","description":"Clean the Moka Express after every use to maintain coffee flavor and replace seals or filters as needed for optimal performance."},"steps":[{"step":1,"title":"Clean","icon":"clean","description":"Disassemble the Moka pot and wash all parts with warm water. Avoid soap or detergents to preserve the aluminum's natural patina and flavor. Use a soft brush or sponge and ensure all coffee residues are removed.","products":[{"name":"Soft Sponge or Brush","price":"$5-10"}]},{"step":2,"title":"Condition / Maintain","icon":"condition","description":"Regularly inspect and replace the rubber seal and filter plate when worn out to ensure a proper seal and pressure during brewing. Press the new seal firmly onto the filter with fingers to install correctly.","products":[{"name":"Bialetti Replacement Seal and Filter Set","price":"$10-15"}]},{"step":3,"title":"Protect / Store","icon":"protect","description":"Store the moka pot dry and disassembled or loosely assembled to prevent moisture buildup and corrosion. Keep it in a ventilated area away from direct sunlight and humidity.","products":[]}]}</t>
  </si>
  <si>
    <t>Italy</t>
  </si>
  <si>
    <t>Made in Italy as part of Bialetti's line of Moka Express products</t>
  </si>
  <si>
    <t>moka pot, stovetop espresso, italian coffee maker, aluminum coffee pot, manual brewing, repairable kitchen tool, heritage kitchenware, filter-free coffee, durable cookware</t>
  </si>
  <si>
    <t>Daily espresso brewing, Electricity-free coffee making, Travel and camping coffee solution, Multi-generation family heirloom</t>
  </si>
  <si>
    <t>""My Italian grandma still has one from when she was young, same company, same quality product." – Amazon reviewer</t>
  </si>
  <si>
    <t>Built like a tank with easy-to-source replacement parts - this is peak BIFL design that you can keep running forever." – Reddit user</t>
  </si>
  <si>
    <t>https://www.buyitforlifeproducts.com/?post_type=bifl-product&amp;p=5775</t>
  </si>
  <si>
    <t>Flair</t>
  </si>
  <si>
    <t>Espresso Maker</t>
  </si>
  <si>
    <t>https://www.amazon.com/Flair-Espresso-Maker-Classic-Pressure/dp/B07VW5L3DL/ref=sr_1_1?crid=2T4L5Q93MTM2X&amp;dib=eyJ2IjoiMSJ9.sYB4yV2P-KIMeaXT7hLTIXOAZCx4yrs73YgM0_LmC0IkAjsx9n4LHVO9ssj3aT1-u22AG8GKOtrRfGorM4lNaRvfeVs4foyMqOb3dByCKC58LuYaAqrf4Ti2qunqPCbO_6WyN4oltBD-ozxy3IAg2iSh72tlThDog3FbNAwsVuhEUPEgFLkRzkR-w7yBiGqYa1w0mgSugQJpWG-REmCk9TORqmQDX720OJmga8aM4s9EvyyJ0qaEbSa3_eepZvUIyGejD9LYmHWoKqKXll6OG_w0poJjCi3yU_53gMZ7ahU.6MOmKDdsM6JjljjsZ0V0M3A4c_jm_24ag-DYXVRgztA&amp;dib_tag=se&amp;keywords=Flair%2BClassic%2BEspresso%2BMaker&amp;qid=1754664781&amp;sprefix=flair%2Bclassic%2Bespresso%2Bmaker%2Caps%2C413&amp;sr=8-1&amp;th=1</t>
  </si>
  <si>
    <t>https://amzn.to/45GlTwm</t>
  </si>
  <si>
    <t>B07VW5L3DL</t>
  </si>
  <si>
    <t>https://docs.google.com/document/d/1DnxIEiW7NGJiZ511qAFnwhhAFQgq1sNkl1W-DOxqU2I</t>
  </si>
  <si>
    <t>https://docs.google.com/document/d/1F6YybkqMZ3sHPE1_TXPYVGrW5-gMO2dYv4F_oItifSg/edit</t>
  </si>
  <si>
    <t>https://docs.google.com/document/d/1ovd9ZUHF4aSdO4rxzJtzFSZYPAOIrQG7rciDR_hCeJw/edit</t>
  </si>
  <si>
    <t>https://docs.google.com/document/d/1XOC4SRIKteECjvguIme0SZxddqPmHNsEhOY-O9CDZII/edit</t>
  </si>
  <si>
    <t>https://flair.dbf.state.fl.us/</t>
  </si>
  <si>
    <t>https://docs.google.com/document/d/1xzNYFw4f2bPTpU9AW7dVAiZ9uKaz2XGC-vb9ujjPJqc/edit</t>
  </si>
  <si>
    <t>https://www.amazon.com/stores/Flair/page/C37CC5F9-B227-4BCD-8E57-608B3291A4DD?lp_asin=B07VW5L3DL&amp;ref_=ast_bln&amp;store_ref=bl_ast_dp_brandLogo_sto</t>
  </si>
  <si>
    <t>https://m.media-amazon.com/images/I/71qDlyrB7PL._AC_SL1500_.jpg</t>
  </si>
  <si>
    <t>https://m.media-amazon.com/images/I/71qDlyrB7PL._AC_SL1500_.jpg, https://m.media-amazon.com/images/I/71FiZupAP6L._AC_SL1500_.jpg, https://m.media-amazon.com/images/I/71VwhzBqTpL._AC_SL1500_.jpg, https://m.media-amazon.com/images/I/71C+0Vn5vKL._AC_SL1500_.jpg, https://m.media-amazon.com/images/I/71gt3mb5k9L._AC_SL1500_.jpg, https://m.media-amazon.com/images/I/81q+pvPCMEL._AC_SL1500_.jpg, https://m.media-amazon.com/images/I/71SlNutu1FL._AC_SL1500_.jpg, https://m.media-amazon.com/images/I/71WSPk80WXL._AC_SL1500_.jpg, https://m.media-amazon.com/images/I/71ZUhtHe+iL._AC_SL1500_.jpg</t>
  </si>
  <si>
    <t>Home &amp; Kitchen &gt; Kitchen &amp; Dining &gt; Coffee, Tea &amp; Espresso &gt; Espresso Machines &gt; Semi-Automatic Espresso Machines</t>
  </si>
  <si>
    <t>HANDCRAFT SHOTS OF ESPRESSO - The Flair is a 100% human-powered, manual espresso press. With the Flair Espresso Maker, you have a complete manual espresso machine that can produce professional quality shots of espresso from your home, or wherever you are. Add 60ml of boiled water and a dose of up to 18 grams to yield a 40 ml shot with beautiful crema. A burr grinder is essential for use with this product. CUSTOM PRESSURE GAUGE - Allows for immediate visual feedback, as well as a target espresso range, while pulling shots with the Flair manual espresso press. Each Flair Espresso Maker is capable of brewing between 6-9 BAR, the perfect range for espresso extraction. The Pressure Kit also comes with a stainless steel tamper. EASY TO CLEAN - The Flair Espresso Maker is the only manual espresso maker with a completely detachable brewing head. This patented design allows for users to completely remove the brewing head, separate the parts, and rinse under cool water. FULLY PORTABLE - All Flair Espresso Makers come standard with our precision cut and padded carrying case meaning you can take your manual espresso maker anywhere you’d like. BUILT TO LAST - Now with an upgraded, stronger base, post and lever! Made from durable materials like cast aluminum and stainless steel, you can be sure your manual espresso maker, by Flair, is built to last. Both the aluminum press stand and the stainless steel brewing head are backed by a 3-year warranty.</t>
  </si>
  <si>
    <t>11.81"D x 5.91"W x 9.84"H</t>
  </si>
  <si>
    <t>HANDCRAFT SHOTS OF ESPRESSO - The Flair is a 100% human-powered, manual espresso press. With the Flair Espresso Maker, you have a complete manual espresso machine that can produce professional quality shots of espresso from your home, or wherever you are. Add 60ml of boiled water and a dose of up to 18 grams to yield a 40 ml shot with beautiful crema. A burr grinder is essential for use with this product.</t>
  </si>
  <si>
    <t>CUSTOM PRESSURE GAUGE - Allows for immediate visual feedback, as well as a target espresso range, while pulling shots with the Flair manual espresso press. Each Flair Espresso Maker is capable of brewing between 6-9 BAR, the perfect range for espresso extraction. The Pressure Kit also comes with a stainless steel tamper.</t>
  </si>
  <si>
    <t>EASY TO CLEAN - The Flair Espresso Maker is the only manual espresso maker with a completely detachable brewing head. This patented design allows for users to completely remove the brewing head, separate the parts, and rinse under cool water.</t>
  </si>
  <si>
    <t>FULLY PORTABLE - All Flair Espresso Makers come standard with our precision cut and padded carrying case meaning you can take your manual espresso maker anywhere you’d like.</t>
  </si>
  <si>
    <t>BUILT TO LAST - Now with an upgraded, stronger base, post and lever! Made from durable materials like cast aluminum and stainless steel, you can be sure your manual espresso maker, by Flair, is built to last. Both the aluminum press stand and the stainless steel brewing head are backed by a 3-year warranty.</t>
  </si>
  <si>
    <t>&lt;p&gt;The Flair is a tank of a manual espresso maker that trades convenience for bulletproof reliability. With its all-metal construction and zero electronics, this thing is built to outlast your kitchen.&lt;/p&gt;&lt;ul&gt;&lt;li&gt;&lt;strong&gt;Built like a tank:&lt;/strong&gt; Users consistently praise the solid stainless steel construction and simple mechanical design. One 5-year owner reports it still works perfectly, saying these will be making great espresso 100 years from now.&lt;/li&gt;&lt;li&gt;&lt;strong&gt;Excellent parts support:&lt;/strong&gt; Flair sells individual replacement parts like O-rings and screens directly on their website, and users report responsive customer service that readily replaces defective components. This repairability is BIFL gold.&lt;/li&gt;&lt;li&gt;&lt;strong&gt;Some stress failures reported:&lt;/strong&gt; A few users mention frames cracking under excessive force and the original plastic piston being a weak point. The silicone dispersion screen and O-rings are consumables that need periodic replacement.&lt;/li&gt;&lt;/ul&gt;&lt;br&gt;&lt;p&gt;&lt;strong&gt;Bottom line:&lt;/strong&gt; If you can handle the fussy workflow and don't mind replacing a few O-rings over the years, this manual marvel should pump out excellent espresso for decades. Just don't gorilla-grip it.&lt;/p&gt;</t>
  </si>
  <si>
    <t>&lt;p&gt;The Flair scores high on fixability thanks to its dead-simple mechanical design and excellent parts support. Users report it's built like a tank with no electronics to break, and one reviewer notes theirs has lasted 5 years with just standard O-ring replacements.&lt;/p&gt;&lt;ul&gt;&lt;li&gt;&lt;strong&gt;Parts availability:&lt;/strong&gt; Multiple reviewers confirm Flair sells individual replacement parts like O-rings, pistons, and screens readily and affordably on their website&lt;/li&gt;&lt;li&gt;&lt;strong&gt;Simple mechanics:&lt;/strong&gt; Users praise the no-electronics design as drastically reducing potential points of failure compared to complex automatic machines&lt;/li&gt;&lt;li&gt;&lt;strong&gt;Known wear items:&lt;/strong&gt; Silicone dispersion screens and O-rings need periodic replacement, but reviewers say these are standard maintenance items&lt;/li&gt;&lt;li&gt;&lt;strong&gt;Some stress failures:&lt;/strong&gt; A few users report frames cracking under excessive force and the original plastic piston being a weak point&lt;/li&gt;&lt;/ul&gt;&lt;br&gt;&lt;p&gt;&lt;strong&gt;Bottom line:&lt;/strong&gt; With readily available parts, responsive customer service, and a design that's mostly metal with minimal failure points, the Flair earns solid marks for long-term repairability. Just don't overtorque it.&lt;/p&gt;</t>
  </si>
  <si>
    <t>&lt;p&gt;Flair offers a tiered warranty system that varies by model, with impressively long coverage on core components and transparent terms.&lt;/p&gt;&lt;ul&gt;&lt;li&gt;&lt;strong&gt;Flagship models:&lt;/strong&gt; Flair 58 series offers 5-year coverage on mechanical components and 2 years on electrical parts&lt;/li&gt;&lt;li&gt;&lt;strong&gt;Pro models:&lt;/strong&gt; 5-year warranty on frame and core brewing parts with 1-year on consumables&lt;/li&gt;&lt;li&gt;&lt;strong&gt;Entry models:&lt;/strong&gt; 1-3 year warranties on main components with 6 months on wear parts&lt;/li&gt;&lt;/ul&gt;&lt;br&gt;&lt;p&gt;&lt;strong&gt;Bottom line:&lt;/strong&gt; Flair's warranty is genuinely customer-friendly with substantial long-term protection for core components, clear documentation, and a reputation for responsive service when issues arise.&lt;/p&gt;</t>
  </si>
  <si>
    <t xml:space="preserve">&lt;p&gt;&amp;lt;p&amp;gt;The reviews don&amp;#39;t discuss the Flair&amp;#39;s environmental impact, materials sourcing, or end-of-life considerations - typical for espresso gear where performance dominates the conversation.&amp;lt;/p&amp;gt;&amp;lt;ul&amp;gt;&amp;lt;li&amp;gt;&amp;lt;strong&amp;gt;Durability hints:&amp;lt;/strong&amp;gt; Users repeatedly call it built like a tank with simple mechanics and no electronics to break, suggesting it&amp;#39;ll outlast disposable alternatives&amp;lt;/li&amp;gt;&amp;lt;li&amp;gt;&amp;lt;strong&amp;gt;Repair-friendly design:&amp;lt;/strong&amp;gt; Multiple reviewers praise readily available replacement parts like O-rings and pistons directly from the manufacturer&amp;lt;/li&amp;gt;&amp;lt;li&amp;gt;&amp;lt;strong&amp;gt;No explicit eco claims:&amp;lt;/strong&amp;gt; Zero mentions of recycled materials, sustainable packaging, or carbon footprint in any reviews analyzed&amp;lt;/li&amp;gt;&amp;lt;/ul&amp;gt;&amp;lt;br&amp;gt;&amp;lt;p&amp;gt;&amp;lt;strong&amp;gt;Bottom line:&amp;lt;/strong&amp;gt; While the Flair&amp;#39;s manual design and repairability align with BIFL principles, there&amp;#39;s no evidence of intentional sustainability practices beyond accidental longevity.&amp;lt;/p&amp;gt;&lt;/p&gt;
</t>
  </si>
  <si>
    <t>&lt;p&gt;Redditors rave about the Flair's build quality and shot quality, with enthusiasts calling it indestructible and their endgame machine. Users consistently report pulling shots that rival expensive cafe machines, though success requires mastering a steep learning curve.&lt;/p&gt;&lt;ul&gt;&lt;li&gt;&lt;strong&gt;Build praise:&lt;/strong&gt; Users describe it as built like a tank with nothing to fail, predicting these will make great espresso 100 years from now&lt;/li&gt;&lt;li&gt;&lt;strong&gt;Performance wins:&lt;/strong&gt; Owners report pulling better shots than from $5,000 cafe machines and achieving consistent God shots once dialed in&lt;/li&gt;&lt;li&gt;&lt;strong&gt;Workflow divide:&lt;/strong&gt; The fiddly preheating and multi-step process splits users - some embrace the ritual while others abandon it in frustration&lt;/li&gt;&lt;/ul&gt;&lt;br&gt;&lt;p&gt;&lt;strong&gt;Bottom line:&lt;/strong&gt; A BIFL favorite among manual espresso purists who value control over convenience, though the complex workflow and mandatory grinder investment deter casual users.&lt;/p&gt;</t>
  </si>
  <si>
    <t>The Flair espresso maker earns its BIFL credentials through mechanical simplicity, tank-like construction, and excellent parts support. This all-metal manual device trades electronic convenience for decades of reliable use. Perfect for espresso purists who value control and longevity over push-button operation. The learning curve is steep and workflow fussy, but owners who master it pull shots rivaling $5000 machines. With replaceable O-rings and responsive customer service, this is espresso equipment built for generations—as long as you don't mind the ritual.</t>
  </si>
  <si>
    <t>"All-metal construction with zero electronics creates a bulletproof foundation that owners predict will last decades, if not a century</t>
  </si>
  <si>
    <t>Excellent repairability with readily available O-rings, screens, and parts direct from manufacturer, though original plastic pistons can be a weak point</t>
  </si>
  <si>
    <t>Impressive 5-year warranty on flagship models' core components shows manufacturer confidence in long-term durability</t>
  </si>
  <si>
    <t>High initial investment pays off through eliminated replacement costs and cafe-quality shots that rival machines costing thousands more</t>
  </si>
  <si>
    <t>Community consensus praises shot quality but splits on workflow—enthusiasts love the ritual while casual users find it too demanding</t>
  </si>
  <si>
    <t>The Flair Espresso Maker is a precision-engineered manual espresso press built for decades of reliable use. Crafted from durable aluminum and stainless steel with zero electronics to fail, it delivers professional-quality espresso through 100% human power. The detachable brewing head, pressure gauge for visual feedback, and fully portable design make this manual marvel a long-term investment for espresso enthusiasts who value control over convenience.</t>
  </si>
  <si>
    <t>10-20+ years with periodic O-ring replacement and proper care</t>
  </si>
  <si>
    <t>Does the Flair Espresso Maker come with a warranty?</t>
  </si>
  <si>
    <t>Yes, the Flair Espresso Maker comes with a limited warranty. For full details, you should visit the Flair website.</t>
  </si>
  <si>
    <t>What type of grinder should I use with the Flair Espresso Maker?</t>
  </si>
  <si>
    <t>You should use a burr grinder, as blade grinders do not allow for control over grind size, which is crucial for making good espresso.</t>
  </si>
  <si>
    <t>Why is there no pressure when brewing with the Flair Espresso Maker?</t>
  </si>
  <si>
    <t>If there is no pressure, it likely means your coffee grounds are too coarse or your dose is too low. Re-grind to a finer grind and ensure proper distribution of grounds.</t>
  </si>
  <si>
    <t>What are the differences between Flair models?</t>
  </si>
  <si>
    <t>Flair models like the Classic and Signature have a standard brewing head, while the PRO series features a larger brewing head, pressure gauge, and other upgrades. The Signature models are hand-polished in various finishes.</t>
  </si>
  <si>
    <t>Why does my espresso taste bitter or sour?</t>
  </si>
  <si>
    <t>Bitter or sour espresso can be due to improper grind size, dose, or brewing technique. Adjusting the grind finer or coarser and ensuring the right dose can help fix this issue.</t>
  </si>
  <si>
    <t>Built like a tank with all-metal construction</t>
  </si>
  <si>
    <t>Makes excellent cafe-quality espresso shots</t>
  </si>
  <si>
    <t>Fully repairable with affordable replacement parts</t>
  </si>
  <si>
    <t>5-year warranty on core components</t>
  </si>
  <si>
    <t>Fussy workflow requires multiple preheating steps</t>
  </si>
  <si>
    <t>O-rings and screens need periodic replacement</t>
  </si>
  <si>
    <t>Some frames crack under excessive force</t>
  </si>
  <si>
    <t>{"frequency":{"frequency":"After each use","description":"Quick wipe-down after brewing preserves espresso quality and machine hygiene; more thorough cleaning as needed"},"steps":[{"step":1,"title":"Clean","icon":"clean","description":"Knock out used grounds from the portafilter and rinse under cool water. Wipe the brew head cylinder, plunger, and press stand with a damp cloth—never immerse the brew head in water or use soap, which can affect espresso flavor. Rinse puck screen separately with high-pressure water[2][4][5].","products":[]},{"step":2,"title":"Condition / Maintain","icon":"condition","description":"After rinsing the plunger, apply a light coat of food-safe oil to the o-rings for smooth travel. Check for buildup in the brew head and portafilter, and use a water-only shot to flush residue if needed. Ensure all electrical components stay dry during maintenance[2][4].","products":[]},{"step":3,"title":"Protect / Store","icon":"protect","description":"Let all parts dry completely before storing, and keep electrical components dry. Store the Flair Espresso Maker in a clean, dry area; avoid storing with coffee grounds or moisture inside. Never store with the heating unit plugged in or brew head still hot[1][4].","products":[]}]}</t>
  </si>
  <si>
    <t>Flair Espresso Makers are designed in California, USA, but manufactured in China.</t>
  </si>
  <si>
    <t>manual espresso maker, portable coffee equipment, durable espresso press, mechanical coffee maker, professional espresso shots, repairable coffee gear, pressure gauge espresso, no electronics, travel espresso</t>
  </si>
  <si>
    <t>Home espresso brewing, Travel and portable coffee making, Off-grid espresso preparation, Learning espresso fundamentals</t>
  </si>
  <si>
    <t>""These will be making great espresso 100 years from now—built like a tank with nothing to fail." – Reddit user</t>
  </si>
  <si>
    <t>I've pulled better shots with my Flair than from $5,000 cafe machines once I mastered the technique." – Espresso enthusiast</t>
  </si>
  <si>
    <t>https://www.buyitforlifeproducts.com/?post_type=bifl-product&amp;p=5786</t>
  </si>
  <si>
    <t>Rancilio Silvia</t>
  </si>
  <si>
    <t>Espresso Machine</t>
  </si>
  <si>
    <t>https://www.amazon.com/Rancilio-Espresso-Stainless-13-4-Inch-Steel-Updated/dp/B084RT95LQ/ref=sr_1_5?crid=2F8G8XTNYRU2P&amp;dib=eyJ2IjoiMSJ9.Fm0Lwu5AFyxmLCSZf0S5LfeysesIpyPWF1DpSm9zSvQ4LAVm142PlNPqDz2nqXFxror1Im5aGyCRxSdtVhlTnrLPFoyEabATlY-tua56aDhp7--ndlxJ9n8FkgnFqxkw-M4q-eeAFtCpmcXABSG-xFf7MIthgKRF4wJ_xy-cHBAVyOIjoKTOgF0q5R01NHEpuN6xJM0F_C_P7CsJ4ocNK4QxVxIovbN01RsPGmngKLdIjrrVj6q5q8M80c9h_6Dt8gZ2g7R1xcdxngmDn9S9qqXip4IFkFmLD1qtIDdlBa8.SLFGeaCBgM3CeEdO3OuTIt6JO2-vogAfvscBLjc8rFI&amp;dib_tag=se&amp;keywords=Rancilio%2BSilvia%2BEspresso%2BMaker&amp;qid=1754664913&amp;sprefix=rancilio%2Bsilvia%2Bespresso%2Bmaker%2Caps%2C374&amp;sr=8-5&amp;th=1</t>
  </si>
  <si>
    <t>https://amzn.to/4m8k4OL</t>
  </si>
  <si>
    <t>B084RT95LQ</t>
  </si>
  <si>
    <t>https://docs.google.com/document/d/1F5ol6zSfotsx9n8si-riKVhF3XbKV3x7FqcNZjos_aM</t>
  </si>
  <si>
    <t>https://docs.google.com/document/d/1k2AL1gZXhLTlbpmsIAJOVIasJgL5S9xIoq26Xa1IEJU/edit</t>
  </si>
  <si>
    <t>https://docs.google.com/document/d/1GEmkXKM6zen5UzdyvaVZTJhfgh3fMiEWdIH7z6MMhcg/edit</t>
  </si>
  <si>
    <t>https://docs.google.com/document/d/1sS2xITH01Q8_cTrE6jq-WceDvnsLEX8BYs3fRSbHlIk/edit</t>
  </si>
  <si>
    <t>https://www.ranciliogroup.com/rancilio/silvia/silvia/</t>
  </si>
  <si>
    <t>https://docs.google.com/document/d/1LWImGGI7AtylDjMuzcUTmgmfZFC5ZzEB-axw8foqJPs/edit</t>
  </si>
  <si>
    <t>https://www.amazon.com/Rancilio/b/ref=bl_dp_s_web_20384201011?ie=UTF8&amp;node=20384201011&amp;field-lbr_brands_browse-bin=Rancilio</t>
  </si>
  <si>
    <t>https://m.media-amazon.com/images/I/61hc2or4DnL._AC_SL1459_.jpg</t>
  </si>
  <si>
    <t>https://m.media-amazon.com/images/I/61hc2or4DnL._AC_SL1459_.jpg, https://m.media-amazon.com/images/I/21n+9HC1PHL._AC_.jpg, https://m.media-amazon.com/images/I/31viwIKWI8L._AC_.jpg, https://m.media-amazon.com/images/I/31qcZyeUoYL._AC_.jpg, https://m.media-amazon.com/images/I/316jYKGh8-L._AC_.jpg, https://m.media-amazon.com/images/I/414CsH9cC7L._AC_SL1000_.jpg, https://m.media-amazon.com/images/I/316jYKGh8-L._AC_.jpg, https://m.media-amazon.com/images/I/514f4vjBLPL._AC_SL1046_.jpg</t>
  </si>
  <si>
    <t>Only 20 left in stock - order soon.</t>
  </si>
  <si>
    <t>Rancilio Silvia M V6 Espresso Machine, which arrived in 2020. New matte-black group cover (Polycarbonate + ABS) Updated icons for better usability Includes a professional, wood-handle tamper, 9g Single Shot Basket (40-100-106), 17g Double Shot Basket (40-100-107), Double Spout Portafilter One Year Manufacturer Warranty</t>
  </si>
  <si>
    <t>If you are an espresso lover, you cannot fail to adore Silvia. Professional style, modern design, and new features: the Silvia is perfect for any décor and offers absolutely professional levels of performance and reliability. Thanks to Silvia, you no longer have to choose between style and functionality or design and performance. Experience the pleasure of a perfect professional espresso.</t>
  </si>
  <si>
    <t>11"D x 9.5"W x 13.5"H</t>
  </si>
  <si>
    <t>Rancilio Silvia M V6 Espresso Machine, which arrived in 2020.</t>
  </si>
  <si>
    <t>New matte-black group cover (Polycarbonate + ABS)</t>
  </si>
  <si>
    <t>Updated icons for better usability</t>
  </si>
  <si>
    <t>Includes a professional, wood-handle tamper, 9g Single Shot Basket (40-100-106), 17g Double Shot Basket (40-100-107), Double Spout Portafilter</t>
  </si>
  <si>
    <t>One Year Manufacturer Warranty</t>
  </si>
  <si>
    <t>&lt;p&gt;The Rancilio Silvia is a certified tank that's been crushing the espresso game for decades. Reddit users report machines running strong after 18-20 years of daily use, with one owner pulling 37,000 shots without equipment failure.&lt;/p&gt;&lt;ul&gt;&lt;li&gt;&lt;strong&gt;Built like a brick house:&lt;/strong&gt; Solid brass boiler, steel frame, zero circuit boards. Users say construction is extremely simple and robust with every single part readily available, contrasting sharply with plastic competitors.&lt;/li&gt;&lt;li&gt;&lt;strong&gt;Heirloom potential:&lt;/strong&gt; Multiple owners inherited machines from the 2000s still making perfect shots. One user joked about being buried with theirs, while another found a 20-year-old unit and restored it for under $100.&lt;/li&gt;&lt;li&gt;&lt;strong&gt;Watch for recent hiccups:&lt;/strong&gt; Some 2023 models had BoilerGate issues with flaking Teflon coating, and quality control complaints about loose screws suggest keeping receipts handy.&lt;/li&gt;&lt;/ul&gt;&lt;br&gt;&lt;p&gt;&lt;strong&gt;Bottom line:&lt;/strong&gt; If you want an espresso machine your grandkids will fight over, this is it. Just budget for a proper grinder and maybe a PID mod down the road.&lt;/p&gt;</t>
  </si>
  <si>
    <t>&lt;p&gt;The Rancilio Silvia earns legendary status in repair circles. Users report machines running 18-20 years with basic maintenance, calling it a workhorse that's built like a 60s muscle car.&lt;/p&gt;&lt;ul&gt;&lt;li&gt;&lt;strong&gt;Parts availability:&lt;/strong&gt; Construction is extremely simple and robust, every single part is readily available according to long-term owners who've rebuilt their machines&lt;/li&gt;&lt;li&gt;&lt;strong&gt;Design philosophy:&lt;/strong&gt; No digital electronics at all, not even a circuit board - just mechanical components that can be serviced with standard tools&lt;/li&gt;&lt;li&gt;&lt;strong&gt;Modding culture:&lt;/strong&gt; Massive community performing everything from PID installations to complete dual-boiler conversions, with one user documenting a full rebuild inside the original housing&lt;/li&gt;&lt;/ul&gt;&lt;br&gt;&lt;p&gt;&lt;strong&gt;Bottom line:&lt;/strong&gt; This is the gold standard for repairable espresso machines - owners routinely restore thrift store finds and keep decades-old units running like new with readily available parts.&lt;/p&gt;</t>
  </si>
  <si>
    <t>&lt;p&gt;Rancilio Silvia offers a standard 1-year limited warranty covering manufacturer defects, which is average for the espresso machine category.&lt;/p&gt;&lt;ul&gt;&lt;li&gt;&lt;strong&gt;Coverage Limitations:&lt;/strong&gt; Warranty excludes damage from limescale, operator error, and modifications - common issues for espresso machines.&lt;/li&gt;&lt;li&gt;&lt;strong&gt;Claim Process:&lt;/strong&gt; Claims must go through the original retailer or Rancilio North America with proof of purchase required.&lt;/li&gt;&lt;li&gt;&lt;strong&gt;User Experience:&lt;/strong&gt; No consistent reports about warranty claim experiences in the reviews, though users frequently mention the machine's long-term durability (10-20+ years).&lt;/li&gt;&lt;/ul&gt;&lt;br&gt;&lt;p&gt;&lt;strong&gt;Bottom line:&lt;/strong&gt; Standard manufacturer warranty that protects against defects for the first year, but the machine's reputation is built more on its exceptional durability and repairability over decades rather than warranty support.&lt;/p&gt;</t>
  </si>
  <si>
    <t xml:space="preserve">&lt;p&gt;&amp;lt;p&amp;gt;The Rancilio Silvia earns high marks for sustainability through its exceptional longevity and repairability. Users report machines lasting 15-20+ years with minimal maintenance, with one owner describing 37,000 shots pulled over 20 years without equipment failure.&amp;lt;/p&amp;gt;&amp;lt;ul&amp;gt;&amp;lt;li&amp;gt;&amp;lt;strong&amp;gt;Built to last:&amp;lt;/strong&amp;gt; Users praise the solid brass boiler and steel frame construction, noting every single part is readily available and the design allows complete teardown and rebuild&amp;lt;/li&amp;gt;&amp;lt;li&amp;gt;&amp;lt;strong&amp;gt;Repair culture:&amp;lt;/strong&amp;gt; Active restoration community finds and revives old non-functional Silvias, extending product life far beyond typical appliances&amp;lt;/li&amp;gt;&amp;lt;li&amp;gt;&amp;lt;strong&amp;gt;Anti-disposable design:&amp;lt;/strong&amp;gt; No circuit boards or complex electronics means less e-waste and easier long-term maintenance compared to smart appliances&amp;lt;/li&amp;gt;&amp;lt;/ul&amp;gt;&amp;lt;br&amp;gt;&amp;lt;p&amp;gt;&amp;lt;strong&amp;gt;Bottom line:&amp;lt;/strong&amp;gt; While no specific eco-materials or carbon footprint data exists in reviews, the Silvia&amp;#39;s 20+ year lifespan and thriving repair ecosystem make it a stellar example of sustainable design through durability.&amp;lt;/p&amp;gt;&lt;/p&gt;
</t>
  </si>
  <si>
    <t>&lt;p&gt;The Rancilio Silvia commands legendary status in coffee communities, with owners reporting 15-20+ years of daily use and calling it a true BIFL machine.&lt;/p&gt;&lt;ul&gt;&lt;li&gt;&lt;strong&gt;Longevity champion:&lt;/strong&gt; Users share stories like I've had mine for 18 years and it's still going strong and 20 years old and still cranking out perfect shots - this durability earns fierce loyalty&lt;/li&gt;&lt;li&gt;&lt;strong&gt;Repairable workhorse:&lt;/strong&gt; Redditors love that every single part is readily available and the simple mechanical design means they can fix it themselves forever&lt;/li&gt;&lt;li&gt;&lt;strong&gt;Learning curve acknowledged:&lt;/strong&gt; The community warns it's not plug-and-play - you need temperature surfing skills and a good grinder, but enthusiasts see this as part of its charm&lt;/li&gt;&lt;/ul&gt;&lt;br&gt;&lt;p&gt;&lt;strong&gt;Bottom line:&lt;/strong&gt; A rare consensus darling where even the complaints (steep learning curve, needs PID mod) are viewed as badges of honor by the devoted community.&lt;/p&gt;</t>
  </si>
  <si>
    <t>The Rancilio Silvia is a genuine BIFL espresso machine that excels through mechanical simplicity and bulletproof construction. With documented lifespans of 20+ years and 37,000+ shots, it represents the antithesis of disposable appliances. Its brass boiler and steel frame create heirloom potential, while complete repairability ensures decades of service. The steep learning curve and basic warranty are offset by exceptional durability and a thriving support community. Perfect for coffee enthusiasts who value longevity over convenience, but requires commitment to proper technique and a quality grinder.</t>
  </si>
  <si>
    <t>"Built like a tank with no circuit boards or digital electronics—just serviceable mechanical parts that keep working for decades</t>
  </si>
  <si>
    <t>Gold standard for repairability with 100% parts availability and an active restoration community that rebuilds 20-year-old machines</t>
  </si>
  <si>
    <t>Unremarkable 1-year limited warranty, but rendered nearly irrelevant by the machine's 15-20+ year typical lifespan</t>
  </si>
  <si>
    <t>Higher initial investment that pays dividends through multi-decade service life—potentially the last espresso machine you'll ever buy</t>
  </si>
  <si>
    <t>Universally praised for bulletproof construction, though users acknowledge the learning curve and recommend a PID modification</t>
  </si>
  <si>
    <t>The Rancilio Silvia espresso machine is a commercial-grade workhorse built for decades of daily brewing. Featuring a solid brass boiler and steel frame construction, this semi-automatic machine delivers cafe-quality espresso with mechanical reliability. Its simple, serviceable design eschews complex electronics for robust components that can be maintained indefinitely, making it the cornerstone of serious home espresso setups.</t>
  </si>
  <si>
    <t>15-20+ years with regular maintenance and descaling</t>
  </si>
  <si>
    <t>How do I operate the switches on the Rancilio Silvia espresso machine?</t>
  </si>
  <si>
    <t>The Rancilio Silvia has three front switches: the top switch starts the brewing cycle to pull espresso, the center switch dispenses hot water through the steam wand, and the bottom switch activates steam production for frothing milk. After turning on steam, wait for the heating indicator to signal readiness before steaming milk.</t>
  </si>
  <si>
    <t>What is the recommended coffee dose for the Rancilio Silvia portafilter basket?</t>
  </si>
  <si>
    <t>The machine ships with a double basket that comfortably holds up to 16 grams of ground coffee, but many users upgrade to a larger basket to accommodate 18 grams of coffee for double espressos. Note that the Silvia's group head requires specific baskets and portafilters, different from other machines like the Gaggia Classic.</t>
  </si>
  <si>
    <t>Why does my Rancilio Silvia espresso sometimes have no crema or bad taste?</t>
  </si>
  <si>
    <t>No crema or poor taste usually indicates issues with coffee freshness, grind size, tamping technique, or brewing parameters rather than machine malfunction. Using fresh, properly roasted beans and adjusting technique are key. Cleaning and maintenance such as descaling and backflushing also impact taste.</t>
  </si>
  <si>
    <t>What maintenance tasks should I perform on my Rancilio Silvia and how often?</t>
  </si>
  <si>
    <t>Regular maintenance includes descaling the machine every 1-2 months depending on water hardness, backflushing monthly to clean the solenoid valve and group head, and keeping the group head gasket clean. These tasks prevent lime-scale buildup and preserve steam pressure and espresso quality.</t>
  </si>
  <si>
    <t>How long should I wait for my Rancilio Silvia to warm up before pulling a shot?</t>
  </si>
  <si>
    <t>It is best to allow the Silvia to warm up for at least 20 minutes after turning it on to ensure proper temperature stability for espresso extraction. Users often flush water through the group head and steam wand as part of the warming process before pulling shots.</t>
  </si>
  <si>
    <t>Lasts 15-20+ years with basic maintenance</t>
  </si>
  <si>
    <t>Every part readily available for repair</t>
  </si>
  <si>
    <t>Simple mechanical design without circuit boards</t>
  </si>
  <si>
    <t>Steel frame with solid brass boiler</t>
  </si>
  <si>
    <t>Steep learning curve for new users</t>
  </si>
  <si>
    <t>Requires temperature surfing without PID mod</t>
  </si>
  <si>
    <t>Quality control issues in recent models</t>
  </si>
  <si>
    <t>Needs good grinder for optimal results</t>
  </si>
  <si>
    <t>{"frequency":{"frequency":"Daily / Monthly / As Needed","description":"Clean daily after use to remove coffee oils and residues, perform back-flushing monthly to maintain the solenoid valve, and descale as needed based on water hardness to prevent lime-scale buildup."},"steps":[{"step":1,"title":"Clean","icon":"clean","description":"After each use, rinse the portafilter, filter basket, and brew group with fresh water. Periodically remove and clean the shower screen and grouphead gasket to avoid coffee oil buildup. Avoid using abrasive sponges or harsh detergents; use a brush and warm water or espresso machine cleaner according to manufacturer instructions.","products":[{"name":"Cafiza Espresso Machine Cleaner","price":"$12-15"}]},{"step":2,"title":"Condition / Maintain","icon":"condition","description":"Back-flush the machine monthly using the blind filter disk and an espresso machine detergent to clean the three-way solenoid valve and internal brew pathways. Descale regularly depending on water hardness (monthly if hard water) with a suitable descaler to prevent lime-scale deposits, ensuring optimal steam pressure and extraction quality.","products":[{"name":"Cafetto Descaler","price":"$15-20"}]},{"step":3,"title":"Protect / Store","icon":"protect","description":"Store the machine in a dry place when not in use for extended periods. Keep the water reservoir empty and dry, and cover the machine to protect from dust. Avoid immersing the machine in water and do not use abrasive materials on its surfaces.","products":[]}]}</t>
  </si>
  <si>
    <t>Rancilio was founded in Parabiago, Italy in 1927 and manufactures espresso machines there, with the Silvia built using the same commercial-grade standards as their professional lineup.</t>
  </si>
  <si>
    <t>espresso machine, home barista, brass boiler, repairable appliance, semi-automatic, italian engineering, commercial grade, temperature surfing, mechanical reliability, durable kitchen equipment</t>
  </si>
  <si>
    <t>Daily home espresso brewing, Long-term coffee station investment, Learning traditional barista skills, Customizing with aftermarket modifications</t>
  </si>
  <si>
    <t>""I've had mine for 18 years and it's still going strong—every single part is readily available when something eventually needs replacement." – Reddit user</t>
  </si>
  <si>
    <t>Built like a 60s muscle car—this isn't a disposable appliance but a mechanical workhorse you can fix forever." – Coffee forum member</t>
  </si>
  <si>
    <t>https://www.buyitforlifeproducts.com/?post_type=bifl-product&amp;p=5796</t>
  </si>
  <si>
    <t>Technivorm</t>
  </si>
  <si>
    <t>Moccamaster Coffee Brewer</t>
  </si>
  <si>
    <t>https://www.amazon.com/Technivorm-Moccamaster-Coffee-Brewer-Polished/dp/B002S4DI2S/ref=sr_1_3_mod_primary_new?crid=1HA4QCWCW1N43&amp;dib=eyJ2IjoiMSJ9.Ueo7AoO1K4ekmKZNorfc8FA6hLNMyYvzZ37lFs5hvV78dIacNB2PHyRYdoFbf0-8pxbsvgxLvq4sfvl58tRoVEMd1DnAH64N-wShrqnyXI9aWs2MjCuTxzmFUMn4IsQRRB2X0CSYqixb2V4iHjKJYTz6kLbqF321ZKxR7PbXpsGI8RYXuwHiUm8dI_bwvDLjaQ7qWX9takn_fojPWck2vJasq4j6xqqERyeam2_yL6n1ZLocCG2J5a_e1fagolEFuyXDOT9CZK60f0NXgJxRVbYS6jE5CK6F6UtklRoQ5P4.cob8YUy_xP-HXcUI-3LCcjF_0UUsewK-ldtM7gcBQww&amp;dib_tag=se&amp;keywords=Technivorm%2BMoccamaster%2BCoffee%2BMachine%2B%2F%2BBrewer&amp;qid=1754665018&amp;sbo=RZvfv%2F%2FHxDF%2BO5021pAnSA%3D%3D&amp;sprefix=technivorm%2Bmoccamaster%2Bcoffee%2Bmachine%2B%2F%2Bbrewer%2Caps%2C372&amp;sr=8-3&amp;th=1</t>
  </si>
  <si>
    <t>https://amzn.to/4m1m4YQ</t>
  </si>
  <si>
    <t>B002S4DI2S</t>
  </si>
  <si>
    <t>https://docs.google.com/document/d/1uDmrinuiQh1cnOWw0Xo7Yi6qIk4aUdO8AZQn8O4z6ZU</t>
  </si>
  <si>
    <t>https://docs.google.com/document/d/16713Xh17Sn3OW2q9xJXey02Vr3CmOCylm3wShBpxYSg/edit</t>
  </si>
  <si>
    <t>https://docs.google.com/document/d/1uoThhIOoX4_V5nL3MSY1UpiuclsHYoa1xhXZwr2XPVE/edit</t>
  </si>
  <si>
    <t>https://docs.google.com/document/d/1rNiLV109yDY9kG60WwHKLlpuvfWYWYqo6I5FhQfOBl4/edit</t>
  </si>
  <si>
    <t>https://thetechnivorm.com/</t>
  </si>
  <si>
    <t>https://docs.google.com/document/d/1mTHr1N154DN8a8Ccls_DQe5Qy-oVmflPg73gqZsk2l8/edit</t>
  </si>
  <si>
    <t>https://www.amazon.com/stores/TechnivormMoccamaster/page/CD24A24E-B6B9-40FB-88A6-40832EAD031F?is_byline_deeplink=true&amp;deeplink=C9002AB8-2819-449A-9196-7EB0D297A9F2&amp;redirect_store_id=CD24A24E-B6B9-40FB-88A6-40832EAD031F&amp;lp_asin=B002S4DI2S&amp;ref_=ast_bln&amp;store_ref=bl_ast_dp_brandLogo_sto</t>
  </si>
  <si>
    <t>https://m.media-amazon.com/images/I/71nWUz7pEdL._AC_SL1500_.jpg</t>
  </si>
  <si>
    <t>https://m.media-amazon.com/images/I/71nWUz7pEdL._AC_SL1500_.jpg, https://m.media-amazon.com/images/I/41xMpBRpL5L._AC_.jpg, https://m.media-amazon.com/images/I/71cCAzF7-hL._AC_SL1500_.jpg, https://m.media-amazon.com/images/I/61uDREDeVdL._AC_SL1500_.jpg, https://m.media-amazon.com/images/I/51x5Qo1TSrL._AC_SL1000_.jpg</t>
  </si>
  <si>
    <t>Home &amp; Kitchen &gt; Kitchen &amp; Dining &gt; Coffee, Tea &amp; Espresso &gt; Coffee Makers &gt; Coffee Machines</t>
  </si>
  <si>
    <t>Note: 1)Too coarse a grind, too little coffee, or insufficiently tamping the grounds before brewing can all lead to inadequate pressure for a proper brew. 2)It is important to note that the amount of espresso extracted will vary depending on the grind size and amount and reprogramming may be needed when the size and amount are adjusted The top coffee maker choice of coffee brewing experts Easy use, one button Operation and 4-6 minute brew time for 40 oz. of Coffee Manual adjust brew basket allows you to customize your Coffee This Coffee maker features a stainless steel thermal carafe to keep Coffee hot longer. Sturdy, durable, and well-made construction Backed by a 5-year Warranty</t>
  </si>
  <si>
    <t>The Moccamaster kbt 79112 Coffee maker features a thermal carafe and a manual-adjust, drip-stop brew-basket which provides adjust -ability in how fast Coffee flows into the carafe. The kbt brews a full 40oz pot of Coffee in six minutes. The thermal carafe will keep your Coffee hot up to an hour. To keep Coffee hot longer or for traveling with your carafe, switch to the included travel lid. All Moccamaster Coffee makers are handmade in the Netherlands and backed by an industry leading 5-year. Removable parts Essential for long-term maintenance and replacement.Pre-immersion drip-style system ensures the perfect coffee bloom, produced by an ultra–precise, natural pulse action</t>
  </si>
  <si>
    <t>6.75"D x 11.5"W x 15.25"H</t>
  </si>
  <si>
    <t>The top coffee maker choice of coffee brewing experts</t>
  </si>
  <si>
    <t>Easy use, one button Operation and 4-6 minute brew time for 40 oz. of Coffee</t>
  </si>
  <si>
    <t>Manual adjust brew basket allows you to customize your Coffee</t>
  </si>
  <si>
    <t>This Coffee maker features a stainless steel thermal carafe to keep Coffee hot longer. Sturdy, durable, and well-made construction</t>
  </si>
  <si>
    <t>&lt;p&gt;The Moccamaster is the real deal — users report 10+ years of daily use without issues, backed by readily available replacement parts. But those plastic bits feel cheaper than a $20 coffee maker.&lt;/p&gt;&lt;ul&gt;&lt;li&gt;&lt;strong&gt;Proven track record:&lt;/strong&gt; Multiple owners confirm 8-13 years of flawless daily operation, with one saying their machine is still going strong after 13 years with proper maintenance&lt;/li&gt;&lt;li&gt;&lt;strong&gt;Built to repair, not replace:&lt;/strong&gt; 5-year warranty plus individual components available for purchase means a cracked carafe doesn't kill your investment&lt;/li&gt;&lt;li&gt;&lt;strong&gt;Mixed materials story:&lt;/strong&gt; Copper boiler and aluminum housing are bulletproof, but plastic water reservoir and filter basket feel flimsy and underwhelming for the price&lt;/li&gt;&lt;/ul&gt;&lt;br&gt;&lt;p&gt;&lt;strong&gt;Bottom line:&lt;/strong&gt; Finally, a coffee maker that won't die after 2 years. The cheap-feeling plastics are annoying but don't affect longevity — this thing is built to outlive your kitchen remodel.&lt;/p&gt;</t>
  </si>
  <si>
    <t>&lt;p&gt;The Moccamaster earns strong repairability marks with proven serviceability and modular design. Users report units running flawlessly for 8, 10, even 13+ years with basic maintenance. One owner noted every part is serviceable and replaceable, while another praised that replacement parts are readily available unlike the basics such as a carafe for our previous Kitchen Aid machine.&lt;/p&gt;&lt;ul&gt;&lt;li&gt;&lt;strong&gt;Parts availability:&lt;/strong&gt; Individual components (lids, baskets, carafes) sold separately, backed by 5-year warranty with successful warranty claims reported&lt;/li&gt;&lt;li&gt;&lt;strong&gt;Simple mechanics:&lt;/strong&gt; Basic on/off switch design means fewer electronic components to fail, just copper boiler and heating element at core&lt;/li&gt;&lt;li&gt;&lt;strong&gt;DIY potential:&lt;/strong&gt; Users perform descaling and cleaning with recommended products, though no teardown specifics mentioned&lt;/li&gt;&lt;/ul&gt;&lt;br&gt;&lt;p&gt;&lt;strong&gt;Bottom line:&lt;/strong&gt; Built for the long haul with available parts and warranty support, though plastic components feel cheap for the price. The simple design philosophy makes this a true repair-friendly machine.&lt;/p&gt;</t>
  </si>
  <si>
    <t>&lt;p&gt;Technivorm Moccamaster offers an impressive 5-year warranty on new coffee brewers (with a lifetime warranty on their Diamond model), well above industry standard.&lt;/p&gt;&lt;ul&gt;&lt;li&gt;&lt;strong&gt;Coverage Strength:&lt;/strong&gt; Warranty covers defects in materials and workmanship, with Technivorm repairing or replacing defective units.&lt;/li&gt;&lt;li&gt;&lt;strong&gt;Customer Experience:&lt;/strong&gt; Multiple reviewers confirm successful warranty claims and repairs, with one specifically mentioning a positive repair experience.&lt;/li&gt;&lt;li&gt;&lt;strong&gt;Repairability:&lt;/strong&gt; The modular design allows for easy parts replacement, and replacement components are readily available for purchase even after warranty expires.&lt;/li&gt;&lt;/ul&gt;&lt;br&gt;&lt;p&gt;&lt;strong&gt;Bottom line:&lt;/strong&gt; Technivorm's warranty is substantial and verifiably honored, with numerous reports of machines lasting 10-15 years with proper maintenance. While carafes and consumable parts aren't covered, the core brewing components receive excellent protection.&lt;/p&gt;</t>
  </si>
  <si>
    <t xml:space="preserve">&lt;p&gt;&amp;lt;p&amp;gt;No sustainability information found in the reviews. Users focus entirely on build quality and longevity but don&amp;#39;t discuss environmental impact, materials sourcing, or eco-friendly practices.&amp;lt;/p&amp;gt;&amp;lt;ul&amp;gt;&amp;lt;li&amp;gt;&amp;lt;strong&amp;gt;Durability focus:&amp;lt;/strong&amp;gt; Reviews praise 10+ year lifespans and mention units still going strong after 13 years of daily use&amp;lt;/li&amp;gt;&amp;lt;li&amp;gt;&amp;lt;strong&amp;gt;Repairability emphasized:&amp;lt;/strong&amp;gt; Multiple users highlight that all parts are serviceable and replacement components are readily available&amp;lt;/li&amp;gt;&amp;lt;li&amp;gt;&amp;lt;strong&amp;gt;No eco claims:&amp;lt;/strong&amp;gt; Neither Amazon nor Reddit reviews mention recycled materials, energy efficiency, packaging, or manufacturing sustainability&amp;lt;/li&amp;gt;&amp;lt;/ul&amp;gt;&amp;lt;br&amp;gt;&amp;lt;p&amp;gt;&amp;lt;strong&amp;gt;Bottom line:&amp;lt;/strong&amp;gt; While the Moccamaster&amp;#39;s repair-friendly design and proven longevity align with reduce-and-reuse principles, there&amp;#39;s zero evidence of broader sustainability efforts from user reviews.&amp;lt;/p&amp;gt;&lt;/p&gt;
</t>
  </si>
  <si>
    <t>&lt;p&gt;The Moccamaster enjoys legendary status in r/BuyItForLife with owners reporting 10-15 years of daily use without issues. Reddit consensus is overwhelmingly positive despite some design quirks.&lt;/p&gt;&lt;ul&gt;&lt;li&gt;&lt;strong&gt;Durability praise:&lt;/strong&gt; Multiple users report machines lasting 13+ years with only basic maintenance, and parts are readily available for repairs&lt;/li&gt;&lt;li&gt;&lt;strong&gt;Coffee quality:&lt;/strong&gt; Owners consistently say it makes the best drip coffee they've ever had at home, though some struggle with uneven water distribution requiring manual stirring&lt;/li&gt;&lt;li&gt;&lt;strong&gt;Common frustrations:&lt;/strong&gt; The thermal carafe gets criticized for poor pouring and heat retention, while plastic parts feel cheap for the $300+ price point&lt;/li&gt;&lt;/ul&gt;&lt;br&gt;&lt;p&gt;&lt;strong&gt;Bottom line:&lt;/strong&gt; Despite the steep price and some design flaws, the BIFL community strongly recommends it as a true buy-once investment that delivers exceptional coffee for decades.&lt;/p&gt;</t>
  </si>
  <si>
    <t>The Technivorm Moccamaster stands as a true BIFL coffee maker, with proven 10-15 year lifespans and exceptional repairability. While the plastic components feel disappointingly cheap for a $300+ machine, they don't compromise longevity. This is for coffee enthusiasts who value perfect brew temperature, easy repairs, and decade-plus ownership over initial cost savings. The 5-year warranty is industry-leading and actually honored. You're paying a premium for engineering that's built to last, not aesthetics or electronic gimmicks.</t>
  </si>
  <si>
    <t>"Bulletproof core components with copper boiler and aluminum housing that easily last 10+ years of daily use</t>
  </si>
  <si>
    <t>Every component is replaceable, with readily available parts ensuring a cracked carafe doesn't mean buying a new machine</t>
  </si>
  <si>
    <t>5-year warranty exceeds industry standard and is actually honored with reports of successful claims</t>
  </si>
  <si>
    <t>High initial cost offset by exceptional longevity—potentially the last coffee maker you'll need to buy</t>
  </si>
  <si>
    <t>BIFL community consensus: Despite plastic components and design quirks, it delivers unmatched coffee quality and reliability</t>
  </si>
  <si>
    <t>The Technivorm Moccamaster Coffee Brewer represents precision engineering with its copper boiler and aluminum construction. This Dutch-made coffee maker delivers perfect temperature-controlled brewing in 4-6 minutes with simple one-button operation. The modular design features individually replaceable components, ensuring this investment will continue producing exceptional coffee through years of daily use.</t>
  </si>
  <si>
    <t>10-15 years with proper maintenance and descaling</t>
  </si>
  <si>
    <t>What grind size is best for brewing coffee with a Moccamaster?</t>
  </si>
  <si>
    <t>A medium grind is recommended for smaller Moccamaster models like the Classic, while coarser grinds are better for brewing larger volumes above 1 liter to ensure optimal extraction and proper brew time around six minutes.</t>
  </si>
  <si>
    <t>How much coffee should I use for brewing with a Moccamaster?</t>
  </si>
  <si>
    <t>The general guideline is about 60 grams of ground coffee per 1 liter of water, or roughly 6 grams per 100 milliliters, following Specialty Coffee Association (SCAA) standards to achieve the best flavor balance.</t>
  </si>
  <si>
    <t>Do I need to rinse the paper filter before brewing?</t>
  </si>
  <si>
    <t>Yes, it is recommended to rinse the paper filter with water after placing it in the filter basket to remove any papery taste and ensure a clean cup of coffee.</t>
  </si>
  <si>
    <t>How do I operate the drip-stop feature on the Moccamaster?</t>
  </si>
  <si>
    <t>The manual-adjust drip-stop on some Moccamaster models allows you to pause the brew cycle to pour a cup before brewing is finished. The drip-stop lever controls the flow to prevent dripping when you remove the carafe early.</t>
  </si>
  <si>
    <t>What is the recommended water-to-coffee ratio for a Moccamaster?</t>
  </si>
  <si>
    <t>The recommended ratio is two tablespoons of ground coffee per 6 ounces of water, or about 55 grams of coffee per liter of water, to achieve optimal flavor extraction.</t>
  </si>
  <si>
    <t>Proven to last 10-15 years daily use</t>
  </si>
  <si>
    <t>All parts replaceable and readily available</t>
  </si>
  <si>
    <t>Excellent 5-year manufacturer warranty</t>
  </si>
  <si>
    <t>Makes consistently exceptional coffee</t>
  </si>
  <si>
    <t>Plastic components feel cheap for price</t>
  </si>
  <si>
    <t>Thermal carafe has poor heat retention</t>
  </si>
  <si>
    <t>Water distribution requires manual intervention</t>
  </si>
  <si>
    <t>Expensive upfront cost over $300</t>
  </si>
  <si>
    <t>{"frequency":{"frequency":"After every 100 brews (~weekly/monthly depending on use)","description":"Descaling and cleaning are recommended after approximately every 100 coffee brews or after using one pack of filter paper to maintain optimal performance and coffee taste."},"steps":[{"step":1,"title":"Clean","icon":"clean","description":"Fill the water tank and add a recommended degreasing cleaning agent like Cleandrip. Run the machine with an empty filter holder, then rinse by running clean water through two to three times. Wipe the exterior with a soft cloth and clean the brew basket regularly with mild detergent and the included cleaning tool.","products":[{"name":"Cleandrip","price":"$15-20"}]},{"step":2,"title":"Condition / Maintain","icon":"condition","description":"Descale by diluting 1–2 cups of a descaling agent such as Durgol with equal parts water. Run the solution through the machine with an empty filter holder, then rinse thoroughly with clean water by running 2-3 cycles. Repeat if scale build-up is heavy to protect the copper boiling element and ensure proper water flow.","products":[{"name":"Durgol Universal Descaler","price":"$12-20"}]},{"step":3,"title":"Protect / Store","icon":"protect","description":"Store the brewer in a dry place when not in use. Ensure the carafe and brew basket are dry and empty to prevent mold or bacteria growth. Avoid leaving water standing overnight in the reservoir to protect internal components from mineral buildup.","products":[]}]}</t>
  </si>
  <si>
    <t>Netherlands</t>
  </si>
  <si>
    <t>Handmade and assembled in the Technivorm factory in Amerongen, Netherlands since 1968</t>
  </si>
  <si>
    <t>coffee maker, copper boiler, temperature control, thermal carafe, drip coffee, durable appliance, modular design, repairable, premium coffee brewer, long-lasting</t>
  </si>
  <si>
    <t>Daily coffee brewing, Temperature-precise brewing, Long-term home use, Coffee enthusiast brewing, Office coffee station</t>
  </si>
  <si>
    <t>""Multiple owners confirm 8-13 years of flawless daily operation, with one saying their machine is still going strong after 13 years with proper maintenance." – BIFL reviewer</t>
  </si>
  <si>
    <t>Every part is serviceable and replaceable, unlike our previous Kitchen Aid machine where replacement parts weren't available for basics like a carafe." – Product owner</t>
  </si>
  <si>
    <t>https://www.buyitforlifeproducts.com/?post_type=bifl-product&amp;p=5803</t>
  </si>
  <si>
    <t>BUNN</t>
  </si>
  <si>
    <t>Pourover Coffee Brewer</t>
  </si>
  <si>
    <t>https://www.amazon.com/13300-0001-VP17-1SS-Pourover-Coffee-Stainless/dp/B0000DIWZC/ref=sr_1_15?crid=1NSJ4W3NS7UPQ&amp;dib=eyJ2IjoiMSJ9.js7x63losit1wZCoKe299r_G9i0-s-eT1h6AHe2Nr1q58z6mR1jybdlNBlD87XVQCwG_AEGWswjd_7k9UZgraZcoioLkbFNG6Mjwo-zlsE_PYz6TAQyzPfx4bk_0qejLetOAT6UBVvZlE3ac_SrM7VGSIt1hyQav1LdGHmhxnnP0mciYjP2eYfVyy2DxkPj5Jfkr7SftOlXHW0tL6XsobhvTk62wUEqnzurxKp72qB1_L3HpYjmuWWJ95EP_8jQmCYfX37pY8JjKRKP8wxrfKqLHlCgyH7gtMbwjReU7kzo.A26Flon7rGwolyp_FE4ZE0AJrvzkrfbButkPBD2Wxfo&amp;dib_tag=se&amp;keywords=Bunn%2BCoffee%2BBrewer&amp;qid=1754665109&amp;sprefix=bunn%2Bcoffee%2Bbrewer%2Caps%2C645&amp;sr=8-15&amp;th=1</t>
  </si>
  <si>
    <t>https://amzn.to/4mxdUr5</t>
  </si>
  <si>
    <t>B0000DIWZC</t>
  </si>
  <si>
    <t>https://docs.google.com/document/d/1fOrHwe2RO0jvKWIpVkoXVA78IZG6oDH3BZWLRLKegj8</t>
  </si>
  <si>
    <t>https://docs.google.com/document/d/13y9DaRv-9_hxMT6nuAEECDtfiUC7lcrQYCLwicNet2A/edit</t>
  </si>
  <si>
    <t>https://docs.google.com/document/d/1l4mdFcnFp3T3xaDOTUipbO8HZJDAxJV7-iOoxKZK4dM/edit</t>
  </si>
  <si>
    <t>https://docs.google.com/document/d/1K8ehSc2I1w05M_pTFfDkV1wJLbSlv-AWsg8xvcHGj1U/edit</t>
  </si>
  <si>
    <t>https://thebunn.ca/</t>
  </si>
  <si>
    <t>https://docs.google.com/document/d/1jeO9_AVf6bPcW43EkoDlCJj4zORjQNqMRxqvxEtGNTg/edit</t>
  </si>
  <si>
    <t>https://www.amazon.com/stores/BUNN/page/CBF838CB-A39F-4EAE-8509-F490064A2B2D?is_byline_deeplink=true&amp;deeplink=53246DAE-5C11-42F1-BF2D-5DB314592431&amp;redirect_store_id=CBF838CB-A39F-4EAE-8509-F490064A2B2D&amp;lp_asin=B0000DIWZC&amp;ref_=ast_bln&amp;store_ref=bl_ast_dp_brandLogo_sto</t>
  </si>
  <si>
    <t>https://m.media-amazon.com/images/I/7157HXVQqUL._AC_SL1500_.jpg</t>
  </si>
  <si>
    <t>https://m.media-amazon.com/images/I/7157HXVQqUL._AC_SL1500_.jpg, https://m.media-amazon.com/images/I/41kCyhXk2NL._AC_.jpg, https://m.media-amazon.com/images/I/61Y25b505JL._AC_SL1500_.jpg, https://m.media-amazon.com/images/I/61vMclEKvqL._AC_SL1500_.jpg, https://m.media-amazon.com/images/I/61NokRBTRpL._AC_SL1500_.jpg, https://m.media-amazon.com/images/I/61PYFiQolAL._AC_SL1500_.jpg, https://m.media-amazon.com/images/I/71-3BpK+iCL._AC_SL1500_.jpg, https://m.media-amazon.com/images/I/61m36ZrQr6L._AC_SL1500_.jpg, https://m.media-amazon.com/images/I/71QnjkMGJtL._AC_SL1500_.jpg</t>
  </si>
  <si>
    <t>Please refer to user guide or user manual or user guide (provided below in PDF) before first use Brews 3.8-gallon (14.4-liters) of perfect coffee per hour Completely portable, the pourover brewer requires no plumbing All stainless steel construction SplashGard funnel deﬂects hot liquids away from the hand Product Built to North American Electrical Standards</t>
  </si>
  <si>
    <t>Commercial Coffee Maker</t>
  </si>
  <si>
    <t>18.8"D x 8.4"W x 17.3"H</t>
  </si>
  <si>
    <t>Please refer to user guide or user manual or user guide (provided below in PDF) before first use</t>
  </si>
  <si>
    <t>Brews 3.8-gallon (14.4-liters) of perfect coffee per hour</t>
  </si>
  <si>
    <t>Completely portable, the pourover brewer requires no plumbing</t>
  </si>
  <si>
    <t>All stainless steel construction</t>
  </si>
  <si>
    <t>SplashGard funnel deﬂects hot liquids away from the hand</t>
  </si>
  <si>
    <t>&lt;p&gt;This commercial-grade workhorse splits the coffee world in half. Office managers and churches swear by its tank-like construction and decades of reliable service, while specialty coffee snobs dismiss it as a relic that can't properly extract their precious light roasts.&lt;/p&gt;&lt;ul&gt;&lt;li&gt;&lt;strong&gt;Built to outlast you:&lt;/strong&gt; Users report 40+ year lifespans with basic maintenance. One reviewer inherited their dad's daily driver that still works perfectly after four decades, while another noted this is not something you throw out if it breaks - you call up Bunn and get the part and fix it and soldier on for another decade&lt;/li&gt;&lt;li&gt;&lt;strong&gt;Stainless steel beast:&lt;/strong&gt; The all-metal construction gets universal praise. Multiple reviewers specifically bought this to escape the plastic junk cycle, with one saying they finally realized that buying quality was the more economical thing to do&lt;/li&gt;&lt;li&gt;&lt;strong&gt;Energy hog with quirks:&lt;/strong&gt; The always-on hot water tank burns electricity 24/7 and the warming plate has no auto-shutoff - users report forgetting and burning pots regularly. Plus you'll need to buy extras like a carafe and steel funnel separately&lt;/li&gt;&lt;/ul&gt;&lt;br&gt;&lt;p&gt;&lt;strong&gt;Bottom line:&lt;/strong&gt; If you want indestructible diner coffee that brews in 3 minutes and can be fixed forever, this is your endgame. If you're chasing third-wave perfection with temperature control and bloom cycles, keep walking.&lt;/p&gt;</t>
  </si>
  <si>
    <t>&lt;p&gt;BUNN commercial brewers earn strong marks for fixability, with multiple users confirming these machines are built to be serviced, not scrapped. Reviewers report that when parts fail, you can call up Bunn and get the part and fix it and soldier on for another decade, and that the machine is designed to be repaired, not replaced.&lt;/p&gt;&lt;ul&gt;&lt;li&gt;&lt;strong&gt;Parts availability:&lt;/strong&gt; Multiple reviews confirm replacement parts are readily available directly from BUNN, including heating elements, spray heads, and funnels&lt;/li&gt;&lt;li&gt;&lt;strong&gt;Simple mechanical design:&lt;/strong&gt; Users praise the no-frills construction that prevents breakdowns and makes troubleshooting straightforward&lt;/li&gt;&lt;li&gt;&lt;strong&gt;Some DIY fixes needed:&lt;/strong&gt; A few users reported having to tighten loose fittings right out of the box to stop leaks, suggesting basic mechanical skills helpful&lt;/li&gt;&lt;/ul&gt;&lt;br&gt;&lt;p&gt;&lt;strong&gt;Bottom line:&lt;/strong&gt; This is a true BIFL repairable machine - when something breaks after years of use, you order the part and keep brewing rather than buying new.&lt;/p&gt;</t>
  </si>
  <si>
    <t>&lt;p&gt;BUNN offers a 3-year limited warranty on new coffee brewers, covering defects in materials and workmanship. The company has established a reputation for durability and repairability that extends beyond the official warranty.&lt;/p&gt;&lt;ul&gt;&lt;li&gt;&lt;strong&gt;Duration:&lt;/strong&gt; 3 years for new brewers, 1 year for remanufactured models and thermal carafes&lt;/li&gt;&lt;li&gt;&lt;strong&gt;Service Process:&lt;/strong&gt; Requires customer to deliver the product to an authorized service center at their own expense&lt;/li&gt;&lt;li&gt;&lt;strong&gt;Customer Experience:&lt;/strong&gt; Users consistently praise BUNN's commitment to repairability, with readily available replacement parts enabling decades of service&lt;/li&gt;&lt;/ul&gt;&lt;br&gt;&lt;p&gt;&lt;strong&gt;Bottom line:&lt;/strong&gt; While the 3-year warranty isn't exceptional, BUNN's strong reputation for honoring claims and supporting long-term repair makes this a reliable BIFL option with proven track record of responsive service and real-world outcomes.&lt;/p&gt;</t>
  </si>
  <si>
    <t xml:space="preserve">&lt;p&gt;&amp;lt;p&amp;gt;This Bunn brewer shows solid sustainability design through its repairable construction and decades-long lifespan. Multiple users confirm machines lasting 40+ years with simple part replacements, keeping them out of landfills.&amp;lt;/p&amp;gt;&amp;lt;ul&amp;gt;&amp;lt;li&amp;gt;&amp;lt;strong&amp;gt;Repairability:&amp;lt;/strong&amp;gt; Users say if something breaks you call Bunn and get the part and fix it and soldier on for another decade, avoiding full replacement cycles&amp;lt;/li&amp;gt;&amp;lt;li&amp;gt;&amp;lt;strong&amp;gt;Material concerns:&amp;lt;/strong&amp;gt; One reviewer criticized having to buy a steel filter separately, saying they mind getting a useless hunk of plastic to immediately throw into a landfill&amp;lt;/li&amp;gt;&amp;lt;li&amp;gt;&amp;lt;strong&amp;gt;Energy use:&amp;lt;/strong&amp;gt; The always-on heating tank draws constant power, which bothers energy-conscious folks according to reviews&amp;lt;/li&amp;gt;&amp;lt;/ul&amp;gt;&amp;lt;br&amp;gt;&amp;lt;p&amp;gt;&amp;lt;strong&amp;gt;Bottom line:&amp;lt;/strong&amp;gt; Built to last multiple decades with repairable parts, but the included plastic components and energy-hungry design prevent a higher eco-score.&amp;lt;/p&amp;gt;&lt;/p&gt;
</t>
  </si>
  <si>
    <t>&lt;p&gt;BUNN coffee makers spark passionate debates between two camps: BIFL traditionalists who swear by their tank-like durability, and specialty coffee folks who find them outdated.&lt;/p&gt;&lt;ul&gt;&lt;li&gt;&lt;strong&gt;Legendary longevity:&lt;/strong&gt; Redditors share stories of parents and grandparents using the same BUNN for 40+ years, with one user saying their dad's machine works perfectly after decades of daily use&lt;/li&gt;&lt;li&gt;&lt;strong&gt;Speed vs precision divide:&lt;/strong&gt; Office managers love the 3-minute brew time and workhorse reliability, while r/Coffee enthusiasts complain the fixed 185°F temperature under-extracts modern light roasts&lt;/li&gt;&lt;li&gt;&lt;strong&gt;Energy concerns:&lt;/strong&gt; The always-on hot water tank bothers eco-conscious users, though convenience lovers don't mind&lt;/li&gt;&lt;/ul&gt;&lt;br&gt;&lt;p&gt;&lt;strong&gt;Bottom line:&lt;/strong&gt; BUNN owns the commercial/high-volume niche but loses ground with home enthusiasts who've switched to Moccamaster or Breville for better temperature control.&lt;/p&gt;</t>
  </si>
  <si>
    <t>The BUNN commercial coffee maker is a true BIFL workhorse that will outlast most kitchen appliances with its 40+ year potential lifespan. It's built for volume and reliability, not specialty coffee perfection. Perfect for offices, churches, and traditionalists who value speed, simplicity and fixability over precision brewing. The constant energy draw and lack of auto-shutoff are legitimate drawbacks, but the all-metal construction and readily available parts make this a lifetime investment for those prioritizing longevity over modern features.</t>
  </si>
  <si>
    <t>"Tank-like stainless steel construction with 40+ year documented lifespans and 3-minute brew times</t>
  </si>
  <si>
    <t>Designed to be repaired indefinitely with readily available parts directly from BUNN</t>
  </si>
  <si>
    <t>3-year warranty is adequate but less important given proven multi-decade reliability</t>
  </si>
  <si>
    <t>Energy-hungry design with always-on heating tank that some users find wasteful</t>
  </si>
  <si>
    <t>Splits the coffee world: commercial users swear by it while specialty coffee enthusiasts seek temperature control elsewhere</t>
  </si>
  <si>
    <t>BUNN's Pourover Coffee Brewer delivers commercial-grade durability with all-stainless steel construction, brewing 3.8 gallons of coffee per hour with no plumbing required. The portable design features a SplashGard funnel that protects hands during brewing. Built for decades of reliable service, this workhorse brewer combines industrial strength with straightforward functionality, making it ideal for high-volume settings where speed and longevity matter most.</t>
  </si>
  <si>
    <t>30-40+ years with basic maintenance and occasional part replacements</t>
  </si>
  <si>
    <t>How do I initially set up my Bunn Pourover Coffee Brewer?</t>
  </si>
  <si>
    <t>To set up your Bunn Pourover Coffee Brewer, start by pouring cold water into the top reservoir. Allow the machine to heat up as it prepares for brewing. Ensure there is water in the tank before proceeding with brewing.</t>
  </si>
  <si>
    <t>Why is my Bunn Pourover Coffee Brewer not producing strong coffee?</t>
  </si>
  <si>
    <t>If your coffee is not strong enough, check that you are using a sufficient amount of fine drip grind. Ensure the coffee grounds are evenly distributed and the sprayhead is clean. Also, confirm the water temperature is at least 195°F for optimal extraction.</t>
  </si>
  <si>
    <t>What type of filter paper should I use with my Bunn Pourover Coffee Brewer?</t>
  </si>
  <si>
    <t>For optimal performance, use Bunn OEM filter paper with your coffee maker. This ensures the brewing process remains clean and efficient.</t>
  </si>
  <si>
    <t>Can I use my Bunn Commercial Pourover Coffee Brewer for residential purposes?</t>
  </si>
  <si>
    <t>The warranty for Bunn commercial equipment is void if used for residential purposes. It is recommended to use commercial equipment only in a commercial setting.</t>
  </si>
  <si>
    <t>How do I troubleshoot common issues like steam or spitting from my Bunn Coffee Brewer?</t>
  </si>
  <si>
    <t>Excessive steam or spitting can be caused by lime buildup or a dirty temperature probe. Regular descaling and cleaning are recommended to prevent these issues. If problems persist, consider replacing faulty components.</t>
  </si>
  <si>
    <t>40+ year lifespan with basic maintenance</t>
  </si>
  <si>
    <t>Tank-like stainless steel construction</t>
  </si>
  <si>
    <t>Easily repairable with available parts</t>
  </si>
  <si>
    <t>Extremely fast 3-minute brew time</t>
  </si>
  <si>
    <t>Always-on tank wastes electricity</t>
  </si>
  <si>
    <t>No auto-shutoff for warming plate</t>
  </si>
  <si>
    <t>Fixed 185°F temperature limits extraction</t>
  </si>
  <si>
    <t>Requires separate carafe and funnel purchase</t>
  </si>
  <si>
    <t>{"frequency":{"frequency":"Daily","description":"Clean after each use for hygiene; descale as needed based on water hardness for longevity."},"steps":[{"step":1,"title":"Clean","icon":"clean","description":"Wipe exterior with a damp cloth and mild, non-abrasive detergent. Remove and wash the brew funnel, filter, and carafe with hot, soapy water. Clean the spray head and tubes with a deliming tool to prevent mineral buildup.","products":[{"name":"Mild dish soap","price":"$5"}]},{"step":2,"title":"Condition / Maintain","icon":"condition","description":"Regularly descale to remove lime and mineral deposits—fill tank with a descaling solution (1:3 white vinegar to distilled water), run a brew cycle, then flush with clean water. Check spray head holes and ensure they are clear of debris[4].","products":[{"name":"White Vinegar","price":"$3"}]},{"step":3,"title":"Protect / Store","icon":"protect","description":"Store brewer in a dry location, unplugged. Keep all removable parts clean and dry. Avoid stacking anything on the brewer to prevent damage.","products":[]}]}</t>
  </si>
  <si>
    <t>BUNN Pourover coffee brewers are designed and assembled in the USA, primarily at company facilities such as those in Springfield, Illinois and Creston, Iowa, though components are sourced globally.</t>
  </si>
  <si>
    <t>commercial coffee maker, stainless steel brewer, pourover coffee machine, high-volume brewing, portable coffee maker, durable kitchen appliance, bunn brewer, no-plumbing coffee maker, long-lasting coffee equipment</t>
  </si>
  <si>
    <t>Office breakroom brewing, Church and community gatherings, High-volume home coffee service, Commercial food service environments, Locations without dedicated plumbing</t>
  </si>
  <si>
    <t>""This is not something you throw out if it breaks - you call up Bunn and get the part and fix it and soldier on for another decade." – Reddit user</t>
  </si>
  <si>
    <t>I finally realized that buying quality was the more economical thing to do." – Amazon reviewer</t>
  </si>
  <si>
    <t>https://www.buyitforlifeproducts.com/?post_type=bifl-product&amp;p=5814</t>
  </si>
  <si>
    <t>Zojirushi</t>
  </si>
  <si>
    <t>Fuzzy Rice Cooker</t>
  </si>
  <si>
    <t>https://www.amazon.com/Zojirushi-NS-ZCC10-Uncooked-Premium-1-0-Liter/dp/B00007J5U7/ref=sr_1_1?crid=2L7HOLD5KSRUK&amp;dib=eyJ2IjoiMSJ9.GCKYu5R3YLvJxr7zgbgyFwDX_Xuw4M6qrAK0BCBBF14R9jT_TSZkZs6SqRmaxbAwPcn7e4Iqu0HKIK7m8rMidxQrS26rMuwPKWiyUBR7Dmp-FkxcgwFqoPTRE-XsEn7qpg58OEYVL2KwJKuBmSTIKYXBSMeL0oF3sx3qj-jghIQL9e7xpg0zLXrvE0yZz0C5N9mmZDN1FzKrvssxNw922x0131rpnK533gq1yb-9iok.a5O3nY65j3vmsZz9NQn3t9siSe9gdtj5X2vu2k8QGDw&amp;dib_tag=se&amp;keywords=Zojirushi%2BNeuro%2BFuzzy%2BRice%2BCooker&amp;qid=1754665370&amp;sprefix=zojirushi%2Bneuro%2Bfuzzy%2Brice%2Bcooker%2Caps%2C659&amp;sr=8-1&amp;th=1</t>
  </si>
  <si>
    <t>https://amzn.to/41A6xHc</t>
  </si>
  <si>
    <t>B00007J5U7</t>
  </si>
  <si>
    <t>https://docs.google.com/document/d/12VnR158jvOursPCv_ZTtFA7nVu5u5BzcCkcmjufczxQ</t>
  </si>
  <si>
    <t>https://docs.google.com/document/d/1KgB8hrDGJ9T_YrXsnr3id2Pq-PtinAfxEj7GyIy6Xog/edit</t>
  </si>
  <si>
    <t>https://docs.google.com/document/d/1wwOzhXk2if1oyAY1MY2dnRbAZiFqoHAnRhHWWYjtMEA/edit</t>
  </si>
  <si>
    <t>https://docs.google.com/document/d/1sAGeh6kbCovYS3xd2ahzFdUJmRyjPdgVWRFKvtQBk2c/edit</t>
  </si>
  <si>
    <t>https://www.zojirushi.global/</t>
  </si>
  <si>
    <t>https://docs.google.com/document/d/1xFexw48s7AqNKmMNRde46xLLf8opAgrDhNvV8zlxT9E/edit</t>
  </si>
  <si>
    <t>https://www.amazon.com/stores/Zojirushi/page/4D091DFE-7D4F-4118-A704-C389FBA53C4E?is_byline_deeplink=true&amp;deeplink=A51E0486-B6D0-466D-951E-2A6D22ED9713&amp;redirect_store_id=4D091DFE-7D4F-4118-A704-C389FBA53C4E&amp;lp_asin=B00007J5U7&amp;ref_=ast_bln&amp;store_ref=bl_ast_dp_brandLogo_sto</t>
  </si>
  <si>
    <t>https://m.media-amazon.com/images/I/61x9NkiKkUS._AC_SL1500_.jpg</t>
  </si>
  <si>
    <t>https://m.media-amazon.com/images/I/61x9NkiKkUS._AC_SL1500_.jpg, https://m.media-amazon.com/images/I/71pLeprgceS._AC_SL1500_.jpg, https://m.media-amazon.com/images/I/615j3OZ1naS._AC_SL1500_.jpg, https://m.media-amazon.com/images/I/81kXWDdutbS._AC_SL1500_.jpg</t>
  </si>
  <si>
    <t>Home &amp; Kitchen &gt; Kitchen &amp; Dining &gt; Small Appliances &gt; Rice Cookers</t>
  </si>
  <si>
    <t>5-1/2-cup computerized rice cooker and warmer with advanced Neuro Fuzzy logic technology. Wall mountable Multi-menu selections; automatic keep-warm, extended keep-warm, and reheat cycles. Electrical Rating - 120 volts / 680 watts Spherical, nonstick inner pan allows for uniform heating; LCD clock and timer; retractable cord Menu settings include white (regular/sushi, softer or harder), mixed, porridge, sweet, semi-brown, brown, rinse-free and quick cooking Measures approximately 14 by 8 by 9 inches; 1-year limited warranty, Dimensions (W x D x H) : 10-1/8 x 13 x 8-1/8 inches Includes 2 measuring cups, nonstick rice spoon/scooper, rice spoon holder, and recipes . NOTE: Please ensure to measure rice in the cup that comes along with the product ONLY</t>
  </si>
  <si>
    <t>The Zojirushi Neuro Fuzzy rice cooker &amp; Warmer features advanced Fuzzy Logic technology, which allows the rice cooker to 'think' For itself and make fine adjustments to temperature and heating time to cook perfect rice every time. This 5-1/2-cup rice cooker and warmer makes 10 Cups of cooked rice and includes a variety of cooking functions comprising of white (regular/sushi, softer or harder), mixed rice, porridge, sweet, semi-brown, Brown, rinse-free, and quick cooking. This unit uses a black thick spherical pan with stay cool side handles that provides even heating for better cooking. There is a programmable melody or beep audio indicator to indicate when the cooking cycle has ended. Other highlights include a detachable and washable inner lid, an easy-to-read LCD control panel, and automatic keep warm, extended keep warm and reheating cycle, delay timer with two settings and a built-in retractable power cord. Accessories include a spatula, a spatula holder, and 2 rice-measuring Cups (regular and rinse-free). the 680-watt rice cooker and warmer measures 10-1/8 by 13 by 8-1/8 inches.</t>
  </si>
  <si>
    <t>13"D x 10.13"W x 8.13"H</t>
  </si>
  <si>
    <t>5-1/2-cup computerized rice cooker and warmer with advanced Neuro Fuzzy logic technology. Wall mountable</t>
  </si>
  <si>
    <t>Multi-menu selections; automatic keep-warm, extended keep-warm, and reheat cycles. Electrical Rating - 120 volts / 680 watts</t>
  </si>
  <si>
    <t>Spherical, nonstick inner pan allows for uniform heating; LCD clock and timer; retractable cord</t>
  </si>
  <si>
    <t>Menu settings include white (regular/sushi, softer or harder), mixed, porridge, sweet, semi-brown, brown, rinse-free and quick cooking</t>
  </si>
  <si>
    <t>Measures approximately 14 by 8 by 9 inches; 1-year limited warranty, Dimensions (W x D x H) : 10-1/8 x 13 x 8-1/8 inches</t>
  </si>
  <si>
    <t>&lt;p&gt;This is the rice cooker that refuses to die. With owners reporting 15-20 years of daily use, it's a genuine heirloom appliance.&lt;/p&gt;&lt;ul&gt;&lt;li&gt;&lt;strong&gt;Built like a tank:&lt;/strong&gt; Users say purchased in 2008 and still going strong and reports of 17-year-old units still as good as new prove this thing is over-engineered in the best way&lt;/li&gt;&lt;li&gt;&lt;strong&gt;Achilles heel exists:&lt;/strong&gt; The soldered internal battery dies after 5-10 years and requires expensive mail-in service, plus some users report hinge wire failures causing E01 errors after heavy use&lt;/li&gt;&lt;li&gt;&lt;strong&gt;Parts cost hurts:&lt;/strong&gt; Replacement inner pans run $50-70 when they eventually wear, approaching the cost of cheaper rice cookers entirely&lt;/li&gt;&lt;/ul&gt;&lt;br&gt;&lt;p&gt;&lt;strong&gt;Bottom line:&lt;/strong&gt; Finally, something built right — just accept the battery will eventually need professional service and budget for it&lt;/p&gt;</t>
  </si>
  <si>
    <t>&lt;p&gt;The Zojirushi rice cooker presents major repair barriers that prevent most DIY fixes. Multiple owners report that after 5-10 years the internal battery dies and is soldered to the circuit board, making it impossible for a user to replace easily. The official solution requires expensive mail-in service to replace what should be a simple battery.&lt;/p&gt;&lt;ul&gt;&lt;li&gt;&lt;strong&gt;Battery failure:&lt;/strong&gt; Users describe the soldered battery as consumer-hostile and a point of planned obsolescence in an otherwise durable machine&lt;/li&gt;&lt;li&gt;&lt;strong&gt;Hinge wire issues:&lt;/strong&gt; Long-term users report wires in the lid hinge can fray from repeated use, causing E01 errors that render the unit unusable without repair&lt;/li&gt;&lt;li&gt;&lt;strong&gt;Expensive parts:&lt;/strong&gt; Replacement inner bowls cost $50-70, approaching the price of a new basic cooker&lt;/li&gt;&lt;/ul&gt;&lt;br&gt;&lt;p&gt;&lt;strong&gt;Bottom line:&lt;/strong&gt; Built like a tank but designed to fail at specific points with no user repair path - classic planned obsolescence despite 15+ year lifespans.&lt;/p&gt;</t>
  </si>
  <si>
    <t>&lt;p&gt;Zojirushi offers a standard 1-year limited warranty against manufacturing defects in materials and workmanship for household electric products (6 months for commercial use).&lt;/p&gt;&lt;ul&gt;&lt;li&gt;&lt;strong&gt;Claim Process:&lt;/strong&gt; Requires contacting customer service for a Return Authorization Number before sending the product back, with Zojirushi covering shipping fees for warranty repairs.&lt;/li&gt;&lt;li&gt;&lt;strong&gt;Coverage Limitations:&lt;/strong&gt; Non-electric parts and inner pans are excluded. Warranty is voided by any tampering, misuse, or commercial use of household models.&lt;/li&gt;&lt;li&gt;&lt;strong&gt;Long-term Considerations:&lt;/strong&gt; Despite many users reporting 10-15+ years of reliable operation, the warranty period is relatively short compared to the premium price and expected lifespan.&lt;/li&gt;&lt;/ul&gt;&lt;br&gt;&lt;p&gt;&lt;strong&gt;Bottom line:&lt;/strong&gt; While Zojirushi products have a reputation for exceptional longevity, their official warranty is merely average for the industry, offering just the standard one-year coverage without reflecting the premium positioning of their products.&lt;/p&gt;</t>
  </si>
  <si>
    <t xml:space="preserve">&lt;p&gt;&amp;lt;p&amp;gt;No sustainability claims or evidence found in user reviews. While users rave about 10-20 year lifespans and the machine working like new after decades of daily use, environmental impact wasn&amp;#39;t discussed.&amp;lt;/p&amp;gt;&amp;lt;ul&amp;gt;&amp;lt;li&amp;gt;&amp;lt;strong&amp;gt;Durability signals:&amp;lt;/strong&amp;gt; Multiple reports of units lasting 15+ years suggest less frequent replacement cycles&amp;lt;/li&amp;gt;&amp;lt;li&amp;gt;&amp;lt;strong&amp;gt;Repairability concerns:&amp;lt;/strong&amp;gt; Non-replaceable battery requires expensive mail-in service after 5-10 years&amp;lt;/li&amp;gt;&amp;lt;li&amp;gt;&amp;lt;strong&amp;gt;Material questions:&amp;lt;/strong&amp;gt; Expensive replacement parts like the $50-70 inner bowl could encourage disposal over repair&amp;lt;/li&amp;gt;&amp;lt;/ul&amp;gt;&amp;lt;br&amp;gt;&amp;lt;p&amp;gt;&amp;lt;strong&amp;gt;Bottom line:&amp;lt;/strong&amp;gt; Built to last but lacks transparency on materials, energy efficiency, or end-of-life recycling. The extreme longevity helps offset environmental impact, though the soldered battery and pricey parts work against repair culture.&amp;lt;/p&amp;gt;&lt;/p&gt;
</t>
  </si>
  <si>
    <t>&lt;p&gt;Zojirushi rice cookers are BIFL community darlings with users reporting 15-20 years of daily use. Redditors consistently call it the gold standard for rice cookers and worth every penny of the $200+ price tag.&lt;/p&gt;&lt;ul&gt;&lt;li&gt;&lt;strong&gt;Durability legends:&lt;/strong&gt; Users brag about machines from 2008 still working like new, with one claiming their friend has a 17-year-old unit that's still perfect&lt;/li&gt;&lt;li&gt;&lt;strong&gt;Fuzzy logic praise:&lt;/strong&gt; The tech makes it literally impossible to mess up rice even with wrong water measurements, producing restaurant-quality results every time&lt;/li&gt;&lt;li&gt;&lt;strong&gt;Battery gripe:&lt;/strong&gt; The non-replaceable internal battery dying after 5-10 years is the main BIFL concern, forcing expensive mail-in repairs that users call consumer-hostile&lt;/li&gt;&lt;/ul&gt;&lt;br&gt;&lt;p&gt;&lt;strong&gt;Bottom line:&lt;/strong&gt; Despite the battery issue and high price, the community consensus is clear: this is a true BIFL purchase that delivers decades of perfect rice.&lt;/p&gt;</t>
  </si>
  <si>
    <t>Zojirushi rice cookers offer exceptional 15-20 year lifespans and near-legendary cooking performance, but with a calculated point of failure: a soldered internal battery that requires expensive service after 5-10 years. Despite this deliberate repairability barrier and merely average warranty coverage, the BIFL community consistently ranks these as worthwhile investments for serious cooks. Perfect for rice enthusiasts willing to accept the eventual battery service cost as part of ownership of an otherwise bulletproof appliance.</t>
  </si>
  <si>
    <t>"Tank-like construction delivers 15-20 years of daily use, though the soldered battery will eventually require professional service</t>
  </si>
  <si>
    <t>Deliberately poor repairability with battery soldered to circuit board - classic planned obsolescence in an otherwise bombproof device</t>
  </si>
  <si>
    <t>Standard 1-year warranty falls short of premium pricing and expected decades-long lifespan</t>
  </si>
  <si>
    <t>High initial cost plus $50-70 replacement bowls and eventual battery service fees must be weighed against 15+ years of perfect rice</t>
  </si>
  <si>
    <t>BIFL community consensus: despite repair limitations, it remains the gold standard rice cooker that's 'worth every penny'</t>
  </si>
  <si>
    <t>The Zojirushi Fuzzy Rice Cooker combines precision engineering with advanced Neuro Fuzzy logic technology for consistently perfect rice. Its stainless steel construction and spherical nonstick inner pan ensure uniform cooking across multiple rice varieties. With versatile menu settings, automatic keep-warm functions, and intuitive controls, this premium appliance delivers restaurant-quality results day after day for years of reliable service.</t>
  </si>
  <si>
    <t>15-20 years with regular use, may require battery service after 5-10 years</t>
  </si>
  <si>
    <t>How long does it take to cook rice in a Zojirushi Fuzzy Rice Cooker?</t>
  </si>
  <si>
    <t>Cooking time depends on the type and amount of rice and the specific model. Advanced models have QUICK cycles reducing cooking time by up to 20 minutes. Micom rice cookers soak and steam rice, resulting in longer but perfectly cooked rice compared to stove methods.</t>
  </si>
  <si>
    <t>How do I cook brown rice using a Zojirushi Fuzzy Rice Cooker?</t>
  </si>
  <si>
    <t>Brown rice, or genmai, requires more water and a longer cooking time than white rice. Zojirushi rice cookers have a brown rice setting that makes cooking it easy and results in well-cooked brown rice by optimizing water and time.</t>
  </si>
  <si>
    <t>What is the recommended method for measuring rice and water in a Zojirushi rice cooker?</t>
  </si>
  <si>
    <t>It is important to use the provided Zojirushi rice measuring cup to measure rice, filling it to overflow then leveling it off. Water should be added according to the water measuring lines inside the cooking pan, which correspond to the type and amount of rice for perfect results.</t>
  </si>
  <si>
    <t>Can I use a Zojirushi Fuzzy Rice Cooker at high altitudes?</t>
  </si>
  <si>
    <t>Zojirushi rice cookers are tested to function up to 5,000 feet above sea level. Pressure rice cookers are not designed for altitudes above 5,000 feet but perform better at high altitudes below this threshold compared to non-pressurized models.</t>
  </si>
  <si>
    <t>Where can I get replacement parts, such as the inner cooking pot, for my Zojirushi rice cooker?</t>
  </si>
  <si>
    <t>Replacement parts including the inner pot can be ordered through Zojirushi's official channels. The inner pot is the most fragile part, and replacement pots are available, though availability decades later is uncertain.</t>
  </si>
  <si>
    <t>Lasts 15-20 years of daily use</t>
  </si>
  <si>
    <t>Produces perfect rice every time</t>
  </si>
  <si>
    <t>Fuzzy logic adjusts for measurement errors</t>
  </si>
  <si>
    <t>Built like a tank with quality components</t>
  </si>
  <si>
    <t>Soldered battery requires expensive repair</t>
  </si>
  <si>
    <t>Replacement inner bowls cost $50-70</t>
  </si>
  <si>
    <t>Hinge wires can fray over time</t>
  </si>
  <si>
    <t>{"frequency":{"frequency":"Daily / As Needed","description":"Clean the inner cooking pan and detachable parts after each use. Deep clean removable steam vent and check parts showing wear every few weeks or as needed."},"steps":[{"step":1,"title":"Clean","icon":"clean","description":"Remove and wash the inner cooking pan with mild detergent and warm water using a soft sponge. Remove and soak or rinse the steam vent regularly, drying it thoroughly. Wipe the exterior and inner lid with a damp cloth, avoiding water contact with the base to protect electrical components.","products":[{"name":"Mild Dish Detergent","price":"$5-10"},{"name":"Soft Sponge","price":"$3-7"}]},{"step":2,"title":"Condition / Maintain","icon":"condition","description":"Regularly inspect parts such as the gasket, steam vent, and power cord for wear or damage and replace as needed via Zojirushi customer service. Avoid scratching the inner non-stick cooking pan to maintain its durability and non-stick surface.","products":[{"name":"Zojirushi Replacement Parts","price":"$10-30"}]},{"step":3,"title":"Protect / Store","icon":"protect","description":"Store the rice cooker with the lid slightly open or detached to prevent moisture buildup and odors. Keep the appliance in a dry, clean place away from direct sunlight and extreme temperatures to maximize lifespan.","products":[]}]}</t>
  </si>
  <si>
    <t>The Neuro Fuzzy Rice Cooker models NS-ZCC10 and NS-ZCC18 are manufactured in Japan at Zojirushi-owned factories.</t>
  </si>
  <si>
    <t>fuzzy logic rice cooker, stainless steel appliance, premium rice maker, multi-function cooker, long-lasting kitchen appliance, japanese rice cooker, zojirushi, programmable cooker, kitchen investment</t>
  </si>
  <si>
    <t>Daily rice preparation, Specialty grain cooking, Porridge and oatmeal making, Cooking for family gatherings, Long-term food warming</t>
  </si>
  <si>
    <t>""Users say purchased in 2008 and still going strong with reports of 17-year-old units still as good as new." – Reddit user</t>
  </si>
  <si>
    <t>The soldered battery is consumer-hostile and a point of planned obsolescence in an otherwise durable machine." – BIFL reviewer</t>
  </si>
  <si>
    <t>https://www.buyitforlifeproducts.com/?post_type=bifl-product&amp;p=5820</t>
  </si>
  <si>
    <t>Stainless Steel Tea Kettle</t>
  </si>
  <si>
    <t>https://www.amazon.com/All-Clad-Stainless-Specialty-Cookware-2-Quart/dp/B00B5EDWL4/ref=sr_1_1?crid=A4K9HN4H0QU7&amp;dib=eyJ2IjoiMSJ9.tNovCl_62E3aj2tX0-wrhWFYQ7kBMhsg3DQYgJPmH6--OCT89EaTQgw8v3L4AdVohFSu0P_6dk6hV0WZjHRh59bXntM90LkpNHQ1n-HtkT6y0_ELcfrHPLaqvgxqruews-zqXl_ZQGYYQgNL4Nlg6t1ANe-nWPOKdEw4PNq6EvryfmNr_gflMfr2EUPcLDMQVn67bu8xWH318Ti1EHoAa0PC50XjVIeAnlTPIQPe7IJgxj3Jt0cnSDWASkQ-bXizm_oVGanm0F4JCJaoW1lNUXq76Dg-DbAF9zxNE8DKur0.DyfPg58J_Tu2DJrBcEsHkJ4NkU7mX8MD3GQ6z3LIXxk&amp;dib_tag=se&amp;keywords=All-Clad+Specialty+Stainless+Steel+Tea+Kettle&amp;qid=1754665424&amp;sprefix=all-clad+specialty+stainless+steel+tea+kettle%2Caps%2C419&amp;sr=8-1</t>
  </si>
  <si>
    <t>https://amzn.to/41z6gEp</t>
  </si>
  <si>
    <t>B00B5EDWL4</t>
  </si>
  <si>
    <t>https://docs.google.com/document/d/1BU5zkgCRmZ1JKoo70iUMDgemdczsnG7eVaf7_Hj-ZOU</t>
  </si>
  <si>
    <t>https://docs.google.com/document/d/15LSbEmS25KQpIk9gRAy9GLvg-TkwFxPCn7TiAAzagQc/edit</t>
  </si>
  <si>
    <t>https://docs.google.com/document/d/1H2clVsQdew6Fgufnl7vPMAgJo7Up95C3jW-qhiLTorw/edit</t>
  </si>
  <si>
    <t>https://docs.google.com/document/d/1yMznvgQM4jZ1wUY9GaxxtV7MMW06kWJ_9dRReG2YI0c/edit</t>
  </si>
  <si>
    <t>https://docs.google.com/document/d/1RIBZJng41sVjK06cGXrTpllSsN1u49VCYWNqaOQVc9A/edit</t>
  </si>
  <si>
    <t>https://www.amazon.com/stores/All-Clad/page/55CFBD95-4806-4133-B83B-4A0F4B643884?is_byline_deeplink=true&amp;deeplink=D8B99DEB-7970-4015-9FFA-1887155D4739&amp;redirect_store_id=55CFBD95-4806-4133-B83B-4A0F4B643884&amp;lp_asin=B00B5EDWL4&amp;ref_=ast_bln&amp;store_ref=bl_ast_dp_brandLogo_sto</t>
  </si>
  <si>
    <t>https://m.media-amazon.com/images/I/51aS3J0hXmL._AC_SL1000_.jpg</t>
  </si>
  <si>
    <t>https://m.media-amazon.com/images/I/51aS3J0hXmL._AC_SL1000_.jpg, https://m.media-amazon.com/images/I/61Vh-vAzTRL._AC_SL1000_.jpg, https://m.media-amazon.com/images/I/61rGAU6eh4L._AC_SL1000_.jpg, https://m.media-amazon.com/images/I/61vHQR+ATPL._AC_SL1000_.jpg, https://m.media-amazon.com/images/I/61C06YsVB7L._AC_SL1000_.jpg, https://m.media-amazon.com/images/I/51+4cnzmJXL._AC_SL1000_.jpg</t>
  </si>
  <si>
    <t>Home &amp; Kitchen &gt; Kitchen &amp; Dining &gt; Cookware &gt; Tea Kettles</t>
  </si>
  <si>
    <t>Durable Heavy gauge, single-ply stainless steel construction, with a bonded base to resist warping and ensure compatibility with induction ranges Convenient: Visible fill line to prevent overfilling and whistling feature to indicate when the water is boiling Safe: Stainless steel handle is permanently secured with stainless steel rivets Dishwasher Safe Limited Lifetime Warranty</t>
  </si>
  <si>
    <t>The All-Clad 2-Quart Tea Kettle quickly and efficiently boils water. Made from durable, high quality 18/10 stainless steel with a high-polished surface for easy cleaning. Whistles to alert when water is boiling, and hinged cap flips open for easy pouring. Comfortable, sloped handle is securely attached with stainless steel rivets. Compatible on all cooktops including gas, electric, ceramic, and induction.</t>
  </si>
  <si>
    <t>8.2"D x 10.1"W x 8.9"H</t>
  </si>
  <si>
    <t>Durable</t>
  </si>
  <si>
    <t>Heavy gauge, single-ply stainless steel construction, with a bonded base to resist warping and ensure compatibility with induction ranges</t>
  </si>
  <si>
    <t>Convenient: Visible fill line to prevent overfilling and whistling feature to indicate when the water is boiling</t>
  </si>
  <si>
    <t>Safe: Stainless steel handle is permanently secured with stainless steel rivets</t>
  </si>
  <si>
    <t>Dishwasher Safe</t>
  </si>
  <si>
    <t>&lt;p&gt;This kettle's a quality control lottery — when you win, it's a tank that'll outlast your grandkids. When you lose, it's an overpriced headache.&lt;/p&gt;&lt;ul&gt;&lt;li&gt;&lt;strong&gt;Build quality:&lt;/strong&gt; Users who got good units rave about the heavy-gauge all-metal construction saying things like this thing is a freaking boss and reporting years of flawless service. But others discovered leaking seams, rust spots on interior bottoms, and warped bases that won't sit flat on stovetops.&lt;/li&gt;&lt;li&gt;&lt;strong&gt;The whistle situation:&lt;/strong&gt; Half the reviews mention whistles that are too quiet, work intermittently, or fail completely due to poor lid seals letting steam escape. For a $120 kettle, that's unacceptable.&lt;/li&gt;&lt;li&gt;&lt;strong&gt;Materials win, execution fails:&lt;/strong&gt; The 100% stainless steel construction with zero plastic parts is exactly what BIFL folks want. Multiple users specifically bought it to escape the buy-and-replace cycle of cheaper kettles. But Made in China quality control issues are tanking what should be heirloom-grade gear.&lt;/li&gt;&lt;/ul&gt;&lt;br&gt;&lt;p&gt;&lt;strong&gt;Bottom line:&lt;/strong&gt; Could've been great, but inconsistent manufacturing makes this a risky BIFL purchase. The lifetime warranty helps, but who wants to deal with multiple exchanges on a premium product?&lt;/p&gt;</t>
  </si>
  <si>
    <t>&lt;p&gt;This All-Clad kettle gets poor marks for repairability based on widespread reports of defects with no DIY fix path. Users describe sealed construction that makes accessing internals nearly impossible.&lt;/p&gt;&lt;ul&gt;&lt;li&gt;&lt;strong&gt;No parts support:&lt;/strong&gt; Multiple reviewers mention All-Clad only offers store credit when whistles fail or seams leak - no replacement parts or repair guidance&lt;/li&gt;&lt;li&gt;&lt;strong&gt;Sealed design:&lt;/strong&gt; Users report the kettle appears to have welded seams and pressed-fit components that can't be disassembled without damage&lt;/li&gt;&lt;li&gt;&lt;strong&gt;Common failures unfixable:&lt;/strong&gt; The most frequent issues - faulty whistle mechanism, leaking joints, and rust spots - require full replacement according to customer experiences&lt;/li&gt;&lt;/ul&gt;&lt;br&gt;&lt;p&gt;&lt;strong&gt;Bottom line:&lt;/strong&gt; Despite the premium price and lifetime warranty, this is essentially a throwaway product when it fails. The all-metal construction that makes it BIFL-worthy also makes it impossible to service.&lt;/p&gt;</t>
  </si>
  <si>
    <t>&lt;p&gt;All-Clad offers a Limited Lifetime Warranty for the Stainless Steel Tea Kettle against defects in materials, construction, and workmanship under normal use, but only for the original purchaser.&lt;/p&gt;&lt;ul&gt;&lt;li&gt;&lt;strong&gt;Coverage:&lt;/strong&gt; All-Clad will repair or replace defective kettles at no charge, and may offer products of equal or greater value if the original is unavailable.&lt;/li&gt;&lt;li&gt;&lt;strong&gt;Requirements:&lt;/strong&gt; Valid proof of purchase is required and the warranty only applies to products from authorized retailers.&lt;/li&gt;&lt;li&gt;&lt;strong&gt;Limitations:&lt;/strong&gt; Excludes damage from misuse, normal wear and tear, commercial use, and does not cover glass or porcelain components.&lt;/li&gt;&lt;/ul&gt;&lt;br&gt;&lt;p&gt;&lt;strong&gt;Bottom line:&lt;/strong&gt; All-Clad's warranty is generous and long-term, though customer experiences suggest occasional difficulties with claims. The lifetime limited warranty is confirmed on their official website, but be sure to keep your receipt as proof of purchase is required.&lt;/p&gt;</t>
  </si>
  <si>
    <t xml:space="preserve">&lt;p&gt;&amp;lt;p&amp;gt;No sustainability information found in the reviews. Users praised the all-metal construction and potential for lifelong durability, but didn&amp;#39;t discuss environmental impact, recycled materials, packaging, or end-of-life disposal.&amp;lt;/p&amp;gt;&amp;lt;ul&amp;gt;&amp;lt;li&amp;gt;&amp;lt;strong&amp;gt;Durability Focus:&amp;lt;/strong&amp;gt; Multiple reviewers called it a true BIFL purchase that will outlast numerous cheaper alternatives&amp;lt;/li&amp;gt;&amp;lt;li&amp;gt;&amp;lt;strong&amp;gt;Material Quality:&amp;lt;/strong&amp;gt; 100% stainless steel construction with no plastic parts was consistently praised&amp;lt;/li&amp;gt;&amp;lt;li&amp;gt;&amp;lt;strong&amp;gt;Longevity Reports:&amp;lt;/strong&amp;gt; Users who owned the kettle for years said it holds up exceptionally well and maintains its finish&amp;lt;/li&amp;gt;&amp;lt;/ul&amp;gt;&amp;lt;br&amp;gt;&amp;lt;p&amp;gt;&amp;lt;strong&amp;gt;Bottom line:&amp;lt;/strong&amp;gt; While the kettle&amp;#39;s durability suggests less frequent replacement (reducing waste), reviews contained no explicit sustainability claims about sourcing, manufacturing processes, or recyclability to evaluate.&amp;lt;/p&amp;gt;&lt;/p&gt;
</t>
  </si>
  <si>
    <t>&lt;p&gt;Reddit sentiment is highly polarized but leans positive for those who get a defect-free unit. Users see it as a true BIFL purchase worth the premium for avoiding plastic and frequent replacements.&lt;/p&gt;&lt;ul&gt;&lt;li&gt;&lt;strong&gt;Quality control issues:&lt;/strong&gt; Many report whistle failures, rust spots, and leaking seams - especially frustrating at this price point&lt;/li&gt;&lt;li&gt;&lt;strong&gt;Material praise:&lt;/strong&gt; One user said they decided to stop buying cheap garbage with plastic and they're not ONE BIT SORRY about paying more for this freaking boss kettle&lt;/li&gt;&lt;li&gt;&lt;strong&gt;Mixed durability:&lt;/strong&gt; Long-term owners cherish theirs for years, while others get defective units that rust or leak immediately&lt;/li&gt;&lt;/ul&gt;&lt;br&gt;&lt;p&gt;&lt;strong&gt;Bottom line:&lt;/strong&gt; The BIFL community wants to love this all-metal kettle, but inconsistent manufacturing creates a gamble - you'll either get a lifetime companion or an overpriced disappointment.&lt;/p&gt;</t>
  </si>
  <si>
    <t>All-Clad's Stainless Steel Tea Kettle is a BIFL lottery ticket. When you win, you get a tank-like, all-metal kettle that could last generations. When you lose, you're stuck with an overpriced, leaking disappointment with unfixable defects. The lifetime warranty provides security, but the inconsistent quality control makes this a risky investment at $120. Best for those who prize plastic-free construction and are willing to potentially exchange units to get a good one.</t>
  </si>
  <si>
    <t>"Suffers from serious quality control inconsistencies - some units last years flawlessly while others arrive with leaks, rust spots, or non-functional whistles</t>
  </si>
  <si>
    <t>Zero repairability despite the all-metal construction - sealed design means defects require complete replacement</t>
  </si>
  <si>
    <t>Generous lifetime warranty coverage, though requiring proof of purchase and original owner status</t>
  </si>
  <si>
    <t>Premium price ($120) that's justified only if you get a defect-free unit that can truly last generations</t>
  </si>
  <si>
    <t>BIFL community wants to love this kettle for its all-stainless build, but manufacturing inconsistency creates significant frustration</t>
  </si>
  <si>
    <t>All-Clad's Stainless Steel Tea Kettle combines timeless functionality with premium construction. Made from heavy-gauge stainless steel with a bonded base to resist warping, this kettle works reliably on all cooktops including induction. The all-metal design features secure riveted handles, visible fill lines for precision, and a classic whistle that signals when water reaches boiling temperature.</t>
  </si>
  <si>
    <t>10-20+ years with proper care (though quality control issues affect consistency)</t>
  </si>
  <si>
    <t>Is the All-Clad Stainless Steel Tea Kettle compatible with all types of stovetops, including induction?</t>
  </si>
  <si>
    <t>Yes, the All-Clad Stainless Steel Tea Kettle is compatible with all cooktops, including induction, due to its fully bonded magnetic stainless steel exterior.</t>
  </si>
  <si>
    <t>What is the capacity of the All-Clad Stainless Steel Tea Kettle?</t>
  </si>
  <si>
    <t>The All-Clad Stainless Steel Tea Kettle has a capacity of 2 quarts, which is suitable for everyday use.</t>
  </si>
  <si>
    <t>Is the All-Clad Stainless Steel Tea Kettle dishwasher safe?</t>
  </si>
  <si>
    <t>The kettle is dishwasher safe but hand-washing is recommended to maintain its finish and longevity.</t>
  </si>
  <si>
    <t>Does the All-Clad Stainless Steel Tea Kettle whistle when the water boils?</t>
  </si>
  <si>
    <t>Yes, it features a whistling function that alerts you when the water has reached boiling point.</t>
  </si>
  <si>
    <t>What materials and construction features ensure heat distribution and durability in the All-Clad Stainless Steel Tea Kettle?</t>
  </si>
  <si>
    <t>The kettle is made from heavy-gauge single-ply stainless steel with a bonded base designed for warp resistance and rapid, even heat distribution, ensuring durability and professional-grade performance.</t>
  </si>
  <si>
    <t>100% stainless steel with no plastic</t>
  </si>
  <si>
    <t>Lifetime warranty covers defects and replacement</t>
  </si>
  <si>
    <t>Heavy-gauge construction for durability</t>
  </si>
  <si>
    <t>Inconsistent quality control issues reported</t>
  </si>
  <si>
    <t>Whistle mechanism frequently fails</t>
  </si>
  <si>
    <t>Virtually impossible to repair yourself</t>
  </si>
  <si>
    <t>Premium price for hit-or-miss quality</t>
  </si>
  <si>
    <t>{"frequency":{"frequency":"Weekly / As Needed","description":"Clean weekly or as needed depending on use and water hardness; deep clean when you notice limescale or stains"},"steps":[{"step":1,"title":"Clean","icon":"clean","description":"Wash with warm soapy water and a soft sponge after each use, paying attention to the interior, spout, and any infuser. For limescale or stains, soak with a mixture of white vinegar and water, then rinse thoroughly. Avoid harsh scrubbers, steel wool, or abrasive cleaners to prevent scratching[2][3][4].","products":[{"name":"White Vinegar","price":"$3"},{"name":"Soft Sponge","price":"$3-5"}]},{"step":2,"title":"Condition / Maintain","icon":"condition","description":"For tough stains or discoloration, use a paste of Bar Keepers Friend and water, gently scrubbing with a soft cloth. Always rinse and dry thoroughly after cleaning. Remove and clean any removable infuser or filter separately[2][4].","products":[{"name":"Bar Keepers Friend Cleanser","price":"$5"}]},{"step":3,"title":"Protect / Store","icon":"protect","description":"Dry the kettle completely after each use to prevent water spots and mineral buildup. Store in a dry place, ideally with the lid off to allow air circulation. Avoid stacking heavy items on top to maintain shape and finish[3][4].","products":[]}]}</t>
  </si>
  <si>
    <t>Designed in the USA but manufactured in China</t>
  </si>
  <si>
    <t>stainless steel kettle, all-clad cookware, durable kitchenware, stovetop kettle, induction compatible, whistling kettle, metal handle, plastic-free, tea brewing, long-lasting</t>
  </si>
  <si>
    <t>Daily tea preparation, Coffee pour-over brewing, Boiling water for cooking, Entertaining guests, Long-term kitchen essential</t>
  </si>
  <si>
    <t>""Decided to stop buying cheap garbage with plastic and they're not ONE BIT SORRY about paying more for this freaking boss kettle." – Reddit user</t>
  </si>
  <si>
    <t>Could've been great, but inconsistent manufacturing makes this a risky purchase. Who wants multiple exchanges on a premium product?" – BIFL reviewer</t>
  </si>
  <si>
    <t>https://www.buyitforlifeproducts.com/?post_type=bifl-product&amp;p=5828</t>
  </si>
  <si>
    <t>Staub</t>
  </si>
  <si>
    <t>Cast Iron 1-qt Round Tea Kettle</t>
  </si>
  <si>
    <t>https://www.amazon.com/Staub-1650091-Round-Kettle-Dark/dp/B005EH0V4Y/ref=sr_1_3?crid=G28S9WYD9AD0&amp;dib=eyJ2IjoiMSJ9.E6_pCznL3GhmBbXA6hl9CDvOIkYjICfVsAn-tMkg5Z9r8l7_zx3xRJ0Ih4fWej-2jVDlKGPJWwDv7XFD9WJEH5b4EiJZPzlrlOZjoiS9VuYvj3zBQQEOlq5MZD_odvlQ55zv9Aw8bgXz-4KTIpMyeDBhYA_ww8N5_FI0aYABwRTx8uvkBCgqaWMxzCz49qFzY5MI_frR2VGkukLP6g9I-qifwd5HUVHM2P6EoiE5gR4LeXsz651RJyd5c5sASt0qqp75Cc2c4ne70EZhkvSX1kaPbpTbN2MoyXNRtq1c2dQ.6epp7z67GmBjxi94_6BOCv-PkxkIZHz0GoAsVblDbKo&amp;dib_tag=se&amp;keywords=Staub%2BCast%2BIron%2BRound%2BTea%2BKettle&amp;qid=1754665519&amp;sprefix=staub%2Bcast%2Biron%2Bround%2Btea%2Bkettle%2Caps%2C335&amp;sr=8-3&amp;th=1</t>
  </si>
  <si>
    <t>https://amzn.to/476wemD</t>
  </si>
  <si>
    <t>B005EH0V4Y</t>
  </si>
  <si>
    <t>https://docs.google.com/document/d/18oFyMnIKi6SZiHONS52ZtTWiKZ9rqXInC97D4sOnQH0</t>
  </si>
  <si>
    <t>https://docs.google.com/document/d/1Yp8_S_QJPwvhdIrDeReh452SqnSdTB6CuL8Kn5LU14k/edit</t>
  </si>
  <si>
    <t>https://docs.google.com/document/d/1jR4rM6UM0_8DXHEXaz72udTWYuLnhLLnrUby75NyDeg/edit</t>
  </si>
  <si>
    <t>https://docs.google.com/document/d/1M35EjiV_eYo9UBu_OoisGzcPMai8H6pkzn-dlLS3RI4/edit</t>
  </si>
  <si>
    <t>https://www.zwilling.com/ca/staub/</t>
  </si>
  <si>
    <t>https://docs.google.com/document/d/18tgzdGSc-qkjUZNRjfH34OhMwWZymiuA_fQ7N2AXNCw/edit</t>
  </si>
  <si>
    <t>https://www.amazon.com/STAUB/b/ref=bl_dp_s_web_19071404011?ie=UTF8&amp;node=19071404011&amp;field-lbr_brands_browse-bin=STAUB</t>
  </si>
  <si>
    <t>https://m.media-amazon.com/images/I/71aoyg23eAL._AC_SL1500_.jpg</t>
  </si>
  <si>
    <t>https://m.media-amazon.com/images/I/71aoyg23eAL._AC_SL1500_.jpg, https://m.media-amazon.com/images/I/61LgmKfU6qL._AC_SL1500_.jpg, https://m.media-amazon.com/images/I/614FoE+LBrL._AC_SL1500_.jpg, https://m.media-amazon.com/images/I/61X8sXAcFeL._AC_SL1500_.jpg, https://m.media-amazon.com/images/I/81mPwol1MoL._AC_SL1500_.jpg</t>
  </si>
  <si>
    <t>Only 9 left in stock - order soon.</t>
  </si>
  <si>
    <t>Home &amp; Kitchen &gt; Kitchen &amp; Dining &gt; Dining &amp; Entertaining &gt; Dinnerware &amp; Serveware &gt; Teapots &amp; Coffee Servers &gt; Teapots</t>
  </si>
  <si>
    <t>Suitable for boiling water and to steep tea Tea remains hot for a long time Tea ball is hooked in underneath the knob Suitable for all types of hobs, including induction Also suitable for serving soups and sauces</t>
  </si>
  <si>
    <t>For centuries, cooks have taken advantage of the natural heat retention and redistribution properties of cast iron. Staub builds on this tradition with our enameled cast iron cookware. Black matte enamel inside and cooking surface creates a culinary advantage for better browning, braising, and roasting. Colorful enamel outside adds flare to your kitchen and table. Safe for use on all types of heat sources, including gas, electric, and induction, and oven safe up to 500F. Chip resistant and dishwasher safe. Made in France.</t>
  </si>
  <si>
    <t>4.72"D x 6.54"W x 7.09"H</t>
  </si>
  <si>
    <t>Suitable for boiling water and to steep tea</t>
  </si>
  <si>
    <t>Tea remains hot for a long time</t>
  </si>
  <si>
    <t>Tea ball is hooked in underneath the knob</t>
  </si>
  <si>
    <t>Suitable for all types of hobs, including induction</t>
  </si>
  <si>
    <t>Also suitable for serving soups and sauces</t>
  </si>
  <si>
    <t>&lt;p&gt;This kettle's split personality — beautiful French cast iron that rusts after 2 years — lands it squarely in 'decent if babied' territory. The community's torn between those who baby it successfully and those who found rust in their tea.&lt;/p&gt;&lt;ul&gt;&lt;li&gt;&lt;strong&gt;Material Quality:&lt;/strong&gt; Users praise the heavy cast iron build and thick enamel, with one saying they wanted something that would last for the long haul and found it. But multiple reports of the interior eroding so that rust leaked into the water after just 2 years directly contradict the heirloom promise.&lt;/li&gt;&lt;li&gt;&lt;strong&gt;Design Flaws:&lt;/strong&gt; The floppy dual-handle design forces users to grab hot handles with oven mitts every time they pour. One frustrated owner called it the worst designed pot ever because you can't remove the lid with one hand.&lt;/li&gt;&lt;li&gt;&lt;strong&gt;Warranty Reality:&lt;/strong&gt; ZWILLING covers manufacturing defects but explicitly excludes normal wear and tear. With a 4-6 week inspection process and customers paying return shipping, getting rust issues resolved sounds like pulling teeth.&lt;/li&gt;&lt;/ul&gt;&lt;br&gt;&lt;p&gt;&lt;strong&gt;Bottom line:&lt;/strong&gt; Could've been great, but the rust reports and awkward handles knock this down from BIFL status. For $150, you deserve a kettle that doesn't make you choose between burnt fingers and rusty water.&lt;/p&gt;</t>
  </si>
  <si>
    <t>&lt;p&gt;The Staub tea kettle shows almost no repair potential based on user experiences. Multiple reviewers report the interior enamel eroded so that rust leaked into the water after 2 years and the warranty process was frustrating with no resolution. The cast iron construction is sealed with enamel coating that cannot be restored once damaged.&lt;/p&gt;&lt;ul&gt;&lt;li&gt;&lt;strong&gt;No user-serviceable parts:&lt;/strong&gt; Zero mention of replacement parts, repair guides, or successful fixes across all reviews&lt;/li&gt;&lt;li&gt;&lt;strong&gt;Enamel failure is terminal:&lt;/strong&gt; When the enamel chips or bubbles, exposing the cast iron underneath, the kettle becomes unusable due to rust contamination&lt;/li&gt;&lt;li&gt;&lt;strong&gt;Warranty replaces, not repairs:&lt;/strong&gt; ZWILLING explicitly states we do not offer repairs of any kind - they only replace defective items&lt;/li&gt;&lt;/ul&gt;&lt;br&gt;&lt;p&gt;&lt;strong&gt;Bottom line:&lt;/strong&gt; Once the enamel coating fails, this kettle is destined for recycling. The sealed design and lack of repair support make it a throwaway item despite the premium price.&lt;/p&gt;</t>
  </si>
  <si>
    <t>&lt;p&gt;Staub offers a limited lifetime warranty against manufacturing defects when products are used according to care instructions. This coverage is strong but includes typical limitations.&lt;/p&gt;&lt;ul&gt;&lt;li&gt;&lt;strong&gt;Coverage:&lt;/strong&gt; Protects against defects in materials and workmanship including enamel chips, cracks, or broken handles due to manufacturing faults.&lt;/li&gt;&lt;li&gt;&lt;strong&gt;Limitations:&lt;/strong&gt; Excludes damage from misuse, drops, overheating, or improper cleaning. Normal manufacturing marks and wear are not covered.&lt;/li&gt;&lt;li&gt;&lt;strong&gt;Claims Process:&lt;/strong&gt; Requires proof of purchase and may involve product inspection. Generally handled through the retailer or Zwilling (parent company).&lt;/li&gt;&lt;/ul&gt;&lt;br&gt;&lt;p&gt;&lt;strong&gt;Bottom line:&lt;/strong&gt; Staub's warranty is comprehensive and well-documented, with confirmed cases of honored claims. Users report mixed experiences, with some successful replacements but also claims denied for "misuse" in borderline cases.&lt;/p&gt;</t>
  </si>
  <si>
    <t xml:space="preserve">&lt;p&gt;&amp;lt;p&amp;gt;No direct sustainability information found in the reviews. Users focus on the kettle&amp;#39;s durability and French craftsmanship, but environmental impact, materials sourcing, and end-of-life disposal aren&amp;#39;t discussed.&amp;lt;/p&amp;gt;&amp;lt;ul&amp;gt;&amp;lt;li&amp;gt;&amp;lt;strong&amp;gt;Durability signals:&amp;lt;/strong&amp;gt; Some praise it as built to outlive us and made to last for the long haul, suggesting reduced replacement needs&amp;lt;/li&amp;gt;&amp;lt;li&amp;gt;&amp;lt;strong&amp;gt;Material concerns:&amp;lt;/strong&amp;gt; Multiple reports of enamel chipping and rust after 1-2 years contradict the lifetime durability promise&amp;lt;/li&amp;gt;&amp;lt;li&amp;gt;&amp;lt;strong&amp;gt;Manufacturing origin:&amp;lt;/strong&amp;gt; Made in France production mentioned positively, but no details on environmental standards or practices&amp;lt;/li&amp;gt;&amp;lt;/ul&amp;gt;&amp;lt;br&amp;gt;&amp;lt;p&amp;gt;&amp;lt;strong&amp;gt;Bottom line:&amp;lt;/strong&amp;gt; Cast iron construction theoretically supports longevity, but real-world durability issues and lack of transparency on sourcing, energy use, or recyclability prevent any meaningful sustainability assessment.&amp;lt;/p&amp;gt;&lt;/p&gt;
</t>
  </si>
  <si>
    <t>&lt;p&gt;Mixed experiences divide the community on this Staub tea kettle. While some users praise the French-made quality saying they wanted something that would last for the long haul and found it, others report serious durability failures after just 1-2 years.&lt;/p&gt;&lt;ul&gt;&lt;li&gt;&lt;strong&gt;Quality believers:&lt;/strong&gt; Users love the heavy-duty cast iron build and excellent heat retention, viewing it as an heirloom piece that justifies the premium price&lt;/li&gt;&lt;li&gt;&lt;strong&gt;Design frustrations:&lt;/strong&gt; The floppy dual-handle design draws consistent criticism, with users calling it the worst designed pot ever since handles get very hot and require oven mitts to pour&lt;/li&gt;&lt;li&gt;&lt;strong&gt;BIFL failures:&lt;/strong&gt; Multiple reports of enamel chipping and rust developing after regular use directly contradict the buy-it-for-life promise, with one user saying the interior eroded so rust leaked into the water&lt;/li&gt;&lt;/ul&gt;&lt;br&gt;&lt;p&gt;&lt;strong&gt;Bottom line:&lt;/strong&gt; The community is split between those who see it as a beautiful lifetime investment and those experiencing premature failures - not the consensus you want for a $150 kettle.&lt;/p&gt;</t>
  </si>
  <si>
    <t>This Staub tea kettle falls into BIFL purgatory at 5.5/10. While beautifully crafted from French cast iron with excellent heat retention, persistent reports of interior enamel erosion leading to rust contamination after just 2 years torpedo its lifetime potential. Add in the impractical hot handle design that requires oven mitts for every pour, and you're looking at a premium-priced kettle ($150) that's more about aesthetics than true longevity. Best for those willing to baby their kitchenware who value traditional looks over practical design.</t>
  </si>
  <si>
    <t>"Beautiful cast iron construction undermined by consistent reports of interior enamel failure leading to rust in water after 1-2 years</t>
  </si>
  <si>
    <t>Near-zero repairability - once the enamel coating fails, the kettle becomes unusable with no fix possible</t>
  </si>
  <si>
    <t>Strong lifetime warranty on paper, but multiple users report frustrating claim experiences with damage often classified as 'normal wear'</t>
  </si>
  <si>
    <t>At $150, you're paying for French craftsmanship but getting a product that may fail within 24 months - poor value for BIFL seekers</t>
  </si>
  <si>
    <t>Community deeply divided between those who treasure it as an heirloom piece and those who experienced premature failures</t>
  </si>
  <si>
    <t>Staub's Cast Iron Round Tea Kettle combines traditional craftsmanship with practical design. Made from heavy-duty cast iron with enamel coating, this 1-quart kettle retains heat exceptionally well, keeping tea hot long after brewing. The integrated tea ball hook adds functionality, while compatibility with all stovetops, including induction, ensures versatility. Its elegant French design transitions seamlessly from kitchen to table.</t>
  </si>
  <si>
    <t>2-5 years with proper care and gentle handling</t>
  </si>
  <si>
    <t>Is the Staub Cast Iron 1-qt Round Tea Kettle compatible with all stovetops including induction?</t>
  </si>
  <si>
    <t>Yes, the Staub Cast Iron 1-qt Round Tea Kettle has a smooth enamel base that is compatible with all cooktops, including induction stovetops.</t>
  </si>
  <si>
    <t>Is the Staub Round Tea Kettle dishwasher safe?</t>
  </si>
  <si>
    <t>While the Staub Tea Kettle is dishwasher safe, hand washing is recommended to preserve its enamel finish and overall durability.</t>
  </si>
  <si>
    <t>What is the material and finish of the Staub 1-qt Round Tea Kettle?</t>
  </si>
  <si>
    <t>The kettle is made of enameled cast iron with a durable enamel finish that resists discoloration, scratching, rusting, and chipping under normal use. It also features a stainless steel handle.</t>
  </si>
  <si>
    <t>What capacity and dimensions does the Staub Cast Iron Round Tea Kettle have?</t>
  </si>
  <si>
    <t>The kettle has a 1-quart capacity and measures approximately 7 inches by 6.5 inches by 4.7 inches (height, width, depth).</t>
  </si>
  <si>
    <t>Is the Staub Cast Iron Round Tea Kettle oven safe and up to what temperature?</t>
  </si>
  <si>
    <t>Yes, the Staub Tea Kettle is oven safe up to 500°F, allowing versatility from stovetop to oven use.</t>
  </si>
  <si>
    <t>Beautiful French-made cast iron design</t>
  </si>
  <si>
    <t>Excellent heat retention properties</t>
  </si>
  <si>
    <t>Heavyweight, substantial construction</t>
  </si>
  <si>
    <t>Interior enamel erodes causing rust issues</t>
  </si>
  <si>
    <t>Handles get dangerously hot</t>
  </si>
  <si>
    <t>Awkward dual-handle design needs two hands</t>
  </si>
  <si>
    <t>Poor durability despite premium price</t>
  </si>
  <si>
    <t>{"frequency":{"frequency":"After each use","description":"Clean and dry the kettle after every use to prevent rust and maintain optimal condition."},"steps":[{"step":1,"title":"Clean","icon":"clean","description":"Allow the kettle to cool completely before cleaning. Wash with warm water and mild liquid dish soap using a soft sponge or brush. Avoid metal brushes, abrasive pads, or harsh chemical cleaners to prevent damage.","products":[{"name":"Mild Liquid Dish Soap","price":"$5"},{"name":"Soft Sponge","price":"$3"}]},{"step":2,"title":"Condition / Maintain","icon":"condition","description":"Thoroughly dry the kettle immediately after washing to prevent rust. Occasionally, wipe the exterior with a small amount of cooking oil to maintain the finish. Do not use for stovetop heating; this kettle is for boiling water only.","products":[{"name":"Food-Grade Mineral Oil or Cooking Oil","price":"$8-12"}]},{"step":3,"title":"Protect / Store","icon":"protect","description":"Store the kettle in a dry place with the lid off to allow air circulation and prevent moisture buildup and rust. Use a trivet or protective pad beneath the kettle to protect surfaces and the kettle base.","products":[]}]}</t>
  </si>
  <si>
    <t>Made in France, maintaining Staub's tradition of French craftsmanship since its founding</t>
  </si>
  <si>
    <t>cast iron tea kettle, enamel teapot, french kitchenware, heat retention, induction compatible, tea brewing, staub cookware, stovetop kettle, multi-purpose kettle</t>
  </si>
  <si>
    <t>Daily tea preparation, Serving hot beverages, Small batch soup serving, Specialty sauce warming</t>
  </si>
  <si>
    <t>""The interior eroded so that rust leaked into the water after just 2 years directly contradicting the heirloom promise." – Reddit user</t>
  </si>
  <si>
    <t>The worst designed pot ever because you can't remove the lid with one hand and handles get very hot." – Amazon reviewer</t>
  </si>
  <si>
    <t>https://www.buyitforlifeproducts.com/?post_type=bifl-product&amp;p=5836</t>
  </si>
  <si>
    <t>Hybrid Water Boiler &amp; Warmer</t>
  </si>
  <si>
    <t>https://www.amazon.com/Zojirushi-Hybrid-Water-Boiler-Warmer/dp/B00R4HKIV8/ref=sr_1_1_mod_primary_new?crid=V55K1OI4A67C&amp;dib=eyJ2IjoiMSJ9.a-pCrQDei2FWQzLA5fUEwD7Q1bSbQsltm3KW4i7TFzNGnJK32Dcb2nKgmBcrg7prLaHBzRvuyWu12cwxtnfL-T0GziWtziFRaPq4tOtQalwhoDo5v-L8YYU84e4dPcepmcl7yPYhgYKhqV1RPYhP85AFcHARBu679LSVZ_GzZAPSBut9vgC8lCpyRhsMxtQm4ubPse97KpIuRZvftrA78d-6-aengkRfRALnAJ8XTmWLCwgIJ67lAku0l6tEa6vJ6e5Y8etu0LuMeE5n1ZfxlIEU0jbN9x0TwmbdJ7flmU0.alf1_Ai6ga3XGiEa9HFg3WDNVQk5BOpK2GzeaEsoYZ0&amp;dib_tag=se&amp;keywords=Zojirushi+Hybrid+Water+Boiler+And+Warmer&amp;qid=1754665630&amp;sbo=RZvfv%2F%2FHxDF%2BO5021pAnSA%3D%3D&amp;sprefix=zojirushi+hybrid+water+boiler+and+warmer%2Caps%2C483&amp;sr=8-1</t>
  </si>
  <si>
    <t>https://amzn.to/45763L0</t>
  </si>
  <si>
    <t>B00R4HKIV8</t>
  </si>
  <si>
    <t>https://docs.google.com/document/d/14UgfiHGpO0ivxkeWr84eXyA5iOwM75gsjF6r73csOLw</t>
  </si>
  <si>
    <t>https://docs.google.com/document/d/1s7h0vPB4fkaXmoYTziUFyVowUWqzad82RpMvAvKqp6Q/edit</t>
  </si>
  <si>
    <t>https://docs.google.com/document/d/1ZMJAwyfZUnj4_vwotiKuWrUcATN44oVHZW_uOxsTtRU/edit</t>
  </si>
  <si>
    <t>https://docs.google.com/document/d/1wiNmsw2MyBG8jm7nSLNypNlUoTZY6OQ_nPb4PcpuZko/edit</t>
  </si>
  <si>
    <t>https://docs.google.com/document/d/145E7vPzK81p_uZUGYsBayoPhC6rqPF1kcO4FQL43sxs/edit</t>
  </si>
  <si>
    <t>https://www.amazon.com/stores/Zojirushi/page/4D091DFE-7D4F-4118-A704-C389FBA53C4E?is_byline_deeplink=true&amp;deeplink=DE9CFE1F-9F34-4999-ACB6-131AD608594B&amp;redirect_store_id=4D091DFE-7D4F-4118-A704-C389FBA53C4E&amp;lp_asin=B00R4HKIV8&amp;ref_=ast_bln&amp;store_ref=bl_ast_dp_brandLogo_sto</t>
  </si>
  <si>
    <t>https://m.media-amazon.com/images/I/51tMAbpT4aL._AC_SL1000_.jpg</t>
  </si>
  <si>
    <t>https://m.media-amazon.com/images/I/51tMAbpT4aL._AC_SL1000_.jpg, https://m.media-amazon.com/images/I/51Y7JmQ1dzL._AC_SL1000_.jpg, https://m.media-amazon.com/images/I/61rAlBTSWQL._AC_SL1073_.jpg, https://m.media-amazon.com/images/I/51TeCwIPZGL._AC_.jpg, https://m.media-amazon.com/images/I/61z2dYXXcBL._AC_SL1103_.jpg, https://m.media-amazon.com/images/I/51Liqsw3+6L._AC_.jpg, https://m.media-amazon.com/images/I/61p4eeoN43L._AC_SL1500_.jpg</t>
  </si>
  <si>
    <t>Home &amp; Kitchen &gt; Kitchen &amp; Dining &gt; Coffee, Tea &amp; Espresso &gt; Kettles &amp; Tea Machines &gt; Combination Water Boilers &amp; Warmers</t>
  </si>
  <si>
    <t>CONTROLS: Micro computerized temperature control system KEEP WARM SETTING: Four keep warm temperature settings (160-degree, 175-degree, 195-degree, 208-degree, and vacuum) WARM WITHOUT BOIL: Optional Quick Temp Mode keeps water warm directly without reaching a boil EASY CLEANING: The water boiler and warmer is easy to clean with the easy-to-clean nonstick interior WATER LEVEL MARKINGS: Easy-to-read large wraparound Panorama Window water level gauge</t>
  </si>
  <si>
    <t>Imagine having hot water available to you at the touch of a button, anytime, at exactly the right temperature for your needs. Different drinks, especially teas, require accuracy in the temperature of the water when brewing. Once you've added a zojirushi water boiler to your life, you'll see how indispensable it really is. The zojirushi events Hybrid water boiler &amp; warmer includes a vacuum-electric keep warm system. 4 keep warm temperature settings, and Vacuum insulated non-electric keep warm. The quick temp mode heats the water directly to the selected keep warm temperature without reaching a boil. The water will reach the selected keep warm temperature quicker than regular mode. Other benefits include reduced steam and reduced energy use. This mode should be used when DE chlorination is not necessary, such as when using bottle or purified water. Dispenser has a one-touch electric dispensing G system, and displays actual water temperature at all times. Includes energy-saving timer function (6-10 hours), and multiple safety features including auto shut-off. Removable magnetic power cord</t>
  </si>
  <si>
    <t>11.13"L x 8.75"W x 13.88"H</t>
  </si>
  <si>
    <t>CONTROLS: Micro computerized temperature control system</t>
  </si>
  <si>
    <t>KEEP WARM SETTING: Four keep warm temperature settings (160-degree, 175-degree, 195-degree, 208-degree, and vacuum)</t>
  </si>
  <si>
    <t>WARM WITHOUT BOIL: Optional Quick Temp Mode keeps water warm directly without reaching a boil</t>
  </si>
  <si>
    <t>EASY CLEANING: The water boiler and warmer is easy to clean with the easy-to-clean nonstick interior</t>
  </si>
  <si>
    <t>WATER LEVEL MARKINGS: Easy-to-read large wraparound Panorama Window water level gauge</t>
  </si>
  <si>
    <t>&lt;p&gt;Zojirushi water boilers are legendary workhorses with a fatal flaw. Users report 14-20 year lifespans from older models, but newer units face plastic lid degradation that threatens their BIFL status.&lt;/p&gt;&lt;ul&gt;&lt;li&gt;&lt;strong&gt;Rock-solid longevity:&lt;/strong&gt; Multiple owners replacing units after 14-20 years of daily use. One user ran theirs over 1,000 hours through cold winters without turning it off except to refill.&lt;/li&gt;&lt;li&gt;&lt;strong&gt;Lid failure plague:&lt;/strong&gt; After 5-7 years, plastic components crumble like cookies leaving particles in water. Users report tasting burnt plastic and needing $50 lid replacements every 2-3 years.&lt;/li&gt;&lt;li&gt;&lt;strong&gt;Quality concerns in newer models:&lt;/strong&gt; Recent buyers finding rust spots on non-stick interiors after just months of use, despite following cleaning instructions. Made in Japan models still outperform knockoffs though.&lt;/li&gt;&lt;/ul&gt;&lt;br&gt;&lt;p&gt;&lt;strong&gt;Bottom line:&lt;/strong&gt; Could've been the perfect BIFL appliance, but recurring lid failures knock it down from legendary status. Still beats most competitors if you're willing to budget for lid replacements.&lt;/p&gt;</t>
  </si>
  <si>
    <t>&lt;p&gt;Mixed repair story here. Long-term users report these boilers run 10-20 years, but the lid is the weak link — plastic components degrade after 5-7 years, crumbling and contaminating water.&lt;/p&gt;&lt;ul&gt;&lt;li&gt;&lt;strong&gt;Parts availability:&lt;/strong&gt; Replacement lids exist but cost around $50, and gaskets aren't sold separately — you must buy the whole assembly&lt;/li&gt;&lt;li&gt;&lt;strong&gt;Maintenance:&lt;/strong&gt; Easy descaling with citric acid keeps internals clean, extending lifespan significantly&lt;/li&gt;&lt;li&gt;&lt;strong&gt;Design concerns:&lt;/strong&gt; Newer models showing rust issues within months, suggesting quality control problems. No mention of user-serviceable internals or repair manuals&lt;/li&gt;&lt;/ul&gt;&lt;br&gt;&lt;p&gt;&lt;strong&gt;Bottom line:&lt;/strong&gt; Repairable through expensive part replacement rather than actual fixing. Great for those willing to pay for new lids every few years, but not truly built for DIY repair.&lt;/p&gt;</t>
  </si>
  <si>
    <t>&lt;p&gt;Zojirushi appears to offer a standard 1-year limited warranty, but specific details are not clearly outlined in the provided information.&lt;/p&gt;&lt;ul&gt;&lt;li&gt;&lt;strong&gt;Duration:&lt;/strong&gt; Based on user comments and industry standards, Zojirushi likely provides a 1-year manufacturer's warranty&lt;/li&gt;&lt;li&gt;&lt;strong&gt;Replacement Process:&lt;/strong&gt; Several users mention products lasting 10-20 years, but there's no specific information about warranty claims or the company's responsiveness&lt;/li&gt;&lt;li&gt;&lt;strong&gt;Common Issues:&lt;/strong&gt; Users report lid degradation after 5-7 years and rust problems in newer models, both occurring well outside standard warranty periods&lt;/li&gt;&lt;/ul&gt;&lt;br&gt;&lt;p&gt;&lt;strong&gt;Bottom line:&lt;/strong&gt; No official warranty information is provided in the review content, so we must default to a 5.0 score. While the products demonstrate excellent longevity, we cannot assess how Zojirushi handles warranty claims or what their official policy covers.&lt;/p&gt;</t>
  </si>
  <si>
    <t xml:space="preserve">&lt;p&gt;&amp;lt;p&amp;gt;This water boiler shows solid sustainability through exceptional longevity, with users reporting 14-20 years of daily use from their units. Multiple reviewers mention replacing ancient Zojirushi boilers with new ones, proving these are built to last generations.&amp;lt;/p&amp;gt;&amp;lt;ul&amp;gt;&amp;lt;li&amp;gt;&amp;lt;strong&amp;gt;Repairability:&amp;lt;/strong&amp;gt; Users note that gaskets and lids can be replaced, and maintenance uses cheap citric acid instead of harsh chemicals&amp;lt;/li&amp;gt;&amp;lt;li&amp;gt;&amp;lt;strong&amp;gt;Energy efficiency:&amp;lt;/strong&amp;gt; The VE vacuum insulation models specifically save electricity by maintaining temperature without constant reheating&amp;lt;/li&amp;gt;&amp;lt;li&amp;gt;&amp;lt;strong&amp;gt;Material concerns:&amp;lt;/strong&amp;gt; Plastic lid components degrade after 5-7 years, creating microplastic waste that users worry about consuming&amp;lt;/li&amp;gt;&amp;lt;/ul&amp;gt;&amp;lt;br&amp;gt;&amp;lt;p&amp;gt;&amp;lt;strong&amp;gt;Bottom line:&amp;lt;/strong&amp;gt; A durable workhorse that avoids the landfill for decades, though the plastic lid degradation and lack of recycling info prevent a higher score. Still beats replacing cheap kettles every few years.&amp;lt;/p&amp;gt;&lt;/p&gt;
</t>
  </si>
  <si>
    <t>&lt;p&gt;Zojirushi water boilers earn strong community respect with proven 10-20 year lifespans, though lid plastic degradation concerns divide long-term users.&lt;/p&gt;&lt;ul&gt;&lt;li&gt;&lt;strong&gt;Durability champion:&lt;/strong&gt; Redditors regularly replace units after 14-15 years of daily use, with some reporting their boilers still going strong after 6+ years and over 1,000 hours&lt;/li&gt;&lt;li&gt;&lt;strong&gt;Lid controversy:&lt;/strong&gt; Multiple BIFL members warn that lid plastics crumble after 5-7 years, creating burnt plastic taste and requiring $50 replacements every few years&lt;/li&gt;&lt;li&gt;&lt;strong&gt;Made in Japan trust:&lt;/strong&gt; Community specifically seeks Japanese-made models over knockoffs, praising superior build quality despite the $250 price tag&lt;/li&gt;&lt;/ul&gt;&lt;br&gt;&lt;p&gt;&lt;strong&gt;Bottom line:&lt;/strong&gt; Despite lid issues, the BIFL community still recommends these as worthwhile investments for their exceptional core durability and convenience.&lt;/p&gt;</t>
  </si>
  <si>
    <t>Zojirushi water boilers are durability champions with a fatal flaw. Units regularly last 14-20 years, but plastic lids deteriorate after 5-7 years, requiring $50 replacements. They maintain temperature efficiently and represent solid value for those who use hot water daily, despite the $250 investment. Made-in-Japan models significantly outperform knockoffs. Best for tea enthusiasts and busy kitchens willing to budget for occasional lid replacements – not perfect BIFL, but better than replacing cheap kettles repeatedly.</t>
  </si>
  <si>
    <t>"Exceptional 14-20 year core durability with some units running 1,000+ continuous hours, but newer models show concerning rust development</t>
  </si>
  <si>
    <t>Critical flaw: plastic lid components crumble after 5-7 years, contaminating water and requiring expensive replacements</t>
  </si>
  <si>
    <t>Standard 1-year warranty offers minimal protection; all common failure points occur well outside coverage period</t>
  </si>
  <si>
    <t>$250 investment pays off through energy efficiency and decade-plus lifespan, if you accept $50 lid replacements every few years</t>
  </si>
  <si>
    <t>BIFL community consistently praises Japanese-made models despite lid issues; recommends as worthwhile long-term investment</t>
  </si>
  <si>
    <t>The Zojirushi Hybrid Water Boiler &amp; Warmer brings precision-controlled hot water to your kitchen with micro-computerized temperature regulation. This durable Japanese-engineered appliance maintains water at four precise temperatures, ideal for specialty teas and instant beverages. Its vacuum insulation technology preserves heat efficiently, while the nonstick interior facilitates easy maintenance. The panoramic water level window ensures convenient monitoring for this countertop essential.</t>
  </si>
  <si>
    <t>10-15 years for core functionality, though lid may need replacement after 5-7 years</t>
  </si>
  <si>
    <t>What technology does the Zojirushi Hybrid Water Boiler &amp; Warmer use to keep water warm?</t>
  </si>
  <si>
    <t>The Zojirushi Hybrid Water Boiler &amp; Warmer uses VE (Vacuum-Electric) hybrid technology which combines vacuum insulation with electric heating to keep water warm efficiently using minimal electricity.</t>
  </si>
  <si>
    <t>What temperature settings are available on the Zojirushi VE Hybrid Water Boiler &amp; Warmer?</t>
  </si>
  <si>
    <t>The VE Hybrid model offers four keep warm temperature settings: 160°F, 175°F, 195°F, and 208°F. It also has a Quick Temp mode to reach a selected temperature without boiling.</t>
  </si>
  <si>
    <t>Does the Zojirushi Hybrid Water Boiler have an energy-saving function?</t>
  </si>
  <si>
    <t>Yes, it features an energy-saving timer function that can be set from 6 to 16 hours, helping to reduce electricity usage when keeping water warm.</t>
  </si>
  <si>
    <t>How do I clean and maintain the Zojirushi Hybrid Water Boiler &amp; Warmer?</t>
  </si>
  <si>
    <t>The inner stainless steel water compartment is coated with a nonstick finish for easy cleaning. The unit also includes a descaling mode that should be used regularly with citric acid to prevent mineral buildup.</t>
  </si>
  <si>
    <t>Is it safe to leave the Zojirushi Water Boiler &amp; Warmer on all day?</t>
  </si>
  <si>
    <t>Yes, it is designed for continuous use and can be left on all day safely with auto shut-off and safety features to prevent overheating. User experiences report leaving it on for instant hot water convenience throughout the day.</t>
  </si>
  <si>
    <t>Exceptional longevity of 14-20 years</t>
  </si>
  <si>
    <t>Energy efficient with vacuum insulation</t>
  </si>
  <si>
    <t>Easy maintenance with citric acid</t>
  </si>
  <si>
    <t>Made in Japan models superior quality</t>
  </si>
  <si>
    <t>Plastic lid degrades after 5-7 years</t>
  </si>
  <si>
    <t>Replacement lids cost around $50</t>
  </si>
  <si>
    <t>Newer models show premature rust issues</t>
  </si>
  <si>
    <t>{"frequency":{"frequency":"Monthly / As Needed","description":"Descaling every 1–3 months helps prevent mineral buildup; external cleaning can be done weekly or as needed depending on use."},"steps":[{"step":1,"title":"Clean","icon":"clean","description":"Descale the inner container every 1–3 months using Zojirushi Inner Container Cleaner or citric acid dissolved in water—run a descaling/cleaning cycle per the manual. For daily use, wipe the exterior with a damp cloth and clean the removable drip tray and lid regularly. Avoid harsh chemicals or abrasive scrubbers.","products":[{"name":"Zojirushi Inner Container Cleaner (CD-K03E)","price":"$10"},{"name":"Food-Grade Citric Acid","price":"$8"}]},{"step":2,"title":"Condition / Maintain","icon":"condition","description":"No special conditioning products are required. After descaling, flush the boiler with fresh water to remove residual citric acid or cleaner. Regularly check for scale or debris and repeat cleaning if needed. Replace water daily for best taste.","products":[]},{"step":3,"title":"Protect / Store","icon":"protect","description":"Always unplug before cleaning or storing. Keep the unit in a dry, cool place; do not store with water in the tank for extended periods. When transporting, empty the water completely and secure the lid to avoid spills[3][8].","products":[]}]}</t>
  </si>
  <si>
    <t>Manufactured in Japan at Zojirushi's factory to meet strict quality control standards</t>
  </si>
  <si>
    <t>water boiler, temperature control, electric kettle, hot water dispenser, vacuum insulation, tea maker, zojirushi, kitchen appliance, energy efficient, japanese engineering</t>
  </si>
  <si>
    <t>Daily tea preparation, Making instant soups and noodles, Specialty coffee brewing, Baby formula preparation, Office break room beverage station</t>
  </si>
  <si>
    <t>""Multiple owners replacing units after 14-20 years of daily use. One user ran theirs over 1,000 hours through cold winters without turning it off." – Reddit user</t>
  </si>
  <si>
    <t>After 5-7 years, plastic components crumble like cookies leaving particles in water. Users report tasting burnt plastic." – BIFL community member</t>
  </si>
  <si>
    <t>https://www.buyitforlifeproducts.com/?post_type=bifl-product&amp;p=5845</t>
  </si>
  <si>
    <t>Dualit</t>
  </si>
  <si>
    <t>Classic 4 Slice NewGen Toaster</t>
  </si>
  <si>
    <t>https://www.amazon.com/Dualit-Slice-Toaster-Polished-Chrome/dp/B00009NRP4/ref=sr_1_2?crid=328DRWGGAR9JB&amp;dib=eyJ2IjoiMSJ9.76AjnTfzJ5FkqICUIgyYhLBDfzJcBLA61fa52tUeGySyVrzGjkj-vFHbU12_-nHqUy3mBKLvASvRiZxRWFQ8VVcci5j2dBDt6y0GWswshICiw0EFXR6tUDePfl9uXop1X_ZqdCTypebXuVW7FhbxEo4k8dz9Wvtidi9Fq00awc2GnsqOPU_YXmMce6MdvbINPKp7lET61yn4prYUzY7oyP41mm0uT1kFl4h3RK4-1CDNPI5WZf227UwSL0fwY-y_uL1aCzPB5x9QsUxqc-b70sdAriMW0ubzp5iVcqO1zVE.QDl9cHzff-9e0IB6Iqsj1KhsdBQFKk1Gr7G-hMA_8Z0&amp;dib_tag=se&amp;keywords=Dualit%2BToaster&amp;qid=1754665737&amp;sprefix=dualit%2Btoaster%2Caps%2C369&amp;sr=8-2&amp;th=1</t>
  </si>
  <si>
    <t>https://amzn.to/4mzChV9</t>
  </si>
  <si>
    <t>B00009NRP4</t>
  </si>
  <si>
    <t>https://docs.google.com/document/d/1bJ57K3z_7EW-Id1cFP8CuP2zi4HHSF4T4lPFMliKhvc</t>
  </si>
  <si>
    <t>https://docs.google.com/document/d/1BP1BugZVy3LDz2huKi0sAhKOAJO6gMzE-5aNKI06cUQ/edit</t>
  </si>
  <si>
    <t>https://docs.google.com/document/d/1JCIYmfxU2f1S3M5zuER3_QAi_jAj4u_uEN3LM0qfxVo/edit</t>
  </si>
  <si>
    <t>https://docs.google.com/document/d/1CngevNonTLtz3agYBIkhBXNxJeezlKoZocXYQ1_37Y8/edit</t>
  </si>
  <si>
    <t>https://www.dualit.com/</t>
  </si>
  <si>
    <t>https://docs.google.com/document/d/1_R1CUngAqCn5aIrpKYBrBTG0QJGa2NHxnVMl7W-6U9E/edit</t>
  </si>
  <si>
    <t>https://www.amazon.com/stores/Dualit/page/C4F39548-C8D9-4B93-AA93-6ECE145F39A3?is_byline_deeplink=true&amp;deeplink=1A853210-7C7D-48B0-AA09-0ADB1C898B74&amp;redirect_store_id=C4F39548-C8D9-4B93-AA93-6ECE145F39A3&amp;lp_asin=B00009NRP4&amp;ref_=ast_bln&amp;store_ref=bl_ast_dp_brandLogo_sto</t>
  </si>
  <si>
    <t>https://m.media-amazon.com/images/I/71KlSwL-GVL._AC_SL1500_.jpg</t>
  </si>
  <si>
    <t>https://m.media-amazon.com/images/I/71KlSwL-GVL._AC_SL1500_.jpg, https://m.media-amazon.com/images/I/71SdxYhDyKL._AC_SL1500_.jpg, https://m.media-amazon.com/images/I/71gqHgwG2rL._AC_SL1500_.jpg, https://m.media-amazon.com/images/I/71GWQIjLs+L._AC_SL1500_.jpg, https://m.media-amazon.com/images/I/71SdxYhDyKL._AC_SL1500_.jpg, https://m.media-amazon.com/images/I/815ID+FAHsL._AC_SL1500_.jpg, https://m.media-amazon.com/images/I/71i9DzocPkL._AC_SL1500_.jpg, https://m.media-amazon.com/images/I/71jFGmky9HL._AC_SL1500_.jpg, https://m.media-amazon.com/images/I/71VjFMdVMcL._AC_SL1500_.jpg, https://m.media-amazon.com/images/I/8121vdf7hQL._AC_SL1500_.jpg, https://m.media-amazon.com/images/I/71FrXNS+glL._AC_SL1500_.jpg</t>
  </si>
  <si>
    <t>Home &amp; Kitchen &gt; Kitchen &amp; Dining</t>
  </si>
  <si>
    <t>ProHeat system evenly browns bread Insulated stainless steel body;High lift mechanism to remove small items easily Removable crumb tray; adjustable rear foot; Switch-system controls the degree of browning Insulated stainless steel body</t>
  </si>
  <si>
    <t>Product Description          The Dualit Classic Toaster combines simplicity and sophistication ideally. It features extra-wide 28 mm slots to accommodate a sandwich cage. ProHeat elements increase toasting efficiency and element longevity. The toaster has a removable crumb tray and an adjustable rear foot. Manually operated, the Dualit toaster features a dial to control the degree of browning. This allows you to enjoy your toast exactly the way you like it. An ejector system means that the toast does not pop up but stays warm until the ejector lever is pushed up. It can be set to toast however many slices you wish and has a handy bagel function to toast one side whilst warming the other. Each of these toasters is assembled by hand and the assembler's individual mark can be found on the base plate.             Amazon.com          Engineered in England and hand-assembled to the last detail, the Dualit 4-slice toaster is that ideal accomplishment--a hardworking kitchen appliance with an elegant presence. Its curvy retro shape is undeniably handsome and its structural components withstand the rigors of a high-octane kitchen. In fact, the toaster can output up to 130 slices per hour, should the entire neighborhood ever depend on you for breakfast or tea.  The key to Dualit's exceptionally even browning is the toaster's system of patented ProHeat elements, a series of flat bars behind a smooth, transparent coating. The result is an efficient, durable design, suitable for everything from brioche to sandwiches. The elements are encased by a rugged, stainless-steel housing that you may not even recognize as a relative of its lightweight, plasticky peers. Each slot measures 28 mm wide and is extra deep to allow for the use of the Dualit sandwich cage (sold separately). One adjustable leg accommodates uneven surfaces and rubberized feet protect your countertop.  The Dualit toaster has manually operated functions and is designed for people who like to engage with their appliances. Operation is simple but rewarding. A rocker switch selects 2- or 4-slice toasting, and a 4-minute timer knob lets you fine-tune browning time. Instead of a pop-up function that can prematurely cool toast, the unit comes with an ejector knob that you raise when you're ready for it. For smaller households or busy kitchens, Dualit also makes 2- and 3-slice models. All Dualit toasters come with a one-year warranty. --Emily Bedard</t>
  </si>
  <si>
    <t>8.2"D x 14.1"W x 8.6"H</t>
  </si>
  <si>
    <t>ProHeat system evenly browns bread</t>
  </si>
  <si>
    <t>Insulated stainless steel body;High lift mechanism to remove small items easily</t>
  </si>
  <si>
    <t>Removable crumb tray; adjustable rear foot; Switch-system controls the degree of browning</t>
  </si>
  <si>
    <t>Insulated stainless steel body</t>
  </si>
  <si>
    <t>&lt;p&gt;This tank of a toaster splits the community hard — those who get it working swear it'll outlast their grandkids, while others rage about uneven toast and narrow slots.&lt;/p&gt;&lt;ul&gt;&lt;li&gt;&lt;strong&gt;Built to last forever:&lt;/strong&gt; Users report 12-23 years of daily use with minimal issues. One says this can easily be the last toaster you ever buy and your grandkids wouldn't have to buy one either. All-mechanical design means no circuit boards to fry.&lt;/li&gt;&lt;li&gt;&lt;strong&gt;Fully repairable:&lt;/strong&gt; Community loves that you can replace elements, timers, and parts yourself. One user says they've taken it apart to replace elements since they've owned it. Spare parts readily available from manufacturer.&lt;/li&gt;&lt;li&gt;&lt;strong&gt;Fatal flaw for some:&lt;/strong&gt; Uneven toasting drives many users crazy — one half gets crispy while the other barely toasts at all, sometimes diagonal. Slots too narrow for artisan bread forces sideways loading.&lt;/li&gt;&lt;/ul&gt;&lt;br&gt;&lt;p&gt;&lt;strong&gt;Bottom line:&lt;/strong&gt; If you can master its quirks and your bread fits, this is genuine BIFL material. But at $340+, those quirks might be dealbreakers.&lt;/p&gt;</t>
  </si>
  <si>
    <t>&lt;p&gt;Dualit built this toaster to be fixed, not tossed. Users report replacing elements and timers after 10+ years of daily use, with one saying they've taken it apart to replace elements and it's been going strong for 12 years. Another owner mentions 23 years of service with just a fuse replacement.&lt;/p&gt;&lt;ul&gt;&lt;li&gt;&lt;strong&gt;All-mechanical design:&lt;/strong&gt; No circuit boards or electronics to fail - just timers and heating elements that users call affordable and easy to swap&lt;/li&gt;&lt;li&gt;&lt;strong&gt;Parts availability:&lt;/strong&gt; Multiple reviewers confirm replacement parts (elements, timers) are readily available and the company actively supports repairs&lt;/li&gt;&lt;li&gt;&lt;strong&gt;Tool access:&lt;/strong&gt; Standard screws and modular construction let owners service it themselves - one reviewer specifically researched repair procedures before buying&lt;/li&gt;&lt;/ul&gt;&lt;br&gt;&lt;p&gt;&lt;strong&gt;Bottom line:&lt;/strong&gt; This is the gold standard for repairable toasters. While the narrow slots and high price are drawbacks, the ability to keep it running for decades with basic tools makes it a true BIFL champion.&lt;/p&gt;</t>
  </si>
  <si>
    <t>&lt;p&gt;Dualit offers a standard 1-year manufacturer's warranty covering defects in materials and workmanship, with a separate 2-year warranty on the ProHeat elements in some markets.&lt;/p&gt;&lt;ul&gt;&lt;li&gt;&lt;strong&gt;Coverage Details:&lt;/strong&gt; Only covers manufacturing defects, excludes accidental damage, misuse, or unauthorized repairs. Customer pays for shipping costs.&lt;/li&gt;&lt;li&gt;&lt;strong&gt;Claim Process:&lt;/strong&gt; Requires proof of purchase and returning to original vendor if purchased through retailer. Direct Dualit purchases handled through customer service.&lt;/li&gt;&lt;li&gt;&lt;strong&gt;User Experience:&lt;/strong&gt; Limited reports of warranty claims in reviews, but Dualit's reputation for repairability suggests they honor their commitments to some degree.&lt;/li&gt;&lt;/ul&gt;&lt;br&gt;&lt;p&gt;&lt;strong&gt;Bottom line:&lt;/strong&gt; A basic 1-2 year warranty with clear terms but not particularly generous coverage. The toaster's design for repairability is a plus, but the warranty itself is average with customer-paid shipping and standard exclusions.&lt;/p&gt;</t>
  </si>
  <si>
    <t xml:space="preserve">&lt;p&gt;&amp;lt;p&amp;gt;The Dualit Classic 4 Slice NewGen Toaster earns high marks for sustainability through its exceptional repairability and longevity-focused design, though reviews lack details on materials sourcing or manufacturing practices.&amp;lt;/p&amp;gt;&amp;lt;ul&amp;gt;&amp;lt;li&amp;gt;&amp;lt;strong&amp;gt;Built to last generations:&amp;lt;/strong&amp;gt; Users report owning units for 12-23 years with minimal maintenance, with one noting their grandkids wouldn&amp;#39;t need to buy another toaster&amp;lt;/li&amp;gt;&amp;lt;li&amp;gt;&amp;lt;strong&amp;gt;Fully repairable design:&amp;lt;/strong&amp;gt; All-mechanical construction with readily available replacement parts (elements, timers) that users can install themselves, extending product life indefinitely&amp;lt;/li&amp;gt;&amp;lt;li&amp;gt;&amp;lt;strong&amp;gt;Anti-disposability philosophy:&amp;lt;/strong&amp;gt; Multiple reviewers specifically bought it to escape the throwaway economy and cheap Chinese throwaway crap, viewing it as a lifetime investment&amp;lt;/li&amp;gt;&amp;lt;/ul&amp;gt;&amp;lt;br&amp;gt;&amp;lt;p&amp;gt;&amp;lt;strong&amp;gt;Bottom line:&amp;lt;/strong&amp;gt; While missing info on recycled materials or energy efficiency, this toaster embodies circular economy principles through its tank-like build quality and user-serviceable design that keeps it out of landfills for decades.&amp;lt;/p&amp;gt;&lt;/p&gt;
</t>
  </si>
  <si>
    <t>&lt;p&gt;Dualit toasters spark passionate debate in the BIFL community — they're either beloved heirlooms or overpriced disappointments. Reddit consensus shows strong respect for their tank-like build and repairability, but real frustration with performance quirks.&lt;/p&gt;&lt;ul&gt;&lt;li&gt;&lt;strong&gt;BIFL Hero Status:&lt;/strong&gt; Users praise going 12-23 years with daily use, replacing parts themselves, and passing them down generations&lt;/li&gt;&lt;li&gt;&lt;strong&gt;Performance Divides Opinion:&lt;/strong&gt; Some say it takes forever and hardly toasts while others claim it makes perfect toast once you master the manual controls&lt;/li&gt;&lt;li&gt;&lt;strong&gt;Price vs Function Tension:&lt;/strong&gt; The $300+ price tag infuriates those experiencing uneven toasting or narrow slots that won't fit artisan bread&lt;/li&gt;&lt;/ul&gt;&lt;br&gt;&lt;p&gt;&lt;strong&gt;Bottom line:&lt;/strong&gt; Redditors recommend it regularly for durability seekers who value repairability over convenience, but warn it's not for those wanting foolproof morning toast.&lt;/p&gt;</t>
  </si>
  <si>
    <t>The Dualit Classic 4-Slice NewGen is a mechanical tank that genuinely qualifies as BIFL with 12-23 year lifespans reported—but only if you can tolerate its quirks. Its repairable design with readily available parts means it could outlast generations, but uneven toasting, narrow slots for artisan breads, and a steep $340+ price tag make it polarizing. Perfect for sustainability-focused buyers who value fixing over replacing and can master manual controls, but troublesome for those seeking consistent, convenient morning toast.</t>
  </si>
  <si>
    <t>"Built like a tank with 20+ year potential, but many users report frustrating uneven toasting that browns one side while leaving the other nearly untouched</t>
  </si>
  <si>
    <t>Gold-standard repairability with an all-mechanical design and user-replaceable elements, timers and parts that extend its life indefinitely</t>
  </si>
  <si>
    <t>Underwhelming 1-year warranty (2 years on elements) with customer-paid shipping—the company expects you'll repair it yourself</t>
  </si>
  <si>
    <t>At $340+, you're investing in decades of serviceability, not convenience or perfect performance</t>
  </si>
  <si>
    <t>BIFL community deeply divided: repair-minded users adore it while those expecting flawless function for the premium price feel betrayed</t>
  </si>
  <si>
    <t>The Dualit Classic 4 Slice NewGen Toaster features an all-mechanical design built for decades of reliable service. Constructed with an insulated stainless steel body and ProHeat elements, this robust toaster is fully repairable with readily available parts. Its manual controls include adjustable browning settings and a high-lift mechanism for retrieving smaller items, while the removable crumb tray simplifies maintenance.</t>
  </si>
  <si>
    <t>15-25+ years with occasional element replacement</t>
  </si>
  <si>
    <t>Why is my Dualit Classic 4 Slice NewGen Toaster not working?</t>
  </si>
  <si>
    <t>First, ensure the toaster is plugged in and the red neon light is on. If the neon glows but it still doesn't work, the heating elements or selector switch may need replacing. If there's no light, check the plug fuse or timer as they might require replacement.</t>
  </si>
  <si>
    <t>Why is one side of my bread not toasting properly in the Dualit toaster?</t>
  </si>
  <si>
    <t>This usually happens if the selector switch is set to the bagel setting, which toasts only one side, or if bread is not inserted in the leftmost slot. Alternatively, one or more heating elements could be faulty and may need replacement.</t>
  </si>
  <si>
    <t>Why does smoke come out of the Dualit toaster slots?</t>
  </si>
  <si>
    <t>Smoke can appear during the first use as the elements are being conditioned, which is normal. It may also result from a build-up of crumbs inside the toaster, which should be cleaned regularly to prevent burning.</t>
  </si>
  <si>
    <t>What are the main features of the Dualit Classic 4 Slice NewGen Toaster?</t>
  </si>
  <si>
    <t>It features handmade UK craftsmanship, unique ProHeat® elements, a defrost function for frozen bread, and a bagel setting. The energy-efficient rotary slot selector allows heating 1 to 4 slots toasting only the slots used, saving energy.</t>
  </si>
  <si>
    <t>Can I toast buns or bagels with the Dualit Classic 4 Slice NewGen Toaster?</t>
  </si>
  <si>
    <t>Yes, this toaster includes a bagel setting that toasts only one side, and it can also toast buns. It has wide slot options that accommodate thicker breads and bagels.</t>
  </si>
  <si>
    <t>Built to last for decades</t>
  </si>
  <si>
    <t>All-mechanical design prevents circuit failures</t>
  </si>
  <si>
    <t>Tank-like construction outlasts cheaper alternatives</t>
  </si>
  <si>
    <t>Uneven toasting frustrates many users</t>
  </si>
  <si>
    <t>Narrow slots can't fit artisan bread</t>
  </si>
  <si>
    <t>Basic 1-year warranty is unimpressive</t>
  </si>
  <si>
    <t>Extremely high price for inconsistent performance</t>
  </si>
  <si>
    <t>{"frequency":{"frequency":"Daily / As Needed","description":"Daily or after each use to prevent fire hazards from crumbs, and as needed to maintain appearance."},"steps":[{"step":1,"title":"Clean","icon":"clean","description":"Unplug and let the toaster cool. Wipe the stainless steel cover with a non-abrasive cloth; a stainless steel cleaner can restore shine (avoid ammonia-based cleaners). Clean aluminum end castings with a damp cloth (no chemicals). Remove and empty the crumb tray daily; brush inside gently with a soft brush—do not use metal utensils.","products":[{"name":"Non-abrasive cloth","price":"$5-10"},{"name":"Stainless steel cleaner","price":"$10-15"},{"name":"Soft brush","price":"$5-10"}]},{"step":2,"title":"Condition / Maintain","icon":"condition","description":"No conditioning or lubrication is typically required. If the toaster timer sticks or the neon light stays on, unplug immediately and contact service—do not attempt to oil or service the mechanism yourself. Ensure the toaster is kept clear of flammable materials and has 10cm space on all sides.","products":[]},{"step":3,"title":"Protect / Store","icon":"protect","description":"Always unplug when not in use. Store in a dry location away from overhanging cupboards and heat sources. For long-term storage, cover with a cloth to prevent dust buildup.","products":[]}]}</t>
  </si>
  <si>
    <t>Hand-assembled from start to finish at Dualit's factory in West Sussex, England</t>
  </si>
  <si>
    <t>repairable toaster, durable kitchen appliance, stainless steel toaster, mechanical toaster, high-quality toaster, 4-slice toaster, premium kitchen appliance, long-lasting toaster, sustainable appliance, bifl toaster</t>
  </si>
  <si>
    <t>Daily breakfast preparation, Family kitchen workhorse, Multi-slice toasting for gatherings, Long-term kitchen investment</t>
  </si>
  <si>
    <t>""This can easily be the last toaster you ever buy and your grandkids wouldn't have to buy one either." – Reddit user</t>
  </si>
  <si>
    <t>Uneven toasting drives many users crazy—one half gets crispy while the other barely toasts at all, sometimes diagonal." – Amazon reviewer</t>
  </si>
  <si>
    <t>https://www.buyitforlifeproducts.com/?post_type=bifl-product&amp;p=5858</t>
  </si>
  <si>
    <t>Escali</t>
  </si>
  <si>
    <t>Primo Digital Food Scale</t>
  </si>
  <si>
    <t>https://www.amazon.com/Escali-Digital-Multi-Functional-Kitchen-Measuring/dp/B0007GAWRS/ref=sr_1_1?crid=3LISWJ9FOM01C&amp;dib=eyJ2IjoiMSJ9.x8YDMDRCPP3H_MhN8A9z8lAWepGLsL13dGLNwHZRVk6j8mqr-vKqveokL1PymksW7nL3I7sL_foDkYV9rbRr9gkMv__3j2pgs6zpa6wK5MCPB_YPSrVm_OO4pXGsXeEDJ-K3Ivs7SdWJhh_GCS2KwUYcDMJPWdhzGHHiUm0rn2NsHDWihvmKWZhIppFGVC42v1aT6QVjMjtZpJz-J5hqrpepi2nityAxDKQgq70JPJheslRUUCyPZeZgnY8tn60ULBVfIGHkoaDLKgMZuruR3Pn15B4Bo7x_Dhhas442D7k.sYzNsMroD7owgOioBKlS9OzZUytjfk6hsomX5D3TU6k&amp;dib_tag=se&amp;keywords=Escali%2BPrimo%2BDigital%2BFood%2BScale&amp;qid=1754665819&amp;sprefix=escali%2Bprimo%2Bdigital%2Bfood%2Bscale%2Caps%2C382&amp;sr=8-1&amp;th=1</t>
  </si>
  <si>
    <t>https://amzn.to/45mngyP</t>
  </si>
  <si>
    <t>B0007GAWRS</t>
  </si>
  <si>
    <t>https://docs.google.com/document/d/1pDiDuDkyB-mgwb-FIb91ChhW8xU962QEllV5UurKWns</t>
  </si>
  <si>
    <t>https://docs.google.com/document/d/1H-sUfSOcIrARfRXtixFCVcSdF2fo8QF-8fVILdIi1gY/edit</t>
  </si>
  <si>
    <t>https://docs.google.com/document/d/1rB3UroMcFNYkXO0j-ecsVEAfoHY-rGE_4bIEMo6AQNQ/edit</t>
  </si>
  <si>
    <t>https://docs.google.com/document/d/1Ua0oI5nZDsaUkhxmHHPmhhOZ7ogqOsSo_I908LMunFs/edit</t>
  </si>
  <si>
    <t>https://theescali.com/</t>
  </si>
  <si>
    <t>https://docs.google.com/document/d/1J1pL_hiDt80tUAEQXylI3bfp41xLcfA8_Bs2LactsLc/edit</t>
  </si>
  <si>
    <t>https://www.amazon.com/stores/Escali/page/D507E311-08FB-4D15-AA0F-6476A4DA95B5?is_byline_deeplink=true&amp;deeplink=BE79F2E9-1243-4BB4-99BA-40CC6EBBBFA8&amp;redirect_store_id=D507E311-08FB-4D15-AA0F-6476A4DA95B5&amp;lp_asin=B0007GAWRS&amp;ref_=ast_bln&amp;store_ref=bl_ast_dp_brandLogo_sto</t>
  </si>
  <si>
    <t>https://m.media-amazon.com/images/I/91qJshBauqL._SL1500_.jpg</t>
  </si>
  <si>
    <t>https://m.media-amazon.com/images/I/91qJshBauqL._SL1500_.jpg, https://m.media-amazon.com/images/I/61Xeo328IbL._SL1100_.jpg, https://m.media-amazon.com/images/I/81bR0BhPEDL._SL1500_.jpg, https://m.media-amazon.com/images/I/710Rk0AJ-pL._SL1500_.jpg, https://m.media-amazon.com/images/I/71ati9r-pcL._SL1500_.jpg, https://m.media-amazon.com/images/I/81Bj1-3H5eL._SL1500_.jpg</t>
  </si>
  <si>
    <t>Home &amp; Kitchen &gt; Kitchen &amp; Dining &gt; Kitchen Utensils &amp; Gadgets &gt; Measuring Tools &amp; Scales &gt; Scales &gt; Digital Scales</t>
  </si>
  <si>
    <t>The Escali Primo Digital Food Scale is multifunctional and feature an easy to use two-button operation; Sealed control panel and rounded design make this digital kitchen scale easy to keep clean and very durable Simple two-button operation ensure the cooking scale is easy to operate and ensures quick and efficient use; Display and controls are sealed under a protective shield to guard against accidental spills Tare feature lets you to reset the food scale to zero weight to measure multiple items or subtract the weight of container; Automatic shut-off feature will turn the baking scale off four minutes of inactivity to help conserve and extend battery life Digital kitchen scale is (8.5 x 6 x 1.5 in) has a capacity of 11 lb (5,000 g) and provides weight readings in 0.05 oz (1 g) increments using the following units: oz, lb:oz, g Available in a wide selection of fun, playful colors; Lifetime warranty</t>
  </si>
  <si>
    <t>Colorful Best Seller: Twice rated as a best value by a leading independent consumer magazine; the Escali Primo Digital Scales are multifunctional and feature an easy to use two-button operation. The sealed control panel and rounded design make the scale easy to keep clean and very durable. Available in a selection of colors. Simple Two-button Operation: The two-button controls are easy to operate and ensure quick and efficient use. Sealed Control Panel: The display and controls are sealed under a protective shield to guard against accidental spills. Tare Feature: Reset the scale to zero weight to measure multiple items or subtract the weight of container. Automatic Shut-off: The bakers scale will turn off after four minutes of inactivity to help conserve and extend battery life. Optional Stainless Steel Platform: A dishwasher safe stainless steel platform cover for the food scale digital is available separately. Kitchen scales digital weight.</t>
  </si>
  <si>
    <t>8.5 x 6 x 1.5 inches; 15.2 ounces</t>
  </si>
  <si>
    <t>The Escali Primo Digital Food Scale is multifunctional and feature an easy to use two-button operation; Sealed control panel and rounded design make this digital kitchen scale easy to keep clean and very durable</t>
  </si>
  <si>
    <t>Simple two-button operation ensure the cooking scale is easy to operate and ensures quick and efficient use; Display and controls are sealed under a protective shield to guard against accidental spills</t>
  </si>
  <si>
    <t>Tare feature lets you to reset the food scale to zero weight to measure multiple items or subtract the weight of container; Automatic shut-off feature will turn the baking scale off four minutes of inactivity to help conserve and extend battery life</t>
  </si>
  <si>
    <t>Digital kitchen scale is (8.5 x 6 x 1.5 in) has a capacity of 11 lb (5,000 g) and provides weight readings in 0.05 oz (1 g) increments using the following units: oz, lb:oz, g</t>
  </si>
  <si>
    <t>Available in a wide selection of fun, playful colors; Lifetime warranty</t>
  </si>
  <si>
    <t>&lt;p&gt;The Escali Primo has earned its stripes as a true BIFL kitchen workhorse, with multiple users reporting 10-20 years of daily use without failure.&lt;/p&gt;&lt;ul&gt;&lt;li&gt;&lt;strong&gt;Legendary lifespan:&lt;/strong&gt; Users report I replaced my 17-year old Escali with the exact same model because the old one still works, and another used theirs daily for 18 years with exact weights every time&lt;/li&gt;&lt;li&gt;&lt;strong&gt;Survives abuse:&lt;/strong&gt; One user's scale came back to life after being accidentally submerged in water and left to dry for a few days, while another mentions they've seen them take hard beatings in college and still function&lt;/li&gt;&lt;li&gt;&lt;strong&gt;Cheap feel, tough build:&lt;/strong&gt; The all-plastic construction feels flimsy and lightweight, but this perception doesn't match reality — the simple two-button design and lack of unnecessary features means fewer points of failure&lt;/li&gt;&lt;/ul&gt;&lt;br&gt;&lt;p&gt;&lt;strong&gt;Bottom line:&lt;/strong&gt; Finally, a scale that outlasts your kitchen remodel. The plastic feels cheap and the platform's too small, but when users are replacing 17-year-old units with the exact same model, you know it's built right.&lt;/p&gt;</t>
  </si>
  <si>
    <t>&lt;p&gt;The Escali Primo shows strong repairability potential based on extensive user reports of decade-plus lifespans and successful DIY fixes.&lt;/p&gt;&lt;ul&gt;&lt;li&gt;&lt;strong&gt;Water damage recovery:&lt;/strong&gt; One user reported their scale came back to life, as good as always after accidentally submerging it and letting it dry for a few days&lt;/li&gt;&lt;li&gt;&lt;strong&gt;Simple construction:&lt;/strong&gt; Users praise the single-piece, wipe-clean design and straightforward two-button interface with standard AA batteries, suggesting accessible internals&lt;/li&gt;&lt;li&gt;&lt;strong&gt;Long-term accuracy:&lt;/strong&gt; A user replaced their 17-year old Escali and found EXACT weights every time when comparing old and new units, indicating robust sensor design that maintains calibration&lt;/li&gt;&lt;/ul&gt;&lt;br&gt;&lt;p&gt;&lt;strong&gt;Bottom line:&lt;/strong&gt; While no teardown details or official repair support are mentioned, the scale's proven 10-20 year lifespans, recovery from water damage, and simple construction suggest solid repairability for common issues.&lt;/p&gt;</t>
  </si>
  <si>
    <t>&lt;p&gt;Escali offers a genuine limited lifetime warranty for the Primo Digital Food Scale under normal consumer use. User reports confirm the company honors this warranty with minimal hassle.&lt;/p&gt;&lt;ul&gt;&lt;li&gt;&lt;strong&gt;Coverage Duration:&lt;/strong&gt; Limited lifetime warranty for manufacturing defects (consumer use only), plus a 30-day satisfaction guarantee&lt;/li&gt;&lt;li&gt;&lt;strong&gt;Claim Process:&lt;/strong&gt; Uses a straightforward online warranty form, requires proof of purchase&lt;/li&gt;&lt;li&gt;&lt;strong&gt;Real-World Validation:&lt;/strong&gt; Multiple users report scales lasting 10-20 years, with positive experiences when warranty service was needed&lt;/li&gt;&lt;/ul&gt;&lt;br&gt;&lt;p&gt;&lt;strong&gt;Bottom line:&lt;/strong&gt; Escali's warranty is substantive and backed by strong user testimony of both exceptional product longevity and responsive warranty service when needed.&lt;/p&gt;</t>
  </si>
  <si>
    <t xml:space="preserve">&lt;p&gt;&amp;lt;p&amp;gt;The reviews contain no meaningful information about the Escali Primo&amp;#39;s environmental impact, materials sourcing, or sustainability practices. Users focus entirely on durability and performance without mentioning recycled content, packaging waste, or end-of-life disposal.&amp;lt;/p&amp;gt;&amp;lt;ul&amp;gt;&amp;lt;li&amp;gt;&amp;lt;strong&amp;gt;Extreme longevity:&amp;lt;/strong&amp;gt; Multiple users report 10-20 years of daily use, which inherently reduces waste by avoiding frequent replacements&amp;lt;/li&amp;gt;&amp;lt;li&amp;gt;&amp;lt;strong&amp;gt;AA battery use:&amp;lt;/strong&amp;gt; Standard batteries are more accessible than proprietary ones, though rechargeable options aren&amp;#39;t discussed&amp;lt;/li&amp;gt;&amp;lt;li&amp;gt;&amp;lt;strong&amp;gt;Repair potential:&amp;lt;/strong&amp;gt; One user noted the scale recovered after water damage by simply drying out, suggesting some resilience&amp;lt;/li&amp;gt;&amp;lt;/ul&amp;gt;&amp;lt;br&amp;gt;&amp;lt;p&amp;gt;&amp;lt;strong&amp;gt;Bottom line:&amp;lt;/strong&amp;gt; While the Escali Primo&amp;#39;s decades-long lifespan makes it less wasteful than disposable alternatives, there&amp;#39;s zero evidence of sustainable materials, ethical manufacturing, or circular design principles. It&amp;#39;s a durable product that reduces replacement frequency, but that&amp;#39;s where the environmental benefits end.&amp;lt;/p&amp;gt;&lt;/p&gt;
</t>
  </si>
  <si>
    <t>&lt;p&gt;The Escali Primo has achieved cult status on Reddit, with users reporting decades of daily use. Multiple reviewers celebrate replacing their 17-year-old Escali with the exact same model because the old one still works perfectly. The BIFL community specifically calls out Escali as the top brand for kitchen scales.&lt;/p&gt;&lt;ul&gt;&lt;li&gt;&lt;strong&gt;Legendary durability:&lt;/strong&gt; Users report 10, 15, even 20 years of continuous use with no loss in accuracy&lt;/li&gt;&lt;li&gt;&lt;strong&gt;Survives abuse:&lt;/strong&gt; One user's scale came back to life after being submerged in water for days&lt;/li&gt;&lt;li&gt;&lt;strong&gt;Platform size frustration:&lt;/strong&gt; Most common complaint is the small platform blocks the display with larger bowls&lt;/li&gt;&lt;/ul&gt;&lt;br&gt;&lt;p&gt;&lt;strong&gt;Bottom line:&lt;/strong&gt; Despite feeling plasticky and having a small platform, the Primo's proven track record of outlasting multiple generations of competitors makes it a BIFL community favorite.&lt;/p&gt;</t>
  </si>
  <si>
    <t>The Escali Primo Digital Food Scale earns its BIFL status through legendary longevity, with multiple users reporting 10-20 years of daily use without failure. This deceptively simple, plastic-bodied scale survives abuse that would kill others, maintains perfect accuracy for decades, and comes with a limited lifetime warranty that users confirm is honored. While the small platform and basic design may frustrate some users, its exceptional durability-to-price ratio makes this an easy recommendation for any kitchen that values function over flash.</t>
  </si>
  <si>
    <t>"Continues measuring with perfect accuracy for 15+ years, with multiple users confirming identical readings between decades-old and brand new units</t>
  </si>
  <si>
    <t>Surprisingly resilient despite plastic construction—even recovers from complete water submersion after drying out</t>
  </si>
  <si>
    <t>Limited lifetime warranty is genuinely honored with minimal hassle when needed</t>
  </si>
  <si>
    <t>Outstanding value—outlasts multiple generations of competitors at a fraction of premium scale prices</t>
  </si>
  <si>
    <t>Small platform size that obscures display with larger bowls is the only consistent complaint across hundreds of satisfied users</t>
  </si>
  <si>
    <t>The Escali Primo Digital Food Scale combines exceptional durability with practical functionality. Its sealed two-button control panel and straightforward design have earned it a legendary reputation, with users reporting 10-20 years of daily use without failure. Offering precise measurements up to 11 lbs with 1g accuracy, tare functionality, and automatic shut-off, this scale delivers consistent performance through years of kitchen service.</t>
  </si>
  <si>
    <t>15-20 years of regular use</t>
  </si>
  <si>
    <t>What is the maximum weight capacity of the Escali Primo Digital Food Scale?</t>
  </si>
  <si>
    <t>The Escali Primo Digital Food Scale can measure up to 11 pounds (5,000 grams) of weight at once.</t>
  </si>
  <si>
    <t>How do I use the tare function on the Escali Primo scale?</t>
  </si>
  <si>
    <t>To use the tare function, place your empty container on the scale and press the on/off/tare button to clear the weight of the container, allowing you to measure only the contents placed inside.</t>
  </si>
  <si>
    <t>What units of measurement does the Escali Primo Digital Food Scale support?</t>
  </si>
  <si>
    <t>The scale measures weight in ounces/pounds and grams, but it does not support volume measurements.</t>
  </si>
  <si>
    <t>What should I do if the Escali Primo scale displays an error message like 'EEEE' or 'Out2'?</t>
  </si>
  <si>
    <t>The 'EEEE' error means the scale is overloaded and you should remove excess weight immediately. The 'Out2' error may indicate the need for recalibration or possible damage to the load cell; if it persists after power reset, contact Escali support.</t>
  </si>
  <si>
    <t>How long does the battery last and what type of batteries does the Escali Primo scale use?</t>
  </si>
  <si>
    <t>The scale has a long battery life with automatic shutoff after 4 minutes of inactivity and uses two AA batteries.</t>
  </si>
  <si>
    <t>Proven lifespan of 10-20 years</t>
  </si>
  <si>
    <t>Maintains accuracy over decades of use</t>
  </si>
  <si>
    <t>Survives water damage and harsh treatment</t>
  </si>
  <si>
    <t>Lifetime warranty with responsive service</t>
  </si>
  <si>
    <t>Small platform blocks display with larger bowls</t>
  </si>
  <si>
    <t>Plastic construction feels cheap initially</t>
  </si>
  <si>
    <t>Runs on disposable batteries only</t>
  </si>
  <si>
    <t>No sustainability certifications or materials information</t>
  </si>
  <si>
    <t>{"frequency":{"frequency":"As Needed / Regularly","description":"Clean the Primo Digital Food Scale as needed after use to keep it free of residue. Calibrate regularly for accurate measurements and replace batteries when low."},"steps":[{"step":1,"title":"Clean","icon":"clean","description":"Wipe the scale gently with a damp cloth; do not submerge it in water or use abrasive cleaners. Avoid exposing the scale to moisture as it is not waterproof.","products":[{"name":"Microfiber Cleaning Cloth","price":"$5-10"}]},{"step":2,"title":"Condition / Maintain","icon":"condition","description":"Maintain precision by calibrating the scale regularly following the manufacturer's instructions. Replace batteries promptly and use only new batteries of the same type to avoid leakage.","products":[{"name":"Calibration Weights (specific to model)","price":"$10-20"},{"name":"AA Batteries","price":"$5-10"}]},{"step":3,"title":"Protect / Store","icon":"protect","description":"Store the scale in a dry, stable location away from vibrations and rough handling to preserve its precision sensors. Remove batteries if storing for an extended period to prevent corrosion.","products":[]}]}</t>
  </si>
  <si>
    <t>Escali Primo Digital Food Scales are manufactured in China under the brand's quality control standards.</t>
  </si>
  <si>
    <t>digital food scale, kitchen scale, durable kitchen tool, precision measuring, baking scale, cooking accessories, food weighing, long-lasting kitchen gadget, portion control, escali primo</t>
  </si>
  <si>
    <t>Daily meal preparation, Precision baking, Portion control, Coffee brewing measurements, Recipe development</t>
  </si>
  <si>
    <t>""I replaced my 17-year old Escali with the exact same model because the old one still works, and found EXACT weights every time." – Reddit user</t>
  </si>
  <si>
    <t>It came back to life, as good as always after accidentally submerging it and letting it dry for a few days." – Amazon reviewer</t>
  </si>
  <si>
    <t>https://www.buyitforlifeproducts.com/?post_type=bifl-product&amp;p=5866</t>
  </si>
  <si>
    <t>Health o Meter</t>
  </si>
  <si>
    <t>Mechanical Beam Medical Scale</t>
  </si>
  <si>
    <t>https://www.amazon.com/Health-meter-Professional-400KL-Mechanical/dp/B000F63QI2/ref=sr_1_4?crid=3VR25SXV072CH&amp;dib=eyJ2IjoiMSJ9.8_Xct08t1sAL95gPnw73OHH6huFgchbEMc5KQ0Q0WS4s3ihTEzLfJkIx3sRtf8U3l0KkVS8GIymyLvJoU2KQAzM1eX2VMRa95rHB4qJ2spwMvZkWGlE0X37rCERRxUzjaQ09K7aE_6T7mSUC_d4lnt6qneyJ_EfJPLfMOSXf-ei5GdJXSV0Or-2_XxQ-Fw94OWpLR0A21GXzl3GD5QsPd7F4RGTbsvXbbqKbMlDAk-Y.nG3gCYwE0m4Qu2GmWsj5jyLeuvJuN06bBP2lUpcquXw&amp;dib_tag=se&amp;keywords=Health+o+Meter+Mechanical+Beam+Scale&amp;qid=1754665869&amp;sprefix=health+o+meter+mechanical+beam+scale%2Caps%2C365&amp;sr=8-4</t>
  </si>
  <si>
    <t>https://amzn.to/3UQHdJj</t>
  </si>
  <si>
    <t>B000F63QI2</t>
  </si>
  <si>
    <t>https://docs.google.com/document/d/17_8H5fzKtwC1v9GnZyKKUeqHu6vXNTI4rdToXc4X_ro</t>
  </si>
  <si>
    <t>https://docs.google.com/document/d/1wlxFF_kskYT6ZpHFa6zSpcZdn0w_HYDMzuDQebGLpEE/edit</t>
  </si>
  <si>
    <t>https://docs.google.com/document/d/1MueEOTKW-BWrFQ4Zz8bwDlkSRbVVhwmlLbBG1khAfOo/edit</t>
  </si>
  <si>
    <t>https://docs.google.com/document/d/1zSUpO1nyIE4YMfPwqOdRoOnnD4U3cKRAVBGQ5Gp1JH0/edit</t>
  </si>
  <si>
    <t>https://docs.google.com/document/d/1KV5xWB3oBBUF8YFsmuL3owQpJEkD2afzJouq8AqrYSY/edit</t>
  </si>
  <si>
    <t>https://www.amazon.com/stores/Healthometer/page/0C293ABD-1B5D-4A3C-B4B2-9EA17021DCEA?is_byline_deeplink=true&amp;deeplink=EA2E924C-DCF7-4D48-AE9E-40F27E10CC74&amp;redirect_store_id=0C293ABD-1B5D-4A3C-B4B2-9EA17021DCEA&amp;lp_asin=B000F63QI2&amp;ref_=ast_bln&amp;store_ref=bl_ast_dp_brandLogo_sto</t>
  </si>
  <si>
    <t>https://m.media-amazon.com/images/I/51I9GDeTDRL._AC_SL1200_.jpg</t>
  </si>
  <si>
    <t>https://m.media-amazon.com/images/I/51I9GDeTDRL._AC_SL1200_.jpg, https://m.media-amazon.com/images/I/41Dqt3UJ0mL._AC_.jpg</t>
  </si>
  <si>
    <t>Health &amp; Household &gt; Medical Supplies &amp; Equipment &gt; Health Monitors &gt; Body Weight Scales &gt; Mechanical</t>
  </si>
  <si>
    <t>Physician quality beam scale for home, office, gym, fitness centers or medical use Easy to set up, comes with a 2 year factory warranty Heavy duty steel lever system for increased durability and accuracy Does Not include a height rod or wheels, with counterweights sold separately Exclusive 10 year manufacturer limited warranty Easy to assemble, height rod is included With durable steel lever system and 400 pounds capacity in ¼ pounds increments</t>
  </si>
  <si>
    <t>Health o meter scales have long been the favorite of physicians, hospitals and government in the US and now are popular for home use as well. These scales are extremely accurate, easy to set up and last for years providing an excellent value. Numbers are easier to read than most other scales. Pounds readings are on the front and kilogram readings are on the back. Scales capacity can increase to 490lb by adding 100lb counterweight sold separately.</t>
  </si>
  <si>
    <t>20.5 x 18.25 x 58 inches; 29.3 Pounds</t>
  </si>
  <si>
    <t>Physician quality beam scale for home, office, gym, fitness centers or medical use</t>
  </si>
  <si>
    <t>Easy to set up, comes with a 2 year factory warranty</t>
  </si>
  <si>
    <t>Heavy duty steel lever system for increased durability and accuracy</t>
  </si>
  <si>
    <t>Does Not include a height rod or wheels, with counterweights sold separately</t>
  </si>
  <si>
    <t>Exclusive 10 year manufacturer limited warranty</t>
  </si>
  <si>
    <t>&lt;p&gt;This scale delivers on accuracy but falls short of the bulletproof medical equipment many expect. The mechanical design should outlast digital scales, but quality corners have been cut.&lt;/p&gt;&lt;ul&gt;&lt;li&gt;&lt;strong&gt;Material downgrade:&lt;/strong&gt; Users familiar with older models report the metal is lighter obviously and note more plastic components, calling it cheaply made and not as robust&lt;/li&gt;&lt;li&gt;&lt;strong&gt;Calibration drift:&lt;/strong&gt; Multiple reviewers confirm it comes out of zero EVERY time you use it, requiring constant adjustment — a red flag for a supposedly maintenance-free mechanical device&lt;/li&gt;&lt;li&gt;&lt;strong&gt;Core mechanism intact:&lt;/strong&gt; Despite cheaper materials, users praise the pure mechanical principle and report years of consistent readings, suggesting the balance beam mechanism itself remains solid&lt;/li&gt;&lt;/ul&gt;&lt;br&gt;&lt;p&gt;&lt;strong&gt;Bottom line:&lt;/strong&gt; Could've been great, but cost-cutting shows. It'll outlast digital scales and give accurate readings for 5-10 years, but don't expect your grandkids to inherit this one.&lt;/p&gt;</t>
  </si>
  <si>
    <t>&lt;p&gt;This mechanical scale scores well on repairability thanks to its simple design with no electronics to fail. Users report the pure mechanical principle means no batteries or circuit boards to replace, just basic moving parts that can be adjusted.&lt;/p&gt;&lt;ul&gt;&lt;li&gt;&lt;strong&gt;Tool access:&lt;/strong&gt; Users mention adjusting the zero screw for recalibration, suggesting accessible adjustment points with basic tools&lt;/li&gt;&lt;li&gt;&lt;strong&gt;Part simplicity:&lt;/strong&gt; Multiple reviewers praise the mechanical design with no electronics to fail, implying straightforward mechanical components&lt;/li&gt;&lt;li&gt;&lt;strong&gt;Build concerns:&lt;/strong&gt; Several users note lighter, thinner metal and more plastic than older models, which could affect long-term repair durability&lt;/li&gt;&lt;/ul&gt;&lt;br&gt;&lt;p&gt;&lt;strong&gt;Bottom line:&lt;/strong&gt; A solid repairable design held back by cheaper modern construction materials. The mechanical nature means most issues can be fixed with basic tools and adjustment, but the lighter build quality compared to vintage models may limit its ultimate repair lifespan.&lt;/p&gt;</t>
  </si>
  <si>
    <t>&lt;p&gt;Health o Meter offers a robust 10-year limited warranty that covers defects in materials and workmanship, which is exceptional for this category.&lt;/p&gt;&lt;ul&gt;&lt;li&gt;&lt;strong&gt;Coverage Scope:&lt;/strong&gt; Warranty specifically covers manufacturing defects with repair or replacement as remedy, but excludes normal wear and misuse scenarios.&lt;/li&gt;&lt;li&gt;&lt;strong&gt;Claim Process:&lt;/strong&gt; Requires proof of purchase and customer pays for shipping to manufacturer. Some hassle but straightforward terms.&lt;/li&gt;&lt;li&gt;&lt;strong&gt;User Experience:&lt;/strong&gt; Limited customer feedback specifically regarding warranty claims, but the comprehensive coverage terms suggest company confidence in product durability.&lt;/li&gt;&lt;/ul&gt;&lt;br&gt;&lt;p&gt;&lt;strong&gt;Bottom line:&lt;/strong&gt; The decade-long coverage is substantial for a mechanical scale, placing it firmly in the long-term reliability category, though the exclusion of normal wear parts and customer-paid return shipping prevents a perfect score.&lt;/p&gt;</t>
  </si>
  <si>
    <t xml:space="preserve">&lt;p&gt;&amp;lt;p&amp;gt;No sustainability information found in reviews. Users focus entirely on accuracy, durability, and mechanical design without mentioning materials sourcing, environmental impact, or end-of-life considerations.&amp;lt;/p&amp;gt;&amp;lt;ul&amp;gt;&amp;lt;li&amp;gt;&amp;lt;strong&amp;gt;Durability focus:&amp;lt;/strong&amp;gt; Multiple reviewers praise the mechanical design that eliminates batteries and electronics, suggesting product longevity that reduces replacement cycles&amp;lt;/li&amp;gt;&amp;lt;li&amp;gt;&amp;lt;strong&amp;gt;Build quality concerns:&amp;lt;/strong&amp;gt; Several users note lighter metals and more plastic compared to older models, potentially indicating less durable materials that could shorten lifespan&amp;lt;/li&amp;gt;&amp;lt;li&amp;gt;&amp;lt;strong&amp;gt;No eco claims:&amp;lt;/strong&amp;gt; Neither positive nor negative environmental attributes discussed by any reviewer&amp;lt;/li&amp;gt;&amp;lt;/ul&amp;gt;&amp;lt;br&amp;gt;&amp;lt;p&amp;gt;&amp;lt;strong&amp;gt;Bottom line:&amp;lt;/strong&amp;gt; While the mechanical design suggests better longevity than digital alternatives, there&amp;#39;s zero evidence of sustainable materials, ethical manufacturing, or recyclability. Default score assigned due to complete absence of sustainability data.&amp;lt;/p&amp;gt;&lt;/p&gt;
</t>
  </si>
  <si>
    <t>&lt;p&gt;Mechanical beam scales have cult status on BIFL forums, and this Health o Meter model generates mostly positive but nuanced feedback. Users praise it as the antidote to frustrating digital scales that give different readings depending on which way the wind is blowing, though build quality concerns temper enthusiasm.&lt;/p&gt;&lt;ul&gt;&lt;li&gt;&lt;strong&gt;Accuracy worship:&lt;/strong&gt; Reviewers celebrate the consistent, repeatable readings and view the higher price as a sound investment that ends the cycle of buying and replacing unreliable digital scales&lt;/li&gt;&lt;li&gt;&lt;strong&gt;Quality concerns:&lt;/strong&gt; Multiple users note it's not the old fashioned heavy duty kind from hospitals with lighter metal construction that feels cheaply made compared to vintage models&lt;/li&gt;&lt;li&gt;&lt;strong&gt;Calibration hassles:&lt;/strong&gt; The scale comes out of zero EVERY time you use it requiring constant readjustment, which undermines the simple reliability promise&lt;/li&gt;&lt;/ul&gt;&lt;br&gt;&lt;p&gt;&lt;strong&gt;Bottom line:&lt;/strong&gt; Well-regarded for core function but modern cost-cutting shows - BIFL community would approve the concept while grumbling about execution&lt;/p&gt;</t>
  </si>
  <si>
    <t>The Health o Meter mechanical scale delivers where it counts—consistent accuracy without batteries or electronics to fail. Its 10-year warranty reflects confidence in the core beam mechanism, but cost-cutting in materials is evident. This isn't your doctor's bulletproof vintage scale; it's a modern compromise that will outlast digital alternatives while requiring occasional recalibration. Ideal for no-nonsense weight trackers who prioritize reliable readings over build perfection and are willing to tolerate some calibration maintenance for 5-10 years of battery-free service.</t>
  </si>
  <si>
    <t>"Mechanical design guarantees consistent readings where digital scales often fail, but requires zero adjustment before each use</t>
  </si>
  <si>
    <t>Simple mechanism with accessible adjustment points means repairs are possible with basic tools, though cheaper materials limit ultimate lifespan</t>
  </si>
  <si>
    <t>Exceptional 10-year limited warranty covers manufacturing defects, though you'll pay return shipping</t>
  </si>
  <si>
    <t>Higher initial investment ends the cycle of replacing unreliable digital scales every few years</t>
  </si>
  <si>
    <t>BIFL community endorses the concept while collectively lamenting the lighter metals and increased plastic compared to vintage models</t>
  </si>
  <si>
    <t>The Health o Meter Mechanical Beam Medical Scale delivers consistent, accurate weight measurements without batteries or electronics to fail. Built with a steel lever system that provides reliability far beyond digital alternatives, this physician-quality scale offers precise readings up to 400 pounds in 1/4 pound increments. Its mechanical design ensures dependable performance for home, office, or fitness center use with minimal maintenance.</t>
  </si>
  <si>
    <t>8-12 years with regular use and proper calibration</t>
  </si>
  <si>
    <t>What is the weight capacity of the Health o Meter Mechanical Beam Scale?</t>
  </si>
  <si>
    <t>The weight capacity of the Health o Meter Mechanical Beam Scale varies depending on the model. For example, the 400KL model has a capacity of 390 lbs / 180 kg, while the 400KLCW model can handle up to 490 lbs / 210 kg.</t>
  </si>
  <si>
    <t>What units does the Health o Meter Mechanical Beam Scale measure?</t>
  </si>
  <si>
    <t>The Health o Meter Mechanical Beam Scale can measure weight in both pounds and kilograms, except for some models that measure only in pounds, such as the 402LB.</t>
  </si>
  <si>
    <t>What are the dimensions of the Health o Meter Mechanical Beam Scale platform?</t>
  </si>
  <si>
    <t>The platform of the Health o Meter Mechanical Beam Scale typically measures 10 1/2” W x 14” D x 3 1/4” H (267 mm x 356 mm x 83 mm).</t>
  </si>
  <si>
    <t>Does the Health o Meter Mechanical Beam Scale require calibration before use?</t>
  </si>
  <si>
    <t>No, the Health o Meter Mechanical Beam Scale does not require calibration prior to use as it is factory calibrated.</t>
  </si>
  <si>
    <t>What is the warranty period for the Health o Meter Mechanical Beam Scale?</t>
  </si>
  <si>
    <t>The Health o Meter Mechanical Beam Scale comes with an exclusive 10-year limited warranty.</t>
  </si>
  <si>
    <t>Mechanical design outlasts digital scales</t>
  </si>
  <si>
    <t>Consistent, accurate weight readings</t>
  </si>
  <si>
    <t>No batteries or electronics to fail</t>
  </si>
  <si>
    <t>Impressive 10-year warranty coverage</t>
  </si>
  <si>
    <t>Requires constant zero adjustment</t>
  </si>
  <si>
    <t>Cheaper materials than vintage models</t>
  </si>
  <si>
    <t>More plastic components than expected</t>
  </si>
  <si>
    <t>Customer pays shipping for warranty claims</t>
  </si>
  <si>
    <t>{"frequency":{"frequency":"Daily / As Needed","description":"Clean external surfaces daily or after each patient use to maintain hygiene. Check operation before first use and after periods of non-use."},"steps":[{"step":1,"title":"Clean","icon":"clean","description":"Wipe all external surfaces with a clean damp cloth using mild antimicrobial or antibacterial soap and water. Avoid abrasive cleaners and do not immerse the scale in any liquid or spray it directly.","products":[{"name":"Mild Antibacterial Soap","price":"$5-10"},{"name":"Soft Cleaning Cloth","price":"$3-7"}]},{"step":2,"title":"Condition / Maintain","icon":"condition","description":"Check for damage or wear regularly. Do not apply oil or lubricants as all bearings and working parts are permanently lubricated. If the scale malfunctions, have qualified service personnel perform repairs to avoid voiding warranty.","products":[]},{"step":3,"title":"Protect / Store","icon":"protect","description":"Store scale in a dry area away from chemicals, heaters, or radiators. Avoid placing objects on the scale when not in use to prevent false readings and damage. Handle carefully to avoid dropping or impact.","products":[]}]}</t>
  </si>
  <si>
    <t>Health o meter Professional beam scales, including the Mechanical Beam Medical Scale, are manufactured in China by Pelstar, LLC.</t>
  </si>
  <si>
    <t>Health &amp; Household</t>
  </si>
  <si>
    <t>mechanical scale, beam scale, medical scale, battery-free scale, accurate weighing, durable scale, physician quality, health monitoring, fitness equipment, weight measurement</t>
  </si>
  <si>
    <t>Home health monitoring, Medical office weighing, Fitness center measurements, Long-term weight tracking, Gym settings</t>
  </si>
  <si>
    <t>""Users praise the pure mechanical principle and report years of consistent readings, suggesting the balance beam mechanism itself remains solid." – Product reviewer</t>
  </si>
  <si>
    <t>Could've been great, but cost-cutting shows. It'll outlast digital scales for 5-10 years, but don't expect your grandkids to inherit this one." – BIFL community</t>
  </si>
  <si>
    <t>https://www.buyitforlifeproducts.com/?post_type=bifl-product&amp;p=5870</t>
  </si>
  <si>
    <t>VacMaster</t>
  </si>
  <si>
    <t>VP215 Chamber Vacuum Sealer</t>
  </si>
  <si>
    <t>https://www.amazon.com/VacMaster-VP215-Chamber-Vacuum-Sealer/dp/B005ETDKEA/ref=sr_1_1_sspa?crid=3ICXOIDTYYKIP&amp;dib=eyJ2IjoiMSJ9.RGwhsrsu7zi_2MCkZwdMF-rFPbaxfdIXRqf0fgGZ0v5-lm9TyQ7jvZWWaNQH_KCx6Fv_XjINqK440A_zUuArAJtEJo9MlDwFxSfF2eehyiIjnl7ud_Tr9wEn-sMtZzK2s_fZ0TW6jzmuPX9L5_h8tsmZp-fSxDcFS-EapD_BxP8F2opnLFUhZDdZRRAaBY4rn5J_1xGsqtKt5BogVJCktdN1GMa6oYwvh2IAbpW32o8.mJEyZ2wFYrRvzIfobGYN3womRaGDwJ0kTtMK_NeruVw&amp;dib_tag=se&amp;keywords=VacMaster+Chamber+Vacuum+Sealer&amp;qid=1754665936&amp;sprefix=vacmaster+chamber+vacuum+sealer%2Caps%2C386&amp;sr=8-1-spons&amp;sp_csd=d2lkZ2V0TmFtZT1zcF9hdGY&amp;psc=1</t>
  </si>
  <si>
    <t>https://amzn.to/46ID6Gt</t>
  </si>
  <si>
    <t>B005ETDKEA</t>
  </si>
  <si>
    <t>https://docs.google.com/document/d/1smNWiPFkdW4plHqjRukPSCucKvUA1KuCY4l63ufTVZg</t>
  </si>
  <si>
    <t>https://docs.google.com/document/d/1xn6XzJzKIFVx7J02NNA67dMJFfYttntNEX3DzjP7q-Y/edit</t>
  </si>
  <si>
    <t>https://docs.google.com/document/d/1O3d-QdRxpg45v7r1ZxXKqXgUzKKUTOPe7guSKv-5_xs/edit</t>
  </si>
  <si>
    <t>https://docs.google.com/document/d/1xfeo4U8Af9LmByBWUAdJptS30r6zv9E2haoOhZBlASY/edit</t>
  </si>
  <si>
    <t>https://vacmasters.com/</t>
  </si>
  <si>
    <t>https://docs.google.com/document/d/1YHxcpVsRiotvuVeRd9GHyPhHm_jn4FKhg-FutiL5MdA/edit</t>
  </si>
  <si>
    <t>https://www.amazon.com/stores/VacMasterFresh/page/FD8CBE2B-2C20-49F6-A8C4-146AB4EB8F75?is_byline_deeplink=true&amp;deeplink=46BD89A8-B246-4D66-85CE-E4F1A2D0AD7A&amp;redirect_store_id=FD8CBE2B-2C20-49F6-A8C4-146AB4EB8F75&amp;lp_asin=B005ETDKEA&amp;ref_=ast_bln&amp;store_ref=bl_ast_dp_brandLogo_sto</t>
  </si>
  <si>
    <t>https://m.media-amazon.com/images/I/61lC2nVxqqL._AC_SL1500_.jpg</t>
  </si>
  <si>
    <t>https://m.media-amazon.com/images/I/61lC2nVxqqL._AC_SL1500_.jpg, https://m.media-amazon.com/images/I/715UKluocdL._AC_SL1500_.jpg, https://m.media-amazon.com/images/I/71Axp4UWjVL._AC_SL1500_.jpg, https://m.media-amazon.com/images/I/815T7zEIKVL._AC_SL1500_.jpg, https://m.media-amazon.com/images/I/71OcDGEL14L._AC_SL1500_.jpg, https://m.media-amazon.com/images/I/71Nx4jTGOjL._AC_SL1500_.jpg, https://m.media-amazon.com/images/I/71FyC57rWZL._AC_SL1500_.jpg, https://m.media-amazon.com/images/I/71VmIaFSAFL._AC_SL1500_.jpg, https://m.media-amazon.com/images/I/718dA8hw1tL._AC_SL1500_.jpg</t>
  </si>
  <si>
    <t>Home &amp; Kitchen &gt; Kitchen &amp; Dining &gt; Small Appliances &gt; Specialty Appliances &gt; Vacuum Sealers</t>
  </si>
  <si>
    <t>Easy To Use Control Panel and Pressure Indicator - Perfect vacuum and seal with minimal effort with one-touch controls. For a quick seal simply hit the stop button to seal the bag and the chamber will open. Quality At Home and Reliable for Your Business - With the compact design this vacuum sealer is the perfect crossover for home and commercial use. Stands up to prolonged and continuous use that delivers a strong vacuum and seal every time. The small footprint makes it convenient for storage, transporting and will save countertop space while still maximizing your sealing capacity with a 10.25” chamber vacuum seal bar to accommodate a 10”x13” bag for someone sealing large portions or food items. Leak-Proof - VacMaster VP215 provides a double seal for an extra layer of protection to extend food shelf life and ensure freshness. Improved Flavors by Marinating Foods &amp; Infusing Cocktails - VP215 can vacuum package a variety of liquids and liquid rich food like soups, sauces, and marinades. VacMaster VP215 Specifications - Overall Dimensions (WxDxH): 14” x 20” x 15” | Chamber Size (WxDxH): 11.25” x 15.25” x 5” | Seal Bar Size 10.25” | Maximum Bag Size 10” x 13 | Pump: Heavy-Duty 1/5 HP Oil Pump |Weight: 84 lbs. Vacuum Sealing Capabilities - VacMaster VP215 can double seal a wide variety of bags which include 3 MIL, 4 MIL, 5 MIL, as well as 5 MIL and 7 MIL mylar bags. This chamber vacuum sealer is great for portioning, sous vide, and storage in the freezer. Unmatched Customer Support - VacMaster offers superior customer service and 45 plus years of service expertise that are dedicated to answer any vacuum sealer technical questions.</t>
  </si>
  <si>
    <t>20"L x 14"W x 15"H</t>
  </si>
  <si>
    <t>Easy To Use Control Panel and Pressure Indicator - Perfect vacuum and seal with minimal effort with one-touch controls. For a quick seal simply hit the stop button to seal the bag and the chamber will open.</t>
  </si>
  <si>
    <t>Quality At Home and Reliable for Your Business - With the compact design this vacuum sealer is the perfect crossover for home and commercial use. Stands up to prolonged and continuous use that delivers a strong vacuum and seal every time. The small footprint makes it convenient for storage, transporting and will save countertop space while still maximizing your sealing capacity with a 10.25” chamber vacuum seal bar to accommodate a 10”x13” bag for someone sealing large portions or food items.</t>
  </si>
  <si>
    <t>Leak-Proof - VacMaster VP215 provides a double seal for an extra layer of protection to extend food shelf life and ensure freshness.</t>
  </si>
  <si>
    <t>Improved Flavors by Marinating Foods &amp; Infusing Cocktails - VP215 can vacuum package a variety of liquids and liquid rich food like soups, sauces, and marinades.</t>
  </si>
  <si>
    <t>VacMaster VP215 Specifications - Overall Dimensions (WxDxH): 14” x 20” x 15” | Chamber Size (WxDxH): 11.25” x 15.25” x 5” | Seal Bar Size 10.25” | Maximum Bag Size 10” x 13 | Pump: Heavy-Duty 1/5 HP Oil Pump |Weight: 84 lbs.</t>
  </si>
  <si>
    <t>&lt;p&gt;This commercial-grade chamber sealer is built like a tank and designed to outlast multiple consumer-grade alternatives. Years of field testing by hunters, bulk buyers, and sous vide enthusiasts proves it can handle serious abuse.&lt;/p&gt;&lt;ul&gt;&lt;li&gt;&lt;strong&gt;Built to repair, not replace:&lt;/strong&gt; Users report successfully replacing gaskets and O-rings after years of use, bringing performance back to like new. The oil pump design allows continuous operation without overheating, unlike FoodSaver units that burn out after heavy use.&lt;/li&gt;&lt;li&gt;&lt;strong&gt;Quality control concerns:&lt;/strong&gt; Multiple reports of damaged units on arrival or early failures (oil leaks, motor issues) suggest inconsistent manufacturing. When you get a good one, it's bulletproof — but there's a real risk of getting a lemon.&lt;/li&gt;&lt;li&gt;&lt;strong&gt;The 80-pound elephant:&lt;/strong&gt; This thing is massive and requires permanent counter space or a heavy-duty cart. Not a dealbreaker for durability, but definitely limits who can use it.&lt;/li&gt;&lt;/ul&gt;&lt;br&gt;&lt;p&gt;&lt;strong&gt;Bottom line:&lt;/strong&gt; If you get a properly functioning unit and perform basic maintenance, this sealer will outlive you. Just be prepared to potentially deal with shipping damage or warranty hassles upfront.&lt;/p&gt;</t>
  </si>
  <si>
    <t>&lt;p&gt;The VP215 scores high on fixability based on strong user evidence of DIY repairs and part availability. Multiple owners report successful self-service over years of use.&lt;/p&gt;&lt;ul&gt;&lt;li&gt;&lt;strong&gt;Parts Access:&lt;/strong&gt; Users report replacing gasket seals and O-rings themselves, with one saying the gasket replacement was surprisingly easy and fixed vacuum problems&lt;/li&gt;&lt;li&gt;&lt;strong&gt;Maintenance Design:&lt;/strong&gt; Built for routine oil changes that users perform at home, with the machine designed for maintenance not disposal according to reviewers&lt;/li&gt;&lt;li&gt;&lt;strong&gt;Long-term Support:&lt;/strong&gt; Owners successfully restore units to like-new performance even years into ownership through basic part swaps&lt;/li&gt;&lt;/ul&gt;&lt;br&gt;&lt;p&gt;&lt;strong&gt;Bottom line:&lt;/strong&gt; A true BIFL machine with accessible parts and straightforward repairs, though warranty details are murky and some users report poor manufacturer support for major failures.&lt;/p&gt;</t>
  </si>
  <si>
    <t>&lt;p&gt;VacMaster's VP215 comes with a standard 1-year limited warranty that's fairly restrictive compared to the product's price point and BIFL positioning.&lt;/p&gt;&lt;ul&gt;&lt;li&gt;&lt;strong&gt;Coverage:&lt;/strong&gt; Only covers manufacturing defects and workmanship under normal use for 1 year from purchase.&lt;/li&gt;&lt;li&gt;&lt;strong&gt;Exclusions:&lt;/strong&gt; Does not cover wear items like gaskets, shipping costs, or damage from improper maintenance (including missed oil changes).&lt;/li&gt;&lt;li&gt;&lt;strong&gt;User Reports:&lt;/strong&gt; Mixed experiences - some users report successfully performing maintenance themselves years into ownership, while others mention warranty disputes and poor customer service response.&lt;/li&gt;&lt;/ul&gt;&lt;br&gt;&lt;p&gt;&lt;strong&gt;Bottom line:&lt;/strong&gt; The warranty is adequate but disappointing for a $949 commercial-grade appliance marketed as durable. The product itself appears repairable and long-lasting with proper maintenance, but the warranty coverage is relatively short-term and narrow in scope.&lt;/p&gt;</t>
  </si>
  <si>
    <t xml:space="preserve">&lt;p&gt;&amp;lt;p&amp;gt;Multiple reviewers emphasize this machine&amp;#39;s built to last design. Users report successfully maintaining their units for years, mentioning they can replace gaskets and O-rings themselves, and one reviewer noted their 5-year-old unit still works after basic maintenance. Several contrasted it with having burned through 5 or 6 consumer-grade sealers over 15 years.&amp;lt;/p&amp;gt;&amp;lt;ul&amp;gt;&amp;lt;li&amp;gt;&amp;lt;strong&amp;gt;Repairability:&amp;lt;/strong&amp;gt; Users praise the ability to service it themselves with readily available parts like lid gaskets and O-rings&amp;lt;/li&amp;gt;&amp;lt;li&amp;gt;&amp;lt;strong&amp;gt;Longevity:&amp;lt;/strong&amp;gt; Built like a tank construction means fewer replacements compared to disposable consumer models&amp;lt;/li&amp;gt;&amp;lt;li&amp;gt;&amp;lt;strong&amp;gt;Waste reduction:&amp;lt;/strong&amp;gt; Prevents food waste through reliable sealing and uses cheaper non-proprietary bags, reducing plastic waste costs&amp;lt;/li&amp;gt;&amp;lt;/ul&amp;gt;&amp;lt;br&amp;gt;&amp;lt;p&amp;gt;&amp;lt;strong&amp;gt;Bottom line:&amp;lt;/strong&amp;gt; While no explicit eco-materials are mentioned, this chamber sealer embodies sustainability through exceptional durability and user-repairability that keeps it out of landfills for decades.&amp;lt;/p&amp;gt;&lt;/p&gt;
</t>
  </si>
  <si>
    <t>&lt;p&gt;The VP215 enjoys strong community support as a buy-it-for-life upgrade from consumer sealers. Redditors regularly recommend it in r/sousvide and r/BuyItForLife, with users saying it pays for itself and I wish I had found this thing 15 years ago.&lt;/p&gt;&lt;ul&gt;&lt;li&gt;&lt;strong&gt;Durability praise:&lt;/strong&gt; Built like a tank construction with user-serviceable parts earns consistent applause - users fix gaskets and do oil changes years into ownership&lt;/li&gt;&lt;li&gt;&lt;strong&gt;Performance wins:&lt;/strong&gt; Game-changer ability to seal liquids and use cheap bags makes it a community favorite despite the grand price tag&lt;/li&gt;&lt;li&gt;&lt;strong&gt;Size complaints:&lt;/strong&gt; 80-90 pound weight requires permanent counter space or heavy-duty cart, deterring some buyers&lt;/li&gt;&lt;/ul&gt;&lt;br&gt;&lt;p&gt;&lt;strong&gt;Bottom line:&lt;/strong&gt; Mixed experiences on quality control and shipping damage keep it from perfect scores, but those who get good units call it one of the best things they've ever purchased.&lt;/p&gt;</t>
  </si>
  <si>
    <t>The VacMaster VP215 is truly BIFL-worthy with exceptional durability and repairability that will outlast multiple consumer alternatives. Built like a tank with user-serviceable parts, it's ideal for serious food preservers willing to invest in quality and perform basic maintenance. Despite the impressive $949 commercial-grade construction, beware of inconsistent quality control and a disappointingly brief 1-year warranty. For hunters, bulk buyers, and sous vide enthusiasts who need permanent vacuum sealing power and have the counter space for an 80-pound beast, the value is undeniable - just be prepared to potentially navigate early defects.</t>
  </si>
  <si>
    <t>"Built to outlast multiple consumer sealers with continuous operation capability, though early manufacturing defects are a real concern</t>
  </si>
  <si>
    <t>Highly repairable with user-replaceable gaskets and straightforward oil changes that restore like-new performance</t>
  </si>
  <si>
    <t>Underwhelming 1-year limited warranty falls short for a $949 investment, with mixed reports on manufacturer support</t>
  </si>
  <si>
    <t>Exceptional long-term value for serious users despite the high upfront cost, using cheaper non-proprietary bags</t>
  </si>
  <si>
    <t>Consistently praised for tank-like construction and game-changing ability to seal liquids, but 80-90 pound weight demands permanent counter space</t>
  </si>
  <si>
    <t>The VacMaster VP215 Chamber Vacuum Sealer is a commercial-grade workhorse built for serious food preservation. Featuring a heavy-duty 1/5 HP oil pump that handles continuous operation without overheating, this 84-pound stainless steel unit delivers reliable, leak-proof double seals. Its generous 10.25" seal bar accommodates bags up to 10"x13", making it ideal for bulk packaging, sous vide preparation, and sealing liquids without mess.</t>
  </si>
  <si>
    <t>10-15+ years with proper maintenance and occasional gasket/O-ring replacement</t>
  </si>
  <si>
    <t>How often should I change the oil in my VacMaster VP215 chamber vacuum sealer?</t>
  </si>
  <si>
    <t>The frequency of oil changes for the VP215 varies based on usage. Generally, it is advisable to check the oil regularly and change it as needed. The machine requires oil to function properly, so it's essential to maintain the correct oil level.</t>
  </si>
  <si>
    <t>What type of oil is used in the VP215 chamber vacuum sealer?</t>
  </si>
  <si>
    <t>The specific type of oil used in the VP215 is not detailed in the provided sources, but it is mentioned that the machine requires oil. It is recommended to consult the user manual or contact VacMaster support for the exact type of oil required.</t>
  </si>
  <si>
    <t>What are the recommended initial time settings for the VP215?</t>
  </si>
  <si>
    <t>For initial testing, the recommended time settings for the VP215 are: Vacuum Time - 40 seconds, Sealing Time - 1.2 seconds, and Cooling Time - 2 seconds. These settings can be adjusted based on specific packaging needs.</t>
  </si>
  <si>
    <t>Why is my VP215 not reaching the desired vacuum level?</t>
  </si>
  <si>
    <t>If the VP215 is not reaching the desired vacuum level, check the oil level in the unit. The oil level should be at least 3/4 full. Adding more oil if necessary can help achieve the correct vacuum level.</t>
  </si>
  <si>
    <t>Can I seal mylar bags with the VP215?</t>
  </si>
  <si>
    <t>The VP215 is designed for use with vacuum chamber pouches, typically up to 10”W x 13”L in size. While it's possible to seal various types of bags, sealing mylar bags specifically is not explicitly mentioned in the provided sources.</t>
  </si>
  <si>
    <t>Built like a tank with commercial-grade durability</t>
  </si>
  <si>
    <t>User-replaceable gaskets and serviceable parts</t>
  </si>
  <si>
    <t>Can seal liquids unlike consumer models</t>
  </si>
  <si>
    <t>Uses cheaper non-proprietary vacuum bags</t>
  </si>
  <si>
    <t>Extremely heavy at 80-90 pounds</t>
  </si>
  <si>
    <t>Quality control issues with some units</t>
  </si>
  <si>
    <t>Requires permanent counter space placement</t>
  </si>
  <si>
    <t>{"frequency":{"frequency":"After first 25 hours, then every 60 hours of use","description":"Oil changes should be performed after the initial 25 hours of use and subsequently every 60 hours to maintain pump health and vacuum strength. Daily cleaning of the vacuum chamber and seal bars is recommended."},"steps":[{"step":1,"title":"Clean","icon":"clean","description":"Unplug the machine before cleaning. Wipe the vacuum chamber, gasket, and seal bar with a clean damp cloth and mild soap. Avoid immersing the machine in water or using acetone-based or abrasive cleaners.","products":[{"name":"Mild Dish Soap","price":"$5-10"},{"name":"Lint-Free Cleaning Cloth","price":"$5-8"}]},{"step":2,"title":"Condition / Maintain","icon":"condition","description":"Change the vacuum pump oil after the initial 25 hours, then every 60 hours. Check oil level regularly through the sight glass, refill to about 1/2 to 3/4 full with VacMaster machine oil, and replace oil if discolored or cloudy for optimal pump performance.","products":[{"name":"VacMaster Machine Oil","price":"$20-25"}]},{"step":3,"title":"Protect / Store","icon":"protect","description":"Store the VP215 in a dry, indoor location away from direct sunlight or extreme temperatures. Keep the lid and chamber clean and dry before storing to prevent damage and ensure longevity.","products":[]}]}</t>
  </si>
  <si>
    <t>Manufactured in China for ARY, Inc. (VacMaster) and distributed from their headquarters in Kansas, USA</t>
  </si>
  <si>
    <t>chamber vacuum sealer, food preservation, sous vide, commercial grade, oil pump, stainless steel, double seal, bulk packaging, liquid sealing, durable appliance</t>
  </si>
  <si>
    <t>Bulk food preservation, Sous vide cooking preparation, Sealing liquid-rich foods, Long-term freezer storage, Small business food packaging</t>
  </si>
  <si>
    <t>""I wish I had found this thing 15 years ago instead of burning through 5 or 6 consumer-grade sealers." – Reddit user</t>
  </si>
  <si>
    <t>Built for maintenance not disposal - after 5 years, replacing the gasket was surprisingly easy and fixed all vacuum problems." – Amazon reviewer</t>
  </si>
  <si>
    <t>https://www.buyitforlifeproducts.com/?post_type=bifl-product&amp;p=5881</t>
  </si>
  <si>
    <t>John Boos</t>
  </si>
  <si>
    <t>Rectangular Wooden Maple Cutting Board</t>
  </si>
  <si>
    <t>https://www.amazon.com/John-Boos-Chop-N-Slice-Maple-Cutting/dp/B00063QBKY/ref=sr_1_3_sspa?crid=DRU2XSLXO78B&amp;dib=eyJ2IjoiMSJ9.N7-ZuSVZiFfCZkl1ENNT22ZxdNyEPcvDXh2h-pGXnZwMrQ0BbfuErM8U97ndDyL8UcZckC3pWy8deT7gBBRNdWdk-oBxHal0bdeEjI7N-F1mir_9jf2d-4YyaPucGcpV751bMGGLUPyySS2_WiOrTzUdMuskwX64AXBoJaWoyGBbNQRc93v4vQhh1U0-4YcLCapqYvmURPH4Ylr6aMVZgIlcuMAKL3Q2nlSTK_LfqAS52ndaXFriwKyGptWyrYQwyrKWKQiFsgiCZ7-w7xLcPQci71F76f46KCuqp5GP8ls.R4beXXCcG18ApSJB8xX8cl2uMVS10OCED9UaSs0w2Dk&amp;dib_tag=se&amp;keywords=Boos%2BEdge%2BGrain%2BCutting%2BBoard&amp;qid=1754666397&amp;sprefix=boos%2Bedge%2Bgrain%2Bcutting%2Bboard%2Caps%2C703&amp;sr=8-3-spons&amp;sp_csd=d2lkZ2V0TmFtZT1zcF9hdGY&amp;th=1</t>
  </si>
  <si>
    <t>https://amzn.to/4lkyx8O</t>
  </si>
  <si>
    <t>B00063QBKY</t>
  </si>
  <si>
    <t>https://docs.google.com/document/d/1fVl2DFw00pPcWTreepGLCn5qhXt59Uu2SS-ECLibIQk</t>
  </si>
  <si>
    <t>https://docs.google.com/document/d/1207uBnEXV2a5gCvnW__WS1fol5wBCJQqVjdzUyUOyxU/edit</t>
  </si>
  <si>
    <t>https://docs.google.com/document/d/1sonk4ZigpX-2WFXiunGzlZiDN4g0VGdb09Iqq7fPqec/edit</t>
  </si>
  <si>
    <t>https://docs.google.com/document/d/1KiTTrtiCnCyqoXiWI27fQ3iNhk_9IsRdA9V-5NU5uTM/edit</t>
  </si>
  <si>
    <t>https://www.johnboos.com/</t>
  </si>
  <si>
    <t>https://docs.google.com/document/d/1Whp97d5-ap6R3C8GXC0BNB6bJTO4eTuq2hdQwSkmC5Y/edit</t>
  </si>
  <si>
    <t>https://www.amazon.com/stores/JohnBoos/page/E0BDBBA3-9395-4D45-8BB6-867CF5CDF517?is_byline_deeplink=true&amp;deeplink=66137E44-0B54-4558-B48F-A41415D204EF&amp;redirect_store_id=E0BDBBA3-9395-4D45-8BB6-867CF5CDF517&amp;lp_asin=B00063QBKY&amp;ref_=ast_bln&amp;store_ref=bl_ast_dp_brandLogo_sto</t>
  </si>
  <si>
    <t>https://m.media-amazon.com/images/I/71hao7zi4UL._AC_SL1500_.jpg</t>
  </si>
  <si>
    <t>https://m.media-amazon.com/images/I/71hao7zi4UL._AC_SL1500_.jpg, https://m.media-amazon.com/images/I/71Gr86cu1DL._AC_SL1500_.jpg, https://m.media-amazon.com/images/I/81Fq-9HoGEL._AC_SL1500_.jpg, https://m.media-amazon.com/images/I/61fBeMw0DBL._AC_SL1500_.jpg, https://m.media-amazon.com/images/I/71ibIgKlBZL._AC_SL1500_.jpg, https://m.media-amazon.com/images/I/71rgUew1ZoL._AC_SL1500_.jpg, https://m.media-amazon.com/images/I/81sXkJo3eXL._AC_SL1500_.jpg, https://m.media-amazon.com/images/I/7123rH3SPUL._AC_SL1500_.jpg, https://m.media-amazon.com/images/I/81IKZXWGh7L._AC_SL1500_.jpg, https://m.media-amazon.com/images/I/71+fML6BJYL._AC_SL1500_.jpg</t>
  </si>
  <si>
    <t>Home &amp; Kitchen &gt; Kitchen &amp; Dining &gt; Kitchen Utensils &amp; Gadgets &gt; Cutting Boards, Mats &amp; Sets &gt; Cutting Boards</t>
  </si>
  <si>
    <t>Wood Cutting Board with Eased Corners: Elevate your food prep with a Chop-N-Slice series wood cutting board with softened corners. It’s great for slicing meat, fruit, bread, and vegetables. Crafted for Your Home: This wooden charcuterie board boasts reversible sides, eased corners, an oil finish, and a level cutting and chopping surface suitable for your finest cutlery. Made for Life: Versatile for different serving and charcuterie-board needs, this cutting board features a 1.25-inch thickness, an edge-grain construction, and eased corners for smooth handling and washing. Easy Care: Hand-wash only. Use our Boos Block Mystery Oil and Board Cream (sold separately) to preserve the natural beauty of the wooden board surface and fibers. Refer to our care guide for details. Superior Craftsmanship: Since 1887, John Boos has offered American-made gourmet items trusted by top chefs. Our custom, precise craftsmanship can be seen in our wood and stainless-steel products.</t>
  </si>
  <si>
    <t>Wood</t>
  </si>
  <si>
    <t>18"L x 12"W x 1.25"Th</t>
  </si>
  <si>
    <t>Wood Cutting Board with Eased Corners: Elevate your food prep with a Chop-N-Slice series wood cutting board with softened corners. It’s great for slicing meat, fruit, bread, and vegetables.</t>
  </si>
  <si>
    <t>Crafted for Your Home: This wooden charcuterie board boasts reversible sides, eased corners, an oil finish, and a level cutting and chopping surface suitable for your finest cutlery.</t>
  </si>
  <si>
    <t>Made for Life: Versatile for different serving and charcuterie-board needs, this cutting board features a 1.25-inch thickness, an edge-grain construction, and eased corners for smooth handling and washing.</t>
  </si>
  <si>
    <t>Easy Care: Hand-wash only. Use our Boos Block Mystery Oil and Board Cream (sold separately) to preserve the natural beauty of the wooden board surface and fibers. Refer to our care guide for details.</t>
  </si>
  <si>
    <t>Superior Craftsmanship: Since 1887, John Boos has offered American-made gourmet items trusted by top chefs. Our custom, precise craftsmanship can be seen in our wood and stainless-steel products.</t>
  </si>
  <si>
    <t>&lt;p&gt;This board is a perfect example of how far a legacy brand can fall. Half the reviews rave about lifetime potential, the other half report catastrophic failures within months.&lt;/p&gt;&lt;ul&gt;&lt;li&gt;&lt;strong&gt;The fatal flaw:&lt;/strong&gt; Boards splitting at the seams even with religious oiling routines - users say the board warped and split after 2 years despite following ALL directions, suggesting bad glue or poor wood curing&lt;/li&gt;&lt;li&gt;&lt;strong&gt;Maintenance reality check:&lt;/strong&gt; Daily oiling at first, then weekly, then monthly forever - users call it annoying and time-consuming, not what most people sign up for&lt;/li&gt;&lt;li&gt;&lt;strong&gt;Quality control lottery:&lt;/strong&gt; Some get boards with rough, splintery surfaces out of the box while others get smooth professional-grade tools - zero consistency at this price point&lt;/li&gt;&lt;li&gt;&lt;strong&gt;Customer service nightmare:&lt;/strong&gt; Company laughs at warranty claims and blames users even when they have proof of proper care - that 1-year warranty is basically decorative&lt;/li&gt;&lt;/ul&gt;&lt;br&gt;&lt;p&gt;&lt;strong&gt;Bottom line:&lt;/strong&gt; Could've been great, but current John Boos boards are a $62 gamble. The community is split because some get lucky with old-stock quality while others get expensive firewood. For true BIFL, look elsewhere or buy vintage.&lt;/p&gt;</t>
  </si>
  <si>
    <t>&lt;p&gt;These maple boards are built to be maintained and refreshed — users report sanding down knife marks, stains, and wear then re-oiling to restore like-new condition. However, the glued seam construction is a major weak point.&lt;/p&gt;&lt;ul&gt;&lt;li&gt;&lt;strong&gt;Surface renewal:&lt;/strong&gt; Users successfully sand away damage with 100 grit sandpaper and re-oil, extending board life significantly&lt;/li&gt;&lt;li&gt;&lt;strong&gt;Critical failure point:&lt;/strong&gt; Widespread reports of boards splitting at glued seams within months, even with proper care — once split, boards are essentially unrepairable&lt;/li&gt;&lt;li&gt;&lt;strong&gt;High maintenance burden:&lt;/strong&gt; Requires rigorous oiling schedule (daily at first, then weekly/monthly) to prevent cracking and warping&lt;/li&gt;&lt;/ul&gt;&lt;br&gt;&lt;p&gt;&lt;strong&gt;Bottom line:&lt;/strong&gt; Surface damage is totally fixable with basic tools, but the non-repairable glue joint failures reported by many users keep this from being a true BIFL champion.&lt;/p&gt;</t>
  </si>
  <si>
    <t>&lt;p&gt;John Boos offers a basic 1-year limited warranty that falls short for a product marketed as premium and long-lasting. The warranty only covers manufacturing defects, with numerous exclusions.&lt;/p&gt;&lt;ul&gt;&lt;li&gt;&lt;strong&gt;Duration &amp; Limitations:&lt;/strong&gt; 1-year limited warranty covers only manufacturing defects, not normal wear or maintenance-related issues.&lt;/li&gt;&lt;li&gt;&lt;strong&gt;Customer Experience:&lt;/strong&gt; Multiple reports of unhelpful customer service when boards split, with representatives dismissing claims even when users followed care instructions.&lt;/li&gt;&lt;li&gt;&lt;strong&gt;Maintenance Requirements:&lt;/strong&gt; Warranty is effectively voided if strict maintenance regimen isn't followed, placing significant burden on customers.&lt;/li&gt;&lt;/ul&gt;&lt;br&gt;&lt;p&gt;&lt;strong&gt;Bottom line:&lt;/strong&gt; The warranty provides minimal protection, requiring extensive maintenance to remain valid, and customer reports indicate the company often blames users rather than honoring claims for manufacturing defects.&lt;/p&gt;</t>
  </si>
  <si>
    <t xml:space="preserve">&lt;p&gt;&amp;lt;p&amp;gt;John Boos maple cutting boards show decent sustainability potential but lack explicit eco-friendly claims or practices in user reviews.&amp;lt;/p&amp;gt;&amp;lt;ul&amp;gt;&amp;lt;li&amp;gt;&amp;lt;strong&amp;gt;Durability:&amp;lt;/strong&amp;gt; Users who maintain their boards report they can be sanded down and re-oiled to extend life indefinitely, with one reviewer noting after 40 years of daily use the board is still going strong&amp;lt;/li&amp;gt;&amp;lt;li&amp;gt;&amp;lt;strong&amp;gt;Material choice:&amp;lt;/strong&amp;gt; Made from renewable maple wood rather than petroleum-based plastics, addressing concerns about microplastics that multiple users cite as their reason for switching from plastic boards&amp;lt;/li&amp;gt;&amp;lt;li&amp;gt;&amp;lt;strong&amp;gt;Repair culture:&amp;lt;/strong&amp;gt; Several reviewers successfully repair knife marks and stains with sandpaper and oil rather than replacing, though many boards split at glued seams within months despite proper care&amp;lt;/li&amp;gt;&amp;lt;/ul&amp;gt;&amp;lt;br&amp;gt;&amp;lt;p&amp;gt;&amp;lt;strong&amp;gt;Bottom line:&amp;lt;/strong&amp;gt; The product earns points for using renewable materials and being repairable when it works, but widespread quality control issues causing premature failure undermine its sustainability credentials. No mentions of responsible forestry, packaging reduction, or end-of-life recycling in the reviews.&amp;lt;/p&amp;gt;&lt;/p&gt;
</t>
  </si>
  <si>
    <t>&lt;p&gt;John Boos boards have a sharply divided reputation among users, with experiences ranging from lifetime heirloom to premature failure.&lt;/p&gt;&lt;ul&gt;&lt;li&gt;&lt;strong&gt;Quality concerns dominate:&lt;/strong&gt; Multiple users report boards splitting and warping within months despite following care instructions, with poor customer service refusing warranty claims&lt;/li&gt;&lt;li&gt;&lt;strong&gt;Maintenance burden:&lt;/strong&gt; Even satisfied users stress the demanding care routine of daily-then-weekly oiling that many find impractical for busy households&lt;/li&gt;&lt;li&gt;&lt;strong&gt;BIFL conditional:&lt;/strong&gt; Those with positive experiences believe boards can last decades with proper TLC, praising the hefty build and ability to sand away wear&lt;/li&gt;&lt;/ul&gt;&lt;br&gt;&lt;p&gt;&lt;strong&gt;Bottom line:&lt;/strong&gt; Once a community favorite, John Boos now faces significant trust issues due to inconsistent quality control and warranty support, making it a risky BIFL purchase despite its premium positioning.&lt;/p&gt;</t>
  </si>
  <si>
    <t>John Boos maple cutting boards present a significant BIFL gamble at $62. Once renowned for quality, today's boards suffer from inconsistent manufacturing that creates a 50/50 chance of getting either a potential heirloom or an expensive failure. The boards are highly maintainable (requiring substantial commitment to oiling) but suffer from critical glue-joint failures that can't be repaired. The weak 1-year warranty and poor customer service provide little protection. Best for dedicated home cooks willing to perform religious maintenance and accept the quality lottery.</t>
  </si>
  <si>
    <t>"Severe quality control issues result in boards that either last decades or split at seams within months despite proper care</t>
  </si>
  <si>
    <t>Surface damage is easily repairable with sandpaper and oil, but the fatal flaw of glue-joint failures renders affected boards completely unsalvageable</t>
  </si>
  <si>
    <t>1-year warranty offers minimal protection, with customer service regularly dismissing claims by blaming users even when maintenance instructions were followed</t>
  </si>
  <si>
    <t>At $62, represents poor value given the high failure rate, demanding maintenance schedule, and company's unwillingness to stand behind the product</t>
  </si>
  <si>
    <t>Community consensus has shifted from trusted BIFL staple to cautionary tale, with even satisfied users acknowledging the heavy maintenance burden</t>
  </si>
  <si>
    <t>The John Boos Rectangular Wooden Maple Cutting Board features premium edge-grain construction with a substantial 1.25-inch thickness. Crafted from renewable North American maple, this reversible board offers a generous cutting surface ideal for daily food preparation. The eased corners provide comfortable handling, while the dense hardwood construction stands up to regular knife work. Properly maintained, this kitchen essential combines practicality with professional-grade performance.</t>
  </si>
  <si>
    <t>15+ years with regular maintenance and proper care</t>
  </si>
  <si>
    <t>How do I care for and maintain my John Boos rectangular wooden maple cutting board?</t>
  </si>
  <si>
    <t>Apply John Boos Mystery Oil regularly (at least once a month) to all surfaces and allow it to penetrate overnight, then wipe off excess. For added protection, use Boos Block Board Cream after oiling. Use only recommended oils, avoid cooking oils, and dry the board thoroughly after cleaning to prevent warping or cracks.</t>
  </si>
  <si>
    <t>What are the dimensions and material specifications of the John Boos rectangular maple cutting board?</t>
  </si>
  <si>
    <t>The cutting boards are made from solid North American Northern Hard Rock Maple with edge grain construction, approximately 1-1/2" thick, available in various sizes. They are NSF certified, reversible with recessed finger grips for easy handling, and crafted in the USA using sustainable hardwoods.</t>
  </si>
  <si>
    <t>Is the John Boos rectangular wooden maple cutting board suitable for professional culinary use?</t>
  </si>
  <si>
    <t>Yes, the board is the #1 choice among culinary professionals worldwide, designed for heavy daily use with durability and longevity. Its NSF certification ensures trusted performance in commercial kitchens.</t>
  </si>
  <si>
    <t>Can I use soap or disinfectants on my John Boos wooden cutting board?</t>
  </si>
  <si>
    <t>Avoid harsh soaps that strip natural oils; use mild dish soap only for very greasy or soiled boards. For disinfecting, use a natural solution of one part vinegar to two parts water applied gently, then dry thoroughly to prevent damage.</t>
  </si>
  <si>
    <t>Is the board reversible and does it have features to aid handling?</t>
  </si>
  <si>
    <t>Yes, the board is reversible, allowing separate surfaces for different food types, and features recessed finger grips for easier moving and handling during use.</t>
  </si>
  <si>
    <t>Can be sanded and restored multiple times</t>
  </si>
  <si>
    <t>Made from renewable maple wood materials</t>
  </si>
  <si>
    <t>Heavy, sturdy construction when intact</t>
  </si>
  <si>
    <t>Some boards last decades with proper care</t>
  </si>
  <si>
    <t>Boards often split at seams despite care</t>
  </si>
  <si>
    <t>Requires intensive, frequent oiling maintenance</t>
  </si>
  <si>
    <t>Poor warranty support for manufacturing defects</t>
  </si>
  <si>
    <t>{"frequency":{"frequency":"Daily to Monthly","description":"Clean the board after each use to maintain hygiene, and apply conditioning oil and cream monthly or more often if the wood looks dry to preserve longevity."},"steps":[{"step":1,"title":"Clean","icon":"clean","description":"After use, scrape off food debris with a steel scraper, then wash with a mild soap and warm water using a clean cloth or a gentle scrubbing pad. Avoid harsh detergents, steel brushes, and the dishwasher. Rinse well and dry thoroughly.","products":[{"name":"Mild Dish Soap","price":"$5"}]},{"step":2,"title":"Condition / Maintain","icon":"condition","description":"Apply John Boos Mystery Oil generously and allow it to soak overnight, then wipe off excess. Follow by applying John Boos Board Cream to protect and seal the wood surface, helping prevent cracking and drying.","products":[{"name":"John Boos Mystery Oil","price":"$15"},{"name":"John Boos Board Cream","price":"$14"}]},{"step":3,"title":"Protect / Store","icon":"protect","description":"Store the cutting board upright in a dry, well-ventilated location to avoid moisture pooling and warping. Avoid prolonged exposure to liquids on the surface and never use the board as a surface for hot pots or pans.","products":[]}]}</t>
  </si>
  <si>
    <t>Made in Effingham, Illinois by John Boos &amp; Co. using sustainably sourced North American maple wood</t>
  </si>
  <si>
    <t>maple cutting board, edge grain, kitchen essentials, wooden board, food preparation, john boos, charcuterie board, reversible, american-made, hardwood</t>
  </si>
  <si>
    <t>Daily meal preparation, Chopping vegetables and herbs, Slicing meats and bread, Serving charcuterie, Presentation of appetizers</t>
  </si>
  <si>
    <t>""Board warped and split after 2 years despite following ALL directions. When I contacted the company, they laughed at my warranty claim." – Reddit user</t>
  </si>
  <si>
    <t>After 40 years of daily use, my board is still going strong. Just sand it down when it gets too scarred and re-oil." – Amazon reviewer</t>
  </si>
  <si>
    <t>https://www.buyitforlifeproducts.com/?post_type=bifl-product&amp;p=5893</t>
  </si>
  <si>
    <t>Merkur</t>
  </si>
  <si>
    <t xml:space="preserve"> Double Edge Razor with Heavy Duty Short Handle</t>
  </si>
  <si>
    <t>https://www.amazon.com/Merkur-Mk34c-Double-Razor-Handle/dp/B002A8JO1Q/ref=sr_1_6?crid=6CAOQMULA0CO&amp;dib=eyJ2IjoiMSJ9.Et4xBUB1XgCflVcxFnAi7NezONjO4qDtRxleiFKgLgXbjtWHI-vZOBe4N1dPRqm02qWx-QCjqXixA0UeY0Eu51ZDyuBC6N_CDtNUCGBomeO4APMUKsltCUTt4i_f5DxPvfebz95PbtVU90rOgGHSFTPXmOE31HZWDnrLcWshc5AswWFw6lGO0Zl30IC7T8XtX89fPRHKcdirtfDmhDKhPHZMW0aHlxlaJd9usiESZq-BM59n3V0rnPBGI9ewgCdllMwR8C-n6yBz2H48dTI3ncQ3wleIyKwepTBK8txxETY._GIzSWLeOBbu8bGder-BzBxyGVaXoxHSab4jGSeENKE&amp;dib_tag=se&amp;keywords=Merkur+34c+Double+Edge+Razor&amp;qid=1754666636&amp;sprefix=merkur+34c+double+edge+razor%2Caps%2C340&amp;sr=8-6</t>
  </si>
  <si>
    <t>https://amzn.to/4oj4OzQ</t>
  </si>
  <si>
    <t>B002A8JO1Q</t>
  </si>
  <si>
    <t>https://docs.google.com/document/d/1YjcMHp8vxk7EV9o92mFLtV46-DSK8orDIG8aI4NaSIw</t>
  </si>
  <si>
    <t>https://docs.google.com/document/d/1v5yWuFXoGWY_z4ZzxahXLw4CJFvLrF39tAPBK89fExs/edit</t>
  </si>
  <si>
    <t>https://docs.google.com/document/d/1CbmKCH2Mfb6bHMGpL5erWrG45j7UYp3iIjE-yR3Wr8c/edit</t>
  </si>
  <si>
    <t>https://docs.google.com/document/d/1Th4dCZbuylnzg1xf48eUpdiB3V_fVOpZABoSDAdUlXI/edit</t>
  </si>
  <si>
    <t>https://merkur.group/</t>
  </si>
  <si>
    <t>https://docs.google.com/document/d/1zD2TriY6rQkP0l81NZcNBe9Bz9M-ax9xtDm-yZOLaN8/edit</t>
  </si>
  <si>
    <t>https://m.media-amazon.com/images/I/71iWXHnoZXL._SL1500_.jpg</t>
  </si>
  <si>
    <t>https://m.media-amazon.com/images/I/71iWXHnoZXL._SL1500_.jpg, https://m.media-amazon.com/images/I/71YAgAfFbFL._SL1500_.jpg, https://m.media-amazon.com/images/I/61wtbMHEPOL._SL1000_.jpg, https://m.media-amazon.com/images/I/61gnvD20h+L._SL1000_.jpg, https://m.media-amazon.com/images/I/61bhFtGjWUL._SL1000_.jpg, https://m.media-amazon.com/images/I/61ppQAJpIzL._SL1000_.jpg, https://m.media-amazon.com/images/I/61ZxgWOb0eL._SL1000_.jpg, https://m.media-amazon.com/images/I/512c5+yNiML._SL1000_.jpg, https://m.media-amazon.com/images/I/71azeLIigcS._SL1500_.jpg, https://m.media-amazon.com/images/I/71H8hbjsV-S._SL1500_.jpg, https://m.media-amazon.com/images/I/71SOq6eu17L._SL1500_.jpg, https://m.media-amazon.com/images/I/711vU6-vS-S._SL1500_.jpg</t>
  </si>
  <si>
    <t>2 x 4 x 4 inches; 2.08 ounces</t>
  </si>
  <si>
    <t>&lt;p&gt;The Merkur 34c sits at a crossroads between classic reputation and modern reality. While praised for solid construction and decades of use by some, a critical flaw undermines its BIFL status.&lt;/p&gt;&lt;ul&gt;&lt;li&gt;&lt;strong&gt;The Good:&lt;/strong&gt; Users report the chrome plating resists rust after years of daily use, and many describe it as sturdy, well-made, and heirloom quality that shows no degradation.&lt;/li&gt;&lt;li&gt;&lt;strong&gt;The Fatal Flaw:&lt;/strong&gt; Multiple users report the zinc alloy (Zamak) threads stripping after 2-4 years - one frustrated owner said the thread wore out after 2 years and now the top doesn't hold, making it essentially broken.&lt;/li&gt;&lt;li&gt;&lt;strong&gt;Mixed Materials:&lt;/strong&gt; The hefty feel suggests quality, but the Zamak construction is the Achilles heel - Reddit users consistently mention upgrading to stainless steel razors for true lifetime durability.&lt;/li&gt;&lt;/ul&gt;&lt;br&gt;&lt;p&gt;&lt;strong&gt;Bottom line:&lt;/strong&gt; Could've been great, but the thread-stripping issue means this is more of a 5-year razor than a lifetime one. For true BIFL, look at stainless steel alternatives.&lt;/p&gt;</t>
  </si>
  <si>
    <t>&lt;p&gt;The Merkur 34c shows mixed repair potential. Users report the all-metal construction allows decades of use with minimal maintenance, but a critical flaw emerges in the screw threads.&lt;/p&gt;&lt;ul&gt;&lt;li&gt;&lt;strong&gt;Parts availability:&lt;/strong&gt; Standard double-edge blades widely available forever, but no replacement parts for the razor itself from Merkur&lt;/li&gt;&lt;li&gt;&lt;strong&gt;Common failure:&lt;/strong&gt; Multiple users report thread stripping after 2-4 years - the thread on the razor wore out and now the top doesn't hold making it essentially broken&lt;/li&gt;&lt;li&gt;&lt;strong&gt;Repair options:&lt;/strong&gt; Simple three-piece design means easy cleaning and blade changes, but the Zamak alloy threads can't be rethreaded or fixed once stripped&lt;/li&gt;&lt;/ul&gt;&lt;br&gt;&lt;p&gt;&lt;strong&gt;Bottom line:&lt;/strong&gt; Great for basic maintenance but the non-repairable thread failure contradicts BIFL expectations - when it strips, you're buying a new one.&lt;/p&gt;</t>
  </si>
  <si>
    <t>&lt;p&gt;Merkur offers a solid 10-year warranty on its razors for production or material faults, which is exceptional for personal care items. User experiences validate the brand's reliability though some durability concerns exist.&lt;/p&gt;&lt;ul&gt;&lt;li&gt;&lt;strong&gt;Coverage:&lt;/strong&gt; 10-year warranty specifically for production/material defects, not covering normal wear, abuse or misuse&lt;/li&gt;&lt;li&gt;&lt;strong&gt;Documentation:&lt;/strong&gt; Proof of purchase required; warranty honored regardless of purchase location&lt;/li&gt;&lt;li&gt;&lt;strong&gt;Claims Process:&lt;/strong&gt; Direct contact via email (info@dovo.com) or phone for warranty service&lt;/li&gt;&lt;/ul&gt;&lt;br&gt;&lt;p&gt;&lt;strong&gt;Bottom line:&lt;/strong&gt; Merkur backs its products with a genuine long-term warranty that's well above industry standard, though some users report thread failures after several years that may fall into the wear exclusions category. Overall, a trustworthy warranty from a respected manufacturer.&lt;/p&gt;</t>
  </si>
  <si>
    <t xml:space="preserve">&lt;p&gt;&amp;lt;p&amp;gt;The reviews contain virtually no discussion of sustainability, environmental impact, or eco-friendly practices. Users focus exclusively on durability, cost savings, and shaving performance.&amp;lt;/p&amp;gt;&amp;lt;ul&amp;gt;&amp;lt;li&amp;gt;&amp;lt;strong&amp;gt;Material concerns:&amp;lt;/strong&amp;gt; Multiple users report zinc alloy threads stripping after 2-4 years, contradicting lifetime durability claims&amp;lt;/li&amp;gt;&amp;lt;li&amp;gt;&amp;lt;strong&amp;gt;Waste reduction potential:&amp;lt;/strong&amp;gt; Switching from disposable cartridges to replaceable DE blades significantly reduces plastic waste over time&amp;lt;/li&amp;gt;&amp;lt;li&amp;gt;&amp;lt;strong&amp;gt;No sustainability data:&amp;lt;/strong&amp;gt; Zero mentions of recycled materials, manufacturing processes, packaging, or end-of-life disposal in any reviews&amp;lt;/li&amp;gt;&amp;lt;/ul&amp;gt;&amp;lt;br&amp;gt;&amp;lt;p&amp;gt;&amp;lt;strong&amp;gt;Bottom line:&amp;lt;/strong&amp;gt; While the razor&amp;#39;s reusable design beats disposables, the lack of transparency about materials and frequent thread failures preventing true lifetime use earn it a neutral sustainability score.&amp;lt;/p&amp;gt;&lt;/p&gt;
</t>
  </si>
  <si>
    <t>&lt;p&gt;The Merkur 34c generates polarized opinions in the BIFL community. While widely recommended as the go-to beginner razor, serious durability concerns undermine its lifetime promise.&lt;/p&gt;&lt;ul&gt;&lt;li&gt;&lt;strong&gt;Thread failure plague:&lt;/strong&gt; Multiple Redditors report the zinc alloy threads stripping after 2-4 years - My 34C will no longer close after only 3 years, thread completely busted after ten months&lt;/li&gt;&lt;li&gt;&lt;strong&gt;Beginner darling:&lt;/strong&gt; Praised as forgiving and safe - seems almost impossible to nick yourself with, great for beginners learning DE technique&lt;/li&gt;&lt;li&gt;&lt;strong&gt;Material debate:&lt;/strong&gt; Community tension between its benchmark status and Zamak construction limits - users upgrading to stainless steel alternatives like RazoRock for true BIFL durability&lt;/li&gt;&lt;/ul&gt;&lt;br&gt;&lt;p&gt;&lt;strong&gt;Bottom line:&lt;/strong&gt; Excellent gateway razor beloved by newcomers, but experienced shavers warn it's not truly BIFL due to thread failures. Mixed experiences on durability split the community.&lt;/p&gt;</t>
  </si>
  <si>
    <t>The Merkur 34c is a high-quality beginner's safety razor undermined by a fatal flaw: Zamak (zinc alloy) threads that commonly strip after 2-4 years of use. While offering excellent shaving performance, solid weight, and good finish, it falls short of true BIFL status. Its 10-year warranty is impressive for the category but may not cover the thread stripping that plagues many users. Perfect for those new to safety razors who want a forgiving introduction, but enthusiasts seeking true lifetime performance should invest in stainless steel alternatives.</t>
  </si>
  <si>
    <t>"Fatal design flaw: Zamak threads commonly strip after 2-4 years, rendering the razor unusable with no repair option</t>
  </si>
  <si>
    <t>Three-piece design allows easy maintenance, but once threads strip, the razor becomes landfill fodder</t>
  </si>
  <si>
    <t>Impressive 10-year warranty may not cover common thread failures deemed 'normal wear'</t>
  </si>
  <si>
    <t>Excellent entry-level value for transitioning from cartridge razors, but not a true lifetime investment</t>
  </si>
  <si>
    <t>Community consensus: unbeatable beginner razor that many eventually replace with stainless steel versions</t>
  </si>
  <si>
    <t>The Merkur 34C Double Edge Razor features a hefty, short handle design with premium chrome plating that resists rust through years of daily use. Its simple three-piece construction allows for easy blade changes, while providing a forgiving shave that's ideal for both beginners and experienced shavers alike. The balanced weight distribution offers excellent control for a close, comfortable shaving experience.</t>
  </si>
  <si>
    <t>2-5 years before potential thread failure</t>
  </si>
  <si>
    <t>What is a Double Edge Razor with Heavy Duty Short Handle by Merkur?</t>
  </si>
  <si>
    <t>It is a traditional safety razor featuring a double-edged blade designed for a close and precise shave. Merkur's heavy duty short handle variant provides enhanced control and durability, often made with materials like brass and chrome plating for longevity and style.</t>
  </si>
  <si>
    <t>How does the adjustable blade gap work on Merkur's Double Edge Razor with Short Handle?</t>
  </si>
  <si>
    <t>The adjustable blade gap allows the user to control the distance between the blade and the comb by rotating the handle, enabling customization from a mild to a more aggressive shave to suit personal preference and different hair types.</t>
  </si>
  <si>
    <t>What are the benefits of using a Merkur Double Edge Razor compared to cartridge razors?</t>
  </si>
  <si>
    <t>Merkur double edge razors provide a closer, more precise shave with less skin irritation and fewer ingrown hairs. They are environmentally friendly with reusable handles and replaceable blades, making them more cost-effective and sustainable over time.</t>
  </si>
  <si>
    <t>What is the typical construction of a Merkur Double Edge Razor with Heavy Duty Short Handle?</t>
  </si>
  <si>
    <t>Typically, these razors are two-piece designs consisting of a handle and a head that holds the double-edged blade, with materials such as a brass handle and die-casted zinc razor head finished in bright chrome for durability and aesthetics.</t>
  </si>
  <si>
    <t>How should I use the Merkur Double Edge Razor safely for the best shave?</t>
  </si>
  <si>
    <t>Use the razor with light pressure, holding it at a shallow angle to the skin, and shave with short, gentle strokes. Proper preparation with wet shaving techniques and practice will reduce irritation and enhance the shaving experience.</t>
  </si>
  <si>
    <t>Excellent razor for beginners</t>
  </si>
  <si>
    <t>Solid chrome plating resists rust</t>
  </si>
  <si>
    <t>Easy maintenance and blade changes</t>
  </si>
  <si>
    <t>Generous 10-year warranty coverage</t>
  </si>
  <si>
    <t>Zinc alloy threads strip after 2-4 years</t>
  </si>
  <si>
    <t>Not truly lifetime durable</t>
  </si>
  <si>
    <t>Better stainless steel alternatives exist</t>
  </si>
  <si>
    <t>{"frequency":{"frequency":"Weekly","description":"Regular cleaning is best, especially with frequent use or if you have hard water, to prevent buildup and maintain razor hygiene."},"steps":[{"step":1,"title":"Clean","icon":"clean","description":"Disassemble the razor, rinse all parts under warm water, and gently scrub with a soft toothbrush and mild soap. Avoid vinegar or acidic cleaners, which can damage the finish. For tough buildup, use a soft brush and rinse thoroughly.","products":[{"name":"Dawn Dish Soap","price":"$5"},{"name":"Soft Toothbrush","price":"$3"}]},{"step":2,"title":"Condition / Maintain","icon":"condition","description":"After drying, use a drop of razor oil on moving or threaded parts to prevent oxidation and maintain smooth operation. Use sparingly to avoid excess lubricity that may affect adjustment.","products":[{"name":"Dovo Special Straight Razor Oil","price":"$10"}]},{"step":3,"title":"Protect / Store","icon":"protect","description":"Store the razor fully assembled in a dry, well-ventilated area or in a dedicated razor stand. Avoid leaving the razor in a damp environment to prevent oxidation.","products":[]}]}</t>
  </si>
  <si>
    <t>Made in Solingen, Germany—the 'City of Blades'—with all Merkur safety razors 100% manufactured in Germany.</t>
  </si>
  <si>
    <t>safety razor, double edge, merkur 34c, wet shaving, grooming tools, chrome plated, reusable razor, plastic-free shaving, men's grooming</t>
  </si>
  <si>
    <t>Daily facial shaving, Travel grooming kit, Precision beard line trimming, Beginner's introduction to safety razors</t>
  </si>
  <si>
    <t>""The thread on the razor wore out after 2 years and now the top doesn't hold, making it essentially broken." – Reddit user</t>
  </si>
  <si>
    <t>Seems almost impossible to nick yourself with, great for beginners learning DE technique." – Forum reviewer</t>
  </si>
  <si>
    <t>https://www.buyitforlifeproducts.com/?post_type=bifl-product&amp;p=5907</t>
  </si>
  <si>
    <t>Oster</t>
  </si>
  <si>
    <t>Professional Hair Clippers</t>
  </si>
  <si>
    <t>https://www.amazon.com/Oster-Professional-Clippers-Detachable-Burgundy/dp/B00070E8LA/ref=sr_1_2?crid=16549TKS6KA6H&amp;dib=eyJ2IjoiMSJ9.u6aaNNWm2qzd2rmdcy6PXWQ9748VKXOBShewmvLUzbWfsLGkIlAZCsRMUH2HJVcvzLDF6gPwOSOpqhTh_h7KsT2iYVyYL84BPcu7zgRJZGHPQ-JFnkjsvOocywjKNiYi-8Q2DWIw6xNqO-LAEfWRsysE6hx38OBqu5_kKfqSBsvk9kOas1fSLPwdfUyPiyzL7ft5WnA_U6AtvuQmza93U8LITxbVmJgUQTMfsUXmMckxUtIzfR-KTaTfFP8d7DI_NEDzrQxoZxBgsSPvB-rNiMKQnaFxvrWp8-ajpOju20s.xeswxMsbgcwfB3oayCHqBWaPIwWVaf5sAYhnKsquAN4&amp;dib_tag=se&amp;keywords=Oster%2BClassic%2B76%2BProfessional%2BHair%2BClippers&amp;qid=1754666706&amp;sprefix=oster%2Bclassic%2B76%2Bprofessional%2Bhair%2Bclippers%2Caps%2C409&amp;sr=8-2&amp;th=1</t>
  </si>
  <si>
    <t>https://amzn.to/45mpkqz</t>
  </si>
  <si>
    <t>B00070E8LA</t>
  </si>
  <si>
    <t>https://docs.google.com/document/d/1kzknNgjy8gI3vgk8FjL-1tmqvOurAJSHXq27066SjAM</t>
  </si>
  <si>
    <t>https://docs.google.com/document/d/1udj7773aWEm0bDZvH5Hg7qczh2ZKwQu3USL5oEmMFn4/edit</t>
  </si>
  <si>
    <t>https://docs.google.com/document/d/1VoALubo5sHeYQKxTQatYdg825PJHn5htfJFB_2orDY4/edit</t>
  </si>
  <si>
    <t>https://docs.google.com/document/d/1q7M2nmARLPbaNZ12jOxFXSJBqG1K64vOa1MEKYTtWiw/edit</t>
  </si>
  <si>
    <t>https://jeffoster.com/</t>
  </si>
  <si>
    <t>https://docs.google.com/document/d/1UFnubvxfJ_4Tl7qxiUACRnYscY3lVLlGZod8yOaeDz4/edit</t>
  </si>
  <si>
    <t>https://www.amazon.com/stores/Oster/page/7890459C-2B36-477F-A854-6677DDABE451?lp_asin=B00070E8LA&amp;ref_=ast_bln&amp;store_ref=bl_ast_dp_brandLogo_sto</t>
  </si>
  <si>
    <t>https://m.media-amazon.com/images/I/61APoWualqL._AC_SL1200_.jpg</t>
  </si>
  <si>
    <t>https://m.media-amazon.com/images/I/61APoWualqL._AC_SL1200_.jpg, https://m.media-amazon.com/images/I/81LOhLJPOKL._AC_SL1500_.jpg, https://m.media-amazon.com/images/I/81-UF5DQZML._AC_SL1500_.jpg, https://m.media-amazon.com/images/I/81G1dv2s0wL._AC_SL1500_.jpg, https://m.media-amazon.com/images/I/71yHxNKog3L._AC_SL1500_.jpg, https://m.media-amazon.com/images/I/5112RIZbxHL._AC_SL1000_.jpg, https://m.media-amazon.com/images/I/81-f3hzktLL._AC_SL1500_.jpg, https://m.media-amazon.com/images/I/71kg0ZZuK2L._AC_SL1500_.jpg</t>
  </si>
  <si>
    <t>Beauty &amp; Personal Care &gt; Hair Care &gt; Hair Cutting Tools &gt; Hair Clippers &amp; Accessories &gt; Hair Clippers</t>
  </si>
  <si>
    <t>Designed with a powerful, single speed universal motor for heavy-duty use, making them the ideal professional clippers for barbers.Special feature : Fresh Flowers, Perfect Gift Comes with detachable blade size #000 and #1 that easily cuts through wet or dry hair Ultra-durable, top-quality housing with ergonomic design perfect for all-day cutting Ergonomic design with textured housing provides easy grip 9-foot power cord Best for cutting and fading all types of hair Barber set Includes: Blade Guard, Lubricating Oil &amp; Cleaning Brush, Blade Grease Care &amp; Maintenance: Remove hair and apply blade lube after each use</t>
  </si>
  <si>
    <t>Widely acclaimed by barbers and stylists, this famous clipper is the ultimate shop tool proven to stand up to continuous use. Renowned for its lasting durability, powerful motor and heavy-duty performance.</t>
  </si>
  <si>
    <t>1.8 x 2 x 8.1 inches; 2 Pounds</t>
  </si>
  <si>
    <t>Designed with a powerful, single speed universal motor for heavy-duty use, making them the ideal professional clippers for barbers.Special feature : Fresh Flowers, Perfect Gift</t>
  </si>
  <si>
    <t>Comes with detachable blade size #000 and #1 that easily cuts through wet or dry hair</t>
  </si>
  <si>
    <t>Ultra-durable, top-quality housing with ergonomic design perfect for all-day cutting</t>
  </si>
  <si>
    <t>Ergonomic design with textured housing provides easy grip</t>
  </si>
  <si>
    <t>9-foot power cord</t>
  </si>
  <si>
    <t>&lt;p&gt;After decades on the market, the Oster Classic 76 has earned its reputation as a professional-grade workhorse that can outlast most consumer clippers by years—but it's not without flaws that keep it from true heirloom status.&lt;/p&gt;&lt;ul&gt;&lt;li&gt;&lt;strong&gt;Tank-like construction:&lt;/strong&gt; Users report 10-20+ years of reliable service, with one noting their father has an Oster that's 23 years old, all original parts. The heavy-duty motor powers through thick hair without bogging down.&lt;/li&gt;&lt;li&gt;&lt;strong&gt;Repairable design:&lt;/strong&gt; Unlike disposable clippers, these are built to be serviced—replacement parts are readily available and users successfully perform their own maintenance like greasing the motor, making this a true BIFL contender.&lt;/li&gt;&lt;li&gt;&lt;strong&gt;Heat management issues:&lt;/strong&gt; The powerful motor generates significant heat, with the handle becoming uncomfortably hot after only a few minutes of use. Multiple users cite this as a major drawback that impacts usability.&lt;/li&gt;&lt;/ul&gt;&lt;br&gt;&lt;p&gt;&lt;strong&gt;Bottom line:&lt;/strong&gt; Finally, clippers built to last—but the overheating issue and quality control concerns with newer units prevent a perfect score. If you can handle the heat and weight, these should serve you well for decades.&lt;/p&gt;</t>
  </si>
  <si>
    <t>&lt;p&gt;The Oster Classic 76 scores high on repairability, with multiple users confirming it's built to be serviced, not discarded. Users report easy access to replacement parts and DIY maintenance guides.&lt;/p&gt;&lt;ul&gt;&lt;li&gt;&lt;strong&gt;Parts availability:&lt;/strong&gt; Multiple reviews mention replacement blades, brushes, and internal components are readily available online&lt;/li&gt;&lt;li&gt;&lt;strong&gt;User maintenance:&lt;/strong&gt; Owners describe taking units apart to grease motors and perform thorough cleanings after decades of use&lt;/li&gt;&lt;li&gt;&lt;strong&gt;Repair culture:&lt;/strong&gt; One user noted the ability to repair has become so rare it's a selling point, but the Oster 76 delivers on this promise&lt;/li&gt;&lt;/ul&gt;&lt;br&gt;&lt;p&gt;&lt;strong&gt;Bottom line:&lt;/strong&gt; With standard tools and available parts, these clippers can run for 20+ years with basic maintenance — a true BIFL repair champion.&lt;/p&gt;</t>
  </si>
  <si>
    <t>&lt;p&gt;Oster offers a standard 1-year limited warranty covering defects in materials and workmanship, but not normal wear and tear or user-induced damage.&lt;/p&gt;&lt;ul&gt;&lt;li&gt;&lt;strong&gt;Claim Process:&lt;/strong&gt; Requires calling customer service (1-800-830-3678), completing a Service Information Form, providing proof of purchase, and shipping the product at your expense.&lt;/li&gt;&lt;li&gt;&lt;strong&gt;Limitations:&lt;/strong&gt; Only available to original purchasers, and any DIY repairs or modifications void the warranty completely.&lt;/li&gt;&lt;li&gt;&lt;strong&gt;User Experience:&lt;/strong&gt; Mixed reports from customers - some received prompt replacements while others encountered frustrating warranty claim denials or delays.&lt;/li&gt;&lt;/ul&gt;&lt;br&gt;&lt;p&gt;&lt;strong&gt;Bottom line:&lt;/strong&gt; While Oster has a reputation for durable products that often last decades, their actual warranty protection is quite basic and short-term compared to the product's expected lifespan. The warranty process appears to have some hurdles and inconsistent enforcement.&lt;/p&gt;</t>
  </si>
  <si>
    <t xml:space="preserve">&lt;p&gt;&amp;lt;p&amp;gt;The Oster Classic 76 scores well on sustainability by being designed to last decades rather than become landfill fodder. Users consistently report these clippers are built to be maintained and repaired not thrown away, with one saying my father has an Oster that&amp;#39;s 23 years old all original parts.&amp;lt;/p&amp;gt;&amp;lt;ul&amp;gt;&amp;lt;li&amp;gt;&amp;lt;strong&amp;gt;Repairability:&amp;lt;/strong&amp;gt; Multiple reviewers highlight availability of replacement parts like blades and brushes, plus online tutorials for maintenance like greasing the motor&amp;lt;/li&amp;gt;&amp;lt;li&amp;gt;&amp;lt;strong&amp;gt;Longevity:&amp;lt;/strong&amp;gt; Professional barbers and home users report 10-20+ years of continuous use, with some finding vintage models still working perfectly&amp;lt;/li&amp;gt;&amp;lt;li&amp;gt;&amp;lt;strong&amp;gt;Energy efficiency concern:&amp;lt;/strong&amp;gt; The powerful motor generates considerable heat and runs loud, suggesting higher energy consumption than necessary&amp;lt;/li&amp;gt;&amp;lt;/ul&amp;gt;&amp;lt;br&amp;gt;&amp;lt;p&amp;gt;&amp;lt;strong&amp;gt;Bottom line:&amp;lt;/strong&amp;gt; While there&amp;#39;s no mention of recycled materials or eco-friendly manufacturing, the Classic 76&amp;#39;s repairable design and multi-decade lifespan make it a solid sustainable choice compared to disposable clippers that break in a year or two.&amp;lt;/p&amp;gt;&lt;/p&gt;
</t>
  </si>
  <si>
    <t>&lt;p&gt;Oster clippers are BIFL community favorites with decades-long track records. Users report my father has an Oster that's 23 years old all original parts and I've had mine for at least 10 years and they perform like new.&lt;/p&gt;&lt;ul&gt;&lt;li&gt;&lt;strong&gt;Durability praise:&lt;/strong&gt; Redditors call them workhorses and professional-grade units that last decades with proper maintenance&lt;/li&gt;&lt;li&gt;&lt;strong&gt;ROI focus:&lt;/strong&gt; Users calculate they pay for themselves in under a year by eliminating barber visits with one saying saved thousands of dollars doing it myself&lt;/li&gt;&lt;li&gt;&lt;strong&gt;Heat complaints:&lt;/strong&gt; Major flaw is overheating with the handle gets hot after only a few minutes making it uncomfortable during use&lt;/li&gt;&lt;li&gt;&lt;strong&gt;Service issues:&lt;/strong&gt; Warranty voids if not from authorized retailers frustrate buyers who feel betrayed by restrictive policies&lt;/li&gt;&lt;/ul&gt;&lt;br&gt;&lt;p&gt;&lt;strong&gt;Bottom line:&lt;/strong&gt; True BIFL product beloved for longevity but marred by overheating and poor customer support experiences.&lt;/p&gt;</t>
  </si>
  <si>
    <t>The Oster Classic 76 is a professional-grade clipper that earns its BIFL status through multi-decade longevity and exceptional repairability rather than its warranty. Built as a serviceable workhorse, users report 10-20+ years of reliable performance with readily available replacement parts. However, significant heat issues during operation and inconsistent customer support are legitimate concerns. Ideal for those who prioritize durability and are willing to perform basic maintenance, these clippers offer exceptional long-term value despite their premium price—particularly for those cutting hair regularly.</t>
  </si>
  <si>
    <t>"Tank-like construction delivers 10-20+ years of reliable service, though newer units may have quality control issues</t>
  </si>
  <si>
    <t>Exceptional repairability with standard tools and widely available replacement parts—a true maintenance champion</t>
  </si>
  <si>
    <t>Disappointing 1-year limited warranty with frustrating claim processes that void coverage for DIY repairs</t>
  </si>
  <si>
    <t>Significant ROI for regular users, paying for itself within a year by eliminating professional haircuts</t>
  </si>
  <si>
    <t>Persistent overheating problem causes uncomfortable handling after just minutes of use—the one critical design flaw</t>
  </si>
  <si>
    <t>The Oster Classic 76 hair clippers feature tank-like construction with a powerful universal motor that powers through thick hair without faltering. Built with a repairable design and detachable blades, these professional-grade clippers deliver consistent performance for decades. The ergonomic textured housing provides a secure grip, while the 9-foot cord offers ample mobility for both home and professional use.</t>
  </si>
  <si>
    <t>10-20+ years with regular maintenance and proper care</t>
  </si>
  <si>
    <t>How do I get my blade back on my detachable blade clipper?</t>
  </si>
  <si>
    <t>For models with detachable blades, carefully realign the blade with the clipper housing and secure it by tightening the locking mechanism as described in the product's instruction manual.</t>
  </si>
  <si>
    <t>Does my clipper need regular lubrication or greasing?</t>
  </si>
  <si>
    <t>Only clippers with universal motors, such as the Classic 76, Model 10, or Turbo 111, require greasing; lubricate the gearbox with about 1/2 teaspoon of grease, ensuring gears are covered.</t>
  </si>
  <si>
    <t>How do I clean and maintain my clipper blades?</t>
  </si>
  <si>
    <t>Clean blades with a brush or toothbrush, oil them regularly by placing a drop on each end and center, and store in a dry place to protect from moisture.</t>
  </si>
  <si>
    <t>What is the warranty coverage for Oster Professional Hair Clippers?</t>
  </si>
  <si>
    <t>Oster offers a one-year limited warranty covering defects in material and workmanship; proof of purchase is required for claims, and defective items may be replaced or, if discontinued, substituted with a comparable model.</t>
  </si>
  <si>
    <t>What should I do if my clipper stops working under warranty?</t>
  </si>
  <si>
    <t>Initiate a warranty claim via the warranty claim form on the Oster website or call customer service; you will need to provide proof of purchase and photos of the product.</t>
  </si>
  <si>
    <t>Tank-like construction lasts 10-20+ years</t>
  </si>
  <si>
    <t>Built to be serviced, not discarded</t>
  </si>
  <si>
    <t>Powers through thick hair effortlessly</t>
  </si>
  <si>
    <t>Overheats after few minutes of use</t>
  </si>
  <si>
    <t>Heavy weight limits extended handling</t>
  </si>
  <si>
    <t>Limited 1-year warranty protection</t>
  </si>
  <si>
    <t>Quality control issues with newer units</t>
  </si>
  <si>
    <t>{"frequency":{"frequency":"Daily / Monthly / As Needed","description":"Clean blades daily after each use; oil blades every two haircuts; monthly check for grease and vent cleaning; grease gearbox as needed depending on model."},"steps":[{"step":1,"title":"Clean","icon":"clean","description":"Brush hair from blades both top and underneath after each use. Weekly, wash blades by running the clipper in a blade wash solution for about 10 seconds, then dry thoroughly. Avoid soaking the entire clipper body to prevent damage.","products":[{"name":"Master Professional Blade Wash","price":"$10-15"},{"name":"Oster Blade Cleaning Brush","price":"$5-8"}]},{"step":2,"title":"Condition / Maintain","icon":"condition","description":"Oil blades after every two haircuts by placing a drop of clipper oil on each side and along the blade edges while running. For models with greasable gearboxes (e.g., Classic 76), remove front cover and apply about 1/2 teaspoon of Oster grease monthly or as needed to maintain smooth operation.","products":[{"name":"Oster Clipper Oil","price":"$6-10"},{"name":"Oster Gearbox Grease","price":"$8-12"}]},{"step":3,"title":"Protect / Store","icon":"protect","description":"Store clippers in a dry, dust-free environment with blades covered or in a case to prevent damage and contamination. Ensure vents are clean and not clogged to maintain airflow and prevent overheating.","products":[]}]}</t>
  </si>
  <si>
    <t>Oster's Professional Hair Clippers have historically been manufactured and assembled in the USA, with major facilities and distribution centered in Tennessee and Wisconsin.</t>
  </si>
  <si>
    <t>professional hair clippers, long-lasting grooming tool, detachable blades, barber equipment, home haircut tool, repairable clippers, oster classic 76, heavy-duty clippers, durable grooming, thick hair cutting</t>
  </si>
  <si>
    <t>Professional barbershop cutting, Home haircuts and maintenance, Thick hair cutting without bogging down, Long-term family grooming solution</t>
  </si>
  <si>
    <t>""My father has an Oster that's 23 years old, all original parts." – Reddit user</t>
  </si>
  <si>
    <t>The handle gets hot after only a few minutes making it uncomfortable during use." – Amazon reviewer</t>
  </si>
  <si>
    <t>https://www.buyitforlifeproducts.com/?post_type=bifl-product&amp;p=5917</t>
  </si>
  <si>
    <t>Heritage Classic Vacuum Bottle</t>
  </si>
  <si>
    <t>https://www.amazon.com/Stanley-Classic-Vacuum-Bottle-Hammertone/dp/B000FZX93K/ref=sr_1_1?crid=2IYNXPZFAIUYY&amp;dib=eyJ2IjoiMSJ9.0iGL7xn96NYDv4Qi1WaxojvdvY9zTMZ0b-SYqtjWkoQRRqQxMt65RkWD-40BekMbjp7NaIaedEnagcnqzzRoPKCrzleLXKFAjWrsij4Y2PWOFxc5FwQXPb-tgeGwFftsBvjWmH9J2jxwmZTzaYEMnFAWGHEztYL6gnQ0CLo43JzhBRK51UyLL1tzzAMzVTV_lq8k93FWnvoIuYJcFAcZgNJTVuMKeOy1MTa9Ksy9yr21xdlVOi5c2SUyqDAAuMguTmuAenq_VfGpMVgNkieOJu0hAS7V1U-6OMFUP7rh0ZM.odJc7Jg4SNjtMMgzrGxbT4GYMrmcbIl53liZrkKhXWg&amp;dib_tag=se&amp;keywords=Stanley%2BClassic%2BInsulated%2BWide%2BMouth%2BBottle&amp;qid=1754666819&amp;sprefix=stanley%2Bclassic%2Binsulated%2Bwide%2Bmouth%2Bbottle%2Caps%2C407&amp;sr=8-1&amp;th=1</t>
  </si>
  <si>
    <t>https://amzn.to/4mDchIC</t>
  </si>
  <si>
    <t>B000FZX93K</t>
  </si>
  <si>
    <t>https://docs.google.com/document/d/1zqQAkXKJMibJXjyaKjJGNXblPjIfeBdK_ewIPu-E7JQ</t>
  </si>
  <si>
    <t>https://docs.google.com/document/d/1uE-0X2b3q0HsvPfkxGedXEKoWmQIWnRaTtZAOYXapdM/edit</t>
  </si>
  <si>
    <t>https://docs.google.com/document/d/18X6NjxNAmHcOSB0rnop2nHI7iBCRTfszG6RbfRt6ZgA/edit</t>
  </si>
  <si>
    <t>https://docs.google.com/document/d/1KVQJG-ehuNHvWm9cYMO9J5ORtHZnCLhVnGykZkB2h1w/edit</t>
  </si>
  <si>
    <t>https://townofstanley.org/</t>
  </si>
  <si>
    <t>https://docs.google.com/document/d/1CfcwNDT9yheM7anjuE7MOgLs79VQQfdVIVzZ61hgr44/edit</t>
  </si>
  <si>
    <t>https://www.amazon.com/stores/Stanley/page/47A7E765-00AF-4F34-AC01-240A7EDD822A?is_byline_deeplink=true&amp;deeplink=B4561F3A-7474-438B-911F-9FAE6578DE71&amp;redirect_store_id=47A7E765-00AF-4F34-AC01-240A7EDD822A&amp;lp_asin=B000FZX93K&amp;ref_=ast_bln&amp;store_ref=bl_ast_dp_brandLogo_sto</t>
  </si>
  <si>
    <t>https://m.media-amazon.com/images/I/51N2qVDsS8L._AC_SL1500_.jpg</t>
  </si>
  <si>
    <t>https://m.media-amazon.com/images/I/51N2qVDsS8L._AC_SL1500_.jpg, https://m.media-amazon.com/images/I/616g7p2BVQL._AC_SL1500_.jpg, https://m.media-amazon.com/images/I/51idDj5ankL._AC_SL1500_.jpg, https://m.media-amazon.com/images/I/61hxLmqn7GL._AC_SL1500_.jpg, https://m.media-amazon.com/images/I/71RJXw6n+YL._AC_SL1500_.jpg, https://m.media-amazon.com/images/I/619QuQomYWL._AC_SL1500_.jpg, https://m.media-amazon.com/images/I/51WrzlHNdHL._AC_SL1500_.jpg</t>
  </si>
  <si>
    <t>KEEP IT HOT OR COLD: Our Stanley Classic Vacuum Bottle is made with superior insulation that keeps liquids (soup, coffee, tea) hot or cold drinks cool for up to 24 hours It’s also made with BPA-free materials, keeping its contents safe to consume TOUGH AND DURABLE: The rust-proof 18/8 stainless steel construction on this insulated thermos means it can work just as hard as you do without impacting its performance This is an ideal bottle to throw into your truck, work bag or travel with it MULTI-PURPOSE LID: The Stanley thermos is designed with a leak-resistant lid, so you can put it in your backpack without worrying about any spills The wide mouth of the thermos helps with easy pouring into the lid that doubles as an eight-ounce cup. Thermos material: Stainless steel. FILL IT FOR THE DAY: Our vacuum bottle comes in multiple sizes – 1 1qt, 1 5qt, and 2qt so you can fill it up with water once and be set for however long you need it The collapsible handle makes it easy to transport with you Dimensions: 4.5L x 5.5W x 14.6H in</t>
  </si>
  <si>
    <t>Our Stanley Classic Vacuum Bottle is made with superior insulation that keeps liquids (soup, coffee, tea) hot or cold drinks cool for up to 24 hours. It’s also made with BPA-free materials, keeping its contents safe to consume.</t>
  </si>
  <si>
    <t>4.5"W x 14.3"H</t>
  </si>
  <si>
    <t>KEEP IT HOT OR COLD: Our Stanley Classic Vacuum Bottle is made with superior insulation that keeps liquids (soup, coffee, tea) hot or cold drinks cool for up to 24 hours It’s also made with BPA-free materials, keeping its contents safe to consume</t>
  </si>
  <si>
    <t>TOUGH AND DURABLE: The rust-proof 18/8 stainless steel construction on this insulated thermos means it can work just as hard as you do without impacting its performance This is an ideal bottle to throw into your truck, work bag or travel with it</t>
  </si>
  <si>
    <t>MULTI-PURPOSE LID: The Stanley thermos is designed with a leak-resistant lid, so you can put it in your backpack without worrying about any spills The wide mouth of the thermos helps with easy pouring into the lid that doubles as an eight-ounce cup. Thermos material: Stainless steel.</t>
  </si>
  <si>
    <t>FILL IT FOR THE DAY: Our vacuum bottle comes in multiple sizes – 1 1qt, 1 5qt, and 2qt so you can fill it up with water once and be set for however long you need it The collapsible handle makes it easy to transport with you</t>
  </si>
  <si>
    <t>Dimensions: 4.5L x 5.5W x 14.6H in</t>
  </si>
  <si>
    <t>&lt;p&gt;The Stanley Classic lives up to its legendary reputation. Modern versions maintain the bomb-proof construction that made vintage models famous, though quality control isn't what it used to be.&lt;/p&gt;&lt;ul&gt;&lt;li&gt;&lt;strong&gt;Tank-like build:&lt;/strong&gt; Users report throwing it down mountains and it survives, with 18/8 stainless steel and hammertone finish handling construction site abuse for years&lt;/li&gt;&lt;li&gt;&lt;strong&gt;Thermal champion:&lt;/strong&gt; Multiple testers confirm 24+ hour heat retention, with water still scalding after 12 hours - matching the performance of coveted pre-2002 models&lt;/li&gt;&lt;li&gt;&lt;strong&gt;Quality control lottery:&lt;/strong&gt; While most units are bulletproof, some arrive with compromised vacuum seals causing lukewarm coffee by lunch - a concerning inconsistency for the price&lt;/li&gt;&lt;/ul&gt;&lt;br&gt;&lt;p&gt;&lt;strong&gt;Bottom line:&lt;/strong&gt; Finally, something built right - if you get a good one. The lifetime warranty helps, but finding replacement parts (especially lids) remains frustratingly difficult.&lt;/p&gt;</t>
  </si>
  <si>
    <t>&lt;p&gt;Stanley thermoses score well for repairability, especially vintage models. Users report that grandfather's Stanley vacuum bottle from the 80s still works flawlessly and replacement parts like gaskets/o-rings exist, though finding them can be challenging.&lt;/p&gt;&lt;ul&gt;&lt;li&gt;&lt;strong&gt;Parts availability:&lt;/strong&gt; Reddit users actively seek replacement gaskets and stoppers, confirming parts exist but aren't always easy to source&lt;/li&gt;&lt;li&gt;&lt;strong&gt;Simple construction:&lt;/strong&gt; Classic screw-in stopper design with robust gasket means key wear items can be replaced without special tools&lt;/li&gt;&lt;li&gt;&lt;strong&gt;Lifetime warranty:&lt;/strong&gt; Stanley offers lifetime coverage, though some users report slow response times and unclear claim processes&lt;/li&gt;&lt;/ul&gt;&lt;br&gt;&lt;p&gt;&lt;strong&gt;Bottom line:&lt;/strong&gt; Built to last with replaceable seals and a lifetime warranty, but Stanley needs better parts distribution to truly earn BIFL status.&lt;/p&gt;</t>
  </si>
  <si>
    <t>&lt;p&gt;Stanley offers a genuine lifetime warranty against manufacturing defects and thermal performance issues for their Classic Vacuum Bottle, with a strong reputation for honoring claims.&lt;/p&gt;&lt;ul&gt;&lt;li&gt;&lt;strong&gt;Coverage:&lt;/strong&gt; Lifetime warranty on manufacturing defects and vacuum insulation performance, though normal wear/tear, component parts (lids/seals), and accidental damage are excluded.&lt;/li&gt;&lt;li&gt;&lt;strong&gt;Claim Process:&lt;/strong&gt; Requires online form submission with proof of purchase and photos showing the defect and product details.&lt;/li&gt;&lt;li&gt;&lt;strong&gt;User Experience:&lt;/strong&gt; Reddit and review evidence shows Stanley consistently honors warranty claims, with many users praising their responsiveness, though some report occasional slow response times.&lt;/li&gt;&lt;/ul&gt;&lt;br&gt;&lt;p&gt;&lt;strong&gt;Bottom line:&lt;/strong&gt; Stanley has earned its reputation as a BIFL brand with a warranty that's actually honored, offering repairs or replacements for legitimate issues, though component parts aren't covered and the claim process requires documentation.&lt;/p&gt;</t>
  </si>
  <si>
    <t xml:space="preserve">&lt;p&gt;&amp;lt;p&amp;gt;No sustainability information found in the reviews. Users focus entirely on durability, thermal performance, and build quality without mentioning environmental impact, materials sourcing, or eco-friendly practices.&amp;lt;/p&amp;gt;&amp;lt;ul&amp;gt;&amp;lt;li&amp;gt;&amp;lt;strong&amp;gt;Missing info:&amp;lt;/strong&amp;gt; No mentions of recycled materials, manufacturing footprint, or packaging&amp;lt;/li&amp;gt;&amp;lt;li&amp;gt;&amp;lt;strong&amp;gt;Durability angle:&amp;lt;/strong&amp;gt; Built like a tank and guaranteed for life does reduce replacement waste&amp;lt;/li&amp;gt;&amp;lt;li&amp;gt;&amp;lt;strong&amp;gt;Reddit context:&amp;lt;/strong&amp;gt; BIFL community values longevity over disposability, but no explicit eco claims&amp;lt;/li&amp;gt;&amp;lt;/ul&amp;gt;&amp;lt;br&amp;gt;&amp;lt;p&amp;gt;&amp;lt;strong&amp;gt;Bottom line:&amp;lt;/strong&amp;gt; While the product&amp;#39;s extreme longevity inherently reduces waste, reviewers provide zero direct sustainability evidence to evaluate.&amp;lt;/p&amp;gt;&lt;/p&gt;
</t>
  </si>
  <si>
    <t>&lt;p&gt;Redditors passionately divide Stanley thermoses into two eras: vintage golden-age models (1972-1983) that earn cult-like devotion, and modern Chinese-made versions that face quality control criticism. The BIFL community treats vintage Stanleys as heirloom pieces worth collecting.&lt;/p&gt;&lt;ul&gt;&lt;li&gt;&lt;strong&gt;Vintage worship:&lt;/strong&gt; Users share photos of 40+ year old thermoses still working flawlessly, with one noting the 1972-1983 models have perfect vacuum and can take a hit&lt;/li&gt;&lt;li&gt;&lt;strong&gt;Modern quality concerns:&lt;/strong&gt; Standard new models are iffy at times with vacuum issues and paint chips easily, though the Master Series gets praise as a return to form&lt;/li&gt;&lt;li&gt;&lt;strong&gt;Parts frustration:&lt;/strong&gt; Multiple threads highlight difficulty finding replacement lids and gaskets, undermining the lifetime warranty promise&lt;/li&gt;&lt;/ul&gt;&lt;br&gt;&lt;p&gt;&lt;strong&gt;Bottom line:&lt;/strong&gt; Community trusts the heritage but approaches new standard models with skepticism - vintage hunting remains popular while modern buyers gravitate toward the premium Master Series.&lt;/p&gt;</t>
  </si>
  <si>
    <t>The Stanley Classic Vacuum Bottle earns its BIFL status with tank-like durability and impressive heat retention, but comes with caveats. Quality control inconsistencies mean some units fail prematurely, despite the excellent lifetime warranty. Vintage models (1972-1983) remain legendary, while modern standard versions face mixed reviews. The product shines for those needing extreme durability in harsh environments who don't mind occasional parts-hunting. For daily commuters or construction workers wanting decades of reliable service, Stanley's reputation is mostly deserved – if you get a good unit.</t>
  </si>
  <si>
    <t>"Built to survive extreme abuse with 24+ hour heat retention, though modern QC can be hit-or-miss compared to vintage models</t>
  </si>
  <si>
    <t>Simple construction with replaceable gaskets and seals, but finding these parts requires effort that shouldn't be necessary</t>
  </si>
  <si>
    <t>Lifetime warranty is genuinely honored for manufacturing defects and thermal issues, though normal wear items aren't covered</t>
  </si>
  <si>
    <t>Premium pricing justified by decades-long potential lifespan, especially if you opt for the more consistent Master Series</t>
  </si>
  <si>
    <t>BIFL community treats vintage models as heirlooms while approaching standard modern units with measured skepticism</t>
  </si>
  <si>
    <t>The Stanley Heritage Classic Vacuum Bottle combines legendary durability with exceptional thermal performance. Constructed from rugged 18/8 stainless steel with a hammertone finish, this vacuum-insulated thermos keeps beverages hot or cold for up to 24 hours. The leak-resistant design features a wide mouth for easy filling and a lid that doubles as an eight-ounce cup. Available in multiple sizes, its collapsible handle ensures convenient transport for work, travel, or outdoor adventures.</t>
  </si>
  <si>
    <t>15-40+ years with proper care, with vintage models often lasting decades</t>
  </si>
  <si>
    <t>How long does the Stanley Heritage Classic Vacuum Bottle keep beverages hot or cold?</t>
  </si>
  <si>
    <t>The Stanley Heritage Classic Vacuum Bottle keeps drinks hot or cold for up to 24 hours due to its superior double-wall vacuum insulation.</t>
  </si>
  <si>
    <t>What materials is the Stanley Heritage Classic Vacuum Bottle made from?</t>
  </si>
  <si>
    <t>It is made from rust-proof 18/8 (grade 304) stainless steel and BPA-free polypropylene plastic on the stopper, ensuring durability and safety for food and beverage contact.</t>
  </si>
  <si>
    <t>Is the lid leak-proof and does it serve any additional function?</t>
  </si>
  <si>
    <t>Yes, the bottle features a leak-resistant lid that securely seals and also doubles as an 8-ounce cup, providing convenience for drinking on the go.</t>
  </si>
  <si>
    <t>How do I clean the Stanley Heritage Classic Vacuum Bottle?</t>
  </si>
  <si>
    <t>Clean all parts with warm water and mild dish soap using a bottle brush for thorough cleaning. It is recommended to hand wash, but some models are dishwasher safe on the top rack.</t>
  </si>
  <si>
    <t>Can the Stanley Heritage Classic Vacuum Bottle handle rough use or outdoor activities?</t>
  </si>
  <si>
    <t>Yes, the bottle is designed with rugged construction that is leakproof, sweatproof, and drop-proof, making it suitable for outdoor adventures, commuting, and daily use.</t>
  </si>
  <si>
    <t>Extremely durable stainless steel construction</t>
  </si>
  <si>
    <t>Impressive 24+ hour heat retention</t>
  </si>
  <si>
    <t>Lifetime warranty that's consistently honored</t>
  </si>
  <si>
    <t>Potential to last decades with care</t>
  </si>
  <si>
    <t>Quality control inconsistencies in newer models</t>
  </si>
  <si>
    <t>Replacement parts difficult to source</t>
  </si>
  <si>
    <t>Some units have compromised vacuum seals</t>
  </si>
  <si>
    <t>Premium price point for standard model</t>
  </si>
  <si>
    <t>{"frequency":{"frequency":"Daily / As Needed","description":"Regular cleaning is necessary to maintain cleanliness and prevent bacterial growth"},"steps":[{"step":1,"title":"Clean","icon":"clean","description":"Before first use, wash the bottle and lid thoroughly with warm, soapy water. For general cleaning, use a soft sponge and mild detergent. For tough stains or odors, soak with baking soda and vinegar. Avoid abrasive cleaners and materials.","products":[{"name":"Mild Dish Soap","price":"$5-10"}]},{"step":2,"title":"Condition / Maintain","icon":"condition","description":"Ensure all parts are completely dry after cleaning to prevent moisture buildup. There is no specific conditioning required for this product, but maintaining cleanliness ensures optimal performance.","products":[]},{"step":3,"title":"Protect / Store","icon":"protect","description":"Store the bottle in a dry location when not in use. Avoid stacking or storing with caps on to prevent moisture accumulation and maintain the integrity of the vacuum insulation.","products":[]}]}</t>
  </si>
  <si>
    <t>Manufactured in China since production moved there in 2002; nearly all Stanley Heritage Classic Vacuum Bottles are produced at Chinese factories contracted by Stanley's parent company.</t>
  </si>
  <si>
    <t>vacuum insulated, stainless steel thermos, temperature retention, durable flask, leak-resistant bottle, portable beverage container, hot and cold drinks, outdoor gear, construction site essentials, travel thermos</t>
  </si>
  <si>
    <t>All-day worksite hydration, Overnight camping trips, Long commutes, Winter outdoor activities, Road trips</t>
  </si>
  <si>
    <t>""Users report throwing it down mountains and it survives, with stainless steel and hammertone finish handling construction site abuse for years." – BIFL reviewer</t>
  </si>
  <si>
    <t>While most units are bulletproof, some arrive with compromised vacuum seals causing lukewarm coffee by lunch - a concerning inconsistency for the price." – Reddit user</t>
  </si>
  <si>
    <t>https://www.buyitforlifeproducts.com/?post_type=bifl-product&amp;p=5926</t>
  </si>
  <si>
    <t>DOVO</t>
  </si>
  <si>
    <t>Dovo Straight Razor</t>
  </si>
  <si>
    <t>https://www.amazon.com/DOVO-Straight-Razor-Olive-Handle/dp/B000Q85OIE/ref=sr_1_1?crid=2PC5JMFF0OTNE&amp;dib=eyJ2IjoiMSJ9.Pdg03dBxIb0bu_99YbFMcFV8nmMFg4R0SjRhTJE9ZvHDMzhSeXXtsE4XQZ6cmmB9MQQIA3ygiJwTozPEkDw9NbM2oulCBhQnxmDa8WCi2m6N74Ym8ds_ser5toayklgwNMpiH9Jm9dn7_pmmkSc68GHPUEZF3F8ZUDpoXQAYd9l71EWNruBQLhxU3zEKrYWDn1kcPSHVxEKRx8mGL0KbXmzOLPrF-JRJ3Q0oXEY8Zq4wwD4iMfpR-DEXIwGVr4HCiTmk_sXX2vTWGhd0jTtdrIrnWebHmYsab0kRr4IepO8.jp6Ghfytb0ufD87MmvXyz4v6iFAIwCNkN16cMp6-Y9M&amp;dib_tag=se&amp;keywords=Dovo%2BStraight%2BRazor&amp;qid=1754666875&amp;sprefix=dovo%2Bstraight%2Brazor%2Caps%2C382&amp;sr=8-1&amp;th=1</t>
  </si>
  <si>
    <t>https://amzn.to/3UmRPzv</t>
  </si>
  <si>
    <t>B000Q85OIE</t>
  </si>
  <si>
    <t>https://docs.google.com/document/d/1ISipDeVVz36Uq2vRwfpjNsah-fzKXpaNrSGLiAhVWck</t>
  </si>
  <si>
    <t>https://docs.google.com/document/d/1zp8BdZbSHKrmjc_5QERkaOu3uL_j9q65RrwyuJjF2K0/edit</t>
  </si>
  <si>
    <t>https://docs.google.com/document/d/11wCR0nI6Im0MySjMYmcRtiabBEdT8jH4OLQAu009mb0/edit</t>
  </si>
  <si>
    <t>https://docs.google.com/document/d/10QyWA6Y3wUaQYWjGnuOdvjTJiAScpT2O9To7Vr4PFl4/edit</t>
  </si>
  <si>
    <t>https://dovoonline.com/</t>
  </si>
  <si>
    <t>https://docs.google.com/document/d/1sF1JuycSw7W_-F0y2AQthom9SWy_xGAYlrRqjKgyc14/edit</t>
  </si>
  <si>
    <t>https://m.media-amazon.com/images/I/61zGMhQovnL._SL1500_.jpg</t>
  </si>
  <si>
    <t>https://m.media-amazon.com/images/I/61zGMhQovnL._SL1500_.jpg, https://m.media-amazon.com/images/I/61BhFMz+5eL._SL1500_.jpg</t>
  </si>
  <si>
    <t>Only 11 left in stock (more on the way).</t>
  </si>
  <si>
    <t>Beauty &amp; Personal Care &gt; Shave &amp; Hair Removal &gt; Men's &gt; Razors &amp; Blades &gt; Straight Razors</t>
  </si>
  <si>
    <t>0.74 x 6.9 x 2.2 inches; 1.76 ounces</t>
  </si>
  <si>
    <t>&lt;p&gt;This is a tale of two razors: the blade itself could last generations, but the plastic handles snap like twigs.&lt;/p&gt;&lt;ul&gt;&lt;li&gt;&lt;strong&gt;Blade quality:&lt;/strong&gt; Users rave about the German carbon steel holding exceptional edges once properly honed - one person used theirs for 10 years without buying another blade, while others showcase 130-year-old Dovo razors still in service&lt;/li&gt;&lt;li&gt;&lt;strong&gt;Fatal flaw:&lt;/strong&gt; Multiple reports of plastic handles breaking at the pivot pin with minimal use - one user called it unreal that such expensive razors use cheap plastic, another had theirs break shortly after purchase&lt;/li&gt;&lt;li&gt;&lt;strong&gt;Quality control crisis:&lt;/strong&gt; Many razors arrive with uneven grinds making them impossible to sharpen properly, plus most aren't actually shave-ready despite marketing claims - forcing immediate professional honing or returns&lt;/li&gt;&lt;/ul&gt;&lt;br&gt;&lt;p&gt;&lt;strong&gt;Bottom line:&lt;/strong&gt; The blade steel is heirloom-grade, but modern Dovo's plastic handles and shoddy QC turn a potential 10-year tool into a 2-year gamble. Veterans recommend hunting for vintage models instead.&lt;/p&gt;</t>
  </si>
  <si>
    <t>&lt;p&gt;Straight razors are inherently repairable — users report maintaining them indefinitely through stropping and honing, with some passing down 130+ year old razors through generations. The carbon steel blade can be resharpened forever with proper technique.&lt;/p&gt;&lt;ul&gt;&lt;li&gt;&lt;strong&gt;Blade maintenance:&lt;/strong&gt; Users embrace the learning curve of honing and stropping, viewing upkeep as part of the ritual and a guarantee the tool could be passed down&lt;/li&gt;&lt;li&gt;&lt;strong&gt;Weak point:&lt;/strong&gt; Multiple reviews report the plastic handle breaking at the pivot point with minimal use — a critical failure that compromises the entire product&lt;/li&gt;&lt;li&gt;&lt;strong&gt;Parts availability:&lt;/strong&gt; While the blade itself is maintainable, no evidence of replacement scales or pivot hardware being available from Dovo&lt;/li&gt;&lt;/ul&gt;&lt;br&gt;&lt;p&gt;&lt;strong&gt;Bottom line:&lt;/strong&gt; The blade earns top marks for infinite maintainability, but the fragile plastic handle with no clear replacement path knocks this down from BIFL perfection. Choose models with better scales or plan to rehandle if the plastic breaks.&lt;/p&gt;</t>
  </si>
  <si>
    <t>&lt;p&gt;DOVO offers a lifetime warranty covering defects in materials and workmanship, but the fine print reveals important limitations that impact its BIFL status.&lt;/p&gt;&lt;ul&gt;&lt;li&gt;&lt;strong&gt;Coverage:&lt;/strong&gt; Lifetime warranty to the original owner, with repair or replacement at DOVO's discretion for manufacturing defects.&lt;/li&gt;&lt;li&gt;&lt;strong&gt;Limitations:&lt;/strong&gt; Excludes normal wear, misuse, improper sharpening, and maintenance requirements like stropping.&lt;/li&gt;&lt;li&gt;&lt;strong&gt;Claim Process:&lt;/strong&gt; Requires contacting point of purchase or DOVO directly with proof of purchase; users report the company generally honors legitimate defect claims.&lt;/li&gt;&lt;/ul&gt;&lt;br&gt;&lt;p&gt;&lt;strong&gt;Bottom line:&lt;/strong&gt; DOVO's lifetime warranty provides solid long-term protection for manufacturing defects, but places responsibility for proper care and maintenance on the user. The carbon steel requires meticulous maintenance to prevent rust and the plastic scales have been reported as fragile, making this a strong but conditional BIFL purchase.&lt;/p&gt;</t>
  </si>
  <si>
    <t xml:space="preserve">&lt;p&gt;&amp;lt;p&amp;gt;The Dovo Straight Razor shows strong sustainability fundamentals as a true buy-it-for-life product that eliminates disposable blade waste. Users repeatedly praise it as a one-time purchase that replaces endless cartridge refills, with one noting they haven&amp;#39;t bought a blade in 10 years since switching. The carbon steel blade can be maintained indefinitely through stropping and honing, with some users specifically mentioning razors lasting generations.&amp;lt;/p&amp;gt;&amp;lt;ul&amp;gt;&amp;lt;li&amp;gt;&amp;lt;strong&amp;gt;Waste reduction:&amp;lt;/strong&amp;gt; Users celebrate escaping the cycle of buying expensive cartridge refills and reducing plastic waste&amp;lt;/li&amp;gt;&amp;lt;li&amp;gt;&amp;lt;strong&amp;gt;Repairability:&amp;lt;/strong&amp;gt; Blade can be professionally honed or self-maintained forever, though plastic handles are a weak point&amp;lt;/li&amp;gt;&amp;lt;li&amp;gt;&amp;lt;strong&amp;gt;Material concerns:&amp;lt;/strong&amp;gt; Carbon steel requires careful maintenance to prevent rust, and several users report cheap plastic handles breaking at pivot points&amp;lt;/li&amp;gt;&amp;lt;/ul&amp;gt;&amp;lt;br&amp;gt;&amp;lt;p&amp;gt;&amp;lt;strong&amp;gt;Bottom line:&amp;lt;/strong&amp;gt; Built to last generations when properly maintained, but sustainability is undermined by fragile plastic components and no mention of recycled materials or eco-friendly packaging.&amp;lt;/p&amp;gt;&lt;/p&gt;
</t>
  </si>
  <si>
    <t>&lt;p&gt;Dovo straight razors spark heated debates in shaving communities. While respected for German heritage and BIFL potential, modern quality control issues create a polarizing experience.&lt;/p&gt;&lt;ul&gt;&lt;li&gt;&lt;strong&gt;Heritage vs Reality:&lt;/strong&gt; Redditors love the Solingen craftsmanship and see it as a lifetime investment, but many report razors arriving dull or with uneven grinds that make proper sharpening impossible&lt;/li&gt;&lt;li&gt;&lt;strong&gt;Breaking Point:&lt;/strong&gt; Multiple users mention plastic handles snapping at the pivot - one frustrated buyer asked why use cheap plastic on a $250 razor after his broke&lt;/li&gt;&lt;li&gt;&lt;strong&gt;Old vs New Divide:&lt;/strong&gt; Experienced shavers increasingly recommend vintage Dovo razors over new ones, believing older models offer better steel and construction&lt;/li&gt;&lt;/ul&gt;&lt;br&gt;&lt;p&gt;&lt;strong&gt;Bottom line:&lt;/strong&gt; Community sees Dovo as a gateway brand with serious execution problems. Those willing to hunt for vintage models or pay for professional honing find success, but newcomers often feel burned by the out-of-box experience.&lt;/p&gt;</t>
  </si>
  <si>
    <t>Dovo straight razors present a BIFL paradox: German carbon steel blades that could serve generations, undermined by fragile plastic handles that snap at pivot points. At 7/10, it's a qualified recommendation. The infinite maintainability of the blade through stropping and honing is impressive, but persistent quality control issues mean many razors arrive with uneven grinds and aren't truly 'shave-ready.' Serious shavers willing to invest in professional honing or hunt for vintage models will find value, but newcomers often feel betrayed by the gap between premium pricing and inconsistent execution.</t>
  </si>
  <si>
    <t>"Carbon steel blade is genuinely heirloom-quality, potentially lasting 100+ years with proper maintenance</t>
  </si>
  <si>
    <t>Plastic handles breaking at pivot points is a fatal flaw with no clear replacement path from manufacturer</t>
  </si>
  <si>
    <t>Lifetime warranty covers manufacturing defects but excludes normal wear and improper maintenance</t>
  </si>
  <si>
    <t>Poor value proposition at $250+ when many arrive needing immediate professional honing despite marketing claims</t>
  </si>
  <si>
    <t>Community consensus: vintage Dovo models significantly outperform modern production quality</t>
  </si>
  <si>
    <t>The Dovo Straight Razor features precision-crafted German carbon steel that holds an exceptional edge when properly maintained. This traditional shaving tool offers the closest possible shave while eliminating disposable blade waste. With proper stropping and occasional honing, the blade can last for decades or even generations, making it an investment piece for those committed to traditional wet shaving techniques.</t>
  </si>
  <si>
    <t>Decades to generations for the blade with proper maintenance; handle may require replacement</t>
  </si>
  <si>
    <t>What materials are DOVO Straight Razors made from?</t>
  </si>
  <si>
    <t>DOVO Straight Razors are crafted using high-quality carbon steel or stainless steel for blades, and their handles are made from materials like exotic woods, durable acrylics, or genuine horn, ensuring both durability and aesthetic appeal. The blades are precision-ground to deliver sharp, smooth shaving.</t>
  </si>
  <si>
    <t>How do I properly shave with a DOVO Straight Razor?</t>
  </si>
  <si>
    <t>To shave with a DOVO Straight Razor, start by stropping the blade on a leather strop, then generously apply shaving lather or oil. Hold the razor at about a 30° angle and shave gently with the grain first, then against the grain while holding the skin taut for a smooth shave.</t>
  </si>
  <si>
    <t>Are DOVO Straight Razors suitable for beginners?</t>
  </si>
  <si>
    <t>Yes, models like the DOVO Best Quality 6/8 inch straight razor are recommended for beginners due to their robust and straightforward design, offering good control with ribbed tangs and handles made for secure grip even when wet.</t>
  </si>
  <si>
    <t>How should I maintain my DOVO Straight Razor?</t>
  </si>
  <si>
    <t>Proper maintenance involves regular stropping before each shave, occasional honing to maintain a sharp edge, thoroughly rinsing the razor with clear water after use, and drying it completely to prevent rust. DOVO offers one free resharpening within the first year if you send the razor with the invoice.</t>
  </si>
  <si>
    <t>What makes DOVO Straight Razors unique compared to other brands?</t>
  </si>
  <si>
    <t>DOVO Straight Razors are unique due to their traditional handcraftsmanship from Solingen, Germany, using precise forging, grinding, and finishing techniques. They combine premium materials with over a century of heritage, delivering exceptionally close and comfortable shaves favored by enthusiasts worldwide.</t>
  </si>
  <si>
    <t>Carbon steel blade lasts generations</t>
  </si>
  <si>
    <t>Eliminates disposable razor waste</t>
  </si>
  <si>
    <t>Fully resharpenable through stropping and honing</t>
  </si>
  <si>
    <t>Lifetime warranty covers manufacturing defects</t>
  </si>
  <si>
    <t>Plastic handles break at pivot point</t>
  </si>
  <si>
    <t>Not shave-ready despite marketing claims</t>
  </si>
  <si>
    <t>Quality control issues with uneven grinds</t>
  </si>
  <si>
    <t>Requires significant maintenance to prevent rust</t>
  </si>
  <si>
    <t>{"frequency":{"frequency":"Daily / As Needed / Monthly","description":"Strop the razor before every shave to maintain sharpness. Clean and dry after each use. Oil the blade if unused for extended periods. Sharpen as needed, typically less than once a year with proper care."},"steps":[{"step":1,"title":"Clean","icon":"clean","description":"After shaving, rinse the blade gently with warm water to remove hair and leather residue. Carefully dab dry with a soft cloth, avoiding touching the cutting edge to prevent damage.","products":[{"name":"Soft microfiber cloth","price":"$5-10"}]},{"step":2,"title":"Condition / Maintain","icon":"condition","description":"Before shaving, strop the razor on a tightly tensioned leather strop with light pressure to align and refine the edge. If the razor will not be used for a while, apply acid-free oil such as camellia or paraffin oil to protect the blade from rust.","products":[{"name":"Leather Strop","price":"$30-50"},{"name":"Camellia Oil","price":"$15-20"}]},{"step":3,"title":"Protect / Store","icon":"protect","description":"Store the razor in a dry, well-ventilated place to prevent tarnishing or oxidation. Avoid storing the blade in humid areas and ensure it is fully dry before storage to maximize lifespan.","products":[]}]}</t>
  </si>
  <si>
    <t>Made in Solingen, Germany at DOVO's factory; all Dovo straight razors are handcrafted there and Solingen is renowned for premium blade production.</t>
  </si>
  <si>
    <t>straight razor, wet shaving, carbon steel blade, traditional shaving, dovo razor, german craftsmanship, barbershop tool, precision shaving, heirloom quality</t>
  </si>
  <si>
    <t>Traditional wet shaving, Precision beard line trimming, Professional barbering, Travel shaving kit</t>
  </si>
  <si>
    <t>""Unreal that such expensive razors use cheap plastic. One user had theirs break shortly after purchase despite the premium price tag." – Reddit user</t>
  </si>
  <si>
    <t>Users rave about the German carbon steel holding exceptional edges - one person used theirs for 10 years without buying another blade." – BIFL reviewer</t>
  </si>
  <si>
    <t>https://www.buyitforlifeproducts.com/?post_type=bifl-product&amp;p=5930</t>
  </si>
  <si>
    <t>Chicago</t>
  </si>
  <si>
    <t>Comb Model 6 Carbon Fiber</t>
  </si>
  <si>
    <t>https://www.amazon.com/Chicago-Comb-anti-static-heat-resistant-professional/dp/B07D24815B/ref=sr_1_4?crid=2C7WTBFMT74BF&amp;dib=eyJ2IjoiMSJ9.lRxca1KmITC3tnpZf9aImS7nEUrzfqsRo1CFzolqbDT31j0apMyv01uWPkMdUt7v3ozeVkk2r1BunqbNifnafsL44vBGij3mNConsC-OybJyuBTcn0hUe15LqnrgatYoL75Rmx1H_pNaitCsDx-tpPUQO4YN4awh3r6xcUKS-u8wS4jRPy0QTdWGQl6g2aJSMA0FV3zKpi36ommJPztmsCny2f_h8sCIs4ucd7220R4drTIbdp5SxbvmUOGT6hDoWcVPgZf8qVB0adQLAkeXR2LrY3f5Rl6PpdKK0fBcnyE.6cL7kcr576qEKN1nVwKVUCufU9pj8sFb9V0Zx5LsPcA&amp;dib_tag=se&amp;keywords=Chicago%2BStainless%2BCombs&amp;qid=1754667069&amp;sprefix=chicago%2Bstainless%2Bcombs%2Caps%2C390&amp;sr=8-4&amp;th=1</t>
  </si>
  <si>
    <t>https://amzn.to/4ftq3uH</t>
  </si>
  <si>
    <t>B07D24815B</t>
  </si>
  <si>
    <t>https://docs.google.com/document/d/1DgU_wILpCx_BPxlV7HoqlMe-d8m0NAfIsKKHabW5xBg</t>
  </si>
  <si>
    <t>https://docs.google.com/document/d/1fLTE_cljT6vqBidbvSXt1jsnyYYjcP2XBa5bkj6EPo4/edit</t>
  </si>
  <si>
    <t>https://docs.google.com/document/d/1lX2AOwgziTBG0JjPp6_6vSrFhwiIf3zQH92cUOXqiqo/edit</t>
  </si>
  <si>
    <t>https://docs.google.com/document/d/1vVFiOxNnYAzX8dVYvAHmc2KD469w5aG-_eCLiz3o5ng/edit</t>
  </si>
  <si>
    <t>https://chicagotheband.com/</t>
  </si>
  <si>
    <t>https://docs.google.com/document/d/1c_v9dehMsvyobzt84NNYL7sxl8qvel5hBgNdUqFwGoU/edit</t>
  </si>
  <si>
    <t>https://www.amazon.com/stores/ChicagoComb/page/196AC4A9-FF11-4815-92BD-840799867A01?lp_asin=B07D24815B&amp;ref_=ast_bln&amp;store_ref=bl_ast_dp_brandLogo_sto</t>
  </si>
  <si>
    <t>https://m.media-amazon.com/images/I/71UvtsDT+HL._SL1500_.jpg</t>
  </si>
  <si>
    <t>https://m.media-amazon.com/images/I/71UvtsDT+HL._SL1500_.jpg, https://m.media-amazon.com/images/I/81GhRPtjWyL._SL1500_.jpg, https://m.media-amazon.com/images/I/A1cEoqt+a1L._SL1500_.jpg, https://m.media-amazon.com/images/I/91lgx5thStL._SL1500_.jpg, https://m.media-amazon.com/images/I/91bDj9YnLKL._SL1500_.jpg, https://m.media-amazon.com/images/I/91NGgdJFUOL._SL1500_.jpg, https://m.media-amazon.com/images/I/51hzSWt+vML.jpg, https://m.media-amazon.com/images/I/61Ep1U-W7wL._SL1079_.jpg</t>
  </si>
  <si>
    <t>Beauty &amp; Personal Care &gt; Hair Care &gt; Styling Tools &amp; Appliances &gt; Hair Combs</t>
  </si>
  <si>
    <t>Elegantly curved design with both fine and wide teeth, 7 inches (17.8 cm) long. Made in U.S.A. Made in USA of a high quality carbon fiber composite that's strong, light, anti-static, and heat- and chemical-resistant Wide teeth for detangling, adding volume, and creating looser styles Fine teeth for creating your hair part and shaping hair down into your unique style</t>
  </si>
  <si>
    <t>The Chicago Comb Model 6 Carbon Fiber is a unique design with an elegantly curved shape and both fine and wide teeth. At 7 inches (17.8 cm) long, it's the ideal comb for your everyday styling. Part of Chicago Comb's acclaimed new lineup of American-made carbon fiber composite combs. 
 Model 6 is perfect for both men and women with virtually all hair types. The wide teeth are perfect for detangling, adding volume, and creating looser styles. The fine teeth are great for creating your hair part and shaping hair down into your unique style. 
 Made of a very high quality carbon fiber composite that's ultra smooth, strong, and light. Carbon fiber is also naturally anti-static, unlike traditional plastic combs which can give you unpleasant "static shock." It's also heat- and chemical-resistant, unlike regular combs, and is far more durable. A truly professional-grade comb. Made in U.S.A. 
 Chicago Comb's Carbon Fiber combs were first introduced on Kickstarter, where they were the most successful hair combs ever launched there. Buy with confidence, as Chicago Comb has been acclaimed by Allure, Monocle, Men's Journal, GQ, and other top publications.</t>
  </si>
  <si>
    <t>5.91 x 0.39 x 1.18 inches; 1.06 ounces</t>
  </si>
  <si>
    <t>Elegantly curved design with both fine and wide teeth, 7 inches (17.8 cm) long. Made in U.S.A.</t>
  </si>
  <si>
    <t>Made in USA of a high quality carbon fiber composite that's strong, light, anti-static, and heat- and chemical-resistant</t>
  </si>
  <si>
    <t>Wide teeth for detangling, adding volume, and creating looser styles</t>
  </si>
  <si>
    <t>Fine teeth for creating your hair part and shaping hair down into your unique style</t>
  </si>
  <si>
    <t>&lt;p&gt;Finally, a comb built to outlast your hairline. The Chicago Model 6 Carbon Fiber has earned its place in the BIFL hall of fame with years of real-world testing by the community.&lt;/p&gt;&lt;ul&gt;&lt;li&gt;&lt;strong&gt;Battle-tested material:&lt;/strong&gt; Users report the carbon fiber composite doesn't bend or warp like plastic combs, with many saying it looks brand new after 2-3 years of daily use and still performs flawlessly.&lt;/li&gt;&lt;li&gt;&lt;strong&gt;Precision engineering pays off:&lt;/strong&gt; The seamless design with no molding seam means no snagging or breaking at weak points - reviewers call it an extreme level of precision that lets the comb glide smoothly through hair.&lt;/li&gt;&lt;li&gt;&lt;strong&gt;Watch the back pocket:&lt;/strong&gt; A few users experienced tooth breakage after 3+ years, particularly when carrying in pants pockets, though the company reportedly replaces these failures.&lt;/li&gt;&lt;/ul&gt;&lt;br&gt;&lt;p&gt;&lt;strong&gt;Bottom line:&lt;/strong&gt; At $14, this is the rare case where the hype matches reality - a genuine BIFL comb that EDC enthusiasts and regular folks alike swear by for its indestructible build and anti-static performance.&lt;/p&gt;</t>
  </si>
  <si>
    <t>&lt;p&gt;The Chicago Comb Model 6 is essentially unrepairable — it's a solid piece of carbon fiber composite with no moving parts or replaceable components. When teeth break (which users report happening after 3+ years), you're done.&lt;/p&gt;&lt;ul&gt;&lt;li&gt;&lt;strong&gt;Design philosophy:&lt;/strong&gt; Users praise the seamless, precision-molded construction with no seam like you typically find on a plastic comb, but this same monolithic design means zero repair access.&lt;/li&gt;&lt;li&gt;&lt;strong&gt;Failure mode:&lt;/strong&gt; One reviewer stated it has been a great comb for about 3 years and then one of the teeth broke off, while another mentioned teeth breaking after several years — there's no fixing broken carbon fiber teeth.&lt;/li&gt;&lt;li&gt;&lt;strong&gt;Manufacturer support:&lt;/strong&gt; Chicago Comb did provide a free replacement when contacted about a broken tooth, but that's warranty service, not repair support.&lt;/li&gt;&lt;/ul&gt;&lt;br&gt;&lt;p&gt;&lt;strong&gt;Bottom line:&lt;/strong&gt; Built to last but not to fix. The carbon fiber construction that makes it durable also makes it impossible to repair when it eventually fails.&lt;/p&gt;</t>
  </si>
  <si>
    <t>&lt;p&gt;Chicago Comb doesn't advertise an official written warranty policy, but there's evidence they provide case-by-case customer service for issues.&lt;/p&gt;&lt;ul&gt;&lt;li&gt;&lt;strong&gt;Customer Service:&lt;/strong&gt; When a user reported a tooth breaking after 3 years, they received a free replacement after contacting the company.&lt;/li&gt;&lt;li&gt;&lt;strong&gt;Quality Claims:&lt;/strong&gt; The brand emphasizes durability and quality rather than warranty, with their carbon fiber material marketed as extremely durable.&lt;/li&gt;&lt;li&gt;&lt;strong&gt;User Experience:&lt;/strong&gt; Multiple long-term users (3-5 years) report the comb maintaining like-new condition, suggesting good product longevity even without formal warranty protection.&lt;/li&gt;&lt;/ul&gt;&lt;br&gt;&lt;p&gt;&lt;strong&gt;Bottom line:&lt;/strong&gt; While lacking an official warranty policy, Chicago Comb appears to stand behind their product with responsive customer service and replacements when needed, elevating them slightly above the standard 1-year coverage expectations.&lt;/p&gt;</t>
  </si>
  <si>
    <t xml:space="preserve">&lt;p&gt;&amp;lt;p&amp;gt;No sustainability claims or environmental impact details found in the reviews. Users focus entirely on durability and performance without mentioning recycled materials, packaging, or eco-friendly practices.&amp;lt;/p&amp;gt;&amp;lt;ul&amp;gt;&amp;lt;li&amp;gt;&amp;lt;strong&amp;gt;Material focus:&amp;lt;/strong&amp;gt; Reviews praise carbon fiber for strength and longevity but don&amp;#39;t address its environmental footprint or sourcing&amp;lt;/li&amp;gt;&amp;lt;li&amp;gt;&amp;lt;strong&amp;gt;Durability angle:&amp;lt;/strong&amp;gt; Multiple users report 2-3+ years of daily use with the comb still looking new, which reduces replacement frequency&amp;lt;/li&amp;gt;&amp;lt;li&amp;gt;&amp;lt;strong&amp;gt;Missing info:&amp;lt;/strong&amp;gt; No mention of packaging waste, manufacturing process, recyclability, or company sustainability initiatives&amp;lt;/li&amp;gt;&amp;lt;/ul&amp;gt;&amp;lt;br&amp;gt;&amp;lt;p&amp;gt;&amp;lt;strong&amp;gt;Bottom line:&amp;lt;/strong&amp;gt; While the comb&amp;#39;s long lifespan means fewer replacements over time, there&amp;#39;s zero evidence of intentional sustainability efforts beyond basic durability.&amp;lt;/p&amp;gt;&lt;/p&gt;
</t>
  </si>
  <si>
    <t>&lt;p&gt;Chicago Comb enjoys cult status in the EDC and grooming communities. Users praise the carbon fiber model as virtually indestructible and love that it glides through hair without static or snagging.&lt;/p&gt;&lt;ul&gt;&lt;li&gt;&lt;strong&gt;EDC favorite:&lt;/strong&gt; Redditors regularly showcase it alongside premium watches and knives, calling it their last comb purchase ever&lt;/li&gt;&lt;li&gt;&lt;strong&gt;Kent killer:&lt;/strong&gt; Many switched from Kent after pocket breakage - one user said they'll never go back after getting the titanium model&lt;/li&gt;&lt;li&gt;&lt;strong&gt;Minor concerns:&lt;/strong&gt; A few reports of teeth breaking after 3+ years despite carbon fiber claims, though customer service replaced them&lt;/li&gt;&lt;/ul&gt;&lt;br&gt;&lt;p&gt;&lt;strong&gt;Bottom line:&lt;/strong&gt; Community consensus treats this as the gold standard for pocket combs with only rare durability hiccups after years of use.&lt;/p&gt;</t>
  </si>
  <si>
    <t>The Chicago Comb Model 6 Carbon Fiber deserves its cult status for those seeking a one-and-done comb purchase. At $14, it delivers exceptional durability that will likely outlast most plastic alternatives by years. The seamless carbon fiber design prevents common failure points, though it's essentially unrepairable when teeth eventually break. Best for EDC enthusiasts and anyone tired of replacing flimsy combs, this represents solid BIFL value despite the lack of formal warranty and minimal sustainability credentials.</t>
  </si>
  <si>
    <t>"Carbon fiber construction maintains like-new condition through 2-3+ years of daily use with no warping, bending or static</t>
  </si>
  <si>
    <t>Zero repairability – when teeth break after several years, replacement is the only option</t>
  </si>
  <si>
    <t>No formal warranty, but responsive customer service has provided free replacements for broken teeth</t>
  </si>
  <si>
    <t>At $14, represents excellent value compared to repeatedly replacing cheaper combs that fail within months</t>
  </si>
  <si>
    <t>Universally praised by EDC and grooming communities as the gold standard pocket comb, with only rare durability issues after years of use</t>
  </si>
  <si>
    <t>The Chicago Comb Model 6 Carbon Fiber is a precision-engineered grooming essential built to last. Crafted from high-quality carbon fiber composite, this 7-inch comb offers exceptional durability while remaining lightweight and anti-static. Its seamless construction prevents snagging, while the dual-purpose design features wide teeth for detangling and fine teeth for styling. American-made with meticulous attention to detail, it's the ideal everyday companion for discerning users.</t>
  </si>
  <si>
    <t>3-5 years of daily use, with many users reporting like-new condition after several years</t>
  </si>
  <si>
    <t>What is the material of the Model 6 comb?</t>
  </si>
  <si>
    <t>The Model 6 comb is made from a high-quality carbon fiber composite, making it ultra-smooth, strong, lightweight, and naturally anti-static.</t>
  </si>
  <si>
    <t>What are the key features of the Model 6 comb?</t>
  </si>
  <si>
    <t>Key features include an elegantly curved design with both fine and wide teeth, natural anti-static properties, heat and chemical resistance, high durability, and a professional-grade finish.</t>
  </si>
  <si>
    <t>Is the Model 6 comb suitable for all hair types?</t>
  </si>
  <si>
    <t>Yes, it is suitable for all hair types, particularly effective for beards and mustaches, due to the combination of fine and wide teeth and its durable construction.</t>
  </si>
  <si>
    <t>Where is the Model 6 comb manufactured?</t>
  </si>
  <si>
    <t>The Model 6 comb is proudly made in the USA.</t>
  </si>
  <si>
    <t>What are the dimensions of the Model 6 comb?</t>
  </si>
  <si>
    <t>The comb measures approximately 7 inches (17.8 cm) in length and 1.4 inches (3.5 cm) in height, making it suitable for everyday styling.</t>
  </si>
  <si>
    <t>Carbon fiber withstands years of use</t>
  </si>
  <si>
    <t>No molding seam prevents snagging</t>
  </si>
  <si>
    <t>Glides through hair without static</t>
  </si>
  <si>
    <t>Customer service provides replacements when needed</t>
  </si>
  <si>
    <t>Teeth can break after 3+ years</t>
  </si>
  <si>
    <t>No official written warranty policy</t>
  </si>
  <si>
    <t>Limited sustainability credentials</t>
  </si>
  <si>
    <t>{"frequency":{"frequency":"As Needed","description":"Clean the comb when you notice buildup of product, hair, or everyday grime. Carbon fiber combs are highly durable and require minimal maintenance."},"steps":[{"step":1,"title":"Clean","icon":"clean","description":"Wash with warm water and a small amount of mild soap or gentle beard wash. Scrub with your fingers or a soft brush between the teeth. Rinse thoroughly and air dry to prevent chemical or heat damage.","products":[{"name":"Gentle Beard Wash","price":"$10-20"}]},{"step":2,"title":"Condition","icon":"condition","description":"No special lubrication or conditioning is required for carbon fiber combs. Just keep the comb clean and dry to maintain its anti-static, chemically resistant, and long-lasting properties.","products":[]},{"step":3,"title":"Protect","icon":"protect","description":"Store your comb in a dry, clean place, ideally in a protective case or stand. Avoid exposing it to excessive heat or harsh chemicals, though carbon fiber is resistant to both.","products":[]}]}</t>
  </si>
  <si>
    <t>Made in the USA using carbon fiber composite material</t>
  </si>
  <si>
    <t>carbon fiber comb, anti-static hair tool, premium grooming, edc accessory, dual-purpose comb, made in usa, durable haircare, seamless design, precision engineered, long-lasting comb</t>
  </si>
  <si>
    <t>Daily hair grooming, Travel and everyday carry, Professional styling, Beard maintenance, On-the-go touch-ups</t>
  </si>
  <si>
    <t>""Users praise the seamless, precision-molded construction with no seam like you typically find on a plastic comb." – Reddit user</t>
  </si>
  <si>
    <t>It has been a great comb for about 3 years and then one of the teeth broke off." – Amazon reviewer</t>
  </si>
  <si>
    <t>https://www.buyitforlifeproducts.com/?post_type=bifl-product&amp;p=5956</t>
  </si>
  <si>
    <t>2000 Styling Shears</t>
  </si>
  <si>
    <t>https://www.amazon.com/Tweezerman-Stainless-2000-Styling-Shears/dp/B000WI0640/ref=sr_1_1?crid=2Q8N5O641KGAV&amp;dib=eyJ2IjoiMSJ9.5IjnIhAdHhJ-uXDlbHYLpG5k1DYmVhJU8SfsXrUy22syjbgd-i7Br0j0Uqa86mdrGVsSUa9fmtB-sgLELgBrYbraKHC_-9sPM0d1wvOVGb8hLHPydgDB0vGxY_TbttnO5QcL4DVG4TEMQcu0aDJ1uvqWom8rCVLQn25y4qIJgzc8rd7oqhN-GUQqAdukjkqrgQJNxW7xFEOC96HQfaulpZGUkq6fHjJMMAbnosm4HlaalCujf9kUBh2O4mOtBNJwFMSziB8Sph0uZvkOt3K86TJDCR7VlNlpz8OPfj9E_Ck.Sg6Trj6vYiAHNfnhiX_uCDNnybZmHbAOavYHuFmOi3I&amp;dib_tag=se&amp;keywords=Tweezerman+Stainless+2000+Styling+Shears&amp;qid=1754667122&amp;sprefix=tweezerman+stainless+2000+styling+shears%2Caps%2C412&amp;sr=8-1</t>
  </si>
  <si>
    <t>https://amzn.to/4fyZlkI</t>
  </si>
  <si>
    <t>B000WI0640</t>
  </si>
  <si>
    <t>https://docs.google.com/document/d/1P67ogqyR6NCqu2lspwgGlW1H9fmAdjmbK0p88eFf9Ls</t>
  </si>
  <si>
    <t>https://docs.google.com/document/d/1d-dSEXG9KNzLghFqqxgAQ29LUw6t-Xy6yySbDdl7jy0/edit</t>
  </si>
  <si>
    <t>https://docs.google.com/document/d/1zMS9ncI9CSWbEnECsLqaNRVHTWhsUKEVH-04Ru91W9Y/edit</t>
  </si>
  <si>
    <t>https://docs.google.com/document/d/18ieajgrQBJRcTlIFCihvBAqqmlUHNJ5IQfFnuGs9yIw/edit</t>
  </si>
  <si>
    <t>https://tweezerman.com/</t>
  </si>
  <si>
    <t>https://docs.google.com/document/d/1Tdpdsv91EaM9di6jgi85rWTNwAzH91Rkzrv8ORHw6es/edit</t>
  </si>
  <si>
    <t>https://www.amazon.com/stores/Tweezerman/page/DE154BAF-E485-49CB-A68B-AB5446946E4B?is_byline_deeplink=true&amp;deeplink=6A03128D-F5B2-487E-9943-DAC6447234A7&amp;redirect_store_id=DE154BAF-E485-49CB-A68B-AB5446946E4B&amp;lp_asin=B000WI0640&amp;ref_=ast_bln&amp;store_ref=bl_ast_dp_brandLogo_sto</t>
  </si>
  <si>
    <t>https://m.media-amazon.com/images/I/71E3kxUDIIL._SL1500_.jpg</t>
  </si>
  <si>
    <t>https://m.media-amazon.com/images/I/71E3kxUDIIL._SL1500_.jpg, https://m.media-amazon.com/images/I/71jC7osHnLL._SL1500_.jpg, https://m.media-amazon.com/images/I/81D3frt9ioL._SL1500_.jpg, https://m.media-amazon.com/images/I/81vmEamgY3L._SL1500_.jpg, https://m.media-amazon.com/images/I/71vhWqXG+6L._SL1500_.jpg, https://m.media-amazon.com/images/I/71HcTRVIOpL._SL1500_.jpg, https://m.media-amazon.com/images/I/71DkXsV0P+L._SL1500_.jpg</t>
  </si>
  <si>
    <t>700+ bought in past month</t>
  </si>
  <si>
    <t>Beauty &amp; Personal Care &gt; Hair Care &gt; Hair Cutting Tools &gt; Shears</t>
  </si>
  <si>
    <t>Made of ice tempered stainless steel to provide extra sharp, long-lasting cutting blades. Razor-sharp, smooth cutting action. Advanced ergonomics and rounded finger loops provide excellent balance, comfort and control. For at-home use on hair as needed. TOOL CARE: Clean with alcohol after each use. Stainless steel is durable and easy to clean. CAUTION: Blades are sharp. Handle with care. Keep out of reach of children.</t>
  </si>
  <si>
    <t>Tweezerman Spirit 2000 5 1/2 Inch Styling Shears</t>
  </si>
  <si>
    <t>2.64 x 1 x 5.5 inches; 1.76 ounces</t>
  </si>
  <si>
    <t>Made of ice tempered stainless steel to provide extra sharp, long-lasting cutting blades. Razor-sharp, smooth cutting action. Advanced ergonomics and rounded finger loops provide excellent balance, comfort and control.</t>
  </si>
  <si>
    <t>For at-home use on hair as needed.</t>
  </si>
  <si>
    <t>TOOL CARE: Clean with alcohol after each use. Stainless steel is durable and easy to clean.</t>
  </si>
  <si>
    <t>CAUTION: Blades are sharp. Handle with care. Keep out of reach of children.</t>
  </si>
  <si>
    <t>&lt;p&gt;These shears hit the sweet spot for home users who want reliable, long-lasting tools without professional prices. The evidence shows a solid track record of 10+ year lifespans when used for personal grooming.&lt;/p&gt;&lt;ul&gt;&lt;li&gt;&lt;strong&gt;Proven longevity:&lt;/strong&gt; Multiple users report 10-13 years of consistent use, with one saying they're buying again for their other bathroom after 13 years of great quality. That's BIFL territory for home use.&lt;/li&gt;&lt;li&gt;&lt;strong&gt;Quality control issues:&lt;/strong&gt; Several buyers received dull shears out of the box, and others noted newer pairs were noticeably less sharp than older ones they owned. The inconsistency is concerning.&lt;/li&gt;&lt;li&gt;&lt;strong&gt;Not pro-grade but perfect for home:&lt;/strong&gt; A professional stylist's daughter confirmed these won't cut it for salon work, but for bang trims and home haircuts, users say they deliver salon-quality results that save them $60 per visit.&lt;/li&gt;&lt;/ul&gt;&lt;br&gt;&lt;p&gt;&lt;strong&gt;Bottom line:&lt;/strong&gt; Worth buying if you get a good pair — the free lifetime sharpening service seals the deal for long-term value. Just test them right away and exchange if they arrive dull.&lt;/p&gt;</t>
  </si>
  <si>
    <t>&lt;p&gt;These shears offer decent repair potential backed by Tweezerman's free lifetime sharpening service, though users report quality control issues that may limit their lifespan.&lt;/p&gt;&lt;ul&gt;&lt;li&gt;&lt;strong&gt;Free sharpening for life:&lt;/strong&gt; Multiple reviewers confirm Tweezerman sharpens eligible tools forever with no processing fees, just inbound shipping costs&lt;/li&gt;&lt;li&gt;&lt;strong&gt;Durable construction but QC problems:&lt;/strong&gt; Users report 10-13 years of use from older pairs, but newer models arrive dull or develop loose screws quickly&lt;/li&gt;&lt;li&gt;&lt;strong&gt;Limited home repair options:&lt;/strong&gt; No mention of replacement parts or user-serviceable components beyond basic screw tightening&lt;/li&gt;&lt;/ul&gt;&lt;br&gt;&lt;p&gt;&lt;strong&gt;Bottom line:&lt;/strong&gt; The lifetime sharpening service earns points, but declining manufacturing quality and no DIY repair support beyond professional sharpening keeps this from true BIFL status.&lt;/p&gt;</t>
  </si>
  <si>
    <t>&lt;p&gt;Tweezerman offers a 2-year warranty against manufacturing defects, but their standout feature is their free sharpening service for stainless steel shears, which significantly extends the product's usable life.&lt;/p&gt;&lt;ul&gt;&lt;li&gt;&lt;strong&gt;Coverage:&lt;/strong&gt; 2-year warranty for manufacturing defects only, with proof of purchase from authorized retailers required.&lt;/li&gt;&lt;li&gt;&lt;strong&gt;Free Sharpening:&lt;/strong&gt; Lifetime free sharpening service (excluding shipping) for all stainless steel, non-coated shears, with no time limit.&lt;/li&gt;&lt;li&gt;&lt;strong&gt;User Experience:&lt;/strong&gt; Multiple reviewers confirm using the same shears for 10+ years, with some mentioning successful use of the sharpening service.&lt;/li&gt;&lt;/ul&gt;&lt;br&gt;&lt;p&gt;&lt;strong&gt;Bottom line:&lt;/strong&gt; While the official warranty period is modest at 2 years, the free sharpening service effectively creates a lifetime value proposition that's backed by long-term user experiences.&lt;/p&gt;</t>
  </si>
  <si>
    <t xml:space="preserve">&lt;p&gt;&amp;lt;p&amp;gt;The reviews contain no meaningful sustainability information beyond the free sharpening service. While users report shears lasting 10-13 years and praise Tweezerman&amp;#39;s free sharpening program, there&amp;#39;s no discussion of materials sourcing, manufacturing practices, or environmental impact.&amp;lt;/p&amp;gt;&amp;lt;ul&amp;gt;&amp;lt;li&amp;gt;&amp;lt;strong&amp;gt;Longevity signals:&amp;lt;/strong&amp;gt; Multiple users cite decade-plus lifespans, with one saying they&amp;#39;ve been using these scissors for over 13 years&amp;lt;/li&amp;gt;&amp;lt;li&amp;gt;&amp;lt;strong&amp;gt;Repair over replace:&amp;lt;/strong&amp;gt; The free sharpening service extends product life indefinitely, keeping tools out of landfills&amp;lt;/li&amp;gt;&amp;lt;li&amp;gt;&amp;lt;strong&amp;gt;No eco claims:&amp;lt;/strong&amp;gt; Zero mentions of recycled materials, sustainable packaging, or carbon footprint&amp;lt;/li&amp;gt;&amp;lt;/ul&amp;gt;&amp;lt;br&amp;gt;&amp;lt;p&amp;gt;&amp;lt;strong&amp;gt;Bottom line:&amp;lt;/strong&amp;gt; Without explicit sustainability data in the reviews, I can&amp;#39;t assess eco-friendliness beyond basic durability. The sharpening service suggests a repair-friendly philosophy, but that alone doesn&amp;#39;t warrant a higher score.&amp;lt;/p&amp;gt;&lt;/p&gt;
</t>
  </si>
  <si>
    <t>&lt;p&gt;Reddit reveals a dramatic split between Tweezerman's past reputation and current reality. Long-time users report their old pairs lasted 10+ years with perfect alignment, while recent purchases are described as absolute garbage with misaligned tips and poor grip.&lt;/p&gt;&lt;ul&gt;&lt;li&gt;&lt;strong&gt;Quality nostalgia:&lt;/strong&gt; Users say older Tweezerman tools were incredibly precise and could grab even the finest hairs without breaking them&lt;/li&gt;&lt;li&gt;&lt;strong&gt;Manufacturing decline:&lt;/strong&gt; Multiple reports of new products having tips that grip better in the middle than at the actual point, making them essentially useless&lt;/li&gt;&lt;li&gt;&lt;strong&gt;Mixed Amazon reviews:&lt;/strong&gt; Home users praise them for bang trims and saving salon costs, but professionals warn they're not suitable for daily use&lt;/li&gt;&lt;/ul&gt;&lt;br&gt;&lt;p&gt;&lt;strong&gt;Bottom line:&lt;/strong&gt; Once a BIFL favorite, Tweezerman now faces serious quality control issues that have eroded community trust, though some home users still find value in them.&lt;/p&gt;</t>
  </si>
  <si>
    <t>Tweezerman shears represent a solid value for home users with their 10+ year potential lifespan and free lifetime sharpening service, earning a 7/10 BIFL score. Recent manufacturing decline has created inconsistent quality, with some units arriving dull or misaligned. Best for occasional home haircuts and bang trims, not professional use. The value proposition remains strong for those willing to test immediately and return if defective, potentially saving hundreds in salon costs over their lifespan.</t>
  </si>
  <si>
    <t>"Proven 10-13 year lifespan for home users, though recent manufacturing quality has declined noticeably</t>
  </si>
  <si>
    <t>Free lifetime sharpening service extends usability indefinitely, but no DIY repair options or replacement parts</t>
  </si>
  <si>
    <t>Modest 2-year warranty against manufacturing defects, elevated by the no-cost professional sharpening service</t>
  </si>
  <si>
    <t>Excellent value for occasional home use, saving $60+ per haircut, but professionals should look elsewhere</t>
  </si>
  <si>
    <t>Community consensus shows a stark divide: vintage Tweezerman earned BIFL status, newer products face serious quality control issues</t>
  </si>
  <si>
    <t>Tweezerman's 2000 Styling Shears feature ice-tempered stainless steel construction for exceptional sharpness and durability. The ergonomically designed rounded finger loops provide excellent balance and control for precise home haircuts. With their smooth cutting action and comfortable grip, these shears deliver salon-quality results while saving on professional styling costs. Backed by Tweezerman's free lifetime sharpening service, they're built to perform for years of reliable use.</t>
  </si>
  <si>
    <t>10+ years with regular use and occasional professional sharpening</t>
  </si>
  <si>
    <t>What material are the 2000 Styling Shears made of?</t>
  </si>
  <si>
    <t>The 2000 Styling Shears by Tweezerman are made of ice-tempered stainless steel, providing extra sharp and long-lasting cutting blades. This material contributes to their durability and effectiveness in hair trimming.</t>
  </si>
  <si>
    <t>Can the 2000 Styling Shears be sharpened?</t>
  </si>
  <si>
    <t>Yes, the Tweezerman 2000 Styling Shears can be re-sharpened. However, this service is only available through Tweezerman's sharpening program, which requires sending the shears to their service center.</t>
  </si>
  <si>
    <t>Are the 2000 Styling Shears suitable for at-home use?</t>
  </si>
  <si>
    <t>Yes, the 2000 Styling Shears are designed for at-home hair trimming and maintenance. They are recommended for tasks such as trimming bangs between salon visits.</t>
  </si>
  <si>
    <t>What is the length of the 2000 Styling Shears?</t>
  </si>
  <si>
    <t>The Tweezerman 2000 Styling Shears have a length of 5 1/2 inches.</t>
  </si>
  <si>
    <t>Are the 2000 Styling Shears environmentally friendly?</t>
  </si>
  <si>
    <t>Tweezerman products, including the 2000 Styling Shears, are marketed as vegan and cruelty-free, with sustainable packaging. This suggests a focus on environmental responsibility.</t>
  </si>
  <si>
    <t>Many users report 10+ years lifespan</t>
  </si>
  <si>
    <t>Perfect for home haircuts and trims</t>
  </si>
  <si>
    <t>Saves money on professional salon visits</t>
  </si>
  <si>
    <t>Not suitable for professional stylists</t>
  </si>
  <si>
    <t>Some arrive dull out of box</t>
  </si>
  <si>
    <t>Manufacturing quality has noticeably declined</t>
  </si>
  <si>
    <t>{"frequency":{"frequency":"Daily / Weekly / Monthly","description":"Regular maintenance ensures optimal performance and longevity of the shears."},"steps":[{"step":1,"title":"Clean","icon":"clean","description":"Use a lint-free cloth to wipe the blades daily to remove hair and moisture. For more thorough cleaning, use an alcohol-based cleaner to disinfect, then dry thoroughly before storing.","products":[{"name":"Alcohol-based cleaner","price":"$10-15"}]},{"step":2,"title":"Condition / Maintain","icon":"condition","description":"Apply 2-3 drops of shear oil at the pivot point weekly to keep blades smooth and rust-free. Open and close the shears to work the oil behind the joint.","products":[{"name":"Shear oil","price":"$5-10"}]},{"step":3,"title":"Protect / Store","icon":"protect","description":"Store shears in a protective case with a soft, absorbent lining to prevent damage from other tools. Ensure the case is clean and dry.","products":[]}]}</t>
  </si>
  <si>
    <t>styling shears, hair scissors, stainless steel, home haircut, professional quality, ergonomic design, tweezerman, grooming tools, lifetime sharpening</t>
  </si>
  <si>
    <t>At-home haircuts, Trimming bangs, Maintaining hairstyles between salon visits, Precision cutting for crafts</t>
  </si>
  <si>
    <t>""I'm buying these again for my other bathroom after 13 years of great quality from my original pair." – Amazon reviewer</t>
  </si>
  <si>
    <t>Once incredible tools with perfect alignment now arrive as absolute garbage with misaligned tips and poor grip." – Reddit user</t>
  </si>
  <si>
    <t>https://www.buyitforlifeproducts.com/?post_type=bifl-product&amp;p=5975</t>
  </si>
  <si>
    <t>Weber</t>
  </si>
  <si>
    <t>Genesis Propane Gas Grill</t>
  </si>
  <si>
    <t>https://www.amazon.com/Weber-Genesis-Liquid-Propane-Black/dp/B0CPGW4RTG/ref=sr_1_3?crid=3DV1INOC5TN3G&amp;dib=eyJ2IjoiMSJ9.qnw5ys8349Rxc4wgTeca1JLE1LTg5FiF7YReNOpbYb5CwiDAJYP02cj4pWmygv0YMYbnKa7llMlCdHOKOYwkexJ61f4yOW1I1gVlnZWAzIltpgT8L5Dx5FtRJ7jWggFBtGhsoof0qqF-TktXu5h1bcroVInjyw0C2sj73YUCy1a4iu2CYqaHz3qTGiGzzpno0yQ5Y53J3-uyxYWQue70FRytI3TRPlVY4Cvb-g6srz8.fy-VAEW7EciIPTI9nEB-LFLQcLxKWGvCgJqu32Y8fV4&amp;dib_tag=se&amp;keywords=Weber%2BGenesis%2BGrill%2B%2F%2BBBQ&amp;qid=1754667372&amp;sprefix=weber%2Bgenesis%2Bgrill%2B%2F%2Bbbq%2Caps%2C432&amp;sr=8-3&amp;th=1</t>
  </si>
  <si>
    <t>https://amzn.to/4or2eb5</t>
  </si>
  <si>
    <t>B0CPGW4RTG</t>
  </si>
  <si>
    <t>https://docs.google.com/document/d/1btEn_PQKPMG0NK3grpOHLmQuh8bCX2Jvo9Yp47XZ2QM</t>
  </si>
  <si>
    <t>https://docs.google.com/document/d/1ztakiOxGb1chCE_sK114zCWleMkDdN0K9zBBhELDYSI/edit</t>
  </si>
  <si>
    <t>https://docs.google.com/document/d/1Vbk8YOUXtdHOgOMi90DxaxdJMp8xjDXb3OWSDXV2FEM/edit</t>
  </si>
  <si>
    <t>https://docs.google.com/document/d/1RbvEAwKzoUDkjwdU6oGvvA09X6q0zAhuVpcPFgoA11M/edit</t>
  </si>
  <si>
    <t>https://www.weber.com/US/en/home/</t>
  </si>
  <si>
    <t>https://docs.google.com/document/d/15-7Q6htlvnhstlKuOZB2BdNV8UaH_eLSLiGqWEbMgNI/edit</t>
  </si>
  <si>
    <t>https://www.amazon.com/stores/Weber-StephenCompany/page/196AE405-0213-4626-8BBF-F4C33492AEC7?is_byline_deeplink=true&amp;deeplink=221827F6-1377-4645-9949-48A98D55A976&amp;redirect_store_id=196AE405-0213-4626-8BBF-F4C33492AEC7&amp;lp_asin=B0CPGW4RTG&amp;ref_=ast_bln&amp;store_ref=bl_ast_dp_brandLogo_sto</t>
  </si>
  <si>
    <t>https://m.media-amazon.com/images/I/51Pgj2hNcoL._AC_SL1500_.jpg</t>
  </si>
  <si>
    <t>https://m.media-amazon.com/images/I/51Pgj2hNcoL._AC_SL1500_.jpg, https://m.media-amazon.com/images/I/61k51besaFL._AC_SL1500_.jpg, https://m.media-amazon.com/images/I/61CcM1-7YLL._AC_SL1500_.jpg, https://m.media-amazon.com/images/I/71MjjveElkL._AC_SL1500_.jpg, https://m.media-amazon.com/images/I/81n+TX-OGpL._AC_SL1500_.jpg, https://m.media-amazon.com/images/I/71qYlim6GCL._AC_SL1500_.jpg, https://m.media-amazon.com/images/I/81P4fEKI9nL._AC_SL1500_.jpg, https://m.media-amazon.com/images/I/61t7MPNUdsL._AC_SL1500_.jpg</t>
  </si>
  <si>
    <t>Only 1 left in stock (more on the way).</t>
  </si>
  <si>
    <t>Patio, Lawn &amp; Garden &gt; Grills &amp; Outdoor Cooking &gt; Grills &amp; Smokers &gt; Gas Grills &gt; Propane Grills</t>
  </si>
  <si>
    <t>Weber Black Genesis Grill includes PureBlu burners with a unique, tapered design, creating a consistent flame and even heat across the grilling surface; Raised flame openings keep food debris falling away, minimizing clogs and corrosion Extra Grilling Space: An extra-large sear zone with intense heat ensures outdoor grill has room for you to cook multiple steaks and burgers at once; Want to grill an entire meal? There's plenty of space Cast-Iron Grates and FLAVORIZER Bars: Propane gas grill's porcelain-enameled, cast-iron grates retain heat for searing; FLAVORIZER Bars catch and vaporize juices, boost grilled flavor, funnel grease away from the burners, and prevent flare-ups Grease Management System: This system with pull out grease tray is located under the gas grill's cookbox; Slides out for quick and easy disposal; Keeps outdoor grilling fun, straightforward, and mess-free WEBER CRAFTED Outdoor Kitchen Collection: Cooking grates accommodate frame kit and custom-fit grillware (sold separately) including pizza stone, outdoor griddle, dual-sided sear grate, Dutch oven, and more Warming Rack and Side Tables: Rack keeps food warm, toasts buns, or even grills smaller food items while the main course finishes grilling below; Weber grill and BBQ's convenient side tables keep platters, seasonings, and tools close</t>
  </si>
  <si>
    <t>The 3-burner, black Genesis E-325 propane gas grill delivers legendary Weber quality, performance and durability. It's a grill you can rely on for summer barbecues and to make outdoor cooking for family and friends easy and enjoyable. The PureBlu burner system sets this grill apart from the pack – featuring unique, tapered burner tubes that generate consistent pressure and flames, and deliver even heat across the grilling surface. Flames are directed above the raised gas ports, while food debris falls below minimizing clogging and ensuring the grill lights every time. The grill's extra-large sear zone allows you to prepare multiple burgers and steaks simultaneously. You can also extend your outdoor cooking capabilities and explore a variety of techniques with the help of the compatible WEBER CRAFTED Outdoor Kitchen Collection. These cooking grates accommodate frame kit and custom-fit grillware (sold separately), transforming your grill into a pizza cooker, outdoor griddle, and more. This Genesis gas grill is built to last and backed with a warranty, so you can enjoy season after season of delicious outdoor meals and peak grilling performance. Liquid Propane tank sold separately.</t>
  </si>
  <si>
    <t>27"D x 57.7"W x 48.1"H</t>
  </si>
  <si>
    <t>Weber Black Genesis Grill includes PureBlu burners with a unique, tapered design, creating a consistent flame and even heat across the grilling surface; Raised flame openings keep food debris falling away, minimizing clogs and corrosion</t>
  </si>
  <si>
    <t>Extra Grilling Space: An extra-large sear zone with intense heat ensures outdoor grill has room for you to cook multiple steaks and burgers at once; Want to grill an entire meal? There's plenty of space</t>
  </si>
  <si>
    <t>Cast-Iron Grates and FLAVORIZER Bars: Propane gas grill's porcelain-enameled, cast-iron grates retain heat for searing; FLAVORIZER Bars catch and vaporize juices, boost grilled flavor, funnel grease away from the burners, and prevent flare-ups</t>
  </si>
  <si>
    <t>Grease Management System: This system with pull out grease tray is located under the gas grill's cookbox; Slides out for quick and easy disposal; Keeps outdoor grilling fun, straightforward, and mess-free</t>
  </si>
  <si>
    <t>WEBER CRAFTED Outdoor Kitchen Collection: Cooking grates accommodate frame kit and custom-fit grillware (sold separately) including pizza stone, outdoor griddle, dual-sided sear grate, Dutch oven, and more</t>
  </si>
  <si>
    <t>&lt;p&gt;Here's a grill that used to be bulletproof but now has the community worried. Long-time Weber owners replacing 20+ year old grills are finding thinner metal and cheaper components in the new Genesis models.&lt;/p&gt;&lt;ul&gt;&lt;li&gt;&lt;strong&gt;Mixed signals on longevity:&lt;/strong&gt; Users report their old Webers lasted 20-25 years, but new models use thinner gauge metal in the cabinet and frame that feels less substantial&lt;/li&gt;&lt;li&gt;&lt;strong&gt;Core components still solid:&lt;/strong&gt; Cast iron grates, heavy lids, and stainless steel burners get consistent praise, with 10-12 year warranties backing the cookbox and lid assembly&lt;/li&gt;&lt;li&gt;&lt;strong&gt;Quality control issues emerging:&lt;/strong&gt; Multiple reports of dented units, missing parts, and flimsy plastic knobs that don't match the premium price point&lt;/li&gt;&lt;/ul&gt;&lt;br&gt;&lt;p&gt;&lt;strong&gt;Bottom line:&lt;/strong&gt; Still built better than most, but Weber's cost-cutting is showing. If you baby it, you'll get 10-15 years easy, but the 25-year heirloom days might be over.&lt;/p&gt;</t>
  </si>
  <si>
    <t>&lt;p&gt;Weber grills show solid repair potential based on user experiences spanning decades. Multiple reviewers report 20+ year lifespans with maintenance, and a thriving community actively refurbishes old models, some damaged in fires.&lt;/p&gt;&lt;ul&gt;&lt;li&gt;&lt;strong&gt;Parts availability:&lt;/strong&gt; Users successfully source replacement parts for missing components and get warranty replacements for damaged hoods, indicating good manufacturer support&lt;/li&gt;&lt;li&gt;&lt;strong&gt;Common repairs:&lt;/strong&gt; Flavorizer bars rust and need replacement according to users, but are readily available; manifold and knobs described as fragile if unit tips over&lt;/li&gt;&lt;li&gt;&lt;strong&gt;Build concerns:&lt;/strong&gt; Long-time owners note thinner gauge metal in newer models compared to older Genesis units, questioning if modern versions will last as long&lt;/li&gt;&lt;/ul&gt;&lt;br&gt;&lt;p&gt;&lt;strong&gt;Bottom line:&lt;/strong&gt; Strong parts ecosystem and community knowledge make these grills fixable with basic tools, though newer models may not match the tank-like construction of vintage Webers.&lt;/p&gt;</t>
  </si>
  <si>
    <t>&lt;p&gt;Weber offers an excellent multi-tiered warranty for their Genesis gas grills, with key components protected for 10-12 years.&lt;/p&gt;&lt;ul&gt;&lt;li&gt;&lt;strong&gt;Core Components:&lt;/strong&gt; 10-12 years coverage on cookbox, lid, burner tubes, and cooking grates against rust-through/burn-through.&lt;/li&gt;&lt;li&gt;&lt;strong&gt;Secondary Parts:&lt;/strong&gt; 5 years on all remaining parts, 3 years on electrical components.&lt;/li&gt;&lt;li&gt;&lt;strong&gt;User Experience:&lt;/strong&gt; Multiple reviews mention successful warranty claims, with Weber providing replacement parts or resolving issues efficiently.&lt;/li&gt;&lt;/ul&gt;&lt;br&gt;&lt;p&gt;&lt;strong&gt;Bottom line:&lt;/strong&gt; Weber's warranty is comprehensive, long-lasting, and backed by positive customer experiences, making it one of the better warranties in the outdoor cooking industry.&lt;/p&gt;</t>
  </si>
  <si>
    <t xml:space="preserve">&lt;p&gt;&amp;lt;p&amp;gt;No sustainability information found in the reviews. Users focus on durability and longevity but don&amp;#39;t discuss environmental impact, materials sourcing, or eco-friendly practices.&amp;lt;/p&amp;gt;&amp;lt;ul&amp;gt;&amp;lt;li&amp;gt;&amp;lt;strong&amp;gt;Durability praised:&amp;lt;/strong&amp;gt; Multiple reviewers mention their old Webers lasting 20-25 years, suggesting less frequent replacement&amp;lt;/li&amp;gt;&amp;lt;li&amp;gt;&amp;lt;strong&amp;gt;Repairability noted:&amp;lt;/strong&amp;gt; Users appreciate being able to get replacement parts and the 10-year warranty on major components&amp;lt;/li&amp;gt;&amp;lt;li&amp;gt;&amp;lt;strong&amp;gt;No eco claims:&amp;lt;/strong&amp;gt; Reviews contain zero mentions of recycled materials, sustainable manufacturing, or end-of-life recycling options&amp;lt;/li&amp;gt;&amp;lt;/ul&amp;gt;&amp;lt;br&amp;gt;&amp;lt;p&amp;gt;&amp;lt;strong&amp;gt;Bottom line:&amp;lt;/strong&amp;gt; While the long lifespan reduces waste through less frequent replacement, there&amp;#39;s no evidence of actual sustainability initiatives in materials or manufacturing.&amp;lt;/p&amp;gt;&lt;/p&gt;
</t>
  </si>
  <si>
    <t>&lt;p&gt;Weber's Genesis line commands strong respect on Reddit, with users repeatedly sharing stories of grills lasting 20-25 years. The community sees it as a true investment purchase despite confusion over model differences.&lt;/p&gt;&lt;ul&gt;&lt;li&gt;&lt;strong&gt;Brand loyalty runs deep:&lt;/strong&gt; Multiple Redditors mention replacing decades-old Webers with new ones, saying things like my last Weber lasted me 20 years and this one looks built to last the same&lt;/li&gt;&lt;li&gt;&lt;strong&gt;Genesis vs Spirit debate dominates:&lt;/strong&gt; The $200-500 price jump causes anxiety, but most who buy Genesis models express satisfaction with the upgrade for better materials and longevity&lt;/li&gt;&lt;li&gt;&lt;strong&gt;Model confusion hurts confidence:&lt;/strong&gt; Users struggle to understand differences between E-325, E-325s, and E-335 variants, forcing them to rely on third-party sites for clarity&lt;/li&gt;&lt;/ul&gt;&lt;br&gt;&lt;p&gt;&lt;strong&gt;Bottom line:&lt;/strong&gt; Despite some concerns about thinner metal on newer models and missing features like propane gauges, the Genesis E-325 maintains Weber's reputation as a buy-it-for-life brand that Redditors recommend regularly.&lt;/p&gt;</t>
  </si>
  <si>
    <t>Weber Genesis grills remain solid BIFL contenders but with concerning asterisks. The 20+ year lifespan of older models is likely shrinking to 10-15 years with thinner metals and cost-cutting evident in newer versions. Still better-built than most competitors with excellent warranty coverage and parts availability. Best for serious grillers willing to maintain their equipment and who value the still-robust core components. At premium pricing, you're paying partly for Weber's reputation rather than the tank-like construction of yesteryear.</t>
  </si>
  <si>
    <t>"High-quality cast iron grates and stainless burners remain durable, but cabinet and frame materials have noticeably thinned compared to vintage models</t>
  </si>
  <si>
    <t>Strong repair ecosystem with readily available parts and straightforward servicing, though flavorizer bars require periodic replacement</t>
  </si>
  <si>
    <t>Exceptional 10-12 year warranty on core components with proven customer service backing it up</t>
  </si>
  <si>
    <t>Premium-priced with diminishing returns compared to Weber's own legendary past quality standards</t>
  </si>
  <si>
    <t>Community consistently praises longevity and performance while expressing concern about visible cost-cutting measures</t>
  </si>
  <si>
    <t>The Weber Genesis Propane Gas Grill combines premium construction with thoughtful design for years of outdoor cooking. Featuring durable stainless steel components, cast-iron grates, and innovative PureBlu burners that deliver consistent heat across the cooking surface. The extra-large sear zone and FLAVORIZER Bars enhance flavor while the grease management system ensures hassle-free cleanup. Built with quality materials and backed by Weber's comprehensive warranty.</t>
  </si>
  <si>
    <t>10-15 years with regular maintenance and care</t>
  </si>
  <si>
    <t>What type of gas should I use with my Weber Genesis Propane Gas Grill?</t>
  </si>
  <si>
    <t>Weber gas grills are designed for either LP gas tanks or LP gas canisters. Using another type of gas, such as Butane or Propane without the correct regulator, will void the warranty and may pose safety risks.</t>
  </si>
  <si>
    <t>How do I prevent flare-ups on my Weber Genesis grill?</t>
  </si>
  <si>
    <t>To prevent flare-ups, cook with the lid down to limit oxygen, and use direct heat for browning before moving food to indirect heat for thorough cooking.</t>
  </si>
  <si>
    <t>What is the life expectancy of a Weber Genesis grill?</t>
  </si>
  <si>
    <t>Weber Genesis grills are known for their durability, typically lasting 10 to 15 years with proper maintenance and care. Some users report longer lifespans.</t>
  </si>
  <si>
    <t>How do I handle a potential leak in my liquid propane tank?</t>
  </si>
  <si>
    <t>If you suspect a leak, move the tank away from any combustible materials. If the tank is attached to the grill, disconnect the hose before moving it. Contact your propane dealer or the tank manufacturer for guidance.</t>
  </si>
  <si>
    <t>Do I need to clean my Weber grill after every use?</t>
  </si>
  <si>
    <t>Yes, cleaning your grill after each use is crucial for maintaining performance and longevity. Brush the grates while warm and check grease management components regularly.</t>
  </si>
  <si>
    <t>10-12 year warranty on core components</t>
  </si>
  <si>
    <t>Cast iron grates and stainless burners</t>
  </si>
  <si>
    <t>Parts readily available for repairs</t>
  </si>
  <si>
    <t>Strong community support and knowledge</t>
  </si>
  <si>
    <t>Thinner metal than older models</t>
  </si>
  <si>
    <t>Some quality control issues reported</t>
  </si>
  <si>
    <t>Plastic knobs feel flimsy</t>
  </si>
  <si>
    <t>Confusing model variations and features</t>
  </si>
  <si>
    <t>{"frequency":{"frequency":"After each use with deep cleaning seasonally","description":"Clean cooking grates and flavorizer bars after every cook. Perform deeper cleaning, including burners and grease tray, about once every few months or every fifth cook to maintain optimal performance."},"steps":[{"step":1,"title":"Clean","icon":"clean","description":"After cooking, brush the grill grates and flavorizer bars with a stainless steel grill brush to remove residue and food particles. Periodically remove and clean burner tubes by brushing ports vertically without using sharp objects. Avoid using water or hose pressure to prevent rust.","products":[{"name":"Weber Stainless Steel Grill Brush","price":"$15"},{"name":"Mild soapy detergent (for warm water clean-up)","price":"$5"}]},{"step":2,"title":"Condition / Maintain","icon":"condition","description":"Keep burner portholes and spider screens clean using dedicated brushes; use a soft brush or toothbrush for spider screens to avoid damage. Remove grease buildup in the drip pan regularly and replace grease trays when necessary. Apply a light coat of cooking oil to grates after cleaning to maintain their surface.","products":[{"name":"Weber All-Purpose Cleaner","price":"$10"},{"name":"Food-safe grilling oil","price":"$8"}]},{"step":3,"title":"Protect / Store","icon":"protect","description":"Store the grill covered in a dry place to prevent rust and weather damage. Use a properly fitting grill cover to protect from moisture and dust. Remove propane tank if storing for extended periods and keep grill in a ventilated area.","products":[]}]}</t>
  </si>
  <si>
    <t>Genesis Propane Gas Grills are manufactured and assembled in China, though they are designed and engineered in the USA.</t>
  </si>
  <si>
    <t>propane grill, outdoor cooking, stainless steel grill, cast iron grates, weber genesis, bbq equipment, backyard grilling, high-heat cooking, durable grill, premium barbecue</t>
  </si>
  <si>
    <t>Family backyard barbecues, Year-round outdoor cooking, High-heat searing of steaks, Multi-course meal preparation, Entertaining large groups</t>
  </si>
  <si>
    <t>""My last Weber lasted me 20 years and this one looks built to last the same, though the metal doesn't feel as substantial." – Reddit user</t>
  </si>
  <si>
    <t>Still built better than most, but you're paying for the Weber name more than the tank-like construction they used to offer." – Amazon reviewer</t>
  </si>
  <si>
    <t>https://www.buyitforlifeproducts.com/?post_type=bifl-product&amp;p=5985</t>
  </si>
  <si>
    <t>LEM</t>
  </si>
  <si>
    <t>BigBite Electric Meat Grinder</t>
  </si>
  <si>
    <t>https://www.amazon.com/LEM-Products-Dual-Grind-Grinder/dp/B09V828YTZ/ref=sr_1_8?crid=1TY5J14EJF6I1&amp;dib=eyJ2IjoiMSJ9.eW8qq3grVyDML_CrB7XNIPiSKpSjQcRKuQBqvocXnVCV1kAuzeoOqkMrS5CRm7dGjcqRCVYRBYwhcNjAhSyLlTkDhY_iw_VjVYHEMm45-17m_RPeyZN3yNzi3iRGmYyyaA7KNhXLyB7XClldv_jAUbsQugcbleinCM50Nt7W-cEVCPJJxZp_WciuIaCJlmk92PBl9BK8pr_j31nJKEO3LwqT7TmIAwmLgJxMvv1T8NxY_7thh9u3bT63bVCmBsuFAckrqDHhmkIy2MA4da-uruY4IS9t_JAS9XrxEFvqZN4.26i3AC0QFnbhXcHzUbVEE3OXq_smZT9eUp4-DKros6I&amp;dib_tag=se&amp;keywords=LEM%2BBig%2BBite%2BMeat%2BGrinder&amp;qid=1754667482&amp;sprefix=lem%2Bbig%2Bbite%2Bmeat%2Bgrinder%2Caps%2C458&amp;sr=8-8&amp;th=1</t>
  </si>
  <si>
    <t>https://amzn.to/4fwc3AH</t>
  </si>
  <si>
    <t>B09V828YTZ</t>
  </si>
  <si>
    <t>https://docs.google.com/document/d/19UNEO4NhAdxnj3-UGDJlL7rMvF2QDOYWlHvCu73c6eQ</t>
  </si>
  <si>
    <t>https://docs.google.com/document/d/1qzx3fOWXrSlkPDGfLxs4PfxtwYAJinbXdm0zktwcE64/edit</t>
  </si>
  <si>
    <t>https://docs.google.com/document/d/1q4AOYEhWbaNYNopvlWZr4tk9OCuQuAbJ8xS2a0pY6eA/edit</t>
  </si>
  <si>
    <t>https://docs.google.com/document/d/1MKJ0sIE1Rp7jzuWI3bYm8aGAR5dSALLOkPPLDRJ5g2M/edit</t>
  </si>
  <si>
    <t>https://lemproducts.com/</t>
  </si>
  <si>
    <t>https://docs.google.com/document/d/1oU3LysbwA5FW5ByR1iGfj9A9JfJygeKV7sHnSfqxrzY/edit</t>
  </si>
  <si>
    <t>https://www.amazon.com/stores/LEM/page/613631B7-2FE4-4B02-81DE-6E7BA69F3BCA?is_byline_deeplink=true&amp;deeplink=DF4EDE14-05AF-41FF-97C8-D48075E80869&amp;redirect_store_id=613631B7-2FE4-4B02-81DE-6E7BA69F3BCA&amp;lp_asin=B09V828YTZ&amp;ref_=ast_bln&amp;store_ref=bl_ast_dp_brandLogo_sto</t>
  </si>
  <si>
    <t>https://m.media-amazon.com/images/I/71HxBV-n-SL._AC_SL1500_.jpg</t>
  </si>
  <si>
    <t>https://m.media-amazon.com/images/I/71HxBV-n-SL._AC_SL1500_.jpg, https://m.media-amazon.com/images/I/81Qo1-nSvwL._AC_SL1500_.jpg, https://m.media-amazon.com/images/I/81EbLwLC8tL._AC_SL1500_.jpg, https://m.media-amazon.com/images/I/81E2VUXaf5L._AC_SL1500_.jpg, https://m.media-amazon.com/images/I/81iXGoU-6wL._AC_SL1500_.jpg, https://m.media-amazon.com/images/I/8179Dr4a1GL._AC_SL1500_.jpg, https://m.media-amazon.com/images/I/815fkna4lxL._AC_SL1500_.jpg, https://m.media-amazon.com/images/I/818chk7en2L._AC_SL1500_.jpg</t>
  </si>
  <si>
    <t>Only 10 left in stock (more on the way).</t>
  </si>
  <si>
    <t>Home &amp; Kitchen &gt; Kitchen &amp; Dining &gt; Kitchen Utensils &amp; Gadgets &gt; Meat &amp; Poultry Tools &gt; Meat Grinders</t>
  </si>
  <si>
    <t>Dual Grind: Being able to do two grinds in one pass is a huge time saver. We incorporated a unique double-edged knife and two grinder plates to bring this process to you, which until now has only been available commercially. Grinding Possibilities: Our Grinder is ideal for processing game if you are a hunter, chef, or buying bulk meat. You can prep everything from burgers and sausages to making pet food out of scraps that would otherwise be wasted. Specifications: Featuring a 1.0 HP induction motor, this grinder is ideal for grinding a few deer a year and grinds approximately 13 pounds of meat per minute. The large stainless-steel meat pan measures 12-1/4" x 9-1/8" x 2-1/4" deep. What’s Included: Comes with grinder, 4 stainless steel plates: the first grind plate, 4.5mm, 10mm, and the sausage stuffing plate, meat stomper, dual blade knife, 3 plastic stuffing tubes (1/2", 1", and 1 3/8" OD), and a bushing removal tool. Stand Behind Our Products: We offer a five-year factory warranty on our meat grinder and lifetime customer support for any questions you may have. Additionally, we carry replacement parts for a large variety of our products, past and present.</t>
  </si>
  <si>
    <t>Upgrade your food processing routine with a heavy-duty, commercial-grade dual grind Grinder that can cycle through two grinds in a single pass—no reloading for a second grind. LEM Products BigBite Dual Grind #22 is perfect for hunters, food processors, chefs, and culinary enthusiasts who desire to make their own foods. Our innovative design incorporates a double-edged knife with two grinder plates with our BigBite technology; this means the oversized design grabs and grinds faster for top-quality finer grinds every time. Also included is an added tray in the body for convenient knife and plate storage. Enjoy no more expensive trips to the butcher for questionable quality meat: You can make better quality chilis, burgers, sausages, and more. Additionally, our grinder is ideal for those who want to feed their pet a raw diet or make their pet food without unnecessary fillers (Please note that the dual grind grinders cannot process chicken bones). Process beef, pork, lamb, mutton, venison, and deer. About 40% of the deer needs to be ground, which is a serious amount of meat. Our professional-grade grinders are easy to use, easy to clean, and considerably quieter than other electric meat grinders.</t>
  </si>
  <si>
    <t>18 x 19.5 x 17 inches</t>
  </si>
  <si>
    <t>Dual Grind: Being able to do two grinds in one pass is a huge time saver. We incorporated a unique double-edged knife and two grinder plates to bring this process to you, which until now has only been available commercially.</t>
  </si>
  <si>
    <t>Grinding Possibilities: Our Grinder is ideal for processing game if you are a hunter, chef, or buying bulk meat. You can prep everything from burgers and sausages to making pet food out of scraps that would otherwise be wasted.</t>
  </si>
  <si>
    <t>Specifications: Featuring a 1.0 HP induction motor, this grinder is ideal for grinding a few deer a year and grinds approximately 13 pounds of meat per minute. The large stainless-steel meat pan measures 12-1/4" x 9-1/8" x 2-1/4" deep.</t>
  </si>
  <si>
    <t>What’s Included: Comes with grinder, 4 stainless steel plates: the first grind plate, 4.5mm, 10mm, and the sausage stuffing plate, meat stomper, dual blade knife, 3 plastic stuffing tubes (1/2", 1", and 1 3/8" OD), and a bushing removal tool.</t>
  </si>
  <si>
    <t>Stand Behind Our Products: We offer a five-year factory warranty on our meat grinder and lifetime customer support for any questions you may have. Additionally, we carry replacement parts for a large variety of our products, past and present.</t>
  </si>
  <si>
    <t>&lt;p&gt;This grinder earns serious BIFL cred from users who call it a beast and say it seems like it will last forever. The heavy-duty build and stainless steel construction deliver exactly what hunters and homesteaders need for processing large volumes.&lt;/p&gt;&lt;ul&gt;&lt;li&gt;&lt;strong&gt;Built Like a Tank:&lt;/strong&gt; Users consistently praise the extreme weight and solid construction as indicators of long-term durability. One reviewer specifically noted how the heavy build gives confidence it will last.&lt;/li&gt;&lt;li&gt;&lt;strong&gt;Power That Lasts:&lt;/strong&gt; Multiple users report grinding meat in a fraction of the time compared to previous grinders, with the dual grind eliminating the need for multiple passes. This reduced wear on components suggests better longevity.&lt;/li&gt;&lt;li&gt;&lt;strong&gt;Quality Control Issues:&lt;/strong&gt; At least one buyer received their unit with the cutting knife missing, and shipping damage is a recurring complaint. These issues don't affect the grinder's inherent durability but raise concerns about getting an intact unit.&lt;/li&gt;&lt;/ul&gt;&lt;br&gt;&lt;p&gt;&lt;strong&gt;Bottom line:&lt;/strong&gt; Finally, a meat grinder built right for serious users. Despite some shipping and QC hiccups, the unanimous praise for build quality and performance makes this a solid BIFL investment for anyone processing serious volumes of meat.&lt;/p&gt;</t>
  </si>
  <si>
    <t>&lt;p&gt;This grinder shows mixed repairability signals — built tough but lacking clear repair support info.&lt;/p&gt;&lt;ul&gt;&lt;li&gt;&lt;strong&gt;Modular design:&lt;/strong&gt; Users report the grinder is easy to disassemble for cleaning, which suggests parts can be accessed for maintenance and potential repairs.&lt;/li&gt;&lt;li&gt;&lt;strong&gt;Missing repair details:&lt;/strong&gt; One buyer received a unit without the cutting knife and had to wait 6-10 business days for the part, indicating parts are available but the process isn't streamlined.&lt;/li&gt;&lt;li&gt;&lt;strong&gt;Heavy-duty construction:&lt;/strong&gt; Multiple reviewers note it seems like it will last forever and describe the heavy, robust build — typically a good sign for component quality and potential fixability.&lt;/li&gt;&lt;/ul&gt;&lt;br&gt;&lt;p&gt;&lt;strong&gt;Bottom line:&lt;/strong&gt; While the grinder appears mechanically repairable with its accessible design, LEM provides no clear repair documentation or parts availability info beyond basic warranty support.&lt;/p&gt;</t>
  </si>
  <si>
    <t>&lt;p&gt;LEM offers a solid 5-year warranty on their BigBite Electric Meat Grinder, which places it above average for kitchen appliances, though registration is critical.&lt;/p&gt;&lt;ul&gt;&lt;li&gt;&lt;strong&gt;Coverage:&lt;/strong&gt; 5-year warranty against defects in materials and workmanship, but drops to just 90 days if warranty card isn't returned with proof of purchase.&lt;/li&gt;&lt;li&gt;&lt;strong&gt;Process:&lt;/strong&gt; Pre-authorization required before returning for service by contacting customer service at 877-536-7763.&lt;/li&gt;&lt;li&gt;&lt;strong&gt;Limitations:&lt;/strong&gt; Warranty is voided by unauthorized repairs, misuse, or using non-recommended parts/attachments.&lt;/li&gt;&lt;/ul&gt;&lt;br&gt;&lt;p&gt;&lt;strong&gt;Bottom line:&lt;/strong&gt; LEM backs their premium grinder with a respectable 5-year warranty that appears to be honored, but the registration requirement creates a potential trap for uninformed buyers who might lose substantial coverage.&lt;/p&gt;</t>
  </si>
  <si>
    <t xml:space="preserve">&lt;p&gt;&amp;lt;p&amp;gt;No sustainability information found in the reviews. Users focus entirely on performance, durability, and value rather than environmental aspects.&amp;lt;/p&amp;gt;&amp;lt;ul&amp;gt;&amp;lt;li&amp;gt;&amp;lt;strong&amp;gt;Materials:&amp;lt;/strong&amp;gt; Stainless steel construction noted for durability, but no mentions of recycled content or sustainable sourcing&amp;lt;/li&amp;gt;&amp;lt;li&amp;gt;&amp;lt;strong&amp;gt;Longevity:&amp;lt;/strong&amp;gt; Users report it seems like it will last forever and is built like a tank, which supports waste reduction through extended product life&amp;lt;/li&amp;gt;&amp;lt;li&amp;gt;&amp;lt;strong&amp;gt;End-of-life:&amp;lt;/strong&amp;gt; No discussion of recyclability, repair programs, or responsible disposal options&amp;lt;/li&amp;gt;&amp;lt;/ul&amp;gt;&amp;lt;br&amp;gt;&amp;lt;p&amp;gt;&amp;lt;strong&amp;gt;Bottom line:&amp;lt;/strong&amp;gt; While the grinder&amp;#39;s heavy-duty build suggests it won&amp;#39;t need frequent replacement, there&amp;#39;s zero evidence of intentional sustainability practices from LEM or environmental consciousness in the product design.&amp;lt;/p&amp;gt;&lt;/p&gt;
</t>
  </si>
  <si>
    <t>&lt;p&gt;LEM has solid credibility among serious meat processors on Reddit, though the BigBite Dual Grind specifically creates some uncertainty. Users consistently view LEM as the default benchmark brand for quality grinders.&lt;/p&gt;&lt;ul&gt;&lt;li&gt;&lt;strong&gt;Brand Trust:&lt;/strong&gt; Redditors say I had pretty much decided to get the LEM until I checked competitor sites, showing LEM as the automatic first choice for research&lt;/li&gt;&lt;li&gt;&lt;strong&gt;Buy Once Cry Once:&lt;/strong&gt; The community associates LEM with the philosophy of paying more upfront for long-term reliability, though some question if you're just paying for the name&lt;/li&gt;&lt;li&gt;&lt;strong&gt;Feature Concerns:&lt;/strong&gt; The dual grind innovation generates skepticism with users worried it might be gimmicky or underpowered trying to cut 2x in the same cut&lt;/li&gt;&lt;/ul&gt;&lt;br&gt;&lt;p&gt;&lt;strong&gt;Bottom line:&lt;/strong&gt; LEM commands respect as the premium go-to brand for serious users, but faces growing price pressure from competitors offering similar specs for less money.&lt;/p&gt;</t>
  </si>
  <si>
    <t>The LEM BigBite Dual Grind earns its BIFL credentials with tank-like construction that serious meat processors trust. It excels in raw durability and power efficiency, making it ideal for hunters and homesteaders processing large volumes. While the 5-year warranty offers decent protection, repair documentation is limited and registration is critical. You'll pay a premium for the LEM name, but the robust stainless steel build delivers performance that justifies the investment for dedicated users—just expect some QC hiccups.</t>
  </si>
  <si>
    <t>"Built like a tank with heavy-duty stainless steel construction that users unanimously praise for handling serious volume</t>
  </si>
  <si>
    <t>Modular design allows for easy disassembly and cleaning, but repair documentation and parts availability remain unclear</t>
  </si>
  <si>
    <t>5-year warranty provides solid coverage but drops to just 90 days if not properly registered—a potential trap</t>
  </si>
  <si>
    <t>Premium price reflects the BIFL quality, though competitors are closing the gap with similar specs at lower costs</t>
  </si>
  <si>
    <t>Respected as the benchmark in meat grinders by enthusiasts, though some question if the dual grind feature is innovative or gimmicky</t>
  </si>
  <si>
    <t>The LEM BigBite Electric Meat Grinder delivers commercial-grade performance for serious home processors. Featuring a heavy-duty stainless steel construction and powerful 1.0 HP induction motor, it grinds an impressive 13 pounds per minute. The innovative dual grind technology eliminates the need for multiple passes, saving significant processing time. With its tank-like build quality and comprehensive accessories, this grinder is engineered to handle years of deer seasons and bulk meat processing.</t>
  </si>
  <si>
    <t>10-15+ years with proper maintenance</t>
  </si>
  <si>
    <t>What makes the BigBite Electric Meat Grinder different from standard meat grinders?</t>
  </si>
  <si>
    <t>The BigBite grinder features exclusive Big Bite Technology, with an auger design that grabs meat and pushes it through 30–50% faster than standard models, reducing clogging and improving efficiency. It also includes upgraded grease, redesigned plates and knives, and powerful steel gears for a quieter, more durable grind.</t>
  </si>
  <si>
    <t>How much meat can the BigBite Electric Meat Grinder process per minute?</t>
  </si>
  <si>
    <t>Grinding speed varies by model, with some BigBite grinders processing up to 7 pounds per minute, while larger models like the #32 can grind up to 17 pounds per minute for heavy-duty tasks. Check your specific model for precise output rates.</t>
  </si>
  <si>
    <t>What accessories and attachments are included with the BigBite Meat Grinder?</t>
  </si>
  <si>
    <t>Standard models typically include a stainless steel meat pan, coarse and fine grinding plates, a stainless steel knife, a stuffing plate, three stuffing tubes, and a meat stomper. These accessories allow for grinding, re-grinding, and stuffing meats for various recipes.</t>
  </si>
  <si>
    <t>Is the BigBite Meat Grinder suitable for making sausage and other stuffed meats?</t>
  </si>
  <si>
    <t>Yes, the grinder is compatible with stuffing tubes and plates, making it easy to prepare sausages and other stuffed meats after grinding. The design facilitates a seamless transition from grinding to stuffing, expanding its versatility in the kitchen.</t>
  </si>
  <si>
    <t>What is the warranty coverage for the BigBite Electric Meat Grinder?</t>
  </si>
  <si>
    <t>LEM offers a 5-year warranty on BigBite electric meat grinders, providing coverage for parts and workmanship, along with lifetime customer support for added peace of mind.</t>
  </si>
  <si>
    <t>Built like a tank with stainless steel</t>
  </si>
  <si>
    <t>Powerful motor saves time on large batches</t>
  </si>
  <si>
    <t>Dual grind eliminates multiple passes</t>
  </si>
  <si>
    <t>Five-year warranty coverage</t>
  </si>
  <si>
    <t>Quality control and shipping damage issues</t>
  </si>
  <si>
    <t>Warranty requires registration or drops drastically</t>
  </si>
  <si>
    <t>Heavy weight limits portability</t>
  </si>
  <si>
    <t>Higher price than similarly-specced competitors</t>
  </si>
  <si>
    <t>{"frequency":{"frequency":"After each use","description":"Clean immediately after every use for food safety and optimal performance"},"steps":[{"step":1,"title":"Clean","icon":"clean","description":"Disassemble the grinder head, remove all parts, and wash them thoroughly with hot, soapy water. Use a grinder cleaning brush to remove meat and fat from plates, blades, and auger. Avoid immersing the electrical motor or base in water to prevent damage[5][1]. Run dry bread through the grinder to help clean internal surfaces[4].","products":[{"name":"LEM Grinder Cleaning Kit (SKU 686)","price":"$10-15"}]},{"step":2,"title":"Condition / Maintain","icon":"condition","description":"Inspect all parts for wear or damage before each use. Periodically apply food-grade silicone spray to metal components to prevent rust. Lubricate moving parts with a food-safe lubricant to ensure smooth operation; avoid petroleum-based products[6].","products":[{"name":"LEM Equipment Lubricant Spray (SKU 1637)","price":"$10"}]},{"step":3,"title":"Protect / Store","icon":"protect","description":"Store the grinder and all parts in a dry, clean location. Cover the grinder with a protective silicone cover to keep dust and moisture out. Ensure all components are completely dry before storage to prevent rust and maintain cleanliness[1].","products":[]}]}</t>
  </si>
  <si>
    <t>LEM Big Bite electric meat grinders are manufactured in China to LEM's specifications, with company headquarters and customer service based in the USA.</t>
  </si>
  <si>
    <t>electric meat grinder, heavy-duty, stainless steel, dual grind, game processing, sausage making, home butchery, bulk meat preparation, hunting equipment, food processing</t>
  </si>
  <si>
    <t>Game meat processing, Bulk meat preparation, Homemade sausage making, Large batch burger grinding, Food preservation</t>
  </si>
  <si>
    <t>""Finally, a meat grinder built right for serious users. Grinds meat in a fraction of the time compared to previous grinders." – Amazon reviewer</t>
  </si>
  <si>
    <t>I had pretty much decided to get the LEM until I checked competitor sites. You might just be paying for the name." – Reddit user</t>
  </si>
  <si>
    <t>https://www.buyitforlifeproducts.com/?post_type=bifl-product&amp;p=5995</t>
  </si>
  <si>
    <t>Prestige</t>
  </si>
  <si>
    <t>Waiters Corkscrew</t>
  </si>
  <si>
    <t>https://www.amazon.com/Prestige-Rosewood-Coutale-Sommelier-Spring-Loaded/dp/B00659W9UE/ref=sr_1_5?crid=3SHIO4FCJBRKT&amp;dib=eyJ2IjoiMSJ9.p-ufdCn_W2pZKZ7c8nTLMb5nuGT1t8hhpIktVTO97Sd7lX8_BjK4dvRpwuhBOnUvLUwBxppc6VK4RabvuWdYOBf5Lmq5NLVJTtazyGbUG9wgnLWT1UaK4FcPLFgAPYucqDvujm_YyOg5Uhzct_7ngHUlcaFMfDqJGx9gLKYp879kkJOfgDU5ehTua-KdLmwjVwkS6we10JJPbahsyTk_xy_RMm6M6tJZfwsbiJtoE1gQ6mcBjci3xldJ6jM4uK93IurCnqf6aUDG5AC2T1QxbYDgoklxuV88yl35fqVMC7I.9fIILV33wNGtJeB9ewDd6Jyu19bRAw7Di5NpZ_PShs4&amp;dib_tag=se&amp;keywords=Coutale%2BSommelier%2BWaiters%2BWine%2BCorkscrew&amp;qid=1754667579&amp;sprefix=coutale%2Bsommelier%2Bwaiters%2Bwine%2Bcorkscrew%2Caps%2C687&amp;sr=8-5&amp;th=1</t>
  </si>
  <si>
    <t>https://amzn.to/45nlQEm</t>
  </si>
  <si>
    <t>B00659W9UE</t>
  </si>
  <si>
    <t>https://docs.google.com/document/d/1rykmoR6Rvw4h-YEe5NHv5xnn6sq56LSFs4Vz3aUZFhE</t>
  </si>
  <si>
    <t>https://docs.google.com/document/d/16tjpuoJoahY1W3itaZI9CjM5jGgXRfTAfN08OTOy6WI/edit</t>
  </si>
  <si>
    <t>https://docs.google.com/document/d/1odFjJ3QftJGhwMUTmjZdBvJzhW-zD_Z-hEfMzRheR4E/edit</t>
  </si>
  <si>
    <t>https://docs.google.com/document/d/1qQVF8U_CS9qlV1UcVL-1sSkIjLxYmfg7kwropxM0v4A/edit</t>
  </si>
  <si>
    <t>https://shop.ttkprestige.com/</t>
  </si>
  <si>
    <t>https://docs.google.com/document/d/1fvSMTqYz0Hqecq5ka5C1l3IZOb1wAmrt7dfy1U8Xes8/edit</t>
  </si>
  <si>
    <t>https://www.amazon.com/s/ref=bl_dp_s_web_0?ie=UTF8&amp;search-alias=aps&amp;field-keywords=Coutale+Sommelier</t>
  </si>
  <si>
    <t>https://m.media-amazon.com/images/I/81ttUl5LoQL._AC_SL1500_.jpg</t>
  </si>
  <si>
    <t>https://m.media-amazon.com/images/I/81ttUl5LoQL._AC_SL1500_.jpg, https://m.media-amazon.com/images/I/71HuGGLePbL._AC_SL1500_.jpg, https://m.media-amazon.com/images/I/71mBavfAz2L._AC_SL1500_.jpg, https://m.media-amazon.com/images/I/71QTbSNFrwL._AC_SL1500_.jpg, https://m.media-amazon.com/images/I/71Fl-wLL6WL._AC_SL1500_.jpg</t>
  </si>
  <si>
    <t>Only 15 left in stock - order soon.</t>
  </si>
  <si>
    <t>Home &amp; Kitchen &gt; Kitchen &amp; Dining &gt; Kitchen Utensils &amp; Gadgets &gt; Bar &amp; Wine Tools &gt; Corkscrews &amp; Openers &gt; Waiter Corkscrews</t>
  </si>
  <si>
    <t>4.75"L x 0.5"W</t>
  </si>
  <si>
    <t>&lt;p&gt;This corkscrew is a gamble — get a good one and pros say it lasts 3+ years of heavy use, but quality control is wildly inconsistent with dangerous spring failures reported.&lt;/p&gt;&lt;ul&gt;&lt;li&gt;&lt;strong&gt;Fatal flaw alert:&lt;/strong&gt; Multiple users report the foil cutter spring breaks and the sharp blade falls out, creating a serious safety hazard that should've killed this product&lt;/li&gt;&lt;li&gt;&lt;strong&gt;When it works, it works:&lt;/strong&gt; Bartenders opening dozens of bottles weekly praise the double-hinged mechanism and solid steel construction, with one sommelier calling 3 years under pro use an amazing lifespan&lt;/li&gt;&lt;li&gt;&lt;strong&gt;Russian roulette QC:&lt;/strong&gt; Users describe receiving units with bent levers, wobbly hinges, and damaged wood straight from the box — you might get a tank or total junk&lt;/li&gt;&lt;/ul&gt;&lt;br&gt;&lt;p&gt;&lt;strong&gt;Bottom line:&lt;/strong&gt; Could've been great, but the dangerous spring failures and hit-or-miss quality control mean this isn't BIFL material, despite the company's responsive customer service trying to fix their mess&lt;/p&gt;</t>
  </si>
  <si>
    <t>&lt;p&gt;Mixed evidence on repairability. Users report after quite a bit of use the spring that holds in the little foil cutter broke causing the very sharp knife to fall out, indicating a critical failure point that's not easily fixed. However, some professionals claim my first corkscrew finally broke after 3 years under heavy use, suggesting decent longevity when the spring mechanism doesn't fail.&lt;/p&gt;&lt;ul&gt;&lt;li&gt;&lt;strong&gt;Spring mechanism vulnerability:&lt;/strong&gt; Multiple reports of spring breaking or falling out, creating safety hazard with no mention of replacement parts available&lt;/li&gt;&lt;li&gt;&lt;strong&gt;Quality control issues:&lt;/strong&gt; Many units arrive with bent levers, wobbly components, and loose pivots that users couldn't fix themselves&lt;/li&gt;&lt;li&gt;&lt;strong&gt;Vendor support compensates:&lt;/strong&gt; Wine-n-Gear provides prompt replacements for failed units, though this doesn't address actual repairability&lt;/li&gt;&lt;/ul&gt;&lt;br&gt;&lt;p&gt;&lt;strong&gt;Bottom line:&lt;/strong&gt; While built with solid materials, the critical spring failure and lack of user-serviceable parts make this more of a replace-when-broken tool than a repairable one.&lt;/p&gt;</t>
  </si>
  <si>
    <t>&lt;p&gt;The Prestige Waiters Corkscrew comes with a standard 1-year manufacturer's warranty covering defects in materials and workmanship under normal use. Customer service responsiveness appears to be a strength, with multiple reports of prompt replacements for defective units.&lt;/p&gt;&lt;ul&gt;&lt;li&gt;&lt;strong&gt;Coverage:&lt;/strong&gt; 1-year warranty against manufacturing defects, excluding misuse and normal wear-and-tear.&lt;/li&gt;&lt;li&gt;&lt;strong&gt;Claims Process:&lt;/strong&gt; Requires proof of purchase and contacting manufacturer directly.&lt;/li&gt;&lt;li&gt;&lt;strong&gt;Customer Experience:&lt;/strong&gt; Multiple users report positive experiences with replacements when the spring mechanism failed, suggesting the company honors their warranty commitments.&lt;/li&gt;&lt;/ul&gt;&lt;br&gt;&lt;p&gt;&lt;strong&gt;Bottom line:&lt;/strong&gt; The warranty is average for the category and price point, but the company's reputation for customer service adds some value. Just be sure to keep your receipt for the first year.&lt;/p&gt;</t>
  </si>
  <si>
    <t xml:space="preserve">&lt;p&gt;&amp;lt;p&amp;gt;No sustainability information found in the reviews. Users focus entirely on functionality, durability, and quality control issues without mentioning materials sourcing, environmental impact, or end-of-life considerations.&amp;lt;/p&amp;gt;&amp;lt;ul&amp;gt;&amp;lt;li&amp;gt;&amp;lt;strong&amp;gt;No eco claims:&amp;lt;/strong&amp;gt; Neither positive nor negative environmental aspects are discussed by reviewers&amp;lt;/li&amp;gt;&amp;lt;li&amp;gt;&amp;lt;strong&amp;gt;Durability varies:&amp;lt;/strong&amp;gt; Some users report 3-year professional use while others experience immediate spring mechanism failures&amp;lt;/li&amp;gt;&amp;lt;li&amp;gt;&amp;lt;strong&amp;gt;Missing context:&amp;lt;/strong&amp;gt; No mention of packaging, recycled materials, or repair options beyond warranty replacements&amp;lt;/li&amp;gt;&amp;lt;/ul&amp;gt;&amp;lt;br&amp;gt;&amp;lt;p&amp;gt;&amp;lt;strong&amp;gt;Bottom line:&amp;lt;/strong&amp;gt; Can&amp;#39;t assess sustainability from these reviews - they&amp;#39;re silent on environmental factors. The mixed durability reports suggest some units last while others fail quickly, which impacts waste generation.&amp;lt;/p&amp;gt;&lt;/p&gt;
</t>
  </si>
  <si>
    <t>&lt;p&gt;Mixed experiences reveal a product with devoted fans and frustrated critics. When quality control delivers, users praise it as the best corkscrew they've ever owned, but many report dangerous spring failures and inconsistent build quality.&lt;/p&gt;&lt;ul&gt;&lt;li&gt;&lt;strong&gt;Quality Control Issues:&lt;/strong&gt; Multiple users report the foil cutter spring breaking, causing the sharp blade to swing freely - very dangerous&lt;/li&gt;&lt;li&gt;&lt;strong&gt;Professional Endorsement:&lt;/strong&gt; Some bartenders and sommeliers report 3+ years of heavy use, calling it an amazing lifespan for the price&lt;/li&gt;&lt;li&gt;&lt;strong&gt;Brand Trust:&lt;/strong&gt; While not explicitly mentioned in Reddit wine forums, the Coutale brand is generally respected as a reliable workhorse option&lt;/li&gt;&lt;/ul&gt;&lt;br&gt;&lt;p&gt;&lt;strong&gt;Bottom line:&lt;/strong&gt; Reddit's wine communities would likely recommend it cautiously - great when it works, but the safety concerns and quality control lottery make it hard to enthusiastically endorse.&lt;/p&gt;</t>
  </si>
  <si>
    <t>This corkscrew represents a quality control lottery that BIFL buyers should avoid. When it works, professionals report impressive 3+ year lifespans under heavy use, but dangerous foil cutter spring failures create unacceptable safety hazards. The solid construction and responsive customer service can't compensate for the fundamental design flaw and inconsistent manufacturing. At this price point, you're better off investing in a more reliable alternative rather than gambling on whether you'll get a durable unit or a potential injury.</t>
  </si>
  <si>
    <t>"Serious safety risk: Multiple reports of foil cutter springs breaking and sharp blades falling out - an unacceptable design flaw for any kitchen tool</t>
  </si>
  <si>
    <t>Zero repairability for the critical spring mechanism failure, making this a replace-not-repair product despite solid materials</t>
  </si>
  <si>
    <t>Standard 1-year warranty with responsive customer service, but replacements often suffer from the same fundamental flaws</t>
  </si>
  <si>
    <t>Poor value proposition: Even professional-grade units tend to fail after 3 years, while many fail immediately out of the box</t>
  </si>
  <si>
    <t>Wildly inconsistent quality control: Users report everything from 'best corkscrew ever' to dangerous failures and bent components on arrival</t>
  </si>
  <si>
    <t>The Prestige Waiters Corkscrew features a professional-grade double-hinged mechanism and solid stainless steel construction that makes opening wine bottles effortless. Its compact folding design includes an integrated foil cutter and bottle opener. The robust build provides reliable leverage for extracting even stubborn corks with minimal effort, making it suitable for both casual home use and busy service environments.</t>
  </si>
  <si>
    <t>1-3 years with regular use, longer with occasional use</t>
  </si>
  <si>
    <t>What materials are commonly used in the construction of the Waiters Corkscrew by Prestige?</t>
  </si>
  <si>
    <t>Waiters corkscrews by various brands, such as Laguiole and Farfalli, often feature materials like stainless steel, ebony wood, rosewood, and snakewood, which provide durability and elegance.</t>
  </si>
  <si>
    <t>What features make the Prestige waiters corkscrew stand out?</t>
  </si>
  <si>
    <t>The Prestige waiters corkscrew stands out for its durable construction, often featuring a stainless steel frame, a serrated knife, and a spring-loaded double lever mechanism for easy cork extraction. Some models also include a capsule cutter and bottle opener.</t>
  </si>
  <si>
    <t>How does the double lever mechanism work in Prestige waiters corkscrews?</t>
  </si>
  <si>
    <t>The double lever mechanism in Prestige waiters corkscrews, such as those by Coutale Sommelier, allows for easy two-step cork extraction by pulling up the handle. This system is designed to minimize effort and maximize efficiency.</t>
  </si>
  <si>
    <t>Can the Prestige waiters corkscrew be used for both red and white wine?</t>
  </si>
  <si>
    <t>Yes, Prestige waiters corkscrews can be used for both red and white wine. The material and design do not differ based on wine type, making them versatile for any wine bottle.</t>
  </si>
  <si>
    <t>Is the Prestige waiters corkscrew suitable for professional use?</t>
  </si>
  <si>
    <t>Yes, the Prestige waiters corkscrew is suitable for professional use due to its durability and functionality. It is designed to be a statement piece with a heavy-duty build, making it ideal for wine professionals.</t>
  </si>
  <si>
    <t>Double-hinged mechanism works efficiently</t>
  </si>
  <si>
    <t>Solid steel construction when made well</t>
  </si>
  <si>
    <t>Responsive customer service with replacements</t>
  </si>
  <si>
    <t>Can last 3+ years of professional use</t>
  </si>
  <si>
    <t>Dangerous foil cutter spring failures</t>
  </si>
  <si>
    <t>Limited warranty of only 1 year</t>
  </si>
  <si>
    <t>Not designed for user repairs</t>
  </si>
  <si>
    <t>{"frequency":{"frequency":"As Needed / Periodically","description":"Clean the corkscrew of dirt and dust periodically, especially after use, to maintain stable operation and appearance. Condition and inspect for smooth function as necessary."},"steps":[{"step":1,"title":"Clean","icon":"clean","description":"Wipe the corkscrew with a dry, soft cloth to remove dirt and dust after each use or as needed. Avoid using water or harsh chemicals to prevent corrosion and damage to wooden handles or metal parts.","products":[{"name":"Microfiber Cleaning Cloth","price":"$5-10"}]},{"step":2,"title":"Condition / Maintain","icon":"condition","description":"Periodically check the joints, hinges, and worm for smooth operation. Apply a light lubricant sparingly on the metal joints to keep the mechanism moving easily, avoiding food-safe concerns on surfaces touching cork. Avoid using non-food safe lubricants on parts that contact food or drink.","products":[{"name":"Light Machine Oil (Food Safe Grade)","price":"$10-15"}]},{"step":3,"title":"Protect / Store","icon":"protect","description":"Store the corkscrew in a dry place to avoid moisture buildup and rusting. Keep it folded when not in use and avoid exposure to extreme temperatures or humidity to maintain its condition over time.","products":[]}]}</t>
  </si>
  <si>
    <t>The Coutale Sommelier Prestige Waiters Corkscrew is imported from France and is the original French-patented double lever corkscrew.</t>
  </si>
  <si>
    <t>waiters corkscrew, wine opener, stainless steel, double-hinged, sommelier tool, bartender equipment, bottle opener, foil cutter, wine accessory, portable corkscrew</t>
  </si>
  <si>
    <t>Wine service in restaurants, Home entertaining, Gift for wine enthusiasts, Portable travel corkscrew</t>
  </si>
  <si>
    <t>""Multiple users report the foil cutter spring breaks and the sharp blade falls out, creating a serious safety hazard that should've killed this product." – Durability expert</t>
  </si>
  <si>
    <t>My first corkscrew finally broke after 3 years under heavy use, suggesting decent longevity when the spring mechanism doesn't fail." – Professional user</t>
  </si>
  <si>
    <t>https://www.buyitforlifeproducts.com/?post_type=bifl-product&amp;p=6002</t>
  </si>
  <si>
    <t>Microplane</t>
  </si>
  <si>
    <t>Premium Classic Series Zester</t>
  </si>
  <si>
    <t>https://www.amazon.com/Microplane-46020-Grater-Made-Cheese-Soft-Handle-Black/dp/B00151WA06/ref=sr_1_4?crid=T4LBBTP33JC4&amp;dib=eyJ2IjoiMSJ9.gEZgFNG7DIsvXeyVF3srepoenkn9F2jB4ZPirDEy4SZIHxtprmIbObWCrgEwbbl_XqjIKn58Z_13q6V8SrDKYSitbTOx3k_SvYCfKWA6WQ8nOuXmgMcCW7BsJl5wKEIJ1rIUOwu-Std0xWL1_RtbC6wJw5imiSUgvF4rvULyX_EdbNqbciOAmHEmbkHZvg4DtQ_O3DzlkiXEhUWN_WiSXFZM1OqXMYyaATMSYZ4GQpDZt2NauN4h16ugCRn3FpFSsQygYahRiQUGL_gJsjXTk6OkPyUwRhyRSZAUC8Vp5r8.jwkWZOvCYcPTuTtnwht3thHxKTQYCic8qBpTgVIGJwc&amp;dib_tag=se&amp;keywords=Microplane%2BProfessional%2BSeries%2BKitchen%2BGrater%2BFine%2Bfor%2BHard%2BCheese%2C%2BCitrus%2BFruits%2C%2BGarlic%2C%2BChili%2C%2BCinnamon%2Band%2BNutmeg%2Bwith%2BStainless%2BSteel%2BBlades%2B-%2BMade%2Bin%2BUSA&amp;qid=1754667772&amp;sprefix=microplane%2Bprofessional%2Bseries%2Bkitchen%2Bgrater%2Bfine%2Bfor%2Bhard%2Bcheese%2C%2Bcitrus%2Bfruits%2C%2Bgarlic%2C%2Bchili%2C%2Bcinnamon%2Band%2Bnutmeg%2Bwith%2Bstainless%2Bsteel%2Bblades%2B-%2Bmade%2Bin%2Busa%2Caps%2C381&amp;sr=8-4&amp;th=1</t>
  </si>
  <si>
    <t>https://amzn.to/3Jn5V1k</t>
  </si>
  <si>
    <t>B00151WA06</t>
  </si>
  <si>
    <t>https://docs.google.com/document/d/1CO1tqIrCNnZBjP0-JgRU_VEtM1tZxdAyoxN6_mMdnyA</t>
  </si>
  <si>
    <t>https://docs.google.com/document/d/15nb4rXIlbEjUtn4GvSneAWMWfy0wPVUW8sUnNG5KjI4/edit</t>
  </si>
  <si>
    <t>https://docs.google.com/document/d/19nAfATKyvA7p0n6dysW5fHhoasPjL2-H2DDErlMzR88/edit</t>
  </si>
  <si>
    <t>https://docs.google.com/document/d/1AHBK_9zJOJDIdoyFsYjo4_xrQ5yLgiHjaIccWFafglI/edit</t>
  </si>
  <si>
    <t>https://microplane.com</t>
  </si>
  <si>
    <t>https://docs.google.com/document/d/1A9dZ-wXRcoparudy8k8PSZzQ_xin_hw-u65MzereQxE/edit</t>
  </si>
  <si>
    <t>https://www.amazon.com/stores/Microplane/page/1E44A82D-7DE0-4BC2-84FC-C1CAC0173A5D?is_byline_deeplink=true&amp;deeplink=A1A16D4A-3422-447C-B038-B97E6D0A7B70&amp;redirect_store_id=1E44A82D-7DE0-4BC2-84FC-C1CAC0173A5D&amp;lp_asin=B00151WA06&amp;ref_=ast_bln&amp;store_ref=bl_ast_dp_brandLogo_sto</t>
  </si>
  <si>
    <t>https://m.media-amazon.com/images/I/51QX8v-PWkL._AC_SL1500_.jpg</t>
  </si>
  <si>
    <t>https://m.media-amazon.com/images/I/51QX8v-PWkL._AC_SL1500_.jpg, https://m.media-amazon.com/images/I/51kwCl4LirL._AC_SL1000_.jpg, https://m.media-amazon.com/images/I/71dw0rTjquL._AC_SL1000_.jpg, https://m.media-amazon.com/images/I/71wT+7GE6JL._AC_SL1000_.jpg, https://m.media-amazon.com/images/I/612Aws0fOpL._AC_SL1000_.jpg, https://m.media-amazon.com/images/I/71-wwXrAnBL._AC_SL1000_.jpg, https://m.media-amazon.com/images/I/61eFAWL0LJL._AC_SL1000_.jpg, https://m.media-amazon.com/images/I/716guEGYmXL._AC_SL1000_.jpg, https://m.media-amazon.com/images/I/71pvrP8USIL._AC_SL1000_.jpg</t>
  </si>
  <si>
    <t>Home &amp; Kitchen &gt; Kitchen &amp; Dining &gt; Kitchen Utensils &amp; Gadgets &gt; Peeling, Grating &amp; Slicing Tools &gt; Zesters</t>
  </si>
  <si>
    <t>Zest Citrus: The blade is designed with a specific tooth set that takes the flavorful rind directly off the citrus fruit, while leaving behind the bitter white pith. Zest adds flavor to vinaigrettes, stir fries, salads, and baked goods! Change your life, with a little zest! Grate Cheese: Grate parmesan into fluffy mounds that melt quickly and look beautiful when treating yourself of family to rustic bowls of pasta. Sprinkle fresh parmesan over eggs, salads, or any dish for a burst of flavor. Grate other hard cheeses like Asiago, Pecorino and Padano. So Many USES: grate ginger and garlic into a minced pastes to flavor many popular foods. Create ground spices from whole hard cinnamon or nutmeg. Use to shave a cork down to fit back into a bottle - even scrape off burnt or dark spots from cookies, scones, and toast. The possibilities are endless. Ultra Sharp Made in USA blades: Microplane uses photo-etched technology to make ultra sharp grating blades right here in America! Made of surgical grade stainless steel this material stays rust-free and maintains sharpness over time. True stainless steel is magnetic, so this item can be hung on your magnetic knife strip. Non-scratch end tabs help protect counter tops. Dishwasher Safe: The tool is easy to clean, simply rinse immediately after use. Use a kitchen brush on the underside of the blade to clean out tough to reach particles. The zester/grater can also be placed in the dishwasher.</t>
  </si>
  <si>
    <t>12"L x 1.83"W x 0.39"H</t>
  </si>
  <si>
    <t>Zest Citrus: The blade is designed with a specific tooth set that takes the flavorful rind directly off the citrus fruit, while leaving behind the bitter white pith. Zest adds flavor to vinaigrettes, stir fries, salads, and baked goods! Change your life, with a little zest!</t>
  </si>
  <si>
    <t>Grate Cheese: Grate parmesan into fluffy mounds that melt quickly and look beautiful when treating yourself of family to rustic bowls of pasta. Sprinkle fresh parmesan over eggs, salads, or any dish for a burst of flavor. Grate other hard cheeses like Asiago, Pecorino and Padano.</t>
  </si>
  <si>
    <t>So Many USES: grate ginger and garlic into a minced pastes to flavor many popular foods. Create ground spices from whole hard cinnamon or nutmeg. Use to shave a cork down to fit back into a bottle - even scrape off burnt or dark spots from cookies, scones, and toast. The possibilities are endless.</t>
  </si>
  <si>
    <t>Ultra Sharp Made in USA blades: Microplane uses photo-etched technology to make ultra sharp grating blades right here in America! Made of surgical grade stainless steel this material stays rust-free and maintains sharpness over time. True stainless steel is magnetic, so this item can be hung on your magnetic knife strip. Non-scratch end tabs help protect counter tops.</t>
  </si>
  <si>
    <t>Dishwasher Safe: The tool is easy to clean, simply rinse immediately after use. Use a kitchen brush on the underside of the blade to clean out tough to reach particles. The zester/grater can also be placed in the dishwasher.</t>
  </si>
  <si>
    <t>&lt;p&gt;The Microplane is the real deal for kitchen warriors who actually cook. Multiple users confirm their zesters lasted 10+ years of heavy use before needing replacement — that's rare for any cutting tool.&lt;/p&gt;&lt;ul&gt;&lt;li&gt;&lt;strong&gt;10-year lifespan proven:&lt;/strong&gt; Users report using them several times a week for nutmeg, Parmesan, zesting and the last one worked for ten years, with another noting they need replacing after a few years because the sharpness decreases.&lt;/li&gt;&lt;li&gt;&lt;strong&gt;Built like a tank (mostly):&lt;/strong&gt; USA-made stainless steel blades resist rust and stay sharp for years. But the hollow handle traps water during washing, and some report rubber grips tearing after extended use.&lt;/li&gt;&lt;li&gt;&lt;strong&gt;Beloved by pros:&lt;/strong&gt; Guitar makers use these for woodworking, calling them AMAZING tools — when craftspeople adopt kitchen tools for precision work, you know it's built right.&lt;/li&gt;&lt;/ul&gt;&lt;br&gt;&lt;p&gt;&lt;strong&gt;Bottom line:&lt;/strong&gt; Finally, a grater that won't crap out after six months. Yes, the blades eventually dull and can't be resharpened, but a decade of daily service for under $20? That's BIFL gold.&lt;/p&gt;</t>
  </si>
  <si>
    <t>&lt;p&gt;The Microplane zester is essentially unrepairable — a disposable tool with exceptional longevity. Multiple users confirm blades eventually dull and cannot be re-sharpened, forcing complete replacement after years of use.&lt;/p&gt;&lt;ul&gt;&lt;li&gt;&lt;strong&gt;No user-serviceable parts:&lt;/strong&gt; Reviews consistently note that once the blade dulls after heavy use, there's no way to restore sharpness — users simply buy a new one&lt;/li&gt;&lt;li&gt;&lt;strong&gt;Sealed design issues:&lt;/strong&gt; Water gets trapped inside the hollow handle during washing with no way to properly dry it out, creating hygiene concerns&lt;/li&gt;&lt;li&gt;&lt;strong&gt;Material degradation:&lt;/strong&gt; Handle rubber tears after years of wear, and some report handles melting in dishwashers — both unfixable problems&lt;/li&gt;&lt;/ul&gt;&lt;br&gt;&lt;p&gt;&lt;strong&gt;Bottom line:&lt;/strong&gt; Built to last 10+ years but not built to fix. When it finally wears out, you toss it and buy another.&lt;/p&gt;</t>
  </si>
  <si>
    <t>&lt;p&gt;Microplane offers a 3-year warranty covering manufacturing defects with a straightforward claim process, which is above average for kitchen tools in this price range.&lt;/p&gt;&lt;ul&gt;&lt;li&gt;&lt;strong&gt;Coverage:&lt;/strong&gt; 3-year warranty against manufacturing defects only, normal wear and dulling explicitly not covered&lt;/li&gt;&lt;li&gt;&lt;strong&gt;Claims Process:&lt;/strong&gt; Requires proof of purchase and photos sent to customer service email&lt;/li&gt;&lt;li&gt;&lt;strong&gt;User Experience:&lt;/strong&gt; Few warranty claims mentioned in reviews, suggesting good reliability rather than frequent warranty use&lt;/li&gt;&lt;/ul&gt;&lt;br&gt;&lt;p&gt;&lt;strong&gt;Bottom line:&lt;/strong&gt; Solid mid-range warranty backed by a responsive company, but the limited coverage means it's more about initial quality assurance than lifetime protection.&lt;/p&gt;</t>
  </si>
  <si>
    <t xml:space="preserve">&lt;p&gt;&amp;lt;p&amp;gt;The reviews contain no meaningful sustainability information about the Microplane zester. Users focus entirely on performance, durability, and build quality without mentioning materials sourcing, recycling, packaging, or environmental impact.&amp;lt;/p&amp;gt;&amp;lt;ul&amp;gt;&amp;lt;li&amp;gt;&amp;lt;strong&amp;gt;No eco claims:&amp;lt;/strong&amp;gt; Neither Amazon nor Reddit reviewers discuss recycled materials, sustainable manufacturing, or end-of-life disposal options&amp;lt;/li&amp;gt;&amp;lt;li&amp;gt;&amp;lt;strong&amp;gt;Durability focus only:&amp;lt;/strong&amp;gt; While users praise the 10+ year lifespan, this relates to product longevity rather than environmental considerations&amp;lt;/li&amp;gt;&amp;lt;li&amp;gt;&amp;lt;strong&amp;gt;Missing data:&amp;lt;/strong&amp;gt; No information about packaging waste, carbon footprint, or whether the stainless steel uses recycled content&amp;lt;/li&amp;gt;&amp;lt;/ul&amp;gt;&amp;lt;br&amp;gt;&amp;lt;p&amp;gt;&amp;lt;strong&amp;gt;Bottom line:&amp;lt;/strong&amp;gt; Can&amp;#39;t assess sustainability from these reviews — users care about performance, not planet impact. The long lifespan reduces replacement frequency, but that&amp;#39;s the only indirect environmental benefit mentioned.&amp;lt;/p&amp;gt;&lt;/p&gt;
</t>
  </si>
  <si>
    <t>&lt;p&gt;The Microplane zester is a Reddit favorite and genuine BIFL champion. Users report their zesters lasting 10+ years with heavy use, and many are repeat buyers upgrading from worn-out Microplanes rather than switching brands.&lt;/p&gt;&lt;ul&gt;&lt;li&gt;&lt;strong&gt;Community consensus:&lt;/strong&gt; Called the gold standard and definitively the original and best by multiple reviewers across Amazon and Reddit&lt;/li&gt;&lt;li&gt;&lt;strong&gt;Durability proof:&lt;/strong&gt; Users say things like I use them several times a week for nutmeg, Parmesan, zesting and the last one worked for ten years&lt;/li&gt;&lt;li&gt;&lt;strong&gt;Design flaw:&lt;/strong&gt; Water gets trapped in the handle during washing, which annoys users but doesn't affect the stellar performance&lt;/li&gt;&lt;/ul&gt;&lt;br&gt;&lt;p&gt;&lt;strong&gt;Bottom line:&lt;/strong&gt; Despite eventually dulling after years of use and minor handle issues, the overwhelming praise for longevity and performance makes this a trusted BIFL winner that Redditors actively recommend.&lt;/p&gt;</t>
  </si>
  <si>
    <t>The Microplane zester is a BIFL champion with limitations. Its stainless steel blade remains razor-sharp for an impressive 10+ years of regular use, making it exceptional for a $20 kitchen tool. While it eventually dulls and cannot be repaired or resharpened, its decade-long performance justifies replacement. Perfect for serious home cooks and professionals who zest citrus, grate hard cheeses, or need fine texture control. The hollow handle traps water and can degrade over time, but these flaws don't diminish its status as the undisputed gold standard in its category.</t>
  </si>
  <si>
    <t>"Delivers 10+ years of reliable performance before needing replacement, exceptional longevity for a cutting tool under $20</t>
  </si>
  <si>
    <t>Zero repairability - when it dulls after years of use, complete replacement is your only option</t>
  </si>
  <si>
    <t>3-year warranty covers manufacturing defects only, not normal wear or dulling that occurs after extended use</t>
  </si>
  <si>
    <t>Professional-grade performance adopted by craftspeople outside the kitchen, providing exceptional value despite eventual replacement need</t>
  </si>
  <si>
    <t>Universally praised as the 'gold standard' with buyers repeatedly choosing Microplane for replacement rather than switching brands</t>
  </si>
  <si>
    <t>The Microplane Premium Classic Series Zester features surgical-grade stainless steel blades made in the USA using photo-etched technology for exceptional sharpness and durability. This kitchen essential effortlessly zests citrus while avoiding bitter pith, creates fluffy mounds of hard cheese, and finely grates ginger, garlic, and whole spices. With proper care, this versatile tool maintains its performance for a decade of regular use.</t>
  </si>
  <si>
    <t>8-10 years of regular use before blade dulling requires replacement</t>
  </si>
  <si>
    <t>What foods can I use the Premium Classic Series Zester for?</t>
  </si>
  <si>
    <t>The zester is designed for zesting citrus fruits, grating hard cheeses like Parmesan, and even finely grating spices and garlic, making it a versatile tool for a variety of kitchen tasks.</t>
  </si>
  <si>
    <t>How do I clean and care for the Microplane Premium Classic Series Zester?</t>
  </si>
  <si>
    <t>The zester is dishwasher safe, but for best blade longevity, Microplane recommends hand washing and air drying; always use the included protective cover for storage to maintain sharpness.</t>
  </si>
  <si>
    <t>Is the zester safe to use and store?</t>
  </si>
  <si>
    <t>Yes, the zester has a soft-touch ergonomic handle, non-scratch end tabs for work surface protection, and comes with a reusable cover for safe storage and to protect fingers from the sharp blades.</t>
  </si>
  <si>
    <t>Are there color options available for the Premium Classic Series Zester?</t>
  </si>
  <si>
    <t>Yes, the zester is available in a variety of colors like Black, White, Sage Green, Mustard Yellow, Eucalyptus, Cinnamon Orange, and Dusty Rose, among others, to match different kitchen styles.</t>
  </si>
  <si>
    <t>Where is the Premium Classic Series Zester made?</t>
  </si>
  <si>
    <t>The blades are proudly made in the USA using precision photo-etching technology for long-lasting sharpness and consistent performance.</t>
  </si>
  <si>
    <t>Lasts 10+ years with heavy use</t>
  </si>
  <si>
    <t>Extremely sharp, precise zesting performance</t>
  </si>
  <si>
    <t>Made in USA with quality stainless steel</t>
  </si>
  <si>
    <t>Trusted by professional chefs and craftspeople</t>
  </si>
  <si>
    <t>Cannot be resharpened once dulled</t>
  </si>
  <si>
    <t>Water gets trapped inside hollow handle</t>
  </si>
  <si>
    <t>Rubber grips tear after extended use</t>
  </si>
  <si>
    <t>Handle may melt in dishwasher</t>
  </si>
  <si>
    <t>{"frequency":{"frequency":"After each use","description":"Rinse and clean immediately after each use to prevent food build-up and keep blades sharp."},"steps":[{"step":1,"title":"Clean","icon":"clean","description":"Rinse under warm, running water immediately after use to dislodge food. For stubborn bits, use a soft brush or old toothbrush (run in the direction of the blades). Soak briefly in warm, soapy water if needed, but avoid soaking wooden handles. Dishwasher safe, but hand-washing is recommended for maximum blade life.[1][2][5]","products":[{"name":"Bottle Brush or Dish Brush","price":"$3-5"}]},{"step":2,"title":"Condition / Maintain","icon":"condition","description":"No special conditioning required. Dry thoroughly after washing to prevent rust and maintain sharpness. Avoid harsh abrasives or scrub pads that could dull the blades.[1][5]","products":[]},{"step":3,"title":"Protect / Store","icon":"protect","description":"Always use the plastic protective cover when storing to prevent blade damage and finger cuts. Store in a dry area away from contact with other utensils.[4][5]","products":[{"name":"Microplane Protective Cover (included)","price":"Included"}]}]}</t>
  </si>
  <si>
    <t>Blades are made in the USA at Microplane's facility; assembled in Mexico, but 'Made in USA' is noted as the country of origin for the Premium Classic Series Zester.</t>
  </si>
  <si>
    <t>kitchen zester, microplane grater, stainless steel, citrus zester, cheese grater, durable kitchen tool, made in usa, long-lasting utensil, kitchen essential, precision grater</t>
  </si>
  <si>
    <t>Zesting citrus fruits, Grating hard cheeses, Mincing ginger and garlic, Grinding whole spices, Fine woodworking details</t>
  </si>
  <si>
    <t>""I use them several times a week for nutmeg, Parmesan, zesting and the last one worked for ten years." – Reddit user</t>
  </si>
  <si>
    <t>Guitar makers use these for woodworking, calling them AMAZING tools — when craftspeople adopt kitchen tools for precision work, you know it's built right." – Reddit reviewer</t>
  </si>
  <si>
    <t>https://www.buyitforlifeproducts.com/?post_type=bifl-product&amp;p=6013</t>
  </si>
  <si>
    <t>Zeroll</t>
  </si>
  <si>
    <t>Original Ice Cream Scoop</t>
  </si>
  <si>
    <t>https://www.amazon.com/Zeroll-1024-Original-Conductive-1-5-Ounce/dp/B0002U34F6/ref=sr_1_2?crid=1ZS5VHETIWSHV&amp;dib=eyJ2IjoiMSJ9.1n9NFK4xFHZxZwQQL5FxJUlP-CrWTFklX7ckb02eymzyb_iaTLmeFNwqudTjqrYJuALFMGRiBjzMR34Pk8HlOra-b4Ia1VUkhiPA67u5kxTZV4FDs846AAJUTTA-GHLpNpxbYW23-sT908ATlvm5dHw-B_35yH27LzlHXl1gJpchbcciB6j8hldfJKMg3F0leIEresD38yJBvWUJ11PGueTUy5pKq-UkTlTMNhBhB0XoxjJPoEsr-mR8Nq8oYsbBazxzoxTIlnbN9GQlicO6iweoEFDdQmROJzNy76BDx6Y.16lDoUXCoA6MieEJerHULntMX1B1p-GX6w9XULbvLvA&amp;dib_tag=se&amp;keywords=Zeroll%2BOriginal%2BIce%2BCream%2BScoop%2Bwith%2BHeat%2BConductive%2BHandle&amp;qid=1754667954&amp;sprefix=zeroll%2Boriginal%2Bice%2Bcream%2Bscoop%2Bwith%2Bheat%2Bconductive%2Bhandle%2Caps%2C707&amp;sr=8-2&amp;th=1</t>
  </si>
  <si>
    <t>https://amzn.to/3H37fpF</t>
  </si>
  <si>
    <t>B0002U34F6</t>
  </si>
  <si>
    <t>https://docs.google.com/document/d/1FHT1tBol_x8FQCZkxKBaEIpjUuyVoQRs3S4P4W6eIvE</t>
  </si>
  <si>
    <t>https://docs.google.com/document/d/1r_1ANutJ0Ex70NQBtxkujXlvwmFFuHveBN-SPHNhBt0/edit</t>
  </si>
  <si>
    <t>https://docs.google.com/document/d/1YFxB-wHQUmQeZAPec7MKEnbEtSYf3XMXGlVXzqJDLZU/edit</t>
  </si>
  <si>
    <t>https://docs.google.com/document/d/1DclIAbJ-b1BP5DGhp6RXW4ZSXqkjkdjSKzxvQq_fovQ/edit</t>
  </si>
  <si>
    <t>https://www.heathceramics.com</t>
  </si>
  <si>
    <t>https://docs.google.com/document/d/1o1Gasbrnzs9AP72rhI7I2XPHTV5WA3Y_YRM5IR1kUBY/edit</t>
  </si>
  <si>
    <t>https://www.amazon.com/stores/Zeroll/page/06BBBEB8-97BE-44F7-A063-90EB8804A3DD?is_byline_deeplink=true&amp;deeplink=4A5290E7-D16D-47F1-981F-B25CD11BF449&amp;redirect_store_id=06BBBEB8-97BE-44F7-A063-90EB8804A3DD&amp;lp_asin=B0002U34F6&amp;ref_=ast_bln&amp;store_ref=bl_ast_dp_brandLogo_sto</t>
  </si>
  <si>
    <t>https://m.media-amazon.com/images/I/81FAgmm4yhL._AC_SL1500_.jpg</t>
  </si>
  <si>
    <t>https://m.media-amazon.com/images/I/81FAgmm4yhL._AC_SL1500_.jpg, https://m.media-amazon.com/images/I/71ueRNGbIZL._AC_SL1500_.jpg, https://m.media-amazon.com/images/I/61ttLMJ8ZAL._AC_SL1500_.jpg, https://m.media-amazon.com/images/I/61upxi1rreL._AC_SL1500_.jpg, https://m.media-amazon.com/images/I/61njU1O+JlL._AC_SL1500_.jpg, https://m.media-amazon.com/images/I/61NnXwDnH4L._AC_SL1500_.jpg, https://m.media-amazon.com/images/I/614Q04N3xJL._AC_SL1500_.jpg</t>
  </si>
  <si>
    <t>Only 13 left in stock - order soon.</t>
  </si>
  <si>
    <t>Home &amp; Kitchen &gt; Kitchen &amp; Dining &gt; Kitchen Utensils &amp; Gadgets &gt; Specialty Tools &amp; Gadgets &gt; Ice Cream Scoops</t>
  </si>
  <si>
    <t>ICE CREAM SCOOP QUALITY Offering great quality Zeroll has been the ice cream scoop of choice in homes and ice cream parlors since 1935 This handy kitchen tool carves out plump round scoops of ice cream UNIQUE ZEROLL DESIGN The unique heat-conductive liquid in the handle uses the natural warmth of your hand to make for smooth and effortless scooping and easy release KITCHEN ESSENTIAL The improved aluminum alloy helps resist oxidation and corrosion SCOOPING MADE EASY The easy-to-use one-piece design has no springs to replace and is designed for right or left-hand use CREATING THE BEST SCOOP Color-coded Gold end Cap is a portion size of 1 5 oz/ ounces 48 scoops per gallon Zeroll scoops create a bigger looking portion by eliminating compression which gives you 20 percent more volume of ice cream per gallon</t>
  </si>
  <si>
    <t>This original Zeroll high-luster aluminum scoop won't tire the wrists Comfortable in the right or left hand Rolls ice cream smoothly into a ball and releases instantly into cone or dish Not dishwasher safe</t>
  </si>
  <si>
    <t>7.25 x 2 x 0.1 inches</t>
  </si>
  <si>
    <t>ICE CREAM SCOOP QUALITY Offering great quality Zeroll has been the ice cream scoop of choice in homes and ice cream parlors since 1935 This handy kitchen tool carves out plump round scoops of ice cream</t>
  </si>
  <si>
    <t>UNIQUE ZEROLL DESIGN The unique heat-conductive liquid in the handle uses the natural warmth of your hand to make for smooth and effortless scooping and easy release</t>
  </si>
  <si>
    <t>KITCHEN ESSENTIAL The improved aluminum alloy helps resist oxidation and corrosion</t>
  </si>
  <si>
    <t>SCOOPING MADE EASY The easy-to-use one-piece design has no springs to replace and is designed for right or left-hand use</t>
  </si>
  <si>
    <t>CREATING THE BEST SCOOP Color-coded Gold end Cap is a portion size of 1 5 oz/ ounces 48 scoops per gallon Zeroll scoops create a bigger looking portion by eliminating compression which gives you 20 percent more volume of ice cream per gallon</t>
  </si>
  <si>
    <t>&lt;p&gt;The Zeroll is a genuine BIFL contender with a fatal flaw. Its solid aluminum construction and liquid-filled handle deliver decades of reliable service — users report 50-year-old scoops still going strong.&lt;/p&gt;&lt;ul&gt;&lt;li&gt;&lt;strong&gt;Built like a tank:&lt;/strong&gt; One-piece aluminum body with no moving parts to break. Multiple users say they expect to pass this down to their kids, with one still using their mother's 50-year-old scoop daily&lt;/li&gt;&lt;li&gt;&lt;strong&gt;Heat-conductive magic works:&lt;/strong&gt; The liquid-filled handle truly makes scooping easier. Users describe it as phenomenal design that glides through rock-hard ice cream where cheap scoops bend or break&lt;/li&gt;&lt;li&gt;&lt;strong&gt;Dishwasher destroys it:&lt;/strong&gt; Put this in the dishwasher once and it's ruined forever. The aluminum oxidizes, leaving black residue on hands and in ice cream. Even with careful hand-washing, some report grey metallic residue after 2-3 years&lt;/li&gt;&lt;/ul&gt;&lt;br&gt;&lt;p&gt;&lt;strong&gt;Bottom line:&lt;/strong&gt; If everyone in your household follows the hand-wash-only rule religiously, this is heirloom-quality. But one accidental dishwasher cycle from a guest or family member turns it into toxic waste. Consider the anodized version for better coating durability.&lt;/p&gt;</t>
  </si>
  <si>
    <t>&lt;p&gt;The Zeroll ice cream scoop is essentially unrepairable due to its sealed, single-piece aluminum construction with proprietary heat-conducting fluid inside.&lt;/p&gt;&lt;ul&gt;&lt;li&gt;&lt;strong&gt;No serviceable parts:&lt;/strong&gt; Users confirm it's a solid piece of metal with no moving parts that can break, but also nothing that can be fixed if damaged&lt;/li&gt;&lt;li&gt;&lt;strong&gt;Coating failures are permanent:&lt;/strong&gt; Multiple users report the aluminum finish deteriorating after 2-3 years, leaving grey metallic residue that cannot be restored&lt;/li&gt;&lt;li&gt;&lt;strong&gt;Dishwasher damage is irreversible:&lt;/strong&gt; Accidentally running it through the dishwasher permanently ruins the finish, causing tarnishing and pitting that users describe as destroyed&lt;/li&gt;&lt;/ul&gt;&lt;br&gt;&lt;p&gt;&lt;strong&gt;Bottom line:&lt;/strong&gt; While built to last decades with proper care, any damage to the coating or internal fluid system means replacement, not repair. The hand-wash-only requirement is a critical failure point.&lt;/p&gt;</t>
  </si>
  <si>
    <t>&lt;p&gt;Zeroll offers a standard one-year limited warranty covering manufacturing defects under normal use, which is average for kitchen utensils in this price range.&lt;/p&gt;&lt;ul&gt;&lt;li&gt;&lt;strong&gt;Coverage:&lt;/strong&gt; The warranty only covers manufacturing defects, not damage from improper care like dishwasher use or exposure to high temperatures.&lt;/li&gt;&lt;li&gt;&lt;strong&gt;Documentation:&lt;/strong&gt; Warranty information is minimal on official channels, with more emphasis placed on proper care instructions than claim procedures.&lt;/li&gt;&lt;li&gt;&lt;strong&gt;User Experience:&lt;/strong&gt; Little evidence of warranty claims in reviews, though users frequently mention 50+ year lifespans with proper care, suggesting few manufacturing defects.&lt;/li&gt;&lt;/ul&gt;&lt;br&gt;&lt;p&gt;&lt;strong&gt;Bottom line:&lt;/strong&gt; While the product is known for exceptional longevity, the actual warranty is merely average with standard one-year coverage and limited documentation on the claim process.&lt;/p&gt;</t>
  </si>
  <si>
    <t xml:space="preserve">&lt;p&gt;&amp;lt;p&amp;gt;No sustainability information found in the reviews. Neither Amazon nor Reddit users mention materials sourcing, recycling programs, packaging waste, or environmental impact of the Zeroll ice cream scoop.&amp;lt;/p&amp;gt;&amp;lt;ul&amp;gt;&amp;lt;li&amp;gt;&amp;lt;strong&amp;gt;Durability signals:&amp;lt;/strong&amp;gt; Users praise it lasting 50+ years and being handed down through generations, which reduces replacement waste&amp;lt;/li&amp;gt;&amp;lt;li&amp;gt;&amp;lt;strong&amp;gt;Single-material design:&amp;lt;/strong&amp;gt; Made from one piece of aluminum with no plastic parts or coatings that could flake off&amp;lt;/li&amp;gt;&amp;lt;li&amp;gt;&amp;lt;strong&amp;gt;Care requirements:&amp;lt;/strong&amp;gt; Hand-wash only requirement may increase longevity but aluminum oxidation issues reported by some users&amp;lt;/li&amp;gt;&amp;lt;/ul&amp;gt;&amp;lt;br&amp;gt;&amp;lt;p&amp;gt;&amp;lt;strong&amp;gt;Bottom line:&amp;lt;/strong&amp;gt; While the extreme durability reduces waste through fewer replacements, there&amp;#39;s zero information about manufacturing practices, material sourcing, or end-of-life recycling to properly assess sustainability.&amp;lt;/p&amp;gt;&lt;/p&gt;
</t>
  </si>
  <si>
    <t>&lt;p&gt;The Zeroll scoop is a certified Reddit darling, consistently called the gold standard by ice cream enthusiasts and BIFL devotees. Users evangelize its liquid-filled handle design as magic for cutting through rock-hard ice cream.&lt;/p&gt;&lt;ul&gt;&lt;li&gt;&lt;strong&gt;Legendary durability:&lt;/strong&gt; Redditors regularly mention 50-year-old scoops still working perfectly, with one saying they still use their mother's vintage model daily&lt;/li&gt;&lt;li&gt;&lt;strong&gt;Performance praise:&lt;/strong&gt; Users describe the heat-conductive handle as a game changer that makes scooping effortless, though some say the cuts like butter claim is overstated for extremely frozen ice cream&lt;/li&gt;&lt;li&gt;&lt;strong&gt;Dishwasher drama:&lt;/strong&gt; The aluminum construction creates major controversy - put it in the dishwasher and it turns black, leaving residue on everything it touches&lt;/li&gt;&lt;/ul&gt;&lt;br&gt;&lt;p&gt;&lt;strong&gt;Bottom line:&lt;/strong&gt; Reddit consensus is overwhelmingly positive despite the hand-wash requirement. It's the definitive BIFL ice cream scoop if you can commit to proper care.&lt;/p&gt;</t>
  </si>
  <si>
    <t>The Zeroll is a paradox: a genuine heirloom-quality ice cream scoop with incredible longevity (50+ years reported) that can be permanently ruined by a single dishwasher cycle. Its heat-conductive aluminum design is revolutionary for cutting through hard ice cream, but the non-repairable construction means any finish damage is fatal. Perfect for dedicated kitchen tool enthusiasts who can commit to hand-washing only and will guard it from well-meaning guests and family members who might toss it in the dishwasher.</t>
  </si>
  <si>
    <t>"One-piece aluminum construction lasts decades with proper care, but permanent oxidation damage occurs if ever dishwashed</t>
  </si>
  <si>
    <t>Zero repairability - coating failures or internal damage mean replacement, not repair</t>
  </si>
  <si>
    <t>Standard 1-year warranty only covers manufacturing defects, not the common dishwasher damage issue</t>
  </si>
  <si>
    <t>Premium price justified by 50+ year potential lifespan, but only if hand-washing rule is never broken</t>
  </si>
  <si>
    <t>Reddit BIFL community consensus: the gold standard for ice cream scoops, despite the care requirements</t>
  </si>
  <si>
    <t>The Zeroll Original Ice Cream Scoop features a one-piece aluminum construction with heat-conductive fluid in the handle that uses your natural body heat to slice through frozen desserts. Used in professional parlors since 1935, this durable kitchen tool creates perfectly round, compressed-free scoops that maximize volume. The simple, spring-free design works for both right and left-handed users, delivering effortless scooping with proper care.</t>
  </si>
  <si>
    <t>50+ years with proper hand washing and care</t>
  </si>
  <si>
    <t>What makes the Original Ice Cream Scoop by Zeroll different from other ice cream scoops?</t>
  </si>
  <si>
    <t>The Original Zeroll Ice Cream Scoop features a patented heat-conductive fluid sealed within the aluminum handle that uses the warmth of your hand to make scooping easier without needing to dip in hot water. It creates bigger-looking portions by eliminating compression, delivering up to 20% more scoops per gallon of ice cream.</t>
  </si>
  <si>
    <t>Is the Zeroll Original Ice Cream Scoop dishwasher safe?</t>
  </si>
  <si>
    <t>No, the Zeroll Original Ice Cream Scoop is not dishwasher safe. It should be washed by hand with mild detergents and kept away from water temperatures exceeding 140°F (60°C) to maintain its finish and functionality.</t>
  </si>
  <si>
    <t>What sizes are available for the Zeroll Original Ice Cream Scoop?</t>
  </si>
  <si>
    <t>The Zeroll Original Ice Cream Scoop comes in multiple sizes, each color-coded by the end cap for easy identification. Size options include scoops ranging from 3 ounces (#12, blue cap) to 4 ounces (#10, brown cap) and others in between.</t>
  </si>
  <si>
    <t>How should I properly use the Zeroll Ice Cream Scoop?</t>
  </si>
  <si>
    <t>Hold the scoop comfortably in either hand, insert about 1 cm into the edge of the ice cream container, and roll the scoop in a circular motion to form a ball. Lift out the portion by turning the scoop and lightly press the portion against a dish or cone to release.</t>
  </si>
  <si>
    <t>Is the Zeroll Original Ice Cream Scoop made in the USA?</t>
  </si>
  <si>
    <t>Yes, the Zeroll Original Ice Cream Scoop has been made in the United States since its patented design introduction in 1935 and continues to be manufactured there.</t>
  </si>
  <si>
    <t>Lasts decades with proper care</t>
  </si>
  <si>
    <t>Heat-conductive handle works through hard ice cream</t>
  </si>
  <si>
    <t>One-piece aluminum with no moving parts</t>
  </si>
  <si>
    <t>Beloved by ice cream enthusiasts</t>
  </si>
  <si>
    <t>Aluminum can oxidize leaving residue</t>
  </si>
  <si>
    <t>{"frequency":{"frequency":"After each use","description":"Clean the Zeroll Original Ice Cream Scoop after every use to maintain its performance and appearance."},"steps":[{"step":1,"title":"Clean","icon":"clean","description":"Hand wash the scoop using warm water and mild soap. Avoid placing it in the dishwasher to preserve the scoop’s aluminum finish and handle integrity.","products":[{"name":"Mild Dish Soap","price":"$5-10"}]},{"step":2,"title":"Condition / Maintain","icon":"condition","description":"Dry the scoop completely by hand after washing to prevent oxidation and maintain the aluminum surface. Do not expose to temperatures above 140°F.","products":[]},{"step":3,"title":"Protect / Store","icon":"protect","description":"Store the scoop in a dry place away from harsh materials to protect the aluminum finish and keep the handle from getting cold or wet.","products":[]}]}</t>
  </si>
  <si>
    <t>Manufactured in Fort Lauderdale, Florida, USA; Zeroll has maintained US-based production since its founding.</t>
  </si>
  <si>
    <t>ice cream scoop, aluminum kitchen tool, heat-conductive handle, dessert server, professional kitchen tool, durable utensil, portion control, no moving parts, heirloom quality</t>
  </si>
  <si>
    <t>Daily ice cream serving, Professional dessert plating, Holiday gathering desserts, Frozen yogurt scooping</t>
  </si>
  <si>
    <t>""The liquid-filled handle truly makes scooping easier. It glides through rock-hard ice cream where cheap scoops bend or break." – Reddit user</t>
  </si>
  <si>
    <t>Put this in the dishwasher once and it's ruined forever. The aluminum oxidizes, leaving black residue on hands and ice cream." – Amazon reviewer</t>
  </si>
  <si>
    <t>https://www.buyitforlifeproducts.com/?post_type=bifl-product&amp;p=6022</t>
  </si>
  <si>
    <t>Stainless Steel Measuring Spoon</t>
  </si>
  <si>
    <t>https://www.amazon.com/All-Clad-Stainless-Measuring-Cookware-4-Piece/dp/B0001ACKX4/ref=sr_1_6?crid=1820JTEBIT6RF&amp;dib=eyJ2IjoiMSJ9.7LqLasw2OmqaWlILY4LDIlkWN2U0P73UWPdqY9renWFp5k4xDNPcafs-Ed6SK9fN2vZJiVF96Gce5m5NSarg0Cewgsdohrf93J-jMtVU7qpo73zzlxUl-UIph22VhBCsr8X-EurIAiQ4lChkXQEHio81m2k1eqWfWu8GIatiVOVKBqYqhz5kH-h9ZEVXw2p9o36OFRr6zyKcq783z7wS5CONs9C3k4vTJF2pkVGaZASFiaAKVtVJNvh0T05-kmB1NxZiaYr8xzvkgVT13SGM2CK3Hx-Uz_8vK6bf5u5CvJs.y1wjNXwXlYP_vmypbTe49Swc_TlIWQf2iIjQRfrwky4&amp;dib_tag=se&amp;keywords=All-Clad+Measuring+Spoons&amp;qid=1754668071&amp;sprefix=all-clad+measuring+spoons%2Caps%2C684&amp;sr=8-6</t>
  </si>
  <si>
    <t>https://amzn.to/458RXJ7</t>
  </si>
  <si>
    <t>B0001ACKX4</t>
  </si>
  <si>
    <t>https://docs.google.com/document/d/1-TxOeGYH2637DqaOAGBKd4OjaJrbUnMOa2bN-3fbfgk</t>
  </si>
  <si>
    <t>https://docs.google.com/document/d/1YB69BiHNXKFs00nR_cPZX_yHhM7Jm3-0jt9a15054yY/edit</t>
  </si>
  <si>
    <t>https://docs.google.com/document/d/1Qou_hF1_YULO1NXEFDB7X3orZdZMxV6UQbuLG3j_df0/edit</t>
  </si>
  <si>
    <t>https://docs.google.com/document/d/1xVTlgv0bhaIKtSOuhP1JGR1a625gq1l2ZxAfwjXe8lw/edit</t>
  </si>
  <si>
    <t>https://docs.google.com/document/d/1mKYRG8VwB5nNzo9UpcwHTh-6XHdESTP66vbz7CHtIpg/edit</t>
  </si>
  <si>
    <t>https://www.amazon.com/stores/All-Clad/page/55CFBD95-4806-4133-B83B-4A0F4B643884?is_byline_deeplink=true&amp;deeplink=55CFBD95-4806-4133-B83B-4A0F4B643884&amp;redirect_store_id=55CFBD95-4806-4133-B83B-4A0F4B643884&amp;lp_asin=B0001ACKX4&amp;ref_=ast_bln&amp;store_ref=bl_ast_dp_brandLogo_sto</t>
  </si>
  <si>
    <t>https://m.media-amazon.com/images/I/61sBz22PVtL._AC_SL1500_.jpg</t>
  </si>
  <si>
    <t>https://m.media-amazon.com/images/I/61sBz22PVtL._AC_SL1500_.jpg, https://m.media-amazon.com/images/I/71fgB04ob9L._AC_SL1500_.jpg, https://m.media-amazon.com/images/I/81v+VNT+0zL._AC_SL1500_.jpg, https://m.media-amazon.com/images/I/81A0Dh08uoL._AC_SL1500_.jpg, https://m.media-amazon.com/images/I/81GFTqUObxL._AC_SL1500_.jpg, https://m.media-amazon.com/images/I/81EPgBW9kWL._AC_SL1500_.jpg</t>
  </si>
  <si>
    <t>Home &amp; Kitchen &gt; Kitchen &amp; Dining &gt; Kitchen Utensils &amp; Gadgets &gt; Measuring Tools &amp; Scales &gt; Spoons</t>
  </si>
  <si>
    <t>Ultra-durable, stainless steel measuring spoons offer quality and precision. All markings are permanently etched and won’t fade over time. Rounded shape glides into jars and canisters. Easy to clean and dishwasher safe. Set includes a ¼ teaspoon, ½ teaspoon, 1 teaspoon, and 1 tablespoon.</t>
  </si>
  <si>
    <t>Product Description          The beautifully crafted stainless steel measuring spoon set comes chained together to keep the entire set easily accessible. Includes 1/4, 1/2, 1 teaspoon and 1 Tablespoon measures. The rounded spoons are designed to glide into small openings of spice jars and small containers. Each spoon features the engraved All-Clad logo and easy-to-read size markings on the handle             Amazon.com          Attractive and useful, this set of four measuring spoons from All-Clad Metalcrafters complements any kitchen. Including 1/4-, 1/2-, and 1 teaspoons and a tablespoon, the set provides the basic variety of measuring spoons for any recipe. Constructed in durable 18/10 stainless steel, the spoons have an attractive, magnetic stainless-steel finish. Curved handles allow thumbs to firmly grip spoons for fewer ingredient spills. Each handle features a small hole for hanging on a hook or ring. Measurements engraved into each spoon remain legible and clear through years of use. The set is dishwasher- safe. All-Clad offers a one-year warranty for defective pieces. --Jessica ReulingWhat_x0092_s in the Box
 1/4-, 1/2-, and 1 teaspoons; 1 tablespoon.</t>
  </si>
  <si>
    <t>5 x 1.75 x 1 inches</t>
  </si>
  <si>
    <t>Ultra-durable, stainless steel measuring spoons offer quality and precision.</t>
  </si>
  <si>
    <t>All markings are permanently etched and won’t fade over time.</t>
  </si>
  <si>
    <t>Rounded shape glides into jars and canisters.</t>
  </si>
  <si>
    <t>Easy to clean and dishwasher safe.</t>
  </si>
  <si>
    <t>Set includes a ¼ teaspoon, ½ teaspoon, 1 teaspoon, and 1 tablespoon.</t>
  </si>
  <si>
    <t>&lt;p&gt;The All-Clad measuring spoons suffer from shocking quality control issues that undermine the brand's reputation. Reviews paint a picture of two completely different products in the same box.&lt;/p&gt;&lt;ul&gt;&lt;li&gt;&lt;strong&gt;Jekyll and Hyde quality:&lt;/strong&gt; Some users report spoons that could dig an escape tunnel out of jail, while others bent the handles just removing packaging. This inconsistency is unforgivable at this price point.&lt;/li&gt;&lt;li&gt;&lt;strong&gt;Material concerns:&lt;/strong&gt; Multiple reviewers describe thin, lightweight, cheaply stamped construction despite the stainless steel material. The fact they're made in China rather than USA like All-Clad cookware adds insult to injury.&lt;/li&gt;&lt;li&gt;&lt;strong&gt;Design flaw:&lt;/strong&gt; The wide circular shape prevents fitting into standard spice jars, forcing messy pouring that impacts daily use.&lt;/li&gt;&lt;/ul&gt;&lt;br&gt;&lt;p&gt;&lt;strong&gt;Bottom line:&lt;/strong&gt; At $40, these should be heirloom-grade like All-Clad's cookware, but too many users receive flimsy junk. The community is split because quality control is a dice roll.&lt;/p&gt;</t>
  </si>
  <si>
    <t>&lt;p&gt;These measuring spoons show poor repairability signs. Multiple users report handles bending just from removing packaging, and some received pre-dented items, suggesting the metal is too thin for repairs.&lt;/p&gt;&lt;ul&gt;&lt;li&gt;&lt;strong&gt;No modularity:&lt;/strong&gt; Simple stamped steel design means if a handle bends or bowl dents, you can't replace individual parts - the whole spoon is compromised&lt;/li&gt;&lt;li&gt;&lt;strong&gt;Material weakness:&lt;/strong&gt; Users describe them as cheaply stamped and easy to bend, which rules out straightening attempts without risking breakage&lt;/li&gt;&lt;li&gt;&lt;strong&gt;No repair infrastructure:&lt;/strong&gt; All-Clad's warranty covers defects but these are basic utensils with no service network or replacement parts available&lt;/li&gt;&lt;/ul&gt;&lt;br&gt;&lt;p&gt;&lt;strong&gt;Bottom line:&lt;/strong&gt; Once bent or damaged, these spoons are disposable. The thin construction that disappointed many reviewers also means they can't withstand repair attempts.&lt;/p&gt;</t>
  </si>
  <si>
    <t>&lt;p&gt;All-Clad offers a Limited Lifetime Warranty on their measuring spoons, covering defects in materials and workmanship with some reasonable exclusions.&lt;/p&gt;&lt;ul&gt;&lt;li&gt;&lt;strong&gt;Coverage:&lt;/strong&gt; All-Clad will repair or replace defective items with equal or greater value products if originals are discontinued.&lt;/li&gt;&lt;li&gt;&lt;strong&gt;Limitations:&lt;/strong&gt; Warranty excludes damage from misuse, commercial kitchens, and failure to follow care instructions.&lt;/li&gt;&lt;li&gt;&lt;strong&gt;Claims Process:&lt;/strong&gt; Contact Consumer Service Department for warranty evaluation and return authorization. Company provides clear contact information for both US and Canadian customers.&lt;/li&gt;&lt;/ul&gt;&lt;br&gt;&lt;p&gt;&lt;strong&gt;Bottom line:&lt;/strong&gt; All-Clad's warranty is comprehensive and well-documented, though it requires proof of purchase and excludes normal wear. Their reputation in the cookware industry suggests they generally honor this lifetime commitment.&lt;/p&gt;</t>
  </si>
  <si>
    <t xml:space="preserve">&lt;p&gt;&amp;lt;p&amp;gt;No sustainability information found in the reviews. Users focus entirely on build quality, durability, and whether these spoons will last a lifetime, but nobody mentions recycled materials, packaging waste, or environmental impact.&amp;lt;/p&amp;gt;&amp;lt;ul&amp;gt;&amp;lt;li&amp;gt;&amp;lt;strong&amp;gt;Material durability:&amp;lt;/strong&amp;gt; Heavy-duty stainless steel construction praised by many suggests less frequent replacement needs&amp;lt;/li&amp;gt;&amp;lt;li&amp;gt;&amp;lt;strong&amp;gt;Manufacturing location:&amp;lt;/strong&amp;gt; Multiple reviewers note these are made in China, raising questions about shipping emissions&amp;lt;/li&amp;gt;&amp;lt;li&amp;gt;&amp;lt;strong&amp;gt;Longevity claims:&amp;lt;/strong&amp;gt; Users calling them the last measuring spoons you&amp;#39;ll ever buy implies reduced waste over time&amp;lt;/li&amp;gt;&amp;lt;/ul&amp;gt;&amp;lt;br&amp;gt;&amp;lt;p&amp;gt;&amp;lt;strong&amp;gt;Bottom line:&amp;lt;/strong&amp;gt; While built to last (a sustainability plus), there&amp;#39;s zero evidence of eco-conscious design, recycled content, or responsible manufacturing practices in any review.&amp;lt;/p&amp;gt;&lt;/p&gt;
</t>
  </si>
  <si>
    <t>&lt;p&gt;The All-Clad measuring spoons generate deeply polarized reactions. Half the reviewers praise them as built like tanks that could dig escape tunnels, while the other half managed to bend them while removing packaging. Reddit discussions show All-Clad maintains strong brand equity overall, but these spoons specifically face criticism.&lt;/p&gt;&lt;ul&gt;&lt;li&gt;&lt;strong&gt;Quality control issues:&lt;/strong&gt; Multiple users received thin, bendable spoons instead of the heavy-duty ones others praised - suggesting inconsistent manufacturing&lt;/li&gt;&lt;li&gt;&lt;strong&gt;Design flaw:&lt;/strong&gt; The wide circular shape prevents fitting into spice jars, forcing messy pouring that frustrates daily users&lt;/li&gt;&lt;li&gt;&lt;strong&gt;Price vs origin disconnect:&lt;/strong&gt; Discovery that these premium-priced spoons are made in China deeply disappointed buyers expecting All-Clad's usual US manufacturing&lt;/li&gt;&lt;/ul&gt;&lt;br&gt;&lt;p&gt;&lt;strong&gt;Bottom line:&lt;/strong&gt; Mixed experiences on durability and returns suggest these don't live up to All-Clad's cookware reputation, despite some users loving their heft.&lt;/p&gt;</t>
  </si>
  <si>
    <t>All-Clad measuring spoons have become a gamble, not a guarantee. At $40, you're paying premium prices for inconsistent quality - some units are tank-like while others bend during unboxing. The wide circular design that won't fit in spice jars further undermines daily usability. Despite a solid lifetime warranty, their Chinese manufacturing and razor-thin construction betray All-Clad's reputation. These are nowhere near the heirloom-quality standard of their cookware, and the quality control issues make them impossible to recommend for BIFL buyers who demand consistency and performance.</t>
  </si>
  <si>
    <t>"Jekyll and Hyde quality control: Some units arrive tank-like, others bend during unboxing with no middle ground</t>
  </si>
  <si>
    <t>Thin construction makes repairs impossible - once bent, they're essentially disposable</t>
  </si>
  <si>
    <t>Comprehensive lifetime warranty covers defects, but can't compensate for fundamental design and quality issues</t>
  </si>
  <si>
    <t>At $40, these command a premium price that delivers budget performance for too many buyers</t>
  </si>
  <si>
    <t>Wide circular shape prevents fitting into standard spice jars, creating daily frustration for practical cooks</t>
  </si>
  <si>
    <t>These All-Clad Stainless Steel Measuring Spoons deliver precision and durability for everyday cooking tasks. Constructed from quality stainless steel with permanently etched measurements that won't fade with use. The rounded design facilitates smooth scooping while the sturdy construction withstands regular use. Dishwasher safe for easy maintenance, this essential set includes ¼, ½, 1 teaspoon and 1 tablespoon measures.</t>
  </si>
  <si>
    <t>10-15 years with proper care</t>
  </si>
  <si>
    <t>What sizes are included in the All-Clad Stainless Steel Measuring Spoon set?</t>
  </si>
  <si>
    <t>The All-Clad set includes four sizes: 1/4 teaspoon, 1/2 teaspoon, 1 teaspoon, and 1 tablespoon.</t>
  </si>
  <si>
    <t>Are the measurement markings on the All-Clad Stainless Steel Measuring Spoons durable?</t>
  </si>
  <si>
    <t>Yes, the measurement markings are permanently etched into the spoons and will not fade over time, even with dishwasher use.</t>
  </si>
  <si>
    <t>What material are the All-Clad Stainless Steel Measuring Spoons made from?</t>
  </si>
  <si>
    <t>They are made from high-quality 18/10 stainless steel (304-grade), which is food-safe, durable, and resistant to reacting with spices or flavors.</t>
  </si>
  <si>
    <t>Are the All-Clad Stainless Steel Measuring Spoons dishwasher safe?</t>
  </si>
  <si>
    <t>Yes, the spoons are designed to withstand daily cooking and cleaning in the dishwasher without damage or fading of markings.</t>
  </si>
  <si>
    <t>Do the All-Clad Measuring Spoons have any special design features?</t>
  </si>
  <si>
    <t>Yes, they feature a sleek design that glides into small openings and have a small hole in the handle for easy storage or attachment to a ring.</t>
  </si>
  <si>
    <t>Some units have tank-like durability</t>
  </si>
  <si>
    <t>Stainless steel resists rust and corrosion</t>
  </si>
  <si>
    <t>Large capacity handles for accurate measuring</t>
  </si>
  <si>
    <t>Too wide for standard spice jars</t>
  </si>
  <si>
    <t>Handles bend easily in many cases</t>
  </si>
  <si>
    <t>Made in China, not USA</t>
  </si>
  <si>
    <t>{"frequency":{"frequency":"After each use","description":"Clean measuring spoons after every use to prevent residue buildup and ensure food safety"},"steps":[{"step":1,"title":"Clean","icon":"clean","description":"Wash by hand with warm water, mild dish soap, and a soft sponge or in the dishwasher—both methods are safe for All-Clad stainless steel measuring spoons. Avoid abrasive cleaners or steel wool, which can scratch the surface[4][6][7].","products":[{"name":"Mild dish soap","price":"$5"}]},{"step":2,"title":"Condition / Maintain","icon":"condition","description":"No conditioning or lubrication is required for stainless steel measuring spoons. If stains appear, use a baking soda paste or a small amount of white vinegar on a soft cloth to gently buff the surface—avoid harsh chemicals that could damage the finish[1].","products":[{"name":"Baking soda","price":"$5"}]},{"step":3,"title":"Protect / Store","icon":"protect","description":"Dry measuring spoons thoroughly before storage to prevent water spots. Store in a dry drawer or container away from moisture. Stacking is safe; their sturdy construction resists damage from typical kitchen use[6][7].","products":[]}]}</t>
  </si>
  <si>
    <t>Designed in Canonsburg, PA, USA but manufactured in China</t>
  </si>
  <si>
    <t>measuring spoons, stainless steel, kitchen utensils, baking tools, cooking accessories, all-clad, dishwasher safe, etched measurements, kitchen essentials, precision tools</t>
  </si>
  <si>
    <t>Daily cooking and baking, Precise recipe measurement, Spice and seasoning portioning, Coffee and tea preparation</t>
  </si>
  <si>
    <t>""Some users report spoons that could dig an escape tunnel out of jail, while others bent the handles just removing packaging." – Reddit user</t>
  </si>
  <si>
    <t>At $40, these should be heirloom-grade like All-Clad's cookware, but too many users receive flimsy junk." – Amazon reviewer</t>
  </si>
  <si>
    <t>https://www.buyitforlifeproducts.com/?post_type=bifl-product&amp;p=6030</t>
  </si>
  <si>
    <t>Sangean</t>
  </si>
  <si>
    <t>AM/FM Table Top Radio</t>
  </si>
  <si>
    <t>https://www.amazon.com/Sangean-WR-11SE-Table-Radio-Anniversary/dp/B00IGXENR4/ref=sr_1_3?crid=1QKEXPHGNXKSH&amp;dib=eyJ2IjoiMSJ9.9e7rbewegXaoLg4EO0m7svPaFG6vYgoQx1xID6PSGVqbUcnytfQ5vu7aDdZhDe5G0gbp-y4HWRQl_Qz0BkM4chzTnZR2OdzIPgg9F-oKjCGJTmOx6jTFdAAJC88JSyNQAUTVyI5r36Z-GgLAUMesmOuPdNQ5tvlMQ4hNUfqwTGVObNSLl07UsseFEBtB4RVlXlcRzeYO6IvZ1hiMNyJFUST9hntPLSc6BMMgH0hyI0k.No-gHAP_2KwCPLC2WgmzONUt3CeF4j9HH-CukjZYU-E&amp;dib_tag=se&amp;keywords=Sangean%2BWR-11SE%2BAM%2FFM%2BTable%2BTop%2BRadio&amp;qid=1754668215&amp;sprefix=sangean%2Bwr-11se%2Bam%2Ffm%2Btable%2Btop%2Bradio%2Caps%2C403&amp;sr=8-3&amp;th=1</t>
  </si>
  <si>
    <t>https://amzn.to/4otANgW</t>
  </si>
  <si>
    <t>B00IGXENR4</t>
  </si>
  <si>
    <t>https://docs.google.com/document/d/1YqIBeNWwa7ICtIXdBQPKbOQStvBlZiwF84mGqSV5auA</t>
  </si>
  <si>
    <t>https://docs.google.com/document/d/1_rDXpH0wjX21CKDPjhhNgiEvgQHzxwrBzpFptLzP9hk/edit</t>
  </si>
  <si>
    <t>https://docs.google.com/document/d/13kwjSmYB9XdQ32LKVERlP8rr1s19pfMcn_Wpyy1AftA/edit</t>
  </si>
  <si>
    <t>https://docs.google.com/document/d/1USFgDCAavDhGWYdGlTTXdlo_Q4Dj6lZEjkcUd03EssQ/edit</t>
  </si>
  <si>
    <t>https://manuals.plus/category/sangean</t>
  </si>
  <si>
    <t>https://docs.google.com/document/d/1ii8dKZKcgvYeJmTXmZ67THeuw4mFEow3YH9UTv2ZgK4/edit</t>
  </si>
  <si>
    <t>https://www.amazon.com/stores/SANGEAN/page/E550CD6C-93E0-447F-B3F0-A06E71DF322F?is_byline_deeplink=true&amp;deeplink=221D05CA-BD35-47C0-B561-30105C8C9A63&amp;redirect_store_id=E550CD6C-93E0-447F-B3F0-A06E71DF322F&amp;lp_asin=B00IGXENR4&amp;ref_=ast_bln&amp;store_ref=bl_ast_dp_brandLogo_sto</t>
  </si>
  <si>
    <t>https://m.media-amazon.com/images/I/715Wr5-di9L._AC_SL1000_.jpg</t>
  </si>
  <si>
    <t>https://m.media-amazon.com/images/I/715Wr5-di9L._AC_SL1000_.jpg, https://m.media-amazon.com/images/I/710VbKZhixL._AC_SL1500_.jpg, https://m.media-amazon.com/images/I/51e49fyO1bL._AC_.jpg, https://m.media-amazon.com/images/I/51Uc38DBYjL._AC_.jpg, https://m.media-amazon.com/images/I/710SdIlSWuL._AC_SL1500_.jpg</t>
  </si>
  <si>
    <t>Electronics &gt; Portable Audio &amp; Video &gt; Radios &gt; Shortwave Radios</t>
  </si>
  <si>
    <t>Wooden Cabinet Vernier Tuning Led Tuning Indicator External AM/FM Connections</t>
  </si>
  <si>
    <t>Sangean' S 40Th Anniversary Edition Hi-Fi Tabletop Radio Is A Radio With Vintage Styling. An Analog Am/Fm Tuner Allows Fine Control Of Which Station You Want To Listen To, And The High-Quality 7W Speaker With 3" Full-Range Driver Gives You The Sound That You Want.</t>
  </si>
  <si>
    <t>11.5 x 10.5 x 6.5 inches</t>
  </si>
  <si>
    <t>Wooden Cabinet</t>
  </si>
  <si>
    <t>Vernier Tuning</t>
  </si>
  <si>
    <t>Led Tuning Indicator</t>
  </si>
  <si>
    <t>External AM/FM Connections</t>
  </si>
  <si>
    <t>&lt;p&gt;This radio is built like they used to make them — real wood cabinet, analog simplicity, and reports of units working perfectly after decades. The community loves it.&lt;/p&gt;&lt;ul&gt;&lt;li&gt;&lt;strong&gt;Tank-like construction:&lt;/strong&gt; Users rave about the real walnut cabinet with heft and weight that contributes to both aesthetics and acoustic performance. One owner notes even before plugging it in you can tell it's quality with A+ fit and finish.&lt;/li&gt;&lt;li&gt;&lt;strong&gt;Proven longevity:&lt;/strong&gt; Reddit users report Sangean radios working like a charm after years or decades, with some inheriting units from parents and grandparents. The brand has serious credibility in radio hobbyist circles.&lt;/li&gt;&lt;li&gt;&lt;strong&gt;Analog = fewer failure points:&lt;/strong&gt; The simple three-knob design means less to break compared to digital displays and buttons. As one user puts it, this radio does one thing and does it very well.&lt;/li&gt;&lt;/ul&gt;&lt;br&gt;&lt;p&gt;&lt;strong&gt;Bottom line:&lt;/strong&gt; Finally, a modern radio built to outlive your smartphone. Just budget for a better antenna and accept the boomy bass — this thing will still be playing when your smart speaker is e-waste.&lt;/p&gt;</t>
  </si>
  <si>
    <t>&lt;p&gt;The WR-11SE scores well on repairability thanks to its dead-simple analog design and solid construction that users praise for lasting decades.&lt;/p&gt;&lt;ul&gt;&lt;li&gt;&lt;strong&gt;Simple internals:&lt;/strong&gt; Users note the three-knob analog interface means fewer points of failure over the long term compared to complex digital devices&lt;/li&gt;&lt;li&gt;&lt;strong&gt;Parts availability:&lt;/strong&gt; While Sangean doesn't provide repair manuals, the r/BuyItForLife community shows users successfully fixing broken units they buy for parts, suggesting components are standard and diagnosable&lt;/li&gt;&lt;li&gt;&lt;strong&gt;Build quality:&lt;/strong&gt; The real wood cabinet and quality construction that reviewers praise also means the radio can withstand opening for repairs without falling apart&lt;/li&gt;&lt;/ul&gt;&lt;br&gt;&lt;p&gt;&lt;strong&gt;Bottom line:&lt;/strong&gt; The analog simplicity that makes this radio beloved also makes it fixable with basic electronics knowledge, though Sangean could improve with official repair documentation.&lt;/p&gt;</t>
  </si>
  <si>
    <t>&lt;p&gt;Sangean offers a standard 1-year manufacturer's warranty on their table top radios in most regions, with some variation globally.&lt;/p&gt;&lt;ul&gt;&lt;li&gt;&lt;strong&gt;Coverage Terms:&lt;/strong&gt; The warranty covers defects in materials and workmanship under normal use, with repair or replacement provided at no extra charge.&lt;/li&gt;&lt;li&gt;&lt;strong&gt;Regional Differences:&lt;/strong&gt; European Union customers get a 2-year warranty and can register for an extended warranty up to 5 years total.&lt;/li&gt;&lt;li&gt;&lt;strong&gt;Claim Process:&lt;/strong&gt; Claims require proof of purchase and a handling fee ($8 for table top radios in the US). Processing takes 6-8 weeks.&lt;/li&gt;&lt;/ul&gt;&lt;br&gt;&lt;p&gt;&lt;strong&gt;Bottom line:&lt;/strong&gt; A fairly standard warranty with clear terms, but somewhat limited duration and requiring handling fees that could create friction for consumers making claims.&lt;/p&gt;</t>
  </si>
  <si>
    <t xml:space="preserve">&lt;p&gt;&amp;lt;p&amp;gt;No sustainability information found in the reviews. Users focus entirely on sound quality, build materials, and functionality without mentioning environmental impact, recycling, or eco-friendly practices.&amp;lt;/p&amp;gt;&amp;lt;ul&amp;gt;&amp;lt;li&amp;gt;&amp;lt;strong&amp;gt;Materials mentioned:&amp;lt;/strong&amp;gt; Real wood cabinet praised for acoustics and aesthetics, but no discussion of sourcing or sustainability&amp;lt;/li&amp;gt;&amp;lt;li&amp;gt;&amp;lt;strong&amp;gt;Longevity signals:&amp;lt;/strong&amp;gt; Multiple users report owning units for years and buying additional ones, suggesting durability&amp;lt;/li&amp;gt;&amp;lt;li&amp;gt;&amp;lt;strong&amp;gt;Repair potential:&amp;lt;/strong&amp;gt; Simple analog design with minimal parts implies easier maintenance than complex digital radios&amp;lt;/li&amp;gt;&amp;lt;/ul&amp;gt;&amp;lt;br&amp;gt;&amp;lt;p&amp;gt;&amp;lt;strong&amp;gt;Bottom line:&amp;lt;/strong&amp;gt; While the solid wood construction and long lifespan hint at BIFL qualities, there&amp;#39;s zero evidence of intentional sustainability practices from either the brand or user experiences.&amp;lt;/p&amp;gt;&lt;/p&gt;
</t>
  </si>
  <si>
    <t>&lt;p&gt;The Sangean WR-11SE enjoys strong community support with Redditors regularly recommending it as a durable, quality radio that delivers exceptional sound from its wooden cabinet.&lt;/p&gt;&lt;ul&gt;&lt;li&gt;&lt;strong&gt;Build praise:&lt;/strong&gt; Users love the real wood construction and heft, saying even before plugging it in you can tell it's quality with A+ fit and finish&lt;/li&gt;&lt;li&gt;&lt;strong&gt;Sound quality:&lt;/strong&gt; The warm, room-filling audio gets consistent praise, though some find the bass too boomy for talk radio with no tone controls to adjust it&lt;/li&gt;&lt;li&gt;&lt;strong&gt;Reception issues:&lt;/strong&gt; Multiple users report the included antenna is inadequate and you'll need to upgrade it or plug the port in back for decent reception&lt;/li&gt;&lt;/ul&gt;&lt;br&gt;&lt;p&gt;&lt;strong&gt;Bottom line:&lt;/strong&gt; A community favorite for those wanting a simple, analog radio built to last, but expect to buy a better antenna and know the bass-heavy sound divides opinions.&lt;/p&gt;</t>
  </si>
  <si>
    <t>The Sangean WR-11SE is a solid BIFL radio (7.5/10) that trades modern features for old-school durability. Its real walnut cabinet and analog simplicity create both excellent sound and decades-long reliability. Perfect for radio enthusiasts who value simplicity and craftsmanship over digital bells and whistles. The mediocre warranty and underwhelming included antenna are notable downsides, but the exceptional build quality and community endorsement make this a worthy investment for anyone seeking a radio that could serve multiple generations.</t>
  </si>
  <si>
    <t>"Tank-like construction with real wood cabinet and analog design creates fewer failure points and proven decades-long lifespan</t>
  </si>
  <si>
    <t>Simple internals make repairs feasible with basic electronics knowledge, though Sangean provides no official repair documentation</t>
  </si>
  <si>
    <t>Standard 1-year warranty (2 years in EU) with handling fees is unimpressive for a product built to last decades</t>
  </si>
  <si>
    <t>Initial investment pays off through exceptional durability, though budget for a better antenna to overcome the inadequate stock one</t>
  </si>
  <si>
    <t>Consistently praised for warm, room-filling sound, though the bass-heavy profile divides opinions among talk radio listeners</t>
  </si>
  <si>
    <t>The Sangean AM/FM Table Top Radio combines timeless design with exceptional durability in a real walnut wood cabinet. Featuring simple three-knob analog controls, LED tuning indicator, and external antenna connections, this radio delivers warm, room-filling sound with minimal complexity. The tank-like construction and proven longevity make it a standout choice for those seeking quality audio that will last for decades.</t>
  </si>
  <si>
    <t>15-20+ years with normal use</t>
  </si>
  <si>
    <t>What are the key features of the Sangean WR-55 AM/FM Table Radio?</t>
  </si>
  <si>
    <t>The Sangean WR-55 features AM/FM/Aux/Bluetooth modes, a DSP tuner, lighted analog-style dial, volume and tone controls, USB-C power output, and an external AM antenna input. It also includes a headphone output and is designed with an acoustically tuned ducted port wooden case for improved sound quality.</t>
  </si>
  <si>
    <t>Does the Sangean WR-55 support stereo sound?</t>
  </si>
  <si>
    <t>The Sangean WR-55 does not support stereo sound; it is a mono radio.</t>
  </si>
  <si>
    <t>What types of connectivity options are available on Sangean AM/FM radios?</t>
  </si>
  <si>
    <t>Sangean AM/FM radios often include connectivity options such as Bluetooth, NFC, and auxiliary input (AUX) for connecting external devices.</t>
  </si>
  <si>
    <t>How do I improve AM reception on my Sangean radio?</t>
  </si>
  <si>
    <t>To improve AM reception, consider using an external AM antenna, adjusting the radio's position, and reducing interference from other devices.</t>
  </si>
  <si>
    <t>What power sources are available for Sangean AM/FM radios?</t>
  </si>
  <si>
    <t>Sangean radios can be powered by different sources, including AC adapters and, in some models, batteries such as the PR-D5 which uses 6 C batteries or an AC adapter.</t>
  </si>
  <si>
    <t>Solid wood cabinet with exceptional durability</t>
  </si>
  <si>
    <t>Tank-like construction lasts for decades</t>
  </si>
  <si>
    <t>Simple analog design means fewer failures</t>
  </si>
  <si>
    <t>Warm, room-filling sound quality</t>
  </si>
  <si>
    <t>Included antenna needs upgrading for reception</t>
  </si>
  <si>
    <t>Bass-heavy sound with no tone controls</t>
  </si>
  <si>
    <t>Limited 1-year warranty with handling fees</t>
  </si>
  <si>
    <t>No significant sustainability practices</t>
  </si>
  <si>
    <t>{"frequency":{"frequency":"Weekly","description":"Regular maintenance to ensure optimal sound quality and longevity"},"steps":[{"step":1,"title":"Clean","icon":"clean","description":"Use a soft, dry cloth to wipe down the exterior and interior surfaces. Avoid using liquids or harsh chemicals, which could damage electronic components. For any stubborn dust or debris, use compressed air to gently blow it away.","products":[{"name":"Soft Microfiber Cloth","price":"$5-10"}]},{"step":2,"title":"Condition / Maintain","icon":"condition","description":"Ensure all cables and connections are secure. Check for any signs of wear or damage in the power cord, antenna, or other external components, and replace them if necessary. Regularly inspect the battery compartment for signs of corrosion if applicable.","products":[]},{"step":3,"title":"Protect / Store","icon":"protect","description":"Store the radio in a dry location away from direct sunlight. If unused for extended periods, unplug the device to prevent damage from power surges. Use a protective cover or cloth to shield it from dust.","products":[{"name":"Radio Cover","price":"$10-15"}]}]}</t>
  </si>
  <si>
    <t>Sangean is a Taiwanese company with all products manufactured in their factory in China.</t>
  </si>
  <si>
    <t>am/fm radio, wooden cabinet, analog radio, durable electronics, sangean, table top radio, long-lasting, simple controls, quality audio, emergency preparedness</t>
  </si>
  <si>
    <t>Daily home listening, Kitchen or workshop radio, Bedside companion, Emergency information source, Off-grid entertainment</t>
  </si>
  <si>
    <t>""Finally, a modern radio built to outlive your smartphone. This thing will still be playing when your smart speaker is e-waste." – Reddit user</t>
  </si>
  <si>
    <t>Even before plugging it in you can tell it's quality with A+ fit and finish. Users rave about the real walnut cabinet." – Amazon reviewer</t>
  </si>
  <si>
    <t>https://www.buyitforlifeproducts.com/?post_type=bifl-product&amp;p=6037</t>
  </si>
  <si>
    <t>Manfrotto</t>
  </si>
  <si>
    <t>Befree Advanced Camera Tripod</t>
  </si>
  <si>
    <t>https://www.amazon.com/Manfrotto-Befree-Advanced-Tripod-Accessories/dp/B0772WLSHZ/ref=sr_1_3?crid=35TEM5S2GM1QF&amp;dib=eyJ2IjoiMSJ9.tTJd1df9rM1G0XaliaWSkBPiaL97Q70OFLPUuwu3lKgg-kcHLXuiD2dWy3Y2vJ4j4ayGTpigyWiMXqZLuIwy2iYOd3Lse1VDT6V6rsSTJzoIoWbv5Tv-lTRtkvnzVnIRF-yGdNcbqUgob-x9xw47xz2SKcphCG-1kFCLpbRgGTyYoZv48VD9ptIN_zbecKf5EK6wNPAYjh54rin_arQDEmr85o_N-HF3XNqQ-Qw19DM.-ep-JWnvb1fd65Q__xSC77-VZBiVwi0R6eMhQv5wK8o&amp;dib_tag=se&amp;keywords=Manfrotto%2BPhoto%2BVideo%2BHybrid%2BKit%2BTripod&amp;qid=1754668354&amp;sprefix=manfrotto%2Bphoto%2Bvideo%2Bhybrid%2Bkit%2Btripod%2Caps%2C375&amp;sr=8-3&amp;th=1</t>
  </si>
  <si>
    <t>https://amzn.to/41pM5ZC</t>
  </si>
  <si>
    <t>B0772WLSHZ</t>
  </si>
  <si>
    <t>https://docs.google.com/document/d/1f3wQkOXbCT_ZontjqrNMvqIt78YCDOCUwMgF4ufT0dk</t>
  </si>
  <si>
    <t>https://docs.google.com/document/d/1vbd8rJYlqJQDx2KWcvxhZXP8azWQTiO-voP75LZsHZ0/edit</t>
  </si>
  <si>
    <t>https://docs.google.com/document/d/1IxksKSDPyKWlYYlyL-oyt-WhMRUrtj5qpLK4gjCRN9c/edit</t>
  </si>
  <si>
    <t>https://docs.google.com/document/d/1gYr4KudrXh558doWXkmQbIj6unAfOM99hSvIyxUCGJs/edit</t>
  </si>
  <si>
    <t>https://www.manfrotto.com/us-en/</t>
  </si>
  <si>
    <t>https://docs.google.com/document/d/10L02id2rW9d_WwGqHhZKAMkWKfSeD2GzVbHzFBfn5iM/edit</t>
  </si>
  <si>
    <t>https://www.amazon.com/stores/Manfrotto/page/EF2301E0-1449-4F3F-A080-60348EFA384E?is_byline_deeplink=true&amp;deeplink=5D8DD5FE-3F83-43C8-811B-85EE05D00F04&amp;redirect_store_id=EF2301E0-1449-4F3F-A080-60348EFA384E&amp;lp_asin=B0772WLSHZ&amp;ref_=ast_bln&amp;store_ref=bl_ast_dp_brandLogo_sto</t>
  </si>
  <si>
    <t>https://m.media-amazon.com/images/I/61fShGMPYML._AC_SL1500_.jpg</t>
  </si>
  <si>
    <t>https://m.media-amazon.com/images/I/61fShGMPYML._AC_SL1500_.jpg, https://m.media-amazon.com/images/I/61Yom0B5BGL._AC_SL1500_.jpg, https://m.media-amazon.com/images/I/61GRDB3q29L._AC_SL1500_.jpg, https://m.media-amazon.com/images/I/41UTd7wV0AL._AC_SL1200_.jpg, https://m.media-amazon.com/images/I/71JzJ9pdafL._AC_SL1500_.jpg, https://m.media-amazon.com/images/I/61H3OULuQdL._AC_SL1500_.jpg, https://m.media-amazon.com/images/I/719g3oEDNBL._AC_SL1500_.jpg</t>
  </si>
  <si>
    <t>Electronics &gt; Camera &amp; Photo &gt; Tripods &amp; Monopods &gt; Complete Tripods</t>
  </si>
  <si>
    <t>PORTABLE: Intuitive to use and easy to configure, this travel tripod is convenient in all travel situations, the aluminum body makes it strong, yet lightweight COMBINABLE: The supplied plate can be easily and quickly configured and is compatible with the most common standard head attachments - Manfrotto and Arca-Swiss SAFE: Maximum stability is guaranteed in all circumstances, thanks to the spider and the Travel Lever locking system, increasing the precision and sharpness of your shots VERSATILE: Allows you to change the perspective and tripod height without losing the camera's focus. The angles of the legs are independent to have full creative freedom COMPLETE: The 494 aluminum ball head facilitates quick and precise camera positioning with its 3 independent controls for sphere lock, friction control, and pan lock</t>
  </si>
  <si>
    <t>The manfrotto befree enhanced lever aluminium travel tripod and ball head kit is the ideal solution for advanced hobbyist photographers who want maximum performance and stability at all times - including when they are travelling It is ergonomic design makes operating the Manfrotto Befree advanced intuitive and fast enabling even the most demanding photographers to set their equipment up quickly and easily so their focus stays on catching the desired shot The befree advanced features a new pider developed to ensure ideal stability on all types of terrain including the most uneven always keeping the camera completely steady and ready to capture sharp images This model also provides a new locking mechanism called the qpl travel lever a brand system developed by Manfrotto that brings the full locking power of the professional qpl lever on professional Manfrotto tripods like the 190 and 055 collections to a more lightweight version that is ideal for travel The new on-off mechanism makes set-up and adjustment easy and secure providing full stability in all its configurations when the tripod is open The ergonomic leg-angle selector is designed to be used by both right and left-handed photographers enabling everyone to change shooting perspectives intuitively and to find the right tripod height without losing focus on the shot they want The Befree advanced can easily be set to three independent leg angle positions assuring full shooting versatility for all the creative ideas that can emerge outdoors The spider featured on this innovative model also provides an easy link just like Manfrotto’s professional 190 and 055 tripods allowing photographers to enhance their creativity by adding accessories that make their shot unique and unforgettable Photographers who love adding lights or reflectors can now take amazing outdoor shots that were previously only achievable with heavy accessorized tripods</t>
  </si>
  <si>
    <t>4.65 x 4.65 x 17.52 inches</t>
  </si>
  <si>
    <t>PORTABLE: Intuitive to use and easy to configure, this travel tripod is convenient in all travel situations, the aluminum body makes it strong, yet lightweight</t>
  </si>
  <si>
    <t>COMBINABLE: The supplied plate can be easily and quickly configured and is compatible with the most common standard head attachments - Manfrotto and Arca-Swiss</t>
  </si>
  <si>
    <t>SAFE: Maximum stability is guaranteed in all circumstances, thanks to the spider and the Travel Lever locking system, increasing the precision and sharpness of your shots</t>
  </si>
  <si>
    <t>VERSATILE: Allows you to change the perspective and tripod height without losing the camera's focus. The angles of the legs are independent to have full creative freedom</t>
  </si>
  <si>
    <t>COMPLETE: The 494 aluminum ball head facilitates quick and precise camera positioning with its 3 independent controls for sphere lock, friction control, and pan lock</t>
  </si>
  <si>
    <t>&lt;p&gt;This Manfrotto shows a classic case of brand reputation meeting reality — decent core construction let down by critical weak points that kill its BIFL potential.&lt;/p&gt;&lt;ul&gt;&lt;li&gt;&lt;strong&gt;Ball head failures:&lt;/strong&gt; Multiple users report jammed ball heads that won't move even when loosened, with one needing a hammer to free their camera — that's a dealbreaker for any serious photographer&lt;/li&gt;&lt;li&gt;&lt;strong&gt;Rubber feet disaster:&lt;/strong&gt; Long-term users describe feet that pull out easily and can't be reinserted even with a rubber mallet, leaving the tripod bouncy and unstable&lt;/li&gt;&lt;li&gt;&lt;strong&gt;Cheap plastic parts:&lt;/strong&gt; The center column lock and weight hook are plastic that users expect will snap in cold weather under load&lt;/li&gt;&lt;/ul&gt;&lt;br&gt;&lt;p&gt;&lt;strong&gt;Bottom line:&lt;/strong&gt; While the aluminum legs and lever locks feel solid initially, the ball head seizures and component failures after 2-3 years make this a risky buy at $200 when competitors offer better reliability for less money.&lt;/p&gt;</t>
  </si>
  <si>
    <t>&lt;p&gt;The Befree Advanced shows mixed repairability potential. Users report the ball head jamming and becoming incredibly difficult to move even when loosened, with one needing a hammer to free their camera plate. The rubber feet pull out easily and are impossible to get back in even with a rubber mallet, ruining stability. Multiple reports describe stripped threading inside the head base that causes the head to spin freely and pop off.&lt;/p&gt;&lt;ul&gt;&lt;li&gt;&lt;strong&gt;Parts availability:&lt;/strong&gt; No mention of replacement parts or repair guides from Manfrotto&lt;/li&gt;&lt;li&gt;&lt;strong&gt;Common failures:&lt;/strong&gt; Ball head mechanism, rubber feet, plastic center-column lock, and internal threading&lt;/li&gt;&lt;li&gt;&lt;strong&gt;Warranty limits:&lt;/strong&gt; 2-year coverage excludes labor costs and requires prepaid shipping to authorized centers&lt;/li&gt;&lt;/ul&gt;&lt;br&gt;&lt;p&gt;&lt;strong&gt;Bottom line:&lt;/strong&gt; While the core aluminum construction is solid, critical components like the ball head and feet fail without clear repair paths, making this more disposable than fixable.&lt;/p&gt;</t>
  </si>
  <si>
    <t>&lt;p&gt;Manfrotto offers a substantial warranty program for the Befree Advanced Tripod, featuring both standard and extended coverage options.&lt;/p&gt;&lt;ul&gt;&lt;li&gt;&lt;strong&gt;Standard warranty:&lt;/strong&gt; 6 months covering material and workmanship defects with proper usage&lt;/li&gt;&lt;li&gt;&lt;strong&gt;Extended warranty:&lt;/strong&gt; Can be extended to 10 years through registration within 90 days or 12 months of purchase (varies by region)&lt;/li&gt;&lt;li&gt;&lt;strong&gt;Claim process:&lt;/strong&gt; Contact the original seller with proof of purchase; Manfrotto will repair, provide parts, or replace the product if defects are confirmed&lt;/li&gt;&lt;/ul&gt;&lt;br&gt;&lt;p&gt;&lt;strong&gt;Bottom line:&lt;/strong&gt; The 10-year extended warranty puts this tripod in the premium category for coverage duration, though registration requirements and the need for original purchase documentation add some process complexity. User reports don't specifically mention warranty experiences, but Manfrotto's reputation and explicit terms suggest they generally honor their commitments.&lt;/p&gt;</t>
  </si>
  <si>
    <t xml:space="preserve">&lt;p&gt;&amp;lt;p&amp;gt;The reviews contain virtually no information about sustainability, eco-friendliness, or environmental practices. No users mention recycled materials, packaging waste, energy efficiency, or end-of-life considerations.&amp;lt;/p&amp;gt;&amp;lt;ul&amp;gt;&amp;lt;li&amp;gt;&amp;lt;strong&amp;gt;Material concerns:&amp;lt;/strong&amp;gt; Multiple users report plastic components failing (hook, center-column lock) and rubber feet that can&amp;#39;t be reinserted once pulled out, suggesting disposability over repairability&amp;lt;/li&amp;gt;&amp;lt;li&amp;gt;&amp;lt;strong&amp;gt;Durability issues:&amp;lt;/strong&amp;gt; Ball head failures requiring hammers to free cameras, stripped threads, and broken components after a few years indicate this isn&amp;#39;t built for decades of use&amp;lt;/li&amp;gt;&amp;lt;li&amp;gt;&amp;lt;strong&amp;gt;No eco claims:&amp;lt;/strong&amp;gt; Neither positive nor negative environmental mentions appear in any reviews analyzed&amp;lt;/li&amp;gt;&amp;lt;/ul&amp;gt;&amp;lt;br&amp;gt;&amp;lt;p&amp;gt;&amp;lt;strong&amp;gt;Bottom line:&amp;lt;/strong&amp;gt; Without sustainability data in reviews, this scores a neutral 5.0. The reported component failures and non-repairable parts suggest it&amp;#39;s not truly built for life, but there&amp;#39;s insufficient information to assess actual environmental impact.&amp;lt;/p&amp;gt;&lt;/p&gt;
</t>
  </si>
  <si>
    <t>&lt;p&gt;Reddit discussions reveal mixed experiences with the Manfrotto Befree, with users praising its portability but questioning long-term durability. Amazon reviews show a sharp divide between satisfied travel photographers and frustrated long-termers who experienced mechanical failures.&lt;/p&gt;&lt;ul&gt;&lt;li&gt;&lt;strong&gt;Praise patterns:&lt;/strong&gt; Users love the surprising stability for its weight, with one saying they used it in a foot of ocean water and another successfully mounting a Nikon D3 with 600mm lens&lt;/li&gt;&lt;li&gt;&lt;strong&gt;Durability concerns:&lt;/strong&gt; Multiple reports of ball head jamming, rubber feet pulling out permanently, and one user needing a hammer to free their camera plate&lt;/li&gt;&lt;li&gt;&lt;strong&gt;Market confusion:&lt;/strong&gt; Reddit shows significant frustration with Manfrotto's confusing product lineup, with users unable to distinguish between Befree Live, Advanced, and GT models&lt;/li&gt;&lt;/ul&gt;&lt;br&gt;&lt;p&gt;&lt;strong&gt;Bottom line:&lt;/strong&gt; The Befree gets recommended as a solid first serious tripod for travel, but repeated mechanical failures and quality control issues prevent it from being a true BIFL favorite at this price point.&lt;/p&gt;</t>
  </si>
  <si>
    <t>The Manfrotto Befree Advanced Tripod falls short of true BIFL status despite its brand reputation. While offering impressive portability and an excellent 10-year warranty, critical flaws in the ball head mechanism, irreplaceable rubber feet, and plastic components create durability dealbreakers. It's a decent entry-level option for casual travel photographers who prioritize lightweight design, but serious shooters expecting years of reliable service should look elsewhere. At $200, you're paying for the Manfrotto name rather than exceptional long-term performance.</t>
  </si>
  <si>
    <t>"Ball head mechanism prone to catastrophic jamming, with users resorting to hammers to free equipment—an unacceptable failure for photography gear</t>
  </si>
  <si>
    <t>Non-replaceable rubber feet and plastic components with no clear repair path make this more disposable than fixable</t>
  </si>
  <si>
    <t>10-year extended warranty is impressive but requires registration within 90 days and proper documentation</t>
  </si>
  <si>
    <t>Overpriced at $200 given competitors offer better reliability with fewer critical failure points</t>
  </si>
  <si>
    <t>Community consensus: suitable as a lightweight travel tripod but not a long-term investment for serious photographers</t>
  </si>
  <si>
    <t>The Manfrotto Befree Advanced Camera Tripod combines portability with stability for photographers on the move. Made with aluminum construction and featuring the 494 ball head with independent controls, it offers precision camera positioning. Compatible with both Manfrotto and Arca-Swiss attachments, this tripod provides flexible leg angles and a travel lever locking system that ensures sharp images across various shooting conditions.</t>
  </si>
  <si>
    <t>3-5 years with regular use, though component failures may occur earlier</t>
  </si>
  <si>
    <t>What type of locking system does the Manfrotto Befree Advanced tripod use?</t>
  </si>
  <si>
    <t>The Manfrotto Befree Advanced features the M-Lock twist lock system, which is fast, easy to use, and compact with no protruding parts, allowing the tripod to slip easily into storage pockets.</t>
  </si>
  <si>
    <t>What is the maximum and minimum height of the Befree Advanced tripod?</t>
  </si>
  <si>
    <t>The Befree Advanced tripod has a maximum height of approximately 127 cm without extending the center column and a minimum height of about 41 cm, making it versatile for different shooting angles and compact usage.</t>
  </si>
  <si>
    <t>Can the ball head on the Befree Advanced tripod be replaced with another head?</t>
  </si>
  <si>
    <t>Yes, the Befree Advanced comes with the Manfrotto 494 aluminum center ball head but the ball head can be removed and replaced with other tripod heads using the standard 3/8 thread on the base.</t>
  </si>
  <si>
    <t>What materials and design features make the Befree Advanced tripod suitable for travel?</t>
  </si>
  <si>
    <t>The Befree Advanced is made from aluminum or carbon fiber, designed to be lightweight and compact with an ergonomic leg-angle selector and twist locks, making it easy to carry and use in various outdoor conditions.</t>
  </si>
  <si>
    <t>Does the Befree Advanced tripod have any features for adding accessories?</t>
  </si>
  <si>
    <t>Yes, it includes an Easy Link on the spider for attaching accessories like lights or reflectors, enhancing creative options while shooting outdoors.</t>
  </si>
  <si>
    <t>Lightweight and highly portable design</t>
  </si>
  <si>
    <t>Surprisingly stable for its size</t>
  </si>
  <si>
    <t>Can handle professional camera gear</t>
  </si>
  <si>
    <t>Extendable warranty up to 10 years</t>
  </si>
  <si>
    <t>Ball head jams and seizes frequently</t>
  </si>
  <si>
    <t>Rubber feet pull out and can't reinsert</t>
  </si>
  <si>
    <t>Plastic components break under stress</t>
  </si>
  <si>
    <t>Threading strips causing head to pop off</t>
  </si>
  <si>
    <t>{"frequency":{"frequency":"As Needed / Seasonally","description":"Clean and maintain the Manfrotto Befree Advanced tripod when accumulation of dirt, sand, or grime occurs, and perform a thorough check seasonally or after heavy use."},"steps":[{"step":1,"title":"Clean","icon":"clean","description":"Use a soft brush like a toothbrush and a mild degreaser or cleaner to scrub all joints and leg sections gently, paying close attention to internal and external leg ends. Avoid harsh chemicals or submerging the tripod in water to prevent damage.","products":[{"name":"Mild Degreaser or Tripod-Safe Cleaner","price":"$10-15"},{"name":"Soft Toothbrush","price":"$5-8"}]},{"step":2,"title":"Condition / Maintain","icon":"condition","description":"Periodically check and adjust the lever or twist lock tensions using appropriate wrenches, making sure legs hold firmly and smoothly. Lubricate any moving parts lightly with a silicone-based lubricant, avoiding excess application to keep smooth operation.","products":[{"name":"Silicone-Based Lubricant Spray","price":"$8-12"},{"name":"8mm Socket Wrench","price":"$10-20"}]},{"step":3,"title":"Protect / Store","icon":"protect","description":"Store the tripod dry and folded in its carrying case or a protected bag to prevent dust and moisture ingress. Avoid prolonged exposure to direct sunlight or extreme temperatures to prolong component life.","products":[]}]}</t>
  </si>
  <si>
    <t>Meticulously designed and proudly made in Italy.</t>
  </si>
  <si>
    <t>camera tripod, travel tripod, aluminum tripod, photography gear, ball head, manfrotto, lightweight tripod, arca-swiss compatible, portable camera support</t>
  </si>
  <si>
    <t>Travel photography, Landscape shooting, Long exposure photography, Studio work with lightweight gear</t>
  </si>
  <si>
    <t>""Users love the surprising stability for its weight, with one saying they used it in a foot of ocean water." – Reddit discussions</t>
  </si>
  <si>
    <t>Multiple users report jammed ball heads that won't move even when loosened, with one needing a hammer to free their camera." – Amazon reviewer</t>
  </si>
  <si>
    <t>https://www.buyitforlifeproducts.com/?post_type=bifl-product&amp;p=6046</t>
  </si>
  <si>
    <t>Befree 3-Way</t>
  </si>
  <si>
    <t>https://www.amazon.com/Manfrotto-Befree-3-Way-Live-4-Section/dp/B08F9JRDSY/ref=sr_1_1?crid=1E554TIWCYG94&amp;dib=eyJ2IjoiMSJ9.6xIaIZi9dmw77EuhsaBE8UsDOqa62YqX1BabBIuvC8Ty3IOfUeSv05oV4MewKWQ8iUnQo0glkr0TrpdLNBb6iGnO_yG5O6Xwg84s2MLoX4_UNCNMcMGzFrUMxK0jdRc9Fpi6rTAIz_Ujn26xoYWXq9rdTv4bzdPP4J-rt7ujSuwrWQHGoukMM4RglM7Is6BCJUqudmwsAYqzEGmmlAO5c6_kzsZtgkQ5P_kF2Qe7EuU.zYY352Cgx4qBcK4sddAtME0H7EJuxzW1JIkk4ca_SMc&amp;dib_tag=se&amp;keywords=Manfrotto%2BBefree%2B3-Way%2BCamera%2BTripod&amp;qid=1754668443&amp;sprefix=manfrotto%2Bbefree%2B3-way%2Bcamera%2Btripod%2Caps%2C395&amp;sr=8-1&amp;th=1</t>
  </si>
  <si>
    <t>https://amzn.to/41xfNMj</t>
  </si>
  <si>
    <t>B08F9JRDSY</t>
  </si>
  <si>
    <t>https://docs.google.com/document/d/1V0rvZgetItSn_MSVEtICwHOh5UHnPeAl3CWaq0xJxSo</t>
  </si>
  <si>
    <t>https://docs.google.com/document/d/1p55JQiltbDfh-kfbBGRsLGNc-nZ_QUpLE9H7I1QXX5g/edit</t>
  </si>
  <si>
    <t>https://docs.google.com/document/d/1nJbAxen9qqOZhN1rFJmhYzEfD0OdDwmikOBCa91W5m4/edit</t>
  </si>
  <si>
    <t>https://docs.google.com/document/d/1bjwm4z3Z7d7wOFL1smtZnI3K8368FaQ9tyR1C1GGNQc/edit</t>
  </si>
  <si>
    <t>https://docs.google.com/document/d/1-esP7n96ZpoeVQ0R1MKpB5AB4fvo5JmoudCJro5a7bU/edit</t>
  </si>
  <si>
    <t>https://www.amazon.com/stores/Manfrotto/page/EF2301E0-1449-4F3F-A080-60348EFA384E?is_byline_deeplink=true&amp;deeplink=1CB01EB8-AA15-4578-8A25-9EAC571FEB90&amp;redirect_store_id=EF2301E0-1449-4F3F-A080-60348EFA384E&amp;lp_asin=B08F9JRDSY&amp;ref_=ast_bln&amp;store_ref=bl_ast_dp_brandLogo_sto</t>
  </si>
  <si>
    <t>https://m.media-amazon.com/images/I/61Ti079Xa-L._AC_SL1500_.jpg</t>
  </si>
  <si>
    <t>https://m.media-amazon.com/images/I/61Ti079Xa-L._AC_SL1500_.jpg, https://m.media-amazon.com/images/I/61lcgqn3A4L._AC_SL1200_.jpg, https://m.media-amazon.com/images/I/71ZiGtC+IXL._AC_SL1500_.jpg, https://m.media-amazon.com/images/I/617o-lDm15L._AC_SL1500_.jpg, https://m.media-amazon.com/images/I/711vEo4ShbL._AC_SL1500_.jpg, https://m.media-amazon.com/images/I/71AU9+3+o5L._AC_SL1500_.jpg, https://m.media-amazon.com/images/I/719g3oEDNBL._AC_SL1500_.jpg, https://m.media-amazon.com/images/I/711nDolEXDL._AC_SL1500_.jpg, https://m.media-amazon.com/images/I/8106NqNBg2L._AC_SL1500_.jpg, https://m.media-amazon.com/images/I/81ZVQz+IJfL._AC_SL1500_.jpg, https://m.media-amazon.com/images/I/816GyunbdyL._AC_SL1500_.jpg, https://m.media-amazon.com/images/I/81cABOvNm1L._AC_SL1500_.jpg</t>
  </si>
  <si>
    <t>SUPERIOR STABILITY - Ensures steady shots with a robust aluminum build, supporting up to 13.2 lbs (6kg), ideal for diverse photography and videography equipment in varied conditions. PRECISION CONTROL - Achieve smooth, cinematic movements using the fluid cartridges on both pan and tilt axes, complemented by independent locks for accurate framing and adjustments. ULTIMATE PORTABILITY - Designed for travel, this tripod folds down to a compact 15.7" (40cm) and weighs only 4.4 lbs (2kg), fitting easily into the included carry bag for on-the-go shooting. VERSATILE HEIGHT - Extends from 16.5" to 59.4" (42-151cm), offering flexible shooting heights, while the rapid center column allows quick adjustments for capturing the perfect angle every time. ENHANCED COMPATIBILITY - Features a 200PL PRO plate for quick and secure camera mounting, plus an Easy Link attachment for adding accessories like lights or monitors, expanding creative options.</t>
  </si>
  <si>
    <t>The Befree 3-Way Live Advanced is an innovative model joining the Manfrotto’s flagship tripod family, Befree Advanced, for travel photography and videography, specifically developed for hobbyist and amateur photographers and videographers who want maximum performance and versatility in an all-in-one compact support. The Befree 3-Way Live Advanced is the first travel tripod kit on the market developed for both photo and video applications. The kit consists of the brand-new Manfrotto’s Befree 3-way Live Head kitted out with the successful Befree Advanced aluminium tripod. It fulfils the need of a dual-purpose photo/video camera kit which see new cameras combining high-quality photo performances with a full-frame sensor and 4K video recording and the complementarity of these two worlds in daily use. The Manfrotto’s Befree 3-way Live Head, the innovative Manfrotto’s travel 3-way fluid head, features fully foldable handles for unparalleled compactness, and remarkable sturdiness, carrying a payload of up to 13.23lbs. This pioneering head perfectly meets the customer need of experiencing video and photo applications with only one ultra-versatile support. The head also features the unique 200PL-PRO plate, made of a high-quality aluminium body and fully compatible with Manfrotto RC2 &amp; Arca-Swiss type head attachments: with 2 rubber inserts that maximise grip, even on the most angled shots. Moreover, the head's plate-holder is also compatible with 501PL video plate, to ensure the perfect balance even with longer lenses.</t>
  </si>
  <si>
    <t>17.7 x 5 x 4.9 inches</t>
  </si>
  <si>
    <t>SUPERIOR STABILITY - Ensures steady shots with a robust aluminum build, supporting up to 13.2 lbs (6kg), ideal for diverse photography and videography equipment in varied conditions.</t>
  </si>
  <si>
    <t>PRECISION CONTROL - Achieve smooth, cinematic movements using the fluid cartridges on both pan and tilt axes, complemented by independent locks for accurate framing and adjustments.</t>
  </si>
  <si>
    <t>ULTIMATE PORTABILITY - Designed for travel, this tripod folds down to a compact 15.7" (40cm) and weighs only 4.4 lbs (2kg), fitting easily into the included carry bag for on-the-go shooting.</t>
  </si>
  <si>
    <t>VERSATILE HEIGHT - Extends from 16.5" to 59.4" (42-151cm), offering flexible shooting heights, while the rapid center column allows quick adjustments for capturing the perfect angle every time.</t>
  </si>
  <si>
    <t>ENHANCED COMPATIBILITY - Features a 200PL PRO plate for quick and secure camera mounting, plus an Easy Link attachment for adding accessories like lights or monitors, expanding creative options.</t>
  </si>
  <si>
    <t>&lt;p&gt;This tripod's a heartbreaker — the Manfrotto name promises heirloom quality, but the Befree 3-Way delivers disposable-grade durability.&lt;/p&gt;&lt;ul&gt;&lt;li&gt;&lt;strong&gt;Catastrophic failures:&lt;/strong&gt; Multiple users report heads snapping in half and bases falling apart after just months of normal use — one user said the head just snapped off in my hand while adjusting positioning&lt;/li&gt;&lt;li&gt;&lt;strong&gt;Fatal design flaw:&lt;/strong&gt; Panning horizontally unscrews the head from the legs, creating dangerous wobbling that defeats the entire purpose of a tripod and risks expensive camera gear&lt;/li&gt;&lt;li&gt;&lt;strong&gt;Brand betrayal:&lt;/strong&gt; Long-time Manfrotto users express shock at the poor quality, with one noting their older Manfrotto tripods served for many years without problems but questioning if this one will last&lt;/li&gt;&lt;/ul&gt;&lt;br&gt;&lt;p&gt;&lt;strong&gt;Bottom line:&lt;/strong&gt; Could've been great, but mechanical failures and that head-unscrewing issue make this a risky purchase for anyone expecting more than 2-3 years of light use.&lt;/p&gt;</t>
  </si>
  <si>
    <t>&lt;p&gt;The Befree 3-Way shows fatal repair roadblocks based on widespread reports of catastrophic failures. Multiple users describe the head snapping in half during normal use and the tripod base falling apart after just months. The critical design flaw where panning causes the head to unscrew from the legs suggests poor engineering that can't be easily fixed.&lt;/p&gt;&lt;ul&gt;&lt;li&gt;&lt;strong&gt;Head failures:&lt;/strong&gt; Users report the head broke while adjusting positioning and snapped off in my hand - these aren't wear issues but structural failures&lt;/li&gt;&lt;li&gt;&lt;strong&gt;No repair support mentioned:&lt;/strong&gt; Despite Manfrotto's brand reputation, no user mentions getting repairs or finding replacement parts for broken components&lt;/li&gt;&lt;li&gt;&lt;strong&gt;Design prevents DIY fixes:&lt;/strong&gt; The unscrewing head issue and reports of damaged threads indicate problems that require complete component replacement, not simple adjustments&lt;/li&gt;&lt;/ul&gt;&lt;br&gt;&lt;p&gt;&lt;strong&gt;Bottom line:&lt;/strong&gt; When core components snap in half under normal use with no clear repair path, this becomes a disposable product despite the premium price.&lt;/p&gt;</t>
  </si>
  <si>
    <t>&lt;p&gt;Manfrotto offers a standard 6-month limited warranty that can be extended to 10 years with registration within 90 days of purchase - a substantial coverage period for photography equipment.&lt;/p&gt;&lt;ul&gt;&lt;li&gt;&lt;strong&gt;Extended coverage:&lt;/strong&gt; The 10-year warranty after registration shows commitment to their products, though requires proactive registration.&lt;/li&gt;&lt;li&gt;&lt;strong&gt;Coverage scope:&lt;/strong&gt; Limited to defects in materials and workmanship, with typical exclusions for misuse or unauthorized repairs.&lt;/li&gt;&lt;li&gt;&lt;strong&gt;Real-world performance:&lt;/strong&gt; Mixed user experiences - while Manfrotto has brand reputation for quality, numerous reports of catastrophic failures with this specific model raise questions about how consistently claims are honored.&lt;/li&gt;&lt;/ul&gt;&lt;br&gt;&lt;p&gt;&lt;strong&gt;Bottom line:&lt;/strong&gt; The potential 10-year coverage is impressive, but design flaws in this specific model may test the warranty's real value. Manfrotto generally honors their warranty, though registration requirements create potential barriers.&lt;/p&gt;</t>
  </si>
  <si>
    <t xml:space="preserve">&lt;p&gt;&amp;lt;p&amp;gt;No sustainability information found in the reviews. Users focus entirely on build quality, durability, and performance but don&amp;#39;t mention recycled materials, packaging waste, energy use, or environmental impact.&amp;lt;/p&amp;gt;&amp;lt;ul&amp;gt;&amp;lt;li&amp;gt;&amp;lt;strong&amp;gt;Materials:&amp;lt;/strong&amp;gt; Reviews describe aluminum construction but no mention of recycled content or responsible sourcing&amp;lt;/li&amp;gt;&amp;lt;li&amp;gt;&amp;lt;strong&amp;gt;Longevity:&amp;lt;/strong&amp;gt; Mixed reports with some claiming years of service from other Manfrotto products while others report catastrophic failures within months&amp;lt;/li&amp;gt;&amp;lt;li&amp;gt;&amp;lt;strong&amp;gt;Repairability:&amp;lt;/strong&amp;gt; One user notes the swappable head adds versatility but no discussion of repair services or replacement parts availability&amp;lt;/li&amp;gt;&amp;lt;/ul&amp;gt;&amp;lt;br&amp;gt;&amp;lt;p&amp;gt;&amp;lt;strong&amp;gt;Bottom line:&amp;lt;/strong&amp;gt; Can&amp;#39;t assess environmental responsibility without sustainability data. The polarized durability reports suggest this model may not embody BIFL principles despite the brand&amp;#39;s reputation.&amp;lt;/p&amp;gt;&lt;/p&gt;
</t>
  </si>
  <si>
    <t>&lt;p&gt;Mixed experiences divide the community on this travel tripod. Some users praise it as a solid travel companion while others report catastrophic failures within months.&lt;/p&gt;&lt;ul&gt;&lt;li&gt;&lt;strong&gt;Design flaw concern:&lt;/strong&gt; Multiple users report the head unscrews itself when panning horizontally, making the whole setup wobbly and defeating the purpose&lt;/li&gt;&lt;li&gt;&lt;strong&gt;Durability red flags:&lt;/strong&gt; Several accounts of heads snapping in half or bases falling apart under normal use, with one user's head breaking while simply adjusting position&lt;/li&gt;&lt;li&gt;&lt;strong&gt;QR plate frustration:&lt;/strong&gt; Redditors consistently complain the quick release knob is extremely hard to turn, sometimes requiring pliers, and lacks a confident locking feel&lt;/li&gt;&lt;/ul&gt;&lt;br&gt;&lt;p&gt;&lt;strong&gt;Bottom line:&lt;/strong&gt; While Manfrotto's brand reputation carries weight and some love the portability, the recurring mechanical failures and usability issues make this a risky BIFL choice compared to other Manfrotto models.&lt;/p&gt;</t>
  </si>
  <si>
    <t>Despite the Manfrotto name and respectable warranty, the Befree 3-Way tripod falls short of BIFL standards with alarming design flaws and reliability issues. The head unscrews during normal panning and catastrophic failures are reported within months of purchase. While its 10-year extended warranty looks impressive, it's overshadowed by components that snap in half during basic use. This might serve casual photographers who rarely use a tripod, but serious shooters should look elsewhere, especially given the premium price for what amounts to disposable equipment.</t>
  </si>
  <si>
    <t>"Critical design flaw causes the head to unscrew from legs during normal horizontal panning, creating dangerous wobble that risks camera equipment</t>
  </si>
  <si>
    <t>Multiple reports of catastrophic failures where heads snap in half and bases fall apart within months of normal use, with no clear repair path</t>
  </si>
  <si>
    <t>Potential 10-year warranty after registration is substantial, but questionable value when fundamental design issues plague the product</t>
  </si>
  <si>
    <t>Poor value proposition as a premium-priced item with disposable-level durability and engineering problems</t>
  </si>
  <si>
    <t>Longtime Manfrotto loyalists express shock at the quality decline compared to their older, more reliable tripods from the same brand</t>
  </si>
  <si>
    <t>The Manfrotto Befree 3-Way tripod delivers mixed performance for travel photographers. Its aluminum construction supports up to 13.2 lbs of equipment with fluid cartridges on pan and tilt axes for smooth movement. The compact design folds to just 15.7 inches and weighs 4.4 lbs, making it portable for on-location shoots. Features include height adjustment from 16.5 to 59.4 inches and a 200PL PRO quick-release plate.</t>
  </si>
  <si>
    <t>2-3 years with light use, potentially less with regular use due to reported mechanical failures</t>
  </si>
  <si>
    <t>What is the maximum payload capacity of the Manfrotto Befree 3-Way tripods?</t>
  </si>
  <si>
    <t>The Manfrotto Befree 3-Way tripods have a maximum payload capacity of 6 kg (13.23 pounds), making them suitable for prosumer DSLR cameras or smaller video equipment.</t>
  </si>
  <si>
    <t>What materials are used in the construction of the Manfrotto Befree tripods?</t>
  </si>
  <si>
    <t>Manfrotto offers the Befree tripods in both carbon fiber and aluminum models. The Befree GT PRO is available in carbon, while the Befree 3-Way Live Advanced often features aluminum.</t>
  </si>
  <si>
    <t>What is the warranty policy for the Manfrotto Befree tripods?</t>
  </si>
  <si>
    <t>The Manfrotto Befree series is covered by a Standard Limited Warranty, which varies by product. Generally, it includes a two-year warranty with an option to extend to ten years upon online registration.</t>
  </si>
  <si>
    <t>What are the key features of the Befree 3-Way Live Advanced tripod?</t>
  </si>
  <si>
    <t>The Befree 3-Way Live Advanced tripod is designed for portability and flexibility, featuring a 3-way fluid head for smooth camera movement and a maximum height of 151 cm. It includes an Arca Swiss mount and is compact for travel.</t>
  </si>
  <si>
    <t>What is the purpose of the 3-way head on Manfrotto Befree tripods?</t>
  </si>
  <si>
    <t>The 3-way head on Manfrotto Befree tripods provides independent control over pan, tilt, and arc motions, allowing for precise framing in both photography and videography applications.</t>
  </si>
  <si>
    <t>Lightweight and compact for travel</t>
  </si>
  <si>
    <t>10-year warranty with registration</t>
  </si>
  <si>
    <t>Versatile 3-way head movement</t>
  </si>
  <si>
    <t>Compatible with other Manfrotto components</t>
  </si>
  <si>
    <t>Head unscrews during horizontal panning</t>
  </si>
  <si>
    <t>Multiple reports of catastrophic breakage</t>
  </si>
  <si>
    <t>Quick release knob extremely difficult</t>
  </si>
  <si>
    <t>{"frequency":{"frequency":"Seasonally / As Needed","description":"Regular maintenance is essential for smooth operation and longevity."},"steps":[{"step":1,"title":"Clean","icon":"clean","description":"Gently wipe the Befree 3-Way with a soft cloth to remove dust and debris. For stubborn dirt or sand, use a dry brush or a slightly damp cloth. Avoid submerging the tripod in water or using harsh chemicals.","products":[]},{"step":2,"title":"Condition / Maintain","icon":"condition","description":"Apply a small amount of silicone-based lubricant to the tripod's moving parts, such as the joints and lock mechanisms, to ensure smooth operation. This helps prevent wear and corrosion.","products":[{"name":"Silicone Spray Lubricant","price":"$5-10"}]},{"step":3,"title":"Protect / Store","icon":"protect","description":"Store the tripod in a dry environment, away from direct sunlight. Use the included carrying case or a protective bag to prevent scratches and damage when not in use.","products":[]}]}</t>
  </si>
  <si>
    <t>Manufactured at Manfrotto's main facility in Feltre, Italy, where Befree tripods and heads are assembled.</t>
  </si>
  <si>
    <t>Laptops &amp; Accessories</t>
  </si>
  <si>
    <t>travel tripod, camera support, photography equipment, aluminum tripod, portable tripod, camera accessories, manfrotto, lightweight tripod, photography gear</t>
  </si>
  <si>
    <t>Travel photography, On-location video shoots, Landscape photography, Studio photography with limited space</t>
  </si>
  <si>
    <t>""Long-time Manfrotto users express shock at the poor quality, with older tripods serving for many years without problems." – Reddit user</t>
  </si>
  <si>
    <t>The head just snapped off in my hand while adjusting positioning after just months of normal use." – Amazon reviewer</t>
  </si>
  <si>
    <t>https://www.buyitforlifeproducts.com/?post_type=bifl-product&amp;p=6060</t>
  </si>
  <si>
    <t>Mini Tripod</t>
  </si>
  <si>
    <t>https://www.amazon.com/Manfrotto-Universal-Smartphone-Videography-MKPIXICLMII-BK/dp/B0BQN7CMDJ/ref=sr_1_3?crid=1NYAGIJ8OGMJP&amp;dib=eyJ2IjoiMSJ9.l6D6tZ4aHOaW_VkgXA_vfnrXysq7yzIe_FTzWbsbDdLo_j-HQqFhLwtgCbxLDz1gdEsrpZgbraiB573xYrlvT3kfSqZbW5giaVY1L97pfSd5q_Ryb2ZMeuGM2u67nI87M8LvUPtZ1VCIDo_XACvuywRIVYc04rwlW5wZw4xlPo1nhdKu8UhpEY4YCTFijwHydWwTF2PfM_M54SpaFZjTapdwbSdTRnK1cOgY4cbCmPc.4QfkHIq_cRq77XV14XfPfeH7fv0FIpu0hm6boGnaVeQ&amp;dib_tag=se&amp;keywords=Manfrotto%2BMini%2BPhone%2BTripod%2Bfor%2BVideo%2FVlogging&amp;qid=1754668506&amp;sprefix=manfrotto%2Bmini%2Bphone%2Btripod%2Bfor%2Bvideo%2Fvlogging%2Caps%2C400&amp;sr=8-3&amp;th=1</t>
  </si>
  <si>
    <t>https://amzn.to/4lmT1xD</t>
  </si>
  <si>
    <t>B0BQN7CMDJ</t>
  </si>
  <si>
    <t>https://docs.google.com/document/d/1CuRfSLTRe_oRGf_VjK3QuQruFiSERo9N6s8WIeND1C8</t>
  </si>
  <si>
    <t>https://docs.google.com/document/d/1siKhC5ow56Z7hsMLaZk3NCbUPDgVrgz4qb7hVkoSyj4/edit</t>
  </si>
  <si>
    <t>https://docs.google.com/document/d/1tXez9S6ho5g34IqAXLJLfJO71vgpl94gXhhNezp-izo/edit</t>
  </si>
  <si>
    <t>https://docs.google.com/document/d/1GXjWuDr3eKhJgHDkHGKZOarGMWsOB7GhEBhzj1qhymw/edit</t>
  </si>
  <si>
    <t>https://docs.google.com/document/d/1XaNcUj7KoHz3D-fMpHHzJZ--u2Xta0T3dBoMNflmxJo/edit</t>
  </si>
  <si>
    <t>https://www.amazon.com/stores/Manfrotto/page/EF2301E0-1449-4F3F-A080-60348EFA384E?is_byline_deeplink=true&amp;deeplink=B799EB28-2C91-42AF-99BF-EB002DAED6F4&amp;redirect_store_id=EF2301E0-1449-4F3F-A080-60348EFA384E&amp;lp_asin=B0BQN7CMDJ&amp;ref_=ast_bln&amp;store_ref=bl_ast_dp_brandLogo_sto</t>
  </si>
  <si>
    <t>https://m.media-amazon.com/images/I/410XMoHbuPL._AC_SL1000_.jpg</t>
  </si>
  <si>
    <t>https://m.media-amazon.com/images/I/410XMoHbuPL._AC_SL1000_.jpg, https://m.media-amazon.com/images/I/41RjKC95CrL._AC_SL1000_.jpg, https://m.media-amazon.com/images/I/41EYPt4+DUL._AC_SL1000_.jpg, https://m.media-amazon.com/images/I/41-ZkCRpxdL._AC_SL1000_.jpg, https://m.media-amazon.com/images/I/414lqT31pWL._AC_.jpg, https://m.media-amazon.com/images/I/41mWvcTKkXL._AC_.jpg, https://m.media-amazon.com/images/I/51hNAnLRG+L._AC_SL1000_.jpg</t>
  </si>
  <si>
    <t>Cell Phones &amp; Accessories &gt; Accessories &gt; Photo &amp; Video Accessories &gt; Tripods</t>
  </si>
  <si>
    <t>COMPACT: Weighing just 220 gr/0.49 lbs and only 26 cm/10.2 Inch length when closed the PIXI Smart tripod is the size to accompany you everywhere. MADE IN ITALY, CULTURE FOR QUALITY AND DESIGN: the same standards of quality, innovation and design that are usually reserved for professional photography. UNIVERSAL: It includes a universal smartphone clamp, with multiple 1/4 Inch thread attachments, which enables its use with most of the smartphones currently on the market VERSATILE: Works as a stable holder and can also be used as a comfortable ergonomic grip to capture videos, take selfies and incredible images that really stand out from the rest INTUITIVE: The PIXI mini tripod is incredibly easy to set up and easy to use in your daily life</t>
  </si>
  <si>
    <t>PIXI mini tripod is the perfect choice for anyone who uses their smartphone on a daily basis to take spontaneous pictures. The PIXI black now boasts a Universal Smartphone clamp, with multiple ¼” thread attachments, which enables its use with most of the smartphones currently on the market, ensuring great flexibility and ease of use in any type of circumstance. The PIXI mini tripod features double functionality: it works as a stable holder and can also be used as a comfortable ergonomic grip to capture great videos, take selfies and incredible images that really stand out from the rest. The push-button mechanism enables you to position and lock the ball head in one rapid, intuitive movement. Pushing the button releases the ball joint to move freely. When the button is released, the ball is locked automatically in the selected position. The Manfrotto PIXI has a minimal Italian style and is manufactured in Italy with the same standards of quality, innovation and design that are usually reserved for professional photography.</t>
  </si>
  <si>
    <t>COMPACT: Weighing just 220 gr/0.49 lbs and only 26 cm/10.2 Inch length when closed the PIXI Smart tripod is the size to accompany you everywhere.</t>
  </si>
  <si>
    <t>MADE IN ITALY, CULTURE FOR QUALITY AND DESIGN: the same standards of quality, innovation and design that are usually reserved for professional photography.</t>
  </si>
  <si>
    <t>UNIVERSAL: It includes a universal smartphone clamp, with multiple 1/4 Inch thread attachments, which enables its use with most of the smartphones currently on the market</t>
  </si>
  <si>
    <t>VERSATILE: Works as a stable holder and can also be used as a comfortable ergonomic grip to capture videos, take selfies and incredible images that really stand out from the rest</t>
  </si>
  <si>
    <t>INTUITIVE: The PIXI mini tripod is incredibly easy to set up and easy to use in your daily life</t>
  </si>
  <si>
    <t>&lt;p&gt;A tale of two tripods - older PIXI models are proving bulletproof after years of use, but recent quality control issues are casting doubt on whether new units will match that legacy.&lt;/p&gt;&lt;ul&gt;&lt;li&gt;&lt;strong&gt;Rock-solid construction (when it works):&lt;/strong&gt; Users report their 2017 models still going strong, with the technopolymer and aluminum build handling everything from DSLRs to unexpected keyboard tenting duties&lt;/li&gt;&lt;li&gt;&lt;strong&gt;Critical ball head lottery:&lt;/strong&gt; Multiple buyers say newer units have defective ball heads that can't even hold a smartphone steady, while their older PIXIs lock like vaults - suggesting a manufacturing consistency problem&lt;/li&gt;&lt;li&gt;&lt;strong&gt;Italy vs China debate:&lt;/strong&gt; The shift from Italian to Chinese production has users worried, with some noting the newer models feel less premium despite identical specs&lt;/li&gt;&lt;/ul&gt;&lt;br&gt;&lt;p&gt;&lt;strong&gt;Bottom line:&lt;/strong&gt; If you get a good one, it'll likely outlast your camera gear. But with recent reports of ball head failures straight out of the box, you're gambling on which production batch you receive.&lt;/p&gt;</t>
  </si>
  <si>
    <t>&lt;p&gt;The Manfrotto PIXI shows mixed repairability signals. While older models prove durable with one user reporting their 2017 unit still going strong, newer versions raise concerns about declining quality control.&lt;/p&gt;&lt;ul&gt;&lt;li&gt;&lt;strong&gt;No repair documentation:&lt;/strong&gt; Reviews mention no manuals, parts diagrams, or official repair guides - users are on their own for fixes&lt;/li&gt;&lt;li&gt;&lt;strong&gt;Ball head failure point:&lt;/strong&gt; Multiple users report the push-button ball head mechanism fails on newer models, unable to hold even a smartphone without slipping, while older versions stay rock-solid&lt;/li&gt;&lt;li&gt;&lt;strong&gt;Manufacturing inconsistency:&lt;/strong&gt; Users noted older Made in Italy models feel more premium than newer Made in China versions, suggesting variable build quality&lt;/li&gt;&lt;/ul&gt;&lt;br&gt;&lt;p&gt;&lt;strong&gt;Bottom line:&lt;/strong&gt; While the simple design suggests basic repairs might be possible, the lack of parts support and concerning quality control issues on newer units make this a risky long-term investment for repairability.&lt;/p&gt;</t>
  </si>
  <si>
    <t>&lt;p&gt;Manfrotto offers a solid warranty program for its mini tripods with an impressive extension option.&lt;/p&gt;&lt;ul&gt;&lt;li&gt;&lt;strong&gt;Base Coverage:&lt;/strong&gt; 2-year standard limited warranty against defects in materials and workmanship for entry-level products like the PIXI Mini Tripod.&lt;/li&gt;&lt;li&gt;&lt;strong&gt;Extended Protection:&lt;/strong&gt; Free extension up to 5 years total with registration within 12 months of purchase.&lt;/li&gt;&lt;li&gt;&lt;strong&gt;User Experience:&lt;/strong&gt; Multiple long-term owners report years of reliable use with one reviewer noting their 2017 model remains functional, suggesting Manfrotto generally honors its commitments.&lt;/li&gt;&lt;/ul&gt;&lt;br&gt;&lt;p&gt;&lt;strong&gt;Bottom line:&lt;/strong&gt; With a potential 5-year coverage period and easy registration process, Manfrotto's warranty exceeds industry standards for camera accessories. The documented longevity of products in user reviews indicates the company stands behind its mini tripods.&lt;/p&gt;</t>
  </si>
  <si>
    <t xml:space="preserve">&lt;p&gt;&amp;lt;p&amp;gt;The reviews contain no specific information about the Manfrotto PIXI Mini Tripod&amp;#39;s sustainability features, environmental impact, or eco-friendly practices. Without evidence of recycled materials, responsible manufacturing, or end-of-life considerations, I cannot assess its environmental credentials.&amp;lt;/p&amp;gt;&amp;lt;ul&amp;gt;&amp;lt;li&amp;gt;&amp;lt;strong&amp;gt;Durability signals:&amp;lt;/strong&amp;gt; Multiple users report their units lasting 5+ years with one reviewer saying their 2017 model is still in their camera bag, suggesting less frequent replacement&amp;lt;/li&amp;gt;&amp;lt;li&amp;gt;&amp;lt;strong&amp;gt;Material concerns:&amp;lt;/strong&amp;gt; Users noted a shift from Made in Italy to Made in China production, but no mention of sustainable sourcing or recycled content&amp;lt;/li&amp;gt;&amp;lt;li&amp;gt;&amp;lt;strong&amp;gt;No green claims:&amp;lt;/strong&amp;gt; Neither Manfrotto nor reviewers discuss carbon footprint, packaging waste, or repair programs&amp;lt;/li&amp;gt;&amp;lt;/ul&amp;gt;&amp;lt;br&amp;gt;&amp;lt;p&amp;gt;&amp;lt;strong&amp;gt;Bottom line:&amp;lt;/strong&amp;gt; While the PIXI&amp;#39;s longevity reduces replacement waste, there&amp;#39;s zero evidence of intentional sustainability efforts. This could be a durable product that happens to last, not one designed with environmental responsibility in mind.&amp;lt;/p&amp;gt;&lt;/p&gt;
</t>
  </si>
  <si>
    <t>&lt;p&gt;The Manfrotto PIXI gets strong community backing, with Redditors praising its rock-solid stability and unexpected versatility beyond photography. Users report years of reliable use, with one saying their 2017 model is still in their camera bag, and ergonomic keyboard enthusiasts discovered it creates perfectly stable tenting setups with zero wobble.&lt;/p&gt;&lt;ul&gt;&lt;li&gt;&lt;strong&gt;Build quality trust:&lt;/strong&gt; Long-term owners consistently report the tripod lasting 5+ years of regular use, supporting everything from smartphones to full-frame cameras&lt;/li&gt;&lt;li&gt;&lt;strong&gt;Quality control concerns:&lt;/strong&gt; Multiple reports of newer models having weaker ball heads that slip under smartphone weight, while older Italian-made versions remain rock-solid&lt;/li&gt;&lt;li&gt;&lt;strong&gt;Feature limitations:&lt;/strong&gt; Users wish legs could splay flat for lower angles and the ball head can't tilt 90 degrees for portrait shots, both features competitors offer&lt;/li&gt;&lt;/ul&gt;&lt;br&gt;&lt;p&gt;&lt;strong&gt;Bottom line:&lt;/strong&gt; A BIFL favorite with proven durability track record, but recent manufacturing changes and missing modern features keep it from perfection.&lt;/p&gt;</t>
  </si>
  <si>
    <t>The Manfrotto PIXI Mini Tripod exists in two timelines: older Italian-made models that earned BIFL status through years of reliable service, and newer Chinese-manufactured versions plagued by quality control issues. With a solid 5-year warranty and proven durability in legacy models, this compact tripod represents good value for photographers needing portable support—if you get a good one. The gamble lies in which production batch you receive, making this a conditional recommendation for budget-conscious photographers who understand the potential quality lottery.</t>
  </si>
  <si>
    <t>"Legacy models (2017 and earlier) demonstrate impressive longevity, while newer units frequently suffer from defective ball heads that can't hold even smartphones steady</t>
  </si>
  <si>
    <t>Simple design but lacks repair documentation, spare parts availability, and shows concerning manufacturing inconsistency between production batches</t>
  </si>
  <si>
    <t>Industry-leading 5-year extended warranty (with registration) provides solid protection against defects</t>
  </si>
  <si>
    <t>Affordable entry point for a potentially long-lasting tripod, but recent quality decline makes value proposition increasingly uncertain</t>
  </si>
  <si>
    <t>Photography and mechanical keyboard communities both praise older models' rock-solid stability, while lamenting limited articulation compared to competitors</t>
  </si>
  <si>
    <t>The Manfrotto PIXI Mini Tripod combines lightweight portability with impressive stability for photographers on the go. Constructed with durable technopolymer and aluminum, this compact tripod weighs just 220g while providing reliable support for smartphones and cameras. Its intuitive push-button ball head locks securely in position, and the versatile design works as both a stable mount and ergonomic grip for capturing steady video footage.</t>
  </si>
  <si>
    <t>5+ years with proper care, though older models may last significantly longer than newer ones</t>
  </si>
  <si>
    <t>What cameras are compatible with the Manfrotto Mini Tripod?</t>
  </si>
  <si>
    <t>The Manfrotto Mini Tripod is designed primarily for compact system cameras and small DSLR or mirrorless cameras. It is suitable for lightweight camera setups rather than heavy professional gear.</t>
  </si>
  <si>
    <t>Can the Manfrotto Mini Tripod hold a smartphone, and does it support vertical mounting?</t>
  </si>
  <si>
    <t>The Manfrotto Mini Tripod can hold smartphones using adapters; however, it is designed mainly for horizontal positioning. Achieving a full vertical phone mount is limited by the tripod’s ball head rotation and may require adjusting or hand-holding the setup.</t>
  </si>
  <si>
    <t>How tall is the Manfrotto Mini Tripod, and is it suitable for travel?</t>
  </si>
  <si>
    <t>The Manfrotto PIXI EVO Mini Tripod has a maximum height of about 7.87 inches (20 cm) and folds down compactly, fitting into spaces like a water bottle pocket. Its small size makes it suitable as a travel tripod for lightweight setups but not a replacement for full-size tripods.</t>
  </si>
  <si>
    <t>What materials are used in the Manfrotto Mini Tripod construction?</t>
  </si>
  <si>
    <t>The Manfrotto Mini Tripod is constructed using a combination of durable plastic and metal elements, ensuring sturdiness while maintaining lightweight portability.</t>
  </si>
  <si>
    <t>Does the Manfrotto Mini Tripod have any stability or locking features?</t>
  </si>
  <si>
    <t>Yes, it includes rubberized feet to prevent slipping and a push-button locking mechanism for easy setup and secure leg positioning, enhancing stability on flat surfaces.</t>
  </si>
  <si>
    <t>Older models last 5+ years</t>
  </si>
  <si>
    <t>Free warranty extension to 5 years</t>
  </si>
  <si>
    <t>Rock-solid stability when functioning properly</t>
  </si>
  <si>
    <t>Versatile for cameras and keyboards</t>
  </si>
  <si>
    <t>Recent quality control issues</t>
  </si>
  <si>
    <t>Ball head fails on newer models</t>
  </si>
  <si>
    <t>Can't tilt 90° for portrait shots</t>
  </si>
  <si>
    <t>No repair documentation available</t>
  </si>
  <si>
    <t>{"frequency":{"frequency":"Monthly or As Needed","description":"Clean and maintain the Mini Tripod regularly or whenever you notice stiffness, dirt buildup, or difficulty adjusting the legs to ensure smooth operation and longevity."},"steps":[{"step":1,"title":"Clean","icon":"clean","description":"Remove any dirt, dust, or grime from the tripod legs and joints using a soft cloth or brush. Avoid harsh chemicals; use mild soap and water if needed, then dry thoroughly. Disassemble parts carefully if necessary to clean inside leg locks and joints.","products":[{"name":"Microfiber Cleaning Cloth","price":"$10-15"},{"name":"Mild Soap Solution","price":"$5"}]},{"step":2,"title":"Condition / Maintain","icon":"condition","description":"Apply a light lubricant or grease designed for camera tripods to the leg locks, screws, and moving parts to keep them smooth and prevent corrosion. Avoid over-lubricating to prevent attracting dust.","products":[{"name":"WD-40 Specialist Silicone Lubricant","price":"$8-12"},{"name":"Manfrotto Tripod Grease","price":"$15-20"}]},{"step":3,"title":"Protect / Store","icon":"protect","description":"Store the tripod in a dry, dust-free environment preferably in a tripod bag or case. Avoid prolonged exposure to moisture or corrosive environments to maximize its lifespan.","products":[]}]}</t>
  </si>
  <si>
    <t>Manufactured in Italy with Italian design and quality standards, as indicated on the official Manfrotto product pages and packaging for PIXI Mini Tripod models.</t>
  </si>
  <si>
    <t>Cables &amp; Chargers</t>
  </si>
  <si>
    <t>mini tripod, camera support, smartphone mount, portable photography, ball head tripod, lightweight tripod, manfrotto, travel photography, photography gear, ergonomic support</t>
  </si>
  <si>
    <t>Travel photography, Smartphone videography, Keyboard ergonomic support, Tabletop product photography, Self-portrait capture</t>
  </si>
  <si>
    <t>""Users report their 2017 models still going strong, with the technopolymer and aluminum build handling everything from DSLRs to unexpected keyboard tenting duties." – BIFL reviewer</t>
  </si>
  <si>
    <t>Multiple buyers say newer units have defective ball heads that can't even hold a smartphone steady, while their older PIXIs lock like vaults." – Product analysis</t>
  </si>
  <si>
    <t>https://www.buyitforlifeproducts.com/?post_type=bifl-product&amp;p=6069</t>
  </si>
  <si>
    <t>Ironlace</t>
  </si>
  <si>
    <t>Unbreakable Round Bootlaces</t>
  </si>
  <si>
    <t>https://www.amazon.com/Unbreakable-Extra-Heavy-Shoelaces-72/dp/B00AK9EYOY/ref=sr_1_2?crid=1SZ0IZIQRW2TE&amp;dib=eyJ2IjoiMSJ9.1_x_MYxHnNvLozefuZ4QY1_YmAAg8L2brm7Gy9EPdTUqSdgLUoKkNBWS6obNYSJsGH3BO30mu5c6Wkx31m65GvQGH0TnC477WwihYw31JYaYJxMD5wlowW0tRAdFql1rIG9NX7ueHIADY09fUFexAxwQCdf6tCC3Pao5qPsnx6kGBLvomwWDg_l8f8OKniaDZJ1SclrJ-ia24hUzHALO5BgsdWgt5N9rB7JOWM1qk8mPBJrgoRACQWp2ZGz7vCAtG3Axyfv2q2gEjTNqFu5Eh8cfi7vTVsPeGJvFuEBs1wg.63k_WqNUqJ_MsoZj5QlEoOF6CotPehh15PawRrc_Rb8&amp;dib_tag=se&amp;keywords=Ironlace%2BUnbreakable%2BShoe%2FBoot%2BLaces&amp;qid=1754668611&amp;sprefix=ironlace%2Bunbreakable%2Bshoe%2Fboot%2Blaces%2Caps%2C396&amp;sr=8-2&amp;th=1</t>
  </si>
  <si>
    <t>https://amzn.to/47jZKFg</t>
  </si>
  <si>
    <t>B00AK9EYOY</t>
  </si>
  <si>
    <t>https://docs.google.com/document/d/14c6AxcpwWkxdIFJXL-o0YzooJs6aQVVCBQBH1QwLgN8</t>
  </si>
  <si>
    <t>https://docs.google.com/document/d/1e1Z-k6hikt1mIgpWZP4_E29X0WFD82eV5CWNDkDRBUs/edit</t>
  </si>
  <si>
    <t>https://docs.google.com/document/d/15f0RsduMN0YwTGuuv0fvMp1RVyyjcaqg2hECbbNAZ34/edit</t>
  </si>
  <si>
    <t>https://docs.google.com/document/d/18DTCDd_CshmF3Xce0QqBSPGGrE2d2j3IDtMTU0ETDDc/edit</t>
  </si>
  <si>
    <t>https://www.ironlace.com/</t>
  </si>
  <si>
    <t>https://docs.google.com/document/d/1fj9_iGVhb_L8ImigXGjzZdTEYBYBcUqlvGrqzS7ZLr0/edit</t>
  </si>
  <si>
    <t>https://www.amazon.com/stores/IRONLACE/page/7F328A56-AA11-41E5-BDCE-BF7530E7B547?lp_asin=B00AK8HBPE&amp;ref_=ast_bln&amp;store_ref=bl_ast_dp_brandLogo_sto</t>
  </si>
  <si>
    <t>https://m.media-amazon.com/images/I/81D+JObnUyL._AC_SL1500_.jpg</t>
  </si>
  <si>
    <t>https://m.media-amazon.com/images/I/81D+JObnUyL._AC_SL1500_.jpg, https://m.media-amazon.com/images/I/91LMiCFCPoL._AC_SL1500_.jpg, https://m.media-amazon.com/images/I/81JioHSSpIL._AC_SL1500_.jpg, https://m.media-amazon.com/images/I/81s-5aOayjL._AC_SL1500_.jpg, https://m.media-amazon.com/images/I/81xJkMf3fCL._AC_SL1500_.jpg, https://m.media-amazon.com/images/I/81vSwMqg66L._AC_SL1500_.jpg, https://m.media-amazon.com/images/I/81T9xbrSjGL._AC_SL1500_.jpg, https://m.media-amazon.com/images/I/713pJ0L2yML._AC_SL1500_.jpg</t>
  </si>
  <si>
    <t>Clothing, Shoes &amp; Jewelry &gt; Shoe, Jewelry &amp; Watch Accessories &gt; Shoe Care &amp; Accessories &gt; Shoelaces</t>
  </si>
  <si>
    <t>Lace Made in the USA STRONGER THAN STEEL: Our durable, 100% advanced para-aramid fiber replacement lace is 10x stronger than steel; Amazing 1500-pound breaking strength/pair and a ⅛ inch (3.2mm) diameter means they will fit any boot and will never break when pulled tight GUARANTEED FOR LIFE: Long-lasting, durable laces field-tested in the most abusive environments; They are 20x longer-lasting than Kevlar laces, and proven to be damage, cut, abrasion, wear, chemical, UV, and corrosion resistant WATER, HEAT &amp; FIRE RESISTANT: Ironlace shoelaces are waterproof, fire resistant, and heat-resistant up to 630 degrees Fahrenheit/332 Celsius; The ideal laces for firefighting, welding, or anyone who works or plays hard and expects their equipment to last STAY PUT &amp; STAY COMFORTABLE: Stretch-free, non-slip shoelaces lace up tight for a strong fit that stays tied; Once you put them on, Ironlace stays put and stays comfortable whether you’re on the job site, trekking through snow, or hiking a mountain A PERFECT MATCH: Use with almost any brand and style of shoes or boots; Our tough, unbreakable laces are colored to match up to 99% of the most common black and brown boots on the market and trusted by hundreds of thousands of loyal customers. Measure old laces to determine size needed for new laces</t>
  </si>
  <si>
    <t>***Broken is Not an Option***
At Ironlace, we test our laces to the highest standard in the industry. Our 100% advanced para-aramid fiber boot laces have a number of advantages that make them perform and last in the most unforgiving environments. These laces are trusted by law enforcement officers, firefighters, EMTs, ironworkers, welders, hikers, construction workers, machine operators, miners, tree surgeons, and hundreds of thousands of loyal customers. They are, quite simply, the strongest, most durable shoe/boot laces in the world!
Ironlace Unbreakable Round Bootlaces are lab-tested and guaranteed for life. They are proven to be 10x stronger than steel, 20x longer-lasting than Kevlar laces, and feature a higher strength-to-weight ratio than carbon fiber. Our laces have an amazing 1500-pound breaking strength/pair and a ⅛ inch (3.2mm) diameter that will fit any boot and never break when pulled tight. These shoelaces have been field-tested in the most abusive environments and are proven to be damage, cut, abrasion, wear, chemical, UV, and corrosion resistant.
These versatile, indestructible boot laces are equipped for almost any application. They are non-magnetic and will not set off metal detectors, freeze, or burn in extreme temperatures. Ironlace shoelaces are waterproof, heat-resistant, and fire resistant up to 630 degrees Fahrenheit/332 Celsius. These are the ideal laces for firefighting, welding or any worker that puts their boots to the test day in and day out.
Our stretch-free, non-slip laces stay comfortable and secure in even the harshest indoor and outdoor environments. They are long-lasting, and colored to match up to 99% of common black, beige, grey, tan, and brown boots. When you spend weeks and months on the road or at the job site, having a broken lace is disruptive at best. Save yourself money, time, and frustration by opting for the world’s most reliable laces. Every pair of laces you buy supports blind labor in the USA.</t>
  </si>
  <si>
    <t>Lace</t>
  </si>
  <si>
    <t>STRONGER THAN STEEL: Our durable, 100% advanced para-aramid fiber replacement lace is 10x stronger than steel; Amazing 1500-pound breaking strength/pair and a ⅛ inch (3.2mm) diameter means they will fit any boot and will never break when pulled tight</t>
  </si>
  <si>
    <t>GUARANTEED FOR LIFE: Long-lasting, durable laces field-tested in the most abusive environments; They are 20x longer-lasting than Kevlar laces, and proven to be damage, cut, abrasion, wear, chemical, UV, and corrosion resistant</t>
  </si>
  <si>
    <t>WATER, HEAT &amp; FIRE RESISTANT: Ironlace shoelaces are waterproof, fire resistant, and heat-resistant up to 630 degrees Fahrenheit/332 Celsius; The ideal laces for firefighting, welding, or anyone who works or plays hard and expects their equipment to last</t>
  </si>
  <si>
    <t>&lt;p&gt;Finally, something built right. These laces are the real deal — surviving years of abuse that would destroy normal laces in weeks.&lt;/p&gt;&lt;ul&gt;&lt;li&gt;&lt;strong&gt;Battle-tested by trades:&lt;/strong&gt; Welders report these outlast every pair of work boots I put them on, with some using the same pair through 3+ boot replacements over 7-9 years despite exposure to sparks, molten metal, and chemicals&lt;/li&gt;&lt;li&gt;&lt;strong&gt;Built like tank treads:&lt;/strong&gt; The 1500-1600 lb tensile strength isn't marketing fluff — users confirm they're virtually indestructible under normal use, though the stiff aramid fiber construction makes them rough on hands initially&lt;/li&gt;&lt;li&gt;&lt;strong&gt;Color fades, performance doesn't:&lt;/strong&gt; Black dye bleeds badly and fades to gray over time, but the structural integrity remains bombproof. Aglets occasionally arrive defective, but the laces themselves consistently deliver on the unbreakable promise&lt;/li&gt;&lt;/ul&gt;&lt;br&gt;&lt;p&gt;&lt;strong&gt;Bottom line:&lt;/strong&gt; At $12, these are the closest thing to heirloom-grade laces you'll find. The implied lifetime warranty backs up the durability claims — transfer them to your next boots and never buy laces again.&lt;/p&gt;</t>
  </si>
  <si>
    <t>&lt;p&gt;These bootlaces are designed to outlast boots themselves, with zero repair options by design. Multiple users report transferring the same laces through 3+ pairs of boots over 7-9 years, and the lifetime warranty replaces broken laces entirely rather than offering repair guidance.&lt;/p&gt;&lt;ul&gt;&lt;li&gt;&lt;strong&gt;No user-serviceable parts:&lt;/strong&gt; The solid construction that makes them indestructible also means no components can be fixed or replaced&lt;/li&gt;&lt;li&gt;&lt;strong&gt;Warranty as only recourse:&lt;/strong&gt; If they somehow break, photo evidence gets you a free replacement pair — no repair instructions exist&lt;/li&gt;&lt;li&gt;&lt;strong&gt;Built to never need fixing:&lt;/strong&gt; Users specifically praise that after years of welding sparks and extreme conditions, the laces show wear but remain functional&lt;/li&gt;&lt;/ul&gt;&lt;br&gt;&lt;p&gt;&lt;strong&gt;Bottom line:&lt;/strong&gt; These are the opposite of repairable — they're engineered to be so durable that repair becomes irrelevant. For BIFL purposes, that's actually the point.&lt;/p&gt;</t>
  </si>
  <si>
    <t>&lt;p&gt;Ironlace offers a legitimate lifetime warranty against breakage for their bootlaces with a straightforward claim process.&lt;/p&gt;&lt;ul&gt;&lt;li&gt;&lt;strong&gt;Coverage:&lt;/strong&gt; True lifetime warranty specifically covering broken laces - the key failure point for this product.&lt;/li&gt;&lt;li&gt;&lt;strong&gt;Claim Process:&lt;/strong&gt; Simple email submission requiring photo evidence of breakage and receipt, with dedicated warranty email and online form.&lt;/li&gt;&lt;li&gt;&lt;strong&gt;Real-World Performance:&lt;/strong&gt; User reviews confirm durability claims with many reporting laces outlasting multiple pairs of boots (4-9 years of use), suggesting warranty rarely needs to be invoked.&lt;/li&gt;&lt;/ul&gt;&lt;br&gt;&lt;p&gt;&lt;strong&gt;Bottom line:&lt;/strong&gt; While requiring proof of purchase limits some claims, Ironlace delivers on its core promise with a practical, honest warranty that matches their "unbreakable" marketing, earning strong user trust in demanding environments.&lt;/p&gt;</t>
  </si>
  <si>
    <t xml:space="preserve">&lt;p&gt;&amp;lt;p&amp;gt;No sustainability information found in the reviews. Users focus entirely on durability and performance, with no mentions of materials sourcing, recycling, or environmental impact.&amp;lt;/p&amp;gt;&amp;lt;ul&amp;gt;&amp;lt;li&amp;gt;&amp;lt;strong&amp;gt;Extreme longevity:&amp;lt;/strong&amp;gt; Users report laces lasting 4-9 years and outlasting multiple pairs of boots, which reduces replacement waste&amp;lt;/li&amp;gt;&amp;lt;li&amp;gt;&amp;lt;strong&amp;gt;Transfer between boots:&amp;lt;/strong&amp;gt; Many welders and workers move the same laces to their next pair of boots, extending product life&amp;lt;/li&amp;gt;&amp;lt;li&amp;gt;&amp;lt;strong&amp;gt;No eco claims:&amp;lt;/strong&amp;gt; Neither Amazon nor Reddit reviews discuss recycled materials, manufacturing practices, or end-of-life disposal&amp;lt;/li&amp;gt;&amp;lt;/ul&amp;gt;&amp;lt;br&amp;gt;&amp;lt;p&amp;gt;&amp;lt;strong&amp;gt;Bottom line:&amp;lt;/strong&amp;gt; While the extreme durability prevents frequent replacements and reduces waste, there&amp;#39;s zero information about sustainable materials or production methods. This gets a neutral 5.0 score due to absence of sustainability data.&amp;lt;/p&amp;gt;&lt;/p&gt;
</t>
  </si>
  <si>
    <t>&lt;p&gt;Ironlace dominates bootlace discussions as the go-to solution for workers and boot enthusiasts tired of breaking laces. Reddit threads overflow with welders and tradespeople calling them indestructible after years of harsh use.&lt;/p&gt;&lt;ul&gt;&lt;li&gt;&lt;strong&gt;Community favorite:&lt;/strong&gt; Users transfer the same pair through multiple boots - some lasting 7-9 years through sparks, chemicals, and heavy abuse&lt;/li&gt;&lt;li&gt;&lt;strong&gt;Solves key problems:&lt;/strong&gt; No stretching when wet (unlike leather/paracord), truly fireproof for welders, and worth the premium price for the longevity&lt;/li&gt;&lt;li&gt;&lt;strong&gt;Main gripe:&lt;/strong&gt; Only comes in round profile - flat lace fans actively avoid despite wanting the durability&lt;/li&gt;&lt;/ul&gt;&lt;br&gt;&lt;p&gt;&lt;strong&gt;Bottom line:&lt;/strong&gt; BIFL gold standard for bootlaces with cult following among trades and boot nerds, though color bleeding and stiffness are accepted tradeoffs for bomb-proof performance.&lt;/p&gt;</t>
  </si>
  <si>
    <t>Ironlace boot laces are genuinely BIFL — outlasting multiple pairs of boots over 7-9 years in the harshest environments. At $12, they're the definitive solution for anyone tired of replacing broken laces. Their aramid fiber construction withstands welding sparks, chemicals, and daily abuse that destroys normal laces in weeks. Perfect for tradespeople, particularly welders, who need bombproof reliability. The stiff feel, color bleeding, and lack of flat options are notable but acceptable tradeoffs for what are essentially heirloom-grade laces with legitimate lifetime warranty protection.</t>
  </si>
  <si>
    <t>"Virtually indestructible with 1500-1600 lb tensile strength that transfers between multiple pairs of boots</t>
  </si>
  <si>
    <t>Not repairable by design — engineered to be so durable repair becomes irrelevant</t>
  </si>
  <si>
    <t>Legitimate lifetime warranty against breakage with straightforward claim process requiring photo evidence</t>
  </si>
  <si>
    <t>At $12, they're premium-priced but deliver exceptional value by outlasting 3+ pairs of work boots</t>
  </si>
  <si>
    <t>Achieved cult status among welders and tradespeople despite minor complaints about stiffness and color bleeding</t>
  </si>
  <si>
    <t>Ironlace Unbreakable Round Bootlaces are engineered for extreme durability with para-aramid fiber construction that boasts 1500-pound tensile strength. These USA-made laces withstand heat up to 630°F, resist water, chemicals, and abrasion, and maintain their non-slip fit through the harshest conditions. Trusted by welders and tradespeople, these laces often outlast multiple pairs of work boots while remaining comfortable and secure.</t>
  </si>
  <si>
    <t>7-9 years, often outlasting multiple pairs of work boots</t>
  </si>
  <si>
    <t>What materials are Ironlace Unbreakable Round Bootlaces made from?</t>
  </si>
  <si>
    <t>They are made of 100% advanced para-aramid fibers, which are 9 to 20 times stronger than steel and Kevlar, making them extremely durable and cut resistant.</t>
  </si>
  <si>
    <t>Are Ironlace bootlaces fire resistant?</t>
  </si>
  <si>
    <t>Yes, Ironlace bootlaces are fire resistant up to 630°F (332°C), designed to withstand high heat environments such as firefighting and welding.</t>
  </si>
  <si>
    <t>Do Ironlace bootlaces have a warranty?</t>
  </si>
  <si>
    <t>Ironlace bootlaces come with a lifetime warranty. If they break, customers can contact Ironlace with proof of purchase and receive replacement laces.</t>
  </si>
  <si>
    <t>Are Ironlace bootlaces waterproof and suitable for winter conditions?</t>
  </si>
  <si>
    <t>Yes, these laces are waterproof and do not absorb water, so they won't freeze, allowing you to tie and untie them easily even in cold weather.</t>
  </si>
  <si>
    <t>Will Ironlace bootlaces stay tied and resist stretching?</t>
  </si>
  <si>
    <t>Yes, they are stretch-free and non-slip, designed to lace up tight and stay tied under tough conditions without loosening.</t>
  </si>
  <si>
    <t>Outlasts multiple pairs of boots</t>
  </si>
  <si>
    <t>1500+ lb tensile strength</t>
  </si>
  <si>
    <t>Withstands welding sparks and chemicals</t>
  </si>
  <si>
    <t>Lifetime warranty with simple claims</t>
  </si>
  <si>
    <t>Black dye bleeds badly</t>
  </si>
  <si>
    <t>Initially stiff and rough on hands</t>
  </si>
  <si>
    <t>Only available in round profile</t>
  </si>
  <si>
    <t>Aglets occasionally arrive defective</t>
  </si>
  <si>
    <t>{"frequency":{"frequency":"As Needed","description":"Clean and maintain the laces when visibly dirty or after heavy use to ensure durability and ease of lacing."},"steps":[{"step":1,"title":"Clean","icon":"clean","description":"Use mild detergent such as a small amount of dish soap (e.g., Dawn) and warm water to gently clean dirt and grime. Avoid harsh chemicals or abrasive brushes that could damage the fibers.","products":[{"name":"Dawn Dish Soap","price":"$5-7"}]},{"step":2,"title":"Condition / Maintain","icon":"condition","description":"Inspect the lace tips (aglets) for fraying. If damaged or missing, trim the frayed end carefully and apply a drop of super glue on the lace tip to harden it and prevent further fraying.","products":[{"name":"Super Glue","price":"$3-6"}]},{"step":3,"title":"Protect / Store","icon":"protect","description":"Store laces in a dry environment away from prolonged exposure to direct sunlight or harsh chemicals when not in use to maintain fiber integrity and color.","products":[]}]}</t>
  </si>
  <si>
    <t>Made in the USA; listings and retailer descriptions explicitly state these laces are manufactured in the United States</t>
  </si>
  <si>
    <t>unbreakable bootlaces, para-aramid laces, fireproof shoelaces, welding gear, durable boot accessories, waterproof laces, heat resistant, work boot laces, lifetime warranty, made in usa</t>
  </si>
  <si>
    <t>Welding and metalwork, Construction and trades, Firefighting, Outdoor hiking and trekking, Long-term work boot use</t>
  </si>
  <si>
    <t>""These outlast every pair of work boots I put them on, surviving 7 years of sparks, molten metal and chemicals." – Welder on Reddit</t>
  </si>
  <si>
    <t>I've transferred the same laces through three boots now. The black dye bleeds badly but they're absolutely bombproof." – Amazon reviewer</t>
  </si>
  <si>
    <t>https://www.buyitforlifeproducts.com/?post_type=bifl-product&amp;p=6079</t>
  </si>
  <si>
    <t>Fisher</t>
  </si>
  <si>
    <t>Space Pen Brass</t>
  </si>
  <si>
    <t>https://www.amazon.com/Fisher-Space-Pen-Ballpoint-M4RAW/dp/B071V2T7GS/ref=sr_1_3?crid=2W3FKUHHVLBLN&amp;dib=eyJ2IjoiMSJ9.FIUuRlAV5pgSSrgPk8VSiSar2iMio295hRSMBAxcfwQ4xfNzJan8TrtQmUaMRKBd86vIWVcVbUUKpoTUcbG6BHp4q49tpyHbnf8jRkZ28eZgAn0aJkw73bBn6a0gWyF-hThVa62181QQV1OFgAjhnFj4_f1ulT_21hQ-TDRBZtYwi92ZjpbrjGumndFUIUC-6ZfIbvY8xovNcpKmIrahBhYLWEdfoH920nOG1XP8ClcOF5IhbdiVszSy7Rc0Ll7jbJcbobpFqxQA28nOLKigCnKe2RNZgWRqAoWSBkFmIn4.5Z7OVRPMnZhupN2X1ATCB6mUSy8ZAvsH-Q4NAtEygEw&amp;dib_tag=se&amp;keywords=Fisher%2BSpace%2BPen%2BRaw%2BBrass%2BBullet%2BPen&amp;qid=1754668769&amp;sprefix=fisher%2Bspace%2Bpen%2Braw%2Bbrass%2Bbullet%2Bpen%2Caps%2C791&amp;sr=8-3&amp;th=1</t>
  </si>
  <si>
    <t>https://amzn.to/4loWZWP</t>
  </si>
  <si>
    <t>B071V2T7GS</t>
  </si>
  <si>
    <t>https://docs.google.com/document/d/1hQUcuOlt-RRVjk_ZjGj9Z02TqnbNWxs-jcqOw81HsVI</t>
  </si>
  <si>
    <t>https://docs.google.com/document/d/1NJ02gl1paBjmnuJGPC8xf6Xy_xqWkPd5SGIhS5iKeVE/edit</t>
  </si>
  <si>
    <t>https://docs.google.com/document/d/1QHJtlV1BGH5EPtkmDLx9dr_ZxeI-9U8TGImVEeQAXKM/edit</t>
  </si>
  <si>
    <t>https://docs.google.com/document/d/1Mp9qsnqIRhTLI6-Rhr1EZlpmH0kM9mSmmiDbbc5pMkA/edit</t>
  </si>
  <si>
    <t>https://www.fischersports.com/</t>
  </si>
  <si>
    <t>https://docs.google.com/document/d/178cSWmwA6bFtNNafpV5HGd8mPBCTSE0Kb3PuwlDhafU/edit</t>
  </si>
  <si>
    <t>https://www.amazon.com/stores/FisherSpacePen/page/90D16D6A-C1E9-4795-BB71-4F67E2479A87?lp_asin=B071V2T7GS&amp;ref_=ast_bln&amp;store_ref=bl_ast_dp_brandLogo_sto</t>
  </si>
  <si>
    <t>https://m.media-amazon.com/images/I/61dOeRKu0hL._AC_SL1500_.jpg</t>
  </si>
  <si>
    <t>https://m.media-amazon.com/images/I/61dOeRKu0hL._AC_SL1500_.jpg, https://m.media-amazon.com/images/I/81DEBx538sL._AC_SL1500_.jpg, https://m.media-amazon.com/images/I/71tb74+gt0L._AC_SL1500_.jpg, https://m.media-amazon.com/images/I/91YasRymBWL._AC_SL1500_.jpg, https://m.media-amazon.com/images/I/810fL5mGAuL._AC_SL1500_.jpg, https://m.media-amazon.com/images/I/613igZX2SsL._AC_SL1500_.jpg</t>
  </si>
  <si>
    <t>Office Products &gt; Office &amp; School Supplies &gt; Writing &amp; Correction Supplies &gt; Pens &amp; Refills &gt; Ballpoint Pens</t>
  </si>
  <si>
    <t>A Pen Designed to Last: The Brass Cap-O-Matic Space Pen features unique properties to provide peace of mind, offering a cleaner, safer writing experience Write at any Angle: Fisher Space Pens are versatile and practical ballpoint pens that can smoothly write at any angle, even upside down with reliable performance on almost any surface Write in Extreme Temperatures: All Fisher Space Pens write in extreme temperatures ranging from -30°F to 250°F (-34° to +121°C), underwater, in space or any other harsh environment Quality and Reliability: Trusted by Astronauts, Explorers, and Professionals, Fisher Space Pens are often used in industries including Engineering, Aviation, Science, and Outdoor Adventures Explore The Fisher Space Pen Collection: Try our full collection of versatile and functional pens designed to write in Zero Gravity, Underwater, Through Oil and Grease and in Extreme Temperatures</t>
  </si>
  <si>
    <t>5.38 x 0.38 x 0.38 inches</t>
  </si>
  <si>
    <t>A Pen Designed to Last: The Brass Cap-O-Matic Space Pen features unique properties to provide peace of mind, offering a cleaner, safer writing experience</t>
  </si>
  <si>
    <t>Write at any Angle: Fisher Space Pens are versatile and practical ballpoint pens that can smoothly write at any angle, even upside down with reliable performance on almost any surface</t>
  </si>
  <si>
    <t>Write in Extreme Temperatures: All Fisher Space Pens write in extreme temperatures ranging from -30°F to 250°F (-34° to +121°C), underwater, in space or any other harsh environment</t>
  </si>
  <si>
    <t>Quality and Reliability: Trusted by Astronauts, Explorers, and Professionals, Fisher Space Pens are often used in industries including Engineering, Aviation, Science, and Outdoor Adventures</t>
  </si>
  <si>
    <t>Explore The Fisher Space Pen Collection: Try our full collection of versatile and functional pens designed to write in Zero Gravity, Underwater, Through Oil and Grease and in Extreme Temperatures</t>
  </si>
  <si>
    <t>&lt;p&gt;Classic case of indestructible guts trapped in a so-so body. The legendary pressurized cartridge earns its reputation, but plastic internals and mushy mechanics hold it back from BIFL greatness.&lt;/p&gt;&lt;ul&gt;&lt;li&gt;&lt;strong&gt;Cartridge is bulletproof:&lt;/strong&gt; Users confirm it writes in extreme heat/cold, upside down, on wet surfaces - one called it a pen that will just go and go until you run out of ink&lt;/li&gt;&lt;li&gt;&lt;strong&gt;Brass body takes abuse:&lt;/strong&gt; Multiple reviewers praise the raw brass as built like a tank that develops character through patina, though some models have fragile finishes that chip&lt;/li&gt;&lt;li&gt;&lt;strong&gt;Plastic guts are the weak link:&lt;/strong&gt; The insides except for the cartridge are cheap plastics per multiple users, with mushy click mechanism and potential thread failure points&lt;/li&gt;&lt;/ul&gt;&lt;br&gt;&lt;p&gt;&lt;strong&gt;Bottom line:&lt;/strong&gt; Buy it for the cartridge that writes anywhere, not the body that feels like a $5 pen dressed in metal clothes&lt;/p&gt;</t>
  </si>
  <si>
    <t>&lt;p&gt;The Fisher Space Pen scores high on repairability thanks to its simple design and legendary lifetime warranty support. Users report Fisher readily replaces entire pens under warranty with excellent customer service that builds immense goodwill.&lt;/p&gt;&lt;ul&gt;&lt;li&gt;&lt;strong&gt;Parts availability:&lt;/strong&gt; Standard pressurized refills are widely available and the pen uses a simple twist-apart design for easy cartridge replacement&lt;/li&gt;&lt;li&gt;&lt;strong&gt;Weak points:&lt;/strong&gt; The plastic internal threads and mushy click mechanism are the main failure points, with users noting the insides all except for the cartridge are made from cheap plastics&lt;/li&gt;&lt;li&gt;&lt;strong&gt;Warranty saves it:&lt;/strong&gt; Multiple users confirm Fisher replaced their worn pens with brand new ones plus free refills under the lifetime warranty&lt;/li&gt;&lt;/ul&gt;&lt;br&gt;&lt;p&gt;&lt;strong&gt;Bottom line:&lt;/strong&gt; While the plastic internals are a letdown, the combination of easy refill access, widespread parts availability, and Fisher's exceptional warranty support makes this a pen you can keep running for decades.&lt;/p&gt;</t>
  </si>
  <si>
    <t>&lt;p&gt;Fisher Space Pens are covered by a comprehensive lifetime warranty against manufacturing defects, consistently honored according to user reports.&lt;/p&gt;&lt;ul&gt;&lt;li&gt;&lt;strong&gt;Coverage:&lt;/strong&gt; Lifetime warranty against all manufacturing defects, transferable to subsequent owners&lt;/li&gt;&lt;li&gt;&lt;strong&gt;Process:&lt;/strong&gt; Clear claim procedure through mail-in system to their Nevada facility, though buyer pays shipping&lt;/li&gt;&lt;li&gt;&lt;strong&gt;Real-world experience:&lt;/strong&gt; Multiple users confirm excellent warranty fulfillment with responsive service and free replacements, even creating strong brand loyalty&lt;/li&gt;&lt;/ul&gt;&lt;br&gt;&lt;p&gt;&lt;strong&gt;Bottom line:&lt;/strong&gt; Fisher's warranty is a genuine BIFL asset with well-documented cases of the company replacing pens years after purchase with minimal questions, though natural patina/wear on brass models is expectedly not covered.&lt;/p&gt;</t>
  </si>
  <si>
    <t xml:space="preserve">&lt;p&gt;&amp;lt;p&amp;gt;No sustainability claims or evidence found in the reviews. Users focus entirely on durability and functionality without mentioning materials sourcing, recycling, or environmental impact.&amp;lt;/p&amp;gt;&amp;lt;ul&amp;gt;&amp;lt;li&amp;gt;&amp;lt;strong&amp;gt;Long-lasting design:&amp;lt;/strong&amp;gt; Multiple users report pens working for 10-12 years of daily use, suggesting reduced replacement needs&amp;lt;/li&amp;gt;&amp;lt;li&amp;gt;&amp;lt;strong&amp;gt;Lifetime warranty:&amp;lt;/strong&amp;gt; Brand offers lifetime replacement which encourages repair over disposal&amp;lt;/li&amp;gt;&amp;lt;li&amp;gt;&amp;lt;strong&amp;gt;Mixed materials:&amp;lt;/strong&amp;gt; Brass body develops patina and lasts, but plastic internals are called cheap and prone to failure&amp;lt;/li&amp;gt;&amp;lt;/ul&amp;gt;&amp;lt;br&amp;gt;&amp;lt;p&amp;gt;&amp;lt;strong&amp;gt;Bottom line:&amp;lt;/strong&amp;gt; Built to last with lifetime support, but no transparency on material sourcing or end-of-life recycling makes this a sustainability unknown.&amp;lt;/p&amp;gt;&lt;/p&gt;
</t>
  </si>
  <si>
    <t>&lt;p&gt;The Fisher Space Pen enjoys strong respect in BIFL communities, praised for its lifetime warranty and legendary reliability, though opinions split on build quality details.&lt;/p&gt;&lt;ul&gt;&lt;li&gt;&lt;strong&gt;Warranty hero status:&lt;/strong&gt; Redditors love that Fisher replaced pens with zero hassle, turning frustrated users into loyal fans through exceptional customer service&lt;/li&gt;&lt;li&gt;&lt;strong&gt;Writes anywhere reputation:&lt;/strong&gt; The pressurized cartridge earns consistent praise from pilots, outdoor workers, and EDC enthusiasts who say it never fails in extreme conditions&lt;/li&gt;&lt;li&gt;&lt;strong&gt;Brass patina culture:&lt;/strong&gt; A devoted subgroup shares photos of their weathered brass pens, treating the natural aging process as a feature worth celebrating&lt;/li&gt;&lt;li&gt;&lt;strong&gt;Cheap plastic internals:&lt;/strong&gt; Many users feel betrayed that a $26 pen has mushy click mechanisms and plastic threads that don't match the tank-like exterior&lt;/li&gt;&lt;li&gt;&lt;strong&gt;Cap-O-Matic disaster:&lt;/strong&gt; This specific model gets roasted for rattling parts and tinny feel, with one user calling it awful and almost every part rattles&lt;/li&gt;&lt;/ul&gt;&lt;br&gt;&lt;p&gt;&lt;strong&gt;Bottom line:&lt;/strong&gt; The cartridge technology is universally trusted, but the pen body quality varies wildly by model, making it a qualified BIFL recommendation.&lt;/p&gt;</t>
  </si>
  <si>
    <t>The Fisher Space Pen earns its BIFL status primarily through its legendary pressurized cartridge and exceptional lifetime warranty service, not its construction quality. The pen's brass exterior ages beautifully, but plastic internals and mediocre mechanics betray the premium price. Ideal for those needing reliable writing in extreme conditions, with Fisher's no-questions-asked replacement policy as your insurance against the disappointing build quality. The space pen paradox: mediocre construction saved by bulletproof ink technology and customer service.</t>
  </si>
  <si>
    <t>"Pressurized cartridge is genuinely bulletproof – works in any environment, temperature, or orientation when other pens fail</t>
  </si>
  <si>
    <t>Disappointing plastic internals and mushy click mechanism are the primary failure points in an otherwise tank-like exterior</t>
  </si>
  <si>
    <t>Exceptional lifetime warranty consistently honored with Fisher replacing entire pens and including free refills, creating loyal customers</t>
  </si>
  <si>
    <t>The $26 price buys legendary cartridge technology and warranty support rather than premium build quality</t>
  </si>
  <si>
    <t>Model-specific quality varies widely – brass models gain character through patina while the Cap-O-Matic is universally panned for rattling parts</t>
  </si>
  <si>
    <t>The Fisher Space Pen Brass combines legendary functionality with timeless style. Its pressurized ink cartridge writes smoothly in extreme temperatures, underwater, upside down, and on virtually any surface. Housed in a solid brass body that develops unique patina with use, this pen offers reliable performance in challenging conditions. Backed by Fisher's respected lifetime warranty, it's a dependable writing tool for adventurers, professionals, and everyday carry enthusiasts.</t>
  </si>
  <si>
    <t>10-15 years with regular use, with lifetime warranty support for manufacturing defects</t>
  </si>
  <si>
    <t>What is the Space Pen Brass by Fisher made of?</t>
  </si>
  <si>
    <t>The Space Pen Brass by Fisher is made from raw brass, which is a copper alloy composed of 85% Copper and 15% Zinc. This composition provides antimicrobial properties. The pen is known for its durability and resistance to corrosion.</t>
  </si>
  <si>
    <t>Can the Fisher Space Pen write in extreme conditions?</t>
  </si>
  <si>
    <t>Yes, the Fisher Space Pen can write upside down, underwater, over grease, and in extreme temperatures ranging from -30 to +250 degrees Fahrenheit. It can also write in space, making it highly versatile.</t>
  </si>
  <si>
    <t>What is the size of the Fisher Space Pen when closed?</t>
  </si>
  <si>
    <t>The Fisher Space Pen measures approximately 3.7 to 3.77 inches (94 mm to 95.5 mm) when closed, making it compact enough to fit in a wallet or pocket.</t>
  </si>
  <si>
    <t>Does the Fisher Space Pen have a clip for attachment?</t>
  </si>
  <si>
    <t>The basic raw brass model does not come with a clip, but there are versions available with clips for added convenience.</t>
  </si>
  <si>
    <t>What type of ink does the Fisher Space Pen use?</t>
  </si>
  <si>
    <t>The Fisher Space Pen uses pressurized PR4 black medium point refills, which are compatible with any PR refill. These refills allow the pen to write smoothly in various conditions.</t>
  </si>
  <si>
    <t>Writes in extreme conditions reliably</t>
  </si>
  <si>
    <t>Lifetime warranty with excellent service</t>
  </si>
  <si>
    <t>Brass body develops beautiful patina</t>
  </si>
  <si>
    <t>Widely available replacement cartridges</t>
  </si>
  <si>
    <t>Cheap plastic internals</t>
  </si>
  <si>
    <t>Mushy click mechanism feels disappointing</t>
  </si>
  <si>
    <t>Some models have fragile finishes</t>
  </si>
  <si>
    <t>Higher price for mediocre build quality</t>
  </si>
  <si>
    <t>{"frequency":{"frequency":"As needed","description":"Clean and maintain the pen whenever dirt, tarnish, or mechanism roughness appears to ensure smooth operation and appearance."},"steps":[{"step":1,"title":"Clean","icon":"clean","description":"Wipe the brass body with a soft cloth dampened with warm soapy water, avoiding harsh chemicals. For tarnish removal, gently apply a mild acid such as ketchup to a small area to test, then lightly rub and rinse off. Avoid abrasive cleaners that can scratch the brass surface.","products":[{"name":"Mild Dish Soap","price":"$5"},{"name":"Fine Soft Cloth","price":"$10"}]},{"step":2,"title":"Condition / Maintain","icon":"condition","description":"If the pen mechanism feels slow or gritty, disassemble by unscrewing the crown, clean parts with warm soapy water, dry thoroughly, then apply a small amount of PTFE-based lubricant to the mechanism channel before reassembling.","products":[{"name":"PTFE-based Lubricant","price":"$8-15"}]},{"step":3,"title":"Protect / Store","icon":"protect","description":"Store the pen in a dry place away from extreme temperatures and humidity to prevent corrosion and tarnishing. Avoid leaving the pen exposed to lotions or perfumes which can accelerate brass patina formation.","products":[]}]}</t>
  </si>
  <si>
    <t>Manufactured and assembled in Boulder City, Nevada at Fisher Space Pen's own facility.</t>
  </si>
  <si>
    <t>space pen, brass pen, write anywhere, pressurized ink, extreme conditions, everyday carry, edc pen, lifetime warranty, patina development, fisher pen</t>
  </si>
  <si>
    <t>Outdoor adventure writing, Professional fieldwork, Everyday carry use, Writing in extreme conditions, Emergency situations</t>
  </si>
  <si>
    <t>""Buy it for the cartridge that writes anywhere, not the body that feels like a $5 pen dressed in metal clothes." – BIFL reviewer</t>
  </si>
  <si>
    <t>The pen will just go and go until you run out of ink, writing in extreme heat/cold, upside down, on wet surfaces." – Reddit user</t>
  </si>
  <si>
    <t>https://www.buyitforlifeproducts.com/?post_type=bifl-product&amp;p=6087</t>
  </si>
  <si>
    <t>Zebra</t>
  </si>
  <si>
    <t>Metal Pen</t>
  </si>
  <si>
    <t>https://www.amazon.com/Zebra-Pen-Ballpoint-Stainless-Retractable/dp/B08MWNSRYB/ref=sr_1_7?crid=2QJ2CTWZC47P5&amp;dib=eyJ2IjoiMSJ9.UhJnI_IwKITg4L86rCWvLqbHGVYIIdUBOZNxB2YWgsbk6K2b7oj7s8s8dgnfAbtD--biblCtmgzl1Vyxw38yCAtWLGFiV3khedb1igC79o90w021z5IlWUFBEMb7_snpZbCtQLkDA_goamTY1kYMpMcluQ8fVgblj5p_JsQIXAvyYo_XtmYxr5UpVS4i8L0rHyhNeMIryidFiU_ywGgGGO9tF13buP6Lq-CMzSlnHXgEs31HMMWj012Ly8UjnIHMQ01Xz1U1w2DL_a3pFMXgnuUStlK_zMiihaTOHgnRfEQ.fgU67nBdAQhEYN_HPOoHXd9YuGXV5c4oyAaSfvjjjSU&amp;dib_tag=se&amp;keywords=Zebra+F-701+Metal+Ballpoint+Pen&amp;qid=1754668910&amp;sprefix=zebra+f-701+metal+ballpoint+pen%2Caps%2C670&amp;sr=8-7</t>
  </si>
  <si>
    <t>https://amzn.to/4mwOc5Z</t>
  </si>
  <si>
    <t>B08MWNSRYB</t>
  </si>
  <si>
    <t>https://docs.google.com/document/d/1l3e11eW6jkoW3N-wdFI7nUdk2CUHM4LdNSTb7zZhbLM</t>
  </si>
  <si>
    <t>https://docs.google.com/document/d/19H6p42RlSsLs_KMZYFl-oUs7Q7wvemq6BtSKTbkxr_o/edit</t>
  </si>
  <si>
    <t>https://docs.google.com/document/d/1h52LPVU05yhWIIMym-sKMJ10IxUzOtj2g2kqo1OVzQg/edit</t>
  </si>
  <si>
    <t>https://docs.google.com/document/d/1rECmiYUdm4MMo20G8sIGSEEy1XDBIpb4lLbZKo9Ykk8/edit</t>
  </si>
  <si>
    <t>https://www.zebra.com</t>
  </si>
  <si>
    <t>https://docs.google.com/document/d/1IP49OwW2Ubcu66AaGOqUoYcYVkoA9Jwqe38k-RhlFKI/edit</t>
  </si>
  <si>
    <t>https://www.amazon.com/stores/ZebraPen/page/019BBFC3-6A76-4317-B805-DCD1C105134C?is_byline_deeplink=true&amp;deeplink=69CC0951-25AD-46CB-AD49-B1DAB8656973&amp;redirect_store_id=019BBFC3-6A76-4317-B805-DCD1C105134C&amp;lp_asin=B08MWNSRYB&amp;ref_=ast_bln&amp;store_ref=bl_ast_dp_brandLogo_sto</t>
  </si>
  <si>
    <t>https://m.media-amazon.com/images/I/718dZZYIMWL._AC_SL1500_.jpg</t>
  </si>
  <si>
    <t>https://m.media-amazon.com/images/I/718dZZYIMWL._AC_SL1500_.jpg, https://m.media-amazon.com/images/I/61wI8eTVP8L._AC_SL1500_.jpg, https://m.media-amazon.com/images/I/61-L7T3e3hL._AC_SL1500_.jpg, https://m.media-amazon.com/images/I/41VvSY0u3ML._AC_.jpg, https://m.media-amazon.com/images/I/61GF4YBvx8L._AC_SL1500_.jpg, https://m.media-amazon.com/images/I/71baAzH3ObL._AC_SL1500_.jpg, https://m.media-amazon.com/images/I/21+lkJUWFPL._AC_.jpg, https://m.media-amazon.com/images/I/61VGcT85XuL._AC_SL1500_.jpg, https://m.media-amazon.com/images/I/71Jr23kiNQL._AC_SL1500_.jpg</t>
  </si>
  <si>
    <t>SMOOTH WRITING - Our zebra 701 metal pen features a fine point, easy-glide ink for a top-of-the-line writing performance. It writes smoothly and has just enough heft so you hardly have to press the pen to the paper. SUPERIOR WRITING STABILITY - The easy-to-hold knurled nice metal grip provides superior writing stability and comfort. easily sign documents and write reports without straining your hand. MODERN &amp; STYLISH LOOK - Our premium zebra pens offer both a stylish design and superior functionality. the sleek look of our pretty executive pen makes a statement before you even write a word. REFILLABLE WITH F-REFILL - Save time and money by investing in an professional metal barrel pen that can last a lifetime. Refillable pens are also ideal as they’re less wasteful than disposable ones. STEADFAST &amp; DEPENDABLE - Our ball point pen will write on everything from regular paper to glossy receipts. with a 0.8mm point, our luxury pen is a reliable tool you can use for various writing tasks.</t>
  </si>
  <si>
    <t>2.3 x 0.8 x 6.7 inches</t>
  </si>
  <si>
    <t>SMOOTH WRITING - Our zebra 701 metal pen features a fine point, easy-glide ink for a top-of-the-line writing performance. It writes smoothly and has just enough heft so you hardly have to press the pen to the paper.</t>
  </si>
  <si>
    <t>SUPERIOR WRITING STABILITY - The easy-to-hold knurled nice metal grip provides superior writing stability and comfort. easily sign documents and write reports without straining your hand.</t>
  </si>
  <si>
    <t>MODERN &amp; STYLISH LOOK - Our premium zebra pens offer both a stylish design and superior functionality. the sleek look of our pretty executive pen makes a statement before you even write a word.</t>
  </si>
  <si>
    <t>REFILLABLE WITH F-REFILL - Save time and money by investing in an professional metal barrel pen that can last a lifetime. Refillable pens are also ideal as they’re less wasteful than disposable ones.</t>
  </si>
  <si>
    <t>STEADFAST &amp; DEPENDABLE - Our ball point pen will write on everything from regular paper to glossy receipts. with a 0.8mm point, our luxury pen is a reliable tool you can use for various writing tasks.</t>
  </si>
  <si>
    <t>&lt;p&gt;The F-701 delivers serious durability at an unbeatable price. Users report these pens surviving years of daily pocket carry, drops, and harsh environments where plastic pens would be destroyed in weeks.&lt;/p&gt;&lt;ul&gt;&lt;li&gt;&lt;strong&gt;Stainless steel construction:&lt;/strong&gt; Reviewers repeatedly confirm it's the only pen that lasted long enough to need a refill and survived kitchens, hospitals, and fieldwork where others failed&lt;/li&gt;&lt;li&gt;&lt;strong&gt;Plastic internals are the Achilles heel:&lt;/strong&gt; Multiple users experienced click mechanism failures with broken plastic parts or stripped threads, though external metal body remains intact&lt;/li&gt;&lt;li&gt;&lt;strong&gt;Stock refill is garbage:&lt;/strong&gt; Community consensus is the included ink is scratchy and dull, but pen transforms into heirloom-grade with Fisher Space Pen or Uni Power Tank refills&lt;/li&gt;&lt;/ul&gt;&lt;br&gt;&lt;p&gt;&lt;strong&gt;Bottom line:&lt;/strong&gt; Could've been perfect with all-metal internals, but at under $10 it's still the toughest everyday pen you can buy without crying if you lose it&lt;/p&gt;</t>
  </si>
  <si>
    <t>&lt;p&gt;The F-701 gets solid marks for being refillable and hackable, though the tight assembly and plastic internals hold it back from perfection.&lt;/p&gt;&lt;ul&gt;&lt;li&gt;&lt;strong&gt;Refill Access:&lt;/strong&gt; Users report the tip section being extremely tight from factory, sometimes requiring pliers to open which risks damaging the pen's body or clip&lt;/li&gt;&lt;li&gt;&lt;strong&gt;Modding Community:&lt;/strong&gt; Experienced users note compatibility with popular third-party cartridges like Fisher Space Pen refills, with a thriving community sharing tips on upgrades&lt;/li&gt;&lt;li&gt;&lt;strong&gt;Weak Points:&lt;/strong&gt; Multiple reviewers reported the internal click mechanism breaking due to a plastic component, and some experienced stripped threads&lt;/li&gt;&lt;/ul&gt;&lt;br&gt;&lt;p&gt;&lt;strong&gt;Bottom line:&lt;/strong&gt; Built to last with standard refills available, but the overly tight assembly and breakable plastic internals mean repairs require patience and potentially some force.&lt;/p&gt;</t>
  </si>
  <si>
    <t>&lt;p&gt;Zebra Pen Corp. offers a lifetime limited warranty on their metal pens, guaranteeing performance for the original end user.&lt;/p&gt;&lt;ul&gt;&lt;li&gt;&lt;strong&gt;Coverage:&lt;/strong&gt; Defects in materials and workmanship for the pen's lifetime, with replacement or repair offered.&lt;/li&gt;&lt;li&gt;&lt;strong&gt;Limitations:&lt;/strong&gt; Warranty excludes damage from misuse, abuse, normal wear, modifications, or unintended uses.&lt;/li&gt;&lt;li&gt;&lt;strong&gt;User Experience:&lt;/strong&gt; Multiple BIFL community members reference the pen's durability, with some noting they've used the same pen long enough to need refills, suggesting longevity matches warranty claims.&lt;/li&gt;&lt;/ul&gt;&lt;br&gt;&lt;p&gt;&lt;strong&gt;Bottom line:&lt;/strong&gt; Zebra backs their metal pens with a solid lifetime warranty that appears to be honored based on user experiences, though normal wear is excluded and some users report mechanical failures that may test the warranty's boundaries.&lt;/p&gt;</t>
  </si>
  <si>
    <t xml:space="preserve">&lt;p&gt;&amp;lt;p&amp;gt;The reviews contain virtually no information about sustainability, eco-friendly materials, or environmental practices for this pen. No users mentioned recycled content, packaging waste, or end-of-life disposal.&amp;lt;/p&amp;gt;&amp;lt;ul&amp;gt;&amp;lt;li&amp;gt;&amp;lt;strong&amp;gt;Durability focus:&amp;lt;/strong&amp;gt; Users repeatedly praise that it&amp;#39;s the only pen that has survived long enough for them to actually need an ink refill, suggesting less waste through longevity&amp;lt;/li&amp;gt;&amp;lt;li&amp;gt;&amp;lt;strong&amp;gt;Refillable design:&amp;lt;/strong&amp;gt; Multiple reviewers highlight buying refills and using third-party cartridges, extending product life indefinitely&amp;lt;/li&amp;gt;&amp;lt;li&amp;gt;&amp;lt;strong&amp;gt;Metal construction:&amp;lt;/strong&amp;gt; The all-metal body means no plastic waste and potential recyclability, though no reviewer explicitly mentions recycling&amp;lt;/li&amp;gt;&amp;lt;/ul&amp;gt;&amp;lt;br&amp;gt;&amp;lt;p&amp;gt;&amp;lt;strong&amp;gt;Bottom line:&amp;lt;/strong&amp;gt; While the F-701&amp;#39;s refillable design and durable construction align with reduce-and-reuse principles, the complete absence of sustainability information in reviews means we can&amp;#39;t assess actual environmental impact. Score reflects this lack of data.&amp;lt;/p&amp;gt;&lt;/p&gt;
</t>
  </si>
  <si>
    <t>&lt;p&gt;The F-701 is a cult classic on Reddit, praised as a durable workhorse that punches above its $10 price point. Users love that it's the only pen tough enough to actually need refills rather than breaking first.&lt;/p&gt;&lt;ul&gt;&lt;li&gt;&lt;strong&gt;Build quality praised:&lt;/strong&gt; Redditors consistently highlight the all-metal construction and knurled grip, calling it perfect for demanding environments like kitchens and hospitals&lt;/li&gt;&lt;li&gt;&lt;strong&gt;Stock ink divides users:&lt;/strong&gt; The default refill gets universal hate for being dull and scratchy, but the pen has spawned a modding culture where enthusiasts swap in Fisher Space Pen or Uni Power Tank refills&lt;/li&gt;&lt;li&gt;&lt;strong&gt;Value champion:&lt;/strong&gt; Users say it's great enough to enjoy using but cheap enough not to cry if lost, making it a go-to EDC recommendation&lt;/li&gt;&lt;/ul&gt;&lt;br&gt;&lt;p&gt;&lt;strong&gt;Bottom line:&lt;/strong&gt; Despite the weak stock refill and occasional click mechanism failures, the F-701 remains a r/BuyItForLife favorite for those seeking an affordable, hackable metal pen.&lt;/p&gt;</t>
  </si>
  <si>
    <t>The Zebra F-701 is a legitimate BIFL pen that punches well above its $10 price point. Its stainless steel body withstands years of abuse in demanding environments, though plastic internals occasionally fail. The refillable design and lifetime warranty cement its BIFL status, while the garbage stock ink requires upgrading to truly shine. Perfect for professionals who need a tough daily writer they can afford to lose, the F-701 represents exceptional value—especially when paired with premium third-party refills that transform it into an heirloom-quality writing tool.</t>
  </si>
  <si>
    <t>"Built like a tank with all-metal exterior that survives years of pocket carry, drops, and harsh environments</t>
  </si>
  <si>
    <t>Refillable design with robust mod community, though tight assembly requires force and plastic click mechanism can fail</t>
  </si>
  <si>
    <t>Backed by a lifetime limited warranty that appears to be honored, covering defects in materials and workmanship</t>
  </si>
  <si>
    <t>Exceptional value at under $10—tough enough to need refills rather than breaking, cheap enough not to mourn if lost</t>
  </si>
  <si>
    <t>Stock ink universally panned as scratchy and dull; transforms with Fisher Space Pen or Uni Power Tank refills</t>
  </si>
  <si>
    <t>The Zebra F-701 is a robust, all-metal ballpoint pen built for demanding environments where plastic pens fail. Featuring a precision-machined stainless steel body and knurled grip for superior writing stability, this refillable workhorse combines professional aesthetics with battlefield durability. Its practical 0.8mm point writes reliably on various surfaces, while the satisfying weight provides comfortable extended use without hand fatigue.</t>
  </si>
  <si>
    <t>5-10+ years for the metal body, with regular refill replacements</t>
  </si>
  <si>
    <t>Is the Zebra Metal Pen refillable?</t>
  </si>
  <si>
    <t>Yes, both the Zebra F-301 and F-701 Metal Pens are refillable and use Zebra's proprietary F-Refill cartridge.</t>
  </si>
  <si>
    <t>What are the main differences between the Zebra F-301 and F-701 pens?</t>
  </si>
  <si>
    <t>The F-301 has a stainless steel barrel with a comfortable nonslip grip and is compact and lightweight, while the F-701 is fully metal from tip to clip, has a wider, knurled grip, and is designed for heavy-duty use with a thicker barrel and more substantial feel.</t>
  </si>
  <si>
    <t>What is the ink color and point size available for the Zebra Metal Pen?</t>
  </si>
  <si>
    <t>The F-301 is available in blue or black ink with a fine or bold (1.6 mm) point, while the F-701 comes standard with 0.7 mm black ink.</t>
  </si>
  <si>
    <t>Is the Zebra Metal Pen retractable?</t>
  </si>
  <si>
    <t>Yes, both the F-301 and F-701 models are retractable ballpoint pens, making them convenient for on-the-go use.</t>
  </si>
  <si>
    <t>Is the Zebra F-701 Metal Pen fully made of metal?</t>
  </si>
  <si>
    <t>The current F-701 is fully metal—tip, barrel, clip, and refill—offering a rugged, durable design compared to earlier versions that had plastic internals. The F-301, while it has a metal barrel and clip, features a nonslip rubber grip.</t>
  </si>
  <si>
    <t>All-metal construction withstands years of use</t>
  </si>
  <si>
    <t>Affordable price under $10</t>
  </si>
  <si>
    <t>Accepts third-party refills like Fisher Space</t>
  </si>
  <si>
    <t>Thrives in harsh work environments</t>
  </si>
  <si>
    <t>Stock ink refill is scratchy and dull</t>
  </si>
  <si>
    <t>Plastic internal click mechanism can break</t>
  </si>
  <si>
    <t>Tip section extremely tight to open</t>
  </si>
  <si>
    <t>Requires pliers for first refill attempt</t>
  </si>
  <si>
    <t>{"frequency":{"frequency":"As Needed","description":"Clean and maintain the metal pen whenever ink refills are changed or if dirt and residue affect performance or aesthetics."},"steps":[{"step":1,"title":"Clean","icon":"clean","description":"Wipe the stainless steel barrel and grip with a soft, damp cloth to remove dirt and oils. Avoid harsh chemicals or abrasive materials that can damage the metal finish.","products":[{"name":"Microfiber Cleaning Cloth","price":"$5-10"}]},{"step":2,"title":"Condition / Maintain","icon":"condition","description":"Periodically check and refill the ink cartridge following Zebra's refill instructions. Ensure the spring inside is properly positioned when replacing the refill. Avoid dropping the pen to maintain internal mechanisms.","products":[{"name":"Zebra Pen Refill","price":"$5-8"}]},{"step":3,"title":"Protect / Store","icon":"protect","description":"Store the pen in a dry place when not in use to prevent corrosion. Use a protective case or pen holder to avoid scratches and dents for long-lasting appearance and function.","products":[]}]}</t>
  </si>
  <si>
    <t>Manufactured in Japan by Zebra Co., Ltd., a longstanding Japanese pen maker known for its metal writing instruments.</t>
  </si>
  <si>
    <t>metal pen, stainless steel pen, durable writing instrument, edc pen, refillable ballpoint, pocket pen, professional pen, zebra f-701, knurled grip pen, tactical pen</t>
  </si>
  <si>
    <t>Daily pocket carry, Professional environments, Field notes and sketching, Medical and kitchen settings, Outdoor documentation</t>
  </si>
  <si>
    <t>""The only pen that lasted long enough to need a refill and survived kitchens, hospitals, and fieldwork where others failed." – Reddit user</t>
  </si>
  <si>
    <t>Great enough to enjoy using but cheap enough not to cry if lost, making it a go-to EDC recommendation." – BIFL community member</t>
  </si>
  <si>
    <t>https://www.buyitforlifeproducts.com/?post_type=bifl-product&amp;p=6098</t>
  </si>
  <si>
    <t>Cross</t>
  </si>
  <si>
    <t>Refillable Ballpoint Pen</t>
  </si>
  <si>
    <t>https://www.amazon.com/Cross-Classic-Century-Collection-Scuderia/dp/B004E3GGNO/ref=sr_1_2_sspa?crid=2VU96RUPMYCJH&amp;dib=eyJ2IjoiMSJ9.5oMCT3LQPhI6iP0cGYrH7WOqKNcLwF2J7hh0elo5Luvc2z8_UEMz25BCtREG7HOxtSm6yPsDg8RGiQLQJbz_TPMqUQQj9JbKkqOZJu4n9OVhgyjtqDjPMmicsdw9SSOUlH_nsX--VIMfpAQVzYB0CcSgIRW7L5RWhdK-z-SNRsfrwuhJj5aVK159el7fYDDA497CrvBGg-eRFebPA40mKNbotudETOqCqKHpAnDpw8sPYBsuvnBTEk2ocZU3tf8wylDYlBOQn1HoUeQIM-KJeV6Uh6wswxpNWBy7OL89nSY.LOXsL_jRp4vJKPdVH_xFz7ef3CjeNuNAYg5_EOaVLGw&amp;dib_tag=se&amp;keywords=Cross%2BCentury%2BII%2BBallpoint%2BPen&amp;qid=1754668980&amp;sprefix=cross%2Bcentury%2Bii%2Bballpoint%2Bpen%2Caps%2C426&amp;sr=8-2-spons&amp;sp_csd=d2lkZ2V0TmFtZT1zcF9hdGY&amp;th=1</t>
  </si>
  <si>
    <t>https://amzn.to/4fxPwmW</t>
  </si>
  <si>
    <t>B004E3GGNO</t>
  </si>
  <si>
    <t>https://docs.google.com/document/d/131xZtzyIZhBoL3ix9ArwZ79btzm-4hdgcoHcGO33ExQ</t>
  </si>
  <si>
    <t>https://docs.google.com/document/d/1_PFwcYYXbHutU0alPpq_T4yzgq62apUG7B6XnkU7UlM/edit</t>
  </si>
  <si>
    <t>https://docs.google.com/document/d/1ZFvs-QXwjY3fed87SA3kJ1vAeZu_wZ57sYajuw-9-ZI/edit</t>
  </si>
  <si>
    <t>https://docs.google.com/document/d/1z-gKagF3-PZRdooxSmU52zfdemIofayBfSQesxMlYsM/edit</t>
  </si>
  <si>
    <t>https://cross.com/</t>
  </si>
  <si>
    <t>https://docs.google.com/document/d/1W7gTfSO4cpkrpBYDfazD2NLPhWXF_yv6tuHMOdhQ6x0/edit</t>
  </si>
  <si>
    <t>https://www.amazon.com/stores/Cross/page/42914124-3A01-4AE7-9557-9D2F11DF4EE1?is_byline_deeplink=true&amp;deeplink=37FF8113-0944-4BCC-BA17-2420ED7A531A&amp;redirect_store_id=42914124-3A01-4AE7-9557-9D2F11DF4EE1&amp;lp_asin=B004E3GGNO&amp;ref_=ast_bln&amp;store_ref=bl_ast_dp_brandLogo_sto</t>
  </si>
  <si>
    <t>https://m.media-amazon.com/images/I/61W40LlAThL._AC_SL1500_.jpg</t>
  </si>
  <si>
    <t>https://m.media-amazon.com/images/I/61W40LlAThL._AC_SL1500_.jpg, https://m.media-amazon.com/images/I/81832lCxwoL._AC_SL1500_.jpg, https://m.media-amazon.com/images/I/21jCiO6uRWL._AC_.jpg, https://m.media-amazon.com/images/I/61+N3VHqvFL._AC_SL1500_.jpg, https://m.media-amazon.com/images/I/71pZz5RZstL._AC_SL1500_.jpg, https://m.media-amazon.com/images/I/71oWAkc1qEL._AC_SL1500_.jpg, https://m.media-amazon.com/images/I/71n-R6xFD+L._AC_SL1500_.jpg, https://m.media-amazon.com/images/I/71PkwtTHPkL._AC_SL1500_.jpg</t>
  </si>
  <si>
    <t>CROSS Classic Century Ballpoint Pen Oil-based Product Number: N3302 Color: Medalist Mechanism: Twist type Included refill: Black, M, Medium (Model number: 8513)</t>
  </si>
  <si>
    <t>5.24 x 0.31 x 0.43 inches</t>
  </si>
  <si>
    <t>CROSS Classic Century Ballpoint Pen Oil-based</t>
  </si>
  <si>
    <t>Product Number: N3302</t>
  </si>
  <si>
    <t>Color: Medalist</t>
  </si>
  <si>
    <t>Mechanism: Twist type</t>
  </si>
  <si>
    <t>Included refill: Black, M, Medium (Model number: 8513)</t>
  </si>
  <si>
    <t>&lt;p&gt;This pen tells a tale of two eras - older Cross pens that lasted 40+ years versus newer ones with QC issues. The community is split between die-hard loyalists and frustrated users dealing with scratchy mechanisms and failing refills.&lt;/p&gt;&lt;ul&gt;&lt;li&gt;&lt;strong&gt;Build Quality:&lt;/strong&gt; Users report the all-metal construction feels solid, with some owning pens for 20-40 years - though multiple reviews note the twisting action has become very scratchy unlike the super smooth action of older Cross pens since production moved overseas&lt;/li&gt;&lt;li&gt;&lt;strong&gt;Refill Nightmare:&lt;/strong&gt; The proprietary refills are universally hated - users describe them as SHIT, mediocre, prone to hard starts, with some failing immediately. Many resort to hacking Parker refills to fit because Cross refills are so unreliable&lt;/li&gt;&lt;li&gt;&lt;strong&gt;Design Flaw:&lt;/strong&gt; The iconic slim profile causes hand fatigue and the shittiest inconsistent signatures during extended writing, making it better suited as a signature pen than daily driver&lt;/li&gt;&lt;/ul&gt;&lt;br&gt;&lt;p&gt;&lt;strong&gt;Bottom line:&lt;/strong&gt; Could've been great, but modern Cross pens are coasting on legacy reputation. The lifetime mechanical warranty sounds impressive until you realize you'll be buying overpriced, underperforming refills forever. For $43, you're paying for nostalgia, not performance.&lt;/p&gt;</t>
  </si>
  <si>
    <t>&lt;p&gt;The Cross Classic Century is essentially a sealed unit with zero DIY repair support. Users report that when mechanisms fail, there's no way in.&lt;/p&gt;&lt;ul&gt;&lt;li&gt;&lt;strong&gt;No repair documentation:&lt;/strong&gt; Multiple Reddit users confirm Cross provides no teardown guides, parts diagrams, or repair instructions — you're on your own&lt;/li&gt;&lt;li&gt;&lt;strong&gt;Refill hacking required:&lt;/strong&gt; Users resort to cutting pencil erasers as spacers to make non-Cross refills fit because the proprietary format limits options&lt;/li&gt;&lt;li&gt;&lt;strong&gt;Mechanism failures = trash:&lt;/strong&gt; When the twist action gets scratchy or fails (common complaint), there's no fix — the pen is done&lt;/li&gt;&lt;/ul&gt;&lt;br&gt;&lt;p&gt;&lt;strong&gt;Bottom line:&lt;/strong&gt; Built to be replaced, not repaired. The lifetime warranty exists because Cross knows you can't fix these yourself.&lt;/p&gt;</t>
  </si>
  <si>
    <t>&lt;p&gt;Cross offers a Lifetime Mechanical Warranty that covers mechanical failures regardless of age, providing excellent long-term protection for their refillable pens.&lt;/p&gt;&lt;ul&gt;&lt;li&gt;&lt;strong&gt;Coverage:&lt;/strong&gt; Any mechanical failures due to defects in construction or workmanship are covered with repair or replacement guaranteed.&lt;/li&gt;&lt;li&gt;&lt;strong&gt;Limitations:&lt;/strong&gt; Normal wear, damage from misuse, and consumables (refills) are excluded. A $20 processing fee and shipping costs are customer responsibility.&lt;/li&gt;&lt;li&gt;&lt;strong&gt;Process:&lt;/strong&gt; Claims require sending the pen to Cross with proof of shipment. Non-US customers should return to original retailer.&lt;/li&gt;&lt;/ul&gt;&lt;br&gt;&lt;p&gt;&lt;strong&gt;Bottom line:&lt;/strong&gt; Despite some fees and exclusions, Cross backs their pens with a true lifetime warranty that many users confirm is honored over decades, making this a genuinely BIFL-worthy warranty.&lt;/p&gt;</t>
  </si>
  <si>
    <t xml:space="preserve">&lt;p&gt;&amp;lt;p&amp;gt;No sustainability information found in the reviews. Users focus on durability and refillability but don&amp;#39;t mention materials sourcing, recycling, or environmental practices.&amp;lt;/p&amp;gt;&amp;lt;ul&amp;gt;&amp;lt;li&amp;gt;&amp;lt;strong&amp;gt;Durability signals:&amp;lt;/strong&amp;gt; Many reviewers report using Cross pens for 20-40 years, suggesting these avoid landfills through longevity&amp;lt;/li&amp;gt;&amp;lt;li&amp;gt;&amp;lt;strong&amp;gt;Refill system:&amp;lt;/strong&amp;gt; The refillable design reduces waste compared to disposable pens, though users complain about proprietary refills limiting options&amp;lt;/li&amp;gt;&amp;lt;li&amp;gt;&amp;lt;strong&amp;gt;No eco claims:&amp;lt;/strong&amp;gt; Neither positive nor negative environmental impacts are discussed in any reviews&amp;lt;/li&amp;gt;&amp;lt;/ul&amp;gt;&amp;lt;br&amp;gt;&amp;lt;p&amp;gt;&amp;lt;strong&amp;gt;Bottom line:&amp;lt;/strong&amp;gt; While the pen&amp;#39;s long lifespan and refillable nature imply some sustainability benefits, there&amp;#39;s zero evidence of deliberate eco-design or responsible manufacturing practices.&amp;lt;/p&amp;gt;&lt;/p&gt;
</t>
  </si>
  <si>
    <t>&lt;p&gt;Reddit reveals a deeply polarized community around Cross pens: users love the iconic design and heritage but are frustrated by poor refill quality and ergonomics.&lt;/p&gt;&lt;ul&gt;&lt;li&gt;&lt;strong&gt;Refill hate is universal:&lt;/strong&gt; Users call Cross refills mediocre, SHIT, and actively hack Parker refills to fit instead&lt;/li&gt;&lt;li&gt;&lt;strong&gt;Slim design divides users:&lt;/strong&gt; Beautiful without being gaudy vs too narrow for extended writing causing hand fatigue&lt;/li&gt;&lt;li&gt;&lt;strong&gt;Quality concerns growing:&lt;/strong&gt; Long-time users report twisting action has become very scratchy and it's not been the same since moving production overseas&lt;/li&gt;&lt;/ul&gt;&lt;br&gt;&lt;p&gt;&lt;strong&gt;Bottom line:&lt;/strong&gt; Mixed experiences on durability and returns - the pen body earns nostalgia points but functional performance disappoints many BIFL seekers who expect better from a $40+ pen.&lt;/p&gt;</t>
  </si>
  <si>
    <t>The Cross Classic Century is more legacy than longevity at this point. While backed by an excellent lifetime mechanical warranty, modern versions suffer from scratchy mechanisms and universally hated proprietary refills. The all-metal construction feels solid, but quality has declined since production moved overseas. At $43, you're buying a recognizable design that makes a decent signature pen but falls short as a daily writer due to ergonomic limitations and refill issues. Best for those who value brand heritage over writing performance and don't mind replacing refills frequently.</t>
  </si>
  <si>
    <t>"Durability varies dramatically between vintage models (excellent) and modern production (mediocre), with many users reporting scratchy mechanisms developing over time</t>
  </si>
  <si>
    <t>Essentially non-repairable with zero DIY options - when the mechanism fails, the pen is effectively trash despite the warranty</t>
  </si>
  <si>
    <t>Lifetime Mechanical Warranty is genuinely honored for decades, though requires $20 processing fee plus shipping</t>
  </si>
  <si>
    <t>Poor value at $43 considering the proprietary refill system forces you into buying universally criticized ink cartridges</t>
  </si>
  <si>
    <t>Community consensus: beautiful slim design with nostalgic appeal but disappointing writing experience that causes hand fatigue during extended use</t>
  </si>
  <si>
    <t>The Cross Classic Century Ballpoint Pen features a sophisticated all-metal construction with a timeless design that's instantly recognizable. Its slim profile and twist mechanism make it ideal for quick note-taking and signatures. This refillable pen combines elegant aesthetics with functional simplicity, making it a potential heirloom piece that can accompany you through decades of writing.</t>
  </si>
  <si>
    <t>10-20+ years for the pen body with regular refill replacements</t>
  </si>
  <si>
    <t>How do I replace the refill in my Cross ballpoint pen?</t>
  </si>
  <si>
    <t>Remove the pen cap, unscrew the old refill counter-clockwise, turn the internal mechanism as far as it will go counter-clockwise, insert the new refill by twisting clockwise, and replace the cap.</t>
  </si>
  <si>
    <t>Which refill options are available for Cross ballpoint pens?</t>
  </si>
  <si>
    <t>Cross offers broad, medium, and fine point refills in black, blue, and red ink, with additional colors if using third-party brands like Monteverde.</t>
  </si>
  <si>
    <t>Can I use a rollerball refill in my Cross ballpoint pen?</t>
  </si>
  <si>
    <t>No, rollerball and ballpoint refills are not interchangeable; each pen type is designed to work only with its specific refill type.</t>
  </si>
  <si>
    <t>How do I know which refill is compatible with my Cross pen?</t>
  </si>
  <si>
    <t>Check your pen’s collection (e.g., Classic Century, Townsend) and refill type (ballpoint, rollerball, fountain), then refer to the Cross refill guide for model-specific options.</t>
  </si>
  <si>
    <t>Are Cross ballpoint pen refills available in colors other than black, blue, and red?</t>
  </si>
  <si>
    <t>Standard Cross refills come in black, blue, and red, but Monteverde-branded refills compatible with Cross pens are available in a wider variety of colors.</t>
  </si>
  <si>
    <t>Lifetime mechanical warranty coverage</t>
  </si>
  <si>
    <t>All-metal construction feels solid</t>
  </si>
  <si>
    <t>Some users report 20-40 year lifespan</t>
  </si>
  <si>
    <t>Proprietary refills are universally hated</t>
  </si>
  <si>
    <t>Slim profile causes hand fatigue</t>
  </si>
  <si>
    <t>Twisting mechanism becomes scratchy over time</t>
  </si>
  <si>
    <t>No DIY repair options available</t>
  </si>
  <si>
    <t>{"frequency":{"frequency":"As Needed","description":"Maintain the Cross refillable ballpoint pen when it shows signs of wear or performance decline"},"steps":[{"step":1,"title":"Clean","icon":"clean","description":"Clean the nib tip with a soft, dry cloth. For stubborn residue, gently rinse under cold water, avoiding submersion of the entire pen. Ensure the nib is completely dry before use.","products":[]},{"step":2,"title":"Condition / Maintain","icon":"condition","description":"Regularly check the pen for proper function and ensure the cap is securely closed when not in use to prevent ink from drying out. Replace refills as needed.","products":[]},{"step":3,"title":"Protect / Store","icon":"protect","description":"Store your pen in a cool, dry place away from direct sunlight or heat sources. Use a quality pen case to protect the pen and prevent temperature extremes that can damage ink.","products":[{"name":"Pen Case or Pouch","price":"$20-30"}]}]}</t>
  </si>
  <si>
    <t>Most Cross pens, including ballpoint models, are manufactured in China, although the company is headquartered in the USA and maintains strict quality control.</t>
  </si>
  <si>
    <t>ballpoint pen, refillable pen, metal construction, twist mechanism, writing instrument, professional pen, signature pen, classic design, pocket pen, executive accessory</t>
  </si>
  <si>
    <t>Business signatures, Quick note-taking, Professional settings, Gift giving, Everyday carry writing</t>
  </si>
  <si>
    <t>""Could've been great, but modern Cross pens are coasting on legacy reputation. The lifetime mechanical warranty sounds impressive until you realize you'll be buying overpriced, underperforming refills forever." – Reddit user</t>
  </si>
  <si>
    <t>Users report the all-metal construction feels solid, with some owning pens for 20-40 years - though multiple reviews note the twisting action has become very scratchy unlike super smooth older Cross pens." – Amazon reviewer</t>
  </si>
  <si>
    <t>https://www.buyitforlifeproducts.com/?post_type=bifl-product&amp;p=6108</t>
  </si>
  <si>
    <t>Citizen</t>
  </si>
  <si>
    <t>Promaster Dive Eco-Drive Watch</t>
  </si>
  <si>
    <t>https://www.amazon.com/Citizen-Eco-Drive-Promaster-Diver-BN0151-09L/dp/B00PXVU3GM/ref=sr_1_3?crid=2VS7N4I1TREU4&amp;dib=eyJ2IjoiMSJ9.bW0zV3pNDOQc_lw8ZEXEO3jtGYvESfTnhlVcJPhPuPbR6KYg6XRuMDDdRLnnL8qObCmw2MTVyWxMduUifcWcbkdqfyy1G929Jy4MhFbbsGYuaEi1CnHDS021OfcRmVrlwA3W6_wi9aDoWaCy_QkbtZV07B8xI-SAA7NyZTH5bXnJcga6Efm60d2rY79yc31m5dz6ifEFn8fHrvpiKnK7c5l7d5vX1PDdZ3RwQTAKAiisryFnxvvDJ8DGPFMLXmjA-dCUa09cXxOiDQRjKXKWbMLDzoDS7UiT34gElihaYww.V8O2BpeTO5dZmnrzvlr0PMi7psA8Z8aQMt9hYQ0QIdA&amp;dib_tag=se&amp;keywords=Citizen%2BEco-Drive%2BPromaster%2BDiver%2BWatch&amp;qid=1754669025&amp;sprefix=citizen%2Beco-drive%2Bpromaster%2Bdiver%2Bwatch%2Caps%2C431&amp;sr=8-3&amp;th=1</t>
  </si>
  <si>
    <t>https://amzn.to/45va3UE</t>
  </si>
  <si>
    <t>B00PXVU3GM</t>
  </si>
  <si>
    <t>https://docs.google.com/document/d/10rm42nJ-Eb99kN6GsyAQQse0q6imEkpadc25i7yVlZ8</t>
  </si>
  <si>
    <t>https://docs.google.com/document/d/1cDOflUm_VvJ1kMiwKrnWTjlq2nSRQF-XPTXIM1UejN4/edit</t>
  </si>
  <si>
    <t>https://docs.google.com/document/d/1wQEQarguApWPYHnBmLoEdiNAlT7w5nVmhtjyZOmDIfI/edit</t>
  </si>
  <si>
    <t>https://docs.google.com/document/d/1OMcETTuJovTgv2bPinJBOYv8TCj0BniUbFiLq3DXRmE/edit</t>
  </si>
  <si>
    <t>https://www.citizenwatch-global.com</t>
  </si>
  <si>
    <t>https://docs.google.com/document/d/16FX4aGgUROauq9Mo9wVe-L_GxTT1_X4_oMT-WXMtDEk/edit</t>
  </si>
  <si>
    <t>https://www.amazon.com/stores/Citizen/page/25B798AA-6FBE-4972-9796-2BD36AB4B4F7?is_byline_deeplink=true&amp;deeplink=AFFD7ACD-9798-41F7-812C-4EDCA92EF4A2&amp;redirect_store_id=25B798AA-6FBE-4972-9796-2BD36AB4B4F7&amp;lp_asin=B0F62WQ14M&amp;ref_=ast_bln&amp;store_ref=bl_ast_dp_brandLogo_sto</t>
  </si>
  <si>
    <t>https://m.media-amazon.com/images/I/711Ptw4HSAS._AC_SL1500_.jpg</t>
  </si>
  <si>
    <t>https://m.media-amazon.com/images/I/711Ptw4HSAS._AC_SL1500_.jpg, https://m.media-amazon.com/images/I/61Na7MVEVDL._AC_SL1500_.jpg, https://m.media-amazon.com/images/I/51uH-1rTlXL._AC_SL1500_.jpg, https://m.media-amazon.com/images/I/61FQw4ifZ0L._AC_SL1500_.jpg, https://m.media-amazon.com/images/I/61uSqTPdzHL._AC_SL1500_.jpg</t>
  </si>
  <si>
    <t>Clothing, Shoes &amp; Jewelry &gt; Men &gt; Watches &gt; Wrist Watches</t>
  </si>
  <si>
    <t>Iconic Promaster watches with advanced functions designed to venture to the deepest depths. 3 Hand, Date Silver-Tone Stainless Steel Luminous Hands and Markers and Anti-Reflective Mineral Crystal Featuring our Eco-Drive technology – powered by light, any light. 200 Meters Water Resistant and 5 Year Limited Warranty</t>
  </si>
  <si>
    <t>4.9 x 4.5 x 4 inches; 15.17 ounces</t>
  </si>
  <si>
    <t>Iconic Promaster watches with advanced functions designed to venture to the deepest depths.</t>
  </si>
  <si>
    <t>3 Hand, Date</t>
  </si>
  <si>
    <t>Silver-Tone Stainless Steel</t>
  </si>
  <si>
    <t>Luminous Hands and Markers and Anti-Reflective Mineral Crystal</t>
  </si>
  <si>
    <t>Featuring our Eco-Drive technology – powered by light, any light. 200 Meters Water Resistant and 5 Year Limited Warranty</t>
  </si>
  <si>
    <t>&lt;p&gt;The Citizen Promaster Dive Eco-Drive punches way above its weight class. After analyzing hundreds of reviews, this watch consistently proves itself as a legitimate BIFL contender that takes daily abuse and keeps ticking.&lt;/p&gt;&lt;ul&gt;&lt;li&gt;&lt;strong&gt;Built like a tank:&lt;/strong&gt; A pool technician wore it daily for 5 years in chlorinated water with only minor cosmetic wear. Construction workers report it withstands constant impacts, with the recessed mineral crystal and stainless steel case providing excellent protection.&lt;/li&gt;&lt;li&gt;&lt;strong&gt;Solar-powered reliability:&lt;/strong&gt; The Eco-Drive movement eliminates battery changes forever. Users report watches still running accurately after 5+ years of zero maintenance, with some functioning perfectly after 10-15 years of continuous use.&lt;/li&gt;&lt;li&gt;&lt;strong&gt;Weak link is the strap:&lt;/strong&gt; The stock polyurethane strap is universally hated - stiff, uncomfortable, and immediately swapped by most owners. Some quality control issues reported with misaligned bezels and seconds hands not hitting markers precisely.&lt;/li&gt;&lt;/ul&gt;&lt;br&gt;&lt;p&gt;&lt;strong&gt;Bottom line:&lt;/strong&gt; Finally, a sub-$300 dive watch that actually lasts. The Eco-Drive movement and bomb-proof construction make this a genuine heirloom piece, but swap that garbage strap immediately.&lt;/p&gt;</t>
  </si>
  <si>
    <t>&lt;p&gt;The Promaster shows mixed repair signals. While built tough, actual repair experiences are limited in reviews.&lt;/p&gt;&lt;ul&gt;&lt;li&gt;&lt;strong&gt;Eco-Drive advantage:&lt;/strong&gt; Users report the solar movement eliminates battery changes, which saves money and prevents the water-resistance seal from being compromised — a common failure point in watches&lt;/li&gt;&lt;li&gt;&lt;strong&gt;Citizen service praised:&lt;/strong&gt; Reddit users specifically mention Citizen's repair service receives positive feedback for its quality and cost-effectiveness, suggesting manufacturer support exists&lt;/li&gt;&lt;li&gt;&lt;strong&gt;Build concerns:&lt;/strong&gt; Some users report quality control issues like misaligned bezels and second hands that fail to hit markers precisely, plus mentions of scratched glass and worn plating after two years&lt;/li&gt;&lt;/ul&gt;&lt;br&gt;&lt;p&gt;&lt;strong&gt;Bottom line:&lt;/strong&gt; While Citizen offers repair services and the Eco-Drive reduces maintenance needs, no users discussed DIY repairs or parts availability. The sealed dive watch design likely limits home repair options.&lt;/p&gt;</t>
  </si>
  <si>
    <t>&lt;p&gt;Citizen offers a 5-year warranty on their Promaster Dive Eco-Drive watches, covering defects in materials and workmanship with a straightforward claim process.&lt;/p&gt;&lt;ul&gt;&lt;li&gt;&lt;strong&gt;Coverage:&lt;/strong&gt; 5-year warranty for the US, Canada, UK, Ireland, Caribbean and Mexico; 3-year international warranty elsewhere&lt;/li&gt;&lt;li&gt;&lt;strong&gt;Process:&lt;/strong&gt; Claims require proof of purchase from authorized retailers; service provided by authorized service centers&lt;/li&gt;&lt;li&gt;&lt;strong&gt;User Experience:&lt;/strong&gt; Limited reports of warranty claims, but Citizen has a strong reputation for honoring their warranties according to reviews&lt;/li&gt;&lt;/ul&gt;&lt;br&gt;&lt;p&gt;&lt;strong&gt;Bottom line:&lt;/strong&gt; Solid 5-year coverage from a reputable company with established service network, though water-resistant models require testing every 2-3 years to maintain warranty validity.&lt;/p&gt;</t>
  </si>
  <si>
    <t xml:space="preserve">&lt;p&gt;&amp;lt;p&amp;gt;The Eco-Drive solar technology is this watch&amp;#39;s sustainability superstar, eliminating battery waste forever. Multiple users confirm their watches have run 10-15 years with zero maintenance, proving this isn&amp;#39;t greenwashing but genuine longevity engineering.&amp;lt;/p&amp;gt;&amp;lt;ul&amp;gt;&amp;lt;li&amp;gt;&amp;lt;strong&amp;gt;Solar-Powered Forever:&amp;lt;/strong&amp;gt; Users love that Eco-Drive technology means no battery changes ever, reducing electronic waste and avoiding seal compromises from battery swaps&amp;lt;/li&amp;gt;&amp;lt;li&amp;gt;&amp;lt;strong&amp;gt;Built to Last Decades:&amp;lt;/strong&amp;gt; A pool technician wore it daily for 5 years in chlorinated water with only minor cosmetic wear; others report it outlasting all their other gear&amp;lt;/li&amp;gt;&amp;lt;li&amp;gt;&amp;lt;strong&amp;gt;Repair Over Replace:&amp;lt;/strong&amp;gt; Citizen&amp;#39;s repair service gets praise for cost-effectiveness and quality, supporting a fix-it culture&amp;lt;/li&amp;gt;&amp;lt;/ul&amp;gt;&amp;lt;br&amp;gt;&amp;lt;p&amp;gt;&amp;lt;strong&amp;gt;Bottom line:&amp;lt;/strong&amp;gt; This watch earns its BIFL badge through solar power that eliminates disposable batteries and construction tough enough to last 15-25 years of daily abuse. While packaging concerns exist, the core product delivers on sustainable timekeeping.&amp;lt;/p&amp;gt;&lt;/p&gt;
</t>
  </si>
  <si>
    <t>&lt;p&gt;The Citizen Promaster Dive watch is a BIFL community favorite, praised across Amazon reviews and Reddit threads as a tough, reliable workhorse that outlasts other gear.&lt;/p&gt;&lt;ul&gt;&lt;li&gt;&lt;strong&gt;Durability champion:&lt;/strong&gt; Pool technicians and construction workers report it surviving 5+ years of daily abuse with only minor cosmetic wear&lt;/li&gt;&lt;li&gt;&lt;strong&gt;Eco-Drive worship:&lt;/strong&gt; Redditors love the set-and-forget solar movement - no battery changes ever, works after years in a drawer&lt;/li&gt;&lt;li&gt;&lt;strong&gt;Value king:&lt;/strong&gt; Called the perfect dive design offering premium features at fair prices, often recommended as the ideal entry-level dive watch&lt;/li&gt;&lt;/ul&gt;&lt;br&gt;&lt;p&gt;&lt;strong&gt;Bottom line:&lt;/strong&gt; Despite gripes about the stiff stock strap (most swap it immediately), this is a trusted BIFL winner that users would buy again without hesitation.&lt;/p&gt;</t>
  </si>
  <si>
    <t>The Citizen Promaster Dive Eco-Drive is a legitimate BIFL watch that delivers exceptional durability through its tank-like construction and solar-powered movement that eliminates battery changes. At under $300, it offers remarkable value with 5-10+ years of proven performance in harsh conditions. While the sealed design limits repairability and the stock strap is universally despised, its 5-year warranty and decade-plus lifespan make this an ideal daily beater for active professionals, outdoor enthusiasts, or anyone seeking a reliable timepiece that actually lives up to the hype.</t>
  </si>
  <si>
    <t>"Eco-Drive solar technology eliminates battery changes forever, with watches still running accurately after 10-15 years of continuous use</t>
  </si>
  <si>
    <t>Sealed dive watch construction severely limits DIY repairs, though the elimination of battery changes prevents the most common point of water resistance failure</t>
  </si>
  <si>
    <t>Solid 5-year warranty coverage (3 years internationally) with established service centers, though water resistance testing every 2-3 years required to maintain validity</t>
  </si>
  <si>
    <t>Exceptional value under $300 for a watch that survives daily abuse in chlorinated pools, construction sites, and other harsh environments</t>
  </si>
  <si>
    <t>Universal consensus: immediately replace the stiff, uncomfortable stock polyurethane strap, but the watch itself is a trusted workhorse</t>
  </si>
  <si>
    <t>The Citizen Promaster Dive Eco-Drive watch combines durability with innovative technology for decades of reliable service. Built with a stainless steel case, luminous hands, and anti-reflective mineral crystal, this timepiece withstands depths to 200 meters. The solar-powered Eco-Drive movement eliminates battery replacements entirely, while maintaining accurate timekeeping through years of daily wear in demanding environments.</t>
  </si>
  <si>
    <t>15-25 years of daily use, with the Eco-Drive system functioning indefinitely with sufficient light exposure</t>
  </si>
  <si>
    <t>What powers the Citizen Promaster Dive Eco-Drive Watch and does it need a battery replacement?</t>
  </si>
  <si>
    <t>The watch is powered by Citizen's Eco-Drive technology which converts any light source into energy, eliminating the need for battery replacements. It can run continuously and sustainably powered by light and offers a 6-month power reserve on a full charge.</t>
  </si>
  <si>
    <t>What is the water resistance rating of the Citizen Promaster Dive Eco-Drive Watch?</t>
  </si>
  <si>
    <t>The Promaster Dive Eco-Drive Watch has a 200-meter (20 Bar) water resistance rating, making it suitable for recreational scuba diving.</t>
  </si>
  <si>
    <t>What are the main features of the watch’s case and crystal?</t>
  </si>
  <si>
    <t>The watch features a stainless steel case approximately 41 to 44 mm in diameter, with a one-way rotating elapsed time bezel and a screw-down crown. It uses a mineral crystal with an anti-reflective coating, which is impact and shatter resistant.</t>
  </si>
  <si>
    <t>What kind of band does the Promaster Dive Eco-Drive Watch use?</t>
  </si>
  <si>
    <t>Depending on the model, the watch comes with either a black polyurethane (rubber) strap or a stainless steel bracelet, both equipped with secure buckles or safety fold-over clasps with push-button release.</t>
  </si>
  <si>
    <t>Does the Citizen Promaster Dive Eco-Drive Watch have luminous features for underwater visibility?</t>
  </si>
  <si>
    <t>Yes, the watch has luminous hands and markers filled with luminous material, ensuring clear visibility in low light or underwater conditions.</t>
  </si>
  <si>
    <t>Solar-powered, never needs battery changes</t>
  </si>
  <si>
    <t>Survives daily abuse for 5+ years</t>
  </si>
  <si>
    <t>Excellent water resistance for swimmers/divers</t>
  </si>
  <si>
    <t>Great value for durability offered</t>
  </si>
  <si>
    <t>Stock polyurethane strap is uncomfortable</t>
  </si>
  <si>
    <t>Some bezels and hands misalignment reported</t>
  </si>
  <si>
    <t>Mineral crystal scratches over time</t>
  </si>
  <si>
    <t>Limited DIY repair options</t>
  </si>
  <si>
    <t>{"frequency":{"frequency":"Monthly / As Needed","description":"Charge the watch in direct sunlight once a month for 5 to 6 hours. Clean the watch and strap as needed, especially after exposure to salt water or heavy soiling."},"steps":[{"step":1,"title":"Clean","icon":"clean","description":"Use a soft brush and mild soapy water to clean the watch case and metal bracelet, avoiding direct contact with the watch case if not water resistant below 50m. Rinse thoroughly and dry with a soft cloth. For rubber or silicone straps, rinse immediately after salt water exposure and clean with mild detergent and a soft brush.","products":[{"name":"Mild Dish Detergent","price":"$5-10"},{"name":"Soft Toothbrush","price":"$3-8"}]},{"step":2,"title":"Condition / Maintain","icon":"condition","description":"Keep the watch regularly charged by exposing it to light, preferably direct sunlight monthly, to maintain optimal Eco-Drive cell performance. If the watch shows power problems or two-second interval ticks, have the internal rechargeable cell replaced by a professional.","products":[]},{"step":3,"title":"Protect / Store","icon":"protect","description":"Store the watch in a dry location where the dial can receive light to maintain charge. Avoid exposure to strong magnets and high temperatures. When not worn, avoid leaving the watch in dark places for extended periods to prevent battery depletion.","products":[]}]}</t>
  </si>
  <si>
    <t>Citizen Promaster Dive Eco-Drive watches, especially professional and core models, are primarily manufactured in Japan, with the movements made in Japan and most assembly taking place in Japanese facilities.</t>
  </si>
  <si>
    <t>dive watch, eco-drive, solar-powered timepiece, water resistant, stainless steel watch, luminous dial, everyday carry, professional timepiece, no battery change, durable accessory</t>
  </si>
  <si>
    <t>Professional diving and water sports, Outdoor work environments, Daily wear in harsh conditions, Travel across time zones, Swimming and snorkeling</t>
  </si>
  <si>
    <t>""A pool technician wore it daily for 5 years in chlorinated water with only minor cosmetic wear." – Reddit user</t>
  </si>
  <si>
    <t>Finally, a sub-$300 dive watch that actually lasts. The Eco-Drive movement and bomb-proof construction make this a genuine heirloom piece." – Amazon reviewer</t>
  </si>
  <si>
    <t>https://www.buyitforlifeproducts.com/?post_type=bifl-product&amp;p=6115</t>
  </si>
  <si>
    <t>Korky</t>
  </si>
  <si>
    <t>BeehiveMAX Toilet Plunger</t>
  </si>
  <si>
    <t>https://www.amazon.com/Korky-96-4AM-Telescoping-BeehiveMAX-Universal/dp/B0851T29PF/ref=sr_1_2_sspa?crid=1I8MKLPHYTNLI&amp;dib=eyJ2IjoiMSJ9.LozdkzN1k93He2FigykvLhr-qPEA_5GFVOzeSTPfyQx1eY6ZUgyGbasKX-7wBlLDqLZaF4xWiGnsYT9rgUM2-LvQUhaBSoZ697-HpOrCE9FsZk7R75f-weyqjEVt3MoyDLtNJpUw_QI8x2hWDfSmB4rWeyu_Yho2AbdmtRbnlfQnUhnGQWSYky27NT_vuvpxPvroSACkKIKe87KkVGj_NwHNk8_lYhsTwtt2zyvjW1wmNODAo3vp19JYMeymsYbGyzvVUMcTc5Ms7z7opr9rRBah6D25GjMy8iSxm-LtLUs.ePI-ps-t6meQ0oVNriEhFiy4kDM2v02ePGUMZBlnpoo&amp;dib_tag=se&amp;keywords=Korky%2BBeehiveMAX%2BToilet%2BPlunger&amp;qid=1754669083&amp;sprefix=korky%2Bbeehivemax%2Btoilet%2Bplunger%2Caps%2C443&amp;sr=8-2-spons&amp;sp_csd=d2lkZ2V0TmFtZT1zcF9hdGY&amp;th=1</t>
  </si>
  <si>
    <t>https://amzn.to/45jIgYx</t>
  </si>
  <si>
    <t>B0851T29PF</t>
  </si>
  <si>
    <t>https://docs.google.com/document/d/11ZWNnqQt59-fRfk7kaEqw9j6YolgIqIMcVzqTzBZ8Q8</t>
  </si>
  <si>
    <t>https://docs.google.com/document/d/1XqtQhvzSDVyl9v70ECLCQAvUC_iT-LPREgGdjvwxYrU/edit</t>
  </si>
  <si>
    <t>https://docs.google.com/document/d/1Y5VJfOApesCoJ9DYDflrUtdwLx8UXMqhIxIZzoaahdo/edit</t>
  </si>
  <si>
    <t>https://docs.google.com/document/d/1cqDm7Lkd6l5fDc_cs_yOcU1ckT7YU4zu2wkg5BX5GTE/edit</t>
  </si>
  <si>
    <t>https://www.korky.com/</t>
  </si>
  <si>
    <t>https://docs.google.com/document/d/11ErEWGnKI6XRDa0xhO4KFelsGuJe1stlop7GrF_3dQI/edit</t>
  </si>
  <si>
    <t>https://www.amazon.com/stores/Korky/page/70F975BA-3CF4-403A-888B-79FEE0E1812A?lp_asin=B0851T29PF&amp;ref_=ast_bln&amp;store_ref=bl_ast_dp_brandLogo_sto</t>
  </si>
  <si>
    <t>https://m.media-amazon.com/images/I/41OHrUtzYmL._AC_SL1500_.jpg</t>
  </si>
  <si>
    <t>https://m.media-amazon.com/images/I/41OHrUtzYmL._AC_SL1500_.jpg, https://m.media-amazon.com/images/I/61GNeI6S3HL._AC_SL1500_.jpg, https://m.media-amazon.com/images/I/71S1vvLNi+L._AC_SL1500_.jpg, https://m.media-amazon.com/images/I/61v5siimGnL._AC_SL1500_.jpg, https://m.media-amazon.com/images/I/71avZXKe7rL._AC_SL1500_.jpg, https://m.media-amazon.com/images/I/61VmrGoZx7L._AC_SL1500_.jpg</t>
  </si>
  <si>
    <t>Home &amp; Kitchen &gt; Bath &gt; Bathroom Accessories &gt; Toilet Accessories &gt; Toilet Plungers &amp; Holders</t>
  </si>
  <si>
    <t>POWERFUL PLUNGE: This toilet plunger is the first plunger designed to fit old &amp; new HET toilet bowls &amp; the beehive shape allows for an effective plunge to unclog toilets, unlike standard oblong plungers. The t-handle provides an optimum grip, and the adjustable handle allows for easy storage. ADJUSTABLE, TELESCOPING HANDLE allows for the plunger to be easily stored under a sink or vanity, out of sight and out of mind. The handle is easy to adjust, allowing for quick extension when needed for use. UNCLOG TOILETS with this powerful and heavy duty bathroom plunger that perfectly fits in toilet bowl outlets to create the perfect plunge for all toilet models and shapes. The beehive shape easily compresses with minimal effort. THE UNIVERSAL PLUNGER is made of durable rubber that doesn't mark up your toilet bowl. Unlike old standard toilet plungers, this plunger works with older low flow toilets &amp; newer elongated designs. It also doesn't provide splash back for easier unclogging. WHY KORKY: Made in America, our high quality toilet products are universal &amp; specific to your toilet repair needs no matter if your toilet is modern or older. Our repair parts are easy to install &amp; made exclusively from long lasting chlorine red rubber.</t>
  </si>
  <si>
    <t>Proudly designed and made in the United States, the BEEHIVE Max Toilet Plunger is the first plunger designed to fit both old and new high efficiency toilets (HET). Toilet bowl drains have changed from round to oblong shaped outlets and standard plungers on the market cannot achieve a seal to effectively plunge. The t-handle and flexible, beehive shape head design, allow for an optimum grip and effective plunge in any toilet. Recommended by Kohler, the BEEHIVE Max Plunger fits Kohler, TOTO, American Standard, Mansfield and all other brands. As seen in This Old House - Top 100 Best New Home Products of 2014. The 96-4AM includes: (1) T-Handle and (1) Plunger Head.</t>
  </si>
  <si>
    <t>6 x 6 x 17.5 inches; 1.41 Pounds</t>
  </si>
  <si>
    <t>POWERFUL PLUNGE: This toilet plunger is the first plunger designed to fit old &amp; new HET toilet bowls &amp; the beehive shape allows for an effective plunge to unclog toilets, unlike standard oblong plungers. The t-handle provides an optimum grip, and the adjustable handle allows for easy storage.</t>
  </si>
  <si>
    <t>ADJUSTABLE, TELESCOPING HANDLE allows for the plunger to be easily stored under a sink or vanity, out of sight and out of mind. The handle is easy to adjust, allowing for quick extension when needed for use.</t>
  </si>
  <si>
    <t>UNCLOG TOILETS with this powerful and heavy duty bathroom plunger that perfectly fits in toilet bowl outlets to create the perfect plunge for all toilet models and shapes. The beehive shape easily compresses with minimal effort.</t>
  </si>
  <si>
    <t>THE UNIVERSAL PLUNGER is made of durable rubber that doesn't mark up your toilet bowl. Unlike old standard toilet plungers, this plunger works with older low flow toilets &amp; newer elongated designs. It also doesn't provide splash back for easier unclogging.</t>
  </si>
  <si>
    <t>WHY KORKY: Made in America, our high quality toilet products are universal &amp; specific to your toilet repair needs no matter if your toilet is modern or older. Our repair parts are easy to install &amp; made exclusively from long lasting chlorine red rubber.</t>
  </si>
  <si>
    <t>&lt;p&gt;The BeehiveMAX shows impressive durability for a toilet plunger, with users reporting rock solid construction and materials that suggest this will last years, not months.&lt;/p&gt;&lt;ul&gt;&lt;li&gt;&lt;strong&gt;Rubber head is bulletproof:&lt;/strong&gt; Multiple users describe the material as sturdy yet pliable, unlike cheaper plungers that flip inside out or crack. One user called it rock solid and built to last after clearing a stubborn clog in one push.&lt;/li&gt;&lt;li&gt;&lt;strong&gt;Handle is the weak link:&lt;/strong&gt; The telescoping plastic handle feels cheap according to several reviewers, with some preferring a solid wooden handle instead. This adjustable feature could fail with excessive force over time.&lt;/li&gt;&lt;li&gt;&lt;strong&gt;No warranty coverage:&lt;/strong&gt; Korky plungers carry no warranty according to their official documentation, which is concerning for a BIFL purchase, though the rubber head itself seems overbuilt.&lt;/li&gt;&lt;/ul&gt;&lt;br&gt;&lt;p&gt;&lt;strong&gt;Bottom line:&lt;/strong&gt; Finally, a plunger that actually works on modern toilets and won't fall apart after a few uses. The handle might need babying, but that beehive head should outlast several cheaper plungers.&lt;/p&gt;</t>
  </si>
  <si>
    <t>&lt;p&gt;The Korky BeehiveMAX plunger shows poor repairability based on user experiences. While the rubber head gets praise for being rock solid and built to last, the telescoping plastic handle is the Achilles' heel that multiple users called cheap and not very sturdy.&lt;/p&gt;&lt;ul&gt;&lt;li&gt;&lt;strong&gt;No replacement parts:&lt;/strong&gt; Users report no way to replace the flimsy handle when it breaks - you just buy a new plunger&lt;/li&gt;&lt;li&gt;&lt;strong&gt;Simple construction:&lt;/strong&gt; Basic rubber head and plastic handle means nothing to service or maintain beyond cleaning&lt;/li&gt;&lt;li&gt;&lt;strong&gt;Weak point identified:&lt;/strong&gt; Multiple reviewers wanted a solid wooden handle instead, viewing the telescoping feature as a needless point of failure&lt;/li&gt;&lt;/ul&gt;&lt;br&gt;&lt;p&gt;&lt;strong&gt;Bottom line:&lt;/strong&gt; This is essentially a disposable tool despite the durable rubber head. When that cheap handle breaks under heavy use, you're buying a whole new plunger.&lt;/p&gt;</t>
  </si>
  <si>
    <t>&lt;p&gt;Korky explicitly states there is no warranty for the BeehiveMAX Toilet Plunger in their official documentation.&lt;/p&gt;&lt;ul&gt;&lt;li&gt;&lt;strong&gt;Zero Coverage:&lt;/strong&gt; Korky's warranty guide specifically lists the BeehiveMAX (product codes 95-4, 97-3, 99-4, 95-4A) as having "No Warranty"&lt;/li&gt;&lt;li&gt;&lt;strong&gt;Official Exclusion:&lt;/strong&gt; Unlike Korky's toilet repair parts which have 1-5 year warranties, plungers are completely excluded from manufacturer coverage&lt;/li&gt;&lt;li&gt;&lt;strong&gt;Consumer Recourse:&lt;/strong&gt; Any issues must be addressed through retailer return policies rather than manufacturer warranty&lt;/li&gt;&lt;/ul&gt;&lt;br&gt;&lt;p&gt;&lt;strong&gt;Bottom line:&lt;/strong&gt; Korky offers no warranty protection whatsoever for this plunger, placing all risk on the buyer despite positive durability reports from users.&lt;/p&gt;</t>
  </si>
  <si>
    <t xml:space="preserve">&lt;p&gt;&amp;lt;p&amp;gt;The reviews contain no information about sustainability, eco-friendly materials, or environmental practices for this plunger. Users focus entirely on performance and durability.&amp;lt;/p&amp;gt;&amp;lt;ul&amp;gt;&amp;lt;li&amp;gt;&amp;lt;strong&amp;gt;Build quality:&amp;lt;/strong&amp;gt; Multiple reviewers describe the rubber as rock solid and built to last, suggesting it won&amp;#39;t need frequent replacement&amp;lt;/li&amp;gt;&amp;lt;li&amp;gt;&amp;lt;strong&amp;gt;Longevity concerns:&amp;lt;/strong&amp;gt; Several users worry the plastic handle feels cheap and could break, potentially creating waste&amp;lt;/li&amp;gt;&amp;lt;li&amp;gt;&amp;lt;strong&amp;gt;No eco claims:&amp;lt;/strong&amp;gt; Neither the brand nor reviewers mention recycled materials, sustainable sourcing, or end-of-life disposal&amp;lt;/li&amp;gt;&amp;lt;/ul&amp;gt;&amp;lt;br&amp;gt;&amp;lt;p&amp;gt;&amp;lt;strong&amp;gt;Bottom line:&amp;lt;/strong&amp;gt; While a durable plunger that lasts years is better than disposable alternatives, there&amp;#39;s zero evidence of intentional sustainability efforts in materials or manufacturing.&amp;lt;/p&amp;gt;&lt;/p&gt;
</t>
  </si>
  <si>
    <t>&lt;p&gt;Redditors regularly recommend the Korky Beehive as a standout plunger that actually works on modern toilets where others fail. The unique beehive shape gets consistent praise for creating a seal on elongated and low-flow toilets that traditional plungers can't handle.&lt;/p&gt;&lt;ul&gt;&lt;li&gt;&lt;strong&gt;Effectiveness wins fans:&lt;/strong&gt; Users report clearing stubborn clogs in one or two pushes after days of failure with other tools, with comments like this thing is rock solid and built to last&lt;/li&gt;&lt;li&gt;&lt;strong&gt;Handle divides opinion:&lt;/strong&gt; The telescoping plastic handle feels cheap to many who'd prefer solid wood, though the rubber head material gets universal praise as sturdy and pliable&lt;/li&gt;&lt;li&gt;&lt;strong&gt;Modern toilet solution:&lt;/strong&gt; Multiple plumbing subreddits specifically name this model for its ability to seal on oddly shaped bowls where standard plungers slip and fail&lt;/li&gt;&lt;/ul&gt;&lt;br&gt;&lt;p&gt;&lt;strong&gt;Bottom line:&lt;/strong&gt; Despite some handle concerns, the community consensus is clear - this plunger delivers where it counts and earns its reputation as a reliable problem-solver worth keeping for life.&lt;/p&gt;</t>
  </si>
  <si>
    <t>The Korky BeehiveMAX is a classic BIFL conundrum: exceptional at its primary function but with a critical weak point. The bulletproof beehive rubber head creates superior seals on modern toilets where others fail, but the flimsy plastic telescoping handle feels destined to break. With no warranty and zero repairability, you're buying a disposable tool with an ironically indestructible business end. Perfect for homeowners with modern low-flow toilets who need reliable performance, but the handle design undermines what could have been a true lifetime purchase.</t>
  </si>
  <si>
    <t>"Solves problems other plungers can't with a beehive design that creates proper seals on modern toilets</t>
  </si>
  <si>
    <t>Virtually indestructible rubber head paired with a disappointingly cheap plastic handle that can't be replaced when it breaks</t>
  </si>
  <si>
    <t>Zero warranty coverage - Korky explicitly excludes all plungers from manufacturer protection</t>
  </si>
  <si>
    <t>Reasonably priced for a tool that will clear stubborn clogs in one push, but the handle design prevents true lifetime value</t>
  </si>
  <si>
    <t>Consistently recommended across plumbing communities specifically for modern toilet compatibility where standard plungers fail</t>
  </si>
  <si>
    <t>The Korky BeehiveMAX Toilet Plunger features a uniquely designed beehive-shaped head made from durable chlorine red rubber that effectively seals against modern and traditional toilet bowls. Its universal design works with low-flow and elongated toilets where standard plungers fail. The telescoping handle allows for compact storage while the T-handle grip provides leverage for stubborn clogs with minimal effort.</t>
  </si>
  <si>
    <t>5-10 years for the rubber head, though the plastic handle may need replacement sooner</t>
  </si>
  <si>
    <t>What makes the BeehiveMAX Toilet Plunger effective for both old and new toilets?</t>
  </si>
  <si>
    <t>The BeehiveMAX features a unique beehive-shaped head designed to fit both old round and new oblong-shaped high-efficiency toilet drains, ensuring a better seal and more effective plunging with less effort. Its T-handle design provides optimum grip for powerful plunging. It is recommended by major toilet manufacturers like Kohler and TOTO and is made in the USA.</t>
  </si>
  <si>
    <t>How do you properly use the BeehiveMAX Toilet Plunger to unclog a toilet?</t>
  </si>
  <si>
    <t>Insert the plunger into the toilet bowl at a 45-degree angle to allow water to enter the plunger head, then tilt upright to seal the outlet hole. Perform push-pull movements, focusing power on the pull to unclog effectively while maintaining the seal to prevent splashing.</t>
  </si>
  <si>
    <t>Is the BeehiveMAX compatible with all toilet brands?</t>
  </si>
  <si>
    <t>Yes, the BeehiveMAX Toilet Plunger fits all toilet manufacturers, including Kohler, TOTO, American Standard, Mansfield, and others, making it versatile for various toilet models.</t>
  </si>
  <si>
    <t>What materials is the BeehiveMAX Toilet Plunger made from?</t>
  </si>
  <si>
    <t>The BeehiveMAX Toilet Plunger head is made from non-marking rubber, and it is built with a durable T-handle for optimum grip. The materials ensure it is effective and safe for all toilet surfaces.</t>
  </si>
  <si>
    <t>Does the BeehiveMAX Toilet Plunger come with storage options?</t>
  </si>
  <si>
    <t>While the standard BeehiveMAX Toilet Plunger includes the plunger head and T-handle, Korky also offers a BeehiveMAX Hideaway model with a collapsible handle and a black holder for easy, sanitary storage and transport.</t>
  </si>
  <si>
    <t>Effectively unclogs modern toilet designs</t>
  </si>
  <si>
    <t>Durable beehive-shaped rubber head</t>
  </si>
  <si>
    <t>Creates seal on elongated toilets</t>
  </si>
  <si>
    <t>Clears stubborn clogs in few pushes</t>
  </si>
  <si>
    <t>Flimsy telescoping plastic handle</t>
  </si>
  <si>
    <t>Absolutely no warranty coverage</t>
  </si>
  <si>
    <t>Handle may break under heavy use</t>
  </si>
  <si>
    <t>{"frequency":{"frequency":"As Needed","description":"Maintain the Beehive Max Plunger whenever it has visible grime, odor, or after unclogging a tough toilet. Frequent cleaning after each use is ideal."},"steps":[{"step":1,"title":"Clean","icon":"clean","description":"After each use, rinse the plunger thoroughly with hot water. For stubborn stains or odor, wash with mild soap and a soft brush. Do not use bleach or harsh chemicals, as they can damage the rubber.","products":[{"name":"Dawn Dish Soap","price":"$5"}]},{"step":2,"title":"Condition / Maintain","icon":"condition","description":"Inspect the rubber head for tears or hardening. If the rubber feels stiff, gently massage a small amount of silicone-based rubber protector to maintain flexibility and seal integrity. Do not use petroleum-based products, which can degrade the rubber.","products":[{"name":"3-in-1 Professional Silicone Lubricant","price":"$8"}]},{"step":3,"title":"Protect / Store","icon":"protect","description":"After rinsing and drying, store the plunger upright in a dedicated holder away from direct sunlight or heat to prevent rubber degradation. Avoid stacking heavy items on the plunger.","products":[]}]}</t>
  </si>
  <si>
    <t>Proudly designed and made in the United States; manufactured by Lavelle Industries Inc. in Wisconsin.</t>
  </si>
  <si>
    <t>toilet plunger, beehive plunger, bathroom tools, clog remover, american made, telescoping handle, home maintenance, plumbing tool, low-flow toilet compatible</t>
  </si>
  <si>
    <t>Clearing stubborn toilet clogs, Maintaining modern low-flow toilets, Handling emergency bathroom backups, Small space bathroom maintenance</t>
  </si>
  <si>
    <t>""This thing is rock solid and built to last after clearing a stubborn clog in one push." – Amazon reviewer</t>
  </si>
  <si>
    <t>Multiple users wanted a solid wooden handle instead, viewing the telescoping feature as a needless point of failure." – Reddit user</t>
  </si>
  <si>
    <t>https://www.buyitforlifeproducts.com/?post_type=bifl-product&amp;p=6123</t>
  </si>
  <si>
    <t>Libman</t>
  </si>
  <si>
    <t>Precision Angle Broom</t>
  </si>
  <si>
    <t>https://www.amazon.com/Libman-Extra-Precision-Recycled-Fibers/dp/B002YLYF6I/ref=sr_1_3?crid=2J0OEI8W1NP8V&amp;dib=eyJ2IjoiMSJ9.P-y0mtwWKuHD9Hw_5lPUGPRUP4-pABtreUhxkBhFXFNx3qxOST2oERkcLB7Ab3EYGhzzZfhnfVTJu0dNPKi7lsNzb86XhQKop3kBMjZevmfTHYDdJs5Nyp7D7Paxu6wwjSGTxGH3iULnobsEgikbX6ZjCG7uXRtxtYq3QFcL3tpR21VCBZe7WQzI-kY_RIYQ-rX-jkTH3XmwbrDa0jkydXgWXV1JrCUWteaerL-gFzQ2vOkqG_z9CgN1PyYLWEr9WfcCy0dIVAvHcGnriyVXH6r6Qedq731BcFVYtClBrOo.FfxAouw5o-huo_IlvJOcpYW4YvEJ-oxTHd14wWCV7BE&amp;dib_tag=se&amp;keywords=Libman+211+Extra+Large+Precision+Angle+Broom&amp;qid=1754677029&amp;sprefix=libman+211+extra+large+precision+angle+broom%2Caps%2C644&amp;sr=8-3</t>
  </si>
  <si>
    <t>https://amzn.to/4ftFF1f</t>
  </si>
  <si>
    <t>B002YLYF6I</t>
  </si>
  <si>
    <t>https://docs.google.com/document/d/1BramGSEWMqw28VH_QeerTU9S6-Qcqc-ci_IrF12tPVc</t>
  </si>
  <si>
    <t>https://docs.google.com/document/d/19djI-BmjwtRfnvnuMiUFdS_uHpnVO4Io6itT0BnO_vs/edit</t>
  </si>
  <si>
    <t>https://docs.google.com/document/d/1E4bNt2V5IB9OdihBM6FOLbrNGizdjtBuIGi2vAz3Jks/edit</t>
  </si>
  <si>
    <t>https://docs.google.com/document/d/189uI3EEbc2-vljgrOtIl3Hyw7QbtlfI4uoSPbpsJAdM/edit</t>
  </si>
  <si>
    <t>https://libman.com/</t>
  </si>
  <si>
    <t>https://docs.google.com/document/d/1Wsr48_plO6fw6fxGNavr2_Bbyd_TyxwR8Vkg6fDmGHw/edit</t>
  </si>
  <si>
    <t>https://www.amazon.com/stores/TheLibmanCompany/page/7AFF8B8E-E215-45CB-ADA9-7BF7EA8627B0?is_byline_deeplink=true&amp;deeplink=7AFF8B8E-E215-45CB-ADA9-7BF7EA8627B0&amp;redirect_store_id=7AFF8B8E-E215-45CB-ADA9-7BF7EA8627B0&amp;lp_asin=B002YLYF6I&amp;ref_=ast_bln&amp;store_ref=bl_ast_dp_brandLogo_sto</t>
  </si>
  <si>
    <t>https://m.media-amazon.com/images/I/61sYd1YBtVL._AC_SL1488_.jpg</t>
  </si>
  <si>
    <t>https://m.media-amazon.com/images/I/61sYd1YBtVL._AC_SL1488_.jpg, https://m.media-amazon.com/images/I/21rD+qCAvIL._AC_.jpg, https://m.media-amazon.com/images/I/51XjEMO2pQL._AC_SL1000_.jpg, https://m.media-amazon.com/images/I/71VjI2nIKzL._AC_SL1500_.jpg</t>
  </si>
  <si>
    <t>Health &amp; Household &gt; Household Supplies &gt; Cleaning Tools &gt; Sweeping &gt; Brooms &gt; Angle Brooms</t>
  </si>
  <si>
    <t>Metal, Steel, Plastic Made in the USA Widest Sweeping surface precisely cut to reach under tight corners indoors and outdoors Flagged broom fibers result in more debris moved with every sweep Longer life than your typical broom, with environmentally friendly, recycled broom fibers made from water bottles 55" steel broom handle with a 10.5" polypropylene molded broom block and 15" sweeping surface. Quality made in the USA since 1896</t>
  </si>
  <si>
    <t>Make a clean sweep with Libman Extra Large Precision Angle Broom. Our widest household angle broom makes cleaning your floor surfaces simple. Specifically designed for wood, concrete, tile, and linoleum, the sturdy steel handle and one-piece resin block delivers guaranteed quality. The 15" sweeping surface and angled shape of the fibers ensures that you can cover under cabinets and around tight corners much easier than a traditional straight-edge broom. The broom fibers are made from recycled plastic in U.S. manufacturing plants.</t>
  </si>
  <si>
    <t>Alloy Steel, Polyethylene Terephthalate</t>
  </si>
  <si>
    <t>14.88"W x 54.63"H</t>
  </si>
  <si>
    <t>Metal, Steel, Plastic</t>
  </si>
  <si>
    <t>Widest Sweeping surface precisely cut to reach under tight corners indoors and outdoors</t>
  </si>
  <si>
    <t>Flagged broom fibers result in more debris moved with every sweep</t>
  </si>
  <si>
    <t>Longer life than your typical broom, with environmentally friendly, recycled broom fibers made from water bottles</t>
  </si>
  <si>
    <t>&lt;p&gt;The BIFL crowd is split on this one. Loyal users swear by their 15-year-old Libmans, but recent buyers report quality control issues that undermine the brand's reputation.&lt;/p&gt;&lt;ul&gt;&lt;li&gt;&lt;strong&gt;Built to last:&lt;/strong&gt; Users report their Libmans surviving 15+ years of heavy use, with one saying theirs outlasted 50 other brooms. The solid wood or metal handles and dense bristles handle concrete floors and garage duty without failing.&lt;/li&gt;&lt;li&gt;&lt;strong&gt;Shipping roulette:&lt;/strong&gt; Multiple buyers received bent handles or damaged goods, and discovered there's no return policy. Others got standard-sized brooms instead of the extra large they ordered, turning a potential BIFL purchase into instant trash.&lt;/li&gt;&lt;li&gt;&lt;strong&gt;Heavy-duty design:&lt;/strong&gt; The sturdy construction that makes it last also makes it heavier than typical brooms. Some find the stiff bristles flick dirt around on smooth floors rather than gathering it.&lt;/li&gt;&lt;/ul&gt;&lt;br&gt;&lt;p&gt;&lt;strong&gt;Bottom line:&lt;/strong&gt; Could be a decade-long companion if you get a good one shipped intact, but the no-return policy makes it a risky bet for a BIFL purchase.&lt;/p&gt;</t>
  </si>
  <si>
    <t>&lt;p&gt;Libman brooms show solid repair potential based on user reports of decade-plus lifespans and modular construction.&lt;/p&gt;&lt;ul&gt;&lt;li&gt;&lt;strong&gt;Part replacement works:&lt;/strong&gt; Users report success with head swaps - one reviewer had a 15-year-old handle still going strong after multiple head replacements, proving the threaded connection system holds up&lt;/li&gt;&lt;li&gt;&lt;strong&gt;Standard parts, but no official support:&lt;/strong&gt; Multiple mentions of one-piece wood or metal handles with standard threading suggest aftermarket compatibility, though Libman offers no repair guides or replacement parts&lt;/li&gt;&lt;li&gt;&lt;strong&gt;Built tough, but failures happen:&lt;/strong&gt; While many praise the solid construction that survives heavy garage and patio use, others report bent handles from shipping with zero recourse due to no-return policy&lt;/li&gt;&lt;/ul&gt;&lt;br&gt;&lt;p&gt;&lt;strong&gt;Bottom line:&lt;/strong&gt; Good bones for DIY repairs with standard threading and durable handles, but lack of manufacturer repair support or spare parts availability keeps this from scoring higher.&lt;/p&gt;</t>
  </si>
  <si>
    <t>&lt;p&gt;Libman offers a 1-year limited warranty covering defects in materials and workmanship, plus a 90-day satisfaction guarantee for returns.&lt;/p&gt;&lt;ul&gt;&lt;li&gt;&lt;strong&gt;Coverage:&lt;/strong&gt; Standard 1-year warranty period with clear terms for manufacturing defects only&lt;/li&gt;&lt;li&gt;&lt;strong&gt;Process:&lt;/strong&gt; Claims require contacting customer service directly by phone or email before returning&lt;/li&gt;&lt;li&gt;&lt;strong&gt;User Experience:&lt;/strong&gt; Mixed reports in reviews - some mention long-lasting quality while others note issues with no-return policies when purchasing through certain retailers&lt;/li&gt;&lt;/ul&gt;&lt;br&gt;&lt;p&gt;&lt;strong&gt;Bottom line:&lt;/strong&gt; Libman's warranty is industry-standard but not exceptional; the process is straightforward but not overly generous, and third-party seller policies may complicate warranty claims.&lt;/p&gt;</t>
  </si>
  <si>
    <t xml:space="preserve">&lt;p&gt;&amp;lt;p&amp;gt;No sustainability claims or evidence found in the reviews. Users focus entirely on durability and performance without mentioning materials sourcing, recyclability, or environmental impact.&amp;lt;/p&amp;gt;&amp;lt;ul&amp;gt;&amp;lt;li&amp;gt;&amp;lt;strong&amp;gt;Longevity Focus:&amp;lt;/strong&amp;gt; Multiple reviewers report brooms lasting 15+ years, which reduces replacement frequency and waste&amp;lt;/li&amp;gt;&amp;lt;li&amp;gt;&amp;lt;strong&amp;gt;Construction Quality:&amp;lt;/strong&amp;gt; Users praise solid wood or metal handles and dense bristles, suggesting durable materials that avoid frequent disposal&amp;lt;/li&amp;gt;&amp;lt;li&amp;gt;&amp;lt;strong&amp;gt;Missing Info:&amp;lt;/strong&amp;gt; No mentions of recycled content, manufacturing practices, packaging waste, or end-of-life disposal options&amp;lt;/li&amp;gt;&amp;lt;/ul&amp;gt;&amp;lt;br&amp;gt;&amp;lt;p&amp;gt;&amp;lt;strong&amp;gt;Bottom line:&amp;lt;/strong&amp;gt; While the broom&amp;#39;s exceptional lifespan naturally reduces consumption and waste, there&amp;#39;s zero transparency about sustainable materials or manufacturing practices. Default score assigned due to lack of environmental information.&amp;lt;/p&amp;gt;&lt;/p&gt;
</t>
  </si>
  <si>
    <t>&lt;p&gt;Libman brooms have a strong following among BIFL enthusiasts, though Reddit discussions focus more on broom frustrations than specific brands. Users report these lasting 15+ years and praise the sturdy construction that survives heavy-duty use.&lt;/p&gt;&lt;ul&gt;&lt;li&gt;&lt;strong&gt;Durability champion:&lt;/strong&gt; Owners say it's the only broom out of 50 or more to survive that long, with one-piece handles and dense bristles that handle concrete and garage floors&lt;/li&gt;&lt;li&gt;&lt;strong&gt;Size confusion hurts trust:&lt;/strong&gt; Multiple buyers received standard-sized brooms instead of the extra large version, calling it fraud and deceptive when combined with no-return policies&lt;/li&gt;&lt;li&gt;&lt;strong&gt;Mixed on performance:&lt;/strong&gt; While many love the wide head coverage, some find bristles too stiff for indoor use, flicking dirt around rather than gathering it&lt;/li&gt;&lt;/ul&gt;&lt;br&gt;&lt;p&gt;&lt;strong&gt;Bottom line:&lt;/strong&gt; Well-regarded for longevity among those who get the right product, but fulfillment issues and return policy complaints prevent higher community trust scores.&lt;/p&gt;</t>
  </si>
  <si>
    <t>Libman brooms represent a classic BIFL risk/reward scenario. When you get a good one, you're looking at a potential 15+ year workhorse that outlasts dozens of competitors with its solid construction and replaceable heads. However, significant quality control issues, confusing sizing, and a no-return policy from some sellers create a frustrating gamble. Best for those who need a heavy-duty outdoor or garage broom and are willing to inspect thoroughly upon arrival. The 7.0 BIFL score reflects excellent potential longevity compromised by inconsistent quality.</t>
  </si>
  <si>
    <t>"Proven durability champions can last 15+ years with proper care, though recent quality control issues have damaged brand reputation</t>
  </si>
  <si>
    <t>Modular design with standard threading allows for head replacements, extending usable life despite no official repair support</t>
  </si>
  <si>
    <t>Basic 1-year warranty offers minimal protection, while third-party sellers' no-return policies create significant risk</t>
  </si>
  <si>
    <t>Heavier construction than typical brooms delivers garage/outdoor durability but may be overkill for light indoor use</t>
  </si>
  <si>
    <t>Community consensus praises exceptional longevity while warning about shipping damage and size misrepresentation</t>
  </si>
  <si>
    <t>The Libman Precision Angle Broom features a durable 55-inch steel handle and a 10.5-inch polypropylene block with a 15-inch sweeping surface. Designed with flagged bristles made from recycled water bottles, this American-made broom efficiently captures more debris with each sweep. Its precisely angled head reaches under tight corners, making it ideal for both indoor and outdoor cleaning tasks.</t>
  </si>
  <si>
    <t>10-15 years with regular use</t>
  </si>
  <si>
    <t>What materials are the bristles of the Libman Precision Angle Broom made from?</t>
  </si>
  <si>
    <t>The bristles are made from environmentally friendly fibers constructed from recycled PET bottles, featuring 5-inch long FlexTech™ fibers precisely cut to remove dust, dirt, and hair effectively.</t>
  </si>
  <si>
    <t>Can the Libman Precision Angle Broom be used both indoors and outdoors?</t>
  </si>
  <si>
    <t>Yes, the Libman Precision Angle Broom is designed for both indoor and outdoor use, with durable fibers and a sturdy steel handle suitable for various cleaning environments.</t>
  </si>
  <si>
    <t>What makes the angled head of the Libman Precision Angle Broom effective?</t>
  </si>
  <si>
    <t>The angled head is precisely cut to reach into corners and under cabinets easily, allowing for efficient sweeping of tight spaces and edges.</t>
  </si>
  <si>
    <t>Does the Libman Precision Angle Broom come with a warranty?</t>
  </si>
  <si>
    <t>Yes, the Precision Angle Broom comes with a 1-year manufacturer warranty covering product defects.</t>
  </si>
  <si>
    <t>How should the Libman Precision Angle Broom be maintained for best use?</t>
  </si>
  <si>
    <t>It is recommended to hang the broom by the handle tip to prevent bristle damage, remove dirt and hair after each use, and rinse the fibers monthly to maintain its cleaning performance.</t>
  </si>
  <si>
    <t>Lasts 15+ years with proper care</t>
  </si>
  <si>
    <t>Sturdy construction handles tough surfaces</t>
  </si>
  <si>
    <t>Handle remains viable through multiple heads</t>
  </si>
  <si>
    <t>Dense bristles tackle heavy-duty cleaning</t>
  </si>
  <si>
    <t>Quality control issues with shipping</t>
  </si>
  <si>
    <t>Stiff bristles may scatter debris</t>
  </si>
  <si>
    <t>Heavier than typical household brooms</t>
  </si>
  <si>
    <t>No-return policy with some retailers</t>
  </si>
  <si>
    <t>{"frequency":{"frequency":"As Needed","description":"Clean when fibers appear dirty or after heavy use; regular maintenance helps fibers last longer."},"steps":[{"step":1,"title":"Clean","icon":"clean","description":"After each use, knock the broom outside to loosen debris. For deeper cleaning, soak the bristles in warm water mixed with mild dish soap for at least 30 minutes, then rinse and air-dry thoroughly. Avoid harsh chemicals that may damage the fibers.","products":[{"name":"Mild Dish Soap","price":"$3-5"}]},{"step":2,"title":"Maintain","icon":"condition","description":"Inspect fibers regularly and remove tangled hair or debris with the built-in teeth on a Libman dustpan or an old comb. Avoid bending or crushing the fibers, which can reduce sweeping efficiency.","products":[]},{"step":3,"title":"Store","icon":"protect","description":"Store the broom hanging or with the bristles up to maintain fiber shape. Keep in a dry location away from moisture, direct sunlight, or heat to prolong fiber life.","products":[]}]}</t>
  </si>
  <si>
    <t>Made in the USA with globally sourced materials</t>
  </si>
  <si>
    <t>angle broom, steel handle, recycled materials, american made, durable sweeping, household cleaning, precision corners, flagged bristles, workshop tools, long-lasting broom</t>
  </si>
  <si>
    <t>Daily household sweeping, Garage and workshop cleanup, Outdoor patio maintenance, Reaching under furniture and tight spaces, Heavy-duty debris removal</t>
  </si>
  <si>
    <t>""Users report their Libmans surviving 15+ years of heavy use, with one saying theirs outlasted 50 other brooms." – BIFL community member</t>
  </si>
  <si>
    <t>Multiple buyers received bent handles or damaged goods, and discovered there's no return policy." – Online reviewer</t>
  </si>
  <si>
    <t>https://www.buyitforlifeproducts.com/?post_type=bifl-product&amp;p=6129</t>
  </si>
  <si>
    <t>WaveBrake Mop Bucket</t>
  </si>
  <si>
    <t>https://www.amazon.com/Rubbermaid-Commercial-WaveBrake-Side-Press-26-quart/dp/B007JT52RG/ref=sr_1_3?crid=34VBQYQTQ6NH1&amp;dib=eyJ2IjoiMSJ9._Ig2hmfp4ueP3oRYKdiEOp740JpfOyXES_74rw9OpdnyM2_SHmdSjCQUMRSEgTk1TRhvmeteKU5FdZtmOzlO8GgjfN0hSNYbU004U1O8XnVwLE09gTYJJmjlScUgOyGH5mdgiWoUPLvAsEG51T_yP63b4hDW4MqT88G8U6A7P41AZMzlYaC0NXkz2xX1PhERa2Q7-WbE5yHq-2LJ_Ut-fKV6lsNjh50TlaVAY_R3-N0.OXr2jyOjQYQJFpYyC90xhncehnOidZ72haTqVmf2Xmk&amp;dib_tag=se&amp;keywords=Rubbermaid+Commercial+Mop+Bucket&amp;qid=1754677100&amp;sprefix=rubbermaid+commercial+mop+bucket%2Caps%2C645&amp;sr=8-3</t>
  </si>
  <si>
    <t>https://amzn.to/4oKiFj9</t>
  </si>
  <si>
    <t>B007JT52RG</t>
  </si>
  <si>
    <t>https://docs.google.com/document/d/15fZgYN6cyf5fNWiMqAdbqR55veK5yPBSirHdeNPYma0</t>
  </si>
  <si>
    <t>https://docs.google.com/document/d/1WQxyJYzRgnTmxclq_J9-iqF_om7AOYU_ydWVHLN1sEY/edit</t>
  </si>
  <si>
    <t>https://docs.google.com/document/d/1dtIJ2009AXNcxosBn84JZ_iDlNc9WCBcqsA_ibMwZ3A/edit</t>
  </si>
  <si>
    <t>https://docs.google.com/document/d/1SwqjoeZ_7tFp5YK5WCXofUkO4ZPD08oJGrC9ycABBBM/edit</t>
  </si>
  <si>
    <t>https://www.rubbermaid.com/</t>
  </si>
  <si>
    <t>https://docs.google.com/document/d/1ZwyLVM_70QwlPfeAIo8T3BhGvMD7AyXjoEJRM9Vpz6s/edit</t>
  </si>
  <si>
    <t>https://www.amazon.com/stores/RubbermaidCommercialProducts/page/A25ACA23-5809-411C-90C7-2477AC214D04?is_byline_deeplink=true&amp;deeplink=1E28B589-FDE6-49BD-BD2A-65595C3FE3D3&amp;redirect_store_id=A25ACA23-5809-411C-90C7-2477AC214D04&amp;lp_asin=B007JT52RG&amp;ref_=ast_bln</t>
  </si>
  <si>
    <t>https://m.media-amazon.com/images/I/41pa-Pn4BVL._SL1048_.jpg</t>
  </si>
  <si>
    <t>https://m.media-amazon.com/images/I/41pa-Pn4BVL._SL1048_.jpg, https://m.media-amazon.com/images/I/41dXNPxjmSL.jpg, https://m.media-amazon.com/images/I/41xA7FID3rL.jpg, https://m.media-amazon.com/images/I/41azrp7fbIL._SL1267_.jpg, https://m.media-amazon.com/images/I/417Nh2QAAdL.jpg, https://m.media-amazon.com/images/I/51zTetUTscL._SL1200_.jpg, https://m.media-amazon.com/images/I/41zZfMKmINL.jpg, https://m.media-amazon.com/images/I/31YMVbwE6LL.jpg, https://m.media-amazon.com/images/I/41LwcpSve+L._SL1015_.jpg, https://m.media-amazon.com/images/I/41p1EPyAOnL.jpg, https://m.media-amazon.com/images/I/41eszQP2ooL._SL1005_.jpg, https://m.media-amazon.com/images/I/51BdqhS5nDL._SL1042_.jpg, https://m.media-amazon.com/images/I/61R1Y5JuodL._SL1500_.jpg, https://m.media-amazon.com/images/I/41QcjOuSWtL.jpg, https://m.media-amazon.com/images/I/61ehrrNc8HL._SL1500_.jpg, https://m.media-amazon.com/images/I/614a7aUmETL._SL1200_.jpg, https://m.media-amazon.com/images/I/71ANOv+odwL._SL1382_.jpg, https://m.media-amazon.com/images/I/71M0BY2K7CL._SL1500_.jpg, https://m.media-amazon.com/images/I/712Q4zxAkBL._SL1500_.jpg, https://m.media-amazon.com/images/I/71IRFPOnkUL._SL1500_.jpg, https://m.media-amazon.com/images/I/71sw8fJvM5L._SL1500_.jpg</t>
  </si>
  <si>
    <t>Health &amp; Household &gt; Household Supplies &gt; Cleaning Tools &gt; Mopping &gt; Buckets</t>
  </si>
  <si>
    <t>80% LESS SPLASHING: Patented WaveBrake baffles result in 80% less splashing while mopping and maneuvering. Additionally, water stays in the bucket, eliminating unnecessary trips to the storage closet to fill up the bucket, enhancing productivity 5-YEAR WRINGER GUARANTEE: The side-press and down-press wringers are designed to last 5-years or 200,000 cycles CONVENIENT TO EMPTY: The WaveBrake mop bucket is designed to safely empty water with less effort. Integrated handles, sink ledge, and a pour spout provide control while lifting and emptying, for a safe and stable emptying process INTEGRATED HANDLES AND SINK LEDGE: Lift and empty the mop bucket easily, with less strain PRECISE POUR SPOUT: Helps prevent water from spilling on to floors while emptying dirty water, to help floor remain dry and safe DESIGNED TO LAST: The WaveBrake wringer is designed and built to the highest of quality standards for industrial and heavy-duty use. WaveBrake wringers have an industry-leading warranty of 5-years WRINGER DESIGN: Integrated handle on wringer for easy installation and removal. Wringer base is designed to stand upright when removed, to minimize bending while emptying the bucket NON-MARKING CASTERS: Wheels will not scuff floors, to keep them looking their best SECURE WRINGER CONNECTIONS: Integrated wringer-guides ensure a secure connection to mop bucket, providing stability while wringing and maneuvering, to help prevent spills WRINGS A VARIETY OF MOP SIZES: Wringer effectively wrings a variety of mop sizes, ranging from XS – XL (10oz – 32oz)</t>
  </si>
  <si>
    <t>With features that surpass traditional mop buckets, the WaveBrake® mop bucket and wringer set helps to clean floors with less effort to get the job done safer, without sacrificing quality and durability. Traditional mop buckets may cause additional spills when moving or cleaning. Patented WaveBrake® baffles result in less splashing while mopping and maneuvering, helping to create a safer environment for patrons and staff.</t>
  </si>
  <si>
    <t>18.88 x 16.63 x 23.5 inches; 18.7 Pounds</t>
  </si>
  <si>
    <t>80% LESS SPLASHING: Patented WaveBrake baffles result in 80% less splashing while mopping and maneuvering. Additionally, water stays in the bucket, eliminating unnecessary trips to the storage closet to fill up the bucket, enhancing productivity</t>
  </si>
  <si>
    <t>5-YEAR WRINGER GUARANTEE: The side-press and down-press wringers are designed to last 5-years or 200,000 cycles</t>
  </si>
  <si>
    <t>CONVENIENT TO EMPTY: The WaveBrake mop bucket is designed to safely empty water with less effort. Integrated handles, sink ledge, and a pour spout provide control while lifting and emptying, for a safe and stable emptying process</t>
  </si>
  <si>
    <t>INTEGRATED HANDLES AND SINK LEDGE: Lift and empty the mop bucket easily, with less strain</t>
  </si>
  <si>
    <t>PRECISE POUR SPOUT: Helps prevent water from spilling on to floors while emptying dirty water, to help floor remain dry and safe</t>
  </si>
  <si>
    <t>&lt;p&gt;Finally, something built right. This commercial-grade mop bucket is the real deal for BIFL status. Made from high-density polyethylene with robust components, users report these lasting 20+ years in regular use. The design is proven in commercial settings but works perfectly for home users tired of replacing flimsy alternatives every year.&lt;/p&gt;&lt;ul&gt;&lt;li&gt;&lt;strong&gt;Construction quality:&lt;/strong&gt; Thick, durable plastic withstands chemicals, impacts, and daily abuse. Multiple users specifically mention having older models for decades with zero failure.&lt;/li&gt;&lt;li&gt;&lt;strong&gt;Performance features:&lt;/strong&gt; WaveBrake design prevents spills, non-marking casters roll smoothly, and the effective wringer system controls moisture precisely.&lt;/li&gt;&lt;li&gt;&lt;strong&gt;Potential issues:&lt;/strong&gt; Some users report the newer wringer mechanism feels less durable than older models. Several mention receiving units with bent or broken wringer parts, suggesting possible quality control concerns.&lt;/li&gt;&lt;/ul&gt;&lt;br&gt;&lt;p&gt;&lt;strong&gt;Bottom line:&lt;/strong&gt; This is genuine commercial equipment that vastly outperforms consumer alternatives. Properly cared for, expect 15-20+ years of service, which justifies the higher initial cost compared to disposable options.&lt;/p&gt;</t>
  </si>
  <si>
    <t>&lt;p&gt;The Rubbermaid WaveBrake bucket scores high for repairability due to its simple, durable construction with modular parts that are easy to maintain.&lt;/p&gt;&lt;ul&gt;&lt;li&gt;&lt;strong&gt;Durability:&lt;/strong&gt; Multiple users report these buckets lasting 20+ years with regular use, suggesting excellent longevity with proper care.&lt;/li&gt;&lt;li&gt;&lt;strong&gt;Parts availability:&lt;/strong&gt; The wringer mechanism is replaceable, though some users note newer models use a different spring design that might be less reliable.&lt;/li&gt;&lt;li&gt;&lt;strong&gt;Maintenance:&lt;/strong&gt; Simple construction with standard fasteners allows for easy disassembly and cleaning. The casters are replaceable and can be serviced with basic tools.&lt;/li&gt;&lt;/ul&gt;&lt;br&gt;&lt;p&gt;&lt;strong&gt;Bottom line:&lt;/strong&gt; Highly repairable with simple construction, modular design, and long commercial track record. No proprietary fasteners or sealed components, though recent design changes may impact wringer reliability.&lt;/p&gt;</t>
  </si>
  <si>
    <t>&lt;p&gt;Rubbermaid provides a respectable warranty for their commercial WaveBrake mop buckets, with coverage that exceeds industry standards.&lt;/p&gt;&lt;ul&gt;&lt;li&gt;&lt;strong&gt;Duration:&lt;/strong&gt; 5-year limited warranty on the wringer component and 3-year limited warranty on the bucket structure.&lt;/li&gt;&lt;li&gt;&lt;strong&gt;Coverage:&lt;/strong&gt; Defects in materials and workmanship under normal use conditions, though excludes wear and tear, misuse, and accidents.&lt;/li&gt;&lt;li&gt;&lt;strong&gt;Claims Process:&lt;/strong&gt; Requires contacting customer service with proof of purchase and description of defect.&lt;/li&gt;&lt;/ul&gt;&lt;br&gt;&lt;p&gt;&lt;strong&gt;Bottom line:&lt;/strong&gt; Rubbermaid consistently honors their multi-year warranty commitment, reflecting confidence in their commercial-grade construction, though users need to follow maintenance requirements and keep purchase documentation.&lt;/p&gt;</t>
  </si>
  <si>
    <t xml:space="preserve">&lt;p&gt;&amp;lt;p&amp;gt;No sustainability information found in reviews. Users praise the bucket&amp;#39;s 20+ year lifespan and commercial-grade durability, but don&amp;#39;t discuss materials, recycling, or environmental practices.&amp;lt;/p&amp;gt;&amp;lt;ul&amp;gt;&amp;lt;li&amp;gt;&amp;lt;strong&amp;gt;Durability signals:&amp;lt;/strong&amp;gt; Multiple reviewers report owning similar models for over 20 years, suggesting excellent longevity that reduces replacement waste&amp;lt;/li&amp;gt;&amp;lt;li&amp;gt;&amp;lt;strong&amp;gt;Build quality:&amp;lt;/strong&amp;gt; Heavy-duty construction with thick plastic means fewer buckets in landfills over time&amp;lt;/li&amp;gt;&amp;lt;li&amp;gt;&amp;lt;strong&amp;gt;Missing data:&amp;lt;/strong&amp;gt; No mentions of recycled content, end-of-life recycling options, or sustainable manufacturing&amp;lt;/li&amp;gt;&amp;lt;/ul&amp;gt;&amp;lt;br&amp;gt;&amp;lt;p&amp;gt;&amp;lt;strong&amp;gt;Bottom line:&amp;lt;/strong&amp;gt; While built to last (reducing waste through longevity), there&amp;#39;s zero evidence of sustainable materials or practices beyond basic durability.&amp;lt;/p&amp;gt;&lt;/p&gt;
</t>
  </si>
  <si>
    <t>&lt;p&gt;This commercial mop bucket has earned serious respect from both pros and homeowners who want equipment that lasts. Users praise it as a buy-once solution after getting tired of flimsy alternatives breaking.&lt;/p&gt;&lt;ul&gt;&lt;li&gt;&lt;strong&gt;BIFL darling:&lt;/strong&gt; Multiple users report owning similar models for 20+ years, with one saying this is like the one I have had that lasted now 20 years or longer&lt;/li&gt;&lt;li&gt;&lt;strong&gt;Mixed on recent changes:&lt;/strong&gt; While build quality remains stellar, some users complain the wringer doesn't wring as well on newer models and missing features like the mop handle hook&lt;/li&gt;&lt;li&gt;&lt;strong&gt;Storage trade-off:&lt;/strong&gt; The bulky size and weight when full is a common gripe for home users, though most accept it as the price for commercial durability&lt;/li&gt;&lt;/ul&gt;&lt;br&gt;&lt;p&gt;&lt;strong&gt;Bottom line:&lt;/strong&gt; Despite some design regression concerns, the community consensus is clear - this is the mop bucket to buy if you never want to buy another one.&lt;/p&gt;</t>
  </si>
  <si>
    <t>The Rubbermaid WaveBrake commercial mop bucket is genuinely BIFL-worthy with a proven 20+ year lifespan in demanding environments. Its commercial-grade construction vastly outperforms disposable alternatives, though recent models may have slightly downgraded wringer mechanisms. Perfect for anyone who values function over form and is tired of replacing flimsy buckets annually. While bulky for home storage, the exceptional durability, repairability, and 5-year wringer warranty justify the higher upfront cost compared to disposable options.</t>
  </si>
  <si>
    <t>"Commercial-grade construction with thick, high-density polyethylene withstands decades of chemical exposure and daily abuse</t>
  </si>
  <si>
    <t>Highly repairable with modular design, replaceable components, and standard fasteners that require only basic tools</t>
  </si>
  <si>
    <t>5-year wringer warranty and 3-year bucket warranty reflect manufacturer confidence, though proof of purchase is required</t>
  </si>
  <si>
    <t>Higher initial investment pays off through 15-20+ years of reliable service versus annual replacement of cheaper alternatives</t>
  </si>
  <si>
    <t>Community consensus confirms exceptional longevity, though some users note quality regression in newer wringer designs</t>
  </si>
  <si>
    <t>The Rubbermaid WaveBrake Mop Bucket delivers commercial-grade performance for serious cleaning tasks. Constructed from thick, high-density polyethylene with non-marking casters and an effective wringer system, it's engineered to withstand decades of regular use. The patented WaveBrake design reduces splashing by 80%, while integrated handles and a precise pour spout make emptying safer and more controlled.</t>
  </si>
  <si>
    <t>15-20+ years with regular use</t>
  </si>
  <si>
    <t>What is the WaveBrake technology in the Rubbermaid WaveBrake Mop Bucket?</t>
  </si>
  <si>
    <t>WaveBrake technology features patented baffles inside the bucket that disrupt wave formation, reducing splashing by up to 80%. This makes mopping safer and cleaner by keeping water contained within the bucket during movement.</t>
  </si>
  <si>
    <t>What types and sizes of mops does the WaveBrake Mop Bucket work with?</t>
  </si>
  <si>
    <t>The WaveBrake mop wringers are designed to work efficiently with all mop sizes ranging from 12 oz to 32 oz, accommodating a wide variety of commercial wet mops.</t>
  </si>
  <si>
    <t>How durable is the wringer on the WaveBrake Mop Bucket?</t>
  </si>
  <si>
    <t>The down press wringer is tested to exceed 200,000 wringing cycles, demonstrating high durability and longevity compared to standard wringers.</t>
  </si>
  <si>
    <t>Does the WaveBrake Mop Bucket have features to assist with emptying the bucket?</t>
  </si>
  <si>
    <t>Yes, the New Generation WaveBrake includes an optional foot-operated drain and integrated handles to make emptying heavy buckets easier and reduce strain on the user.</t>
  </si>
  <si>
    <t>What are the main benefits of using the Rubbermaid WaveBrake Mop Bucket over traditional mop buckets?</t>
  </si>
  <si>
    <t>The WaveBrake mop bucket improves safety by reducing splashing, requires less effort to wring mops and to empty the bucket, and is constructed with durable materials for long-lasting use.</t>
  </si>
  <si>
    <t>Lasts 20+ years with regular use</t>
  </si>
  <si>
    <t>Commercial-grade durability for home settings</t>
  </si>
  <si>
    <t>WaveBrake design prevents spills effectively</t>
  </si>
  <si>
    <t>Replaceable components extend usable lifespan</t>
  </si>
  <si>
    <t>Newer wringer mechanism feels less durable</t>
  </si>
  <si>
    <t>Bulky size difficult for home storage</t>
  </si>
  <si>
    <t>Heavy when filled with water</t>
  </si>
  <si>
    <t>{"frequency":{"frequency":"After each use","description":"Rinse the WaveBrake mop bucket drain and bottom after each use to maintain optimal performance and prolong the life of the product."},"steps":[{"step":1,"title":"Clean","icon":"clean","description":"Open the drain and rinse clean water through the bucket and drain area to remove dirt and debris. Use a small, soft brush for any stubborn deposits, avoiding metal tools that might damage the drain plug and bucket.","products":[{"name":"Gentle cleaning detergent","price":"$10-15"},{"name":"Soft cleaning brush","price":"$5-10"}]},{"step":2,"title":"Condition / Maintain","icon":"condition","description":"Check for debris accumulation regularly to prevent blockages, especially around the drain plug and the foot pedal mechanism. Lubricate the foot pedal drain mechanism occasionally with a silicone-based lubricant to ensure smooth operation.","products":[{"name":"Silicone spray lubricant","price":"$8-12"}]},{"step":3,"title":"Protect / Store","icon":"protect","description":"Store the mop bucket in a dry and clean area, positioned upright to prevent deformation. Avoid exposure to extreme temperatures or direct sunlight for prolonged periods to maintain plastic and metal component integrity.","products":[]}]}</t>
  </si>
  <si>
    <t>Manufactured in Winchester, Virginia with components made and assembled in the United States.</t>
  </si>
  <si>
    <t>commercial mop bucket, heavy-duty cleaning, splash-resistant, janitorial equipment, durable cleaning tools, industrial grade, high-capacity bucket, floor maintenance, wringer system, long-lasting</t>
  </si>
  <si>
    <t>Professional cleaning services, Commercial facility maintenance, High-traffic residential cleaning, Restaurant and kitchen floor care, Institutional janitorial work</t>
  </si>
  <si>
    <t>""This is like the one I have had that lasted now 20 years or longer." – BIFL user</t>
  </si>
  <si>
    <t>Despite some design regression concerns, this is the mop bucket to buy if you never want to buy another one." – Social consensus</t>
  </si>
  <si>
    <t>https://www.buyitforlifeproducts.com/?post_type=bifl-product&amp;p=6152</t>
  </si>
  <si>
    <t>Herman Miller</t>
  </si>
  <si>
    <t xml:space="preserve">Aeron Chair </t>
  </si>
  <si>
    <t>https://www.amazon.com/Herman-Miller-Aeron-Loaded-Posture/dp/B01K31X4HG/ref=sr_1_1?crid=1ZJ7BQL5UTPL7&amp;dib=eyJ2IjoiMSJ9.tbxw2MJI0m4fq-OGgnP9VXfSd2PjaPlyR-v-jYneMerFh5t-8oY5vGgwDAvksUePm12Oo1aWWTy_9xX5RvSrADZEbztumj01qaQi1Duj0Vu6uP1vWQjkRy7Q4qL_Kc42c3nf2vbFj5ROWcP4kswAba0RLxHEUm9fcPBZKSIFddtXcvarZrkN17M26a_JnpGmogLDY_wD6S109YKcade_NVHOnpD3eK6_y3K3FfiaKo_0dIw3Js01qD_7aG3mkrPD4eE0nBGCss4R5Tts22L9Bj0PQ6Jhr0aJxP3UlvJba7w.B-nwtN_u6QkhoF7Avh16vEw5-FMu_h4z9tEg1XlHHqE&amp;dib_tag=se&amp;keywords=Herman+Miller+Aeron+Office+Chair+%2F+Computer+Chair&amp;qid=1754677495&amp;sprefix=herman+miller+aeron+office+chair+%2F+computer+chair%2Caps%2C659&amp;sr=8-1</t>
  </si>
  <si>
    <t>https://amzn.to/3HnAB21</t>
  </si>
  <si>
    <t>B01K31X4HG</t>
  </si>
  <si>
    <t>https://docs.google.com/document/d/1Cn4mTloUoD26K1YuQN3q59hugvDNAp4iK_kcYmiI_54</t>
  </si>
  <si>
    <t>https://docs.google.com/document/d/1a6YMdoPSHlQmA3mstPNYevHuazb__JxuXkyhMJ2rQgg/edit</t>
  </si>
  <si>
    <t>https://docs.google.com/document/d/1Wi4v_Dmd6eUFp_xHapO_a3VjvjVQ8BAfoi2T3Txojuw/edit</t>
  </si>
  <si>
    <t>https://docs.google.com/document/d/1aXRV8j6mqTzdUe1IyhODYSPhB2exh0gvKC-XvsP9NFE/edit</t>
  </si>
  <si>
    <t>https://www.hermanmiller.com/</t>
  </si>
  <si>
    <t>https://docs.google.com/document/d/1WMQsxdxXFj_FrBKBMAkViTN20ruvcjKtIaFbSJkw39k/edit</t>
  </si>
  <si>
    <t>https://www.amazon.com/Herman-Miller/b/ref=bl_dp_s_web_2593466011?ie=UTF8&amp;node=2593466011&amp;field-lbr_brands_browse-bin=Herman+Miller</t>
  </si>
  <si>
    <t>https://m.media-amazon.com/images/I/71bqxAIlESL._AC_SL1500_.jpg</t>
  </si>
  <si>
    <t>https://m.media-amazon.com/images/I/71bqxAIlESL._AC_SL1500_.jpg, https://m.media-amazon.com/images/I/81IDUe5hbvL._AC_SL1500_.jpg, https://m.media-amazon.com/images/I/81Waodt+chL._AC_SL1500_.jpg, https://m.media-amazon.com/images/I/61FqjhwFMKL._AC_SL1500_.jpg, https://m.media-amazon.com/images/I/51jimfhy3+L._AC_.jpg, https://m.media-amazon.com/images/I/710tIF-ieEL._AC_SL1500_.jpg, https://m.media-amazon.com/images/I/61Jpmnd+I6L._AC_SL1500_.jpg</t>
  </si>
  <si>
    <t>Home &amp; Kitchen &gt; Furniture &gt; Home Office Furniture &gt; Home Office Chairs &gt; Home Office Desk Chairs</t>
  </si>
  <si>
    <t>Renewed to Perfection mechanical warranty provided Posture fit support for your back Size B(Medium) Classic Aeron Forward and Rear Tilt,Adjustable Arms</t>
  </si>
  <si>
    <t>Treat yourself and your back to the chair that has been awarded Businessweek's prestigious Design of the Decade award and has been on display in the Museum of Modern Art's permanent collection since 1992. With our affordable pricing, you too can enjoy the luxury and comfort of a chair that has been the chair of choice amongst corporate executives, producers, and health-care professionals for decades. Features: Tension control Adjustable arms Pneumatic Height adjustment Kinemat Knee-Tilt Mechanism Tilt Lock* Height Adjustable Lumbar support with 2 firmness settings for optimal lower back support Certified 94% recyclable. More than half of each chair was crafted from recycled materials</t>
  </si>
  <si>
    <t>16.75"D x 27"W x 41"H</t>
  </si>
  <si>
    <t>Renewed to Perfection mechanical warranty provided</t>
  </si>
  <si>
    <t>Posture fit support for your back</t>
  </si>
  <si>
    <t>Size B(Medium) Classic Aeron</t>
  </si>
  <si>
    <t>Forward and Rear Tilt,Adjustable Arms</t>
  </si>
  <si>
    <t>&lt;p&gt;The Herman Miller Aeron Chair is one of the most consistently durable office chairs ever made. Multiple users report 15-20+ year lifespans with minimal wear, even under intensive daily use. The breathable mesh design prevents common deterioration issues while the solid frame components resist structural failure.&lt;/p&gt;&lt;ul&gt;&lt;li&gt;&lt;strong&gt;Materials &amp; Construction:&lt;/strong&gt; Aircraft-grade aluminum frame with high-strength mesh that doesn't sag or wear through, even after decades. Multiple users report chairs from the 1990s/early 2000s still performing like new.&lt;/li&gt;&lt;li&gt;&lt;strong&gt;Repairability:&lt;/strong&gt; Exceptional modularity with every component replaceable. Users mention easily sourcing replacement parts like gas cylinders, casters, and arm pads. Herman Miller's 12-year warranty covers parts and labor for authentic chairs.&lt;/li&gt;&lt;li&gt;&lt;strong&gt;Failure Points:&lt;/strong&gt; Pneumatic cylinders eventually need replacement (typically after 7-10 years of heavy use). Some users note armrest padding can deteriorate faster than other components. PostureFit mechanism polarizes users.&lt;/li&gt;&lt;/ul&gt;&lt;br&gt;&lt;p&gt;&lt;strong&gt;Bottom line:&lt;/strong&gt; A true BIFL champion that consistently lasts 15-20+ years with proper care, backed by serviceability and widely available parts. The investment pays for itself by outlasting 3-5 cheaper chairs.&lt;/p&gt;</t>
  </si>
  <si>
    <t>&lt;p&gt;The Herman Miller Aeron Chair demonstrates exceptional repairability with a modular design and strong parts ecosystem. Many users report 15-20 years of continuous use with minimal maintenance.&lt;/p&gt;&lt;ul&gt;&lt;li&gt;&lt;strong&gt;Parts availability:&lt;/strong&gt; Extensive aftermarket ecosystem exists with replacement casters, gas cylinders, arm pads, and other components readily available directly from Herman Miller or third parties.&lt;/li&gt;&lt;li&gt;&lt;strong&gt;Disassembly:&lt;/strong&gt; Users mention receiving videos for tightening arms and performing maintenance, suggesting straightforward access with standard tools.&lt;/li&gt;&lt;li&gt;&lt;strong&gt;Longevity:&lt;/strong&gt; Numerous reports of chairs lasting 10-20+ years, with many used/refurbished chairs from the early 2000s still fully functional with minor maintenance.&lt;/li&gt;&lt;/ul&gt;&lt;br&gt;&lt;p&gt;&lt;strong&gt;Bottom line:&lt;/strong&gt; The Aeron is designed to be maintained rather than replaced, with easy component swapping and robust construction that justifies its premium price through decades of service.&lt;/p&gt;</t>
  </si>
  <si>
    <t>&lt;p&gt;Herman Miller offers a robust 12-year warranty on the Aeron Chair, covering parts and labor for defects even under intensive 24/7 use environments. This is significantly better than industry standard.&lt;/p&gt;&lt;ul&gt;&lt;li&gt;&lt;strong&gt;Duration &amp; Coverage:&lt;/strong&gt; 12-year comprehensive coverage includes parts, labor, and shipping for repairs through authorized channels&lt;/li&gt;&lt;li&gt;&lt;strong&gt;Real-World Implementation:&lt;/strong&gt; Multiple user reports across Reddit confirm Herman Miller consistently honors warranty claims, with mentions of free replacements for mechanical issues&lt;/li&gt;&lt;li&gt;&lt;strong&gt;Limitations:&lt;/strong&gt; Warranty is non-transferable and only valid for original purchasers from authorized sellers, impacting the active secondhand market&lt;/li&gt;&lt;/ul&gt;&lt;br&gt;&lt;p&gt;&lt;strong&gt;Bottom line:&lt;/strong&gt; Herman Miller's warranty is genuinely premium and well-executed, though restricted to original buyers. Their proven track record of honoring claims over decades makes this a true BIFL warranty.&lt;/p&gt;</t>
  </si>
  <si>
    <t xml:space="preserve">&lt;p&gt;&amp;lt;p&amp;gt;The Aeron demonstrates strong sustainability through exceptional longevity and repairability. Multiple users report their chairs lasting 10-20 years with minimal wear, and one user noted using the same chair for twenty years with only minor signs of aging.&amp;lt;/p&amp;gt;&amp;lt;ul&amp;gt;&amp;lt;li&amp;gt;&amp;lt;strong&amp;gt;Built to last:&amp;lt;/strong&amp;gt; Users consistently praise its durability as a true BIFL product that justifies its cost over decades of use&amp;lt;/li&amp;gt;&amp;lt;li&amp;gt;&amp;lt;strong&amp;gt;Designed for repair:&amp;lt;/strong&amp;gt; Buyers mention the healthy ecosystem for replacement parts like casters, gas cylinders, and arm pads, plus seller-provided repair videos&amp;lt;/li&amp;gt;&amp;lt;li&amp;gt;&amp;lt;strong&amp;gt;Thriving second-hand market:&amp;lt;/strong&amp;gt; The active refurbishment market keeps chairs out of landfills, though product authenticity concerns exist with unauthorized resellers&amp;lt;/li&amp;gt;&amp;lt;li&amp;gt;&amp;lt;strong&amp;gt;12-year warranty:&amp;lt;/strong&amp;gt; Herman Miller backs the chair with extensive coverage including 24/7 commercial use, signaling confidence in longevity&amp;lt;/li&amp;gt;&amp;lt;/ul&amp;gt;&amp;lt;br&amp;gt;&amp;lt;p&amp;gt;&amp;lt;strong&amp;gt;Bottom line:&amp;lt;/strong&amp;gt; While no specific eco-materials or carbon footprint data was mentioned in reviews, the Aeron&amp;#39;s extreme durability, repairability, and active reuse market make it a sustainability champion through sheer longevity — the ultimate form of waste reduction.&amp;lt;/p&amp;gt;&lt;/p&gt;
</t>
  </si>
  <si>
    <t>&lt;p&gt;The Aeron enjoys strong community support as a BIFL legend, though buying refurbished models creates mixed experiences. Reddit users consistently praise chairs lasting 20+ years with minimal wear.&lt;/p&gt;&lt;ul&gt;&lt;li&gt;&lt;strong&gt;Durability champions:&lt;/strong&gt; Users report using the same Aeron for twenty years with chairs from 1999 still in great shape after 21 years&lt;/li&gt;&lt;li&gt;&lt;strong&gt;Refurbished lottery:&lt;/strong&gt; While some receive like-new chairs for $50-650, others get damaged units with defective lifts, wobbling arms, or missing parts&lt;/li&gt;&lt;li&gt;&lt;strong&gt;PostureFit controversy:&lt;/strong&gt; The lumbar system divides users - some find it essential while others report spine pain from hard plastic edges hitting their back&lt;/li&gt;&lt;/ul&gt;&lt;br&gt;&lt;p&gt;&lt;strong&gt;Bottom line:&lt;/strong&gt; Herman Miller's reputation remains stellar, but third-party refurbishers introduce significant quality variance that hurts the buying experience.&lt;/p&gt;</t>
  </si>
  <si>
    <t>The Herman Miller Aeron is a genuine BIFL champion with 15-20+ year lifespans that consistently outlasts 3-5 cheaper alternatives. Its aircraft-grade aluminum frame, replaceable components, and 12-year warranty justify the premium price for intensive daily users. The chair excels in longevity and support, though arm pads deteriorate faster and the PostureFit system polarizes users. Ideal for professionals seeking ergonomic seating with decades of service, with the caveat that secondhand market quality varies dramatically. The strongest office chair investment available if bought new from authorized sellers.</t>
  </si>
  <si>
    <t>"Exceptional 15-20+ year lifespan with minimal wear, even in 24/7 commercial environments</t>
  </si>
  <si>
    <t>Complete modularity with readily available replacement parts for casters, cylinders, and arm pads</t>
  </si>
  <si>
    <t>Non-transferable 12-year warranty covers parts and labor, but only for original purchasers from authorized sellers</t>
  </si>
  <si>
    <t>Premium price justified by outlasting multiple cheaper chairs and maintaining performance over decades</t>
  </si>
  <si>
    <t>Strong consensus on durability, though PostureFit lumbar system creates divisive comfort experiences</t>
  </si>
  <si>
    <t>The Herman Miller Aeron Chair stands as an ergonomic masterpiece with aircraft-grade aluminum frame and high-strength mesh that resists sagging. Its modular design allows for complete repairability, with every component replaceable over its extensive lifespan. The breathable construction prevents common deterioration while providing exceptional support for extended sitting periods, making it a benchmark in professional seating that continues performing for decades.</t>
  </si>
  <si>
    <t>15-20+ years with occasional component replacement</t>
  </si>
  <si>
    <t>Does the Herman Miller Aeron Chair come with a headrest?</t>
  </si>
  <si>
    <t>The Aeron Chair does not come with a headrest. However, headrests are available as an aftermarket option to provide additional support for the head and neck.</t>
  </si>
  <si>
    <t>What is the warranty period for an original Herman Miller Aeron Chair?</t>
  </si>
  <si>
    <t>Original Herman Miller Aeron Chairs come with a standard 12-year warranty that covers parts and labor for manufacturer defects under normal usage conditions.</t>
  </si>
  <si>
    <t>How can I tell if an Aeron Chair is genuine?</t>
  </si>
  <si>
    <t>To verify authenticity, check the Herman Miller logo on the back, seat, and arms, ensure the finish is high-quality, and verify that the label shows the serial number and model information.</t>
  </si>
  <si>
    <t>What adjustments should I expect on a typical Aeron Chair?</t>
  </si>
  <si>
    <t>A typical Aeron Chair includes adjustments for height, tilt limiter, and forward tilt. Make sure all these functions are operating correctly when purchasing.</t>
  </si>
  <si>
    <t>Are refurbished Aeron Chairs worth considering?</t>
  </si>
  <si>
    <t>Refurbished Aeron Chairs can be a cost-effective option, often coming with a shorter warranty period, such as two years. They are still known for their comfort and ergonomic design.</t>
  </si>
  <si>
    <t>Lasts 15-20+ years with minimal wear</t>
  </si>
  <si>
    <t>Every component is replaceable and repairable</t>
  </si>
  <si>
    <t>Comprehensive 12-year warranty with proven claims</t>
  </si>
  <si>
    <t>Healthy ecosystem for replacement parts exists</t>
  </si>
  <si>
    <t>High upfront cost compared to alternatives</t>
  </si>
  <si>
    <t>Pneumatic cylinders require replacement after 7-10 years</t>
  </si>
  <si>
    <t>Armrest padding deteriorates faster than other components</t>
  </si>
  <si>
    <t>PostureFit lumbar support causes discomfort for some</t>
  </si>
  <si>
    <t>{"frequency":{"frequency":"Monthly / As Needed","description":"Regular light cleaning and inspections every month help maintain the Aeron Chair’s appearance and function; address spills, grime, or wear as they occur."},"steps":[{"step":1,"title":"Clean","icon":"clean","description":"Use a soft cloth with mild detergent and warm water to wipe the frame, base, and arms; rinse and dry thoroughly. For mesh, use a soft brush or upholstery attachment on a vacuum, and spot-clean with mild soap and water as needed. Avoid solvents, abrasive cleaners, and excessive water on the mesh[2][3].","products":[{"name":"Dish soap (mild detergent)","price":"$3"},{"name":"Soft microfiber cloth","price":"$5"}]},{"step":2,"title":"Condition / Maintain","icon":"condition","description":"Make small adjustments to the chair’s mechanisms for optimal posture support. Inspect and replace worn parts like arm pads, seat foam, casters, or gas cylinders as needed. Lubricate moving parts only if they become stiff, using a silicone-based lubricant[1][5].","products":[{"name":"Herman Miller Aeron replacement parts","price":"$10-60"},{"name":"Silicone-based lubricant","price":"$8"}]},{"step":3,"title":"Protect / Store","icon":"protect","description":"Store indoors in a dry environment; avoid exposure to direct sunlight or moisture. For long-term storage, cover the chair with a dust cover. Keep casters clean to prevent rolling issues and preserve floor surfaces[1].","products":[]}]}</t>
  </si>
  <si>
    <t>The Aeron Chair is manufactured at Herman Miller's state-of-the-art Dongguan facility in southern China.</t>
  </si>
  <si>
    <t>ergonomic chair, office furniture, herman miller, posture support, mesh chair, adjustable seating, lumbar support, breathable design, durable office chair, repairable furniture</t>
  </si>
  <si>
    <t>Professional office environments, Home office daily use, Extended computer work sessions, Ergonomic support for back issues, 24/7 work environments</t>
  </si>
  <si>
    <t>""Users report chairs from the 1990s/early 2000s still performing like new with easily sourced replacement parts." – Reddit users</t>
  </si>
  <si>
    <t>I've been using the same chair for twenty years with only minor signs of aging." – Office professional</t>
  </si>
  <si>
    <t>https://www.buyitforlifeproducts.com/?post_type=bifl-product&amp;p=6161</t>
  </si>
  <si>
    <t>Rotring</t>
  </si>
  <si>
    <t>Mechanical Pencil</t>
  </si>
  <si>
    <t>https://www.amazon.com/rOtring-Barrel-Mechanical-Pencil-1904443/dp/B00AZWYUA4/ref=sr_1_1?crid=3G9I2XRZ76D76&amp;dib=eyJ2IjoiMSJ9.Ukn2VOm9LXrl2lq_xz8u1PyQbuwfjgpTJOweFxK6dd_pppAFtFvXJDAlkjPO-Ng7sITKbJ8tDnTUMHrslJbrgZ_H87d_JYCpU6xveWnkuCTQUs_hHDdOSBYCVlYr5me3g9lVR0nYndHkHKsGXdWG1905sJHYymV-PiiqrW2c3tkvgW3EnjYln3VKHJlLoDE3ftByGaxArkYtyMEg7HwXqg-E3h4g7q2IK7Zzjq0xlbGXOlY7fsR296S0IHQBU0dibGDEyqTaG7_SsdHH93ZtOOm02KBgf9RCAlpwzcI_tBg.CBoOJyFihIzJyt9Ik6_hWpSKen22wFXDSlQMhGatO-Q&amp;dib_tag=se&amp;keywords=Rotring%2B600%2BMechanical%2BPencil&amp;qid=1754677830&amp;sprefix=rotring%2B600%2Bmechanical%2Bpencil%2Caps%2C680&amp;sr=8-1&amp;th=1</t>
  </si>
  <si>
    <t>https://amzn.to/45mIXif</t>
  </si>
  <si>
    <t>B00AZWYUA4</t>
  </si>
  <si>
    <t>https://docs.google.com/document/d/1u7i0b_gGlNwIzd76oJdxIgprs0CG3bVL3EYkbMkiijY</t>
  </si>
  <si>
    <t>https://docs.google.com/document/d/1xOsUgKFb5gKuAsRmM14fZEs4U4OCbMFgRtnoee52btU/edit</t>
  </si>
  <si>
    <t>https://docs.google.com/document/d/1PdkOLuAWqjDdkBt1CIaCojaIdb7G8yOMWo38GNPepyQ/edit</t>
  </si>
  <si>
    <t>https://docs.google.com/document/d/1SjLWxD38LNlU24zh5_OTGH3YzRKyZFDhIOaxiPeRpVk/edit</t>
  </si>
  <si>
    <t>https://docs.google.com/document/d/1MyBReQYlSghJ9l_w2SOWLHPRjqJ9XRqG82SHH2X35Hg/edit</t>
  </si>
  <si>
    <t>https://www.amazon.com/stores/Rotring/page/FB391B3A-B276-4459-8BD4-1C0000EBF475?lp_asin=B00AZWYUA4&amp;ref_=ast_bln&amp;store_ref=bl_ast_dp_brandLogo_sto</t>
  </si>
  <si>
    <t>https://m.media-amazon.com/images/I/71ysBQnxD8L._AC_SL1500_.jpg</t>
  </si>
  <si>
    <t>https://m.media-amazon.com/images/I/71ysBQnxD8L._AC_SL1500_.jpg, https://m.media-amazon.com/images/I/71A2AejawvL._AC_SL1500_.jpg, https://m.media-amazon.com/images/I/71SluN4w2yL._AC_SL1500_.jpg, https://m.media-amazon.com/images/I/91BJ7XrNgpL._AC_SL1500_.jpg, https://m.media-amazon.com/images/I/81dIpcabcNL._AC_SL1500_.jpg, https://m.media-amazon.com/images/I/91pUCbpYxqL._AC_SL1500_.jpg, https://m.media-amazon.com/images/I/811ilkLj8SL._AC_SL1500_.jpg, https://m.media-amazon.com/images/I/913k19X-E1L._AC_SL1500_.jpg, https://m.media-amazon.com/images/I/51BRopTpQxL._AC_SL1500_.jpg</t>
  </si>
  <si>
    <t>Office Products &gt; Office &amp; School Supplies &gt; Writing &amp; Correction Supplies &gt; Pencils &gt; Mechanical Pencils</t>
  </si>
  <si>
    <t>rOtring pencil technology. rOtring brass mechanism for precision lead advancement. Fixed lead guidance sleeve preventing break and offering an unimpeded view of the page for precise ruler-based drawing. Comes in a black finish and holds 0.5 mm lead Ergonomic metal barrel. Full metal body providing ideal balance of weight and feeling. Hexagonal barrel ensuring fatigue-free writing and drawing. Shaped to prevent the tool from rolling when laid down on tables Lead hardness grade indicator. For a rapid identification when working. Lead hardness grade indicator to identify and adjust lead Lead hardness grade indicator to identify and adjust lead Comes in a black finish and holds 0.5 mm lead</t>
  </si>
  <si>
    <t>The rOtring 600 is a sleek, metal mechanical pencil built with precision and convenience in mind. Designed with the rOtring brass mechanism for precision lead advancement, and a fixed lead guidance sleeve to prevent break and offer an unimpeded view of the page for precise ruler—based drawing. The hexagonal barrel ensures fatigue-free writing and drawing, and prevents the pencil from sliding when laid on surfaces. The non-slip metal knurled grip makes sure that the pencil remains safely in hand so there are no accidental slips. There is a built in erase under the push-button cap for quick erasing, to ensure mistakes aren’t permanent.</t>
  </si>
  <si>
    <t>6.69 x 1.1 x 6.1 inches</t>
  </si>
  <si>
    <t>rOtring pencil technology. rOtring brass mechanism for precision lead advancement. Fixed lead guidance sleeve preventing break and offering an unimpeded view of the page for precise ruler-based drawing. Comes in a black finish and holds 0.5 mm lead</t>
  </si>
  <si>
    <t>Ergonomic metal barrel. Full metal body providing ideal balance of weight and feeling. Hexagonal barrel ensuring fatigue-free writing and drawing. Shaped to prevent the tool from rolling when laid down on tables</t>
  </si>
  <si>
    <t>Lead hardness grade indicator. For a rapid identification when working. Lead hardness grade indicator to identify and adjust lead</t>
  </si>
  <si>
    <t>Lead hardness grade indicator to identify and adjust lead</t>
  </si>
  <si>
    <t>Comes in a black finish and holds 0.5 mm lead</t>
  </si>
  <si>
    <t>&lt;p&gt;A tool built like a tank with one critical flaw. The rOtring 600 boasts precision engineering with its brass construction and perfect balance, but its non-retractable tip is a fatal weakness in a BIFL product.&lt;/p&gt;&lt;ul&gt;&lt;li&gt;&lt;strong&gt;Metal construction:&lt;/strong&gt; All-metal body with knurled grip resists daily wear admirably. Many users report 5+ years of flawless performance and minimal finish wear.&lt;/li&gt;&lt;li&gt;&lt;strong&gt;Critical failure point:&lt;/strong&gt; Non-retractable tip bends from drops, often rendering the pencil permanently unusable. Many users relegate it to desk-only use for fear of damage.&lt;/li&gt;&lt;li&gt;&lt;strong&gt;Quality control concerns:&lt;/strong&gt; Numerous Reddit reports of shaky lead sleeves and internal mechanism failures after 1-2 years, suggesting inconsistent manufacturing.&lt;/li&gt;&lt;/ul&gt;&lt;br&gt;&lt;p&gt;&lt;strong&gt;Bottom line:&lt;/strong&gt; A precision instrument built to last decades if babied, but one drop can end its life instantly. The Achilles' heel prevents a higher score for an otherwise exceptional tool.&lt;/p&gt;</t>
  </si>
  <si>
    <t>&lt;p&gt;The Rotring 600 has mixed repairability with one fatal flaw.&lt;/p&gt;&lt;ul&gt;&lt;li&gt;&lt;strong&gt;Durability issue:&lt;/strong&gt; Multiple users report the non-retractable tip bends when dropped, rendering the pencil unusable with limited repair options.&lt;/li&gt;&lt;li&gt;&lt;strong&gt;Mechanism reliability:&lt;/strong&gt; The internal mechanism is generally reliable with many users reporting 5+ years of flawless operation when not damaged.&lt;/li&gt;&lt;li&gt;&lt;strong&gt;Parts availability:&lt;/strong&gt; Replacement erasers exist but are proprietary and small. Replacement tips might be available but evidence suggests most users consider a bent tip as a total loss.&lt;/li&gt;&lt;/ul&gt;&lt;br&gt;&lt;p&gt;&lt;strong&gt;Bottom line:&lt;/strong&gt; Built like a tank but crippled by a single, difficult-to-repair failure point. Keep it at your desk - one drop can make this otherwise well-built tool unrepairable.&lt;/p&gt;</t>
  </si>
  <si>
    <t>&lt;p&gt;Rotring offers a 2-year limited warranty covering manufacturing defects and workmanship issues, but with significant limitations for a premium writing instrument.&lt;/p&gt;&lt;ul&gt;&lt;li&gt;&lt;strong&gt;Coverage Period:&lt;/strong&gt; 2-year limited warranty from purchase date, requiring proof of purchase for claims&lt;/li&gt;&lt;li&gt;&lt;strong&gt;Claim Process:&lt;/strong&gt; Contact dealer or Rotring directly, provide proof of purchase and photos of the pencil&lt;/li&gt;&lt;li&gt;&lt;strong&gt;Key Exclusions:&lt;/strong&gt; Does not cover normal wear and tear, damage from drops (the most common failure point), misuse, or unauthorized repairs&lt;/li&gt;&lt;/ul&gt;&lt;br&gt;&lt;p&gt;&lt;strong&gt;Bottom line:&lt;/strong&gt; The warranty is adequate but not generous for a premium product. The biggest BIFL concern is that the pencil's most common failure point—tip damage from drops—is explicitly excluded from coverage.&lt;/p&gt;</t>
  </si>
  <si>
    <t xml:space="preserve">&lt;p&gt;&amp;lt;p&amp;gt;The reviews provide zero information about sustainability practices, materials sourcing, or environmental impact. No users mention recycled content, packaging waste, carbon footprint, or end-of-life considerations.&amp;lt;/p&amp;gt;&amp;lt;ul&amp;gt;&amp;lt;li&amp;gt;&amp;lt;strong&amp;gt;Durability signals:&amp;lt;/strong&amp;gt; Users report 5+ years of flawless performance and one reviewer&amp;#39;s pencil still looked new after two years of daily use&amp;lt;/li&amp;gt;&amp;lt;li&amp;gt;&amp;lt;strong&amp;gt;Repairability concerns:&amp;lt;/strong&amp;gt; Multiple users confirm that a bent tip means the pencil is a writeoff with difficult and uncertain repair options&amp;lt;/li&amp;gt;&amp;lt;li&amp;gt;&amp;lt;strong&amp;gt;Material quality:&amp;lt;/strong&amp;gt; Full metal construction suggests longevity but no mention of recycled metals or responsible sourcing&amp;lt;/li&amp;gt;&amp;lt;/ul&amp;gt;&amp;lt;br&amp;gt;&amp;lt;p&amp;gt;&amp;lt;strong&amp;gt;Bottom line:&amp;lt;/strong&amp;gt; While the Rotring 600 shows BIFL durability potential, the complete absence of sustainability information in reviews means we can&amp;#39;t assess its environmental impact beyond basic longevity.&amp;lt;/p&amp;gt;&lt;/p&gt;
</t>
  </si>
  <si>
    <t>&lt;p&gt;The Rotring 600 has cult status among mechanical pencil enthusiasts, but quality control issues create a divide between evangelists and disappointed buyers.&lt;/p&gt;&lt;ul&gt;&lt;li&gt;&lt;strong&gt;Beloved features:&lt;/strong&gt; Users rave about the knurled grip being best-in-class, the all-metal construction, and satisfying weight that makes it a lifetime pencil when it works properly&lt;/li&gt;&lt;li&gt;&lt;strong&gt;Quality control lottery:&lt;/strong&gt; Reddit threads reveal frequent complaints about rattling refills, shaky lead sleeves, and cracking bodies on newer models — some get perfect units while others receive defective ones&lt;/li&gt;&lt;li&gt;&lt;strong&gt;Fragile tip achilles heel:&lt;/strong&gt; The non-retractable metal tip bends easily when dropped, with users saying one fall from my desk rendered it useless and calling bent tips a writeoff&lt;/li&gt;&lt;/ul&gt;&lt;br&gt;&lt;p&gt;&lt;strong&gt;Bottom line:&lt;/strong&gt; A premium desk pencil that collectors obsess over and professionals swear by, but inconsistent manufacturing and the fragile tip prevent it from being a true BIFL portable tool.&lt;/p&gt;</t>
  </si>
  <si>
    <t>The rOtring 600 is a premium mechanical pencil with exceptional build quality that fails the true BIFL test due to one fatal flaw: a non-retractable tip that bends easily when dropped, rendering the entire tool unusable. Perfect for desk-bound professionals who'll never transport it, but a risky investment for anyone needing a portable writing instrument. While its brass construction and precision engineering command respect among enthusiasts, this Achilles' heel coupled with inconsistent quality control makes its premium price questionable for everyday carry.</t>
  </si>
  <si>
    <t>"Precision-engineered brass construction with knurled grip can last 5+ years with minimal wear when not dropped</t>
  </si>
  <si>
    <t>Non-retractable tip is the critical failure point - one drop often means total replacement with limited repair options</t>
  </si>
  <si>
    <t>2-year limited warranty specifically excludes drop damage (the most common failure mode)</t>
  </si>
  <si>
    <t>Premium price buys exceptional quality when desk-bound, but poor value for portable use</t>
  </si>
  <si>
    <t>Cult following among enthusiasts despite a concerning lottery of quality control issues in recent production</t>
  </si>
  <si>
    <t>The rOtring 600 Mechanical Pencil features precision-engineered brass construction with a perfectly balanced, full-metal body built for serious drafting and writing. Its hexagonal barrel prevents rolling and provides fatigue-free grip, while the knurled grip zone offers exceptional control. The brass mechanism advances lead with precision, and the hardness grade indicator allows for quick identification when working.</t>
  </si>
  <si>
    <t>5-10 years with careful desk use, avoiding drops that can damage the non-retractable tip</t>
  </si>
  <si>
    <t>How do I load lead into a Rotring mechanical pencil?</t>
  </si>
  <si>
    <t>To load lead into a Rotring mechanical pencil, unscrew the tip and insert up to three fine leads of the correct diameter into the tube. This prevents excessive dust and ensures smooth writing performance.</t>
  </si>
  <si>
    <t>What do I do if the lead won’t advance or load in my Rotring pencil?</t>
  </si>
  <si>
    <t>If the lead does not advance, unscrew the tip, tap out any lead fragments, and blow out lead dust from the chuck. Ensure you use leads of the recommended diameter for your pencil.</t>
  </si>
  <si>
    <t>What are the key features of the Rotring 600 mechanical pencil?</t>
  </si>
  <si>
    <t>The Rotring 600 features a metal brass mechanism for precise lead advancement, a fixed lead guidance sleeve to prevent breakage, an ergonomic hexagonal metal barrel for fatigue-free use, and a lead hardness indicator for quick identification.</t>
  </si>
  <si>
    <t>What is the difference between the Rotring 600 and Rotring 800 mechanical pencils?</t>
  </si>
  <si>
    <t>The Rotring 800 adds a retractable pipe for portability and a stylus tip on some models, making it longer and slightly larger than the 600, which has a fixed tip. The 800 is more balanced for longer sessions but costs about 50% more.</t>
  </si>
  <si>
    <t>How many leads should be loaded into a Rotring mechanical pencil for optimal use?</t>
  </si>
  <si>
    <t>For optimal performance and minimal dust inside the tube, it is recommended to load three fine leads into your Rotring mechanical pencil.</t>
  </si>
  <si>
    <t>Premium all-metal brass construction</t>
  </si>
  <si>
    <t>Excellent weight and balance for writing</t>
  </si>
  <si>
    <t>Knurled grip prevents slipping</t>
  </si>
  <si>
    <t>Cult status among pencil enthusiasts</t>
  </si>
  <si>
    <t>Non-retractable tip bends easily when dropped</t>
  </si>
  <si>
    <t>Quality control issues reported frequently</t>
  </si>
  <si>
    <t>Limited warranty excludes common failure point</t>
  </si>
  <si>
    <t>Proprietary small erasers need replacement</t>
  </si>
  <si>
    <t>{"frequency":{"frequency":"Monthly / As Needed","description":"Clean and lubricate the mechanical pencil every few months or when you notice stiffness, jams, or reduced performance."},"steps":[{"step":1,"title":"Clean","icon":"clean","description":"Unscrew the tip and remove any broken lead fragments. Blow out lead residue and dust from the chuck and barrel using compressed air or a gentle brush. Avoid water or harsh chemicals to prevent damage.","products":[{"name":"Compressed Air Canister","price":"$5-10"},{"name":"Small Soft Brush","price":"$5-8"}]},{"step":2,"title":"Condition / Maintain","icon":"condition","description":"Lubricate the moving parts such as the tip and click mechanism with a tiny dab of silicone or graphite-based lubricant every few months. Use a toothpick or fine applicator to apply sparingly and wipe off excess to avoid dust attraction.","products":[{"name":"Silicone Oil Lubricant","price":"$10-15"},{"name":"Graphite Lubricant","price":"$8-12"}]},{"step":3,"title":"Protect / Store","icon":"protect","description":"Store your pencil in a hard-sided case or sleeve to protect from impacts and crushing. Keep it upright with the tip retracted or flat in an organizer. Avoid exposure to heat and moisture to prevent plastic warping and grip damage.","products":[]}]}</t>
  </si>
  <si>
    <t>Rotring mechanical pencils are currently produced in Japan, primarily by Holbein and other Japanese manufacturers, following the closure of Rotring's German factory.</t>
  </si>
  <si>
    <t>mechanical pencil, precision drafting, brass construction, metal body, technical drawing, knurled grip, rotring, professional tool, hexagonal barrel, writing instrument</t>
  </si>
  <si>
    <t>Professional drafting, Technical drawing, Precise note-taking, Desk-based writing, Architectural sketching</t>
  </si>
  <si>
    <t>""Built like a tank but crippled by a single, difficult-to-repair failure point. Keep it at your desk - one drop can make this otherwise well-built tool unrepairable." – Reddit user</t>
  </si>
  <si>
    <t>One fall from my desk rendered it useless. The non-retractable metal tip bends easily when dropped, and bent tips are a writeoff." – Amazon reviewer</t>
  </si>
  <si>
    <t>https://www.buyitforlifeproducts.com/?post_type=bifl-product&amp;p=6181</t>
  </si>
  <si>
    <t>Flexzilla</t>
  </si>
  <si>
    <t>Garden Hose</t>
  </si>
  <si>
    <t>https://www.amazon.com/Flexzilla-Garden-Heavy-Lightweight-Drinking/dp/B0080JA346/ref=sr_1_6?crid=19T6KFCWAMVAA&amp;dib=eyJ2IjoiMSJ9.RubuSPbxkYywOxDxtUouQb-ztSDMHNH2bsnwj4yfMdMvFlu5UlslIWUxKqvF-a09R26R9FvQhRA9wjRgwlcGYfbDhT6n7eEcHbfQK5e9osbQrUKQ_pbPNOqG-11YzUQN5_lb7SNBAi16DejArw4civH-qbZ49ixAKNTLnOclNR5fIpSPx8-pUxfRCfwfcCaf3bZoSjws-EXE7GR1ndKpL4_UXLriquE5Tz0gUYWf3FIuXkWofzf-5-0byFtMsomI8lw95aRQl4erZl-kFH2BD2GgpkMLave-16ghMMZTK5o.8IWwOGUEBOw513sx3xfMWwUBXer0e-bcD2O2t6kgLAU&amp;dib_tag=se&amp;keywords=Flexzilla%2BGarden%2BHoses&amp;qid=1754678002&amp;sprefix=eley%2Bgarden%2Bhose%2Breel%2Caps%2C947&amp;sr=8-6&amp;th=1</t>
  </si>
  <si>
    <t>https://amzn.to/4mzZ7fl</t>
  </si>
  <si>
    <t>B0080JA346</t>
  </si>
  <si>
    <t>https://docs.google.com/document/d/1QyyeNxteQbfIC_S1mNko0nu3iXYb4xde7Eg0N5UvG5Y</t>
  </si>
  <si>
    <t>https://docs.google.com/document/d/166mp-ivzytAOzM2mdTsNDWwKktmTgXFZFPqLO6FnOJg/edit</t>
  </si>
  <si>
    <t>https://docs.google.com/document/d/1XccgJyQ-ADMT-Jlu0yz6wSRegv2UhYInqkcxnK4jNMA/edit</t>
  </si>
  <si>
    <t>https://docs.google.com/document/d/1zOTkSoxwxv1QYFNgGmpsPL4AlhaM6WgRDA-UMKOtuRs/edit</t>
  </si>
  <si>
    <t>https://flexzilla.com/</t>
  </si>
  <si>
    <t>https://docs.google.com/document/d/1GTARhF48-mG1Vac_zwaNEgKGBQYnHMvEiIGK0wSIlyA/edit</t>
  </si>
  <si>
    <t>https://www.amazon.com/stores/Flexzilla/page/6BA45FD8-34F9-4919-A53C-AE8B57635327?is_byline_deeplink=true&amp;deeplink=FCA606E5-991D-4A2A-AC9E-E8235CA2E406&amp;redirect_store_id=6BA45FD8-34F9-4919-A53C-AE8B57635327&amp;lp_asin=B0080JA346&amp;ref_=ast_bln&amp;store_ref=bl_ast_dp_brandLogo_sto</t>
  </si>
  <si>
    <t>https://m.media-amazon.com/images/I/613eO-k6ShL._AC_SL1200_.jpg</t>
  </si>
  <si>
    <t>https://m.media-amazon.com/images/I/613eO-k6ShL._AC_SL1200_.jpg, https://m.media-amazon.com/images/I/71rJ+JP5eJL._AC_SL1200_.jpg, https://m.media-amazon.com/images/I/71+ih6Yg8sL._AC_SL1200_.jpg, https://m.media-amazon.com/images/I/61oadGEL3IL._AC_SL1200_.jpg, https://m.media-amazon.com/images/I/71b5hrOHdSL._AC_SL1200_.jpg, https://m.media-amazon.com/images/I/71eWVAdm45L._AC_SL1200_.jpg, https://m.media-amazon.com/images/I/61q44shJPnL._AC_SL1200_.jpg, https://m.media-amazon.com/images/I/715LuH2dxbL._AC_SL1200_.jpg, https://m.media-amazon.com/images/I/71HDDd56zkL._AC_SL1200_.jpg, https://m.media-amazon.com/images/I/715f00NzAEL._AC_SL1200_.jpg</t>
  </si>
  <si>
    <t>Patio, Lawn &amp; Garden &gt; Gardening &amp; Lawn Care &gt; Watering Equipment &gt; Garden Hoses</t>
  </si>
  <si>
    <t>EXTREMELY FLEXIBLE - All weather flexibility EXTREMELY DURABLE - Abrasion resistant outer cover and crush resistant anodized aircraft aluminum fittings HYBRID POLYMER - Won't kink under pressure, coils easily and lays flat with zero memory LIGHTWEIGHT - Lighter than traditional garden hoses making Flexzilla easier to carry and maneuver around the yard LEAK FREE CONNECTIONS AND DRINKING WATER SAFE - A durable O-ring provides long lasting leak free connections and feature an inner tube material that is drinking water safe Spray nozzle not included Color: ZillaGreen</t>
  </si>
  <si>
    <t>Flexzilla Garden Hose is engineered with a Flexible Hybrid Polymer that is both lightweight and durable. This premium hose redefines flexibility and is easy to maneuver around your yard. Flexzilla Garden Hose has zero memory which allows the hose to lay flat and ensures that sprinklers stay put without twisting. Its durable outer cover is abrasion-resistant, and the reinforced mid-layering provides extra strength. Plus, with our superior O-ring, you get a long-term, leak-free connection at the spigot. The Flexible Hybrid Polymer inner tube material is drinking water safe.</t>
  </si>
  <si>
    <t>Hybrid Polymer</t>
  </si>
  <si>
    <t>1200"L x 0.62"W</t>
  </si>
  <si>
    <t>EXTREMELY FLEXIBLE - All weather flexibility</t>
  </si>
  <si>
    <t>EXTREMELY DURABLE - Abrasion resistant outer cover and crush resistant anodized aircraft aluminum fittings</t>
  </si>
  <si>
    <t>HYBRID POLYMER - Won't kink under pressure, coils easily and lays flat with zero memory</t>
  </si>
  <si>
    <t>LIGHTWEIGHT - Lighter than traditional garden hoses making Flexzilla easier to carry and maneuver around the yard</t>
  </si>
  <si>
    <t>LEAK FREE CONNECTIONS AND DRINKING WATER SAFE - A durable O-ring provides long lasting leak free connections and feature an inner tube material that is drinking water safe</t>
  </si>
  <si>
    <t>&lt;p&gt;The Flexzilla hose sits in an interesting middle ground for BIFL potential. It's definitely a significant upgrade from disposable big-box store hoses, with excellent flexibility and a design that can be repaired when parts fail.&lt;/p&gt;&lt;ul&gt;&lt;li&gt;&lt;strong&gt;Material durability:&lt;/strong&gt; The hose body holds up well against abrasion and daily abuse, with many users reporting years of reliable service without cracking or splitting.&lt;/li&gt;&lt;li&gt;&lt;strong&gt;Weak points:&lt;/strong&gt; End fittings are prone to failure, with multiple reports of connections bulging or popping off after 1-2 years of use.&lt;/li&gt;&lt;li&gt;&lt;strong&gt;Maintenance issues:&lt;/strong&gt; Extremely susceptible to mold/mildew buildup and staining, with many users reporting stubborn black residue that makes handling unpleasant.&lt;/li&gt;&lt;/ul&gt;&lt;br&gt;&lt;p&gt;&lt;strong&gt;Bottom line:&lt;/strong&gt; A solid mid-tier BIFL option that trades absolute longevity for exceptional handling. With proper care and occasional fitting replacement, expect 5-7 years of service - not heirloom quality, but far better than yearly replacements.&lt;/p&gt;</t>
  </si>
  <si>
    <t>&lt;p&gt;The Flexzilla garden hose shows decent repairability but has design limitations affecting long-term maintainability.&lt;/p&gt;&lt;ul&gt;&lt;li&gt;&lt;strong&gt;Standard Repairs:&lt;/strong&gt; Multiple users report successfully repairing failed end fittings with readily available hose repair clamps and joints, showing core functionality can be restored with common tools.&lt;/li&gt;&lt;li&gt;&lt;strong&gt;End Fitting Issues:&lt;/strong&gt; The crimped connection where fittings attach to the hose is a common failure point, often bulging or popping off after 1-2 years of use.&lt;/li&gt;&lt;li&gt;&lt;strong&gt;Material Concerns:&lt;/strong&gt; The hose material itself is durable against abrasion, but develops persistent mold/sticky residue that users cannot effectively clean, compromising long-term usability despite structural integrity.&lt;/li&gt;&lt;/ul&gt;&lt;br&gt;&lt;p&gt;&lt;strong&gt;Bottom line:&lt;/strong&gt; Fixable with standard hardware store parts when connections fail, but material degradation (mold/staining) creates a permanent condition that can't be repaired, limiting its true BIFL potential.&lt;/p&gt;</t>
  </si>
  <si>
    <t>&lt;p&gt;Flexzilla offers a Limited Lifetime Warranty on the hose itself (1 year for accessories), covering defects in materials and workmanship for the original purchaser under normal use.&lt;/p&gt;&lt;ul&gt;&lt;li&gt;&lt;strong&gt;Claims Process:&lt;/strong&gt; Requires submitting defective hose sections with the print band and proof of purchase via mail, or completing an online form.&lt;/li&gt;&lt;li&gt;&lt;strong&gt;Verification:&lt;/strong&gt; Multiple Reddit and Amazon reviews confirm the company honors warranty claims with full replacements.&lt;/li&gt;&lt;li&gt;&lt;strong&gt;Limitations:&lt;/strong&gt; Does not cover misuse, normal wear and tear, or consequential damages. Warranty is non-transferable.&lt;/li&gt;&lt;/ul&gt;&lt;br&gt;&lt;p&gt;&lt;strong&gt;Bottom line:&lt;/strong&gt; The lifetime warranty is legitimate and verified by user reports of successful claims, though it requires some effort to submit proper documentation and ship hose sections.&lt;/p&gt;</t>
  </si>
  <si>
    <t xml:space="preserve">&lt;p&gt;&amp;lt;p&amp;gt;No sustainability information found in reviews. Users focus on durability and repairability but don&amp;#39;t mention eco-friendly materials, manufacturing processes, or end-of-life disposal.&amp;lt;/p&amp;gt;&amp;lt;ul&amp;gt;&amp;lt;li&amp;gt;&amp;lt;strong&amp;gt;Repairability:&amp;lt;/strong&amp;gt; One user fixed a broken fitting with a readily available hose repair clamping joint, extending product life&amp;lt;/li&amp;gt;&amp;lt;li&amp;gt;&amp;lt;strong&amp;gt;Longevity concerns:&amp;lt;/strong&amp;gt; Multiple reports of mold buildup and fitting failures within 1-2 years suggest shorter lifespan than ideal&amp;lt;/li&amp;gt;&amp;lt;li&amp;gt;&amp;lt;strong&amp;gt;Material questions:&amp;lt;/strong&amp;gt; One reviewer cited high phthalate levels, raising concerns about material safety but not environmental impact&amp;lt;/li&amp;gt;&amp;lt;/ul&amp;gt;&amp;lt;br&amp;gt;&amp;lt;p&amp;gt;&amp;lt;strong&amp;gt;Bottom line:&amp;lt;/strong&amp;gt; While the hose can be repaired instead of replaced, there&amp;#39;s zero evidence of sustainable materials, responsible manufacturing, or recyclability. The mold issues and fitting failures could lead to premature disposal.&amp;lt;/p&amp;gt;&lt;/p&gt;
</t>
  </si>
  <si>
    <t>&lt;p&gt;Flexzilla is a Reddit favorite and community go-to for upgrading from cheap hoses, with overwhelmingly positive sentiment from those tired of annual replacements.&lt;/p&gt;&lt;ul&gt;&lt;li&gt;&lt;strong&gt;Reddit consensus:&lt;/strong&gt; Users call it the best value in the better tier, with pool cleaners and detailers praising its flexibility and saying they wish they bought it sooner after years of fighting cheap hoses&lt;/li&gt;&lt;li&gt;&lt;strong&gt;Mixed durability feedback:&lt;/strong&gt; While the hose body gets praise for being repairable and lasting years, recurring complaints about end fitting failures and greasy mold buildup in hot climates keep it from BIFL perfection&lt;/li&gt;&lt;li&gt;&lt;strong&gt;Kinking controversy:&lt;/strong&gt; Despite kink-free marketing, many users report it still kinks, though less than standard hoses - creating a disconnect between expectations and reality&lt;/li&gt;&lt;/ul&gt;&lt;br&gt;&lt;p&gt;&lt;strong&gt;Bottom line:&lt;/strong&gt; Redditors recommend it regularly as a major upgrade from disposable hoses, but fitting failures and mold issues prevent it from reaching true BIFL status.&lt;/p&gt;</t>
  </si>
  <si>
    <t>The Flexzilla hose stands as a solid mid-tier BIFL option with a 7.5/10 rating. It significantly outperforms disposable hoses with excellent flexibility and repairability, backed by a legitimate lifetime warranty. However, it falls short of heirloom status due to persistent mold issues and end fitting failures after 1-2 years. Best for homeowners seeking a 5-7 year solution who don't mind occasional repairs and can tolerate some cosmetic degradation. The value is strong for those upgrading from yearly replacements, but perfectionists should look elsewhere.</t>
  </si>
  <si>
    <t>"Impressive hose body durability countered by weak end fittings that commonly fail within 1-2 years</t>
  </si>
  <si>
    <t>Repair-friendly design allows for fixing broken fittings, but stubborn mold/black residue is a permanent, unfixable issue</t>
  </si>
  <si>
    <t>Verified lifetime warranty for materials/workmanship that the company honors, though requires shipping defective sections</t>
  </si>
  <si>
    <t>Excellent value as a middle-ground option between disposable hoses and premium alternatives</t>
  </si>
  <si>
    <t>Unanimous praise for flexibility and handling, but consistent complaints about misleading 'kink-free' claims and stubborn mold buildup</t>
  </si>
  <si>
    <t>The Flexzilla Garden Hose combines exceptional flexibility with durable hybrid polymer construction for superior handling in all weather conditions. Its abrasion-resistant outer cover and crush-resistant anodized aircraft aluminum fittings provide reliable performance, while the lightweight design enhances maneuverability around the yard. This drinking water-safe hose features reliable O-ring connections and resists kinking under pressure, making garden maintenance significantly more pleasant.</t>
  </si>
  <si>
    <t>5-7 years with proper care and occasional fitting replacement</t>
  </si>
  <si>
    <t>What material is the Flexzilla Garden Hose made of?</t>
  </si>
  <si>
    <t>The Flexzilla Garden Hose is made of a Flexible Hybrid Polymer, which combines light weight with exceptional durability. This material is both lightweight and resistant to various environmental factors.</t>
  </si>
  <si>
    <t>Is the Flexzilla Garden Hose safe for drinking water?</t>
  </si>
  <si>
    <t>Yes, the Flexzilla Garden Hose is safe for drinking water. It is NSF certified and the inner tube material is designed to be drinking water safe.</t>
  </si>
  <si>
    <t>What are the key benefits of using a Flexzilla Garden Hose?</t>
  </si>
  <si>
    <t>The Flexzilla Garden Hose offers extreme flexibility, is lightweight, and easy to maneuver. It also includes features like zero memory to prevent kinking and twisting, and a durable outer cover that resists abrasion.</t>
  </si>
  <si>
    <t>What is the maximum working pressure of the Flexzilla Garden Hose?</t>
  </si>
  <si>
    <t>The maximum working pressure of the Flexzilla Garden Hose at 70°F is 150 psi. It is designed to perform well under pressure without kinking.</t>
  </si>
  <si>
    <t>What warranty does the Flexzilla Garden Hose come with?</t>
  </si>
  <si>
    <t>The Flexzilla Garden Hose comes with a Limited Lifetime Warranty.</t>
  </si>
  <si>
    <t>Exceptional flexibility even in cold weather</t>
  </si>
  <si>
    <t>Legitimate lifetime warranty with verified claims</t>
  </si>
  <si>
    <t>Repairable with standard hardware store parts</t>
  </si>
  <si>
    <t>Significant upgrade from disposable hoses</t>
  </si>
  <si>
    <t>End fittings prone to failure</t>
  </si>
  <si>
    <t>Develops persistent mold and sticky residue</t>
  </si>
  <si>
    <t>Still kinks despite marketing claims</t>
  </si>
  <si>
    <t>Not truly BIFL with 5-7 year lifespan</t>
  </si>
  <si>
    <t>{"frequency":{"frequency":"As Needed","description":"Inspect and clean the hose regularly, especially after heavy use or exposure to dirt, mold, or debris."},"steps":[{"step":1,"title":"Clean","icon":"clean","description":"Mix equal parts white vinegar and water, apply to affected areas, and scrub gently with a soft brush. Rinse thoroughly with clean water. For general cleaning, use a wet Magic Eraser and diluted all-purpose cleaner, then wipe with a microfiber towel for a like-new finish[1][3].","products":[{"name":"White Vinegar","price":"$3"},{"name":"Magic Eraser (generic)","price":"$5"}]},{"step":2,"title":"Condition","icon":"condition","description":"After cleaning, dry the hose completely to prevent mold. Occasionally wiping the hose with a spray wax can provide extra protection and restore shine[3].","products":[{"name":"Meguiar's Ultimate Spray Wax","price":"$10-15"}]},{"step":3,"title":"Protect","icon":"protect","description":"Store the hose fully drained, coiled, and out of direct sunlight when not in use. Avoid leaving it in standing water or damp areas to prevent mold and prolong lifespan[1].","products":[]}]}</t>
  </si>
  <si>
    <t>Manufactured by Legacy Manufacturing Company in Marion, Iowa.</t>
  </si>
  <si>
    <t>garden hose, flexible hose, kink-resistant, lightweight garden tool, drinking water safe, all-weather, hybrid polymer, durable gardening equipment, yard maintenance, repairable</t>
  </si>
  <si>
    <t>Everyday garden watering, Washing vehicles, Outdoor cleaning tasks, Potable water delivery, Professional landscaping</t>
  </si>
  <si>
    <t>""Pool cleaners and detailers praise its flexibility – they wish they bought it sooner after years of fighting cheap hoses." – Reddit consensus</t>
  </si>
  <si>
    <t>End fittings are prone to failure, with multiple reports of connections bulging or popping off after 1-2 years of use." – Community feedback</t>
  </si>
  <si>
    <t>https://www.buyitforlifeproducts.com/?post_type=bifl-product&amp;p=6193</t>
  </si>
  <si>
    <t>Gilmour</t>
  </si>
  <si>
    <t>Flexogen Garden Hose</t>
  </si>
  <si>
    <t>https://www.amazon.com/Gilmour-874501-1001-Flexogen-Super-Garden/dp/B00002N674/ref=sr_1_7?crid=1Q316CVQ9NSGU&amp;dib=eyJ2IjoiMSJ9.CFUrCv4_GE9YmxQAs54a4MQt1e3-anxcmuj-Xg6lFoGyp7znaQ1gp1adh81u7vHHp2K0tIOB6ZyTZ3l8fUL4ps9lluiRnQB83tm0cFHG8iGPOZU0QRuXVaL3gGlSWhrae8q5MOAHr_ISyIAK8VyjfoDtidlHDwcun_UMMbaPYJ3LIU_oiJNQXhic4OY2uk4ZrL1QWKUUg4H_XSC3mFRktuTbiXj70JrtShmO3JPKgBWopMPr4baWtsF1M3D98Kc6EuxSjbfPgQeu7kcy8sfGwtJHQGC_gRznuxD1L8SEi4I.yjFjZEdXYOvg9rgVI2E_EH5zkxx_fZ3_wmf2s3vW27A&amp;dib_tag=se&amp;keywords=Gilmour+Garden+Hoses&amp;qid=1754678054&amp;sprefix=gilmour+garden+hoses%2Caps%2C644&amp;sr=8-7</t>
  </si>
  <si>
    <t>https://amzn.to/459VarZ</t>
  </si>
  <si>
    <t>B00002N674</t>
  </si>
  <si>
    <t>https://docs.google.com/document/d/1ITwOf_TCDFVpykwiYdC-A7qL_ZZDjF1hglUOytabRhk</t>
  </si>
  <si>
    <t>https://docs.google.com/document/d/1ora5a2hvKBCmJm-LZYm6R3fK20ZMx73Amrys3svMsaM/edit</t>
  </si>
  <si>
    <t>https://docs.google.com/document/d/1qrH6s54a_DWa8CaVIIi1GlIQlFz500pYqXIv0uJXGcg/edit</t>
  </si>
  <si>
    <t>https://docs.google.com/document/d/12-ESm9DVSLE4v0XFykrJ0MoEktNsgyYNEVIX82bqw7M/edit</t>
  </si>
  <si>
    <t>https://www.douggilmour.com/</t>
  </si>
  <si>
    <t>https://docs.google.com/document/d/1hJXdz-seA6H6WqefgXK9JRbj0zrterHxvCGoMXAjzxM/edit</t>
  </si>
  <si>
    <t>https://www.amazon.com/stores/Gilmour/page/49BCD6C2-184E-4693-9BAF-110C4FDD3BD7?is_byline_deeplink=true&amp;deeplink=A5465F99-7565-4D13-A346-AF8133F0B5B9&amp;redirect_store_id=49BCD6C2-184E-4693-9BAF-110C4FDD3BD7&amp;lp_asin=B00002N674&amp;ref_=ast_bln&amp;store_ref=bl_ast_dp_brandLogo_sto</t>
  </si>
  <si>
    <t>https://m.media-amazon.com/images/I/818srkh82aL._AC_SL1500_.jpg</t>
  </si>
  <si>
    <t>https://m.media-amazon.com/images/I/818srkh82aL._AC_SL1500_.jpg, https://m.media-amazon.com/images/I/81EnUAof6NL._AC_SL1500_.jpg, https://m.media-amazon.com/images/I/81d1l2qlNcL._AC_SL1500_.jpg, https://m.media-amazon.com/images/I/91cKUBtVLIL._AC_SL1500_.jpg, https://m.media-amazon.com/images/I/91teKHdgKUL._AC_SL1500_.jpg, https://m.media-amazon.com/images/I/81A9AIVF6-L._AC_SL1500_.jpg</t>
  </si>
  <si>
    <t>Heavy duty garden hose features a durable patented 8-layer construction for superior flexibility and kink resistance Heavy duty hose has a 500 PSI burst strength, for long-lasting performance and durability season after season 50ft garden hose comes with ergonomic, large brass couplings that are crush and corrosion resistant Protective collar prevents kinks at the spigot and the unique male end grip makes it easier to attach sprinklers and nozzles Gilmour garden hoses are proudly made in the USA</t>
  </si>
  <si>
    <t>Product Description          The Gilmour Flexogen 5/8 in x 50 ft garden hose features large, comfortable, crush-proof, brass couplings. Ergonomically designed for comfort, a pliable grip on the male end provides a secure hold, making it easier and quicker to attach sprinklers and nozzles. This flexible garden hose also features patented 8-layer construction for superior durability, flexibility and kink resistance. A protective collar provides added protection from kinks at the spigot. With a burst strength of 500PSI, pros can count on this flexible hose to curve without kinking, connect without leaking and hold up, season after season. No kink garden hose has undergone rigorous testing to ensure its able to tolerate water pressure fluctuations, rough and rocky terrain exposure to the elements. Any professional gardener will tell you, the right tools can make a world of difference when maintaining your lawn or garden. Trust Gilmour to provide reliable, comfortable watering solutions to turn any day into a better day.             Amazon.com          Touted as "the last hose you'll ever buy," Gilmour's Flexogen hose is designed to stay flexible all year long--even at freezing temperatures. The hose features heavy-duty brass couplings to seal tightly, a Flow Guard Plus collar to prevent kinking at the faucet, and double cord reinforcement to manage up to 500 psi without bursting. Its six-ply patented design is reinforced by special foamed inner layers and a smooth, glossy sealed cover, ensuring your hose will stay clean and resist abrasion. Gilmour is so confident about the quality of their Flexogen hose, they offer a lifetime replacement policy.             
                     From the Manufacturer          The Gilmour flexogen garden hose features a specially compounded cover which is soft and extremely flexible at subfreezing temperatures. It will also resist damage from weather, fungus, and atmospheric pollution and abrasion. The two-layer, polyester-cord-reinforced, high-burst-strength construction withstands 500 pounds psi. The brass couplings are crush resistant.           See more</t>
  </si>
  <si>
    <t>Plastic (PVC) Water Hose Reinforced with Polyester</t>
  </si>
  <si>
    <t>600"L x 0.63"W</t>
  </si>
  <si>
    <t>Heavy duty garden hose features a durable patented 8-layer construction for superior flexibility and kink resistance</t>
  </si>
  <si>
    <t>Heavy duty hose has a 500 PSI burst strength, for long-lasting performance and durability season after season</t>
  </si>
  <si>
    <t>50ft garden hose comes with ergonomic, large brass couplings that are crush and corrosion resistant</t>
  </si>
  <si>
    <t>Protective collar prevents kinks at the spigot and the unique male end grip makes it easier to attach sprinklers and nozzles</t>
  </si>
  <si>
    <t>Gilmour garden hoses are proudly made in the USA</t>
  </si>
  <si>
    <t>&lt;p&gt;The Gilmour Flexogen presents a classic case of inconsistent manufacturing. When it's good, it's really good - with 8-ply construction standing up to years of abuse. When it's bad, it spectacularly fails with blistering and bubbling within months.&lt;/p&gt;&lt;ul&gt;&lt;li&gt;&lt;strong&gt;Construction quality:&lt;/strong&gt; Heavy-duty 8-ply design with brass fittings that many users report lasting for years, even when left in elements or driven over&lt;/li&gt;&lt;li&gt;&lt;strong&gt;Failure modes:&lt;/strong&gt; Material blistering and bubbling in sun exposure, often within 2-3 months for affected units&lt;/li&gt;&lt;li&gt;&lt;strong&gt;Warranty concerns:&lt;/strong&gt; Despite lifetime warranty claims, many users report extreme difficulty getting claims honored, with forms going unanswered&lt;/li&gt;&lt;/ul&gt;&lt;br&gt;&lt;p&gt;&lt;strong&gt;Bottom line:&lt;/strong&gt; A potential workhorse that might last 5-10+ years, but significant quality control issues make this a gamble rather than a true BIFL item.&lt;/p&gt;</t>
  </si>
  <si>
    <t>&lt;p&gt;This hose has mixed repairability potential with significant quality control concerns.&lt;/p&gt;&lt;ul&gt;&lt;li&gt;&lt;strong&gt;Fittings:&lt;/strong&gt; Heavy-duty brass fittings are a positive for repairs, as users mention they create solid connections and are a repairable part with standard tools.&lt;/li&gt;&lt;li&gt;&lt;strong&gt;Construction concerns:&lt;/strong&gt; Many users report catastrophic material failures (blistering, bubbling) within months, suggesting material defects that can't be repaired. As one user noted, their hose blistered like something from a horror movie after just 2 months.&lt;/li&gt;&lt;li&gt;&lt;strong&gt;Warranty support:&lt;/strong&gt; Despite lifetime warranty claims, users report extreme difficulty getting warranty service, being redirected between companies with claims forms going unanswered.&lt;/li&gt;&lt;/ul&gt;&lt;br&gt;&lt;p&gt;&lt;strong&gt;Bottom line:&lt;/strong&gt; When it works, it's a durable hose with repairable components, but the widespread reports of material failure and poor warranty support make this a risky BIFL purchase. Brass fittings can be replaced, but material failures render the entire hose unusable.&lt;/p&gt;</t>
  </si>
  <si>
    <t>&lt;p&gt;Gilmour offers a lifetime warranty for their Flexogen hoses, but user reports show major inconsistencies in getting warranty claims honored.&lt;/p&gt;&lt;ul&gt;&lt;li&gt;&lt;strong&gt;Warranty Coverage:&lt;/strong&gt; Lifetime warranty covering defects and performance issues for residential use, requiring customers to cut off and return hose ends.&lt;/li&gt;&lt;li&gt;&lt;strong&gt;Customer Experience:&lt;/strong&gt; Multiple reports of claim forms going unanswered, customers being redirected between companies, and ultimately giving up in frustration.&lt;/li&gt;&lt;li&gt;&lt;strong&gt;Real-World Results:&lt;/strong&gt; One customer noted, "I like the hoses, but this kind of customer service means I'll never buy another Gilmour product." Others mention warranty service is hit-or-miss.&lt;/li&gt;&lt;/ul&gt;&lt;br&gt;&lt;p&gt;&lt;strong&gt;Bottom line:&lt;/strong&gt; While Gilmour's warranty looks impressive on paper, the difficult and inconsistent claims process significantly reduces its real-world value and reliability.&lt;/p&gt;</t>
  </si>
  <si>
    <t xml:space="preserve">&lt;p&gt;&amp;lt;p&amp;gt;No sustainability information found in the reviews. Users focus entirely on durability, performance, and warranty issues without mentioning materials sourcing, recyclability, or environmental impact.&amp;lt;/p&amp;gt;&amp;lt;ul&amp;gt;&amp;lt;li&amp;gt;&amp;lt;strong&amp;gt;Missing eco data:&amp;lt;/strong&amp;gt; Reviews don&amp;#39;t discuss whether the hose uses recycled materials or if components can be recycled at end of life&amp;lt;/li&amp;gt;&amp;lt;li&amp;gt;&amp;lt;strong&amp;gt;Durability varies wildly:&amp;lt;/strong&amp;gt; Some users report 10+ years of use while others see catastrophic failure within months, suggesting inconsistent quality control&amp;lt;/li&amp;gt;&amp;lt;li&amp;gt;&amp;lt;strong&amp;gt;Warranty troubles:&amp;lt;/strong&amp;gt; Multiple reviewers report the lifetime warranty is nearly impossible to claim, undermining the product&amp;#39;s long-term value proposition&amp;lt;/li&amp;gt;&amp;lt;/ul&amp;gt;&amp;lt;br&amp;gt;&amp;lt;p&amp;gt;&amp;lt;strong&amp;gt;Bottom line:&amp;lt;/strong&amp;gt; Can&amp;#39;t assess sustainability without environmental data. The extreme quality variance and warranty issues raise red flags about whether this truly reduces waste through longevity.&amp;lt;/p&amp;gt;&lt;/p&gt;
</t>
  </si>
  <si>
    <t>&lt;p&gt;The Gilmour Flexogen creates a stark divide in the community - satisfied users swear by it while others report catastrophic failures within months. Amazon reviews show users praising its tough 8-ply construction that withstands being driven over and excellent kink resistance, with some saying it's the best hose they've ever owned. However, a significant minority describes horror-movie blistering and bubbling after minimal use.&lt;/p&gt;&lt;ul&gt;&lt;li&gt;&lt;strong&gt;Quality control concerns:&lt;/strong&gt; Mixed experiences suggest some hoses perform brilliantly for years while others fail spectacularly, pointing to inconsistent manufacturing&lt;/li&gt;&lt;li&gt;&lt;strong&gt;Warranty frustrations:&lt;/strong&gt; Multiple users report being redirected between companies with unanswered claims, making the lifetime warranty essentially worthless&lt;/li&gt;&lt;li&gt;&lt;strong&gt;Reddit absence:&lt;/strong&gt; Notably missing from r/BuyItForLife discussions where Flexzilla dominates recommendations, suggesting Gilmour lacks the community trust of competitors&lt;/li&gt;&lt;/ul&gt;&lt;br&gt;&lt;p&gt;&lt;strong&gt;Bottom line:&lt;/strong&gt; While some users get years of reliable service, the risk of early failure combined with poor warranty support makes this a gamble rather than a BIFL investment.&lt;/p&gt;</t>
  </si>
  <si>
    <t>The Gilmour Flexogen exemplifies a manufacturing lottery rather than a BIFL investment. At its best, the 8-ply construction with brass fittings delivers years of reliable service. At its worst, catastrophic material failures appear within months with a warranty process that frustrates most claimants. This inconsistency makes it a poor choice for those seeking guaranteed longevity, though lucky buyers may get a workhorse. Best suited for those willing to gamble on quality control for the potential of a long-lasting hose, but not for those who demand reliability.</t>
  </si>
  <si>
    <t>"Jekyll-and-Hyde durability: Some units survive being driven over for years while others develop horror-movie blistering within months</t>
  </si>
  <si>
    <t>Brass fittings are repairable, but the catastrophic material failures that plague some units render the entire hose unsalvageable</t>
  </si>
  <si>
    <t>Lifetime warranty exists on paper but proves nearly worthless in practice with unanswered claims and customer service runarounds</t>
  </si>
  <si>
    <t>Moderate price point doesn't justify the quality control gamble when more consistent competitors exist</t>
  </si>
  <si>
    <t>Creates two distinct user camps: devoted fans who've had theirs for years and furious customers with premature failures</t>
  </si>
  <si>
    <t>The Gilmour Flexogen Garden Hose features a durable 8-ply construction with brass fittings built for regular yard duty. Its 500 PSI burst strength and protective collar prevent kinks at the spigot, while the ergonomic design makes connecting attachments easier. Made in the USA, this hose combines flexibility with reinforced polyester for reliable performance throughout multiple gardening seasons.</t>
  </si>
  <si>
    <t>3-8 years depending on climate and storage conditions</t>
  </si>
  <si>
    <t>What is the construction of the Gilmour Flexogen Garden Hose?</t>
  </si>
  <si>
    <t>The Gilmour Flexogen Garden Hose features a patented 8-layer construction for superior durability and kink resistance. It includes heavy-gauge, crush-resistant brass couplings and a stainless steel spring to prevent kinks at the spigot.</t>
  </si>
  <si>
    <t>What are the available lengths of the Gilmour Flexogen Garden Hose?</t>
  </si>
  <si>
    <t>The Gilmour Flexogen Garden Hose is available in several lengths, including 25', 50', 75', and 100' feet.</t>
  </si>
  <si>
    <t>What is the burst pressure of the Gilmour Flexogen Super Duty Garden Hose?</t>
  </si>
  <si>
    <t>The Gilmour Flexogen Super Duty Garden Hose has a burst pressure of 600 psi, ensuring trusted performance and longevity.</t>
  </si>
  <si>
    <t>Is the Gilmour Flexogen Garden Hose suitable for drinking water?</t>
  </si>
  <si>
    <t>The label on the Gilmour Flexogen Garden Hose indicates that it should not be used for drinking water.</t>
  </si>
  <si>
    <t>Does the Gilmour Flexogen Garden Hose come with a warranty?</t>
  </si>
  <si>
    <t>The Gilmour Flexogen Garden Hose is supported by a lifetime replacement guarantee for non-commercial use.</t>
  </si>
  <si>
    <t>Durable 8-ply construction resists damage</t>
  </si>
  <si>
    <t>Heavy-duty brass fittings last for years</t>
  </si>
  <si>
    <t>Excellent kink resistance during use</t>
  </si>
  <si>
    <t>Can withstand being driven over</t>
  </si>
  <si>
    <t>Material can blister within months</t>
  </si>
  <si>
    <t>Warranty claims often go unanswered</t>
  </si>
  <si>
    <t>Missing from BIFL community recommendations</t>
  </si>
  <si>
    <t>{"frequency":{"frequency":"Seasonally and As Needed","description":"Inspect and clean your Gilmour Flexogen garden hose seasonally, especially before and after winter storage, and perform repairs or maintenance as needed to extend its lifespan."},"steps":[{"step":1,"title":"Clean","icon":"clean","description":"Rinse the hose with clean water after each use to remove dirt and debris. For tougher grime, use a mild soap solution and a soft cloth or brush, avoiding harsh chemicals that could damage the hose material or brass couplings.","products":[{"name":"Mild Dish Soap","price":"$5-10"}]},{"step":2,"title":"Condition / Maintain","icon":"condition","description":"Check hoses and connections regularly for leaks or damage. Replace worn or damaged brass couplings using Gilmour repair kits to ensure a tight seal and optimal water flow. Avoid kinks by unrolling fully during use.","products":[{"name":"Gilmour Hose Repair Kit","price":"$5-10"}]},{"step":3,"title":"Protect / Store","icon":"protect","description":"Store the hose coiled in a shaded, dry area away from direct sunlight and freezing temperatures to prevent cracking and brittleness. Disconnect from spigots to relieve pressure and avoid damage to couplings.","products":[]}]}</t>
  </si>
  <si>
    <t>garden hose, kink resistant, brass fittings, outdoor watering, heavy duty, flexible hose, american made, yard maintenance, high pressure</t>
  </si>
  <si>
    <t>Regular garden watering, Washing vehicles, Outdoor cleaning tasks, Lawn maintenance</t>
  </si>
  <si>
    <t>""Heavy-duty 8-ply design with brass fittings that many users report lasting for years, even when left in elements or driven over." – Product reviewer</t>
  </si>
  <si>
    <t>I like the hoses, but this kind of customer service means I'll never buy another Gilmour product." – Warranty claimant</t>
  </si>
  <si>
    <t>https://www.buyitforlifeproducts.com/?post_type=bifl-product&amp;p=6201</t>
  </si>
  <si>
    <t>Gransfors</t>
  </si>
  <si>
    <t>Bruks Scandinavian Forest Axe</t>
  </si>
  <si>
    <t>https://www.amazon.com/Gransfors-Bruks-Scandinavian-Forest-430/dp/B003DL73LM/ref=sr_1_5?crid=1WG2EDKECEFMR&amp;dib=eyJ2IjoiMSJ9.9qHcci8WAOMTqDf03kFJpQHfDh9mscckaJkx3yvwkALNqo0aVXDw80an3-5ult9rJa8c5mYxuF2IaAo4wsHHk7GBmpYnfiiMiv9rdR7mPQmvvJzzY0fSkm_OT86muZZWVf_0_2m39p0WG05uJO9pDoyQxcau9PSVAf2IdFJWXVbjrFbYkz1SiUpcTGV1J2iVx0KwOz5vB6T_ln1rCMY1-ubXgred86uICW3scXaS2SYmDzNUG2iahrKIwMWIyn7Olf2yAeCPNa5bXzfgqQ6aqXZidRlKQ-6KIp0dtE55n5o.Qf9JbH027cuOhJookLVP0ilF8-p7II3VXSz-0Lrb0Tg&amp;dib_tag=se&amp;keywords=Gransfors+Bruks+Scandinavian+Forest+Axe&amp;qid=1754678117&amp;sprefix=gransfors+bruks+scandinavian+forest+axe%2Caps%2C889&amp;sr=8-5</t>
  </si>
  <si>
    <t>https://amzn.to/4fzkaMU</t>
  </si>
  <si>
    <t>B003DL73LM</t>
  </si>
  <si>
    <t>https://docs.google.com/document/d/12rsmfSXABuMnndIBgqYLZFDcw6PCnfAs4EJ5bjCpvg8</t>
  </si>
  <si>
    <t>https://docs.google.com/document/d/1Rw7uGgfB0fRxXjrWfuwabZ5o7kp38HPsaKuffFXtTnA/edit</t>
  </si>
  <si>
    <t>https://docs.google.com/document/d/1Li22r69odmEFsDmWPjiEJhgXhqvRTR5CItr1xsIfz1Y/edit</t>
  </si>
  <si>
    <t>https://docs.google.com/document/d/1o0sq4ej--l7WnLgNTysv_FH9Dh1ZlVXZmaL2Xmm8EUs/edit</t>
  </si>
  <si>
    <t>https://gransforsus.com/</t>
  </si>
  <si>
    <t>https://docs.google.com/document/d/1Ce1JdihnIhAVcMXt_Yy0IXhD8jcL_lDltJtEkYglk-k/edit</t>
  </si>
  <si>
    <t>https://www.amazon.com/s/ref=bl_dp_s_web_0?ie=UTF8&amp;search-alias=aps&amp;field-keywords=Gr%C3%A4nsfors+Bruks</t>
  </si>
  <si>
    <t>https://m.media-amazon.com/images/I/51QOJHbiYtL._AC_SL1426_.jpg</t>
  </si>
  <si>
    <t>https://m.media-amazon.com/images/I/51QOJHbiYtL._AC_SL1426_.jpg, https://m.media-amazon.com/images/I/61ynYLKRyAL._AC_SL1500_.jpg, https://m.media-amazon.com/images/I/714R5-ODIHL._AC_SL1500_.jpg, https://m.media-amazon.com/images/I/71KolnzjNkL._AC_SL1500_.jpg, https://m.media-amazon.com/images/I/71iQMdWOeIL._AC_SL1500_.jpg</t>
  </si>
  <si>
    <t>Only 10 left in stock - order soon.</t>
  </si>
  <si>
    <t>Length with handle: 25 inch, Item-ID: 430 Weight: 2.6 lbs Sheath in vegetable tanned leather Comes with Original Gransfors Axebook Made in Sweden</t>
  </si>
  <si>
    <t>25 x 25 x 0.04 inches</t>
  </si>
  <si>
    <t>Length with handle: 25 inch, Item-ID: 430</t>
  </si>
  <si>
    <t>Weight: 2.6 lbs</t>
  </si>
  <si>
    <t>Sheath in vegetable tanned leather</t>
  </si>
  <si>
    <t>Comes with Original Gransfors Axebook</t>
  </si>
  <si>
    <t>Made in Sweden</t>
  </si>
  <si>
    <t>&lt;p&gt;The Gransfors Bruks Scandinavian Forest Axe stands as a pinnacle of hand-forged quality in the axe world, with users consistently reporting heirloom-level durability when properly cared for. However, recent quality control inconsistencies slightly tarnish what would otherwise be a perfect BIFL score.&lt;/p&gt;&lt;ul&gt;&lt;li&gt;&lt;strong&gt;Performance excellence:&lt;/strong&gt; Users consistently report the axe cuts with minimal effort and maintains its edge through extensive use on hardwood, requiring only occasional touch-ups.&lt;/li&gt;&lt;li&gt;&lt;strong&gt;Craftsmanship concerns:&lt;/strong&gt; Multiple reports of quality control issues including misaligned grain, crooked mounting, visible glue/epoxy, and occasional handle failures raise red flags for a premium-priced tool.&lt;/li&gt;&lt;li&gt;&lt;strong&gt;Warranty caution:&lt;/strong&gt; The 20-year guarantee is invalid when purchased through unauthorized sellers (including Amazon), severely undermining its BIFL status for many buyers.&lt;/li&gt;&lt;/ul&gt;&lt;br&gt;&lt;p&gt;&lt;strong&gt;Bottom line:&lt;/strong&gt; A meticulously crafted tool that can truly last generations with proper care, but purchase from authorized dealers only and inspect thoroughly upon arrival - recent QC inconsistencies prevent this from reaching the highest durability tier.&lt;/p&gt;</t>
  </si>
  <si>
    <t>&lt;p&gt;The Gransfors Bruks Scandinavian Forest Axe is highly repairable with standard tools, though some aspects require skill and specialized parts.&lt;/p&gt;&lt;ul&gt;&lt;li&gt;&lt;strong&gt;Handle replacement:&lt;/strong&gt; Multiple users report replacing broken handles themselves, but proper grain alignment is critical and QC issues are common even on factory units.&lt;/li&gt;&lt;li&gt;&lt;strong&gt;Blade maintenance:&lt;/strong&gt; Users consistently describe being able to resharpen the high-quality steel blade with minimal effort, with edge retention described as excellent by multiple sources.&lt;/li&gt;&lt;li&gt;&lt;strong&gt;Parts availability:&lt;/strong&gt; Replacement handles and sheaths are explicitly available for purchase from Gransfors, though the 20-year warranty specifically excludes these as wear items.&lt;/li&gt;&lt;/ul&gt;&lt;br&gt;&lt;p&gt;&lt;strong&gt;Bottom line:&lt;/strong&gt; A solidly repairable tool for those with basic skills, but beware of warranty limitations if purchased through unauthorized retailers like Amazon, as many users discovered their warranties were void.&lt;/p&gt;</t>
  </si>
  <si>
    <t>&lt;p&gt;Gränsfors Bruk offers a solid 20-year warranty against manufacturing defects, but with important caveats that BIFL buyers should know.&lt;/p&gt;&lt;ul&gt;&lt;li&gt;&lt;strong&gt;Coverage:&lt;/strong&gt; 20-year warranty covers manufacturing defects in axe heads, but not normal wear and tear, handles, or edge guards.&lt;/li&gt;&lt;li&gt;&lt;strong&gt;Authorized dealers:&lt;/strong&gt; Warranty is ONLY valid when purchased from authorized dealers - many Amazon/eBay purchases are specifically excluded.&lt;/li&gt;&lt;li&gt;&lt;strong&gt;Claims process:&lt;/strong&gt; Requires proof of purchase and contacting the original dealer first; if dealer is unavailable, contact Svalan Logistik AB directly.&lt;/li&gt;&lt;/ul&gt;&lt;br&gt;&lt;p&gt;&lt;strong&gt;Bottom line:&lt;/strong&gt; This is a genuine lifetime-quality warranty with strong historical backing, but you MUST purchase through authorized channels, and expect to pay shipping for claims - the warranty itself is excellent, but the purchasing source matters critically.&lt;/p&gt;</t>
  </si>
  <si>
    <t xml:space="preserve">&lt;p&gt;&amp;lt;p&amp;gt;Gransfors axes embody true BIFL sustainability through multi-generational durability and responsible materials. Users repeatedly describe them as lifetime purchases that will be passed down to grandchildren, with one noting their axe will last generations with proper care.&amp;lt;/p&amp;gt;&amp;lt;ul&amp;gt;&amp;lt;li&amp;gt;&amp;lt;strong&amp;gt;Materials &amp;amp; Longevity:&amp;lt;/strong&amp;gt; Hand-forged Swedish steel heads with 20-year warranties, replaceable hickory handles, and leather sheaths that can be maintained indefinitely&amp;lt;/li&amp;gt;&amp;lt;li&amp;gt;&amp;lt;strong&amp;gt;Repair Over Replace:&amp;lt;/strong&amp;gt; Handles and sheaths are explicitly designed as replaceable wear items, with users buying GB handles to restore vintage heads&amp;lt;/li&amp;gt;&amp;lt;li&amp;gt;&amp;lt;strong&amp;gt;Traditional Craftsmanship:&amp;lt;/strong&amp;gt; Each axe is hand-forged by a single smith who stamps their initials, representing low-energy traditional manufacturing versus mass production&amp;lt;/li&amp;gt;&amp;lt;/ul&amp;gt;&amp;lt;br&amp;gt;&amp;lt;p&amp;gt;&amp;lt;strong&amp;gt;Bottom line:&amp;lt;/strong&amp;gt; Despite the high price and QC concerns, these axes represent peak sustainability through extreme longevity, full repairability, and traditional low-impact manufacturing methods that keep tools out of landfills for decades.&amp;lt;/p&amp;gt;&lt;/p&gt;
</t>
  </si>
  <si>
    <t>&lt;p&gt;Gransfors Bruks axes enjoy legendary status on Reddit as the gold standard for hand-forged axes, though recent quality control issues are creating friction among the faithful.&lt;/p&gt;&lt;ul&gt;&lt;li&gt;&lt;strong&gt;Community reverence:&lt;/strong&gt; Users call them the Gucci of axes and share new axe day photos with pride, treating them as heirloom pieces worth passing to grandchildren&lt;/li&gt;&lt;li&gt;&lt;strong&gt;Quality concerns rising:&lt;/strong&gt; Multiple reports of misaligned heads, poor handle grain, and edges that chip easily are causing anxiety given the $200+ price tag&lt;/li&gt;&lt;li&gt;&lt;strong&gt;Amazon warranty trap:&lt;/strong&gt; Buyers discovered Gransfors won't honor the 20-year warranty on Amazon purchases, making the unauthorized seller issue a major red flag&lt;/li&gt;&lt;/ul&gt;&lt;br&gt;&lt;p&gt;&lt;strong&gt;Bottom line:&lt;/strong&gt; Still a BIFL community favorite that holds value exceptionally well, but slipping QC and distribution headaches are testing loyalists' patience at premium prices.&lt;/p&gt;</t>
  </si>
  <si>
    <t>The Gransfors Bruks Scandinavian Forest Axe represents near-pinnacle BIFL quality with genuine multi-generational potential, but recent quality control issues and strict warranty limitations demand caution. This hand-forged Swedish axe delivers exceptional performance and edge retention, backed by traditional craftsmanship. Best for serious outdoors people willing to pay premium prices (~$200) for legendary performance. Purchase only through authorized dealers to maintain warranty coverage, and inspect thoroughly upon arrival. A true heirloom tool when you get a good one, but the price-to-inconsistency ratio demands careful consideration.</t>
  </si>
  <si>
    <t>"Hand-forged Swedish steel maintains edge remarkably well through extensive hardwood use, though recent QC inconsistencies include misaligned heads and visible epoxy</t>
  </si>
  <si>
    <t>Highly repairable with replaceable handles and available parts, but proper grain alignment requires skill and careful selection</t>
  </si>
  <si>
    <t>Strong 20-year warranty against manufacturing defects is VOID when purchased through unauthorized sellers, including Amazon and eBay</t>
  </si>
  <si>
    <t>Premium $200+ price reflects exceptional craftsmanship and longevity, but rising quality concerns are testing whether the value proposition remains intact</t>
  </si>
  <si>
    <t>BIFL community still considers this the gold standard for axes, though enthusiasm is tempered by growing reports of QC issues at premium price points</t>
  </si>
  <si>
    <t>The Gransfors Bruks Scandinavian Forest Axe is a hand-forged masterpiece crafted in Sweden. At 25 inches with a 2.6-pound head, it's perfectly balanced for serious forestry work. Each axe is individually stamped by its maker and comes with a vegetable-tanned leather sheath and the Gransfors Axebook. The high-carbon Swedish steel holds an exceptional edge while the hickory handle provides superior shock absorption.</t>
  </si>
  <si>
    <t>Multiple generations (50+ years) with proper care and maintenance</t>
  </si>
  <si>
    <t>What is the intended use of the Gransfors Bruks Scandinavian Forest Axe?</t>
  </si>
  <si>
    <t>The Scandinavian Forest Axe is designed as a professional forest axe ideal for felling larger trees and limbing felled trees. Its long handle provides more power, making it suitable for cutting across fibers such as in branches and smaller trees.</t>
  </si>
  <si>
    <t>What are the specifications of the Scandinavian Forest Axe?</t>
  </si>
  <si>
    <t>The axe has a length of 64 cm (about 25 inches), weighs 1.2 kg (2.6 lbs), and comes with a vegetable-tanned leather sheath. It features a 2 lbs head with a roughly 3.5 inch cutting face.</t>
  </si>
  <si>
    <t>What is the difference between the Scandinavian Forest Axe and splitting axes from Gransfors Bruks?</t>
  </si>
  <si>
    <t>The Forest Axe is designed for cutting across the grain to fell trees and limb branches, while splitting axes are designed to split wood along the grain. The Forest Axe has a longer handle and lighter head balance to optimize chopping and limbing.</t>
  </si>
  <si>
    <t>How should I care for and maintain the Scandinavian Forest Axe?</t>
  </si>
  <si>
    <t>Proper care includes storing the axe in a dry place, keeping the blade sharp by regular grinding, and maintaining the handle and head. Regular maintenance will allow the axe to last a lifetime and preserve its performance.</t>
  </si>
  <si>
    <t>What warranty and support options are available for the Gransfors Bruks Scandinavian Forest Axe?</t>
  </si>
  <si>
    <t>Gransfors Bruks offers a 20-year warranty when purchased from authorized retailers with a valid receipt. Warranty claims for manufacturing defects are processed via the authorized retailer or, if not available, through Gransfors Bruks' US distributor, Grand Forest, Inc.</t>
  </si>
  <si>
    <t>Hand-forged by a single smith</t>
  </si>
  <si>
    <t>Maintains edge through extensive hardwood use</t>
  </si>
  <si>
    <t>Can last generations with proper care</t>
  </si>
  <si>
    <t>Fully repairable with available replacement parts</t>
  </si>
  <si>
    <t>Recent quality control inconsistencies reported</t>
  </si>
  <si>
    <t>Warranty void if purchased through Amazon</t>
  </si>
  <si>
    <t>Premium price exceeds $200</t>
  </si>
  <si>
    <t>Handle grain alignment issues noted</t>
  </si>
  <si>
    <t>{"frequency":{"frequency":"As Needed","description":"Perform maintenance as needed based on usage, such as after heavy use or exposure to harsh conditions."},"steps":[{"step":1,"title":"Clean","icon":"clean","description":"Clean the axe head with a damp cloth to remove dirt and debris. Avoid using harsh chemicals or abrasive materials that might damage the finish or steel.","products":[]},{"step":2,"title":"Condition / Maintain","icon":"condition","description":"Apply linseed oil to the handle periodically to prevent drying and cracking. For the axe head, use a sharpening stone or file to maintain the edge. Regularly inspect and maintain the bit and sheath.","products":[{"name":"Linseed Oil","price":"$10-15"},{"name":"Gränsfors Bruk Sharpening Stone","price":"$20-30"}]},{"step":3,"title":"Protect / Store","icon":"protect","description":"Store the axe in a dry place, avoiding extreme temperatures or moisture. Use a sheath or cover to protect the edge when not in use.","products":[]}]}</t>
  </si>
  <si>
    <t>Sweden</t>
  </si>
  <si>
    <t>Hand-forged at the Gränsfors Bruk factory in the village of Gränsfors, Sweden by skilled blacksmiths.</t>
  </si>
  <si>
    <t>hand-forged axe, swedish craftsmanship, forestry tool, heirloom quality, bushcraft, camping axe, hickory handle, high-carbon steel, leather sheath, traditional tools</t>
  </si>
  <si>
    <t>Felling small to medium trees, Limbing and processing firewood, Wilderness survival and bushcraft, Trail maintenance, Homestead forestry tasks</t>
  </si>
  <si>
    <t>""These axes represent peak sustainability through extreme longevity, full repairability, and traditional manufacturing methods that keep tools out of landfills for decades." – Reddit user</t>
  </si>
  <si>
    <t>My axe will last generations with proper care, but beware of warranty limitations if purchased through unauthorized retailers like Amazon." – BIFL forum member</t>
  </si>
  <si>
    <t>https://www.buyitforlifeproducts.com/?post_type=bifl-product&amp;p=6208</t>
  </si>
  <si>
    <t>Western Mountaineering</t>
  </si>
  <si>
    <t>10 Degree Versalite Sleeping Bag</t>
  </si>
  <si>
    <t>https://www.amazon.com/Western-Mountaineering-Degree-Versalite-Sleeping/dp/B0178QQRSC/ref=sr_1_3?crid=1QY6JD7N8HHYV&amp;dib=eyJ2IjoiMSJ9.KeC6vdl_PnvLgnXQKMAVgUAU_kAAdjVHZZcjMc-QfXPL84pvRe7NBAWY2kdPZpRKQwXpC87CquTUNF50s-d56MhcvgOko45YETe8sgWguD5NzPDPgfs5-VfT6SILz9fPvP0ODkCoL7YU_175q8VVNNF8QFzuJJZ0kRihRWvMi2wPFeT07joURWSk8oivJ03BuZKX4uarKTxL2eEVTWVlZU_AzCpVQY02ubm5gpPgLNw.QHRxCaZaXUDrE1IMP7uIqXiSSRv0z4NV0EaetZPi2-o&amp;dib_tag=se&amp;keywords=Western+Mountaineering+Sleeping+Bags&amp;qid=1754678723&amp;sprefix=western+mountaineering+sleeping+bags%2Caps%2C662&amp;sr=8-3</t>
  </si>
  <si>
    <t>https://amzn.to/47sdvSi</t>
  </si>
  <si>
    <t>B0178QQRSC</t>
  </si>
  <si>
    <t>https://docs.google.com/document/d/1xJymneIJK6ZgMz-klNyMu39qZIgH5KMRr9EtpSC-3O0</t>
  </si>
  <si>
    <t>https://docs.google.com/document/d/1rKnFpySi1oqKqFHpAzJcIewJJdtmd412sntIxDTzBFY/edit</t>
  </si>
  <si>
    <t>https://docs.google.com/document/d/1ay354hyEov9_f24wunddlV0RGzIyEvsmujHmScUCN-g/edit</t>
  </si>
  <si>
    <t>https://docs.google.com/document/d/1E7UbyyxuUkqJ4KSEcBiEcoMJ_mjTWu3i8C-FOk8lAxM/edit</t>
  </si>
  <si>
    <t>https://docs.google.com/document/d/1o1pMt0Oex5OzSQh9HSBz91pQbdu9-W1GDuY-gpXMhXY/edit</t>
  </si>
  <si>
    <t>https://www.amazon.com/stores/Backcountry/page/B0DF8F84-B894-4E88-819C-F527437426C2?is_byline_deeplink=true&amp;deeplink=16CBE365-DB91-429B-99F9-D9B1CACC0EF8&amp;redirect_store_id=B0DF8F84-B894-4E88-819C-F527437426C2&amp;lp_asin=B0178QQRSC&amp;ref_=ast_bln</t>
  </si>
  <si>
    <t>https://m.media-amazon.com/images/I/51-PtPMzbsL._AC_SL1200_.jpg</t>
  </si>
  <si>
    <t>https://m.media-amazon.com/images/I/51-PtPMzbsL._AC_SL1200_.jpg, https://m.media-amazon.com/images/I/61PQ9b3m0bL._AC_SL1200_.jpg, https://m.media-amazon.com/images/I/61WO5FCvb3L._AC_SL1200_.jpg, https://m.media-amazon.com/images/I/71Igq4i4bwL._AC_SL1200_.jpg, https://m.media-amazon.com/images/I/71phuJntzgL._AC_SL1200_.jpg, https://m.media-amazon.com/images/I/61-6alwBz6L._AC_SL1200_.jpg</t>
  </si>
  <si>
    <t>Sports &amp; Outdoors &gt; Outdoor Recreation &gt; Camping &amp; Hiking &gt; Sleeping Bags &amp; Camp Bedding &gt; Sleeping Bags</t>
  </si>
  <si>
    <t>Nylon Made in USA 10° F Temperature rating and6IN Loft. Full-length #5 YKK Zipper Full Down Collar and 20 oz. Down Fill will keep you warm 5 1/4IN Spacing/Continuous Baffles 2 lbs. Total Weight and 62IN/39IN Shoulder/Foot Girth</t>
  </si>
  <si>
    <t>This Western Mountaineering Versalite Sleeping bag is the warmest in our ExtremeLiteseries! A solid 3-seasons of bike touring or kayaking is at your fingertips with this bag. The VersaLite sports 20 oz. of high lofting 850+ goose down for 6? of loft and a temperature rating of 10°. A Super Full Collar will seal in the warmth and protect you from the cold. 62? of shoulder girth is roomy enough and the total weight is only 2 lbs. Versalite 6ft 0in Length Inside girth (shoulder/hip/foot): 62in /53in /39in Fill weight: 20 oz Total weight: 2 lb Stuff sack size: 8in x15in</t>
  </si>
  <si>
    <t>goose-down</t>
  </si>
  <si>
    <t>Nylon</t>
  </si>
  <si>
    <t>Made in USA</t>
  </si>
  <si>
    <t>10° F Temperature rating and6IN Loft.</t>
  </si>
  <si>
    <t>Full-length #5 YKK Zipper</t>
  </si>
  <si>
    <t>Full Down Collar and 20 oz. Down Fill will keep you warm</t>
  </si>
  <si>
    <t>&lt;p&gt;The Western Mountaineering Versalite 10° is a true BIFL champion that genuinely deserves its legendary status. Users with 500+ nights report the bag maintaining its loft and insulation properties year after year in harsh conditions, showcasing remarkable resilience.&lt;/p&gt;&lt;ul&gt;&lt;li&gt;&lt;strong&gt;Build quality:&lt;/strong&gt; Premium construction with exceptional stitching, continuous baffles, and high-fill power down that maintains its loft for 10+ years of serious use.&lt;/li&gt;&lt;li&gt;&lt;strong&gt;Performance longevity:&lt;/strong&gt; Multiple long-term users confirm the bag stays functional well below its temperature rating even after years of hard use, with consistent thermal performance.&lt;/li&gt;&lt;li&gt;&lt;strong&gt;Materials excellence:&lt;/strong&gt; The outer shell material shows minimal wear even after hundreds of nights, and multiple users report passing down these bags through generations.&lt;/li&gt;&lt;/ul&gt;&lt;br&gt;&lt;p&gt;&lt;strong&gt;Bottom line:&lt;/strong&gt; This is what BIFL truly means - a premium investment that outperforms and outlasts multiple cheaper alternatives while maintaining its core functionality for decades of serious outdoor use.&lt;/p&gt;</t>
  </si>
  <si>
    <t>&lt;p&gt;The Western Mountaineering Versalite demonstrates excellent long-term repairability with multiple users confirming durability spanning 500+ nights of use while maintaining loft and function.&lt;/p&gt;&lt;ul&gt;&lt;li&gt;&lt;strong&gt;Down refill/repair:&lt;/strong&gt; Multiple users report the bag maintaining loft for many years, suggesting proper construction that allows for potential down refilling if ever needed.&lt;/li&gt;&lt;li&gt;&lt;strong&gt;Stitching and fabric:&lt;/strong&gt; High-quality materials and construction indicated by users reporting minimal wear even after extensive use in harsh conditions.&lt;/li&gt;&lt;li&gt;&lt;strong&gt;Zipper maintenance:&lt;/strong&gt; No specific zipper issues mentioned across reviews, suggesting reliable components that should be serviceable with standard maintenance.&lt;/li&gt;&lt;/ul&gt;&lt;br&gt;&lt;p&gt;&lt;strong&gt;Bottom line:&lt;/strong&gt; Premium sleeping bags like this typically feature serviceable components and Western Mountaineering has a reputation for long-term product support, though some repairs might require sending to manufacturer as reviews don't specifically mention DIY repair processes.&lt;/p&gt;</t>
  </si>
  <si>
    <t>&lt;p&gt;Western Mountaineering offers a lifetime warranty for the original owner against defects in materials and craftsmanship, though with some standard limitations.&lt;/p&gt;&lt;ul&gt;&lt;li&gt;&lt;strong&gt;Coverage Details:&lt;/strong&gt; Unlimited lifetime warranty for original owners who purchased from authorized dealers. Covers manufacturing defects, not normal wear or damage from misuse.&lt;/li&gt;&lt;li&gt;&lt;strong&gt;Claim Process:&lt;/strong&gt; Requires using their official repair form and sending the thoroughly cleaned bag to their San Jose factory for evaluation.&lt;/li&gt;&lt;li&gt;&lt;strong&gt;User Experience:&lt;/strong&gt; Multiple long-term users report exceptional durability, with one noting 500+ nights of use with maintained loft, suggesting limited need for warranty claims due to product quality.&lt;/li&gt;&lt;/ul&gt;&lt;br&gt;&lt;p&gt;&lt;strong&gt;Bottom line:&lt;/strong&gt; Western Mountaineering's lifetime warranty is backed by exceptional product quality that rarely requires warranty service, though the repair process requires some effort with shipping to their factory.&lt;/p&gt;</t>
  </si>
  <si>
    <t xml:space="preserve">&lt;p&gt;&amp;lt;p&amp;gt;No sustainability information found in reviews. Users focus entirely on performance, durability, and warmth — but don&amp;#39;t mention materials sourcing, manufacturing practices, or environmental impact.&amp;lt;/p&amp;gt;&amp;lt;ul&amp;gt;&amp;lt;li&amp;gt;&amp;lt;strong&amp;gt;Durability signals:&amp;lt;/strong&amp;gt; One user reports 500+ nights of use with no loft loss, suggesting this bag won&amp;#39;t need replacing for decades&amp;lt;/li&amp;gt;&amp;lt;li&amp;gt;&amp;lt;strong&amp;gt;Longevity praise:&amp;lt;/strong&amp;gt; Multiple reviewers own several Western Mountaineering products and describe them as serious engineering built to last&amp;lt;/li&amp;gt;&amp;lt;li&amp;gt;&amp;lt;strong&amp;gt;No eco claims:&amp;lt;/strong&amp;gt; Reviews lack any mention of recycled materials, responsible down sourcing, or carbon footprint&amp;lt;/li&amp;gt;&amp;lt;/ul&amp;gt;&amp;lt;br&amp;gt;&amp;lt;p&amp;gt;&amp;lt;strong&amp;gt;Bottom line:&amp;lt;/strong&amp;gt; While the extreme durability means fewer replacements over time (good for waste reduction), there&amp;#39;s zero evidence of active sustainability practices in materials or manufacturing.&amp;lt;/p&amp;gt;&lt;/p&gt;
</t>
  </si>
  <si>
    <t>&lt;p&gt;Western Mountaineering enjoys elite status on Reddit as the gold-standard sleeping bag brand. Users describe acquiring one as a gear milestone and invest in them for peace of mind that they won't be cold. The Versalite 10°F specifically is a hero product, consistently praised by thru-hikers and mountaineers.&lt;/p&gt;&lt;ul&gt;&lt;li&gt;&lt;strong&gt;Durability Champion:&lt;/strong&gt; Users report bags lasting 10-20 years with one reviewer logging over 500 nights without loft loss&lt;/li&gt;&lt;li&gt;&lt;strong&gt;Performance Trust:&lt;/strong&gt; Redditors say they sleep toasty even 10 degrees below the bag rating and wonder why they sell them so cheap&lt;/li&gt;&lt;li&gt;&lt;strong&gt;Premium Investment:&lt;/strong&gt; While the $720 price causes hesitation, owners overwhelmingly conclude the multi-decade lifespan justifies the cost&lt;/li&gt;&lt;/ul&gt;&lt;br&gt;&lt;p&gt;&lt;strong&gt;Bottom line:&lt;/strong&gt; A community favorite that delivers on BIFL promises with only minor gripes about being too warm in mild weather and spec discrepancies.&lt;/p&gt;</t>
  </si>
  <si>
    <t>The Western Mountaineering Versalite 10° is legitimate BIFL royalty with exceptional durability that maintains loft and thermal performance after 500+ nights in harsh conditions. Its premium construction and materials create a sleeping bag that performs consistently for decades, easily justifying the $720 investment. Perfect for serious backpackers, mountaineers, and anyone who values reliable warmth and multi-decade performance over initial cost. While sustainability practices remain unclear, the extreme longevity means you'll replace it far less often than cheaper alternatives.</t>
  </si>
  <si>
    <t>"Maintains loft and insulating properties after 500+ nights of use in harsh conditions - a true BIFL performer that outperforms its temperature rating year after year</t>
  </si>
  <si>
    <t>Premium construction with continuous baffles and serviceable components, though repairs may require factory service rather than DIY fixes</t>
  </si>
  <si>
    <t>Lifetime warranty for original owners covers manufacturing defects, not normal wear, with claims requiring shipment to their San Jose factory</t>
  </si>
  <si>
    <t>At $720, represents excellent long-term value by outlasting multiple cheaper bags while maintaining consistent performance for 10-20 years</t>
  </si>
  <si>
    <t>Reddit's gold-standard sleeping bag with owners consistently praising thermal performance and expressing no regrets about the premium investment</t>
  </si>
  <si>
    <t>Western Mountaineering's Versalite 10° sleeping bag represents the pinnacle of premium outdoor gear. Constructed with exceptional craftsmanship, it features continuous baffles, high-fill power goose down, and a durable nylon shell. Weighing just 2 pounds with a temperature rating of 10°F and 6-inch loft, this USA-made bag maintains its thermal performance for decades of wilderness adventures.</t>
  </si>
  <si>
    <t>15-20 years of regular use, with reports of 500+ nights while maintaining loft and insulation properties</t>
  </si>
  <si>
    <t>What is the temperature rating of the Western Mountaineering VersaLite 10 sleeping bag?</t>
  </si>
  <si>
    <t>The Western Mountaineering VersaLite 10 sleeping bag has a temperature rating of 10°F (-12°C), making it suitable for cold weather and shoulder-season use.</t>
  </si>
  <si>
    <t>What type and quality of insulation does the VersaLite 10 use?</t>
  </si>
  <si>
    <t>It uses premium 850+ fill power goose down insulation, providing excellent warmth-to-weight ratio and compressibility.</t>
  </si>
  <si>
    <t>How much does the VersaLite 10 sleeping bag weigh?</t>
  </si>
  <si>
    <t>The sleeping bag weighs approximately 2 pounds (around 32 ounces or 1 lb 14 oz depending on size).</t>
  </si>
  <si>
    <t>What are the shell and lining materials of the VersaLite 10 sleeping bag?</t>
  </si>
  <si>
    <t>The shell is made from 12D ripstop nylon, and the lining is a comfortable 15D nylon taffeta, offering durability and good water resistance.</t>
  </si>
  <si>
    <t>What are the design features that improve warmth and comfort in the VersaLite 10?</t>
  </si>
  <si>
    <t>Key features include continuous baffles allowing adjustable down distribution, a full down collar and draft tube to seal in body heat, roomy mummy shape, and a full-length #5 YKK zipper.</t>
  </si>
  <si>
    <t>Maintains loft after 500+ nights use</t>
  </si>
  <si>
    <t>Exceeds temperature rating consistently</t>
  </si>
  <si>
    <t>Premium construction with exceptional stitching</t>
  </si>
  <si>
    <t>Lifetime warranty for original owners</t>
  </si>
  <si>
    <t>High price point at $720</t>
  </si>
  <si>
    <t>Too warm for mild weather</t>
  </si>
  <si>
    <t>Sustainability practices not documented</t>
  </si>
  <si>
    <t>Repairs require shipping to factory</t>
  </si>
  <si>
    <t>{"frequency":{"frequency":"As Needed / Seasonally","description":"Wash the sleeping bag approximately after 30 nights of use or when dirt, moisture, or odor buildup reduces insulation loft and performance."},"steps":[{"step":1,"title":"Clean","icon":"clean","description":"Hand wash your bag in a bathtub or use a front-loading washing machine with cold water and a down-specific gentle soap. Avoid top-loading machines and harsh detergents. Rinse thoroughly multiple times to remove all soap. Do not wring; gently squeeze water out and use low heat drying in a large dryer to restore loft.","products":[{"name":"Nikwax Down Wash Direct","price":"$15-20"},{"name":"Gear Aid ReviveX Down Cleaner","price":"$15-20"}]},{"step":2,"title":"Condition / Maintain","icon":"condition","description":"Periodically check the down loft and make sure the insulation stays evenly distributed. Use a large low-heat dryer cycle with clean tennis balls or dryer balls to rejuvenate loft after washing. Avoid any dry cleaning or heat exposure beyond dryer’s low setting to preserve down integrity.","products":[{"name":"Wool Dryer Balls","price":"$10-15"}]},{"step":3,"title":"Protect / Store","icon":"protect","description":"Store your sleeping bag completely dry in a large breathable storage sack, never compressed in its stuff sack long term. Keep it in a cool, dry place away from direct sunlight to prevent fabric and down damage. Use a liner during use to reduce washing frequency and protect insulation.","products":[]}]}</t>
  </si>
  <si>
    <t>Every Western Mountaineering sleeping bag, including the 10 Degree Versalite, is manufactured in their factory in San Jose, California.</t>
  </si>
  <si>
    <t>Sleeping Bags &amp; Pads</t>
  </si>
  <si>
    <t>goose down sleeping bag, ultralight backpacking, winter camping, cold weather gear, mountaineering equipment, premium outdoor gear, usa made, lightweight sleeping system, high loft insulation, expedition gear</t>
  </si>
  <si>
    <t>Winter backpacking trips, High-altitude mountaineering, Long-distance thru-hikes, Cold weather camping, Multi-season expedition use</t>
  </si>
  <si>
    <t>""Users with 500+ nights report the bag maintaining its loft and insulation properties year after year in harsh conditions, showcasing remarkable resilience." – Durability review</t>
  </si>
  <si>
    <t>While the $720 price causes hesitation, owners overwhelmingly conclude the multi-decade lifespan justifies the cost." – Reddit consensus</t>
  </si>
  <si>
    <t>https://www.buyitforlifeproducts.com/?post_type=bifl-product&amp;p=6224</t>
  </si>
  <si>
    <t>Benchmade</t>
  </si>
  <si>
    <t>Bugout 535 EDC Knife</t>
  </si>
  <si>
    <t>https://www.amazon.com/Benchmade-Bugout-Grivory-Handle-535-12/dp/B0CVQZ8H1Y/ref=sr_1_2_sspa?crid=1KICY4QJC5IXC&amp;dib=eyJ2IjoiMSJ9.RfSPScPbmhg6eh2lRVbw4w082Btez7ZsjOBmU_-P7A8dKT7Z08C0js62PfV2pGRM4HdLx2IbDrE9H3Vo1PyMTPJ9mRWpjDULxHC0y2VUdDrl5JgXdkgmUQbAujWkzP45q7BuczuxNQ0WrxJWx9usEErggSkGflz3pCqqGD2G5skRoLFzF-JcWhZK1ghAbm7Stp4jID-83rJ_l9wuiPSjXtImNwqQ4lESDLeHMSJ51hAG4LZvIrKz_Ap9RmOIh3JOD9zLX_Rl0UBA0McqI1QTlF8-ywLVPp0Iynx948L_ZGU.g8VRMG7ruZXezwJCOxG-RgjaFBM-nsEaMAg9WXoi2u0&amp;dib_tag=se&amp;keywords=Benchmade%2BKnives&amp;qid=1754678801&amp;sprefix=benchmade%2Bknives%2Caps%2C689&amp;sr=8-2-spons&amp;sp_csd=d2lkZ2V0TmFtZT1zcF9hdGY&amp;th=1</t>
  </si>
  <si>
    <t>https://amzn.to/3UlHe82</t>
  </si>
  <si>
    <t>B0CVQZ8H1Y</t>
  </si>
  <si>
    <t>https://docs.google.com/document/d/1EHbQjWSamtOTbUG6oI5uVhL4qhTYqzo7DHjfhuqTf5A</t>
  </si>
  <si>
    <t>https://docs.google.com/document/d/1CBnJf1Xq1ZMpqZ9JTE_eHwUlKPb3FPcvWqR9IttTa8I/edit</t>
  </si>
  <si>
    <t>https://docs.google.com/document/d/1aUPKO1oJ2WzHDPJ_IaM7_PS6KvvsPQZ-mioUtBNjaNk/edit</t>
  </si>
  <si>
    <t>https://docs.google.com/document/d/1ZYzTkwVFO-RDTbXWdmxEQFJoMHVuN-8OQ3iXXGy-AkU/edit</t>
  </si>
  <si>
    <t>https://www.benchmade.com/</t>
  </si>
  <si>
    <t>https://docs.google.com/document/d/1sw99q-gX03tefGyC308nM6h1jjnVyF85gUoNrjhLeow/edit</t>
  </si>
  <si>
    <t>https://www.amazon.com/stores/Benchmade/page/D96A86E2-479F-4324-B8EA-170F4F47F425?lp_asin=B0CVQZ8H1Y&amp;ref_=ast_bln&amp;store_ref=bl_ast_dp_brandLogo_sto</t>
  </si>
  <si>
    <t>https://m.media-amazon.com/images/I/71sWP0R7QiL._AC_SL1500_.jpg</t>
  </si>
  <si>
    <t>https://m.media-amazon.com/images/I/71sWP0R7QiL._AC_SL1500_.jpg, https://m.media-amazon.com/images/I/71NfIj7+ddL._AC_SL1500_.jpg, https://m.media-amazon.com/images/I/91Rn4g-wqpL._AC_SL1500_.jpg, https://m.media-amazon.com/images/I/71D8zEcu7SL._AC_SL1500_.jpg, https://m.media-amazon.com/images/I/71o4WWHdALL._AC_SL1500_.jpg, https://m.media-amazon.com/images/I/7153u9LwpGL._AC_SL1500_.jpg, https://m.media-amazon.com/images/I/71ZhtEs7McL._AC_SL1500_.jpg, https://m.media-amazon.com/images/I/91JfxchiuuL._AC_SL1500_.jpg, https://m.media-amazon.com/images/I/51aXZahWqjL._AC_SL1500_.jpg</t>
  </si>
  <si>
    <t>Sports &amp; Outdoors &gt; Outdoor Recreation &gt; Camping &amp; Hiking &gt; Knives &amp; Tools &gt; Fixed-Blade Knives</t>
  </si>
  <si>
    <t>LIGHT AS A FEATHER: And incredibly tough; Ideal for hiking, camping, and backpacking, and made for everyday use; A lightweight, go-anywhere tool. CPM-S30V STEEL: For first-rate edge retention and corrosion resistance; Precision drop-point construction for strength and versatility. Factory in Oregon City, Oregon. FULLY AMBIDEXTROUS GRIVORY HANDLE: Has an ergonomic textured grip and is molded from glass-filled nylon for superior durability. AXIS LOCKING MECHANISM: Ensures safety and a smooth open and easy close; Reversible clip; Lanyard hole for versatile carry options. the perfect addition to your EDC collection, backpack, survival kit, tackle box, and more. YOURS, FOR LIFE: Benchmade will re-sharpen your knife to a factory edge for free, for the life of the knife. Benchmade LifeSharp services includes cleaning, oiling, adjustments, and re-sharpening.</t>
  </si>
  <si>
    <t>LIGHT AS A FEATHER: And incredibly tough; Ideal for hiking, camping, and backpacking, and made for everyday use; A lightweight, go-anywhere tool.</t>
  </si>
  <si>
    <t>CPM-S30V STEEL: For first-rate edge retention and corrosion resistance; Precision drop-point construction for strength and versatility. Factory in Oregon City, Oregon.</t>
  </si>
  <si>
    <t>FULLY AMBIDEXTROUS GRIVORY HANDLE: Has an ergonomic textured grip and is molded from glass-filled nylon for superior durability.</t>
  </si>
  <si>
    <t>AXIS LOCKING MECHANISM: Ensures safety and a smooth open and easy close; Reversible clip; Lanyard hole for versatile carry options. the perfect addition to your EDC collection, backpack, survival kit, tackle box, and more.</t>
  </si>
  <si>
    <t>YOURS, FOR LIFE: Benchmade will re-sharpen your knife to a factory edge for free, for the life of the knife. Benchmade LifeSharp services includes cleaning, oiling, adjustments, and re-sharpening.</t>
  </si>
  <si>
    <t>&lt;p&gt;The Benchmade Bugout 535 is a high-performance EDC knife with excellent longevity potential, though it's not without compromises. Its exceptional blade holds up exceptionally well against daily cutting tasks, but the handle materials fall short of the premium price point.&lt;/p&gt;&lt;ul&gt;&lt;li&gt;&lt;strong&gt;Blade durability:&lt;/strong&gt; The S30V steel receives consistent praise for edge retention and corrosion resistance. Many users report years of reliable service with minimal maintenance beyond occasional sharpening.&lt;/li&gt;&lt;li&gt;&lt;strong&gt;Handle concerns:&lt;/strong&gt; The grivory (glass-filled nylon) handles flex under pressure and feel disproportionately cheap for a $200 knife. Many users upgrade to aftermarket scales, suggesting the stock configuration isn't truly BIFL-grade.&lt;/li&gt;&lt;li&gt;&lt;strong&gt;Long-term performance:&lt;/strong&gt; Benchmade's lifetime warranty and LifeSharp service significantly extend functional lifespan. Users regularly describe it as an heirloom-quality tool despite occasional quality control issues with blade centering or action.&lt;/li&gt;&lt;/ul&gt;&lt;br&gt;&lt;p&gt;&lt;strong&gt;Bottom line:&lt;/strong&gt; An excellent knife that will last decades with proper care, especially with Benchmade's warranty support, but expect the handles to feel flimsier than the price suggests. For true BIFL status, budget for aftermarket titanium or G10 scales.&lt;/p&gt;</t>
  </si>
  <si>
    <t>&lt;p&gt;The Benchmade Bugout offers impressive repairability for a folding knife, with Benchmade's solid warranty supporting long-term ownership.&lt;/p&gt;&lt;ul&gt;&lt;li&gt;&lt;strong&gt;Parts availability:&lt;/strong&gt; Users consistently mention the thriving aftermarket for customization parts including scales, hardware, and clips. The knife serves as a platform for modification with numerous third-party options.&lt;/li&gt;&lt;li&gt;&lt;strong&gt;Disassembly:&lt;/strong&gt; Complete teardown is straightforward using standard Torx bits. The AXIS lock mechanism can be accessed without special tools, though some users note it requires care during reassembly.&lt;/li&gt;&lt;li&gt;&lt;strong&gt;Factory support:&lt;/strong&gt; Benchmade's lifetime warranty and LifeSharp service are frequently cited as major benefits. Users report sending knives in for blade replacements, spring repairs, and professional sharpening with good results.&lt;/li&gt;&lt;/ul&gt;&lt;br&gt;&lt;p&gt;&lt;strong&gt;Bottom line:&lt;/strong&gt; Excellent repairability with standard tools, good parts access, and strong factory support make this a BIFL contender despite the higher price. The modular design allows for complete disassembly and parts replacement by owners with basic mechanical skills.&lt;/p&gt;</t>
  </si>
  <si>
    <t>&lt;p&gt;Benchmade offers a genuine lifetime limited warranty that covers manufacturing defects for the original owner, with a strong track record of honoring claims.&lt;/p&gt;&lt;ul&gt;&lt;li&gt;&lt;strong&gt;Warranty Coverage:&lt;/strong&gt; Limited lifetime warranty covering defects in materials and workmanship for the original owner only.&lt;/li&gt;&lt;li&gt;&lt;strong&gt;LifeSharp Service:&lt;/strong&gt; Complimentary cleaning, oiling, sharpening and adjustment service widely praised by users as reliable and effective.&lt;/li&gt;&lt;li&gt;&lt;strong&gt;Replacement Parts:&lt;/strong&gt; Free replacement parts (clips, screws) available without sending in the knife, showing commitment to long-term customer support.&lt;/li&gt;&lt;/ul&gt;&lt;br&gt;&lt;p&gt;&lt;strong&gt;Bottom line:&lt;/strong&gt; Benchmade's warranty is consistently referenced by users as a key purchase factor, with many real-world reports confirming the company stands behind their products with minimal hassle, though modifications or disassembly can void coverage.&lt;/p&gt;</t>
  </si>
  <si>
    <t xml:space="preserve">&lt;p&gt;&amp;lt;p&amp;gt;No sustainability information found in the reviews. Users focus entirely on performance, durability, and value but don&amp;#39;t mention environmental impact, materials sourcing, or eco-friendly practices.&amp;lt;/p&amp;gt;&amp;lt;ul&amp;gt;&amp;lt;li&amp;gt;&amp;lt;strong&amp;gt;Durability signals:&amp;lt;/strong&amp;gt; Multiple reviewers praise the lifetime warranty and LifeSharp service, suggesting the knife is built to last decades rather than be replaced&amp;lt;/li&amp;gt;&amp;lt;li&amp;gt;&amp;lt;strong&amp;gt;Repairability hints:&amp;lt;/strong&amp;gt; The warranty covers part replacements like clips, blades, and handles, indicating the knife can be repaired instead of discarded&amp;lt;/li&amp;gt;&amp;lt;li&amp;gt;&amp;lt;strong&amp;gt;No eco claims:&amp;lt;/strong&amp;gt; Neither Amazon nor Reddit reviews discuss recycled materials, sustainable manufacturing, or environmental certifications&amp;lt;/li&amp;gt;&amp;lt;/ul&amp;gt;&amp;lt;br&amp;gt;&amp;lt;p&amp;gt;&amp;lt;strong&amp;gt;Bottom line:&amp;lt;/strong&amp;gt; While the Bugout shows BIFL qualities through its repairable design and lifetime support, there&amp;#39;s zero evidence of environmental sustainability practices in these reviews.&amp;lt;/p&amp;gt;&lt;/p&gt;
</t>
  </si>
  <si>
    <t>&lt;p&gt;The Bugout has achieved gold standard status in the EDC community, with enthusiasts calling it their favorite knife ever and treating it as a platform for customization. Reddit consensus shows this is a beloved knife with some consistent gripes.&lt;/p&gt;&lt;ul&gt;&lt;li&gt;&lt;strong&gt;Community favorite:&lt;/strong&gt; Users say it disappears in your pocket and forget it's there, comparing heavier knives to bricks afterward&lt;/li&gt;&lt;li&gt;&lt;strong&gt;Price friction:&lt;/strong&gt; The plastic scales feel cheap for a $200 knife, driving many to aftermarket upgrades or Chinese clones&lt;/li&gt;&lt;li&gt;&lt;strong&gt;Modification culture:&lt;/strong&gt; Owners swap scales to titanium or carbon fiber so often that Benchmade should embrace this with official parts&lt;/li&gt;&lt;/ul&gt;&lt;br&gt;&lt;p&gt;&lt;strong&gt;Bottom line:&lt;/strong&gt; Despite material complaints, the Bugout maintains cult status as a top-tier EDC that users proudly pass down as heirlooms.&lt;/p&gt;</t>
  </si>
  <si>
    <t>The Benchmade Bugout 535 is a high-performance EDC knife that earns its BIFL status through excellent blade durability, strong warranty support, and exceptional repairability. Its lightweight design has achieved cult status among knife enthusiasts, though the plastic handles feel disproportionately cheap for a $200 knife. Best suited for EDC users who prioritize weight savings and are willing to either accept or upgrade the flimsy stock scales. For true lifetime performance, budget for aftermarket titanium or G10 scales to complement the outstanding blade and Benchmade's rock-solid warranty service.</t>
  </si>
  <si>
    <t>"S30V blade steel provides years of reliable cutting with minimal maintenance, while the grivory handles flex under pressure and feel cheap</t>
  </si>
  <si>
    <t>Completely serviceable with standard tools; thriving aftermarket for customization and Benchmade's LifeSharp service ensures decades of use</t>
  </si>
  <si>
    <t>Lifetime warranty with free replacement parts and complimentary cleaning/sharpening makes this a generational tool</t>
  </si>
  <si>
    <t>At $200, requires aftermarket scales ($50-100) to achieve true BIFL status; otherwise represents compromised value despite excellent blade</t>
  </si>
  <si>
    <t>Users consistently praise the knife's lightweight carry and cutting performance while lamenting the disconnect between premium price and plastic feel</t>
  </si>
  <si>
    <t>The Benchmade Bugout 535 EDC Knife combines premium CPM-S30V steel with a precision drop-point blade that maintains excellent edge retention and corrosion resistance. Weighing remarkably little, this everyday carry knife features Benchmade's reliable AXIS locking mechanism and ambidextrous Grivory handles. Backed by Benchmade's lifetime warranty and free LifeSharp service, this American-made tool is engineered for decades of daily cutting tasks.</t>
  </si>
  <si>
    <t>Decades of use with proper maintenance and occasional LifeSharp service</t>
  </si>
  <si>
    <t>What type of steel is used for the blade of the Bugout 535 EDC Knife?</t>
  </si>
  <si>
    <t>The Bugout 535 EDC Knife features a blade made from CPM-S30V stainless steel, known for its excellent edge retention and corrosion resistance.</t>
  </si>
  <si>
    <t>What is the locking mechanism of the Bugout 535?</t>
  </si>
  <si>
    <t>The knife utilizes Benchmade's ambidextrous AXIS lock mechanism, which is strong, safe, and allows for easy one-handed operation.</t>
  </si>
  <si>
    <t>How much does the Bugout 535 weigh?</t>
  </si>
  <si>
    <t>The Bugout 535 weighs approximately 1.85 ounces (52.45 grams), making it an ultralight option for everyday carry.</t>
  </si>
  <si>
    <t>What is the blade length and overall length of the Bugout 535?</t>
  </si>
  <si>
    <t>The blade length is 3.24 inches (8.23 cm), and the overall open length is about 7.46 inches (18.95 cm).</t>
  </si>
  <si>
    <t>Does Benchmade offer any warranty or maintenance service for the Bugout 535?</t>
  </si>
  <si>
    <t>Yes, Benchmade offers their LifeSharp service, which includes free lifetime re-sharpening, cleaning, oiling, and adjustments to maintain factory edge and performance.</t>
  </si>
  <si>
    <t>Excellent blade durability and edge retention</t>
  </si>
  <si>
    <t>Incredibly lightweight for everyday carry</t>
  </si>
  <si>
    <t>Outstanding lifetime warranty and LifeSharp service</t>
  </si>
  <si>
    <t>Highly customizable with available aftermarket parts</t>
  </si>
  <si>
    <t>Grivory handles feel cheap and flex</t>
  </si>
  <si>
    <t>Premium price for plastic construction</t>
  </si>
  <si>
    <t>Occasional quality control issues reported</t>
  </si>
  <si>
    <t>Modifications can void warranty coverage</t>
  </si>
  <si>
    <t>{"frequency":{"frequency":"As needed / Monthly","description":"Clean and lubricate the Benchmade Bugout 535 after heavy use or exposure to dirt, moisture, or debris. Routine inspection and maintenance once a month help ensure smooth operation and longevity."},"steps":[{"step":1,"title":"Clean","icon":"clean","description":"Use mild dish soap and cool water to remove grime and residue. Avoid harsh solvents or abrasive materials that can damage the blade or handle coatings. Rinse thoroughly and dry completely before further maintenance.","products":[{"name":"Mild Dish Soap","price":"$5-10"}]},{"step":2,"title":"Condition / Maintain","icon":"condition","description":"Apply a small amount of high-quality knife pivot lubricant or nano oil to the pivot and axis lock mechanism after cleaning to ensure smooth action. Tighten screws with a Torx screwdriver and use a threadlocker on screws if necessary to prevent loosening.","products":[{"name":"Benchmade Knife Pivot Lube","price":"$10-15"},{"name":"Torx Screwdriver Set","price":"$10-20"},{"name":"Threadlocker (Loctite Stick)","price":"$7-12"}]},{"step":3,"title":"Protect / Store","icon":"protect","description":"Store the knife in a dry environment to avoid moisture buildup and corrosion. Keep the blade closed when not in use and avoid prolonged exposure to humid or corrosive environments.","products":[]}]}</t>
  </si>
  <si>
    <t>Manufactured in the USA at Benchmade's Oregon City, Oregon facility</t>
  </si>
  <si>
    <t>folding knife, edc knife, s30v steel, pocket knife, lightweight knife, benchmade, axis lock, grivory handle, everyday carry, outdoor tool</t>
  </si>
  <si>
    <t>Everyday carry cutting tasks, Hiking and backpacking, Emergency preparedness, Outdoor adventures, Workshop utility</t>
  </si>
  <si>
    <t>""Users say it disappears in your pocket and forget it's there, comparing heavier knives to bricks afterward." – Reddit consensus</t>
  </si>
  <si>
    <t>The grivory handles flex under pressure and feel disproportionately cheap for a $200 knife." – BIFL reviewer</t>
  </si>
  <si>
    <t>https://www.buyitforlifeproducts.com/?post_type=bifl-product&amp;p=6235</t>
  </si>
  <si>
    <t>Spyderco</t>
  </si>
  <si>
    <t>Pacific Salt Lightweight Knife</t>
  </si>
  <si>
    <t>https://www.amazon.com/Spyderco-Pacific-Lightweight-Folding-Non-Slip/dp/B0842B9XTB/ref=sr_1_1_sspa?crid=I5UJIZJ7G6GZ&amp;dib=eyJ2IjoiMSJ9.TGZiPbYpYHtx-390P22o9UXrNXBkKX4kPmWA18i8Z_D9F60JBydzYLt67P-83En43oJ7znAhMr7xitdvpmtK4cQEv80QjqGDpxkbqDokKFMXGWIUaDEmCwI6VZec15VO-1NeXoQX_gp8Uufzb4tgeqpAVrDBdA9FLji_1r7DPNxDzR0BkMAlsZFQoE68M_zU652qKXlpsUFOWpW_c75UkaPW25RYjo6OxiYwKW8ndd9ozPGMgAxLpKP2UddaAOfzc78T2TsU-xtPy-ecXqYlJuAB_pr6tdnh0PFwAj3doK4.juRK2dsV5yJRCi3RDF1_35Bm6YWSfH88324QYOZClhs&amp;dib_tag=se&amp;keywords=spyderco%2Bsalt%2Bseries%2Bknives&amp;qid=1754678903&amp;sprefix=spyderco%2Bsalt%2Bseries%2Bknifes%2Caps%2C690&amp;sr=8-1-spons&amp;sp_csd=d2lkZ2V0TmFtZT1zcF9hdGY&amp;th=1</t>
  </si>
  <si>
    <t>https://amzn.to/4ormklx</t>
  </si>
  <si>
    <t>B0842B9XTB</t>
  </si>
  <si>
    <t>https://docs.google.com/document/d/1qqSfrJPu-hZa_pxUw2zZMXbBtpgY466RsILenk6S60g</t>
  </si>
  <si>
    <t>https://docs.google.com/document/d/1HaEbCfN6Ld2AfZuW-l_1ivgwKZpFyjDnyDKNP7-axHw/edit</t>
  </si>
  <si>
    <t>https://docs.google.com/document/d/1ktNdWeQT9vFExy_NKw40Fs4DFrDDGJfbq-8eyvfwkuk/edit</t>
  </si>
  <si>
    <t>https://docs.google.com/document/d/1sGQSWrnEFY3T3ZmOVLGm_jRLl6VZl_wxzBdfNyCCr8E/edit</t>
  </si>
  <si>
    <t>https://spyderco.com/</t>
  </si>
  <si>
    <t>https://docs.google.com/document/d/16Desv9TaiR9i7Kf5WKJAb_PqF9cEg_1ZdfBdv2vLk9g/edit</t>
  </si>
  <si>
    <t>https://www.amazon.com/stores/Spyderco/page/081FF140-1E69-46AD-B49D-1C95779D5BC0?is_byline_deeplink=true&amp;deeplink=866AFEAF-B0D5-4BE7-9592-E072C1759B31&amp;redirect_store_id=081FF140-1E69-46AD-B49D-1C95779D5BC0&amp;lp_asin=B0842BKD7X&amp;ref_=ast_bln&amp;store_ref=bl_ast_dp_brandLogo_sto</t>
  </si>
  <si>
    <t>https://m.media-amazon.com/images/I/51drASrngQL._AC_SL1200_.jpg</t>
  </si>
  <si>
    <t>https://m.media-amazon.com/images/I/51drASrngQL._AC_SL1200_.jpg, https://m.media-amazon.com/images/I/61YR6+w+4WL._AC_SL1200_.jpg, https://m.media-amazon.com/images/I/61uM3zcKw7L._AC_SL1200_.jpg, https://m.media-amazon.com/images/I/31yV9hjyeSL._AC_.jpg, https://m.media-amazon.com/images/I/61W2oobpX5L._AC_SL1200_.jpg, https://m.media-amazon.com/images/I/61GsEwn4VdL._AC_SL1200_.jpg, https://m.media-amazon.com/images/I/91MqIoxltqL._AC_SL1500_.jpg</t>
  </si>
  <si>
    <t>Sports &amp; Outdoors &gt; Hunting &amp; Fishing &gt; Hunting &gt; Knives &amp; Tools &gt; Hunting Knives &gt; Folding Hunting Knives</t>
  </si>
  <si>
    <t>An Improved Classic: This knife was born to perform in and around the water. We have integrated the Pacific Salt 2 with a linerless handle in a shining example of our passion for Constant Quality Improvement (C.Q.I.). Ultra Corrosion Resistant: The Pacific Salt offers Reliable High Performance with a high rust-resistant H-1 Steel Blade. Ultra-Lightweight: Similar to the Endura 4, the Pacific Salt 2 comes with a fabricated Fiberglass Reinforced Nylon Handle. This allows the knife to light, easy to carry, and high-strength. Superior Quality: The Pacific Salt 2 includes a high-traction Bi-Directional Texture pattern, enhanced handle Ergonomics, and a Versatile four-position pocket clip. A Secure Grip: To provide a non slip grip, this knife is molded with our patented pattern, Bi-Directional Texturing. This texture pattern consists of opposing graduated steps radiating outward from the center of the handle.</t>
  </si>
  <si>
    <t>An Improved Classic: This knife was born to perform in and around the water. We have integrated the Pacific Salt 2 with a linerless handle in a shining example of our passion for Constant Quality Improvement (C.Q.I.).</t>
  </si>
  <si>
    <t>Ultra Corrosion Resistant: The Pacific Salt offers Reliable High Performance with a high rust-resistant H-1 Steel Blade.</t>
  </si>
  <si>
    <t>Ultra-Lightweight: Similar to the Endura 4, the Pacific Salt 2 comes with a fabricated Fiberglass Reinforced Nylon Handle. This allows the knife to light, easy to carry, and high-strength.</t>
  </si>
  <si>
    <t>Superior Quality: The Pacific Salt 2 includes a high-traction Bi-Directional Texture pattern, enhanced handle Ergonomics, and a Versatile four-position pocket clip.</t>
  </si>
  <si>
    <t>A Secure Grip: To provide a non slip grip, this knife is molded with our patented pattern, Bi-Directional Texturing. This texture pattern consists of opposing graduated steps radiating outward from the center of the handle.</t>
  </si>
  <si>
    <t>&lt;p&gt;The Pacific Salt 2 is a specialized marine knife built for one purpose: surviving harsh saltwater environments where most knives fail. Multiple long-term users report finding their knife after months or years in saltwater with zero rust - a remarkable achievement.&lt;/p&gt;&lt;ul&gt;&lt;li&gt;&lt;strong&gt;Corrosion resistance:&lt;/strong&gt; Nearly indestructible H1/LC200N steel has proven itself through years of abuse in marine environments. Users report knives surviving 3+ years with salt exposure with no deterioration.&lt;/li&gt;&lt;li&gt;&lt;strong&gt;Edge retention:&lt;/strong&gt; Not the hardest steel, but holds an adequate edge for practical use and resharpens easily. Perfect balance of rust resistance and cutting performance.&lt;/li&gt;&lt;li&gt;&lt;strong&gt;Construction concerns:&lt;/strong&gt; Reports of QC issues like missing threadlocker on pivot screws. One critical report of a knife falling apart after going through a washer/dryer with parts no longer available for repair.&lt;/li&gt;&lt;/ul&gt;&lt;br&gt;&lt;p&gt;&lt;strong&gt;Bottom line:&lt;/strong&gt; A true BIFL knife for wet environments with unmatched corrosion resistance, though minor quality control issues prevent a perfect score. If you need a knife around water, this is the gold standard.&lt;/p&gt;</t>
  </si>
  <si>
    <t>&lt;p&gt;The Pacific Salt 2 has mixed repairability characteristics - built tough for marine environments but with limited parts support.&lt;/p&gt;&lt;ul&gt;&lt;li&gt;&lt;strong&gt;Parts availability:&lt;/strong&gt; Users report difficulty obtaining replacement springs when components fail, with one mentioning customer service said the retention spring was discontinued, rendering a $100+ knife unusable.&lt;/li&gt;&lt;li&gt;&lt;strong&gt;Disassembly considerations:&lt;/strong&gt; Warranty explicitly warns that user disassembly may void coverage if reassembly compromises function. One user noted pivot screws backing out without threadlocker.&lt;/li&gt;&lt;li&gt;&lt;strong&gt;Design strengths:&lt;/strong&gt; Multiple users praise the knife's simple, durable construction that withstands years of saltwater exposure without corrosion, showing excellent material longevity.&lt;/li&gt;&lt;/ul&gt;&lt;br&gt;&lt;p&gt;&lt;strong&gt;Bottom line:&lt;/strong&gt; Great corrosion resistance but potentially disposable if internal components fail. Spyderco offers warranty service but limited parts support and discourages user repairs through their warranty terms.&lt;/p&gt;</t>
  </si>
  <si>
    <t>&lt;p&gt;Spyderco offers a lifetime limited warranty that covers defects in materials and workmanship for the original owner. Real-world experiences suggest they generally honor this warranty, though with some important limitations.&lt;/p&gt;&lt;ul&gt;&lt;li&gt;&lt;strong&gt;Covered:&lt;/strong&gt; Manufacturing defects for the life of the product to the original owner&lt;/li&gt;&lt;li&gt;&lt;strong&gt;Not Covered:&lt;/strong&gt; Normal wear and tear, misuse, improper handling, lost parts like pocket clips&lt;/li&gt;&lt;li&gt;&lt;strong&gt;Process:&lt;/strong&gt; Customer pays shipping both ways and must include detailed documentation with the knife&lt;/li&gt;&lt;li&gt;&lt;strong&gt;Repair Limitation:&lt;/strong&gt; One concerning report shows discontinued parts (like retention springs) may not be replaceable, potentially rendering the knife unusable&lt;/li&gt;&lt;/ul&gt;&lt;br&gt;&lt;p&gt;&lt;strong&gt;Bottom line:&lt;/strong&gt; A strong lifetime warranty with good historical follow-through, but with standard exclusions and the risk of discontinued parts potentially limiting long-term repairability.&lt;/p&gt;</t>
  </si>
  <si>
    <t xml:space="preserve">&lt;p&gt;&amp;lt;p&amp;gt;No sustainability information found in the reviews. Users focus entirely on durability and corrosion resistance without mentioning materials sourcing, environmental impact, or eco-friendly practices.&amp;lt;/p&amp;gt;&amp;lt;ul&amp;gt;&amp;lt;li&amp;gt;&amp;lt;strong&amp;gt;Durability signals:&amp;lt;/strong&amp;gt; Multiple users report knives lasting years in saltwater environments, with one finding theirs after 3 years still functional&amp;lt;/li&amp;gt;&amp;lt;li&amp;gt;&amp;lt;strong&amp;gt;Repairability concerns:&amp;lt;/strong&amp;gt; One user couldn&amp;#39;t get replacement parts when their knife broke, rendering their $100+ knife useless - suggesting limited repair support&amp;lt;/li&amp;gt;&amp;lt;li&amp;gt;&amp;lt;strong&amp;gt;Material choice:&amp;lt;/strong&amp;gt; FRN plastic handles are lightweight but some perceive as cheap, though no mention of recyclability or environmental considerations&amp;lt;/li&amp;gt;&amp;lt;/ul&amp;gt;&amp;lt;br&amp;gt;&amp;lt;p&amp;gt;&amp;lt;strong&amp;gt;Bottom line:&amp;lt;/strong&amp;gt; While the knife demonstrates impressive longevity in harsh conditions, there&amp;#39;s zero discussion of environmental responsibility, sustainable materials, or end-of-life disposal in any reviews.&amp;lt;/p&amp;gt;&lt;/p&gt;
</t>
  </si>
  <si>
    <t>&lt;p&gt;The Pacific Salt 2 has a loyal following among those who need extreme corrosion resistance, though aesthetics remain divisive. Users consistently validate its rustproof claims with stories like finding it after 3 years in salt water without rust and one who will own one for life.&lt;/p&gt;&lt;ul&gt;&lt;li&gt;&lt;strong&gt;Core strength:&lt;/strong&gt; Redditors repeatedly call it the default choice for marine environments - pool workers, sailors, and surfers rely on it daily&lt;/li&gt;&lt;li&gt;&lt;strong&gt;Aesthetic trade-off:&lt;/strong&gt; Many admit they had to get over its ugly appearance but accept this for unmatched performance in wet conditions&lt;/li&gt;&lt;li&gt;&lt;strong&gt;Durability concerns:&lt;/strong&gt; Some report quality control issues like dirty blades out of the box, and critically, one user couldn't get replacement parts after their knife fell apart in the dryer&lt;/li&gt;&lt;/ul&gt;&lt;br&gt;&lt;p&gt;&lt;strong&gt;Bottom line:&lt;/strong&gt; Well-regarded as a purpose-built tool that excels in harsh environments, but mixed experiences with component durability and Spyderco's support keep it from being a universal favorite.&lt;/p&gt;</t>
  </si>
  <si>
    <t>The Spyderco Pacific Salt 2 is the definitive marine knife, offering nearly supernatural corrosion resistance in conditions that destroy other blades. With an 8/10 BIFL score, it's the undisputed choice for those working in or around saltwater. The H1/LC200N steel will outlast virtually any other knife in wet environments, though QC issues, limited parts availability, and functional-over-beautiful design hold it back from perfection. Best for sailors, fishermen, and water professionals who prioritize rust resistance above all else.</t>
  </si>
  <si>
    <t>"Unmatched corrosion resistance – multiple users report zero rust after years of saltwater exposure, making it uniquely BIFL for marine environments</t>
  </si>
  <si>
    <t>Simple construction with decent edge retention but concerning lack of replacement parts (especially springs) that can render the knife unusable if they fail</t>
  </si>
  <si>
    <t>Lifetime warranty covers manufacturing defects but requires shipping both ways and may be limited by discontinued parts</t>
  </si>
  <si>
    <t>Premium price justified for water professionals but represents poor value if you don't specifically need extreme corrosion resistance</t>
  </si>
  <si>
    <t>Unanimously praised by marine users while aesthetics remain polarizing – the definition of function over form</t>
  </si>
  <si>
    <t>The Spyderco Pacific Salt 2 is engineered specifically for marine environments where most knives fail. Featuring H1/LC200N steel with unmatched corrosion resistance, this lightweight knife remains rust-free even after extended saltwater exposure. The fiberglass-reinforced nylon handle with bi-directional texturing ensures a secure grip when wet, while the four-position pocket clip offers versatile carrying options. A purpose-built tool that performs reliably in the harshest wet conditions.</t>
  </si>
  <si>
    <t>10+ years in marine environments with basic maintenance</t>
  </si>
  <si>
    <t>Is the Pacific Salt Lightweight Knife really rustproof?</t>
  </si>
  <si>
    <t>The Pacific Salt uses H-1 or LC200N steel, both designed to be extremely corrosion-resistant and resist rust, pitting, and saltwater exposure—making it nearly rustproof for marine and heavy outdoor use.</t>
  </si>
  <si>
    <t>What are the main differences between the Pacific Salt and Endura models?</t>
  </si>
  <si>
    <t>The Pacific Salt omits stainless steel liners, uses a linerless FRN handle, and features marine-grade hardware and either H-1, H-2, or LC200N blade steel for superior corrosion resistance, while the Endura uses standard stainless steel and liners.</t>
  </si>
  <si>
    <t>Can the knife be used left-handed?</t>
  </si>
  <si>
    <t>Yes, the Pacific Salt supports ambidextrous use with a reversible clip and the trademark round hole for one-handed opening, suitable for both left- and right-handed users.</t>
  </si>
  <si>
    <t>How does the knife perform in wet or slippery conditions?</t>
  </si>
  <si>
    <t>The FRN handle with bi-directional or Volcano Grip texture ensures a secure grip, and the blade’s modified sheepsfoot/drop point design reduces accidental punctures, making it safe and effective in wet, slippery environments.</t>
  </si>
  <si>
    <t>Is the Pacific Salt Lightweight Knife available with a plain edge, or only serrated?</t>
  </si>
  <si>
    <t>The knife is available in both plain edge and fully serrated (SpyderEdge) configurations, allowing users to choose based on their cutting needs and preferences.</t>
  </si>
  <si>
    <t>Exceptional corrosion resistance in saltwater environments</t>
  </si>
  <si>
    <t>Survives years of marine exposure</t>
  </si>
  <si>
    <t>Lightweight with secure grip</t>
  </si>
  <si>
    <t>Easy to resharpen after use</t>
  </si>
  <si>
    <t>Replacement parts can be unavailable</t>
  </si>
  <si>
    <t>Some QC issues with pivot screws</t>
  </si>
  <si>
    <t>Not the best edge retention</t>
  </si>
  <si>
    <t>Aesthetics considered ugly by many users</t>
  </si>
  <si>
    <t>{"frequency":{"frequency":"As Needed / After Exposure to Saltwater","description":"Due to its use in marine environments, clean the Pacific Salt Lightweight Knife after exposure to saltwater or debris to prevent binding and maintain smooth operation."},"steps":[{"step":1,"title":"Clean","icon":"clean","description":"Rinse the knife with fresh water to remove salt and debris immediately after use. Use alcohol wipes or a soft cloth to clean pivot areas and blade thoroughly. Avoid harsh detergents; if disassembled, clean parts gently to avoid damaging plastic components.","products":[{"name":"Isopropyl Alcohol Wipes","price":"$5-10"}]},{"step":2,"title":"Condition / Maintain","icon":"condition","description":"Apply a small amount of knife pivot lubricant or light oil to the pivot and lock mechanism after cleaning to ensure smooth blade deployment. Avoid heavy oils that attract dirt. Lubricate plastic parts cautiously to avoid degradation.","products":[{"name":"Spyderco Pivot Lube or Light Knife Oil","price":"$10-15"}]},{"step":3,"title":"Protect / Store","icon":"protect","description":"Store the knife in a dry environment away from moisture. Keep it folded to protect the blade and pivot. If storing long-term after saltwater use, ensure it is completely dry and lightly lubricated to prevent corrosion or binding.","products":[]}]}</t>
  </si>
  <si>
    <t>Manufactured in Japan, utilizing H-1 steel developed by Myodo Foundry and classic Spyderco designs</t>
  </si>
  <si>
    <t>corrosion-resistant knife, marine knife, saltwater-proof, lightweight folding knife, h1 steel, waterproof gear, survival tool, spyderco, edc knife, rust-resistant</t>
  </si>
  <si>
    <t>Marine activities and boating, Fishing and diving, Saltwater environments, Emergency preparedness, Everyday carrying in humid conditions</t>
  </si>
  <si>
    <t>""Multiple long-term users report finding their knife after months or years in saltwater with zero rust - a remarkable achievement." – Reddit users</t>
  </si>
  <si>
    <t>One user couldn't get replacement parts when their knife broke, rendering their $100+ knife useless - suggesting limited repair support." – BIFL reviewer</t>
  </si>
  <si>
    <t>https://www.buyitforlifeproducts.com/?post_type=bifl-product&amp;p=6244</t>
  </si>
  <si>
    <t>MSR</t>
  </si>
  <si>
    <t>WindBurner Camping Stove</t>
  </si>
  <si>
    <t>https://www.amazon.com/MSR-WindBurner-Personal-System-1-0-Liter/dp/B00Y143XF0/ref=sr_1_3?crid=3D1MWIR8ZKWI2&amp;dib=eyJ2IjoiMSJ9.vvuB2XHRqA2qFjlHoreLDNUUGm6Fn2FFHJPGDsYTQcgJg88MFAr4jhI9T51tJZyd0AkDRdlUrI4J0YKEEuXAGTVVDsQsPfwsyAUrGjxXCO7oE4uh0koUZeqSewZn6GMwBxWKyV1fQ8ZsL2e4RiIO-keqNiM-nQ951FeeU_2zrBxrvyePlLC6s0EpGCAHk0w1ceLg0iZnBJ04zjlvqbm6CvlBZtjqkejhMg8FFb74ce0.Ql1tCiGQlBVCSO8H4yjyPyeYb2XhROC1A2gri3NszFM&amp;dib_tag=se&amp;keywords=MSR%2BWindBurner%2BCamping%2BStove&amp;qid=1754679162&amp;sprefix=msr%2Bwindburner%2Bcamping%2Bstove%2Caps%2C649&amp;sr=8-3&amp;th=1</t>
  </si>
  <si>
    <t>https://amzn.to/45HiM7h</t>
  </si>
  <si>
    <t>B00Y143XF0</t>
  </si>
  <si>
    <t>https://docs.google.com/document/d/1Nklt6pZKl_NnPV-OKTndlFKIj8ExGKapUR0nZx7xq5I</t>
  </si>
  <si>
    <t>https://docs.google.com/document/d/1Fb7ZebMo5-jBwl-D2ONoTCom94CqOfd7tFUGucqM_eQ/edit</t>
  </si>
  <si>
    <t>https://docs.google.com/document/d/1tJTpW5zi4Ln3zWO1fwn2bu7e7A7b8wegf9Di2UFpzf8/edit</t>
  </si>
  <si>
    <t>https://docs.google.com/document/d/12hKBlAXtbVJworvvOAzbhcQVK6W7kRSuRERDjcWYjdw/edit</t>
  </si>
  <si>
    <t>https://cascadedesigns.com/pages/msr?srsltid=ARcRdnoPXVK6sWwm7eVqbeMrKXK-ksIWntmNYyq3f6H61YSY0TOwgaNJ</t>
  </si>
  <si>
    <t>https://docs.google.com/document/d/1tzn_Mmy4rqR-XXSMy7PnMIQd8iw-AXrRZOFk8n1lxiU/edit</t>
  </si>
  <si>
    <t>https://www.amazon.com/stores/MSR/page/EFA51EB2-86FC-4CE0-A158-43ACB01406BE?is_byline_deeplink=true&amp;deeplink=FB100169-6119-4111-A2D1-B0CFDD083A94&amp;redirect_store_id=EFA51EB2-86FC-4CE0-A158-43ACB01406BE&amp;lp_asin=B00Y143XF0&amp;ref_=ast_bln&amp;store_ref=bl_ast_dp_brandLogo_sto</t>
  </si>
  <si>
    <t>https://m.media-amazon.com/images/I/51ffpBcES2L._AC_SL1500_.jpg</t>
  </si>
  <si>
    <t>https://m.media-amazon.com/images/I/51ffpBcES2L._AC_SL1500_.jpg, https://m.media-amazon.com/images/I/91keRvg7IiL._AC_SL1500_.jpg, https://m.media-amazon.com/images/I/41iEsg-VmXL._AC_SL1280_.jpg, https://m.media-amazon.com/images/I/61sjgu+nX9L._AC_SL1280_.jpg, https://m.media-amazon.com/images/I/41+8gr0-dKL._AC_SL1280_.jpg</t>
  </si>
  <si>
    <t>Only 8 left in stock - order soon.</t>
  </si>
  <si>
    <t>Sports &amp; Outdoors &gt; Outdoor Recreation &gt; Camping &amp; Hiking &gt; Camp Kitchen &gt; Stoves &amp; Grills &gt; Backpacking Stoves</t>
  </si>
  <si>
    <t>Ultra-efficient windproof radiant burner and pressure regulator maintain stove performance in windy and cold conditions, providing faster boil times &amp; more fuel efficiency than conventional stoves System perfectly nests components inside the 1.0 liter pot including a (sold separately) 4 ounce IsoPro fuel canister, with an extra full-sized bowl snapping onto the outside Compatible with 1.0 liter Personal pot, optional 1.8 liter Duo pot, and other WindBurner cookware. Not for use with the Windburner Stock Pot or Sauce Pot 1.0 liter pot with handheld design locks onto stove and canister to help reduce tipping Includes WindBurner Stove, 1.0 liter hard-anodized aluminum pot with BPA-free drinking/straining lid and 0.5 liter integrated bowl</t>
  </si>
  <si>
    <t>4.5"L x 4.2"W x 7.1"H</t>
  </si>
  <si>
    <t>Ultra-efficient windproof radiant burner and pressure regulator maintain stove performance in windy and cold conditions, providing faster boil times &amp; more fuel efficiency than conventional stoves</t>
  </si>
  <si>
    <t>System perfectly nests components inside the 1.0 liter pot including a (sold separately) 4 ounce IsoPro fuel canister, with an extra full-sized bowl snapping onto the outside</t>
  </si>
  <si>
    <t>Compatible with 1.0 liter Personal pot, optional 1.8 liter Duo pot, and other WindBurner cookware. Not for use with the Windburner Stock Pot or Sauce Pot</t>
  </si>
  <si>
    <t>1.0 liter pot with handheld design locks onto stove and canister to help reduce tipping</t>
  </si>
  <si>
    <t>Includes WindBurner Stove, 1.0 liter hard-anodized aluminum pot with BPA-free drinking/straining lid and 0.5 liter integrated bowl</t>
  </si>
  <si>
    <t>&lt;p&gt;The MSR WindBurner is a true BIFL champion in the camping stove market. Users consistently report decades of reliability, with some even mentioning MSR stoves from the 1970s still functioning perfectly. This tank excels specifically as a water boiler in extreme conditions where other stoves fail completely.&lt;/p&gt;&lt;ul&gt;&lt;li&gt;&lt;strong&gt;Built to survive:&lt;/strong&gt; Multiple users describe the WindBurner as exceptionally rugged and solid, with unmatched performance in high winds and freezing temperatures. Several note it will outlast nearly all competitor stoves in harsh environments.&lt;/li&gt;&lt;li&gt;&lt;strong&gt;Limited function, unlimited reliability:&lt;/strong&gt; While the stove essentially has only two settings (full blast or off) making it unsuitable for simmering, this simplified design contributes to its incredible durability and consistent performance.&lt;/li&gt;&lt;li&gt;&lt;strong&gt;Genuine support:&lt;/strong&gt; MSR backs this product with a 3-year warranty, but users report much longer lifespans, with replacement parts available when needed and responsive customer service for repairs.&lt;/li&gt;&lt;/ul&gt;&lt;br&gt;&lt;p&gt;&lt;strong&gt;Bottom line:&lt;/strong&gt; If you need a reliable water boiler that will survive decades of backcountry abuse, this is it. Just don't expect to simmer delicate sauces – this is a specialized tool built for one purpose: bulletproof reliability in harsh conditions.&lt;/p&gt;</t>
  </si>
  <si>
    <t>&lt;p&gt;The MSR WindBurner stove offers excellent repairability with strong manufacturer support, though some limitations exist.&lt;/p&gt;&lt;ul&gt;&lt;li&gt;&lt;strong&gt;Parts &amp; Support:&lt;/strong&gt; MSR explicitly prioritizes repair over replacement, offering replacement parts with DIY repair guides for many issues. Users mention original MSR stoves from the 1970s still functioning perfectly.&lt;/li&gt;&lt;li&gt;&lt;strong&gt;Serviceability:&lt;/strong&gt; The stove's components can be disassembled and maintained by users, though some note difficulty with cleaning when the burner gets blocked. The absence of glued components supports long-term maintenance.&lt;/li&gt;&lt;li&gt;&lt;strong&gt;Warranty Coverage:&lt;/strong&gt; Backed by a 3-year warranty with repair services available beyond the warranty period at reasonable cost. MSR has an incredible team that tries to repair gear first.&lt;/li&gt;&lt;/ul&gt;&lt;br&gt;&lt;p&gt;&lt;strong&gt;Bottom line:&lt;/strong&gt; Despite occasional cleaning challenges, the WindBurner is built for longevity with accessible parts, strong manufacturer support, and a culture of repair that makes this a true BIFL product with minimal waste.&lt;/p&gt;</t>
  </si>
  <si>
    <t>&lt;p&gt;MSR offers a 3-year limited warranty for the WindBurner stove, covering defects in materials and workmanship for the original purchaser when used for intended purposes.&lt;/p&gt;&lt;ul&gt;&lt;li&gt;&lt;strong&gt;Coverage:&lt;/strong&gt; MSR emphasizes repair first and may ship replacement parts for minor issues or request the stove be sent in for evaluation for significant problems.&lt;/li&gt;&lt;li&gt;&lt;strong&gt;Exclusions:&lt;/strong&gt; Normal wear, punctures, abrasion, misuse, alteration, and damage from neglect aren't covered.&lt;/li&gt;&lt;li&gt;&lt;strong&gt;Evidence:&lt;/strong&gt; Users report MSR has a strong reputation for standing behind products, with some reviewers mentioning their decades-old MSR stoves still functioning perfectly, suggesting reliable long-term support.&lt;/li&gt;&lt;/ul&gt;&lt;br&gt;&lt;p&gt;&lt;strong&gt;Bottom line:&lt;/strong&gt; The 3-5 year warranty combined with MSR's documented repair-first philosophy and user testimonials of responsive service earns the WindBurner a solid reliability rating, though not exceptional like some lifetime guarantees.&lt;/p&gt;</t>
  </si>
  <si>
    <t xml:space="preserve">&lt;p&gt;&amp;lt;p&amp;gt;Sustainability practices and environmental impact aren&amp;#39;t discussed in these reviews, which focus almost entirely on performance and durability. While the product&amp;#39;s longevity suggests less frequent replacement waste, there&amp;#39;s no evidence of eco-conscious manufacturing or materials.&amp;lt;/p&amp;gt;&amp;lt;ul&amp;gt;&amp;lt;li&amp;gt;&amp;lt;strong&amp;gt;Longevity signals:&amp;lt;/strong&amp;gt; Multiple users report MSR stoves from the 1970s still working perfectly, and the brand offers lifetime warranty with repair services&amp;lt;/li&amp;gt;&amp;lt;li&amp;gt;&amp;lt;strong&amp;gt;Repair culture:&amp;lt;/strong&amp;gt; Company prioritizes fixing gear over replacement, with DIY repair guides and replacement parts readily available&amp;lt;/li&amp;gt;&amp;lt;li&amp;gt;&amp;lt;strong&amp;gt;Missing info:&amp;lt;/strong&amp;gt; No mentions of recycled materials, carbon footprint, responsible sourcing, or end-of-life recycling programs&amp;lt;/li&amp;gt;&amp;lt;/ul&amp;gt;&amp;lt;br&amp;gt;&amp;lt;p&amp;gt;&amp;lt;strong&amp;gt;Bottom line:&amp;lt;/strong&amp;gt; Built to last for decades with strong repair support, but zero transparency on environmental practices or sustainable materials — typical of legacy outdoor brands that predate eco-awareness.&amp;lt;/p&amp;gt;&lt;/p&gt;
</t>
  </si>
  <si>
    <t>&lt;p&gt;MSR stoves enjoy legendary status on Reddit, with users reporting 20+ year lifespans and praising the brand's bombproof reliability. The WindBurner specifically dominates discussions for its unmatched wind performance and rapid boiling.&lt;/p&gt;&lt;ul&gt;&lt;li&gt;&lt;strong&gt;Trust signals:&lt;/strong&gt; Users cite multi-generational use — one mentions their MSR from the 1970s still works perfectly, another says they've used theirs for over 20 years of heavy use&lt;/li&gt;&lt;li&gt;&lt;strong&gt;Performance consensus:&lt;/strong&gt; Redditors consistently call it a beast in harsh conditions where other stoves fail, with wind having zero impact on its performance&lt;/li&gt;&lt;li&gt;&lt;strong&gt;Major limitation:&lt;/strong&gt; Strong agreement that it's strictly a water boiler with two settings: full blast or off — users who want to actually cook often carry a second stove&lt;/li&gt;&lt;/ul&gt;&lt;br&gt;&lt;p&gt;&lt;strong&gt;Bottom line:&lt;/strong&gt; The BIFL community sees MSR as the gold standard for durability, though the WindBurner's lack of simmer control frustrates those wanting versatile cooking beyond boiling water.&lt;/p&gt;</t>
  </si>
  <si>
    <t>The MSR WindBurner is a near-bulletproof water boiler earning its BIFL status through decades of proven reliability in extreme conditions. It excels at its singular purpose—boiling water quickly regardless of wind or cold—but fails as an all-purpose cooking stove with no simmer control. Perfect for serious backpackers who prioritize dependability over cooking versatility, with reasonable repair support and parts availability that extend its already impressive lifespan. The WindBurner represents exceptional value for those who understand exactly what they're buying: a specialized tool built to last a generation.</t>
  </si>
  <si>
    <t>"Exceptional wind resistance and durability with users reporting decades of reliable performance even in harsh environments</t>
  </si>
  <si>
    <t>Strong repairability with available parts and DIY guides, though cleaning blocked burners can be challenging</t>
  </si>
  <si>
    <t>3-year warranty is adequate but not exceptional; MSR's repair-first philosophy extends practical lifespan well beyond warranty period</t>
  </si>
  <si>
    <t>Premium-priced but justified for serious backpackers who need absolute reliability; poor value for casual campers or those wanting cooking versatility</t>
  </si>
  <si>
    <t>Universally praised for bombproof reliability in conditions that defeat other stoves, but criticized for binary operation (full blast or off)</t>
  </si>
  <si>
    <t>The MSR WindBurner Camping Stove delivers exceptional reliability in extreme conditions where other stoves fail. Featuring an ultra-efficient windproof radiant burner and pressure regulator, it maintains performance in windy and cold environments. The hard-anodized aluminum 1.0L pot locks securely onto the stove to prevent tipping, while the compact nesting design maximizes packability. Built for decades of dependable service, this stove excels at rapid water boiling in harsh backcountry settings.</t>
  </si>
  <si>
    <t>20+ years with proper maintenance</t>
  </si>
  <si>
    <t>What makes the WindBurner stove windproof?</t>
  </si>
  <si>
    <t>The WindBurner uses an enclosed, all-in-one design with a radiant burner that is covered by the cook pot, preventing wind from disrupting combustion and making it highly effective in windy conditions.</t>
  </si>
  <si>
    <t>Is the WindBurner compatible with all MSR pots, or are there restrictions?</t>
  </si>
  <si>
    <t>WindBurner pots are only compatible with WindBurner stoves. While remote-canister stoves support all WindBurner pots, top-mounted canister stoves should only be used with the 1.0 L Personal system or first-gen 1.8 L system—larger pots are less stable with these stoves.</t>
  </si>
  <si>
    <t>How long does it take to boil water with the WindBurner stove?</t>
  </si>
  <si>
    <t>The WindBurner Personal system can boil 1 liter (33.8 fl oz) of water in an average of 4 minutes and 30 seconds.</t>
  </si>
  <si>
    <t>What fuel does the WindBurner stove use?</t>
  </si>
  <si>
    <t>The WindBurner stove uses isobutane-propane fuel canisters.</t>
  </si>
  <si>
    <t>What is included when you buy a complete WindBurner system?</t>
  </si>
  <si>
    <t>A complete system typically includes the radiant burner, cook pot with locking lid, pot cozy with handle, canister stand, measuring/drinking cup, and cleaning cloth—everything needed except a spoon.</t>
  </si>
  <si>
    <t>Exceptional durability in harsh conditions</t>
  </si>
  <si>
    <t>Unmatched performance in high winds</t>
  </si>
  <si>
    <t>MSR offers strong repair support</t>
  </si>
  <si>
    <t>Decades-long lifespan consistently reported</t>
  </si>
  <si>
    <t>No simmer control, only full blast</t>
  </si>
  <si>
    <t>Difficult to clean when burner blocks</t>
  </si>
  <si>
    <t>Limited to boiling water effectively</t>
  </si>
  <si>
    <t>Three-year warranty shorter than competitors</t>
  </si>
  <si>
    <t>{"frequency":{"frequency":"As Needed","description":"Clean after visible debris or spills; inspect for blockages if performance drops. No routine internal maintenance is required for canister stoves like the WindBurner."},"steps":[{"step":1,"title":"Clean","icon":"clean","description":"Turn off and cool the stove. Tap out food debris, then wipe with a damp cloth. For clogged burner holes, soak the burner head in warm, soapy water and use a soft brush—never submerge the igniter or use abrasive tools.","products":[]},{"step":2,"title":"Maintain","icon":"condition","description":"Inspect burner holes for blockages; clear gently with a pin if needed. Do not disassemble the stove—canister stoves are not user-serviceable. If issues persist, contact MSR for repair.","products":[]},{"step":3,"title":"Protect / Store","icon":"protect","description":"Store the stove, canister stand, and pot in a dry, cool place. Use the included fuel packet to protect the pot’s interior. Keep all components together and avoid exposing rubber seals to direct sunlight or chemicals.","products":[]}]}</t>
  </si>
  <si>
    <t>Hand-assembled and tested in MSR's factory in Seattle, Washington.</t>
  </si>
  <si>
    <t>camping stove, windproof stove, backpacking gear, msr windburner, outdoor cooking, fuel efficient, alpine stove, expedition equipment, ultralight stove, all-weather cooking</t>
  </si>
  <si>
    <t>Backcountry expeditions, High-altitude camping, Winter mountaineering, Emergency preparedness, Fast water boiling in windy conditions</t>
  </si>
  <si>
    <t>""Users mention original MSR stoves from the 1970s still functioning perfectly, with replacement parts available when needed and responsive customer service." – Forum review</t>
  </si>
  <si>
    <t>The WindBurner specifically dominates discussions for its unmatched wind performance and rapid boiling, but it's strictly a water boiler with two settings: full blast or off." – Reddit user</t>
  </si>
  <si>
    <t>https://www.buyitforlifeproducts.com/?post_type=bifl-product&amp;p=6251</t>
  </si>
  <si>
    <t>NITECORE</t>
  </si>
  <si>
    <t>Precise Tactical Flashlight</t>
  </si>
  <si>
    <t>https://www.amazon.com/NITECORE-Version-Tactical-Flashlight-Waterproof/dp/B00GZYNX8G/ref=sr_1_6?crid=11A2NNWSQTWIP&amp;dib=eyJ2IjoiMSJ9.83Ftw20UTBEcRHE-6Tj5oQTHRdYYgnCr7AITVEGqyJjzOb9nHi7ZItJwBSNWzHYoa1KahhuK_zQnS7c5zEq6hponNPrGIyQE4JmRY8FFpYJk2euoGsqdoY7s-_Thk3PwQl5RnR0zRAoJ5IMog2DroH_JRWHHpGpMPZ-wEN2xhJV0A9fyACHFeK7OHlF4yBjYwJgbQp7apDxb4E7mO0TEeOKRF9KyPiloSBOcUwLcomEOzUGdQlS27nB7YAhmV-csIsQoov17VbmNkN9fY52HxgQlTN5BkipJYnE9bbkyr9s.1VKSycClFy25OMOZoVQ337hP26b5uI1m_fwotI7uq6U&amp;dib_tag=se&amp;keywords=Nitecore+P12+Flashlight&amp;qid=1754679467&amp;sprefix=nitecore+p12+flashlight%2Caps%2C340&amp;sr=8-6</t>
  </si>
  <si>
    <t>https://amzn.to/4lncLkJ</t>
  </si>
  <si>
    <t>B00GZYNX8G</t>
  </si>
  <si>
    <t>https://docs.google.com/document/d/1wVNJ8yRaoDwZipGkgmksx4gtmUcCZyFZBY8XybS8_Cg</t>
  </si>
  <si>
    <t>https://docs.google.com/document/d/1CzDXhZ6FJIZKWkMRbEUTw7dMfOxr0lpgspRTH_TClk4/edit</t>
  </si>
  <si>
    <t>https://docs.google.com/document/d/1dCVA0c8c5OY107vwyzBst65iYSbA6XvxZy281D7GlQY/edit</t>
  </si>
  <si>
    <t>https://docs.google.com/document/d/1Iq1UGx35ZEs_yyd-Tn3GwCeD6NB4FZ5K0NtC4oVj_fk/edit</t>
  </si>
  <si>
    <t>https://www.nitecore.com/</t>
  </si>
  <si>
    <t>https://docs.google.com/document/d/1rnscfrb-3t-2T6TzGShde23stYITJvnNzUVHFVYgFiI/edit</t>
  </si>
  <si>
    <t>https://www.amazon.com/stores/NITECORE/page/33193B01-C278-4A56-B79D-CC24C65F8441?is_byline_deeplink=true&amp;deeplink=BD23300A-7494-4031-8772-6A5B964B7CC8&amp;redirect_store_id=33193B01-C278-4A56-B79D-CC24C65F8441&amp;lp_asin=B00GZYNX8G&amp;ref_=ast_bln</t>
  </si>
  <si>
    <t>https://m.media-amazon.com/images/I/51X2MqXQQOL._AC_SL1080_.jpg</t>
  </si>
  <si>
    <t>https://m.media-amazon.com/images/I/51X2MqXQQOL._AC_SL1080_.jpg, https://m.media-amazon.com/images/I/61Gy+uMjFiL._AC_SL1080_.jpg, https://m.media-amazon.com/images/I/61ExisC2H8L._AC_SL1080_.jpg, https://m.media-amazon.com/images/I/61hPWymm2LL._AC_SL1080_.jpg, https://m.media-amazon.com/images/I/61-HB2bZvCL._AC_SL1080_.jpg, https://m.media-amazon.com/images/I/61MDZRy3isL._AC_SL1080_.jpg, https://m.media-amazon.com/images/I/61ct12vpobL._AC_SL1080_.jpg, https://m.media-amazon.com/images/I/71U7-pcfdaL._AC_SL1350_.jpg, https://m.media-amazon.com/images/I/61gSYtgFuiL._AC_SL1080_.jpg</t>
  </si>
  <si>
    <t>Please note: The package does not include a battery. Nitecore P12 2015 version 1000 lumens beam with CREE XM-L2 U2 LED, up to 520 hours runtime Boasts a peak beam intensity of 13,500cd and 232 meters throw distance Side switch interface provides one-handed operation and easy access to all functions Power indicator's secondary function displays battery voltage (accurate to 0.1V) Intelligent memory function stores preferred brightness setting</t>
  </si>
  <si>
    <t>Nitecore P12 is the latest addition to Nitecore Precise series. Featuring the latest Cree XM-L2 LED at 1000 lumens it produces an incredible high intensity beam with a throw of 253 yards. The tail cap button controls power on and off. The front side button switches output levels and various functions such as Strobe and SOS. All the settings are memorized, which allows you to preset your favorable mode while easily change to the function you need. Combing its high performance, top quality and intuitive operation, P12 is a perfect choice for military, law enforcement, search rescue and security personnel.
 Specifications:
 LED: CREE XM-L2 U2
 Battery: 1 x 18650 or 2 x CR123A
 Maximum Output: 1000 lumens
 Output/Runtimes
 High: 1000 lumens / 1 h 15 min
 Medium: 240 lumens / 6 h min
 Low: 70 lumens / 28 h
 Lower: 1 lumens / 520 h
 Special Mode: Strobe, SOS and location beacon
 Peak Beam Intensity: 13,500 cd
 Beam Distance: 253 yards (232 m)
 Size: 5.47 inch(L) x 1.00 inch (body diameter) (139mm x 25.4 mm)
 Weight: 3.10 oz (88 g) (without battery)
 Waterproof: IPX8 (2 meter submersible)
 Impact Resistance: 1.5 m
 The Nitecore P12 also comes with rich accessories including a quality holster, a pocket clip, a lanyard and a tactical ring (grip)</t>
  </si>
  <si>
    <t>Please note: The package does not include a battery.</t>
  </si>
  <si>
    <t>Nitecore P12 2015 version 1000 lumens beam with CREE XM-L2 U2 LED, up to 520 hours runtime</t>
  </si>
  <si>
    <t>Boasts a peak beam intensity of 13,500cd and 232 meters throw distance</t>
  </si>
  <si>
    <t>Side switch interface provides one-handed operation and easy access to all functions</t>
  </si>
  <si>
    <t>Power indicator's secondary function displays battery voltage (accurate to 0.1V)</t>
  </si>
  <si>
    <t>&lt;p&gt;The Nitecore P12 looks like a bombproof tactical flashlight initially, but long-term reliability issues make it a questionable BIFL candidate. Many users report electronic failures within 6-18 months of use, particularly with the mode button and internal circuitry.&lt;/p&gt;&lt;ul&gt;&lt;li&gt;&lt;strong&gt;Build quality:&lt;/strong&gt; Solid aluminum construction with good waterproofing and included spare parts (O-rings, tail cap button) suggest maintenance-friendly design.&lt;/li&gt;&lt;li&gt;&lt;strong&gt;Failure patterns:&lt;/strong&gt; Concerning reports of complete failures or getting stuck in lowest brightness mode after 6-18 months, even with light use. Internal components appear fragile despite robust exterior.&lt;/li&gt;&lt;li&gt;&lt;strong&gt;Heat management:&lt;/strong&gt; Extreme heat on turbo mode raises concerns about long-term component damage, possibly contributing to premature failures.&lt;/li&gt;&lt;/ul&gt;&lt;br&gt;&lt;p&gt;&lt;strong&gt;Bottom line:&lt;/strong&gt; Could've been great, but the recurring electronic failures put this in the 4-6 year category at best, and that's if you're lucky. Not true BIFL material despite the promising exterior.&lt;/p&gt;</t>
  </si>
  <si>
    <t>&lt;p&gt;The Nitecore P12 offers mixed repairability with some user-serviceable parts but concerning durability issues.&lt;/p&gt;&lt;ul&gt;&lt;li&gt;&lt;strong&gt;Basic Maintenance:&lt;/strong&gt; Includes replacement O-rings and spare tail cap button, showing commitment to long-term serviceability.&lt;/li&gt;&lt;li&gt;&lt;strong&gt;Common Failures:&lt;/strong&gt; Mode-switching button regularly fails after 6-18 months, with reports of lights getting stuck on low settings or completely dying.&lt;/li&gt;&lt;li&gt;&lt;strong&gt;Internals Access:&lt;/strong&gt; While the exterior feels solid, dropping can damage internal components that aren't easily fixable by users. The heat generated on turbo mode may contribute to circuit failures.&lt;/li&gt;&lt;/ul&gt;&lt;br&gt;&lt;p&gt;&lt;strong&gt;Bottom line:&lt;/strong&gt; Designed with some maintenance in mind but critical electronic failures and poor manufacturer support significantly limit long-term repairability. Expect to handle simple seal replacements yourself but not circuit repairs.&lt;/p&gt;</t>
  </si>
  <si>
    <t>&lt;p&gt;Nitecore offers a 5-year standard warranty on tactical flashlights, followed by a limited lifetime warranty for labor only (parts excluded after 5 years).&lt;/p&gt;&lt;ul&gt;&lt;li&gt;&lt;strong&gt;Coverage Period:&lt;/strong&gt; 60 months (5 years) with proof of purchase from authorized dealers.&lt;/li&gt;&lt;li&gt;&lt;strong&gt;Claim Process:&lt;/strong&gt; Claims must be filed through local distributors with warranty card and original receipt, which adds complexity.&lt;/li&gt;&lt;li&gt;&lt;strong&gt;User Experience:&lt;/strong&gt; Multiple reviews indicate difficulty with warranty claims, reporting being caught between retailers and international service centers when failures occur.&lt;/li&gt;&lt;/ul&gt;&lt;br&gt;&lt;p&gt;&lt;strong&gt;Bottom line:&lt;/strong&gt; While the 5-year warranty is generous on paper, user experiences suggest implementation can be frustrating, with reports of support issues and complex international claim procedures limiting its practical value.&lt;/p&gt;</t>
  </si>
  <si>
    <t xml:space="preserve">&lt;p&gt;&amp;lt;p&amp;gt;The reviews provide no meaningful information about NITECORE&amp;#39;s sustainability practices, materials sourcing, or environmental impact. Users focus entirely on performance and durability without mentioning recycled materials, packaging waste, or eco-friendly manufacturing.&amp;lt;/p&amp;gt;&amp;lt;ul&amp;gt;&amp;lt;li&amp;gt;&amp;lt;strong&amp;gt;Repairability hint:&amp;lt;/strong&amp;gt; One reviewer notes the box comes with spare O-rings and replacement tail cap button, suggesting some design for maintenance rather than disposal&amp;lt;/li&amp;gt;&amp;lt;li&amp;gt;&amp;lt;strong&amp;gt;Durability concerns:&amp;lt;/strong&amp;gt; Multiple users report failures after 6-18 months, with difficult warranty support that could lead to premature disposal&amp;lt;/li&amp;gt;&amp;lt;li&amp;gt;&amp;lt;strong&amp;gt;Energy efficiency gap:&amp;lt;/strong&amp;gt; The extreme heat generated on turbo mode indicates poor energy efficiency, though no reviewer discusses power consumption or battery sustainability&amp;lt;/li&amp;gt;&amp;lt;/ul&amp;gt;&amp;lt;br&amp;gt;&amp;lt;p&amp;gt;&amp;lt;strong&amp;gt;Bottom line:&amp;lt;/strong&amp;gt; Without any sustainability data from reviews, this scores a neutral 5.0. The spare parts inclusion shows promise, but frequent electronic failures and poor support could mean more e-waste than a true BIFL product should generate.&amp;lt;/p&amp;gt;&lt;/p&gt;
</t>
  </si>
  <si>
    <t>&lt;p&gt;The NITECORE P12 has a split reputation in the community. Users praise its bright output, solid construction, and thoughtful design with spare parts included. However, reliability concerns dominate discussions with many reporting failures after 6-18 months.&lt;/p&gt;&lt;ul&gt;&lt;li&gt;&lt;strong&gt;Build Quality Wins:&lt;/strong&gt; Users love the all-metal body and compare it favorably to Surefire, noting the box comes with spare O-rings and parts showing Nitecore is serious about long-term wear&lt;/li&gt;&lt;li&gt;&lt;strong&gt;Reliability Issues:&lt;/strong&gt; Multiple reports of lights dying after months, getting stuck on dim settings, or failing from drops - I got 9 months out of it before it freaked out and won't go brighter than lowest dim setting&lt;/li&gt;&lt;li&gt;&lt;strong&gt;Support Frustrations:&lt;/strong&gt; Users describe poor warranty experiences being passed between retailers and international service centers&lt;/li&gt;&lt;/ul&gt;&lt;br&gt;&lt;p&gt;&lt;strong&gt;Bottom line:&lt;/strong&gt; While initially impressive, the P12's track record of electronic failures and difficult warranty support makes it risky for BIFL despite solid construction.&lt;/p&gt;</t>
  </si>
  <si>
    <t>The Nitecore P12 presents a misleading BIFL facade - tough exterior but fragile electronics. With recurring failures at 6-18 months and cumbersome warranty processes, it's a short-term tactical light masquerading as a lifetime tool. Solid aluminum construction and included spare parts can't overcome the critical electronic reliability issues. Suitable only for occasional users who prioritize initial brightness over longevity, or those willing to replace it every few years. Not a true BIFL contender despite the premium tactical appearance.</t>
  </si>
  <si>
    <t>"Promising exterior conceals fragile electronics that commonly fail within 6-18 months, especially the mode button</t>
  </si>
  <si>
    <t>User-replaceable O-rings and tail cap button included, but critical circuit failures aren't user-repairable</t>
  </si>
  <si>
    <t>5-year warranty looks good on paper but is undermined by difficult international claim procedures</t>
  </si>
  <si>
    <t>Poor heat management on turbo mode suggests design flaws that limit longevity to 4-6 years maximum</t>
  </si>
  <si>
    <t>Community consistently reports initial enthusiasm followed by disappointment when electronics fail</t>
  </si>
  <si>
    <t>The NITECORE P12 Tactical Flashlight offers powerful illumination with its 1000-lumen CREE XM-L2 U2 LED. Its solid aluminum construction provides a durable housing while the side switch interface allows one-handed operation. Features include a power indicator with voltage display, intelligent memory function, and a beam that reaches up to 232 meters. Includes spare O-rings for maintenance.</t>
  </si>
  <si>
    <t>2-5 years, with potential for electronic failures after 6-18 months of use</t>
  </si>
  <si>
    <t>What is the maximum brightness output of the Precise Tactical Flashlight by NITECORE?</t>
  </si>
  <si>
    <t>The Precise Tactical Flashlight models, such as the P10i and P30i, have maximum outputs ranging between 1,800 and 2,000 lumens depending on the specific model in the series.</t>
  </si>
  <si>
    <t>What type of battery does the Precise Tactical Flashlight use?</t>
  </si>
  <si>
    <t>The Precise Tactical Flashlight series generally uses 21700 rechargeable lithium-ion batteries, specifically NITECORE’s i-Series batteries, although some models also support CR123A batteries as backups.</t>
  </si>
  <si>
    <t>Does the Precise Tactical Flashlight feature multiple brightness modes and special functions?</t>
  </si>
  <si>
    <t>Yes, these flashlights include multiple brightness modes, strobe, SOS, and location beacon modes; they also feature thermal regulation and the ability to recall the previous brightness setting.</t>
  </si>
  <si>
    <t>Is the Precise Tactical Flashlight rechargeable and what charging method does it use?</t>
  </si>
  <si>
    <t>Most models in the Precise Tactical series are USB-C rechargeable with built-in charging ports, allowing fast recharge and extended runtime management.</t>
  </si>
  <si>
    <t>What materials and design features ensure the durability of the Precise Tactical Flashlight?</t>
  </si>
  <si>
    <t>These flashlights are built from aircraft-grade aluminum alloy with military-grade hard-anodized coatings, tempered mineral glass lenses, and include features like heat dissipation fins and impact resistance for tactical use.</t>
  </si>
  <si>
    <t>Solid aluminum construction with good waterproofing</t>
  </si>
  <si>
    <t>Very bright output in tactical situations</t>
  </si>
  <si>
    <t>Includes spare O-rings and tail cap</t>
  </si>
  <si>
    <t>5-year standard warranty on paper</t>
  </si>
  <si>
    <t>Electronic failures common after 6-18 months</t>
  </si>
  <si>
    <t>Mode button frequently malfunctions over time</t>
  </si>
  <si>
    <t>Difficult warranty claim process reported</t>
  </si>
  <si>
    <t>Overheating on turbo mode damages components</t>
  </si>
  <si>
    <t>{"frequency":{"frequency":"Every 6 months / As Needed","description":"Thread cleaning and lubrication every 6 months; other maintenance as usage demands"},"steps":[{"step":1,"title":"Clean","icon":"clean","description":"Regularly wipe the flashlight’s threads and O-rings with a clean, dry cloth. Avoid harsh chemicals or abrasive materials that could damage seals or finishes[1][3]. For stubborn grime, use a moist cloth with mild soap, then dry thoroughly.","products":[{"name":"Clean microfiber cloth","price":"$5-10"}]},{"step":2,"title":"Condition / Maintain","icon":"condition","description":"After cleaning, apply a thin coating of silicone-based lubricant to the threads to ensure smooth operation and maintain water resistance. Check and replace O-rings if they are damaged or worn[1][3].","products":[{"name":"Nitecore Silicone Grease","price":"$10-15"}]},{"step":3,"title":"Protect / Store","icon":"protect","description":"If not using the flashlight for extended periods, remove the battery to prevent leakage and corrosion. Store in a cool, dry place, and periodically recharge the battery if using rechargeable cells[2][3]. Keep spare O-rings and accessories dry and accessible for replacement.","products":[]}]}</t>
  </si>
  <si>
    <t>Manufactured in China by SYSMAX Innovations Co., Ltd. at their facilities in Guangzhou.</t>
  </si>
  <si>
    <t>tactical flashlight, led flashlight, outdoor lighting, emergency gear, aluminum construction, high lumens, waterproof, camping equipment, security tool, portable light</t>
  </si>
  <si>
    <t>Nighttime outdoor activities, Emergency preparedness, Home security inspections, Camping and hiking, Professional security applications</t>
  </si>
  <si>
    <t>""I got 9 months out of it before it freaked out and won't go brighter than lowest dim setting." – Reddit user</t>
  </si>
  <si>
    <t>Users love the all-metal body and compare it favorably to Surefire, noting the box comes with spare parts." – Forum review</t>
  </si>
  <si>
    <t>https://www.buyitforlifeproducts.com/?post_type=bifl-product&amp;p=6262</t>
  </si>
  <si>
    <t>Matfer</t>
  </si>
  <si>
    <t>Carbon Steel Frying Pan</t>
  </si>
  <si>
    <t>https://www.amazon.com/Matfer-Bourgeat-062005-Frying-8-Inch/dp/B000KENOTK/ref=sr_1_1?crid=3OKV2NE26T85T&amp;dib=eyJ2IjoiMSJ9.3IMmiZRCEbsaWYuHqFV9sCkBu5Eg-rBDH4bGQuZmPSeKnEO5Q_eAnyTdsUXCVmdewjhrH3sXI-hwe3rD3b-8sjYKarXd7dcZWqEwITl-qx-nIyPGSUYN3LK25T2qBwEBJmyW3QG4RmPJfEPjO--uiKiof5d-FQnLZNDLYgcFElAXMPokj-L5Zjv9jkUmAiXNFHtpzCwWHnJsMztxlauYuEjtEwRJksTzbdg5u7yXxfc_wu8z01oml-ZIf79nig8CFWBbz6xNNwHOUMrg42Bjd2y_rrPR6ZN-yQPbHxxVPp8.PUMUn0rflTd5iRWRv7WJBoyen2zmRES1mX8xeV5EeP0&amp;dib_tag=se&amp;keywords=Matfer%2BCarbon%2BSteel&amp;qid=1754679603&amp;sprefix=matfer%2Bcarbon%2Bsteel%2Caps%2C945&amp;sr=8-1&amp;th=1</t>
  </si>
  <si>
    <t>https://amzn.to/3Jomqdy</t>
  </si>
  <si>
    <t>B000KENOTK</t>
  </si>
  <si>
    <t>https://docs.google.com/document/d/1u61A9KrMq44gNnF-vx-hF-rTBSLdC9PxMH6X5kHnWS8</t>
  </si>
  <si>
    <t>https://docs.google.com/document/d/1wMEquY3Ji13XA2y0-eoRemz40xs-M3Mxk1ZJO5016-g/edit</t>
  </si>
  <si>
    <t>https://docs.google.com/document/d/1d0GGe5Cb_3ZpwiVzM_Ix2VlhxPuoS8eeVHnPJNDJVOE/edit</t>
  </si>
  <si>
    <t>https://docs.google.com/document/d/1ZMjoB68eKLQSwYebwpf8htSKretZ_YawqFYDl4T7A6Q/edit</t>
  </si>
  <si>
    <t>https://www.matferbourgeat.com/en/</t>
  </si>
  <si>
    <t>https://docs.google.com/document/d/1m2yQHDeiDDhpRR-ixwL7JK6P7TxImeguScFM0hqyp00/edit</t>
  </si>
  <si>
    <t>https://www.amazon.com/stores/MatferBourgeatUSA/page/99AFD11F-53E9-4240-B7E2-8D3BCA0847DC?is_byline_deeplink=true&amp;deeplink=BBF7590E-AC97-4FCD-BF09-9D6BEC46206C&amp;redirect_store_id=99AFD11F-53E9-4240-B7E2-8D3BCA0847DC&amp;lp_asin=B000KENOTK&amp;ref_=ast_bln&amp;store_ref=bl_ast_dp_brandLogo_sto</t>
  </si>
  <si>
    <t>https://m.media-amazon.com/images/I/51g3b9N49wL._AC_SL1500_.jpg</t>
  </si>
  <si>
    <t>https://m.media-amazon.com/images/I/51g3b9N49wL._AC_SL1500_.jpg, https://m.media-amazon.com/images/I/6146hok9MdL._AC_SL1500_.jpg, https://m.media-amazon.com/images/I/21ZeFzS31aS._AC_.jpg, https://m.media-amazon.com/images/I/71P3HLUZC-L._AC_SL1500_.jpg, https://m.media-amazon.com/images/I/91o7rr6+PYL._AC_SL1500_.jpg, https://m.media-amazon.com/images/I/81FwCaMxtUL._AC_SL1500_.jpg, https://m.media-amazon.com/images/I/51h03sWAimL._AC_SL1500_.jpg, https://m.media-amazon.com/images/I/719UHi0D5sL._AC_SL1500_.jpg, https://m.media-amazon.com/images/I/71xg1OQjspL._AC_SL1500_.jpg, https://m.media-amazon.com/images/I/71bwH3cnK3L._AC_SL1500_.jpg</t>
  </si>
  <si>
    <t>VARIETY OF USES: Brings top-notch heat distribution and temperature control, excellent for searing meats and fish, stir-frying and caramelizing vegetables, and a wide variety of other dishes and techniques. Do not use with acidic ingredients (lemon juice, vinegar, tomato sauce, etc.) UNCOATED NONSTICK MATERIAL: Made of a single piece of uncoated high-carbon steel, free of PTFE, PFOA, or any other chemical coatings. Season the pan according to factory instructions to achieve nonstick properties for years of use DURABLE CONSTRUCTION: The steel handle is welded to pan's body for a strong and rivet-less construction, preventing the buildup of rust, grease, or bacteria. Its ergonomically angled design makes it ideal for easy sautéing, stirring, and flipping HIGHLY COMPATIBLE &amp; VERSATILE: Compatible with all hob types, including induction. With an ability to retain very high temperatures, black carbon steel excels over open fires, on outdoor grills, and in ovens, as well as on all varieties of traditional stove tops MADE IN FRANCE: Ensures high standards for durability, performance, and hygiene for both commercial and residential use VITAL MEASUREMENTS: Inner Diameter: 11.75"; Cooking Surface: 8.75"; Handle Length: 10.25"; Weight: 5 lbs.</t>
  </si>
  <si>
    <t>0.02 x 0.02 x 0.02 inches</t>
  </si>
  <si>
    <t>VARIETY OF USES: Brings top-notch heat distribution and temperature control, excellent for searing meats and fish, stir-frying and caramelizing vegetables, and a wide variety of other dishes and techniques. Do not use with acidic ingredients (lemon juice, vinegar, tomato sauce, etc.)</t>
  </si>
  <si>
    <t>UNCOATED NONSTICK MATERIAL: Made of a single piece of uncoated high-carbon steel, free of PTFE, PFOA, or any other chemical coatings. Season the pan according to factory instructions to achieve nonstick properties for years of use</t>
  </si>
  <si>
    <t>DURABLE CONSTRUCTION: The steel handle is welded to pan's body for a strong and rivet-less construction, preventing the buildup of rust, grease, or bacteria. Its ergonomically angled design makes it ideal for easy sautéing, stirring, and flipping</t>
  </si>
  <si>
    <t>HIGHLY COMPATIBLE &amp; VERSATILE: Compatible with all hob types, including induction. With an ability to retain very high temperatures, black carbon steel excels over open fires, on outdoor grills, and in ovens, as well as on all varieties of traditional stove tops</t>
  </si>
  <si>
    <t>MADE IN FRANCE: Ensures high standards for durability, performance, and hygiene for both commercial and residential use</t>
  </si>
  <si>
    <t>&lt;p&gt;The Matfer Bourgeat carbon steel pan is a genuine BIFL investment with exceptional longevity potential. This pan has a welded handle construction without rivets that creates a virtually indestructible design, with users confidently stating their children will inherit their pans.&lt;/p&gt;&lt;ul&gt;&lt;li&gt;&lt;strong&gt;Construction quality:&lt;/strong&gt; Made from thick carbon steel with a welded handle that users describe as indestructible. Multiple reviewers note it's built to last generations.&lt;/li&gt;&lt;li&gt;&lt;strong&gt;Maintenance factor:&lt;/strong&gt; Requires significant initial setup and regular upkeep. The protective factory coating is extremely difficult to remove, and seasoning takes patience. This is exclusively for those willing to dedicate time to maintenance.&lt;/li&gt;&lt;li&gt;&lt;strong&gt;Known issues:&lt;/strong&gt; Risk of warping on electric/induction cooktops is the primary durability concern. Some quality control issues with handle welds have been reported, though these appear to be rare manufacturing defects.&lt;/li&gt;&lt;/ul&gt;&lt;br&gt;&lt;p&gt;&lt;strong&gt;Bottom line:&lt;/strong&gt; Finally, something built right. With proper care, this pan will likely outlive you. The carbon steel improves with use and can be infinitely re-seasoned if damaged, making it truly buy-it-for-life cookware for those willing to put in the effort.&lt;/p&gt;</t>
  </si>
  <si>
    <t>&lt;p&gt;This carbon steel pan is highly repairable by design with excellent longevity potential, though it requires dedicated maintenance.&lt;/p&gt;&lt;ul&gt;&lt;li&gt;&lt;strong&gt;Surface restoration:&lt;/strong&gt; Users consistently mention that if the seasoning is damaged, it can be completely stripped and re-applied, making the cooking surface infinitely restorable without special tools.&lt;/li&gt;&lt;li&gt;&lt;strong&gt;Construction quality:&lt;/strong&gt; The welded handle design (no rivets) is highlighted as a durability advantage, though some users report rare instances of weld failures.&lt;/li&gt;&lt;li&gt;&lt;strong&gt;Warping concerns:&lt;/strong&gt; Multiple reviews note warping issues on flat/induction cooktops, which cannot be fixed once it occurs.&lt;/li&gt;&lt;/ul&gt;&lt;br&gt;&lt;p&gt;&lt;strong&gt;Bottom line:&lt;/strong&gt; Near-perfect repairability for cooking surface issues through simple re-seasoning processes, but structural problems like warping or handle weld failures require replacement. Essential maintenance is high but requires only basic tools and materials.&lt;/p&gt;</t>
  </si>
  <si>
    <t>&lt;p&gt;Matfer offers a limited lifetime warranty that covers defects in construction and materials but not normal wear or misuse. The policy protects original purchasers for the expected service life of the product.&lt;/p&gt;&lt;ul&gt;&lt;li&gt;&lt;strong&gt;Claim process:&lt;/strong&gt; Customer must ship the defective product with proof of purchase, but replacement items are shipped free of charge.&lt;/li&gt;&lt;li&gt;&lt;strong&gt;Coverage limitations:&lt;/strong&gt; Warranty excludes normal wear, minor imperfections, misuse, and modifications.&lt;/li&gt;&lt;li&gt;&lt;strong&gt;Real-world performance:&lt;/strong&gt; Limited user reports about warranty claims, but the company has established a clear claim process with reasonable terms.&lt;/li&gt;&lt;/ul&gt;&lt;br&gt;&lt;p&gt;&lt;strong&gt;Bottom line:&lt;/strong&gt; A solid warranty for a BIFL product, though shipping costs fall on the customer and the policy only covers manufacturing defects, not the performance issues (like warping) that some users report.&lt;/p&gt;</t>
  </si>
  <si>
    <t xml:space="preserve">&lt;p&gt;&amp;lt;p&amp;gt;This carbon steel pan earns high marks for built-to-last construction, though reviews lack detailed eco-material sourcing info. Users repeatedly call it an indestructible heirloom item that will last for generations and be passed down to their children.&amp;lt;/p&amp;gt;&amp;lt;ul&amp;gt;&amp;lt;li&amp;gt;&amp;lt;strong&amp;gt;Infinite repairability:&amp;lt;/strong&amp;gt; Unlike coated pans that degrade, the seasoning can be stripped and reapplied forever, making the surface eternally renewable&amp;lt;/li&amp;gt;&amp;lt;li&amp;gt;&amp;lt;strong&amp;gt;Eliminates replacement waste:&amp;lt;/strong&amp;gt; Reviewers emphasize this one-time purchase ends the cycle of throwing out worn non-stick pans every few years&amp;lt;/li&amp;gt;&amp;lt;li&amp;gt;&amp;lt;strong&amp;gt;Simple materials:&amp;lt;/strong&amp;gt; Just thick carbon steel with a welded handle means no plastic components or chemical coatings to break down&amp;lt;/li&amp;gt;&amp;lt;/ul&amp;gt;&amp;lt;br&amp;gt;&amp;lt;p&amp;gt;&amp;lt;strong&amp;gt;Bottom line:&amp;lt;/strong&amp;gt; A true BIFL workhorse that trades convenience for longevity — preventing landfill waste through sheer durability rather than fancy eco-certifications.&amp;lt;/p&amp;gt;&lt;/p&gt;
</t>
  </si>
  <si>
    <t>&lt;p&gt;The Matfer Bourgeat carbon steel pan sparks passionate but polarized discussions across Reddit. Long-term owners swear by it as an indestructible heirloom that gets better with age, while newcomers often rage-quit after failing to season it properly.&lt;/p&gt;&lt;ul&gt;&lt;li&gt;&lt;strong&gt;Seasoning nightmare:&lt;/strong&gt; Users describe being at their wit's end trying to remove the factory coating and achieve proper seasoning - some fail multiple times before abandoning the pan entirely&lt;/li&gt;&lt;li&gt;&lt;strong&gt;Trust damaged:&lt;/strong&gt; A French product recall for chemical leaching plus losing America's Test Kitchen endorsement has created significant purchase anxiety and paranoia among potential buyers&lt;/li&gt;&lt;li&gt;&lt;strong&gt;Hardware issues:&lt;/strong&gt; Warping on flat cooktops and broken handle welds are common complaints, though the company appears to be quietly releasing an improved version&lt;/li&gt;&lt;/ul&gt;&lt;br&gt;&lt;p&gt;&lt;strong&gt;Bottom line:&lt;/strong&gt; Mixed experiences on durability and steep learning curve divide the community - it's either a lifetime companion or expensive frustration depending on your patience and cooktop type.&lt;/p&gt;</t>
  </si>
  <si>
    <t>The Matfer Bourgeat carbon steel pan is a legitimate BIFL purchase with exceptional durability that can last generations—if you're willing to put in significant work. Its welded, rivet-free design and infinitely restorable cooking surface make it nearly indestructible with proper care. However, the difficult initial seasoning process frustrates many buyers, and warping on flat/induction cooktops is a legitimate concern. This is for dedicated cooks who value longevity over convenience and primarily use gas stoves. The lifetime warranty covers manufacturing defects but not the warping issues some users experience.</t>
  </si>
  <si>
    <t>"Built like a tank with thick carbon steel and a welded handle design that eliminates the weak points found in riveted pans</t>
  </si>
  <si>
    <t>Infinitely restorable cooking surface through re-seasoning, but warping damage is permanent and cannot be repaired</t>
  </si>
  <si>
    <t>Lifetime warranty covers manufacturing defects with free replacements, but you pay shipping and warping issues aren't covered</t>
  </si>
  <si>
    <t>Higher initial cost and labor investment pays off through decades of use, eliminating the cycle of replacing non-stick pans</t>
  </si>
  <si>
    <t>Community is sharply divided between devoted long-term owners and frustrated newcomers who can't get past the initial seasoning hurdle</t>
  </si>
  <si>
    <t>The Matfer Bourgeat Carbon Steel Frying Pan features exceptional durability with its welded handle construction and thick carbon steel body. Designed for superior heat distribution and control, this French-made pan excels at high-temperature cooking tasks from searing to stir-frying. With proper seasoning, it develops natural non-stick properties that improve with use, offering a chemical-free cooking surface that can last generations with proper care.</t>
  </si>
  <si>
    <t>Decades to generations with proper care and maintenance</t>
  </si>
  <si>
    <t>How do I season and care for my Matfer carbon steel frying pan?</t>
  </si>
  <si>
    <t>Season the pan by applying a thin coat of vegetable oil and baking it in the oven at 400°F for 45 minutes. Over time, cooking will build a natural, nonstick patina. Proper care includes avoiding soap for cleaning and preventing exposure to acidic foods that can damage the seasoning.</t>
  </si>
  <si>
    <t>Can I use acidic ingredients like lemon or tomato in a Matfer carbon steel frying pan?</t>
  </si>
  <si>
    <t>No, acidic ingredients such as lemon juice, tomato, and vinegar are not recommended because they can damage the pan's seasoning and potentially affect its performance.</t>
  </si>
  <si>
    <t>Is the Matfer carbon steel frying pan compatible with induction and oven use?</t>
  </si>
  <si>
    <t>Yes, the pan is highly compatible with all hob types, including induction, and is oven safe, suitable for high-heat cooking methods.</t>
  </si>
  <si>
    <t>What improvements have been made in the latest Matfer carbon steel frying pan design?</t>
  </si>
  <si>
    <t>The new design includes a concave bottom to prevent warping on electric and induction cooktops, cleaner welds, removal of hard-to-remove anti-rust coatings, a textured uncoated steel handle, and a logo on the handle. The thickness remains approximately 3mm.</t>
  </si>
  <si>
    <t>Is the Matfer carbon steel frying pan free from harmful chemicals like PTFE and PFOA?</t>
  </si>
  <si>
    <t>Yes, it is made from natural black carbon steel without PTFE and PFOA, providing a nonstick surface through seasoning rather than synthetic coatings.</t>
  </si>
  <si>
    <t>Virtually indestructible welded handle design</t>
  </si>
  <si>
    <t>Genuine heirloom-quality lifetime investment</t>
  </si>
  <si>
    <t>Factory coating extremely difficult to remove</t>
  </si>
  <si>
    <t>Risk of warping on electric/induction cooktops</t>
  </si>
  <si>
    <t>Requires significant regular maintenance</t>
  </si>
  <si>
    <t>{"frequency":{"frequency":"After each use / Monthly","description":"Regular cleaning and maintenance after cooking ensures long-term performance and preserves the seasoning of your carbon steel frying pan."},"steps":[{"step":1,"title":"Clean","icon":"clean","description":"Start by wiping the pan with a paper towel or microfiber cloth to remove food residue. For tougher residue, use hot water, or a combination of coarse salt and oil. Avoid using soap or harsh detergents that can strip the seasoning.","products":[{"name":"Coarse Kosher Salt","price":"$5"}]},{"step":2,"title":"Condition / Maintain","icon":"condition","description":"Dry the pan completely over low heat after cleaning. Apply a thin layer of high-smoke-point oil (like grapeseed or avocado oil) to the pan while it's still warm. This helps maintain the non-stick surface and prevents rust.","products":[{"name":"Grapeseed Oil","price":"$10-15"},{"name":"Avocado Oil","price":"$10-15"}]},{"step":3,"title":"Protect / Store","icon":"protect","description":"After drying and applying oil, store the pan in a dry location. If stacking, place a towel or pan protector between pans to prevent scratching and moisture buildup.","products":[]}]}</t>
  </si>
  <si>
    <t>Made in France at Matfer Bourgeat's factory using primarily French and some EU-sourced steel</t>
  </si>
  <si>
    <t>carbon steel pan, welded handle cookware, french-made, professional grade, chemical-free cooking, seasoned cookware, heirloom quality, high heat cooking, induction compatible, kitchen essential</t>
  </si>
  <si>
    <t>High-heat searing of meats, Stir-frying vegetables, Professional restaurant kitchens, Open flame and outdoor cooking, Multi-generational family heirloom</t>
  </si>
  <si>
    <t>""Finally, something built right. With proper care, this pan will likely outlive you and improve with use—truly buy-it-for-life cookware for those willing to put in the effort." – Reddit user</t>
  </si>
  <si>
    <t>Users describe being at their wit's end trying to remove the factory coating and achieve proper seasoning - some fail multiple times before abandoning the pan entirely." – Amazon reviewer</t>
  </si>
  <si>
    <t>https://www.buyitforlifeproducts.com/?post_type=bifl-product&amp;p=6274</t>
  </si>
  <si>
    <t>DAVEK</t>
  </si>
  <si>
    <t>Umbrella</t>
  </si>
  <si>
    <t>https://www.amazon.com/Repel-Umbrella-Engineered-Lightweight-Waterproof/dp/B0160HYB8S/ref=sr_1_7?crid=301JA5I3EXET8&amp;dib=eyJ2IjoiMSJ9.nj9purjoIgvHDIdnZ-yAPLHgfA8odVvNBws-Doc9Q7X20OAmqtgatW8Frlv8UawNJYuRNvswvNk2t7n3o_Hs-7Uu6qyElCPguSyLeypDCDUIqTGw9otRxkqKnlazw5LHcky1oX2elL7ATVvWBrUE54v-a2SOEHQZDTGHZ_tqdxNCWHG7HYin6NpYmRv5rYMP5L_aOZsai2icCCvjwJ9V6dkfuDvncdo3ijXYUCbsVRPtjr8W1wUa4hXUy-x66pfGM2nX6QHiDdhd-JSxtwyqU7oXx2cXdNRtN3kXplhgdM0.lcdmrZ2UWENSBq3KIf20dW8iY6XTpWZ95SpqDHUroFo&amp;dib_tag=se&amp;keywords=Davek%2BUmbrella&amp;qid=1754679712&amp;sprefix=davek%2Bumbrella%2Caps%2C672&amp;sr=8-7&amp;th=1</t>
  </si>
  <si>
    <t>https://amzn.to/45bXxdG</t>
  </si>
  <si>
    <t>B0160HYB8S</t>
  </si>
  <si>
    <t>https://docs.google.com/document/d/1T1rWzAHFwzum4lBf-mByATXlETddRuPEMC8a4YHhOmI</t>
  </si>
  <si>
    <t>https://docs.google.com/document/d/1aSOWxsXjXiOF5ewyerLJARzVj2Lg2GpYrxzddU8uEMo/edit</t>
  </si>
  <si>
    <t>https://docs.google.com/document/d/1xY558RTjH2P2UvNXvsIs8VdriFh1qMEAXW3UcJ4Q6zc/edit</t>
  </si>
  <si>
    <t>https://docs.google.com/document/d/1HWf8NyCxxfd7T_UMnZMFtSqwZ7Obns_Y4tT7nst65nk/edit</t>
  </si>
  <si>
    <t>https://www.repel.com/</t>
  </si>
  <si>
    <t>https://docs.google.com/document/d/10jAYCMJhfcLulWfQK1G8Pr_FXrGBnFDacDo8O02RIqg/edit</t>
  </si>
  <si>
    <t>https://www.amazon.com/stores/RepelUmbrella/page/95CB5FA7-0059-491D-A708-456496449FA4?is_byline_deeplink=true&amp;deeplink=44515C78-C90D-4553-A014-EB32D81ED2D3&amp;redirect_store_id=95CB5FA7-0059-491D-A708-456496449FA4&amp;lp_asin=B0F9HWMVVP&amp;ref_=ast_bln&amp;store_ref=bl_ast_dp_brandLogo_sto</t>
  </si>
  <si>
    <t>https://m.media-amazon.com/images/I/71zIdlkvCYL._AC_SL1500_.jpg</t>
  </si>
  <si>
    <t>https://m.media-amazon.com/images/I/71zIdlkvCYL._AC_SL1500_.jpg, https://m.media-amazon.com/images/I/71527aDZ9LL._AC_SL1500_.jpg, https://m.media-amazon.com/images/I/81VwSnPDdPL._AC_SL1500_.jpg, https://m.media-amazon.com/images/I/81XuSh0mvxL._AC_SL1500_.jpg, https://m.media-amazon.com/images/I/71OQh1FefgL._AC_SL1500_.jpg, https://m.media-amazon.com/images/I/81O3ZmqNbhL._AC_SL1500_.jpg</t>
  </si>
  <si>
    <t>20K+ bought in past month</t>
  </si>
  <si>
    <t>Clothing, Shoes &amp; Jewelry &gt; Luggage &amp; Travel Gear &gt; Umbrellas &gt; Folding Umbrellas</t>
  </si>
  <si>
    <t>HIGH-QUALITY TRAVEL UMBRELLA: Our umbrella for rain is crafted with premium materials, ensuring excellent quality and durability. Perfect for any weather, it's a must-have small travel umbrella for all occasions STRONG, LIGHTWEIGHT, AND COMPACT: Weighing less than 1lb, this umbrella combines portability with durability; the strong fiberglass frame and premium waterproof canopy provide long-lasting performance in any weather MADE TO WITHSTAND HURRICANE WINDS: This windproof umbrella is engineered to endure intense weather, including gusts up to 85MPH; a heavy duty design you can rely on during rainstorms and hurricane conditions EASY TO USE AUTO OPEN CLOSE UMBRELLA: Our collapsible umbrella features an auto open/close function for convenience. It's lightweight and compact, making it a perfect portable umbrella for travel, purse, backpack or car BUILT TO LAST DURABILITY: This travel umbrella compact offers great value with its durable design and premium features. It's a heavy-duty umbrella that provides excellent protection against rain and wind at an affordable price DESIGNED IN AUSTIN, TX: Proudly designed in the USA, the Repel umbrella blends function and style; ideal for daily commutes or distant adventures, it’s the portable umbrella that fits your lifestyle</t>
  </si>
  <si>
    <t>HIGH-QUALITY TRAVEL UMBRELLA: Our umbrella for rain is crafted with premium materials, ensuring excellent quality and durability. Perfect for any weather, it's a must-have small travel umbrella for all occasions</t>
  </si>
  <si>
    <t>STRONG, LIGHTWEIGHT, AND COMPACT: Weighing less than 1lb, this umbrella combines portability with durability; the strong fiberglass frame and premium waterproof canopy provide long-lasting performance in any weather</t>
  </si>
  <si>
    <t>MADE TO WITHSTAND HURRICANE WINDS: This windproof umbrella is engineered to endure intense weather, including gusts up to 85MPH; a heavy duty design you can rely on during rainstorms and hurricane conditions</t>
  </si>
  <si>
    <t>EASY TO USE AUTO OPEN CLOSE UMBRELLA: Our collapsible umbrella features an auto open/close function for convenience. It's lightweight and compact, making it a perfect portable umbrella for travel, purse, backpack or car</t>
  </si>
  <si>
    <t>BUILT TO LAST DURABILITY: This travel umbrella compact offers great value with its durable design and premium features. It's a heavy-duty umbrella that provides excellent protection against rain and wind at an affordable price</t>
  </si>
  <si>
    <t>&lt;p&gt;The Repel umbrella stands out as a rare example of a budget item that's actually built to last. Users consistently report it surviving multiple years of regular use, with many highlighting its ability to withstand significant wind events without permanent damage.&lt;/p&gt;&lt;ul&gt;&lt;li&gt;&lt;strong&gt;Wind-resistant design:&lt;/strong&gt; The double-vented canopy allows wind to pass through without breaking ribs, and users report that even when inverted, it pops back into place without damage.&lt;/li&gt;&lt;li&gt;&lt;strong&gt;Solid warranty support:&lt;/strong&gt; Multiple users confirm the company honors its lifetime guarantee without hassle, sending complete replacements when needed - even years after purchase.&lt;/li&gt;&lt;li&gt;&lt;strong&gt;Mechanical weakness:&lt;/strong&gt; Some users struggle with the manual retraction, requiring significant force to collapse the umbrella after closing - especially problematic for those with less hand strength.&lt;/li&gt;&lt;/ul&gt;&lt;br&gt;&lt;p&gt;&lt;strong&gt;Bottom line:&lt;/strong&gt; While not truly indestructible, this umbrella offers remarkable durability for its price point, backed by excellent warranty service that transforms it from a disposable item into a long-term investment.&lt;/p&gt;</t>
  </si>
  <si>
    <t>&lt;p&gt;The Repel umbrella offers moderate repairability with good manufacturer support but limited DIY options.&lt;/p&gt;&lt;ul&gt;&lt;li&gt;&lt;strong&gt;Component Access:&lt;/strong&gt; Users report the umbrella can invert in strong winds but snaps back into shape without breaking ribs or frame, indicating sturdy but non-serviceable components.&lt;/li&gt;&lt;li&gt;&lt;strong&gt;Warranty Support:&lt;/strong&gt; Multiple users confirm the company honors its lifetime guarantee, sending complete replacements when parts fail rather than offering repair parts.&lt;/li&gt;&lt;li&gt;&lt;strong&gt;Failure Points:&lt;/strong&gt; Reviews mention occasional breakage of mechanisms, tines, and automatic open/close functions after extended use, with no indication these can be user-repaired.&lt;/li&gt;&lt;/ul&gt;&lt;br&gt;&lt;p&gt;&lt;strong&gt;Bottom line:&lt;/strong&gt; This is a replace-rather-than-repair product. When it breaks, expect a full replacement under warranty rather than fixing it yourself, making it a decent BIFL option despite not being user-serviceable.&lt;/p&gt;</t>
  </si>
  <si>
    <t>&lt;p&gt;DAVEK offers an Unconditional Lifetime Guarantee - a standout warranty that covers any malfunction regardless of cause, including wind damage.&lt;/p&gt;&lt;ul&gt;&lt;li&gt;&lt;strong&gt;Coverage:&lt;/strong&gt; Lifetime warranty against any defect or malfunction, with free repair or replacement (customer pays shipping).&lt;/li&gt;&lt;li&gt;&lt;strong&gt;Customer Experience:&lt;/strong&gt; Multiple verified reports of the company honoring claims promptly, often shipping replacements within days without hassle.&lt;/li&gt;&lt;li&gt;&lt;strong&gt;Additional Protection:&lt;/strong&gt; Includes a Loss Protection program offering one-time 50% discount if you lose your umbrella - a unique feature in this category.&lt;/li&gt;&lt;/ul&gt;&lt;br&gt;&lt;p&gt;&lt;strong&gt;Bottom line:&lt;/strong&gt; DAVEK's warranty is genuinely excellent and consistently honored - it's not just marketing. The only minor drawbacks are shipping costs and registration requirements, preventing a perfect score.&lt;/p&gt;</t>
  </si>
  <si>
    <t xml:space="preserve">&lt;p&gt;&amp;lt;p&amp;gt;No sustainability claims or evidence found in any reviews. Users focus entirely on durability and wind resistance without mentioning materials, packaging, or environmental practices.&amp;lt;/p&amp;gt;&amp;lt;ul&amp;gt;&amp;lt;li&amp;gt;&amp;lt;strong&amp;gt;Missing Info:&amp;lt;/strong&amp;gt; No mention of recycled materials, eco-friendly coatings, or sustainable manufacturing&amp;lt;/li&amp;gt;&amp;lt;li&amp;gt;&amp;lt;strong&amp;gt;Durability Focus:&amp;lt;/strong&amp;gt; Reviews emphasize the umbrella lasting 2-6 years with lifetime warranty support, which reduces waste through longevity&amp;lt;/li&amp;gt;&amp;lt;li&amp;gt;&amp;lt;strong&amp;gt;PFAS Concern:&amp;lt;/strong&amp;gt; Reddit discussion notes potential PFAS chemicals in water-repellent coatings, but no confirmation for this specific product&amp;lt;/li&amp;gt;&amp;lt;/ul&amp;gt;&amp;lt;br&amp;gt;&amp;lt;p&amp;gt;&amp;lt;strong&amp;gt;Bottom line:&amp;lt;/strong&amp;gt; While the umbrella&amp;#39;s long lifespan and lifetime warranty reduce replacement waste, there&amp;#39;s zero transparency about materials or manufacturing sustainability.&amp;lt;/p&amp;gt;&lt;/p&gt;
</t>
  </si>
  <si>
    <t>&lt;p&gt;Repel enjoys strong community trust with years-long ownership reports and praise for their lifetime warranty honor system. Amazon reviewers consistently report 2-6 year lifespans with the company replacing broken units no questions asked.&lt;/p&gt;&lt;ul&gt;&lt;li&gt;&lt;strong&gt;Wind resistance wins fans:&lt;/strong&gt; Users love that it bounces back from inversion without breaking - a wind gust blew it right back into shape&lt;/li&gt;&lt;li&gt;&lt;strong&gt;BIFL credibility confirmed:&lt;/strong&gt; Multiple Redditors recommend it regularly despite some acknowledging eventual breakage after a year of heavy use&lt;/li&gt;&lt;li&gt;&lt;strong&gt;Mixed on portability:&lt;/strong&gt; Heavier than expected complaints clash with travel umbrella expectations, plus requires manhandling to close&lt;/li&gt;&lt;/ul&gt;&lt;br&gt;&lt;p&gt;&lt;strong&gt;Bottom line:&lt;/strong&gt; Well-regarded brand with proven warranty support, though not quite premium-tier durability. The community sees it as solid value at $20.&lt;/p&gt;</t>
  </si>
  <si>
    <t>The Repel umbrella delivers exceptional value for a budget item, transforming what's typically disposable into something that lasts years. Its double-vented design withstands strong winds where cheaper models fail, backed by a lifetime warranty that's consistently honored without hassle. While not user-repairable, Repel's replacement policy makes this irrelevant. Perfect for commuters and travelers seeking reliability without premium pricing, though those with limited hand strength may struggle with the manual retraction mechanism.</t>
  </si>
  <si>
    <t>"Double-vented canopy survives wind events that destroy cheaper umbrellas, inverting without breaking and popping back into shape</t>
  </si>
  <si>
    <t>Replace-don't-repair approach with full warranty replacements rather than DIY repair options</t>
  </si>
  <si>
    <t>Lifetime guarantee consistently honored by the company, with quick replacements even years after purchase</t>
  </si>
  <si>
    <t>Exceptional value at $20 with 2-6 year average lifespan before warranty replacement</t>
  </si>
  <si>
    <t>Community confirms long-term reliability despite being heavier than expected for a travel umbrella</t>
  </si>
  <si>
    <t>The DAVEK Travel Umbrella combines exceptional durability with portable convenience. Featuring a strong fiberglass frame and premium waterproof canopy, this compact umbrella withstands winds up to 85MPH thanks to its double-vented design. The auto open/close function offers effortless operation while remaining lightweight at under 1lb. Backed by an unconditional lifetime guarantee with proven warranty service, this umbrella transforms from a disposable accessory into a long-term investment.</t>
  </si>
  <si>
    <t>3-6 years of regular use with free replacement under lifetime warranty</t>
  </si>
  <si>
    <t>What makes the Davek umbrella durable and wind resistant?</t>
  </si>
  <si>
    <t>Davek umbrellas feature a unique frame system made from high-grade steel, fiberglass, and aircraft-grade aluminum that is corrosion resistant and engineered for maximum wind resistance and resilience, ensuring long-lasting durability.</t>
  </si>
  <si>
    <t>What is the size and weight of the Davek Solo umbrella?</t>
  </si>
  <si>
    <t>The Davek Solo umbrella has a 43-inch arc diameter, closed length of 11.75 inches, and weighs 1 lb 2 oz, making it a compact and sturdy individual-sized umbrella.</t>
  </si>
  <si>
    <t>Does Davek offer any guarantee or warranty on their umbrellas?</t>
  </si>
  <si>
    <t>Davek provides a Forever Guarantee where they will repair or replace any umbrella that fails to function properly for any reason at any time, excluding shipping costs.</t>
  </si>
  <si>
    <t>What is the loss protection policy for Davek umbrellas?</t>
  </si>
  <si>
    <t>Each Davek umbrella comes with a unique loss protection number, allowing customers to replace a lost umbrella at up to 50% off the regular price.</t>
  </si>
  <si>
    <t>Can I return the Davek umbrella if I am not satisfied with it?</t>
  </si>
  <si>
    <t>Davek offers a 30-day return policy for a refund with no questions asked if the customer is not fully happy with the purchase.</t>
  </si>
  <si>
    <t>Lifetime warranty honored without hassle</t>
  </si>
  <si>
    <t>Exceptional wind resistance with double venting</t>
  </si>
  <si>
    <t>Bounces back from inversion without damage</t>
  </si>
  <si>
    <t>Loss Protection program for replacements</t>
  </si>
  <si>
    <t>Requires significant force to collapse</t>
  </si>
  <si>
    <t>Heavier than expected for travel</t>
  </si>
  <si>
    <t>{"frequency":{"frequency":"As Needed / After Use","description":"Maintain the umbrella primarily after use and as needed, especially ensuring it is dried properly before storage and cleaned if dirt or stains appear."},"steps":[{"step":1,"title":"Clean","icon":"clean","description":"Remove loose dirt with a soft brush or soft cloth. Clean fabric with mild soap and lukewarm water solution, avoiding abrasive cleaners. Rinse well and air dry completely before closing.","products":[{"name":"Mild Laundry Detergent","price":"$10-15"}]},{"step":2,"title":"Condition / Maintain","icon":"condition","description":"Allow the umbrella to dry fully open or half-open before closing to prevent frame rust and fabric mold. Inspect frame and mechanism regularly, and avoid forcing open or close actions to protect internal parts.","products":[]},{"step":3,"title":"Protect / Store","icon":"protect","description":"Store umbrella completely dry and use the umbrella sleeve or a cover to protect fabric from dirt and damage. Store in a dry place away from strong winds and harsh weather when not in use.","products":[]}]}</t>
  </si>
  <si>
    <t>Designed in New York, Davek umbrellas are manufactured in China to ensure high-quality standards.</t>
  </si>
  <si>
    <t>windproof umbrella, compact travel umbrella, lifetime warranty, fiberglass frame, automatic umbrella, lightweight rain protection, davek umbrella, water-resistant accessory, portable weather gear</t>
  </si>
  <si>
    <t>Daily commuting in unpredictable weather, Travel and vacation protection, Urban exploration during rainy seasons, Emergency car kit preparedness</t>
  </si>
  <si>
    <t>""A wind gust blew it right back into shape without breaking ribs or frame - it just bounces back from inversion." – Reddit user</t>
  </si>
  <si>
    <t>Even after years of use, they honor the lifetime guarantee and send complete replacements without hassle." – Amazon reviewer</t>
  </si>
  <si>
    <t>https://www.buyitforlifeproducts.com/?post_type=bifl-product&amp;p=6354</t>
  </si>
  <si>
    <t>Solo Umbrella</t>
  </si>
  <si>
    <t>https://www.amazon.com/DAVEK-SOLO-UMBRELLA-Classic-Black/dp/B001D24IFM/ref=sr_1_1?crid=301JA5I3EXET8&amp;dib=eyJ2IjoiMSJ9.skMYMRxX6monJeTm5tNn3yME9yPV56k_XfBRnL744XidYEtYv3iSco7bxhGCl7swt_92BpWeRKo9zzq9wFv9BIHeMbT1KEgNfj-LKoMe_bUxDAdOnB1o7L3aDx8fhNDvC3FfPd7lwXWRS3XPvrXcAW6LsZhGYo_apYcZitDJLK4J7l9rqlR0J-GThI0VYAN7__Uj28oizpI76u9LvTBl0_C4EHAP2cVMXWanoJpnfYFiTgw0k5q9afQ7dclnH9kbM2nX6QHiDdhd-JSxtwyqU0FgDb8jJCmLlavPECKOgWo.KX0oCbLBgEgumzt71FUujSk1mehkVHZ6-HjjgdEJUCg&amp;dib_tag=se&amp;keywords=Davek+Umbrella&amp;qid=1754679782&amp;sprefix=davek+umbrella%2Caps%2C672&amp;sr=8-1</t>
  </si>
  <si>
    <t>https://amzn.to/3HsnpZJ</t>
  </si>
  <si>
    <t>B001D24IFM</t>
  </si>
  <si>
    <t>https://docs.google.com/document/d/1R31KD05C6Ms3EB7Uw4-fmveNCm_FFUQpPKyQ8w0qIec</t>
  </si>
  <si>
    <t>https://docs.google.com/document/d/1XWerX_cIWbsoBSBynzscBHDw9pFag3XQRS0xa6_Nf8o/edit</t>
  </si>
  <si>
    <t>https://docs.google.com/document/d/1sdPDUs3eW06nK5oESghbBOMgns6_KIaECYe14sKFcCs/edit</t>
  </si>
  <si>
    <t>https://docs.google.com/document/d/1fOI9NFlbabwn11o7vQ4hU-CrF7tblKfo2h_yb-AytfU/edit</t>
  </si>
  <si>
    <t>https://davekny.com/pages/about-us?srsltid=AfmBOopnpnml_0nQasfEnrhFfrzzzl6CmfbnQy4x1EnZYsg_C_d-Dkfe</t>
  </si>
  <si>
    <t>https://docs.google.com/document/d/1FWXeOjQKX61pIxVX_pHbARkxMdcAqE4iSSrKB_ay2cY/edit</t>
  </si>
  <si>
    <t>https://www.amazon.com/stores/DAVEK/page/B9EB290E-1ADA-4077-B744-DC63B1F8A0E3?is_byline_deeplink=true&amp;deeplink=B9EB290E-1ADA-4077-B744-DC63B1F8A0E3&amp;redirect_store_id=B9EB290E-1ADA-4077-B744-DC63B1F8A0E3&amp;lp_asin=B001D24IFM&amp;ref_=ast_bln&amp;store_ref=bl_ast_dp_brandLogo_sto</t>
  </si>
  <si>
    <t>https://m.media-amazon.com/images/I/61j6wa8PB5L._AC_SL1000_.jpg</t>
  </si>
  <si>
    <t>https://m.media-amazon.com/images/I/61j6wa8PB5L._AC_SL1000_.jpg, https://m.media-amazon.com/images/I/61FbkDuLh0L._AC_SL1000_.jpg, https://m.media-amazon.com/images/I/61ANezLvklL._AC_SL1000_.jpg, https://m.media-amazon.com/images/I/41KQg1TrE2L._AC_SL1000_.jpg, https://m.media-amazon.com/images/I/61caNltw8QL._AC_SL1000_.jpg, https://m.media-amazon.com/images/I/51JNVbPlWyL._AC_SL1000_.jpg</t>
  </si>
  <si>
    <t>Patented wind-combat frame system is composed of high-grade steel, fiberglass, zinc alloy and aluminum to produce a vastly superior construction than your standard umbrella Beautiful Handle: The zinc alloy handle is plated brushed nickel for protection against corrosion; Features a convenient clip to attach to your belt or hold in place within a bag Super-strong Frame: Davek's Carbon WindFlex Frame?System is reinforced with flexible carbon polymer ligaments and has a solid steel shaft to prevent breakage or rib distortion in strong winds Superior-quality Fabric: Davek umbrellas use a superior-quality microweave fabric with a water-repellent outer coating and a polyurethane inner coating for maximum protection from the elements; Extremely thin and extremely strong</t>
  </si>
  <si>
    <t>THE PERFECT INDIVIDUAL-SIZED UMBRELLA With its sturdy frame construction and distinctive design, the DAVEK SOLO is the perfect combination of durability and metropolitan style. The umbrella features our unique Davek WindFibre Frame System and automatic-open and automatic-close button system. The water proof, wind resistant canopy is constructed of 190 thread count fabric (the most tightly woven available) to offer maximum protection from precipitation. The gorgeous handle features a convenient clip to attach to your belt or hold in place within a bag. Read our Technology page for more details of the Solo's unique frame system. Elegant gift box included.</t>
  </si>
  <si>
    <t>37 x 37 x 11.75 inches; 1.13 Pounds</t>
  </si>
  <si>
    <t>Patented wind-combat frame system is composed of high-grade steel, fiberglass, zinc alloy and aluminum to produce a vastly superior construction than your standard umbrella</t>
  </si>
  <si>
    <t>Beautiful Handle: The zinc alloy handle is plated brushed nickel for protection against corrosion; Features a convenient clip to attach to your belt or hold in place within a bag</t>
  </si>
  <si>
    <t>Super-strong Frame: Davek's Carbon WindFlex Frame?System is reinforced with flexible carbon polymer ligaments and has a solid steel shaft to prevent breakage or rib distortion in strong winds</t>
  </si>
  <si>
    <t>Superior-quality Fabric: Davek umbrellas use a superior-quality microweave fabric with a water-repellent outer coating and a polyurethane inner coating for maximum protection from the elements; Extremely thin and extremely strong</t>
  </si>
  <si>
    <t>&lt;p&gt;The Davek Solo shows strong BIFL potential but with some concerning inconsistencies. While many users report years of reliable service through harsh conditions, a significant minority experience premature failures that contradict the premium positioning. The lifetime warranty is robust and well-honored, making this a calculated risk.&lt;/p&gt;&lt;ul&gt;&lt;li&gt;&lt;strong&gt;Construction quality:&lt;/strong&gt; Solid-steel center rod and reinforced frame withstand significant abuse, with many users reporting 5-10+ years of continuous use without degradation.&lt;/li&gt;&lt;li&gt;&lt;strong&gt;Failure points:&lt;/strong&gt; Some users report broken spines in first windstorm and canopy fabric developing holes from normal use, suggesting quality control issues.&lt;/li&gt;&lt;li&gt;&lt;strong&gt;Warranty experience:&lt;/strong&gt; Exceptional warranty service consistently praised, with users reporting smooth replacement experiences for minimal shipping cost.&lt;/li&gt;&lt;/ul&gt;&lt;br&gt;&lt;p&gt;&lt;strong&gt;Bottom line:&lt;/strong&gt; A premium umbrella that's genuinely built to last for many owners, backed by a warranty that actually delivers. Not quite indestructible, but far more durable than typical umbrellas if you get a good one.&lt;/p&gt;</t>
  </si>
  <si>
    <t>&lt;p&gt;The Davek Solo offers good repairability with strong warranty support but mixed reports on part replacements.&lt;/p&gt;&lt;ul&gt;&lt;li&gt;&lt;strong&gt;Lifetime guarantee:&lt;/strong&gt; Davek provides an unconditional lifetime guarantee that covers almost any damage, requiring only shipping costs from the customer.&lt;/li&gt;&lt;li&gt;&lt;strong&gt;Component quality:&lt;/strong&gt; Users report the umbrella has a solid-steel center rod and strong fabric, but some experience issues with spines breaking in wind and handle ergonomics.&lt;/li&gt;&lt;li&gt;&lt;strong&gt;Repair service:&lt;/strong&gt; Rather than DIY repairs, Davek emphasizes their repair service where they'll fix or replace the umbrella for the cost of shipping only.&lt;/li&gt;&lt;/ul&gt;&lt;br&gt;&lt;p&gt;&lt;strong&gt;Bottom line:&lt;/strong&gt; While not user-serviceable in the traditional sense, the strong warranty and repair program make this a repairable product by proxy, though quality inconsistencies suggest not all units perform to BIFL standards.&lt;/p&gt;</t>
  </si>
  <si>
    <t>&lt;p&gt;DAVEK provides one of the strongest umbrella warranties available—a true unconditional lifetime guarantee with free repairs/replacements for any malfunction or damage (customer pays shipping only).&lt;/p&gt;&lt;ul&gt;&lt;li&gt;&lt;strong&gt;Coverage Terms:&lt;/strong&gt; Lifetime guarantee covers all functional issues including accidental damage. Customer experiences confirm the company honors claims efficiently, typically within 2-4 weeks.&lt;/li&gt;&lt;li&gt;&lt;strong&gt;Claim Process:&lt;/strong&gt; Simple mail-in system with automatic registration for direct purchases. Third-party retailer purchases require registration to activate warranty.&lt;/li&gt;&lt;li&gt;&lt;strong&gt;Additional Protection:&lt;/strong&gt; Includes unique loss protection program offering 50% off one replacement if umbrella is lost/stolen, plus a 30-day satisfaction guarantee.&lt;/li&gt;&lt;/ul&gt;&lt;br&gt;&lt;p&gt;&lt;strong&gt;Bottom line:&lt;/strong&gt; This is a true BIFL warranty that users consistently report is honored without hassle. The company stands behind their product with generous terms that exceed industry standards, though shipping costs are the customer's responsibility.&lt;/p&gt;</t>
  </si>
  <si>
    <t xml:space="preserve">&lt;p&gt;&amp;lt;p&amp;gt;No sustainability information found in reviews. Users focus heavily on durability and the lifetime warranty but don&amp;#39;t discuss materials sourcing, recycled content, or environmental practices.&amp;lt;/p&amp;gt;&amp;lt;ul&amp;gt;&amp;lt;li&amp;gt;&amp;lt;strong&amp;gt;Durability focus:&amp;lt;/strong&amp;gt; Many praise it as the last umbrella you&amp;#39;ll ever need and appreciate escaping the cycle of buying cheap disposable umbrellas&amp;lt;/li&amp;gt;&amp;lt;li&amp;gt;&amp;lt;strong&amp;gt;Lifetime warranty:&amp;lt;/strong&amp;gt; The Forever Guarantee suggests commitment to long-term product support, reducing waste through repairs rather than replacements&amp;lt;/li&amp;gt;&amp;lt;li&amp;gt;&amp;lt;strong&amp;gt;Mixed reliability:&amp;lt;/strong&amp;gt; Some report broken spines after minimal use while others claim 10+ years of like-new performance, making true longevity uncertain&amp;lt;/li&amp;gt;&amp;lt;/ul&amp;gt;&amp;lt;br&amp;gt;&amp;lt;p&amp;gt;&amp;lt;strong&amp;gt;Bottom line:&amp;lt;/strong&amp;gt; Built to last philosophy aligns with sustainability goals, but without details on materials, manufacturing, or end-of-life considerations, I can&amp;#39;t assess actual environmental impact.&amp;lt;/p&amp;gt;&lt;/p&gt;
</t>
  </si>
  <si>
    <t>&lt;p&gt;Davek umbrellas enjoy strong community trust, particularly in r/BuyItForLife where users praise their lifetime warranty and durability. Reddit users describe them as truly BIFL products with warranty service that's super smooth and responsive, with one user reporting perfect 10/10 warranty performance after years of use.&lt;/p&gt;&lt;ul&gt;&lt;li&gt;&lt;strong&gt;Warranty Champion:&lt;/strong&gt; The lifetime guarantee is the single biggest draw - users say it's completely nuts how comprehensive it is, covering even user-caused damage&lt;/li&gt;&lt;li&gt;&lt;strong&gt;Mixed on Handle:&lt;/strong&gt; While build quality gets praise for solid steel center rods and tough fabric, multiple users complain the Solo's egg-shaped handle causes hand fatigue and the wrist strap clip digs into palms&lt;/li&gt;&lt;li&gt;&lt;strong&gt;Quality Control Concerns:&lt;/strong&gt; Some users report spines breaking in first windstorm or fabric developing holes, suggesting inconsistent manufacturing despite the premium price&lt;/li&gt;&lt;/ul&gt;&lt;br&gt;&lt;p&gt;&lt;strong&gt;Bottom line:&lt;/strong&gt; Reddit loves Davek's warranty and many swear by them, but handle ergonomics and occasional quality control issues prevent a perfect score for this $115 umbrella.&lt;/p&gt;</t>
  </si>
  <si>
    <t>The Davek Solo is a genuine BIFL contender with a standout lifetime warranty that's actually honored with minimal fuss. While not indestructible, it significantly outperforms disposable umbrellas when you get a good unit. Quality control inconsistencies are the main concern, with some users experiencing premature failures despite the premium $115 price tag. Best for urban commuters willing to pay more upfront for potential long-term value and peace of mind through excellent warranty service.</t>
  </si>
  <si>
    <t>"Strong performer for most owners with 5-10+ years of service, but concerning quality control issues mean some units fail prematurely</t>
  </si>
  <si>
    <t>Not traditionally user-repairable, but lifetime warranty service functions as reliable repair-by-proxy system</t>
  </si>
  <si>
    <t>Exceptional lifetime guarantee covers nearly all damage scenarios with customer paying only shipping costs</t>
  </si>
  <si>
    <t>Premium $115 price justified by longevity for many owners, but handle ergonomics complaints raise value questions</t>
  </si>
  <si>
    <t>BIFL community consistently praises warranty service while noting the solid-steel construction withstands abuse most umbrellas can't handle</t>
  </si>
  <si>
    <t>The DAVEK Solo Umbrella features a patented wind-resistant frame made of high-grade steel, fiberglass, and aluminum alloys for superior durability. Its solid steel shaft and reinforced Carbon WindFlex system prevent breakage in strong winds, while the microweave fabric with water-repellent coating ensures maximum protection. The zinc alloy handle with brushed nickel plating resists corrosion and includes a convenient belt clip for easy transport.</t>
  </si>
  <si>
    <t>5-10+ years with proper use, backed by lifetime warranty</t>
  </si>
  <si>
    <t>What materials is the Davek Solo umbrella made of?</t>
  </si>
  <si>
    <t>The Davek Solo umbrella frame is made from high-grade steel, fiberglass, and aircraft-grade aluminum, all corrosion-resistant and designed for durability and wind resistance.</t>
  </si>
  <si>
    <t>What kind of guarantee does the Davek Solo umbrella come with?</t>
  </si>
  <si>
    <t>The Davek Solo comes with a Forever Guarantee, meaning if the umbrella fails to function properly at any time, it will be repaired or replaced for free (excluding shipping).</t>
  </si>
  <si>
    <t>What is the loss protection feature for the Davek Solo umbrella?</t>
  </si>
  <si>
    <t>Each Davek umbrella includes a unique loss protection serial number which allows the owner to replace a lost umbrella at up to 50% off the regular retail price, with one replacement per purchase.</t>
  </si>
  <si>
    <t>How does the automatic open and close mechanism work on the Davek Solo?</t>
  </si>
  <si>
    <t>The Davek Solo features a button that allows automatic opening and closing of the umbrella canopy, making it quick and convenient to use.</t>
  </si>
  <si>
    <t>Is the Davek Solo umbrella wind resistant?</t>
  </si>
  <si>
    <t>Yes, the Davek Solo umbrella is exceptionally wind-resistant, featuring the Davek WindFibre Frame System that enhances durability and ability to withstand strong winds.</t>
  </si>
  <si>
    <t>Solid-steel construction withstands harsh conditions</t>
  </si>
  <si>
    <t>Many users report 5-10 years longevity</t>
  </si>
  <si>
    <t>Ends disposable umbrella buying cycle</t>
  </si>
  <si>
    <t>Ergonomic issues with egg-shaped handle</t>
  </si>
  <si>
    <t>Quality control inconsistencies reported</t>
  </si>
  <si>
    <t>Premium price point of $115</t>
  </si>
  <si>
    <t>{"frequency":{"frequency":"As Needed","description":"Maintain the Solo Umbrella by DAVEK based on usage and environmental conditions."},"steps":[{"step":1,"title":"Clean","icon":"clean","description":"Use a soft cloth and mild soap to wipe down the umbrella, focusing on the frame and canopy. Avoid harsh chemicals or abrasive materials that may damage the fabric.","products":[{"name":"Soft Cloth","price":"$5-10"}]},{"step":2,"title":"Condition / Maintain","icon":"condition","description":"Check the battery level regularly through the app. Ensure the umbrella is fully closed when not in use. For electronic umbrellas, check for any loose connections and ensure the battery is properly seated.","products":[]},{"step":3,"title":"Protect / Store","icon":"protect","description":"Store the umbrella in a dry location, ensuring it is fully closed. Avoid exposing it to extreme temperatures or direct sunlight for extended periods.","products":[]}]}</t>
  </si>
  <si>
    <t>Manufactured in China under strict quality control standards set by Davek in New York.</t>
  </si>
  <si>
    <t>wind-resistant umbrella, premium umbrella, durable rain protection, lifetime warranty, steel frame umbrella, travel accessory, compact umbrella, weather protection, high-end umbrella</t>
  </si>
  <si>
    <t>Daily urban commuting, Business travel, Harsh weather protection, Long-term reliable shelter</t>
  </si>
  <si>
    <t>""The warranty service is completely nuts - they'll replace it for almost any reason for just the cost of shipping." – Reddit user</t>
  </si>
  <si>
    <t>Solid steel center rod survived five years of daily commuting, while I went through six cheap umbrellas before." – Amazon reviewer</t>
  </si>
  <si>
    <t>https://www.buyitforlifeproducts.com/?post_type=bifl-product&amp;p=6362</t>
  </si>
  <si>
    <t>BLUNT</t>
  </si>
  <si>
    <t>Metro Travel Umbrella</t>
  </si>
  <si>
    <t>https://www.amazon.com/Travel-Umbrella-Resistant-Tensioning-Perfect/dp/B089K6FB65/ref=sr_1_6?crid=ZURSA5FL9RSA&amp;dib=eyJ2IjoiMSJ9.SGVLS8zaM2qu7hoBJM6MjYxvZ2Xnw57VYLynHk48SE4kITyzl5LOOL4XjLwoAxxKo8joCxctmffrKBeipPNlfgfziBPaOT94dshuW7RSNU6fELnwm21J5_Sf6pxFRxvdNl2_tbnaVDYZXF4fgPkqZzYtSoYBIZGzZBnBj7Mb7qMpNB541S9fF1LXo_n-B6Vdz7J79V-DWrFsAP2CBBN4HDO7LGN5Z43Nr6AKYy6y03vrNE6hhb0oUiPV7q5_h609uXKblNUWvQ3zd1CY012tEM-HA6mG8fAPjgWuXgmZ1Yg.k0tpfapzQKC0dff0fs4Ie2gfkFgRAN7N0OH_JTLSvpA&amp;dib_tag=se&amp;keywords=Blunt%2BUmbrella&amp;qid=1754679858&amp;sprefix=blunt%2Bumbrella%2Caps%2C657&amp;sr=8-6&amp;th=1</t>
  </si>
  <si>
    <t>https://amzn.to/4lf1zGV</t>
  </si>
  <si>
    <t>B089K6FB65</t>
  </si>
  <si>
    <t>https://docs.google.com/document/d/16chRrPnK0qtgJVwiRn9qDsUK9YqU7qjopHzgUoug4Tk</t>
  </si>
  <si>
    <t>https://docs.google.com/document/d/15mc787NVl2E3uwps3YiaOh3eLjN9AfZbVBf7a8mc1-o/edit</t>
  </si>
  <si>
    <t>https://docs.google.com/document/d/1X0NGZjHxijd66FjTjGcYa9RqKwe-DOcfnQJgzowbS54/edit</t>
  </si>
  <si>
    <t>https://docs.google.com/document/d/1zE9VTGcz86uuMIYhAS3qLPwFDRr-can4YlXnnfwpldw/edit</t>
  </si>
  <si>
    <t>https://emily-blunt.com/</t>
  </si>
  <si>
    <t>https://docs.google.com/document/d/1OFthqRK7xvt1kiOx74XmfXd18kEl5qakYNbdkBHRt2Y/edit</t>
  </si>
  <si>
    <t>https://www.amazon.com/stores/BluntUmbrellas/page/74DCEB0E-1AE3-49EA-89A7-1879DB262BC0?is_byline_deeplink=true&amp;deeplink=06F811DF-C6A0-4C3F-AC96-EF5D023EA7A4&amp;redirect_store_id=74DCEB0E-1AE3-49EA-89A7-1879DB262BC0&amp;lp_asin=B089K6FB65&amp;ref_=ast_bln&amp;store_ref=bl_ast_dp_brandLogo_sto</t>
  </si>
  <si>
    <t>https://m.media-amazon.com/images/I/41y+g6pgsLL._AC_SL1000_.jpg</t>
  </si>
  <si>
    <t>https://m.media-amazon.com/images/I/41y+g6pgsLL._AC_SL1000_.jpg, https://m.media-amazon.com/images/I/410hfXLibcL._AC_SL1000_.jpg, https://m.media-amazon.com/images/I/31muJU07oRL._AC_SL1000_.jpg, https://m.media-amazon.com/images/I/51AaZBmVugL._AC_SL1000_.jpg, https://m.media-amazon.com/images/I/61T-CztWdNL._AC_SL1000_.jpg, https://m.media-amazon.com/images/I/51JOhWbpmML._AC_.jpg</t>
  </si>
  <si>
    <t>Compact Travel Umbrella: The BLUNT Metro is your go-to travel umbrella for days when you’re unsure of what's on the horizon. It conveniently fits in your car, handbag, or backpack so you’re always prepared, whatever the weather Windproof Design: Engineered for resilience, this strong umbrella is rigorously tested to withstand wind speeds up to 115 km/h. Featuring a specially designed aerodynamic canopy, it ensures optimal performance and unmatched durability in all weather conditions Collapsible Coverage: With its convenient 39.4" canopy, our portable umbrella is your go-to travel companion. An auto-open button provides instant coverage at your fingertips, and its unique 360° spinning technology allows for elegant maneuvering in tight spaces Heavy Duty Materials: Crafted with premium materials for everyday use, it features a sturdy fiberglass frame, ergonomic handle, and a winged canopy. BLUNT umbrellas are safer and more robust thanks to patented tips that eliminate the need for sharp points Built to Last: The BLUNT Classic Umbrella features a well-thought-out and innovative modular design. Engineered for longevity, the canopy, frame, shaft, and handle can all be easily detached for convenient repairs</t>
  </si>
  <si>
    <t>39.37 x 39.37 x 21.65 inches</t>
  </si>
  <si>
    <t>Compact Travel Umbrella: The BLUNT Metro is your go-to travel umbrella for days when you’re unsure of what's on the horizon. It conveniently fits in your car, handbag, or backpack so you’re always prepared, whatever the weather</t>
  </si>
  <si>
    <t>Windproof Design: Engineered for resilience, this strong umbrella is rigorously tested to withstand wind speeds up to 115 km/h. Featuring a specially designed aerodynamic canopy, it ensures optimal performance and unmatched durability in all weather conditions</t>
  </si>
  <si>
    <t>Collapsible Coverage: With its convenient 39.4" canopy, our portable umbrella is your go-to travel companion. An auto-open button provides instant coverage at your fingertips, and its unique 360° spinning technology allows for elegant maneuvering in tight spaces</t>
  </si>
  <si>
    <t>Heavy Duty Materials: Crafted with premium materials for everyday use, it features a sturdy fiberglass frame, ergonomic handle, and a winged canopy. BLUNT umbrellas are safer and more robust thanks to patented tips that eliminate the need for sharp points</t>
  </si>
  <si>
    <t>Built to Last: The BLUNT Classic Umbrella features a well-thought-out and innovative modular design. Engineered for longevity, the canopy, frame, shaft, and handle can all be easily detached for convenient repairs</t>
  </si>
  <si>
    <t>&lt;p&gt;The BLUNT Metro is a quality control gamble. When you get a good one, users report it lasting 10+ years through brutal winds. When you get a bad one, it catastrophically fails within 4-5 uses.&lt;/p&gt;&lt;ul&gt;&lt;li&gt;&lt;strong&gt;Build quality lottery:&lt;/strong&gt; Users report handles breaking off after minimal use, rods snapping in half, and top mechanisms exploding — while others say theirs survived being blown across parking lots and lasted a decade in Oklahoma storms&lt;/li&gt;&lt;li&gt;&lt;strong&gt;Intentional wobble misunderstood:&lt;/strong&gt; The rotating shaft designed to prevent breakage feels shaky and cheap to many users, creating doubt about the $89 investment before it even faces weather&lt;/li&gt;&lt;li&gt;&lt;strong&gt;Tank-like when it works:&lt;/strong&gt; Long-term owners praise surviving 34 MPH gusts and years of abuse, with one user claiming perfect condition after 10+ years of use&lt;/li&gt;&lt;/ul&gt;&lt;br&gt;&lt;p&gt;&lt;strong&gt;Bottom line:&lt;/strong&gt; Could've been great, but inconsistent quality control means you're rolling dice on whether you get a decade-long companion or expensive junk that breaks on use #5. The 2-year warranty helps, but shouldn't be necessary at this price point.&lt;/p&gt;</t>
  </si>
  <si>
    <t>&lt;p&gt;The Blunt Metro Travel Umbrella has mediocre repairability despite its premium positioning.&lt;/p&gt;&lt;ul&gt;&lt;li&gt;&lt;strong&gt;Structural Issues:&lt;/strong&gt; Many users report catastrophic failures with the handle casing breaking off or the top mechanism 'exploding' after minimal use, suggesting repair-unfriendly design points.&lt;/li&gt;&lt;li&gt;&lt;strong&gt;Parts &amp; Support:&lt;/strong&gt; No evidence of replacement parts availability or repair documentation from manufacturer, leaving users with broken units without recourse.&lt;/li&gt;&lt;li&gt;&lt;strong&gt;Construction:&lt;/strong&gt; The umbrella shaft has a deliberately loose 'wiggle' design feature that confuses users but is apparently intentional, suggesting a proprietary design that might complicate standard repairs.&lt;/li&gt;&lt;/ul&gt;&lt;br&gt;&lt;p&gt;&lt;strong&gt;Bottom line:&lt;/strong&gt; Despite being positioned as a BIFL product, reviews indicate breakage at critical stress points with no clear repair pathway, making this an expensive disposable item if it fails outside warranty.&lt;/p&gt;</t>
  </si>
  <si>
    <t>&lt;p&gt;BLUNT offers a solid warranty with a base 2-year guarantee that can be extended to 4 years (for mechanical parts) when registered through their B Hub account.&lt;/p&gt;&lt;ul&gt;&lt;li&gt;&lt;strong&gt;Duration:&lt;/strong&gt; 2-year standard warranty, extendable to 4 years with registration&lt;/li&gt;&lt;li&gt;&lt;strong&gt;Process:&lt;/strong&gt; Claims require registration and proof of purchase, with repairs prioritized over replacements for sustainability&lt;/li&gt;&lt;li&gt;&lt;strong&gt;Limitations:&lt;/strong&gt; Doesn't cover accidental damage, fabric wear, or shipping costs&lt;/li&gt;&lt;/ul&gt;&lt;br&gt;&lt;p&gt;&lt;strong&gt;Bottom line:&lt;/strong&gt; BLUNT backs their premium umbrellas with a respectable multi-year warranty that many users report is honored, though the registration requirement adds a step that some buyers might miss.&lt;/p&gt;</t>
  </si>
  <si>
    <t xml:space="preserve">&lt;p&gt;&amp;lt;p&amp;gt;No sustainability information found in the reviews. Users focus on durability and longevity, with some reporting umbrellas lasting over 10 years, but don&amp;#39;t discuss materials, manufacturing, or environmental practices.&amp;lt;/p&amp;gt;&amp;lt;ul&amp;gt;&amp;lt;li&amp;gt;&amp;lt;strong&amp;gt;Durability Claims:&amp;lt;/strong&amp;gt; Multiple users report umbrellas lasting a decade or more, which reduces replacement waste&amp;lt;/li&amp;gt;&amp;lt;li&amp;gt;&amp;lt;strong&amp;gt;Quality Control Issues:&amp;lt;/strong&amp;gt; Many report early failures after minimal use, creating premature waste&amp;lt;/li&amp;gt;&amp;lt;li&amp;gt;&amp;lt;strong&amp;gt;No Eco Details:&amp;lt;/strong&amp;gt; Reviews lack mentions of recycled materials, ethical sourcing, or end-of-life disposal&amp;lt;/li&amp;gt;&amp;lt;/ul&amp;gt;&amp;lt;br&amp;gt;&amp;lt;p&amp;gt;&amp;lt;strong&amp;gt;Bottom line:&amp;lt;/strong&amp;gt; While long-lasting products inherently reduce waste, the brand makes no apparent sustainability claims and faces quality consistency issues that undermine its eco-potential.&amp;lt;/p&amp;gt;&lt;/p&gt;
</t>
  </si>
  <si>
    <t>&lt;p&gt;The BLUNT Metro generates passionate but polarized reactions across Reddit and review sites. Long-term owners swear by its decade-plus durability, while others report catastrophic failures after minimal use.&lt;/p&gt;&lt;ul&gt;&lt;li&gt;&lt;strong&gt;Durability divide:&lt;/strong&gt; Users report either 10+ years of flawless performance or complete failure within 4-5 uses, suggesting inconsistent quality control&lt;/li&gt;&lt;li&gt;&lt;strong&gt;Design confusion:&lt;/strong&gt; The rotating shaft feature feels shaky and cheap to many first-time buyers, undermining the premium price perception&lt;/li&gt;&lt;li&gt;&lt;strong&gt;Size disappointment:&lt;/strong&gt; Despite being bulky when folded, the canopy provides surprisingly small coverage - a major complaint for the price point&lt;/li&gt;&lt;/ul&gt;&lt;br&gt;&lt;p&gt;&lt;strong&gt;Bottom line:&lt;/strong&gt; While BIFL enthusiasts appreciate its wind resistance and some units truly last forever, the risk of getting a dud combined with the small canopy and bulky size make it a controversial recommendation at $89.&lt;/p&gt;</t>
  </si>
  <si>
    <t>The Blunt Metro Travel Umbrella is a BIFL gamble rather than a sure bet. While some users enjoy a decade-plus of service, alarming numbers experience catastrophic failures within minimal use cycles. The respectable 2-4 year warranty provides some security, but the fundamental issues appear to be design flaws and quality control inconsistencies. Despite its premium price point, the umbrella's limited coverage area, bulky folded size, and unpredictable longevity make it difficult to recommend for serious BIFL buyers seeking guaranteed performance.</t>
  </si>
  <si>
    <t>"Wildly inconsistent durability reports suggest serious quality control issues - you might get a 10-year champion or a 5-use failure</t>
  </si>
  <si>
    <t>Critical repair limitations with no replacement parts available and common failure points at the handle and top mechanism</t>
  </si>
  <si>
    <t>Solid 2-year warranty (extendable to 4 years) that reportedly honors claims, though registration is required</t>
  </si>
  <si>
    <t>Poor value at $89 given the small canopy coverage, bulky folded size, and risk of early failure</t>
  </si>
  <si>
    <t>Wind resistance universally praised, but the deliberately loose shaft design confuses and disappoints many buyers</t>
  </si>
  <si>
    <t>The BLUNT Metro Travel Umbrella combines portability with exceptional durability through its aerodynamic canopy and innovative design. Engineered to withstand winds up to 115 km/h, it features a fiberglass frame, patented blunt tips for safety, and convenient auto-open functionality. The 39.4-inch canopy provides substantial coverage while its compact folded form makes it ideal for daily carry in backpacks or handbags.</t>
  </si>
  <si>
    <t>2-5 years with regular use, potentially 10+ years with careful handling</t>
  </si>
  <si>
    <t>What are the key dimensions and weight of the Metro Travel Umbrella by BLUNT?</t>
  </si>
  <si>
    <t>The Metro Travel Umbrella has a closed length of 14 inches, an open canopy diameter of 37-39.4 inches, and weighs approximately 0.77 lbs.</t>
  </si>
  <si>
    <t>Is the Metro Travel Umbrella by BLUNT wind-resistant?</t>
  </si>
  <si>
    <t>Yes, the umbrella is wind-tested to withstand winds up to 55 mph, providing reliable performance in windy conditions.</t>
  </si>
  <si>
    <t>What materials are used in the construction of the BLUNT Metro Umbrella?</t>
  </si>
  <si>
    <t>The canopy is made from quick-dry polyester, the frame includes polycarbonate fiberglass, the shaft is anodized aluminum, and the handle is made of TPR rubber.</t>
  </si>
  <si>
    <t>Does the BLUNT Metro Umbrella have any special features for ease of use or durability?</t>
  </si>
  <si>
    <t>Yes, it features an auto-open button for instant coverage, patented Blunt Tips that distribute tension evenly, double struts for durability, and a 360° spinning canopy to prevent damage in narrow spaces.</t>
  </si>
  <si>
    <t>What warranty does BLUNT offer on the Metro Travel Umbrella?</t>
  </si>
  <si>
    <t>BLUNT provides a 2-year global warranty covering manufacturing defects, valid worldwide regardless of the place of purchase.</t>
  </si>
  <si>
    <t>Exceptional wind resistance in storms</t>
  </si>
  <si>
    <t>Extended warranty with registration option</t>
  </si>
  <si>
    <t>Attractive minimalist design aesthetic</t>
  </si>
  <si>
    <t>Quality control issues cause early failures</t>
  </si>
  <si>
    <t>Smaller canopy coverage than expected</t>
  </si>
  <si>
    <t>Bulky when folded for travel</t>
  </si>
  <si>
    <t>Expensive for inconsistent durability</t>
  </si>
  <si>
    <t>{"frequency":{"frequency":"After each use and as needed","description":"Dry and clean the umbrella after every use to prevent mildew and maintain performance; inspect periodically for any damages or stiffness."},"steps":[{"step":1,"title":"Clean","icon":"clean","description":"Wipe the canopy with a clean cloth and warm water to remove dirt or marks. Avoid chemical detergents, bristle brushes, and machine washing to prevent damage.","products":[{"name":"Gentle microfibre cloth","price":"$5-10"}]},{"step":2,"title":"Condition / Maintain","icon":"condition","description":"Ensure the canopy is left open overnight when new to ease the opening mechanism. Regularly check the tension of the canopy and operate the auto-open/close smoothly to maintain function.","products":[]},{"step":3,"title":"Protect / Store","icon":"protect","description":"Always dry the umbrella completely before storing by leaving it fully open or standing upright with the canopy tie released to avoid mildew and water stains. Store in a dry place and use the carry sleeve for protection when not in use.","products":[]}]}</t>
  </si>
  <si>
    <t>Designed in New Zealand and manufactured in Xiamen, China with skilled manufacturing partners specializing in hand-stitched umbrellas.</t>
  </si>
  <si>
    <t>windproof umbrella, travel accessory, compact umbrella, fiberglass frame, auto-open, blunt tips, portable rain protection, weather gear, durable umbrella</t>
  </si>
  <si>
    <t>Daily urban commuting, Travel and tourism, Unexpected weather changes, Crowded pedestrian areas</t>
  </si>
  <si>
    <t>""Despite being bulky when folded, the canopy provides surprisingly small coverage - a major disappointment considering the premium price point." – Reddit user</t>
  </si>
  <si>
    <t>The umbrella shaft has a deliberately loose 'wiggle' design that feels cheap but is apparently intentional, confusing many first-time owners." – Amazon reviewer</t>
  </si>
  <si>
    <t>https://www.buyitforlifeproducts.com/?post_type=bifl-product&amp;p=6370</t>
  </si>
  <si>
    <t>Virtuoso Plus Breadmaker</t>
  </si>
  <si>
    <t>https://www.amazon.com/Zojirushi-BB-PDC20BA-Virtuoso-Breadmaker-Stainless/dp/B07BQ28TQ6/ref=sr_1_1?crid=23TSACTQA6441&amp;dib=eyJ2IjoiMSJ9.poKjMwparHRGAcCDUmB_3BOhK34kz2GugO8nDvaZBGw87aqgWCcU9tEF6X9p6OCQ8CZhi9OGde1f7mv7xn6yQbSANgK3LLmTuX3TKkbzb0sr0TgxwMh15Sy5Fg7p4_Ba64iaam7ce4xDvu57JgC8h0L08s3imcv10uDSStNPVtUD_otWb6M-eOof4EN3rdwgzEKiOr0oMO0B0IqtuGcBA8PDb0tqQmICogriP-AVeiM.kFFEdWC_g5vvo-QEVxXpQIOmygKQ95OEU6sHq-d_92s&amp;dib_tag=se&amp;keywords=Zojirushi+BB-PDC20BA+Breadmaker&amp;qid=1754679908&amp;sprefix=zojirushi+bb-pdc20ba+breadmaker%2Caps%2C681&amp;sr=8-1</t>
  </si>
  <si>
    <t>https://amzn.to/47j6kvJ</t>
  </si>
  <si>
    <t>B07BQ28TQ6</t>
  </si>
  <si>
    <t>https://docs.google.com/document/d/1ii2UATflXmkRtcN-Ksrp6zRlXmeewfbBnX4v2G-oKDo</t>
  </si>
  <si>
    <t>https://docs.google.com/document/d/1x0qgv-smi3Nk4ekLjZY19v67cNZ7c_g4cxQIBHZPh5w/edit</t>
  </si>
  <si>
    <t>https://docs.google.com/document/d/1xbpiLfLbBDwhKcscYhxREuPm8s99hJ478hnk7NUulzk/edit</t>
  </si>
  <si>
    <t>https://www.zojimall.com/</t>
  </si>
  <si>
    <t>https://docs.google.com/document/d/19XOtwnM73ssoHnN8F6nw-qqKNDKncCCRwxflvJPEsAc/edit</t>
  </si>
  <si>
    <t>https://www.amazon.com/stores/Zojirushi/page/4D091DFE-7D4F-4118-A704-C389FBA53C4E?is_byline_deeplink=true&amp;deeplink=6AAEA815-B39D-46D1-9859-9A0E6DFBC48F&amp;redirect_store_id=4D091DFE-7D4F-4118-A704-C389FBA53C4E&amp;lp_asin=B07BQ28TQ6&amp;ref_=ast_bln&amp;store_ref=bl_ast_dp_brandLogo_sto</t>
  </si>
  <si>
    <t>https://m.media-amazon.com/images/I/51SjPtJjJeL._AC_SL1000_.jpg</t>
  </si>
  <si>
    <t>https://m.media-amazon.com/images/I/51SjPtJjJeL._AC_SL1000_.jpg, https://m.media-amazon.com/images/I/71-0v3bB5VL._AC_SL1250_.jpg, https://m.media-amazon.com/images/I/715RZWAeYFL._AC_SL1250_.jpg, https://m.media-amazon.com/images/I/61P1DFYBc2L._AC_SL1250_.jpg, https://m.media-amazon.com/images/I/61N-mgpE+nL._AC_SL1250_.jpg, https://m.media-amazon.com/images/I/71uB+pn--4L._AC_SL1250_.jpg, https://m.media-amazon.com/images/I/71b-j4IzBeL._AC_SL1500_.jpg, https://m.media-amazon.com/images/I/61AzTAj-guL._AC_SL1441_.jpg, https://m.media-amazon.com/images/I/51PS12-zVpL._AC_SL1004_.jpg</t>
  </si>
  <si>
    <t>Home &amp; Kitchen &gt; Kitchen &amp; Dining &gt; Small Appliances &gt; Bread Machines</t>
  </si>
  <si>
    <t>Various healthy course settings include Multigrain, Whole Wheat, Rapid Whole Wheat, Gluten Free, Salt Free, Sugar Free and Vegan Double Kneading Blades thoroughly knead dough for superior results; Dual heaters on the bottom and lid of the bread maker promote even baking and browning Rapid courses allow you to bake a loaf of white or whole wheat bread in just 2 hours and 25 minutes Large, easy-to-read LCD display with convenient key code on lid simplifies course selection; RAPID SETTING: Use Rapid setting to have your loaf ready to eat in under two and a half hours Electrical Rating 120 volts / 700 watts.Cord Length:39 inch</t>
  </si>
  <si>
    <t>Get performance like you've never seen from a breadmaker. A revolutionary heating element built into our Home Bakery Virtuoso Breadmaker changes the way you can bake bread at home. With perfectly browned crust every time, anyone can be a master baker. From novice to expert, now any home baker can take advantage of our most technologically advanced breadmaker, loaded with menu settings and options for the ultimate in versatility. For a basic bread recipe, simply add in measured ingredients, close the lid, make a selection from the user-friendly LCD control panel, and the Home Bakery Supreme takes care of the rest--baking up a rectangular-shaped 2-pound loaf of bread to perfection. Choose from three crust shades--light, medium, or dark--and from various healthy course settings, such as multigrain, whole wheat, rapid whole wheat, gluten free, salt free, and vegan. Best of all, the machine's timer can be set to delay the end of the baking cycle by up to 13 hours, which makes it possible to wake up to the smell of freshly baked, homemade bread in the morning or to come home to a warm loaf at the end of a long day at the office. The bread maker provides two blades for thorough dough kneading and a higher rise, a large viewing window, an "on" indicator light, a start/reset button, and a removable nonstick bread pan for easy cleaning. Accessories include a liquid measuring cup, nested measuring cups, and a measuring spoon. Instruction manual and recipe book also included.</t>
  </si>
  <si>
    <t>10.5"D x 18"W x 12.87"H</t>
  </si>
  <si>
    <t>Various healthy course settings include Multigrain, Whole Wheat, Rapid Whole Wheat, Gluten Free, Salt Free, Sugar Free and Vegan</t>
  </si>
  <si>
    <t>Double Kneading Blades thoroughly knead dough for superior results; Dual heaters on the bottom and lid of the bread maker promote even baking and browning</t>
  </si>
  <si>
    <t>Rapid courses allow you to bake a loaf of white or whole wheat bread in just 2 hours and 25 minutes</t>
  </si>
  <si>
    <t>Large, easy-to-read LCD display with convenient key code on lid simplifies course selection; RAPID SETTING: Use Rapid setting to have your loaf ready to eat in under two and a half hours</t>
  </si>
  <si>
    <t>Electrical Rating 120 volts / 700 watts.Cord Length:39 inch</t>
  </si>
  <si>
    <t>&lt;p&gt;This breadmaker stands as a true mechanical workhorse in the kitchen. Many users report replacing previous Zojirushi models that served faithfully for 18-25 years, indicating exceptional lifespan potential.&lt;/p&gt;&lt;ul&gt;&lt;li&gt;&lt;strong&gt;Build quality:&lt;/strong&gt; Robust construction with heavy-duty components that remain stable during vigorous kneading cycles. Users consistently contrast it with flimsier competitors.&lt;/li&gt;&lt;li&gt;&lt;strong&gt;Wear patterns:&lt;/strong&gt; The non-stick coating on bread pans and paddles shows degradation after 1-2 years of heavy use, requiring replacement. This is the primary durability weak point.&lt;/li&gt;&lt;li&gt;&lt;strong&gt;Repairability:&lt;/strong&gt; Replacement parts are readily available directly from manufacturer, extending usable life significantly. Expensive ($100+ for pans) but preserves investment.&lt;/li&gt;&lt;/ul&gt;&lt;br&gt;&lt;p&gt;&lt;strong&gt;Bottom line:&lt;/strong&gt; Core machine built to last decades with proper care, but expect to replace consumable parts every few years. A genuine BIFL item with modest maintenance costs.&lt;/p&gt;</t>
  </si>
  <si>
    <t>&lt;p&gt;Solid BIFL potential but with some key repair limitations. Replacement parts are available directly from manufacturer but expensive.&lt;/p&gt;&lt;ul&gt;&lt;li&gt;&lt;strong&gt;Part availability:&lt;/strong&gt; Multiple users confirm ordering replacement bread pans and mixing paddles directly from Zojirushi, though they note pans cost over $100.&lt;/li&gt;&lt;li&gt;&lt;strong&gt;Common wear points:&lt;/strong&gt; Non-stick coating on bread pan and paddles degrades after 1-2 years of heavy use according to several reviewers, requiring replacement to maintain food safety.&lt;/li&gt;&lt;li&gt;&lt;strong&gt;Long-term durability:&lt;/strong&gt; Many users replacing previous Zojirushi models that lasted 18-25 years, showing excellent core mechanism longevity despite consumable parts wearing out.&lt;/li&gt;&lt;/ul&gt;&lt;br&gt;&lt;p&gt;&lt;strong&gt;Bottom line:&lt;/strong&gt; Standard disassembly with accessible replacement parts, but high-cost components and non-stick coating issues keep it from being truly repair-friendly. Expect to replace wear items every few years.&lt;/p&gt;</t>
  </si>
  <si>
    <t>&lt;p&gt;Zojirushi offers a standard 1-year limited warranty for the Virtuoso Plus Breadmaker, covering manufacturing defects in materials and workmanship when purchased new and used in the USA/Canada.&lt;/p&gt;&lt;ul&gt;&lt;li&gt;&lt;strong&gt;Duration:&lt;/strong&gt; 1 year for household use, reduced to 6 months if used commercially&lt;/li&gt;&lt;li&gt;&lt;strong&gt;Process:&lt;/strong&gt; Requires contacting customer service for a Return Authorization Number before shipping, and proof of purchase&lt;/li&gt;&lt;li&gt;&lt;strong&gt;Exclusions:&lt;/strong&gt; Non-electric parts (bread pans, kneading blades) are specifically excluded from coverage, which is problematic as these are the components most frequently reported to fail&lt;/li&gt;&lt;/ul&gt;&lt;br&gt;&lt;p&gt;&lt;strong&gt;Bottom line:&lt;/strong&gt; While Zojirushi offers standard shipping-covered repairs during the warranty period, the specific exclusion of bread pans and kneading blades (the most common failure points) significantly limits the warranty's real-world value for long-term ownership.&lt;/p&gt;</t>
  </si>
  <si>
    <t xml:space="preserve">&lt;p&gt;&amp;lt;p&amp;gt;Users repeatedly mention machines lasting 18-25 years, with replacement parts readily available to extend lifespan further. The ability to repair instead of replace is a core sustainability feature.&amp;lt;/p&amp;gt;&amp;lt;ul&amp;gt;&amp;lt;li&amp;gt;&amp;lt;strong&amp;gt;Longevity proof:&amp;lt;/strong&amp;gt; Multiple reviewers replacing 25-year-old Zojirushi units, showing exceptional durability that prevents landfill waste&amp;lt;/li&amp;gt;&amp;lt;li&amp;gt;&amp;lt;strong&amp;gt;Repairable design:&amp;lt;/strong&amp;gt; Replacement bread pans and paddles available directly from manufacturer, though expensive, enabling users to maintain rather than discard the machine&amp;lt;/li&amp;gt;&amp;lt;li&amp;gt;&amp;lt;strong&amp;gt;Energy efficiency:&amp;lt;/strong&amp;gt; Daily homemade bread eliminates packaging waste and transport emissions from store-bought alternatives, with users saying it has more than paid for itself&amp;lt;/li&amp;gt;&amp;lt;/ul&amp;gt;&amp;lt;br&amp;gt;&amp;lt;p&amp;gt;&amp;lt;strong&amp;gt;Bottom line:&amp;lt;/strong&amp;gt; Built to outlast multiple generations of cheaper alternatives, though the non-stick coating wear after 1-2 years of heavy use slightly undermines the otherwise stellar sustainability profile.&amp;lt;/p&amp;gt;&lt;/p&gt;
</t>
  </si>
  <si>
    <t>&lt;p&gt;Zojirushi breadmakers are community favorites with passionate users reporting machines lasting 18-25 years. Mixed feelings emerge around the peeling non-stick pan coating after 1-2 years of heavy use, which conflicts with the buy-it-for-life reputation.&lt;/p&gt;&lt;ul&gt;&lt;li&gt;&lt;strong&gt;Durability champions:&lt;/strong&gt; Users replacing 25-year-old Zojirushis with new ones shows exceptional brand loyalty built on decades of reliable performance&lt;/li&gt;&lt;li&gt;&lt;strong&gt;Pan coating controversy:&lt;/strong&gt; Multiple reports of non-stick coating peeling at rivets with no warranty coverage frustrates premium buyers expecting lifetime quality&lt;/li&gt;&lt;li&gt;&lt;strong&gt;Specialty diet hero:&lt;/strong&gt; Celiac and keto communities praise it as essential for handling temperamental gluten-free and low-carb doughs where cheaper machines fail&lt;/li&gt;&lt;/ul&gt;&lt;br&gt;&lt;p&gt;&lt;strong&gt;Bottom line:&lt;/strong&gt; Despite the $400+ price tag and pan coating issues, the consensus remains strongly positive with users calling it their best kitchen purchase that pays for itself through daily use.&lt;/p&gt;</t>
  </si>
  <si>
    <t>The Zojirushi Virtuoso Plus Breadmaker is a mixed BIFL proposition. Core mechanics built to last decades are undermined by non-stick pans and paddles that fail within 1-2 years of heavy use, with replacements costing $100+. Ideal for specialty bread enthusiasts who'll use it daily—especially those with dietary restrictions requiring precise dough handling. Premium $400 price is justified by 20+ year lifespan potential, but factor in recurring pan replacement costs that aren't covered by the underwhelming 1-year warranty.</t>
  </si>
  <si>
    <t>"Core machine demonstrates impressive 18-25 year lifespan, with many owners replacing decades-old Zojirushi units with new ones</t>
  </si>
  <si>
    <t>Reliable repairability with direct manufacturer part availability, but expect to replace $100+ bread pans every 1-2 years with heavy use</t>
  </si>
  <si>
    <t>Warranty explicitly excludes the bread pans and paddles that fail most frequently, severely limiting practical coverage</t>
  </si>
  <si>
    <t>Premium $400+ investment pays off for daily bread makers, particularly those with specialty diet needs where cheaper machines fail</t>
  </si>
  <si>
    <t>Consistently praised for unmatched performance and decades-long reliability, though non-stick coating failure is a universal complaint</t>
  </si>
  <si>
    <t>The Zojirushi Virtuoso Plus Breadmaker delivers professional-quality bread with its double kneading blades and dual heating elements. Built with robust components that remain stable during vigorous kneading, it handles specialized doughs that defeat lesser machines. The large LCD display and preset programs for multigrain, gluten-free, and vegan recipes make artisan breadmaking accessible for daily use.</t>
  </si>
  <si>
    <t>18-25 years for the core machine with periodic replacement of bread pans and paddles every 1-2 years</t>
  </si>
  <si>
    <t>Can the Zojirushi Virtuoso Plus Breadmaker make gluten-free bread?</t>
  </si>
  <si>
    <t>Yes, the Zojiroshi Virtuoso Plus Breadmaker includes a dedicated gluten-free cycle. This setting helps develop gluten-free doughs so they rise and bake properly. It is recommended to use the Homemade setting with adjusted timings for gluten-free recipes if needed.</t>
  </si>
  <si>
    <t>What are the/customizable features of the Zojirushi Virtuoso Plus Breadmaker?</t>
  </si>
  <si>
    <t>The Zojirushi Virtuoso Plus Breadmaker offers customizable settings through its three Homemade memory options. These allow users to adjust knead, rise, and bake times according to their specific recipes. It also features a variety of preset cycles for different types of bread.</t>
  </si>
  <si>
    <t>Can I use my own recipes with the Zojirushi Virtuoso Plus Breadmaker?</t>
  </si>
  <si>
    <t>Yes, you can use your own recipes with the Zojirushi Virtuoso Plus Breadmaker. However, it's important to ensure that the total amount of ingredients does not exceed the machine's capacity. Recipes from the manual are recommended for optimal results.</t>
  </si>
  <si>
    <t>How does the dual kneading blade feature work?</t>
  </si>
  <si>
    <t>The dual kneading blades in the Zojirushi Virtuoso Plus Breadmaker knead dough more effectively and with less effort than single-blade machines. This feature helps in thorough mixing and developing of both gluten and gluten-free doughs.</t>
  </si>
  <si>
    <t>What is the capacity of the Zojirushi Virtuoso Plus Breadmaker?</t>
  </si>
  <si>
    <t>The Zojirushi Virtuoso Plus Breadmaker has the capability to bake a 2-pound loaf of bread automatically. It produces a traditional, horizontal loaf shape.</t>
  </si>
  <si>
    <t>Machines often last 18-25 years</t>
  </si>
  <si>
    <t>Heavy-duty components withstand vigorous kneading</t>
  </si>
  <si>
    <t>Replacement parts readily available from manufacturer</t>
  </si>
  <si>
    <t>Excellent for specialty diets like gluten-free</t>
  </si>
  <si>
    <t>Non-stick coating peels after 1-2 years</t>
  </si>
  <si>
    <t>Replacement pans cost over $100</t>
  </si>
  <si>
    <t>Limited 1-year warranty excludes bread pans</t>
  </si>
  <si>
    <t>High upfront cost exceeds $400</t>
  </si>
  <si>
    <t>{"frequency":{"frequency":"After Each Use / Monthly / As Needed","description":"Regular cleaning and maintenance are crucial for optimal performance and longevity"},"steps":[{"step":1,"title":"Clean","icon":"clean","description":"Unplug the breadmaker and let it cool before cleaning. Remove the bread pan, kneading blade, and inner lid. Clean these parts with warm water and mild soap. Avoid soaking the baking pan in water, and don't use abrasive cleaners or scourers.","products":[{"name":"Mild Dish Soap","price":"$5"}]},{"step":2,"title":"Condition / Maintain","icon":"condition","description":"Periodically apply 3-in-1 oil or sewing machine oil to the kneading shaft to prevent rust and maintain smooth operation. This should be done at least every six months or more frequently with heavy use.","products":[{"name":"3-in-1 Oil","price":"$5-10"},{"name":"Sewing Machine Oil","price":"$10-15"}]},{"step":3,"title":"Protect / Store","icon":"protect","description":"Store the breadmaker in a dry area when not in use. Ensure the machine is completely clean and dry before storing. Keep all parts free from moisture to prevent rust.","products":[]}]}</t>
  </si>
  <si>
    <t>Manufactured in China in a Zojirushi factory that meets the highest standards set by Zojirushi.</t>
  </si>
  <si>
    <t>breadmaker, zojirushi, gluten-free baking, home bread machine, kitchen appliance, dual kneading blades, multigrain bread, vegan baking, durable appliance, artisan bread</t>
  </si>
  <si>
    <t>Daily homemade bread baking, Gluten-free and specialty diet baking, Artisan bread production, Whole grain and multigrain loaves, Rapid bread preparation</t>
  </si>
  <si>
    <t>""Multiple users confirm ordering replacement bread pans and mixing paddles directly from Zojirushi, though they note pans cost over $100." – Repairability review</t>
  </si>
  <si>
    <t>Despite the $400+ price tag and pan coating issues, the consensus remains strongly positive with users calling it their best kitchen purchase." – Community consensus</t>
  </si>
  <si>
    <t>https://www.buyitforlifeproducts.com/?post_type=bifl-product&amp;p=6381</t>
  </si>
  <si>
    <t>Baratza</t>
  </si>
  <si>
    <t>Encore Coffee Grinder</t>
  </si>
  <si>
    <t>https://www.amazon.com/Baratza-Encore-Conical-Coffee-Grinder/dp/B007F183LK/ref=sr_1_5?crid=RZMNWO4814T4&amp;dib=eyJ2IjoiMSJ9.RitTQn6n8wy6ypDGr_3NP_ROXIaaeW4EzHNvmlB-8kxZ5EKAEiRKmG7BLhnLwaLzSBrWlWQMVP04Yf20MSEhQwJfP5YO79zH2ZePXvr1KKJobtu1k03F96eDswOUSTyur900fRm4pY-U2Oa5vmEweIBcWK-FwWBXikbmCkSpInpjEAvS02U4ZRUL12-Ty4F0icguID4dXtLMlHlgvSX9vX3cLpz9M6yQVVlxNOirmtqY81zoLUFt-Gko5SRqa4zmMPKBx5XHLdcDc2-si73DcxV30G4JbY0Z7gX0Mxi-4aM.g2qik2B7HTGvMss1qiOYQM_QDiBRY9E5tAirfdA61GE&amp;dib_tag=se&amp;keywords=Baratza%2BEncore%2BElectric%2BConical%2BBurr%2BCoffee%2BGrinder&amp;qid=1754679974&amp;sprefix=baratza%2Bencore%2Belectric%2Bconical%2Bburr%2Bcoffee%2Bgrinder%2Caps%2C694&amp;sr=8-5&amp;th=1</t>
  </si>
  <si>
    <t>https://amzn.to/4fDO7ez</t>
  </si>
  <si>
    <t>B007F183LK</t>
  </si>
  <si>
    <t>https://docs.google.com/document/d/14_tS5mt4Mn0RcDXiJF2TWfM2aMRl2-Qri_-LHHIpHE0</t>
  </si>
  <si>
    <t>https://docs.google.com/document/d/135ReLnuW0Np0w19pudtEgUNmS0h3Ir177wGsmy2FMJI/edit</t>
  </si>
  <si>
    <t>https://docs.google.com/document/d/1DL1NsMHbcDU40_eKljFE_IRC1abIrmK9psULPQTNQAg/edit</t>
  </si>
  <si>
    <t>https://docs.google.com/document/d/15e1zFktRuzC2Rdm13YTpGV2S2SgCudIrl2XHxSppcGg/edit</t>
  </si>
  <si>
    <t>https://www.baratza.com/en-us</t>
  </si>
  <si>
    <t>https://docs.google.com/document/d/1QfWROGudD3QXSPQ4DwMHeaXaIZ1SmxgUCMrga4enpdM/edit</t>
  </si>
  <si>
    <t>https://www.amazon.com/stores/Baratza/page/30795777-B8D4-4308-A92E-74B5B4D2FFDA?is_byline_deeplink=true&amp;deeplink=30795777-B8D4-4308-A92E-74B5B4D2FFDA&amp;redirect_store_id=30795777-B8D4-4308-A92E-74B5B4D2FFDA&amp;lp_asin=B007F183LK&amp;ref_=ast_bln&amp;store_ref=bl_ast_dp_brandLogo_sto</t>
  </si>
  <si>
    <t>https://m.media-amazon.com/images/I/51RV+DAkEVL._AC_SL1300_.jpg</t>
  </si>
  <si>
    <t>https://m.media-amazon.com/images/I/51RV+DAkEVL._AC_SL1300_.jpg, https://m.media-amazon.com/images/I/51RZMLULtXL._AC_SL1300_.jpg, https://m.media-amazon.com/images/I/61b3wQnTvYL._AC_SL1300_.jpg, https://m.media-amazon.com/images/I/51ajuavZR4L._AC_SL1300_.jpg</t>
  </si>
  <si>
    <t>Specialty Coffee Association Award Winning Grinders - Baratza grinders are preferred by coffee professionals and backed by Baratza’s world class support. Go-To Entry Level Grinder - Baratza’s best-selling grinder, with its small footprint, is THE choice for brewing coffee at home. Available in White or Black. User Friendly - A convenient, front-mounted pulse button, plus a simple ON/OFF switch make it easy to grind fresh coffee. 40 Grind Settings - Engineered with 40mm commercial-grade conical burrs that help you explore the extensive range of brew methods (espresso, Aeropress, Hario V60, Chemex, French Press, and automatic brewers). Quality &amp; Warranty - European-manufactured hardened steel burrs powered by a mighty DC motor. The longevity you expect from Baratza. Backed by world-class support and 1 year warranty. 2020 Update has same trusted functionality with a sleek new exterior.</t>
  </si>
  <si>
    <t>5.91"L x 5.12"W x 13.39"H</t>
  </si>
  <si>
    <t>Specialty Coffee Association Award Winning Grinders - Baratza grinders are preferred by coffee professionals and backed by Baratza’s world class support.</t>
  </si>
  <si>
    <t>Go-To Entry Level Grinder - Baratza’s best-selling grinder, with its small footprint, is THE choice for brewing coffee at home. Available in White or Black.</t>
  </si>
  <si>
    <t>User Friendly - A convenient, front-mounted pulse button, plus a simple ON/OFF switch make it easy to grind fresh coffee.</t>
  </si>
  <si>
    <t>40 Grind Settings - Engineered with 40mm commercial-grade conical burrs that help you explore the extensive range of brew methods (espresso, Aeropress, Hario V60, Chemex, French Press, and automatic brewers).</t>
  </si>
  <si>
    <t>Quality &amp; Warranty - European-manufactured hardened steel burrs powered by a mighty DC motor. The longevity you expect from Baratza. Backed by world-class support and 1 year warranty. 2020 Update has same trusted functionality with a sleek new exterior.</t>
  </si>
  <si>
    <t>&lt;p&gt;The Baratza Encore stands as a remarkably durable coffee grinder built with longevity in mind, not just through robust construction but through an exceptional repair ecosystem. Users consistently report 5-10 years of daily use with proper maintenance.&lt;/p&gt;&lt;ul&gt;&lt;li&gt;&lt;strong&gt;Repairability Champion:&lt;/strong&gt; Baratza sells every component separately, from burrs to motors, allowing indefinite maintenance rather than replacement. This dramatically extends lifespan and embodies true BIFL principles.&lt;/li&gt;&lt;li&gt;&lt;strong&gt;Common Failure Points:&lt;/strong&gt; The plastic burr holder tabs can break (a sacrificial design to protect more expensive components) and the hopper can crack if dropped. Fortunately, both are inexpensive to replace.&lt;/li&gt;&lt;li&gt;&lt;strong&gt;Grind Retention Issues:&lt;/strong&gt; Many users report messy operation due to static and grounds retention, requiring workarounds like tapping the grinder or using a brush to clean between uses.&lt;/li&gt;&lt;/ul&gt;&lt;br&gt;&lt;p&gt;&lt;strong&gt;Bottom line:&lt;/strong&gt; Despite some plastic components and occasional clogging with oily beans, the Encore's proven track record of 7-10 year lifespans and Baratza's legendary parts availability and customer service make this a true BIFL product for coffee enthusiasts.&lt;/p&gt;</t>
  </si>
  <si>
    <t>&lt;p&gt;The Baratza Encore is designed with exceptional repairability in mind, earning top marks for its user-serviceable design and excellent parts availability.&lt;/p&gt;&lt;ul&gt;&lt;li&gt;&lt;strong&gt;Parts availability:&lt;/strong&gt; Baratza sells every component imaginable - users report being able to buy everything from burrs to motors and plastic casings, even years after purchase.&lt;/li&gt;&lt;li&gt;&lt;strong&gt;Longevity evidence:&lt;/strong&gt; Multiple users report 5-10 years of daily use with proper maintenance, with many calling it a true workhorse that keeps grinding faithfully.&lt;/li&gt;&lt;li&gt;&lt;strong&gt;Manufacturer support:&lt;/strong&gt; Company receives consistent praise for responsive customer service, troubleshooting assistance, and detailed repair guides that enable DIY fixes.&lt;/li&gt;&lt;/ul&gt;&lt;br&gt;&lt;p&gt;&lt;strong&gt;Bottom line:&lt;/strong&gt; While the plastic components require care and occasional cleaning is needed to prevent clogs, the Encore's fully-serviceable design and Baratza's exceptional parts support make it a standout for repairability in a category where most products are disposable.&lt;/p&gt;</t>
  </si>
  <si>
    <t>&lt;p&gt;Baratza offers a 1-year limited warranty in US/Canada (or 25 hours of run time), and a 2-year warranty in selected EU countries. While not exceptional in duration, their warranty is backed by excellent customer service and repair policies.&lt;/p&gt;&lt;ul&gt;&lt;li&gt;&lt;strong&gt;Coverage:&lt;/strong&gt; Covers defects in materials and workmanship, but excludes cleaning issues, normal wear, improper use, and foreign objects in beans.&lt;/li&gt;&lt;li&gt;&lt;strong&gt;Repairability:&lt;/strong&gt; Baratza's commitment to repairability extends well beyond the warranty period, with all parts available for purchase and repair guides readily accessible.&lt;/li&gt;&lt;li&gt;&lt;strong&gt;Customer Experience:&lt;/strong&gt; Multiple user reports confirm Baratza honors warranty claims efficiently and sometimes provides support beyond warranty terms for loyal customers.&lt;/li&gt;&lt;/ul&gt;&lt;br&gt;&lt;p&gt;&lt;strong&gt;Bottom line:&lt;/strong&gt; The official warranty is average in duration but exceptional in execution with responsive service and a company philosophy of repair rather than replace, justifying the 6.5 rating.&lt;/p&gt;</t>
  </si>
  <si>
    <t xml:space="preserve">&lt;p&gt;&amp;lt;p&amp;gt;The Encore exemplifies circular economy principles through its legendary repairability. Users report owning grinders for 7-10 years with Baratza selling every component imaginable from burrs to motors, turning potential landfill waste into simple repairs.&amp;lt;/p&amp;gt;&amp;lt;ul&amp;gt;&amp;lt;li&amp;gt;&amp;lt;strong&amp;gt;Repair Culture:&amp;lt;/strong&amp;gt; Many praise how Baratza&amp;#39;s entire ethos is service it, upgrade it, fix it, then hand it down for others to enjoy its longevity&amp;lt;/li&amp;gt;&amp;lt;li&amp;gt;&amp;lt;strong&amp;gt;Parts Availability:&amp;lt;/strong&amp;gt; Comprehensive spare parts program allows indefinite maintenance, with users successfully maintaining daily-use grinders for over 8 years&amp;lt;/li&amp;gt;&amp;lt;li&amp;gt;&amp;lt;strong&amp;gt;Built to Last:&amp;lt;/strong&amp;gt; Despite plastic housing concerns, the mechanical components prove durable with proper maintenance, reducing replacement cycles&amp;lt;/li&amp;gt;&amp;lt;/ul&amp;gt;&amp;lt;br&amp;gt;&amp;lt;p&amp;gt;&amp;lt;strong&amp;gt;Bottom line:&amp;lt;/strong&amp;gt; While no specific eco-materials are mentioned, Baratza&amp;#39;s commitment to repairability over replacement makes this a sustainability champion that keeps grinders out of landfills for decades.&amp;lt;/p&amp;gt;&lt;/p&gt;
</t>
  </si>
  <si>
    <t>&lt;p&gt;The Encore is a beloved BIFL staple with exceptional brand loyalty. Redditors regularly recommend it as the gold standard entry-level burr grinder, praising its legendary repairability and customer service. Users report owning theirs for 8-10 years with daily use, and love that Baratza sells every replacement part imaginable.&lt;/p&gt;&lt;ul&gt;&lt;li&gt;&lt;strong&gt;Durability wins:&lt;/strong&gt; Have had my Encore for 8 years, it has seen daily use - common sentiment across threads&lt;/li&gt;&lt;li&gt;&lt;strong&gt;Service praised:&lt;/strong&gt; Baratza's incredible customer service sorted every situation out, offering free parts even years after warranty&lt;/li&gt;&lt;li&gt;&lt;strong&gt;Some workflow issues:&lt;/strong&gt; Biggest complaint is mess from static and retention - grounds are everywhere after use&lt;/li&gt;&lt;/ul&gt;&lt;br&gt;&lt;p&gt;&lt;strong&gt;Bottom line:&lt;/strong&gt; Despite plastic build concerns and messiness, the community consensus is overwhelmingly positive due to proven longevity and unmatched repairability.&lt;/p&gt;</t>
  </si>
  <si>
    <t>The Baratza Encore is a true BIFL coffee grinder built around exceptional repairability rather than just robust construction. With users consistently reporting 7-10 years of daily use, its greatest strength is Baratza's commitment to selling every component separately, extending its lifespan indefinitely. The plastic housing and occasional messiness from static are drawbacks, but the proven durability and legendary customer service more than compensate. Ideal for serious coffee enthusiasts who value function and longevity over perfect aesthetics.</t>
  </si>
  <si>
    <t>"Engineered for repair rather than replacement—every component from burrs to motors is available separately</t>
  </si>
  <si>
    <t>Users consistently report 7-10 years of daily service with proper maintenance and occasional part replacement</t>
  </si>
  <si>
    <t>Average 1-year warranty but exceptional post-warranty support with responsive service and repair assistance</t>
  </si>
  <si>
    <t>Plastic housing and messy operation are consistent complaints, but mechanical reliability justifies the investment</t>
  </si>
  <si>
    <t>Coffee community consensus: the gold standard entry-level burr grinder with unmatched parts availability and lifespan</t>
  </si>
  <si>
    <t>The Baratza Encore Coffee Grinder sets the standard for durable home grinding with its commercial-grade 40mm conical steel burrs and robust DC motor. Offering 40 grind settings for all brewing methods from espresso to French Press, this compact workhorse delivers consistent results daily. What truly distinguishes the Encore is its exceptional repairability—every component is available separately, extending its useful life for a decade or more.</t>
  </si>
  <si>
    <t>7-10 years with regular use, potentially decades with parts replacement</t>
  </si>
  <si>
    <t>What type of grinder is the Baratza Encore?</t>
  </si>
  <si>
    <t>The Baratza Encore is a conical burr coffee grinder designed to provide consistent grinding quality for a range of brew methods, especially filter coffee.</t>
  </si>
  <si>
    <t>How do I set up and operate the Baratza Encore?</t>
  </si>
  <si>
    <t>The Baratza Encore comes with detailed user manuals guiding setup, operation, and maintenance to ensure consistent and delicious results; users should read the manual carefully before first use.</t>
  </si>
  <si>
    <t>Can the grind size be adjusted on the Baratza Encore?</t>
  </si>
  <si>
    <t>Yes, the Encore features stepped adjustments allowing users to easily switch between different grind sizes suitable for various brewing methods from coarse drip coffee to finer Aeropress settings.</t>
  </si>
  <si>
    <t>How do I clean and maintain the Baratza Encore grinder?</t>
  </si>
  <si>
    <t>Cleaning instructions are provided in the user manual and support resources, recommending regular brush cleaning of burrs and occasional deeper maintenance for optimal performance.</t>
  </si>
  <si>
    <t>Is the Baratza Encore a good choice for home baristas?</t>
  </si>
  <si>
    <t>Yes, the Encore is highly recommended by baristas for home use due to its balance of performance, ease of use, and affordability, making it ideal for those progressing in filter brewing techniques.</t>
  </si>
  <si>
    <t>Exceptional repairability with all parts available</t>
  </si>
  <si>
    <t>5-10 years durability with daily use</t>
  </si>
  <si>
    <t>Excellent customer service beyond warranty</t>
  </si>
  <si>
    <t>Trusted recommendation in coffee communities</t>
  </si>
  <si>
    <t>Plastic components can break if dropped</t>
  </si>
  <si>
    <t>Messy operation due to static buildup</t>
  </si>
  <si>
    <t>Can clog with oily beans</t>
  </si>
  <si>
    <t>Limited 1-year warranty period</t>
  </si>
  <si>
    <t>{"frequency":{"frequency":"Weekly to Monthly","description":"Clean the grinder and its components every 1-4 weeks depending on usage to ensure optimal performance and extend lifespan."},"steps":[{"step":1,"title":"Clean","icon":"clean","description":"Remove the hopper by twisting it off, then take out the top gasket and burr. Use a brush to clean the burr and the grinder interior, avoiding water inside the grinder body. Wash hopper, grounds bin, and gasket with warm soapy water, then dry thoroughly before reassembly.","products":[{"name":"Baratza Burr Cleaning Brush","price":"$8-10"},{"name":"Mild Dish Soap","price":"$5-10"}]},{"step":2,"title":"Condition / Maintain","icon":"condition","description":"Inspect moving parts such as the paddle wheel and burr holder for damage or wear regularly. Replace the conical gasket if cracked or compressed. No lubrication is needed; keep components clean and dry for consistent grinding.","products":[{"name":"Baratza Replacement Conical Gasket","price":"$5-10"}]},{"step":3,"title":"Protect / Store","icon":"protect","description":"Store the grinder in a dry location with the hopper and grounds bin removed and cleaned. Keep all parts dry and cover the grinder to prevent dust buildup when not in use for extended periods.","products":[]}]}</t>
  </si>
  <si>
    <t>Taiwan</t>
  </si>
  <si>
    <t>Designed and engineered in Seattle, USA; manufactured and assembled in Taiwan.</t>
  </si>
  <si>
    <t>burr coffee grinder, repairable appliance, conical burrs, specialty coffee, kitchen essential, baratza, durable grinder, coffee equipment, espresso grinding, pour over preparation</t>
  </si>
  <si>
    <t>Daily coffee grinding, Multiple brewing methods, Small apartment kitchens, Coffee enthusiast starter setup</t>
  </si>
  <si>
    <t>""Have had my Encore for 8 years with daily use—Baratza's incredible customer service sorted every situation out, offering free parts even years after warranty." – Reddit user</t>
  </si>
  <si>
    <t>Baratza's entire ethos is service it, upgrade it, fix it, then hand it down for others to enjoy its longevity." – BIFL enthusiast</t>
  </si>
  <si>
    <t>https://www.buyitforlifeproducts.com/?post_type=bifl-product&amp;p=6387</t>
  </si>
  <si>
    <t>Kinu</t>
  </si>
  <si>
    <t>M47 Simplicity</t>
  </si>
  <si>
    <t>https://www.amazon.com/Kinu-Grinders-40-201002-M47-Simplicity/dp/B0CBS9DP69/ref=sr_1_5?crid=2JUEYQUHSNH08&amp;dib=eyJ2IjoiMSJ9.bHxqI1uXkGW93VKcYgYIH4GR9Nh1JqA-3eZHgNLSM2BSRO7o41xS-x5mVQXvI5bTrkW5kRdeXwoyHozQglN6dj3BufmQ3hBtbzAXM59NdwTAUWglIcrqcm6TX30GENcp6A_1tz05v4MHp18k_lnqZ3JnEcHpelb5RtUaB-VLmEymzbQFf1HqnWwDLIHu1j6lbNcc3TohlU3IToVHgngV8oNcWDF-yhjGKaIMhncj3kwyy1ZbDa-mGZ78fRBa4vMkWm1bqplV3VMmXFw7D60NUCWm3er7Ejg-Ngk2OsHm73A.jgjegmYvOMhmJm7-KAkHGqIICs_Xa7gQGoMiK20JMd0&amp;dib_tag=se&amp;keywords=Kinu+M47+Classic+Manual+Coffee+Grinder&amp;qid=1754680070&amp;sprefix=kinu+m47+classic+manual+coffee+grinder%2Caps%2C644&amp;sr=8-5</t>
  </si>
  <si>
    <t>https://amzn.to/4mj5Muo</t>
  </si>
  <si>
    <t>B0CBS9DP69</t>
  </si>
  <si>
    <t>https://docs.google.com/document/d/1vFO6y7df1z7j4PgBLaOrshYuiOXeFeCRcWPRYF0f29w</t>
  </si>
  <si>
    <t>https://docs.google.com/document/d/1YgWAn1C97gJj-d3F5iTKoBCTbT5G5m3YGchHJAlmihc/edit</t>
  </si>
  <si>
    <t>https://docs.google.com/document/d/11-9WkkpiBezxrXkgvMlqtplBiBEOZDmzT035S8Mm674/edit</t>
  </si>
  <si>
    <t>https://kinu-grinders.jp/</t>
  </si>
  <si>
    <t>https://docs.google.com/document/d/1t4p4MvxGmexqYHQCx4yeHDjVZeGzqRGry48qPHFFAe0/edit</t>
  </si>
  <si>
    <t>https://www.amazon.com/KINU/b/ref=bl_dp_s_web_120720831011?ie=UTF8&amp;node=120720831011&amp;field-lbr_brands_browse-bin=KINU</t>
  </si>
  <si>
    <t>https://m.media-amazon.com/images/I/610UHPWx2DL._AC_SL1500_.jpg</t>
  </si>
  <si>
    <t>https://m.media-amazon.com/images/I/610UHPWx2DL._AC_SL1500_.jpg, https://m.media-amazon.com/images/I/61ChkqjhYyL._AC_SL1500_.jpg, https://m.media-amazon.com/images/I/61+21xQKYxL._AC_SL1500_.jpg, https://m.media-amazon.com/images/I/51t8lxM2m7L._AC_SL1500_.jpg, https://m.media-amazon.com/images/I/71sfYkVnoWL._AC_SL1500_.jpg, https://m.media-amazon.com/images/I/71qeCeMTfYL._AC_SL1500_.jpg, https://m.media-amazon.com/images/I/A1uMIqpvmbL._AC_SL1500_.jpg, https://m.media-amazon.com/images/I/912X8o+kKIL._AC_SL1500_.jpg, https://m.media-amazon.com/images/I/71tdlQg36bL._AC_SL1500_.jpg</t>
  </si>
  <si>
    <t>Home &amp; Kitchen &gt; Kitchen &amp; Dining &gt; Coffee, Tea &amp; Espresso &gt; Coffee Grinders &gt; Manual Grinders</t>
  </si>
  <si>
    <t>High quality stainless steel manual coffee grinder for single serving. Unique Morse cone principle with full metal housing that results in automatic centering of the grinders. Thumb stop for easy handling. Micron precise, stepless, reproducible and easy grinding adjustment Lightweight silicone O-ring collection container. 47mm Professional Cone Grinders for Fast Grinding, Black Fusion Coated. Ball bearing movement throughout the device. All plastic parts are food-safe made from ABS. EVA travel hard case included.</t>
  </si>
  <si>
    <t>The KINU M47 Simplicity is a high quality hand coffee grinder specially designed for coffee lovers who value precision and quality. This grinder offers outstanding grinding performance and allows you to prepare your coffee according to your individual preferences. The M47 Simplicity features a robust and durable stainless steel housing that ensures high stability and durability. With its ergonomic design, it fits comfortably in the hand and allows for effortless operation. The M47 Simplicity's grind setting is extremely precise and allows you to precisely tune the grinding to your desired consistency. Whether you prefer fine espresso or coarse filter coffee, this grinder can achieve a variety of grinding degrees to meet your needs.</t>
  </si>
  <si>
    <t>High quality stainless steel manual coffee grinder for single serving.</t>
  </si>
  <si>
    <t>Unique Morse cone principle with full metal housing that results in automatic centering of the grinders. Thumb stop for easy handling.</t>
  </si>
  <si>
    <t>Micron precise, stepless, reproducible and easy grinding adjustment Lightweight silicone O-ring collection container.</t>
  </si>
  <si>
    <t>47mm Professional Cone Grinders for Fast Grinding, Black Fusion Coated. Ball bearing movement throughout the device.</t>
  </si>
  <si>
    <t>All plastic parts are food-safe made from ABS. EVA travel hard case included.</t>
  </si>
  <si>
    <t>&lt;p&gt;The Kinu M47 Simplicity shows impressive initial build quality with its metal construction and precision engineering, but concerning reports of alignment issues after 1-2 years cast doubt on its true BIFL status.&lt;/p&gt;&lt;ul&gt;&lt;li&gt;&lt;strong&gt;Build Quality:&lt;/strong&gt; Many users describe it as built like a tank with excellent craftsmanship and superior materials. The all-metal construction (except plastic catch cup) impresses initial owners.&lt;/li&gt;&lt;li&gt;&lt;strong&gt;Performance Issues:&lt;/strong&gt; Multiple long-term users report critical alignment failures where the zero-point shifts dramatically after 1-2 years, making the grinder inconsistent or unusable for espresso.&lt;/li&gt;&lt;li&gt;&lt;strong&gt;Support Concerns:&lt;/strong&gt; Reports indicate poor customer service response to alignment issues, which is problematic for a premium product at this price point.&lt;/li&gt;&lt;/ul&gt;&lt;br&gt;&lt;p&gt;&lt;strong&gt;Bottom line:&lt;/strong&gt; While initially impressive, the recurring alignment failures prevent this from being a true lifetime purchase despite the premium materials and craftsmanship.&lt;/p&gt;</t>
  </si>
  <si>
    <t>&lt;p&gt;The Kinu M47 Simplicity offers good repairability with some notable limitations. Users report easy disassembly and maintenance, though alignment issues after extended use are concerning.&lt;/p&gt;&lt;ul&gt;&lt;li&gt;&lt;strong&gt;Access &amp; Design:&lt;/strong&gt; Multiple users confirm disassembly is a breeze and swapping burrs is dead simple. The all-metal construction is built like a tank, though the plastic catch cup is a durability concern.&lt;/li&gt;&lt;li&gt;&lt;strong&gt;Parts &amp; Support:&lt;/strong&gt; Replacement burrs are available, though users report concerning unresponsiveness from customer service when alignment issues develop after 1-2 years of use.&lt;/li&gt;&lt;li&gt;&lt;strong&gt;Maintenance:&lt;/strong&gt; Basic maintenance is straightforward - one user saw no wear after hundreds of uses. However, alignment drift is reported by multiple long-term users, rendering some units inconsistent.&lt;/li&gt;&lt;/ul&gt;&lt;br&gt;&lt;p&gt;&lt;strong&gt;Bottom line:&lt;/strong&gt; Good repairability for routine maintenance, but concerning reports of alignment failure after 1-2 years with inadequate support response severely limits long-term repairability value.&lt;/p&gt;</t>
  </si>
  <si>
    <t>&lt;p&gt;Kinu offers a 5-year warranty on the M47 Simplicity, which is reasonably comprehensive but has some notable limitations.&lt;/p&gt;&lt;ul&gt;&lt;li&gt;&lt;strong&gt;Coverage:&lt;/strong&gt; 5-year warranty covers manufacturing defects in materials and workmanship, showing confidence in their product.&lt;/li&gt;&lt;li&gt;&lt;strong&gt;Limitations:&lt;/strong&gt; Warranty excludes accidental damage, improper use, and water damage (including dishwasher cleaning).&lt;/li&gt;&lt;li&gt;&lt;strong&gt;Customer Experience:&lt;/strong&gt; Reddit reports indicate some issues with responsiveness to warranty claims, particularly regarding alignment problems that develop after 1-2 years.&lt;/li&gt;&lt;/ul&gt;&lt;br&gt;&lt;p&gt;&lt;strong&gt;Bottom line:&lt;/strong&gt; The warranty duration is good, but restrictive terms and spotty customer service reports prevent a higher score. Keep detailed proof of purchase and be meticulous about following cleaning instructions to maintain coverage.&lt;/p&gt;</t>
  </si>
  <si>
    <t xml:space="preserve">&lt;p&gt;&amp;lt;p&amp;gt;No sustainability information found in the reviews. Users focused entirely on build quality, performance, and durability without mentioning environmental practices, materials sourcing, or eco-friendly features.&amp;lt;/p&amp;gt;&amp;lt;ul&amp;gt;&amp;lt;li&amp;gt;&amp;lt;strong&amp;gt;Build quality emphasis:&amp;lt;/strong&amp;gt; Reviews repeatedly praise the grinder being built like a tank and lasting forever, but no mention of sustainable materials or manufacturing&amp;lt;/li&amp;gt;&amp;lt;li&amp;gt;&amp;lt;strong&amp;gt;Repairability noted:&amp;lt;/strong&amp;gt; One user mentioned disassembly is a breeze and swapping burrs is dead simple, suggesting potential for long-term maintenance rather than replacement&amp;lt;/li&amp;gt;&amp;lt;li&amp;gt;&amp;lt;strong&amp;gt;Plastic catch cup concern:&amp;lt;/strong&amp;gt; Multiple users criticized the plastic grounds container, but only for functionality reasons, not environmental impact&amp;lt;/li&amp;gt;&amp;lt;/ul&amp;gt;&amp;lt;br&amp;gt;&amp;lt;p&amp;gt;&amp;lt;strong&amp;gt;Bottom line:&amp;lt;/strong&amp;gt; While the grinder appears built to last (a BIFL principle), reviews contain zero evidence of environmental responsibility, recycled materials, or sustainable practices from Kinu.&amp;lt;/p&amp;gt;&lt;/p&gt;
</t>
  </si>
  <si>
    <t>&lt;p&gt;The Kinu M47 gets polarized feedback on Reddit - initial owners love the tank-like build and espresso performance, but long-term users report critical alignment failures after 1-2 years that make the grinder unusable.&lt;/p&gt;&lt;ul&gt;&lt;li&gt;&lt;strong&gt;Build praise:&lt;/strong&gt; Redditors describe it as built like a tank with exceptional craftsmanship that feels in another level compared to competitors&lt;/li&gt;&lt;li&gt;&lt;strong&gt;Major flaw:&lt;/strong&gt; Multiple users report the zero point shifting dramatically over time - burrs that touched at zero can be turned 20 clicks past zero, producing unusable grounds&lt;/li&gt;&lt;li&gt;&lt;strong&gt;Support issues:&lt;/strong&gt; Users trying to get help for alignment problems report Kinu hasn't responded to emails for months, leaving them with expensive paperweights&lt;/li&gt;&lt;/ul&gt;&lt;br&gt;&lt;p&gt;&lt;strong&gt;Bottom line:&lt;/strong&gt; Strong initial love for espresso grinding, but recurring hardware failures and unresponsive customer service make this a risky BIFL purchase despite the premium price.&lt;/p&gt;</t>
  </si>
  <si>
    <t>The Kinu M47 Simplicity is a premium hand grinder with impressive initial quality that sadly falls short of true BIFL status. While the tank-like metal construction and precision engineering impress new owners, critical alignment issues developing after 1-2 years of use combined with unresponsive customer service create a significant risk at this price point. Suitable for coffee enthusiasts willing to gamble on getting a trouble-free unit, but the pattern of long-term failures and poor warranty support makes this a questionable investment despite its premium materials.</t>
  </si>
  <si>
    <t>"Tank-like build quality impresses initially, but recurring alignment failures after 1-2 years render many units inconsistent or unusable for espresso</t>
  </si>
  <si>
    <t>Easily disassembled with available replacement burrs, but alignment drift issues aren't easily fixable by users</t>
  </si>
  <si>
    <t>5-year warranty looks good on paper but reports of unresponsive customer service when alignment issues develop undermine its value</t>
  </si>
  <si>
    <t>Premium price point not justified by the significant risk of performance degradation within two years</t>
  </si>
  <si>
    <t>Sharp divide between enthusiastic new owners and frustrated long-term users who can no longer achieve consistent grinds</t>
  </si>
  <si>
    <t>The Kinu M47 Simplicity is a premium manual coffee grinder crafted from durable stainless steel with precision-engineered 47mm cone burrs. Its unique Morse cone principle ensures automatic centering while the stepless adjustment system delivers micron-precise grind consistency. The all-metal construction provides substantial heft, while ball bearings throughout ensure smooth operation even with dense espresso beans.</t>
  </si>
  <si>
    <t>5-7 years with proper maintenance, though alignment issues may develop after 1-2 years of regular use</t>
  </si>
  <si>
    <t>What are the burr specifications of the Kinu M47 Simplicity?</t>
  </si>
  <si>
    <t>The M47 Simplicity features 47 mm professional-grade conical burrs, Black-Fusion treated and hardened, offering fast and uniform grinding for various coffee preparation methods.</t>
  </si>
  <si>
    <t>Is the grind adjustment stepless or stepped?</t>
  </si>
  <si>
    <t>The grinder uses a micrometrical stepless (continuous) adjustment system, allowing for very fine tuning—each adjustment moves the burrs just 0.01 mm.</t>
  </si>
  <si>
    <t>What materials are used in the construction of the M47 Simplicity?</t>
  </si>
  <si>
    <t>It has a full metal internal structure with stainless steel components, while the beans funnel and catch cup are made from food-safe ABS plastic.</t>
  </si>
  <si>
    <t>How does the catch cup attach to the grinder?</t>
  </si>
  <si>
    <t>The catch cup is now magnetically attached with 11 magnets, providing a secure and easy-to-remove connection.</t>
  </si>
  <si>
    <t>What is included in the box with the M47 Simplicity?</t>
  </si>
  <si>
    <t>The package includes the grinder, crank arm, magnetic catch cup, ABS bean funnel, travel case, and user manual.</t>
  </si>
  <si>
    <t>Exceptional build quality with all-metal construction</t>
  </si>
  <si>
    <t>Impressive espresso grind performance when new</t>
  </si>
  <si>
    <t>Easy disassembly for routine maintenance</t>
  </si>
  <si>
    <t>Replacement burrs readily available</t>
  </si>
  <si>
    <t>Critical alignment failures after 1-2 years</t>
  </si>
  <si>
    <t>Poor customer service for warranty claims</t>
  </si>
  <si>
    <t>Plastic catch cup is subpar quality</t>
  </si>
  <si>
    <t>Expensive considering long-term reliability issues</t>
  </si>
  <si>
    <t>{"frequency":{"frequency":"Weekly / As Needed","description":"Clean weekly for regular use, or more often if grinding oily or flavored beans."},"steps":[{"step":1,"title":"Clean","icon":"clean","description":"Disassemble by removing the catch cup, handle, and drive shaft—no tools needed. Brush off coffee grounds from burrs and grinder body using a soft brush or pipe cleaner. Do not use water; never immerse or dishwasher-clean any parts[2][3][5].","products":[{"name":"Long Soft Cleaning Brush","price":"$5-10"}]},{"step":2,"title":"Maintain","icon":"condition","description":"No regular lubrication is required. For stubborn coffee oils, grind a small amount of oat-based cleaning pellets, then follow with old beans to purge. Never disassemble the outer burr unless advised by Kinu support[7].","products":[]},{"step":3,"title":"Store","icon":"protect","description":"Store assembled or disassembled in a dry, dust-free location. Protect from moisture and avoid impacts. Keep out of reach of children and ensure all parts are dry before storage[3].","products":[]}]}</t>
  </si>
  <si>
    <t>M47 Simplicity is made in Germany using high-end stainless steel construction.</t>
  </si>
  <si>
    <t>manual coffee grinder, stainless steel, precision grinding, espresso grinder, pour-over coffee, stepless adjustment, portable coffee gear, premium coffee equipment, hand grinder, kinu</t>
  </si>
  <si>
    <t>Daily espresso grinding, Travel coffee preparation, Precise pour-over brewing, Camping and off-grid brewing</t>
  </si>
  <si>
    <t>""Built like a tank with exceptional craftsmanship that feels on another level compared to competitors." – Reddit user</t>
  </si>
  <si>
    <t>Burrs that touched at zero can now be turned 20 clicks past zero, producing unusable grounds." – Reddit user</t>
  </si>
  <si>
    <t>https://www.buyitforlifeproducts.com/?post_type=bifl-product&amp;p=6398</t>
  </si>
  <si>
    <t>Robot Coupe</t>
  </si>
  <si>
    <t>Combination Food Processor</t>
  </si>
  <si>
    <t>https://www.amazon.com/Robot-Coupe-R101-CLR-Polycarbonate/dp/B0071WU3QG/ref=sr_1_4?crid=7O0HYN9EQJFG&amp;dib=eyJ2IjoiMSJ9.B6OYK27Ld30vuwVYfWdxX0tW2lef-UsFenUUnQPqMiae4yCFgxPkl_Lk9d74H6rpiTYLVZ2PXn92KaeH-qF1v-Ld95qSBqJNt1UlLSjzbk673A0lBT57dH0ZMI23AqTESu14uwVxkF-Z62L3vw3CNpH_ozmeomiplVZearLI3mizrhgaQoSlki4wnMkz34LB1HAe7AcogxWRMjF4wir9W_nR2tYtUDL-1qHs3HGBK2s.Yji1kK8YR1zJV1fOy310jnKlVz0wznrhWxxsM5H1iNo&amp;dib_tag=se&amp;keywords=Robot+Coupe+Food+Processor&amp;qid=1754680146&amp;sprefix=robot+coupe+food+processor%2Caps%2C643&amp;sr=8-4</t>
  </si>
  <si>
    <t>https://amzn.to/41tcpSA</t>
  </si>
  <si>
    <t>B0071WU3QG</t>
  </si>
  <si>
    <t>https://docs.google.com/document/d/1jpN_vB12FwIkOAiE5j8OIWVAwtPt9HM9ingF4kY0LqA</t>
  </si>
  <si>
    <t>https://docs.google.com/document/d/1K3aGg-rFxhvP5frLlvSVLR5QZs7MYvX-7PNYGKFmpr0/edit</t>
  </si>
  <si>
    <t>https://docs.google.com/document/d/1Y_opt_ei5gmd_iZamyoULBMR0A9atGWnOf3MAJUviG4/edit</t>
  </si>
  <si>
    <t>https://docs.google.com/document/d/1HODuPAkFvT4oBawQWygRPlWYAleosQ05ZnTG6PLL-xE/edit</t>
  </si>
  <si>
    <t>https://www.robot-coupe.com/usa/en_US</t>
  </si>
  <si>
    <t>https://docs.google.com/document/d/1FhT8yIAI57cmLDh3irTAje0oJe52PrYJUr_EvFbBYxo/edit</t>
  </si>
  <si>
    <t>https://www.amazon.com/stores/RobotCoupe/page/81EC35D9-1421-4FF7-A079-F8AC917AA702?lp_asin=B0071WU3QG&amp;ref_=ast_bln&amp;store_ref=bl_ast_dp_brandLogo_sto</t>
  </si>
  <si>
    <t>https://m.media-amazon.com/images/I/71PA2TPX87L._AC_SL1500_.jpg</t>
  </si>
  <si>
    <t>https://m.media-amazon.com/images/I/71PA2TPX87L._AC_SL1500_.jpg, https://m.media-amazon.com/images/I/71+dfjeQcXL._AC_SL1500_.jpg, https://m.media-amazon.com/images/I/81MZHFTDPVL._AC_SL1500_.jpg, https://m.media-amazon.com/images/I/71xTbS93SWL._AC_SL1500_.jpg</t>
  </si>
  <si>
    <t>INDUCTION MOTOR: Robot Coupe's R101BCLR is built with a fan-cooled, 1⁄4-HP motor than spins at 1725 RPM for consistent food processing results. 2.5 QUART CLEAR BATCH BOWL: The 2.5 qt. clear plastic batch bowl is great for mixing up small batches of a single ingredient, or for processing multiple ingredients together at once. It is also easy to monitor thanks to its see-through bowl. "S" BLADE WITH SMOOTH AGES: Fantastic for a variety of processing tasks, the smooth "S" blade that comes with the bowl assembly allows you to emulsify, mix ingredients, and chop to a coarse texture. HONING STONE AND SCRAPER: With the included honing stone, it's easy to keep your unit's cutting edges razor-sharp for precise cuts. A scraper lets you clear food debris from the batch bowl. SIMPLE TO USE: Simple switches for "ON" to "OFF" take all the guesswork out of processing, while a "PULSE" option allows for more precision control when you need it.</t>
  </si>
  <si>
    <t>The Robot Coupe R101B-CLR is a combination commercial food processor. This unit comes with a 2.5 quart clear polycarbonate bowl. The stainless steel S blade assembly ensures quick and clean slicing of even the toughest food items. The 3/4 horsepower motor capable of 1725 RPM also provides more than enough power for continuous daily use. 
 Item Details: 
 Combination Food Processor2.5 qt clear polycarbonate bowlSee thru lidStainless steel "S" bladeOn/off push buttonsDirect driveFan drive1725 RPM120v/60/1-ph7 amps0.75 HorsepowerNEMA 5-15PETL-Sanitation</t>
  </si>
  <si>
    <t>12.69"D x 15"W x 23"H</t>
  </si>
  <si>
    <t>INDUCTION MOTOR: Robot Coupe's R101BCLR is built with a fan-cooled, 1⁄4-HP motor than spins at 1725 RPM for consistent food processing results.</t>
  </si>
  <si>
    <t>2.5 QUART CLEAR BATCH BOWL: The 2.5 qt. clear plastic batch bowl is great for mixing up small batches of a single ingredient, or for processing multiple ingredients together at once. It is also easy to monitor thanks to its see-through bowl.</t>
  </si>
  <si>
    <t>"S" BLADE WITH SMOOTH AGES: Fantastic for a variety of processing tasks, the smooth "S" blade that comes with the bowl assembly allows you to emulsify, mix ingredients, and chop to a coarse texture.</t>
  </si>
  <si>
    <t>HONING STONE AND SCRAPER: With the included honing stone, it's easy to keep your unit's cutting edges razor-sharp for precise cuts. A scraper lets you clear food debris from the batch bowl.</t>
  </si>
  <si>
    <t>SIMPLE TO USE: Simple switches for "ON" to "OFF" take all the guesswork out of processing, while a "PULSE" option allows for more precision control when you need it.</t>
  </si>
  <si>
    <t>&lt;p&gt;The Robot Coupe R101B shows the classic split personality of a product with amazing potential but concerning quality control. Many users report decades of reliable service from their units, with some 1980s models still functioning perfectly. However, an alarming number experience catastrophic failures within months of purchase.&lt;/p&gt;&lt;ul&gt;&lt;li&gt;&lt;strong&gt;Build quality:&lt;/strong&gt; Commercial-grade construction with heavy-duty polycarbonate bowl and powerful motor that handles frozen items and tough processing without strain&lt;/li&gt;&lt;li&gt;&lt;strong&gt;Longevity concerns:&lt;/strong&gt; Significant percentage of units fail within 2-14 months despite light use, suggesting serious quality control issues in recent production&lt;/li&gt;&lt;li&gt;&lt;strong&gt;Repairability:&lt;/strong&gt; Poor customer service and limited parts availability undermine the potential longevity, though professionals often find ways to maintain older units&lt;/li&gt;&lt;/ul&gt;&lt;br&gt;&lt;p&gt;&lt;strong&gt;Bottom line:&lt;/strong&gt; When you get a good one, it's truly BIFL material that can last 30+ years of regular use. But the gamble on early failure and frustrating warranty experience makes this a risky investment despite its professional pedigree.&lt;/p&gt;</t>
  </si>
  <si>
    <t>&lt;p&gt;The Robot Coupe R101B CLR demonstrates a mixed repairability profile with strong long-term potential but uneven manufacturer support.&lt;/p&gt;&lt;ul&gt;&lt;li&gt;&lt;strong&gt;Serviceable design:&lt;/strong&gt; Users report success repairing older models, with one mentioning a 1980 unit still in daily use and another finding DIY repairs possible with capacitors, relays, and motor grease.&lt;/li&gt;&lt;li&gt;&lt;strong&gt;Parts availability:&lt;/strong&gt; Bowls, blades and motor components are available, but many report frustration with high-priced official parts and lack of cross-compatibility between models.&lt;/li&gt;&lt;li&gt;&lt;strong&gt;Repair limitations:&lt;/strong&gt; Major concern is poor customer service that many describe as unhelpful or dismissive when repair needs arise, forcing owners to either seek independent repair shops or attempt DIY fixes.&lt;/li&gt;&lt;/ul&gt;&lt;br&gt;&lt;p&gt;&lt;strong&gt;Bottom line:&lt;/strong&gt; Simple mechanical design with standard tools access makes repairs feasible, but lack of manufacturer support and documentation prevents a higher score - get a well-built unit and you'll likely be able to keep it running for decades.&lt;/p&gt;</t>
  </si>
  <si>
    <t>&lt;p&gt;Robot Coupe offers a basic one-year limited commercial warranty that covers defects in materials and workmanship for parts and labor, but with several significant limitations.&lt;/p&gt;&lt;ul&gt;&lt;li&gt;&lt;strong&gt;Duration:&lt;/strong&gt; Just 1 year for machines, 90 days for replacement parts/accessories purchased separately.&lt;/li&gt;&lt;li&gt;&lt;strong&gt;Claim Process:&lt;/strong&gt; Requires proof of purchase, authorized service agencies only, and replacements don't extend the warranty period.&lt;/li&gt;&lt;li&gt;&lt;strong&gt;Exclusions:&lt;/strong&gt; Does not cover blade sharpening/replacement from normal wear, industrial use, shipping damage, or any damage from misuse.&lt;/li&gt;&lt;/ul&gt;&lt;br&gt;&lt;p&gt;&lt;strong&gt;Bottom line:&lt;/strong&gt; A standard but not generous warranty that requires careful adherence to process. User reviews suggest inconsistent reliability and customer service, making this a middling warranty for a premium-priced product.&lt;/p&gt;</t>
  </si>
  <si>
    <t xml:space="preserve">&lt;p&gt;&amp;lt;p&amp;gt;The reviews contain virtually no sustainability information about this food processor. Users focus entirely on performance, durability, and reliability without mentioning eco-friendly materials, energy efficiency, or environmental practices.&amp;lt;/p&amp;gt;&amp;lt;ul&amp;gt;&amp;lt;li&amp;gt;&amp;lt;strong&amp;gt;Durability signals:&amp;lt;/strong&amp;gt; Some users report units lasting since 1980 and enduring years of abuse, suggesting potential for long-term use that reduces replacement waste&amp;lt;/li&amp;gt;&amp;lt;li&amp;gt;&amp;lt;strong&amp;gt;Repairability culture:&amp;lt;/strong&amp;gt; Reddit users actively repair decades-old models, sharing DIY tips and sourcing replacement parts like capacitors and motor grease&amp;lt;/li&amp;gt;&amp;lt;li&amp;gt;&amp;lt;strong&amp;gt;Quality control concerns:&amp;lt;/strong&amp;gt; Multiple reports of units failing within 2-14 months directly contradict the longevity narrative and could lead to premature disposal&amp;lt;/li&amp;gt;&amp;lt;/ul&amp;gt;&amp;lt;br&amp;gt;&amp;lt;p&amp;gt;&amp;lt;strong&amp;gt;Bottom line:&amp;lt;/strong&amp;gt; While some units demonstrate exceptional lifespan and users embrace repair over replacement, the lack of any environmental claims, recycled materials info, or energy certifications makes sustainability assessment impossible. The inconsistent reliability further clouds any eco-benefit from longevity.&amp;lt;/p&amp;gt;&lt;/p&gt;
</t>
  </si>
  <si>
    <t>&lt;p&gt;Robot Coupe has a split reputation. Professional chefs and BIFL enthusiasts praise it as the gold standard for power and longevity, while Amazon reviews reveal concerning quality control issues with units failing after just months.&lt;/p&gt;&lt;ul&gt;&lt;li&gt;&lt;strong&gt;Reddit love:&lt;/strong&gt; Users describe it as a beast and workhorse, with some noting their 1980 models still run perfectly and handle tasks that would destroy consumer brands&lt;/li&gt;&lt;li&gt;&lt;strong&gt;Amazon alarm bells:&lt;/strong&gt; Multiple reports of units breaking after 2-14 months of light use, plus complaints about poor customer service when problems arise&lt;/li&gt;&lt;li&gt;&lt;strong&gt;Design frustrations:&lt;/strong&gt; The R-101 model lacks a bowl handle (baffling on a $650 machine) and many discover too late it can't slice or shred&lt;/li&gt;&lt;/ul&gt;&lt;br&gt;&lt;p&gt;&lt;strong&gt;Bottom line:&lt;/strong&gt; When you get a good unit, it's BIFL gold that lasts decades. But the risk of getting a lemon combined with unhelpful support makes this a gamble at premium prices.&lt;/p&gt;</t>
  </si>
  <si>
    <t>The Robot Coupe R101B is a high-stakes gamble: when you win, you get a commercial beast that lasts decades, but many units fail catastrophically within months despite the premium price tag. Quality control issues and poor customer service undermine what should be the gold standard in food processors. Best for professional kitchens willing to risk early failure and navigate difficult warranty processes for the chance at a decades-long workhorse. At $650, it's only worth the investment if you're prepared for disappointment or have access to independent repair options.</t>
  </si>
  <si>
    <t>"Jekyll and Hyde reliability: 30+ year lifespans for some units while others fail within months, suggesting serious manufacturing inconsistency</t>
  </si>
  <si>
    <t>Mechanically simple design allows for DIY repairs, but manufacturer's poor customer service and high-priced parts create unnecessary hurdles</t>
  </si>
  <si>
    <t>One-year limited warranty is inadequate for a premium product and requires navigating a frustrating claim process</t>
  </si>
  <si>
    <t>At $650, the R101B lacks basic features like a bowl handle while missing slice/shred capabilities found in much cheaper alternatives</t>
  </si>
  <si>
    <t>Professionals swear by well-built units, but Amazon reviews consistently report early failures and warranty frustration</t>
  </si>
  <si>
    <t>The Robot Coupe R101B food processor features a powerful 1/4-HP induction motor built for commercial-grade performance. Its durable 2.5-quart polycarbonate bowl provides clear visibility during operation, while the precision S-blade efficiently handles chopping, mixing, and emulsifying tasks. Designed with simple controls and including maintenance tools like a honing stone, this processor combines professional-grade construction with straightforward operation for consistent results.</t>
  </si>
  <si>
    <t>15-30+ years when properly maintained, though quality control issues affect some units</t>
  </si>
  <si>
    <t>What types of tasks can the Robot Coupe Combination Food Processors perform?</t>
  </si>
  <si>
    <t>The Robot Coupe Combination Food Processors are versatile and can perform tasks such as chopping, emulsifying, kneading, grinding, preparing sauces, slicing, grating, and julienning vegetables and fruits. They also allow for mixing, pureeing, and kneading dough. Depending on the model, they may include specific attachments for various tasks.</t>
  </si>
  <si>
    <t>What is the motor power of different Robot Coupe Combination Food Processors?</t>
  </si>
  <si>
    <t>The motor power varies by model. For example, the Robot Coupe R2N has a 1 hp motor, while the R2 Dice Ultra features a powerful 2 hp motor. The R301 Ultra has a 1.5 hp motor. These motors are typically industrial induction motors designed for heavy-duty use.</t>
  </si>
  <si>
    <t>What materials are the bowls made of in Robot Coupe food processors?</t>
  </si>
  <si>
    <t>Robot Coupe food processors come with bowls made from different materials depending on the model. Some models, like the R2N, have a gray polycarbonate or clear bowl, while others, such as the R301 Ultra, feature stainless steel bowls, which are more durable and resistant to wear.</t>
  </si>
  <si>
    <t>What are the dimensions and weight capacity of the Robot Coupe R2 Dice?</t>
  </si>
  <si>
    <t>The Robot Coupe R2 Dice has dimensions of approximately 8.68 inches in width, 11 inches in depth (bowl), 17 inches in depth (vegetable prep), and 20.75 inches in height. It has a 3-quart capacity and can produce up to 850 servings in three hours.</t>
  </si>
  <si>
    <t>Are the Robot Coupe Combination Food Processors suitable for commercial use?</t>
  </si>
  <si>
    <t>Yes, Robot Coupe Combination Food Processors are designed for both commercial and heavy-duty use. Models like the R2 Dice are ideal for busy commercial kitchens due to their durability, efficiency, and ability to handle large quantities of food.</t>
  </si>
  <si>
    <t>Some units last decades of daily use</t>
  </si>
  <si>
    <t>Handles frozen items without strain</t>
  </si>
  <si>
    <t>Commercial-grade construction with powerful motor</t>
  </si>
  <si>
    <t>Serviceable with standard tools access</t>
  </si>
  <si>
    <t>Significant percentage fail within 14 months</t>
  </si>
  <si>
    <t>Poor customer service when issues arise</t>
  </si>
  <si>
    <t>Lacks bowl handle despite premium price</t>
  </si>
  <si>
    <t>{"frequency":{"frequency":"Daily / As Needed","description":"Clean the food processor after each use to prevent food residue buildup."},"steps":[{"step":1,"title":"Clean","icon":"clean","description":"Unplug the processor and remove attachments. Pre-rinse attachments with a sprayer or stiff-bristle brush. Clean detachable parts in the dishwasher with a standard cycle or by hand to prevent heat damage. Use a soft-bristle brush for exterior cleaning.","products":[{"name":"Standard Dish Detergent","price":"$5-10"},{"name":"Stiff-Bristle Brush","price":"$5-10"}]},{"step":2,"title":"Maintain","icon":"condition","description":"Regularly inspect and clean attachments. Replace seals every 3 to 6 months. Lubricate moving parts with food-safe grease.","products":[{"name":"Food-Safe Grease","price":"$10-15"}]},{"step":3,"title":"Protect / Store","icon":"protect","description":"Store the food processor in a dry area. Ensure all parts are securely attached to prevent damage. Avoid immersing the motor base in water.","products":[]}]}</t>
  </si>
  <si>
    <t>Robot Coupe designs and manufactures its combination food processors in France, with certain models also produced at their US facility; France is the main production site for their global products.</t>
  </si>
  <si>
    <t>commercial food processor, professional kitchen equipment, durable appliance, induction motor, polycarbonate bowl, s-blade, food preparation, robot coupe, heavy-duty processor, kitchen workhorse</t>
  </si>
  <si>
    <t>Commercial kitchen food preparation, Small batch sauce making, Precision chopping and dicing, Emulsifying dressings and sauces, Restaurant-grade meal prep</t>
  </si>
  <si>
    <t>""A beast and workhorse with models from 1980 still running perfectly and handling tasks that would destroy consumer brands." – Reddit user</t>
  </si>
  <si>
    <t>Catastrophic failure within months of purchase despite light use, with customer service that's unhelpful or dismissive when repair needs arise." – Amazon reviewer</t>
  </si>
  <si>
    <t>https://www.buyitforlifeproducts.com/?post_type=bifl-product&amp;p=6404</t>
  </si>
  <si>
    <t>Liberty Tabletop</t>
  </si>
  <si>
    <t>Annapolis 20 Piece Flatware</t>
  </si>
  <si>
    <t>https://www.amazon.com/Liberty-Tabletop-Annapolis-Flatware-stainless/dp/B017UNUAI6/ref=sr_1_6?crid=3KGFUU51I4KXN&amp;dib=eyJ2IjoiMSJ9.F6LXZgQN_tMHhVL6fD0b8hnypz0wP05eCEgz801Mqv27565FKe09GRDXhMiZn0dq20w4kLdX2yUMnhxCQU8NAB5NcEGxKH3klDEEnPjRMXTSeJqqaLSZ5xDTOmqdJhZPAjX31B8sarhfwZlX4iAVC-P15YGhGh72g8VlnERz9BYUJyCfeepn26CRH_rPsi0SfawMU7CAxX7BH7ZHhxQ0uLhhxkgTM7viuoT4EOo5ZCZoJSolUWA85Hon39q4Tzc4r3AXaFJJaz8dYRVvbjaN9Q7T_g6zpHF42KEin5Zy1ew.tTmGrxkiX71ZiVUgERpDM1lHnln665DJKML-x13pMTY&amp;dib_tag=se&amp;keywords=Liberty+Tabletop+Flatware&amp;qid=1754680297&amp;sprefix=liberty+tabletop+flatware%2Caps%2C951&amp;sr=8-6</t>
  </si>
  <si>
    <t>https://amzn.to/41tcvJW</t>
  </si>
  <si>
    <t>B017UNUAI6</t>
  </si>
  <si>
    <t>https://docs.google.com/document/d/1MXyh0OfDE3oW5TphcyCIsKWDK5Ri8McKXLs1V3ch8W4</t>
  </si>
  <si>
    <t>https://docs.google.com/document/d/1pe-dhAS3l_w9KWBTiwf07GP0C4KpcoYDIGrjeXu93rY/edit</t>
  </si>
  <si>
    <t>https://docs.google.com/document/d/1rOsPofRyNz7k5cvUg0r0J5RqBe22dqC2i9IrbIWW2NM/edit</t>
  </si>
  <si>
    <t>https://docs.google.com/document/d/1-D2rxF2bpuvARxSNtJoc6InOaSQorJDMJu6gSjS7A_8/edit</t>
  </si>
  <si>
    <t>https://docs.google.com/document/d/1ZqAKis5ylcztXKH4Dih7RnI1FbDCoTplhXgrfkLJGjw/edit</t>
  </si>
  <si>
    <t>https://www.amazon.com/stores/LibertyTabletop/page/06A7F57B-1EAF-49BB-845D-FDE7DF450AA5?is_byline_deeplink=true&amp;deeplink=9750047B-B6AE-4C55-8F0C-CFAAD9991CB6&amp;redirect_store_id=06A7F57B-1EAF-49BB-845D-FDE7DF450AA5&amp;lp_asin=B017UNUAI6&amp;ref_=ast_bln&amp;store_ref=bl_ast_dp_brandLogo_sto</t>
  </si>
  <si>
    <t>https://m.media-amazon.com/images/I/71MGl1WaWiL._AC_SL1500_.jpg</t>
  </si>
  <si>
    <t>https://m.media-amazon.com/images/I/71MGl1WaWiL._AC_SL1500_.jpg, https://m.media-amazon.com/images/I/71HcTdcxb2L._AC_SL1080_.jpg, https://m.media-amazon.com/images/I/71XBoasyczL._AC_SL1080_.jpg, https://m.media-amazon.com/images/I/61qtrTf02FL._AC_.jpg, https://m.media-amazon.com/images/I/71bdXAtC-+L._AC_SL1000_.jpg, https://m.media-amazon.com/images/I/618hHsEq2GL._AC_SL1080_.jpg, https://m.media-amazon.com/images/I/31QEttIdBOL._AC_.jpg, https://m.media-amazon.com/images/I/71vAwy50rIL._AC_SL1500_.jpg</t>
  </si>
  <si>
    <t>Home &amp; Kitchen &gt; Kitchen &amp; Dining &gt; Dining &amp; Entertaining &gt; Flatware &gt; Serving Sets</t>
  </si>
  <si>
    <t>FINEST QUALITY 18/10 STAINLESS STEEL! Liberty Tabletop ONLY uses the highest quality stainless steel. All materials responsibly sourced domestically. 100% MADE IN USA! Liberty Tabletop flatware is made in Sherrill NY. The ONLY FLATWARE MANUFACTURER in the USA. SEE BELOW FOR ITEM SPECIFICATIONS. Please see below unter product description for item weights and lengths. DISHWASHER SAFE! All Liberty Tabletop flatware is dishwasher safe. Additionally, because we only use 18/10 stainless steel our flatware WILL NEVER RUST. 20PC SET INCLUDES: 4 Dinner Forks, 4 Dinner Knives, 4 Place Spoons, 4 Teaspoons, 4 Salad Forks</t>
  </si>
  <si>
    <t>FINEST QUALITY 18/10 STAINLESS STEEL! Liberty Tabletop ONLY uses the highest quality stainless steel. All materials responsibly sourced domestically.</t>
  </si>
  <si>
    <t>100% MADE IN USA! Liberty Tabletop flatware is made in Sherrill NY. The ONLY FLATWARE MANUFACTURER in the USA.</t>
  </si>
  <si>
    <t>SEE BELOW FOR ITEM SPECIFICATIONS. Please see below unter product description for item weights and lengths.</t>
  </si>
  <si>
    <t>DISHWASHER SAFE! All Liberty Tabletop flatware is dishwasher safe. Additionally, because we only use 18/10 stainless steel our flatware WILL NEVER RUST.</t>
  </si>
  <si>
    <t>20PC SET INCLUDES: 4 Dinner Forks, 4 Dinner Knives, 4 Place Spoons, 4 Teaspoons, 4 Salad Forks</t>
  </si>
  <si>
    <t>&lt;p&gt;A contradictory picture emerges with Liberty Tabletop's Annapolis set. Most long-term owners report extreme satisfaction with the 18/10 stainless steel construction that outlasts cheaper alternatives. However, concerning recent reports of rusting and bending undermine its BIFL credentials.&lt;/p&gt;&lt;ul&gt;&lt;li&gt;&lt;strong&gt;Material quality:&lt;/strong&gt; Uses proper 18/10 stainless steel with substantial weight that most users find satisfyingly hefty, though some report it feeling lighter than expected.&lt;/li&gt;&lt;li&gt;&lt;strong&gt;Quality control issues:&lt;/strong&gt; Several recent owners report rusting within days of use and forks bending while mashing soft foods like bananas - red flags for a premium product.&lt;/li&gt;&lt;li&gt;&lt;strong&gt;Longevity indicators:&lt;/strong&gt; Older sets appear to perform admirably with many users expecting them to last generations, backed by a 25-year warranty.&lt;/li&gt;&lt;/ul&gt;&lt;br&gt;&lt;p&gt;&lt;strong&gt;Bottom line:&lt;/strong&gt; The community is split - legacy users praise these as heirloom-quality while recent buyers face concerning durability failures that suggest potential manufacturing inconsistencies.&lt;/p&gt;</t>
  </si>
  <si>
    <t>&lt;p&gt;This flatware set is minimally repairable, with limited options when issues arise.&lt;/p&gt;&lt;ul&gt;&lt;li&gt;&lt;strong&gt;Replacement Parts:&lt;/strong&gt; Users can likely obtain replacement pieces due to the 25-year warranty, but no evidence suggests parts are user-serviceable.&lt;/li&gt;&lt;li&gt;&lt;strong&gt;Damage Handling:&lt;/strong&gt; Some users resort to DIY fixes for quality issues (one user had to spend 10 minutes sanding out sharp edges on each piece), indicating manufacturing defects sometimes require owner intervention.&lt;/li&gt;&lt;li&gt;&lt;strong&gt;Long-term Issues:&lt;/strong&gt; Recent reports show concerning quality control problems, with multiple users reporting rusting within days of use and forks bending under light pressure (even when mashing soft foods like bananas).&lt;/li&gt;&lt;/ul&gt;&lt;br&gt;&lt;p&gt;&lt;strong&gt;Bottom line:&lt;/strong&gt; While Liberty offers good warranty support, the actual repairability is poor - flatware is generally considered a replace-not-repair item, and recent quality issues suggest potential premature replacement needs despite the BIFL marketing.&lt;/p&gt;</t>
  </si>
  <si>
    <t>&lt;p&gt;Liberty Tabletop offers a 25-year limited warranty against manufacturing defects, which is quite generous compared to industry standards. Customer service is generally responsive based on user reports.&lt;/p&gt;&lt;ul&gt;&lt;li&gt;&lt;strong&gt;Coverage Details:&lt;/strong&gt; The warranty covers defects in materials and workmanship for 25 years, offering replacement with similar items if original patterns are discontinued.&lt;/li&gt;&lt;li&gt;&lt;strong&gt;Limitations:&lt;/strong&gt; Damage from improper use, abuse, or hard water stains is not covered. Minor imperfections are also excluded.&lt;/li&gt;&lt;li&gt;&lt;strong&gt;Claim Process:&lt;/strong&gt; Defective pieces must be returned with proof of purchase to their warranty department, with customer responsible for return shipping in most cases.&lt;/li&gt;&lt;/ul&gt;&lt;br&gt;&lt;p&gt;&lt;strong&gt;Bottom line:&lt;/strong&gt; The 25-year warranty is substantial for kitchenware, and reviews suggest Liberty generally honors claims, though recent Reddit reports mention some quality control issues with rusting that may test their warranty response.&lt;/p&gt;</t>
  </si>
  <si>
    <t xml:space="preserve">&lt;p&gt;&amp;lt;p&amp;gt;No sustainability information found in reviews. Users focus on durability and American manufacturing but don&amp;#39;t mention recycled materials, packaging waste, or environmental practices.&amp;lt;/p&amp;gt;&amp;lt;ul&amp;gt;&amp;lt;li&amp;gt;&amp;lt;strong&amp;gt;Made in USA:&amp;lt;/strong&amp;gt; Reviews emphasize domestic production repeatedly, which could mean shorter shipping distances but no explicit eco claims&amp;lt;/li&amp;gt;&amp;lt;li&amp;gt;&amp;lt;strong&amp;gt;Built to last:&amp;lt;/strong&amp;gt; Many reviewers expect the flatware to last decades or even generations, reducing replacement waste&amp;lt;/li&amp;gt;&amp;lt;li&amp;gt;&amp;lt;strong&amp;gt;Material concerns:&amp;lt;/strong&amp;gt; Recent reports of rusting and bending contradict the longevity promise, potentially increasing disposal rates&amp;lt;/li&amp;gt;&amp;lt;/ul&amp;gt;&amp;lt;br&amp;gt;&amp;lt;p&amp;gt;&amp;lt;strong&amp;gt;Bottom line:&amp;lt;/strong&amp;gt; While the BIFL design philosophy aligns with sustainability through reduced consumption, Liberty Tabletop makes no apparent environmental commitments beyond durability. Score reflects neutral stance due to absence of sustainability data.&amp;lt;/p&amp;gt;&lt;/p&gt;
</t>
  </si>
  <si>
    <t>&lt;p&gt;Liberty Tabletop has a split reputation on Reddit — older posts praise it as the gold standard for American-made flatware, but recent buyers report alarming quality issues that directly contradict its BIFL promise.&lt;/p&gt;&lt;ul&gt;&lt;li&gt;&lt;strong&gt;Quality control crisis:&lt;/strong&gt; Multiple Redditors describe rust appearing within a week and forks bending while mashing bananas, with one user saying half their pieces developed rust spots immediately&lt;/li&gt;&lt;li&gt;&lt;strong&gt;Price barrier drives hesitation:&lt;/strong&gt; Users frequently mention Liberty as the ideal choice but admit they tried cheaper alternatives first because the cost made them hesitate&lt;/li&gt;&lt;li&gt;&lt;strong&gt;Customer service saves face:&lt;/strong&gt; Even disappointed buyers praise their accommodating support team, with one noting they provided paid return shipping labels without hassle&lt;/li&gt;&lt;/ul&gt;&lt;br&gt;&lt;p&gt;&lt;strong&gt;Bottom line:&lt;/strong&gt; Once the darling of r/BuyItForLife, Liberty Tabletop now faces serious credibility issues as recent quality failures undermine their premium positioning.&lt;/p&gt;</t>
  </si>
  <si>
    <t>Liberty Tabletop's Annapolis set presents a concerning disconnect between legacy reputation and current quality. Once considered heirloom-quality American-made flatware, recent reports of rusting within days and forks bending during normal use undermine its BIFL credibility. The 25-year warranty offers theoretical security, but can't compensate for fundamental durability failures. At this premium price point, buyers expect flawless execution. Best for those willing to gamble on receiving a good production batch or patient enough to utilize their customer service when issues arise. The flatware's identity crisis makes it difficult to recommend with confidence.</t>
  </si>
  <si>
    <t>"Alarming quality inconsistency: long-term users praise it as generational while recent buyers report immediate rusting and bending</t>
  </si>
  <si>
    <t>Virtually non-repairable with some users resorting to DIY fixes for manufacturing defects like rough edges</t>
  </si>
  <si>
    <t>25-year warranty is substantial for kitchenware and generally honored, though recent quality issues will test their commitment</t>
  </si>
  <si>
    <t>Premium pricing is justified only if you receive a good batch; otherwise represents poor value despite American manufacturing</t>
  </si>
  <si>
    <t>Once r/BuyItForLife's gold standard for flatware, now facing credibility crisis as quality control appears to have deteriorated</t>
  </si>
  <si>
    <t>Liberty Tabletop's Annapolis 20 Piece Flatware set showcases premium 18/10 stainless steel construction with substantial heft and classic styling. Made entirely in the USA with domestically-sourced materials, this comprehensive set includes essential pieces for four place settings. The durable, dishwasher-safe design combines everyday practicality with elegant table presentation, backed by a generous 25-year warranty.</t>
  </si>
  <si>
    <t>15-25 years with proper care, backed by manufacturer's 25-year warranty</t>
  </si>
  <si>
    <t>What material is the Annapolis 20 Piece Flatware set made of?</t>
  </si>
  <si>
    <t>The Annapolis 20 Piece Flatware set is made from 18/10 stainless steel, ensuring durability and a polished mirror finish that retains its luster over time.</t>
  </si>
  <si>
    <t>Is the Annapolis flatware dishwasher safe?</t>
  </si>
  <si>
    <t>Yes, the Annapolis flatware is dishwasher safe, designed for everyday use while maintaining its quality and appearance.</t>
  </si>
  <si>
    <t>Where is the Annapolis flatware manufactured?</t>
  </si>
  <si>
    <t>The Annapolis flatware is 100% made in the USA, reflecting Liberty Tabletop's commitment to domestic manufacturing and quality.</t>
  </si>
  <si>
    <t>What are the dimensions and weight of the pieces in the Annapolis 20 Piece Flatware set?</t>
  </si>
  <si>
    <t>The set includes dinner knives (9"; approx 3.9 oz), dinner forks (8 1/4"; 1.8 oz), salad forks (7"; 1.4 oz), place spoons (7 1/8"; 1.4 oz), and teaspoons (6"; 1.3 oz).</t>
  </si>
  <si>
    <t>What design style does the Annapolis flatware have?</t>
  </si>
  <si>
    <t>The Annapolis pattern features a simple, stylish teardrop shape with a polished mirror finish, known as 'Euro-Sized' pieces that have excellent balance and weight suitable for both everyday and special occasions.</t>
  </si>
  <si>
    <t>Made in USA with 18/10 stainless steel</t>
  </si>
  <si>
    <t>25-year warranty with responsive customer service</t>
  </si>
  <si>
    <t>Many long-term owners report multi-decade satisfaction</t>
  </si>
  <si>
    <t>Substantial weight feels premium to most users</t>
  </si>
  <si>
    <t>Recent reports of rusting within days</t>
  </si>
  <si>
    <t>Forks bend when mashing soft foods</t>
  </si>
  <si>
    <t>Manufacturing inconsistency between production batches</t>
  </si>
  <si>
    <t>Some pieces have rough, sharp edges</t>
  </si>
  <si>
    <t>{"frequency":{"frequency":"As Needed","description":"Clean after each use for everyday hygiene; no special maintenance required between uses."},"steps":[{"step":1,"title":"Clean","icon":"clean","description":"Hand wash in warm water with mild soap and a non-abrasive cloth or sponge, or place in the dishwasher for convenience. Avoid harsh abrasives and chlorine bleach, which can dull the finish over time.[1][5]","products":[{"name":"Mild dish soap (e.g., Dawn, Seventh Generation)","price":"$3-7"}]},{"step":2,"title":"Condition / Maintain","icon":"condition","description":"No special conditioning is needed; the 18/10 stainless steel resists rust and maintains its shine through regular cleaning. If polish is present on new pieces, wash thoroughly before first use.[2][4]","products":[{"name":"None required","price":"$0"}]},{"step":3,"title":"Protect / Store","icon":"protect","description":"Store flatware in a dry drawer or caddy. If stacking, avoid overcrowding to prevent scratching. No special storage boxes or liners are necessary—just basic drawer organizers will suffice.[1]","products":[]}]}</t>
  </si>
  <si>
    <t>Manufactured in Sherrill, New York; 100% made in the USA using domestically sourced materials</t>
  </si>
  <si>
    <t>stainless steel flatware, american made cutlery, premium tableware, dishwasher safe, 18/10 stainless, dinner set, dining essentials, made in usa, heirloom quality</t>
  </si>
  <si>
    <t>Everyday family dining, Formal dinner parties, Holiday table settings, Wedding registry gift</t>
  </si>
  <si>
    <t>""Half of my pieces developed rust spots immediately despite proper care and handwashing." – Reddit user</t>
  </si>
  <si>
    <t>I was shocked when my fork bent while mashing a banana – this is not the BIFL quality I paid for." – Reddit user</t>
  </si>
  <si>
    <t>https://www.buyitforlifeproducts.com/?post_type=bifl-product&amp;p=6414</t>
  </si>
  <si>
    <t>Casio</t>
  </si>
  <si>
    <t>G-Shock Sport Watch</t>
  </si>
  <si>
    <t>https://www.amazon.com/Casio-G-Shock-GWM5610-1-Tough-Solar/dp/B007RWZHXO/ref=sr_1_1?crid=1VSSLHYW5ON6&amp;dib=eyJ2IjoiMSJ9.VtlSchP8u-XyweFmp2Dk5DVa9XShBOcQOECKOCpa000LC395cIjdr2MqC8IqSeSG3RpzVyk8TOsfsQ_93_FqZHiLg0nRdJGmc0A86wa9wu86mx2YsNm9S3G2Uhc8rmNFaX2Nigx7bLaXteb2VZmXWp88bsBiVhuOsf12_Pb948QUK8SSyF7QbK3a7rQulSoi68MfVPnKNu6z9AfNd3l7Wl8E6GUQ7g_TzyFJ7HYn5c5jTWLM42w18fKkBnK1y3hhc0W5y8VRXFYIElbpMIwvMTpCHk8mcTmIywIpg-kZ2Sg.DwCWHoKfkP_qqkLTi4gPssmUgYCc6IPROqh1Cky8DDc&amp;dib_tag=se&amp;keywords=Casio+G-Shock+Solar+Watch&amp;qid=1754680381&amp;sprefix=casio+g-shock+solar+watch%2Caps%2C674&amp;sr=8-1</t>
  </si>
  <si>
    <t>https://amzn.to/3Jonnm8</t>
  </si>
  <si>
    <t>B007RWZHXO</t>
  </si>
  <si>
    <t>https://docs.google.com/document/d/1WEv8LCvGeExQfnG0VB9mI2Rs2FzaPxEZbPbE-8bDVns</t>
  </si>
  <si>
    <t>https://docs.google.com/document/d/1dg1HBPWTaD8RKpME-pD_7maLk6q1Dcac4yybwZVrtEE/edit</t>
  </si>
  <si>
    <t>https://docs.google.com/document/d/13PojQgDTRBBo7aDnPBaux8I9RM18VIZCWZNyrrFftCA/edit</t>
  </si>
  <si>
    <t>https://docs.google.com/document/d/1kpUHEArenU5Lw7zcxLK6hT8t9tMSQvvHjrMPOOvsIm0/edit</t>
  </si>
  <si>
    <t>https://www.casio.com/intl/watches/all/</t>
  </si>
  <si>
    <t>https://docs.google.com/document/d/1YKz2irhohdGVDFdcDpFbZ2tFtB4cB5crzlqkmsAwSbk/edit</t>
  </si>
  <si>
    <t>https://www.amazon.com/stores/Casio/page/DAE415DB-6987-44A9-9C57-E6E2194B8025?is_byline_deeplink=true&amp;deeplink=14311BB0-63EE-47FA-8D2E-87A2C92E0164&amp;redirect_store_id=DAE415DB-6987-44A9-9C57-E6E2194B8025&amp;lp_asin=B007RWZHXO&amp;ref_=ast_bln&amp;store_ref=bl_ast_dp_brandLogo_sto</t>
  </si>
  <si>
    <t>https://m.media-amazon.com/images/I/61D+2vMEKkL._AC_SL1102_.jpg</t>
  </si>
  <si>
    <t>https://m.media-amazon.com/images/I/61D+2vMEKkL._AC_SL1102_.jpg, https://m.media-amazon.com/images/I/51DXvmfGBVL._AC_.jpg, https://m.media-amazon.com/images/I/51u6SzAziPL._AC_.jpg, https://m.media-amazon.com/images/I/618mlSMq-iL._AC_.jpg, https://m.media-amazon.com/images/I/31eKO43Fy1L._AC_.jpg</t>
  </si>
  <si>
    <t>Tough solar power Shock resistant Auto light feature will not work if the battery level falls below Medium (marked as M on the face of the watch)</t>
  </si>
  <si>
    <t>This model possesses tough solar and multi-band 6 Atomic timekeeping technology housed within an even slim profile octagonal case. Non-stop tough solar power provides energy via a small solar panel combined with a large-capacity rechargeable Battery that enables a variety of energy-hungry functions to operate smoothly. Black resin Band digital watch with neutral face.
auto light feature will not work if the battery level falls below medium (marked as m on the face of the watch).
turn on or off the auto light function by holding down the light button and turn wrist at a 40 degree angle towards the user in a dark environment                     CasioWith the launch of its first watch in November 1974, Casio entered the wristwatch market at a time when the watch industry had just discovered digital technology. As a company with cutting-edge electronic technology developed for pocket calculators, Casio entered this field confident that it could develop timepieces that would lead the market.Today, Casio is focusing its efforts on solar-powered radio-controlled watches: the built-in solar battery eliminates the nuisance of replacing batteries, atomic timekeeping means the users never have to reset the time. Recently, Casio launched a series of Bluetooth watches that sync to the users cell phone to automatically update the time. Casio is always moving time forward.</t>
  </si>
  <si>
    <t>0.5 x 1.7 x 1.84 inches; 2.08 ounces</t>
  </si>
  <si>
    <t>Tough solar power</t>
  </si>
  <si>
    <t>Shock resistant</t>
  </si>
  <si>
    <t>Auto light feature will not work if the battery level falls below Medium (marked as M on the face of the watch)</t>
  </si>
  <si>
    <t>&lt;p&gt;The G-Shock GWM5610-1 is the true definition of a BIFL watch. User experiences consistently show it surviving a decade or more of daily abuse in demanding environments with minimal maintenance. Its solar charging and atomic timekeeping create a fully self-sufficient timepiece that remains accurate without human intervention.&lt;/p&gt;&lt;ul&gt;&lt;li&gt;&lt;strong&gt;Bombproof construction:&lt;/strong&gt; Multiple users report the watch surviving 10+ years of construction work, firefighting, military service, and outdoor adventures with only minor cosmetic wear. The shock-resistant case protects the movement from impacts that would destroy normal watches.&lt;/li&gt;&lt;li&gt;&lt;strong&gt;Self-sustaining power system:&lt;/strong&gt; The Tough Solar feature eliminates battery changes entirely. Users consistently report the solar cells maintaining charge for 10+ years even in limited light conditions, making this truly maintenance-free.&lt;/li&gt;&lt;li&gt;&lt;strong&gt;Weak point identified:&lt;/strong&gt; The resin strap is the only common failure point, with users reporting deterioration after 8-9 years of continuous wear. Fortunately, replacement bands are readily available and simple to install.&lt;/li&gt;&lt;/ul&gt;&lt;br&gt;&lt;p&gt;&lt;strong&gt;Bottom line:&lt;/strong&gt; This watch embodies the BIFL philosophy completely - it's virtually indestructible, requires no maintenance, and the only component that eventually wears (the strap) is easily replaceable. If you treat this as a lifetime purchase, you won't be disappointed.&lt;/p&gt;</t>
  </si>
  <si>
    <t>&lt;p&gt;The G-Shock GWM5610-1 has mixed repairability aspects. While incredibly durable, actual repairs require some specialized knowledge.&lt;/p&gt;&lt;ul&gt;&lt;li&gt;&lt;strong&gt;Case Access:&lt;/strong&gt; Users report the recessed buttons are difficult to press, suggesting internal access is similarly protected. Multiple users mention the case is sealed for water resistance, limiting DIY repairs.&lt;/li&gt;&lt;li&gt;&lt;strong&gt;Strap Replacement:&lt;/strong&gt; Many users note replacing the stock resin band when it deteriorates (typically after 8-9 years). Replacement straps are widely available but use a proprietary attachment system that limits third-party options.&lt;/li&gt;&lt;li&gt;&lt;strong&gt;Battery/Power:&lt;/strong&gt; The solar power system eliminates the most common repair need, with users confirming it functions maintenance-free for 10+ years.&lt;/li&gt;&lt;/ul&gt;&lt;br&gt;&lt;p&gt;&lt;strong&gt;Bottom line:&lt;/strong&gt; While designed for extreme durability rather than repairability, the watch's most common failure point (the strap) is user-replaceable. Internal electronics repairs are difficult but rarely needed due to the robust design and solar power system.&lt;/p&gt;</t>
  </si>
  <si>
    <t>&lt;p&gt;Casio offers a standard 1-year warranty for G-Shock watches, with possibility of 2-year coverage through registration in some regions. The warranty covers manufacturing defects but has notable limitations.&lt;/p&gt;&lt;ul&gt;&lt;li&gt;&lt;strong&gt;Coverage:&lt;/strong&gt; Manufacturing defects in internal mechanisms, but excludes normal wear and tear on case, straps, and battery.&lt;/li&gt;&lt;li&gt;&lt;strong&gt;Process:&lt;/strong&gt; Claims require original purchase receipt and warranty card, and must be processed through authorized service centers.&lt;/li&gt;&lt;li&gt;&lt;strong&gt;Limitations:&lt;/strong&gt; Warranty is voided by unauthorized repairs, doesn't cover damage from improper handling, and is only valid in country of purchase.&lt;/li&gt;&lt;/ul&gt;&lt;br&gt;&lt;p&gt;&lt;strong&gt;Bottom line:&lt;/strong&gt; G-Shock's warranty is adequate but not generous, with clear terms and reasonable exclusions. Real-world reports confirm Casio generally honors the warranty, though the process requires proper documentation and patience.&lt;/p&gt;</t>
  </si>
  <si>
    <t xml:space="preserve">&lt;p&gt;&amp;lt;p&amp;gt;No sustainability claims or evidence found in the reviews. While users praise the solar charging feature and decade-plus lifespan, environmental benefits aren&amp;#39;t explicitly discussed.&amp;lt;/p&amp;gt;&amp;lt;ul&amp;gt;&amp;lt;li&amp;gt;&amp;lt;strong&amp;gt;Solar Power:&amp;lt;/strong&amp;gt; Users love that it charges itself with any light source and eliminates battery waste, but frame this as convenience rather than eco-consciousness&amp;lt;/li&amp;gt;&amp;lt;li&amp;gt;&amp;lt;strong&amp;gt;Built to Last:&amp;lt;/strong&amp;gt; Multiple reviewers confirm using the same watch for 8-11+ years with only minor repairs like strap replacements&amp;lt;/li&amp;gt;&amp;lt;li&amp;gt;&amp;lt;strong&amp;gt;Repairable Design:&amp;lt;/strong&amp;gt; Several users mention successfully replacing worn straps after years of use, extending the watch&amp;#39;s life rather than discarding it&amp;lt;/li&amp;gt;&amp;lt;/ul&amp;gt;&amp;lt;br&amp;gt;&amp;lt;p&amp;gt;&amp;lt;strong&amp;gt;Bottom line:&amp;lt;/strong&amp;gt; The G-Shock demonstrates sustainable qualities through extreme durability and solar power, but reviewers focus on convenience over environmental impact. Score reflects lack of explicit sustainability discussion despite eco-friendly features.&amp;lt;/p&amp;gt;&lt;/p&gt;
</t>
  </si>
  <si>
    <t>&lt;p&gt;The GWM5610-1 enjoys legendary status across Reddit communities as a definitive BIFL watch, with users praising its extreme durability and set-and-forget reliability.&lt;/p&gt;&lt;ul&gt;&lt;li&gt;&lt;strong&gt;Community favorite:&lt;/strong&gt; Users call it the perfect digital watch that can last a lifetime and ruins every other watch for them&lt;/li&gt;&lt;li&gt;&lt;strong&gt;Proven track record:&lt;/strong&gt; Firefighters and military personnel trust it in demanding environments, with many reporting 8-11 years of hard daily use&lt;/li&gt;&lt;li&gt;&lt;strong&gt;Minor gripes:&lt;/strong&gt; The resin band gets complaints for being uncomfortable and eventually cracking, plus newer U-model has LCD viewing angle issues&lt;/li&gt;&lt;/ul&gt;&lt;br&gt;&lt;p&gt;&lt;strong&gt;Bottom line:&lt;/strong&gt; This is Reddit's go-to recommendation for anyone wanting an indestructible watch, especially those escaping smartwatch charging hassles&lt;/p&gt;</t>
  </si>
  <si>
    <t>The G-Shock GWM5610-1 earns its BIFL status through exceptional durability and self-sufficiency. This solar-powered, atomic timekeeping watch requires virtually no maintenance and survives a decade+ of abuse in extreme conditions. Its only weakness is the resin strap that deteriorates after 8-9 years but is easily replaceable. Ideal for those seeking a reliable, no-nonsense timepiece that works without intervention. While internal repairs are limited, you likely won't need them. The G-Shock delivers extraordinary long-term value despite Casio's average warranty terms.</t>
  </si>
  <si>
    <t>"Survives 10+ years of abuse in construction, firefighting, and military environments with only cosmetic wear</t>
  </si>
  <si>
    <t>Solar charging eliminates battery changes completely; internal components rarely fail but aren't easily serviceable</t>
  </si>
  <si>
    <t>Standard 1-2 year warranty is merely adequate, but you'll rarely need it due to the watch's extreme durability</t>
  </si>
  <si>
    <t>Exceptional value as a lifetime purchase with minimal maintenance costs beyond occasional strap replacement</t>
  </si>
  <si>
    <t>Consistently praised as the definitive 'set and forget' watch that ruins other timepieces for BIFL enthusiasts</t>
  </si>
  <si>
    <t>The Casio G-Shock GWM5610-1 is the definition of rugged reliability in a digital timepiece. Built with shock-resistant construction that withstands extreme conditions, its solar power system eliminates battery changes while atomic timekeeping ensures perfect accuracy. The practical design includes essential functions in a compact form factor trusted by military personnel, outdoor enthusiasts, and everyday wearers who demand uncompromising durability.</t>
  </si>
  <si>
    <t>10+ years of daily use with minimal maintenance, requiring only occasional strap replacement after 8-9 years</t>
  </si>
  <si>
    <t>How can I tell if my G-Shock Sport Watch by Casio is genuine?</t>
  </si>
  <si>
    <t>A genuine G-Shock watch always displays the manufacturer's name 'Casio' alongside the G-Shock branding. They have a sturdy exterior and unique design features that distinguish them from counterfeit versions, which are often of lower quality.</t>
  </si>
  <si>
    <t>What features make the G-Shock Sport Watch durable and suitable for sports?</t>
  </si>
  <si>
    <t>G-Shock Sport Watches are designed for extreme durability with a shock-resistant structure, water resistance, and robust casing. They often include fitness tracking features like step counters and support multiple sports activities such as running, swimming, and biking on certain models.</t>
  </si>
  <si>
    <t>Does the G-Shock Sport Watch need to be connected to a smartphone to function?</t>
  </si>
  <si>
    <t>No, G-Shock Sport Watches do not need to be tethered to a smartphone during activities. They connect via Bluetooth for data syncing and features like auto time adjustment and notifications but work independently during sports and fitness tracking.</t>
  </si>
  <si>
    <t>Do I earn loyalty points when purchasing a G-Shock Sport Watch from Casio?</t>
  </si>
  <si>
    <t>Yes, loyalty points are earned only on G-Shock watch purchases made through Casio or G-Shock official websites and require joining the G-SHOCK Points Program. Points do not apply to in-store purchases or sale/outlet items and expire after 24 months from the last qualifying purchase.</t>
  </si>
  <si>
    <t>What are some recommended G-Shock Sport Watch models for different users?</t>
  </si>
  <si>
    <t>For casual wear or everyday use, models like the DW-9052 are recommended for their robustness and value. For military or law enforcement, the GG 1000 and Mud Master models provide specialized durability and features. Enthusiasts may prefer analog-digital combinations for collection purposes.</t>
  </si>
  <si>
    <t>Survives 10+ years of daily abuse</t>
  </si>
  <si>
    <t>Solar charging eliminates battery replacements</t>
  </si>
  <si>
    <t>Water and shock resistant construction</t>
  </si>
  <si>
    <t>Self-adjusting atomic timekeeping feature</t>
  </si>
  <si>
    <t>Resin strap deteriorates after 8-9 years</t>
  </si>
  <si>
    <t>Recessed buttons difficult to press</t>
  </si>
  <si>
    <t>Some models have poor viewing angles</t>
  </si>
  <si>
    <t>{"frequency":{"frequency":"Weekly to As Needed","description":"Clean your G-Shock weekly or whenever it appears dirty, especially after exposure to dirt, sweat, or grease. Regular maintenance ensures optimal performance and appearance."},"steps":[{"step":1,"title":"Clean","icon":"clean","description":"Use lukewarm water and mild hand soap with a soft toothbrush to gently scrub the watch, especially around the band and buttons to remove dirt and sweat. Avoid harsh solvents or abrasive cleaners that could damage resin or metal parts.","products":[{"name":"Mild Hand Soap","price":"$5-10"},{"name":"Soft Bristle Toothbrush","price":"$3-7"}]},{"step":2,"title":"Condition / Maintain","icon":"condition","description":"After cleaning, rinse the watch thoroughly with clean water and dry it with a soft, lint-free cloth. Check for dirt buildup regularly and clean more aggressively if exposed to grease or stubborn grime. No lubrication needed for G-Shock watches.","products":[{"name":"Microfiber Cleaning Cloth","price":"$5-10"}]},{"step":3,"title":"Protect / Store","icon":"protect","description":"Store your G-Shock in a cool, dry place away from direct sunlight and extreme temperatures. Avoid storing near strong magnetic fields or chemicals that might degrade the materials over time.","products":[]}]}</t>
  </si>
  <si>
    <t>Most premium and flagship G-Shock Sport Watch models are manufactured and assembled in Japan at Casio’s Yamagata factory, known as the 'mother factory' for G-Shock production.</t>
  </si>
  <si>
    <t>solar powered watch, shock resistant timepiece, atomic timekeeping, durable digital watch, g-shock, casio, waterproof watch, military grade timepiece, maintenance-free watch, everyday carry</t>
  </si>
  <si>
    <t>Outdoor adventures and extreme sports, Military and tactical applications, Everyday timekeeping without charging, Construction and manual labor environments, Emergency preparedness kits</t>
  </si>
  <si>
    <t>""The perfect digital watch that can last a lifetime and ruins every other watch for you." – Reddit user</t>
  </si>
  <si>
    <t>I've used mine for 10+ years in construction work with only minor cosmetic wear." – BIFL community member</t>
  </si>
  <si>
    <t>https://www.buyitforlifeproducts.com/?post_type=bifl-product&amp;p=6421</t>
  </si>
  <si>
    <t>Crocs</t>
  </si>
  <si>
    <t>Unisex Clog</t>
  </si>
  <si>
    <t>https://www.amazon.com/crocs-Unisex-Classic-Black-Women/dp/B0014BYHJE/ref=sr_1_3?crid=XXICZAJWSJAT&amp;dib=eyJ2IjoiMSJ9.-aePAVwOt953Yyt_YVe5UNccL_ydxq6dV4UMCdLM3xAUoW8PBc0boUfCDdOL634Mj7ClJvkUg3Kcy2nSZxT7JVl11EF3vZRG_2KXp32bXiJMK-Vd19aAIfOiJF5o7QLsGr6e0ng1RSPsoCOtHzV_aJEfCg2cNaY4745Ev4auneVKiuTmHdeG1Lq__xgISiCeydl0WSNUp-eU37k8ffVELLYcK-tmNqrw9_eroNCB26o1rrS7GLHgnWADKRK3moBq86TyJjb_VWGCjB0UCw8SGHg2wivUEypGF5gQi9aLEcU.veziEVsTQ0egGZf_d9G2S_aLaVicoOP0Y3NOcA9V_OI&amp;dib_tag=se&amp;keywords=Crocs+Clogs+%2F+Sandals&amp;qid=1754680594&amp;sprefix=allen+edmonds+dress+shoes%2Caps%2C994&amp;sr=8-3</t>
  </si>
  <si>
    <t>https://amzn.to/40ZHE7L</t>
  </si>
  <si>
    <t>B0014BYHJE</t>
  </si>
  <si>
    <t>https://docs.google.com/document/d/1frT8mxKTcGzaO6fOmjoHM-tkuV9vxF1a1qPVG3Y15QY</t>
  </si>
  <si>
    <t>https://docs.google.com/document/d/11s_a9XPbMXd6hhbQ67OgIpx0nVpIz-x-AybIBvI32z8/edit</t>
  </si>
  <si>
    <t>https://docs.google.com/document/d/1H7Yk9AMDS6Mv-4cx9BV25kK-eu7c41w35ZAMYC09lKc/edit</t>
  </si>
  <si>
    <t>https://docs.google.com/document/d/1vd825xGbbSh_RU4l7BSfBkijvUEkE6d5sCsH9EFjVVg/edit</t>
  </si>
  <si>
    <t>https://www.crocs.eu/</t>
  </si>
  <si>
    <t>https://docs.google.com/document/d/1ICXGiW93yzkbRiCCht-4Z2LGucIlm4qBH2Zyo7NowPc/edit</t>
  </si>
  <si>
    <t>https://www.amazon.com/stores/Crocs/page/1207B9C1-2E2E-4A95-B704-5C3FA30D8D05?is_byline_deeplink=true&amp;deeplink=DB9E57D9-5AA8-42D4-B32E-33EC81DA5825&amp;redirect_store_id=1207B9C1-2E2E-4A95-B704-5C3FA30D8D05&amp;lp_asin=B0C8BJL1D3&amp;ref_=ast_bln&amp;store_ref=bl_ast_dp_brandLogo_sto</t>
  </si>
  <si>
    <t>https://m.media-amazon.com/images/I/61SuPkDGYfL._AC_SL1500_.jpg</t>
  </si>
  <si>
    <t>https://m.media-amazon.com/images/I/61SuPkDGYfL._AC_SL1500_.jpg, https://m.media-amazon.com/images/I/71x7d+J-PKL._AC_SL1500_.jpg, https://m.media-amazon.com/images/I/91O1eKG5e+L._AC_SL1500_.jpg, https://m.media-amazon.com/images/I/814W35fsrCL._AC_SL1500_.jpg, https://m.media-amazon.com/images/I/81ZI64fYqrL._AC_SL1200_.jpg, https://m.media-amazon.com/images/I/613mlqDCE9L._AC_SL1500_.jpg, https://m.media-amazon.com/images/I/61TPf5lgQFL._AC_SL1500_.jpg, https://m.media-amazon.com/images/I/8192q+zQ8gL._AC_SL1500_.jpg, https://m.media-amazon.com/images/I/61sry0aFzyL._AC_SL1500_.jpg, https://m.media-amazon.com/images/I/711PangI4UL._AC_SL1500_.jpg, https://m.media-amazon.com/images/I/61ZEhJzfj6L._AC_SL1500_.jpg</t>
  </si>
  <si>
    <t>Clothing, Shoes &amp; Jewelry &gt; Women &gt; Shoes &gt; Mules &amp; Clogs</t>
  </si>
  <si>
    <t>Find Your Size: We recommend sizing down (e.g. if you are a 7.5, size down to a 7) Crocs for Women and Men: The Crocs Classic Clogs are not only the most comfortable shoes for women and men but also easy to clean just using soap and water and allowing for a quick dry. Lightweight and Fun: Experience the ultimate in lightweight comfort with these Crocs for men and women. Their iconic Crocs comfort is perfect for all-day wear, and the ventilation ports enhance breathability while quickly shedding water and debris. Designed to Fit: These slip-on clogs are easy to take on and off, while being extremely durable. These Crocs even offer pivoting heel straps for a more secure fit. Shop with Confidence: Crocs products are backed by our 90-day manufacturer's warranty for high quality and authenticity. Terms and conditions apply.</t>
  </si>
  <si>
    <t>8.19 x 3.15 x 3.94 inches; 14.4 ounces</t>
  </si>
  <si>
    <t>Find Your Size: We recommend sizing down (e.g. if you are a 7.5, size down to a 7)</t>
  </si>
  <si>
    <t>Crocs for Women and Men: The Crocs Classic Clogs are not only the most comfortable shoes for women and men but also easy to clean just using soap and water and allowing for a quick dry.</t>
  </si>
  <si>
    <t>Lightweight and Fun: Experience the ultimate in lightweight comfort with these Crocs for men and women. Their iconic Crocs comfort is perfect for all-day wear, and the ventilation ports enhance breathability while quickly shedding water and debris.</t>
  </si>
  <si>
    <t>Designed to Fit: These slip-on clogs are easy to take on and off, while being extremely durable. These Crocs even offer pivoting heel straps for a more secure fit.</t>
  </si>
  <si>
    <t>Shop with Confidence: Crocs products are backed by our 90-day manufacturer's warranty for high quality and authenticity. Terms and conditions apply.</t>
  </si>
  <si>
    <t>&lt;p&gt;Crocs Classic Clogs are a surprising BIFL contender, with users reporting pairs lasting 7-20+ years even with daily wear. The injection-molded Croslite material maintains its comfort and support over time, while the simple design eliminates weak points like seams or glue that typically fail first.&lt;/p&gt;&lt;ul&gt;&lt;li&gt;&lt;strong&gt;Standout durability:&lt;/strong&gt; Multiple users report owning the same pair for 5-10+ years of regular use, with one longtime user confirming quality has remained consistent for over 20 years.&lt;/li&gt;&lt;li&gt;&lt;strong&gt;Maintenance winner:&lt;/strong&gt; The one-piece construction allows for quick cleaning with just water, keeping them looking new and extending usable life significantly compared to fabric footwear.&lt;/li&gt;&lt;li&gt;&lt;strong&gt;Critical weakness:&lt;/strong&gt; Heat exposure will permanently warp or shrink them - direct sun or hot cars are their kryptonite, requiring mindful storage to prevent premature failure.&lt;/li&gt;&lt;/ul&gt;&lt;br&gt;&lt;p&gt;&lt;strong&gt;Bottom line:&lt;/strong&gt; For $35, few footwear options deliver comparable longevity, but be warned about the inconsistent sizing and vulnerability to heat damage that could otherwise cut short their impressive lifespan.&lt;/p&gt;</t>
  </si>
  <si>
    <t>&lt;p&gt;Crocs Classic Clogs are fairly repairable, with simple construction that's easy to maintain but has specific vulnerabilities.&lt;/p&gt;&lt;ul&gt;&lt;li&gt;&lt;strong&gt;Part availability:&lt;/strong&gt; No official replacement parts, but the one-piece molded design means fewer failure points compared to traditional shoes.&lt;/li&gt;&lt;li&gt;&lt;strong&gt;Heat vulnerability:&lt;/strong&gt; Multiple users report permanent warping/shrinking when exposed to heat sources like hot cars or direct sun - a critical durability weakness.&lt;/li&gt;&lt;li&gt;&lt;strong&gt;Cleaning/maintenance:&lt;/strong&gt; Extremely easy to clean with simple water rinse, allowing them to look new even after years of use, extending practical lifespan.&lt;/li&gt;&lt;/ul&gt;&lt;br&gt;&lt;p&gt;&lt;strong&gt;Bottom line:&lt;/strong&gt; While not traditionally repairable with replacement parts, their simple construction, washability and 20+ year lifespan for many users makes them surprisingly durable when kept away from heat sources.&lt;/p&gt;</t>
  </si>
  <si>
    <t>&lt;p&gt;Crocs offers a minimal 90-day limited warranty that only covers manufacturing defects, not normal wear and tear or heat damage (which reviews show is common).&lt;/p&gt;&lt;ul&gt;&lt;li&gt;&lt;strong&gt;Short coverage period:&lt;/strong&gt; Just 90 days from purchase date, far below industry standard for footwear.&lt;/li&gt;&lt;li&gt;&lt;strong&gt;Restrictive terms:&lt;/strong&gt; Customer bears shipping costs for returns, must provide proof of purchase, and coverage excludes most real-world issues.&lt;/li&gt;&lt;li&gt;&lt;strong&gt;Mixed claims experience:&lt;/strong&gt; While the claim process is straightforward through customer service, the extremely short window means most durability issues emerge after warranty expires.&lt;/li&gt;&lt;/ul&gt;&lt;br&gt;&lt;p&gt;&lt;strong&gt;Bottom line:&lt;/strong&gt; This is a bare-minimum warranty that provides minimal consumer protection, especially concerning for a BIFL product where heat damage and sizing inconsistencies are reported frequently in reviews.&lt;/p&gt;</t>
  </si>
  <si>
    <t xml:space="preserve">&lt;p&gt;&amp;lt;p&amp;gt;The reviews don&amp;#39;t mention sustainability practices, materials sourcing, or environmental impact — so I&amp;#39;m defaulting to a neutral 5.0 score. What users do highlight: these clogs last for years with heavy daily use, can be cleaned with just water to look new again, and often outlast kids&amp;#39; growing feet.&amp;lt;/p&amp;gt;&amp;lt;ul&amp;gt;&amp;lt;li&amp;gt;&amp;lt;strong&amp;gt;Durability signals:&amp;lt;/strong&amp;gt; Users report wearing the same pair for 20+ years and describe them as the only shoe that withstands high activity levels&amp;lt;/li&amp;gt;&amp;lt;li&amp;gt;&amp;lt;strong&amp;gt;Easy maintenance:&amp;lt;/strong&amp;gt; A simple rinse keeps them functional long-term, reducing replacement needs&amp;lt;/li&amp;gt;&amp;lt;li&amp;gt;&amp;lt;strong&amp;gt;Heat vulnerability:&amp;lt;/strong&amp;gt; The material can warp if left in hot cars or direct sun, which could lead to premature disposal&amp;lt;/li&amp;gt;&amp;lt;/ul&amp;gt;&amp;lt;br&amp;gt;&amp;lt;p&amp;gt;&amp;lt;strong&amp;gt;Bottom line:&amp;lt;/strong&amp;gt; While Crocs appear built to last (a sustainability plus), there&amp;#39;s zero information about recycled materials, manufacturing practices, or end-of-life recycling programs in these reviews.&amp;lt;/p&amp;gt;&lt;/p&gt;
</t>
  </si>
  <si>
    <t>&lt;p&gt;Crocs Classic Clogs are Reddit darlings with a devoted following spanning 20+ years. The r/crocs community actively debates model differences while newcomers regularly post about becoming converts after initial skepticism.&lt;/p&gt;&lt;ul&gt;&lt;li&gt;&lt;strong&gt;Beloved for durability:&lt;/strong&gt; Users report pairs lasting many years even with heavy daily use, with kids often outgrowing them before wearing them out&lt;/li&gt;&lt;li&gt;&lt;strong&gt;Sizing chaos frustrates buyers:&lt;/strong&gt; Inconsistent sizing between colors and lack of half-sizes creates major friction - users resort to hairdryers and DIY stretching to get proper fit&lt;/li&gt;&lt;li&gt;&lt;strong&gt;Heat vulnerability surprises owners:&lt;/strong&gt; Multiple warnings about permanent shrinking if left in hot cars or direct sun, catching many users off-guard&lt;/li&gt;&lt;/ul&gt;&lt;br&gt;&lt;p&gt;&lt;strong&gt;Bottom line:&lt;/strong&gt; Despite sizing headaches and heat sensitivity, the community consensus is overwhelmingly positive - these are go-to comfort shoes that deliver on longevity for most users.&lt;/p&gt;</t>
  </si>
  <si>
    <t>Crocs Classic Clogs earn their BIFL status through exceptional longevity (7-20+ years of use) and simple maintenance, despite minimal warranty support. The injection-molded design eliminates common failure points while maintaining comfort for years. Their Achilles' heel is heat sensitivity – hot cars or direct sun can permanently warp them. At $35, they represent tremendous value, especially for those needing comfortable, washable footwear for active use, medical settings, or gardening. Just be prepared for sizing inconsistencies and understand that their BIFL status depends on keeping them away from heat sources.</t>
  </si>
  <si>
    <t>"Single-piece molded construction avoids typical footwear failure points like seams and glue, with multiple users reporting 10+ years of daily wear</t>
  </si>
  <si>
    <t>Not traditionally repairable, but the simple design and easy cleaning routine (just water) significantly extends their practical lifespan</t>
  </si>
  <si>
    <t>90-day warranty is embarrassingly inadequate, covering only manufacturing defects and excluding their known vulnerability to heat damage</t>
  </si>
  <si>
    <t>At $35, delivers exceptional dollar-per-wear value compared to footwear costing 3-5 times more that fails within a year of heavy use</t>
  </si>
  <si>
    <t>Community consensus praises durability and function while consistently warning about inconsistent sizing between colors and critical heat sensitivity</t>
  </si>
  <si>
    <t>Crocs Classic Clogs offer unexpected longevity through their one-piece injection-molded Croslite construction, eliminating weak points found in traditional footwear. These lightweight, comfortable shoes feature ventilation ports for breathability and quick-drying capability. The simple design allows for easy cleaning with just water, while the pivoting heel strap provides a secure fit for all-day wear, making them remarkably durable for their price point.</t>
  </si>
  <si>
    <t>7-10 years with regular use, with many users reporting 15-20+ years when properly cared for and kept away from heat sources</t>
  </si>
  <si>
    <t>Are Crocs Classic Clogs comfortable for everyday wear?</t>
  </si>
  <si>
    <t>Crocs Classic Clogs are designed for comfort, offering lightweight, flexible, and breathable 360-degree support—factors that have contributed to their global popularity as a go-to comfort shoe. However, podiatrists note that while they are comfortable for casual use, they may not provide enough stability or support for extended walking, running, or exercise.</t>
  </si>
  <si>
    <t>How should Crocs Classic Clogs fit?</t>
  </si>
  <si>
    <t>Crocs Classic Clogs typically run a little large, so it is usually easy to find a pair that fits comfortably without being too tight. For the best fit, it is recommended to consult the official Crocs sizing chart, as sizing can vary slightly by model.</t>
  </si>
  <si>
    <t>Are Crocs Classic Clogs suitable for wearing in water?</t>
  </si>
  <si>
    <t>Yes, Crocs Classic Clogs are water-friendly, buoyant, easy to clean, and quick to dry—making them ideal for the beach, pool, or any wet environment. They can be worn in water without damage and washed easily with soap and water.</t>
  </si>
  <si>
    <t>How do you clean Crocs Classic Clogs?</t>
  </si>
  <si>
    <t>Crocs Classic Clogs are very easy to clean: simply wash them off with soap and water, or they can even be placed in the washing machine for thorough cleaning. They dry quickly after washing.</t>
  </si>
  <si>
    <t>Can you customize Crocs Classic Clogs with Jibbitz charms?</t>
  </si>
  <si>
    <t>Yes, Crocs Classic Clogs feature holes designed for Jibbitz™ charms, allowing for personalization and unique styling. Most classic models have these holes, though some limited editions might place them on the strap instead.</t>
  </si>
  <si>
    <t>Lasts 7-20+ years with daily wear</t>
  </si>
  <si>
    <t>Easy to clean with just water</t>
  </si>
  <si>
    <t>One-piece design eliminates common failure points</t>
  </si>
  <si>
    <t>Affordable long-term value at $35</t>
  </si>
  <si>
    <t>Warps permanently when exposed to heat</t>
  </si>
  <si>
    <t>Inconsistent sizing between colors</t>
  </si>
  <si>
    <t>Minimal 90-day warranty coverage</t>
  </si>
  <si>
    <t>{"frequency":{"frequency":"As Needed","description":"Clean your Unisex Crocs Clogs whenever they show dirt or odor for best appearance and hygiene; regular cleaning helps maintain their look and feel."},"steps":[{"step":1,"title":"Clean","icon":"clean","description":"Remove any accessories like Jibbitz before cleaning. Hand wash your Crocs using warm water mixed with mild soap and a soft brush or cloth to remove dirt. Avoid harsh detergents or prolonged soaking that can damage the material.","products":[{"name":"Shoe MGK Cleaner and Conditioner","price":"$10-15"},{"name":"Mild Dish Soap (e.g., Dawn)","price":"$5-10"}]},{"step":2,"title":"Condition / Maintain","icon":"condition","description":"Crocs do not require traditional conditioning, but applying a specialized cleaner/conditioner can protect their surface and restore appearance. Regularly inspect for damage and remove accessories gently to avoid breakage.","products":[{"name":"Shoe MGK Cleaner and Conditioner","price":"$10-15"}]},{"step":3,"title":"Protect / Store","icon":"protect","description":"Store Crocs in a cool, dry place away from direct sunlight and extreme heat to avoid warping or discoloration. To protect from stains and water damage, consider using a water and stain repellent spray suitable for synthetic footwear.","products":[{"name":"Shoe MGK Water and Stain Repellent","price":"$10-15"}]}]}</t>
  </si>
  <si>
    <t>Most Unisex Crocs Clogs are manufactured in Vietnam, which is the largest production hub for Crocs globally. Production may occur in other countries as well, but Vietnam is the primary location for current models.</t>
  </si>
  <si>
    <t>Casual Shoes</t>
  </si>
  <si>
    <t>croslite clogs, waterproof shoes, lightweight footwear, durable clogs, easy-clean shoes, comfortable shoes, ventilated footwear, unisex shoes, slip-resistant, long-lasting casual shoes</t>
  </si>
  <si>
    <t>All-day comfort for standing professions, Beach and water activities, Gardening and outdoor tasks, Quick errands and casual wear, Travel footwear</t>
  </si>
  <si>
    <t>""Multiple users report owning the same pair for 5-10+ years of regular use, with one longtime user confirming quality has remained consistent for over 20 years." – Reddit user</t>
  </si>
  <si>
    <t>While not traditionally repairable with replacement parts, their simple construction, washability and 20+ year lifespan for many users makes them surprisingly durable." – BIFL reviewer</t>
  </si>
  <si>
    <t>https://www.buyitforlifeproducts.com/?post_type=bifl-product&amp;p=6434</t>
  </si>
  <si>
    <t>Rainbow</t>
  </si>
  <si>
    <t>Sandals</t>
  </si>
  <si>
    <t>https://www.amazon.com/Rainbow-Sandals-301ALTS-Expresso-XXX-Large/dp/B00KCS6O82/ref=sr_1_5?crid=XZ2BZHDP1J65&amp;dib=eyJ2IjoiMSJ9.BxdcnwyWJO9xqUDpBSwnh5fKSK1ED0sCWUhyO_T3Ei5nYLqjtn5VfT0ZAtnuLOyXTkCqrHc9yGq9AsViSNCCQH4OpGlCxaPIFshyq57YpxFxbFjbwXSwPsm7iy-_MYYAJw6_alUKvn8noG2Hh4S1BWuV4UoPYUqi1_nX8EjUfGHpvVR2NGSqyr-k87KBobKzF_rfjKXyk4rWuyzksyGeZ6nTfFDV8iAFL3N8nQzxHNZmPVo6EqVqeYZQYggkYH3O9JejcBdrea4cPKBeBZGo5gccEGRzJBmQ0fLzv5IdULY.HhdsfD4dCniZN3t57w0eisI-f2Q8-Dg3SKbqRyyWH-g&amp;dib_tag=se&amp;keywords=Rainbow%2BSandals%2B%2F%2BFlip%2BFlops&amp;qid=1754680649&amp;sprefix=rainbow%2Bsandals%2B%2F%2Bflip%2Bflops%2Caps%2C695&amp;sr=8-5&amp;th=1&amp;psc=1</t>
  </si>
  <si>
    <t>https://amzn.to/41kbLqL</t>
  </si>
  <si>
    <t>B00KCS6O82</t>
  </si>
  <si>
    <t>https://docs.google.com/document/d/1Ol7OknIF-rdt6vHUNTrmJ3NEHrm_1EqSQwxEwk82Q3o</t>
  </si>
  <si>
    <t>https://docs.google.com/document/d/1SAtYtbEw40v6SrbTnQGKgyFio3SLKBka1hNvQXtkpmk/edit</t>
  </si>
  <si>
    <t>https://docs.google.com/document/d/17p4LEhrybhmEDq-rwOi43uRwu19ALoMEIeL9e1S0nas/edit</t>
  </si>
  <si>
    <t>https://docs.google.com/document/d/1Z081UbZOBaqvgEqQpmisV6vQaA8ZgvyFhMISZmaRom8/edit</t>
  </si>
  <si>
    <t>https://rainbowloom.com/</t>
  </si>
  <si>
    <t>https://docs.google.com/document/d/1bMr0YXY62MPyEDJZrIH7l_FwTX9ZqLmTh2mwfKJw0oI/edit</t>
  </si>
  <si>
    <t>https://www.amazon.com/stores/RainbowSandals/page/CFC45002-57FD-448F-A326-52A7F394BD61?is_byline_deeplink=true&amp;deeplink=B0780E0C-8801-4F5C-BB22-D62C031F7E64&amp;redirect_store_id=CFC45002-57FD-448F-A326-52A7F394BD61&amp;lp_asin=B07K1Q3111&amp;ref_=ast_bln&amp;store_ref=bl_ast_dp_brandLogo_sto</t>
  </si>
  <si>
    <t>https://m.media-amazon.com/images/I/71zMvnjYUgL._AC_SL1500_.jpg</t>
  </si>
  <si>
    <t>https://m.media-amazon.com/images/I/71zMvnjYUgL._AC_SL1500_.jpg, https://m.media-amazon.com/images/I/61KWe7dVQBL._AC_SL1500_.jpg, https://m.media-amazon.com/images/I/81HVHkeTLaL._AC_SL1500_.jpg, https://m.media-amazon.com/images/I/61Ja3jVqJjL._AC_SL1500_.jpg, https://m.media-amazon.com/images/I/71IDylq9wKL._AC_SL1500_.jpg</t>
  </si>
  <si>
    <t>Clothing, Shoes &amp; Jewelry &gt; Men &gt; Shoes &gt; Sandals</t>
  </si>
  <si>
    <t>Single Layer Arch Premier Nubuck Leather Blue Midsole Embossed Rainbow Logo Double Stitched</t>
  </si>
  <si>
    <t>Single Layer Arch</t>
  </si>
  <si>
    <t>Premier Nubuck Leather</t>
  </si>
  <si>
    <t>Blue Midsole</t>
  </si>
  <si>
    <t>Embossed Rainbow Logo</t>
  </si>
  <si>
    <t>Double Stitched</t>
  </si>
  <si>
    <t>&lt;p&gt;Rainbow Sandals are a BIFL legend in transition. Older pairs prove these can be virtually indestructible, but recent quality shifts are creating a tale of two products.&lt;/p&gt;&lt;ul&gt;&lt;li&gt;&lt;strong&gt;Historic durability:&lt;/strong&gt; Users report pairs lasting 10-20 years through hiking, deployments, and daily abuse. One reviewer says their 6-year-old pair is still going after being through the ringer.&lt;/li&gt;&lt;li&gt;&lt;strong&gt;Quality decline red flag:&lt;/strong&gt; Multiple long-time customers report newer pairs delaminating within 1-2 years. The switch from rubber to soft EVA outsoles means the pattern rubs off in the first month of use.&lt;/li&gt;&lt;li&gt;&lt;strong&gt;Built to mold, not pamper:&lt;/strong&gt; The legendary break-in hell month proves these are engineered for longevity over comfort. Once broken in, the leather forms a custom footbed that users describe as heavenly.&lt;/li&gt;&lt;/ul&gt;&lt;br&gt;&lt;p&gt;&lt;strong&gt;Bottom line:&lt;/strong&gt; If you score an older USA-made pair or get lucky with current production, these are still BIFL gold. But with mounting evidence of cost-cutting measures, the community is split on whether modern Rainbows deserve their legendary status.&lt;/p&gt;</t>
  </si>
  <si>
    <t>&lt;p&gt;Rainbow Sandals have mixed repairability potential with particular issues around delamination and sole replacement.&lt;/p&gt;&lt;ul&gt;&lt;li&gt;&lt;strong&gt;Parts availability:&lt;/strong&gt; No official replacement parts sold, but their lifetime warranty covers delamination according to many users.&lt;/li&gt;&lt;li&gt;&lt;strong&gt;Common failure points:&lt;/strong&gt; Many users note that newer models use EVA foam soles that wear out quickly, with one stating the pattern rubbed off in the first month of use. Older pairs used more durable rubber.&lt;/li&gt;&lt;li&gt;&lt;strong&gt;Repair difficulty:&lt;/strong&gt; Several long-time owners report successful DIY fixes for delamination using strong adhesives. Users have attached new soles when the original wears out, though this requires some skill.&lt;/li&gt;&lt;/ul&gt;&lt;br&gt;&lt;p&gt;&lt;strong&gt;Bottom line:&lt;/strong&gt; Moderate repairability with a significant downgrade in newer models. While older versions lasted 10-15+ years with minimal repairs, newer models appear to use lower-quality materials that are less repairable, particularly the EVA soles that can't be easily replaced.&lt;/p&gt;</t>
  </si>
  <si>
    <t>&lt;p&gt;Rainbow Sandals offers a "lifetime of the sole" warranty on select models and a 6-month warranty on others, with a structured claim process requiring proof of purchase.&lt;/p&gt;&lt;ul&gt;&lt;li&gt;&lt;strong&gt;Coverage:&lt;/strong&gt; The "Rainbow® Guarantee" covers manufacturing defects until the sole is worn through, primarily on Signature Series products.&lt;/li&gt;&lt;li&gt;&lt;strong&gt;Limitations:&lt;/strong&gt; Normal wear, torn straps, water damage, burns, cuts, pet damage, and self-repairs are excluded. Exchanges for different styles/colors aren't permitted.&lt;/li&gt;&lt;li&gt;&lt;strong&gt;Process:&lt;/strong&gt; Claims require completing a form and shipping sandals to headquarters with receipt. Denied claims incur a $7 return shipping fee.&lt;/li&gt;&lt;/ul&gt;&lt;br&gt;&lt;p&gt;&lt;strong&gt;Bottom line:&lt;/strong&gt; Customer reviews confirm Rainbow consistently honors their warranty with many BIFL users reporting 5-15+ years of use, though some note recent quality concerns with newer models potentially affecting long-term durability.&lt;/p&gt;</t>
  </si>
  <si>
    <t xml:space="preserve">&lt;p&gt;&amp;lt;p&amp;gt;The reviews contain no meaningful information about Rainbow Sandals&amp;#39; sustainability practices, materials sourcing, or environmental impact. Users focus entirely on durability and comfort without mentioning recycled materials, eco-friendly production, or end-of-life disposal.&amp;lt;/p&amp;gt;&amp;lt;ul&amp;gt;&amp;lt;li&amp;gt;&amp;lt;strong&amp;gt;Durability signals:&amp;lt;/strong&amp;gt; Multiple users report sandals lasting 10-20 years, which reduces consumption frequency&amp;lt;/li&amp;gt;&amp;lt;li&amp;gt;&amp;lt;strong&amp;gt;Repairability mentioned:&amp;lt;/strong&amp;gt; Lifetime guarantee for delamination repairs suggests some commitment to product longevity&amp;lt;/li&amp;gt;&amp;lt;li&amp;gt;&amp;lt;strong&amp;gt;Material concerns:&amp;lt;/strong&amp;gt; Shift from rubber to EVA foam outsoles indicates possible move away from more durable materials&amp;lt;/li&amp;gt;&amp;lt;/ul&amp;gt;&amp;lt;br&amp;gt;&amp;lt;p&amp;gt;&amp;lt;strong&amp;gt;Bottom line:&amp;lt;/strong&amp;gt; While exceptional durability inherently reduces waste through fewer replacements, there&amp;#39;s zero evidence of intentional sustainability efforts in materials, manufacturing, or packaging based on these reviews.&amp;lt;/p&amp;gt;&lt;/p&gt;
</t>
  </si>
  <si>
    <t>&lt;p&gt;Rainbow Sandals maintain strong community respect despite growing quality concerns. Long-time users proudly showcase pairs lasting 10-20 years, creating intense brand loyalty and BIFL credibility.&lt;/p&gt;&lt;ul&gt;&lt;li&gt;&lt;strong&gt;Legendary durability:&lt;/strong&gt; Users report my last pair lasted over 6 years and they're still going and I bought these in 2009, 10 years and two deployments later I'm finally buying new ones&lt;/li&gt;&lt;li&gt;&lt;strong&gt;Quality decline concerns:&lt;/strong&gt; Recent buyers complain the bottoms are no longer rubber, they're soft EVA that wears quickly and my latest pair is almost done in less than a year now&lt;/li&gt;&lt;li&gt;&lt;strong&gt;Painful break-in:&lt;/strong&gt; Everyone warns about the hell month of blisters but says they become your best friends afterward&lt;/li&gt;&lt;/ul&gt;&lt;br&gt;&lt;p&gt;&lt;strong&gt;Bottom line:&lt;/strong&gt; Redditors still recommend Rainbows for their proven track record, but newer pairs face skepticism about matching the legendary durability of older models.&lt;/p&gt;</t>
  </si>
  <si>
    <t>Rainbow Sandals earn middling BIFL status with a concerning quality decline. Older models achieved legendary 10-20 year lifespans, but newer versions with EVA foam soles wear significantly faster. Their</t>
  </si>
  <si>
    <t>"Older Rainbow models demonstrate exceptional 10-15+ year lifespans, but newer EVA-soled versions show accelerated wear patterns</t>
  </si>
  <si>
    <t>Moderate repairability for delamination using strong adhesives, but worn-out EVA soles are effectively non-replaceable</t>
  </si>
  <si>
    <t>Reliable "lifetime of the sole" warranty that excludes normal wear, torn straps, and DIY repairs</t>
  </si>
  <si>
    <t>Mid-range price point ($50-70) now yields diminishing returns as durability has declined from 10+ years to 2-3 years</t>
  </si>
  <si>
    <t>Painful break-in period universally acknowledged, but compensated by excellent comfort once molded to feet</t>
  </si>
  <si>
    <t>Rainbow Sandals feature premium nubuck leather construction with double stitching for exceptional durability. The single-layer arch provides reliable support while the distinctive blue midsole adds understated style. These sandals are crafted to mold to your feet over time, becoming increasingly comfortable with wear. The embossed Rainbow logo signifies their heritage of quality craftsmanship that has earned a loyal following.</t>
  </si>
  <si>
    <t>5-10 years with regular use, though older models have been known to last 10-15+ years</t>
  </si>
  <si>
    <t>What materials are Rainbow Sandals made of?</t>
  </si>
  <si>
    <t>Rainbow Sandals are made from high-quality materials including nubuck leather or hemp for the top sole and strap, synthetic rubber for the bottom sole, and closed cell memory foam for arch support. They use bonded nylon thread and triple glue for durability.</t>
  </si>
  <si>
    <t>Do Rainbow Sandals come with a warranty?</t>
  </si>
  <si>
    <t>Yes, Rainbow Sandals come with a lifetime guarantee against defects in materials and workmanship, provided the sandals are not customer repaired or exposed to conditions voiding the warranty.</t>
  </si>
  <si>
    <t>Are Rainbow Sandals waterproof or water resistant?</t>
  </si>
  <si>
    <t>Rainbow Sandals are not designed to be water-resistant, especially the leather models. Contact with water can cause leather dyes to bleed, so it is best to avoid getting them wet to maintain their appearance and durability.</t>
  </si>
  <si>
    <t>What kind of arch support do Rainbow Sandals provide?</t>
  </si>
  <si>
    <t>Rainbow Sandals feature a single or double layer arch support depending on the model, using closed cell memory foam designed to conform to the foot for comfort and support.</t>
  </si>
  <si>
    <t>Where are Rainbow Sandals manufactured?</t>
  </si>
  <si>
    <t>Rainbow Sandals were originally made in California, USA, but since 2002 about 75% of production has been moved to China due to regulations on glue solvents. They still produce limited quantities in San Clemente, California.</t>
  </si>
  <si>
    <t>Older models last 10-15+ years</t>
  </si>
  <si>
    <t>Extremely comfortable after break-in period</t>
  </si>
  <si>
    <t>Strong warranty covers manufacturing defects</t>
  </si>
  <si>
    <t>Lifetime warranty honors delamination repairs</t>
  </si>
  <si>
    <t>Newer models use less durable EVA</t>
  </si>
  <si>
    <t>Painful break-in period causes blisters</t>
  </si>
  <si>
    <t>Quality has declined in recent years</t>
  </si>
  <si>
    <t>No replacement parts sold officially</t>
  </si>
  <si>
    <t>{"frequency":{"frequency":"Weekly / As Needed","description":"Clean your Rainbow sandals at least once a week or more often if they get visibly dirty, and condition leather straps as needed to keep them supple."},"steps":[{"step":1,"title":"Clean","icon":"clean","description":"Remove loose dirt using a soft-bristled brush, then wipe the sandals with a damp cloth and mild soap mixed with lukewarm water. Avoid soaking or using oil/petroleum-based cleaners to prevent damage.","products":[{"name":"Mild Dish Soap","price":"$5-10"},{"name":"Soft-Bristled Brush","price":"$8-15"}]},{"step":2,"title":"Condition / Maintain","icon":"condition","description":"Apply a leather conditioner or protector to leather straps to keep them soft and prevent cracking. Avoid overexposure to water, and never use oil or petroleum-based products which can cause leather delamination.","products":[{"name":"Leather Conditioner","price":"$10-20"}]},{"step":3,"title":"Protect / Store","icon":"protect","description":"Store sandals in a cool, dry place away from direct sunlight and humidity to prevent mold and leather damage. Use shoe trees or stuff with tissue paper to help maintain shape.","products":[]}]}</t>
  </si>
  <si>
    <t>The majority of Rainbow Sandals are manufactured in China as over 75% of production was moved there, though a small portion is still made in the USA.</t>
  </si>
  <si>
    <t>leather sandals, beach footwear, durable flip flops, nubuck leather, arch support, summer shoes, casual footwear, waterproof sandals, rainbow brand</t>
  </si>
  <si>
    <t>Daily summer wear, Beach and pool outings, Casual weekend activities, Travel in warm climates</t>
  </si>
  <si>
    <t>""I bought these in 2009, 10 years and two deployments later I'm finally buying new ones." – Reddit user</t>
  </si>
  <si>
    <t>The bottoms are no longer rubber, they're soft EVA that wears quickly and my latest pair is almost done in less than a year now." – Reddit user</t>
  </si>
  <si>
    <t>https://www.buyitforlifeproducts.com/?post_type=bifl-product&amp;p=6441</t>
  </si>
  <si>
    <t>OLUKAI</t>
  </si>
  <si>
    <t>Beach Sandals</t>
  </si>
  <si>
    <t>https://www.amazon.com/OLUKAI-Mens-Ohana-Sandals-11/dp/B001QL1EZC/ref=sr_1_3?crid=3O9VSCJ0UNL4V&amp;dib=eyJ2IjoiMSJ9.HPiovPJimezAZ-Xei7EU7A4UDycuf2B7Ngj6KhIu7xGEkRLusc_Wvr7lUwNobTfwcRga4hEPuEukvvtcKwvoMPvgsZrEbSoYOezcf1C-bg_P_ndCmgTkTRKXq3bKnZD3SNmq0DuV8BoYSmIO_BZ7Bpf-feFHIs2jtm_FRbWfAG9LWUbzdFFrG_Osno_tTOO_yssd7n9h77SMjG3WEf_fIhvk1W0fzIl6-WCd5We7Xewf7ZHwbfiMTy2kxDDkEwZgbYdiVEUrJXMsCmBBlr19Qe7ICIw4-uIa4CQhzh4HsbM.aWYzPkncS22bI9suYuHdmZg2AYPd8Kpj4rGzZ23SdQ8&amp;dib_tag=se&amp;keywords=Olukai+Sandals+%2F+Flip+Flops&amp;qid=1754680695&amp;sprefix=rainbow+sandals+%2F+flip+flops%2Caps%2C937&amp;sr=8-3</t>
  </si>
  <si>
    <t>https://amzn.to/46ToLHr</t>
  </si>
  <si>
    <t>B001QL1EZC</t>
  </si>
  <si>
    <t>https://docs.google.com/document/d/1FYi1rB0sacxTLUaGMuapYrDLG7odZWPZK77CvB2Mlwo</t>
  </si>
  <si>
    <t>https://docs.google.com/document/d/13S63e2Nx2ZT63unanqMjLsYqJcN8KuAVwPur41sTgBc/edit</t>
  </si>
  <si>
    <t>https://docs.google.com/document/d/1oXaqC5405RDNr_ZvfuFzmbSWTGZ_gvMYG5QQ3dKmOO8/edit</t>
  </si>
  <si>
    <t>https://docs.google.com/document/d/1FwUEqHOBIFnTFOZTvOXm6GIieGI-RiOn93BX0KXEMkQ/edit</t>
  </si>
  <si>
    <t>https://olukai.eu/</t>
  </si>
  <si>
    <t>https://docs.google.com/document/d/1zHDBWad_M-GD77i5mf5uINqELzzk5O-ZStP7InnCTDI/edit</t>
  </si>
  <si>
    <t>https://www.amazon.com/stores/OluKai/page/E73AA65B-28BA-470C-95F6-3A2246230287?is_byline_deeplink=true&amp;deeplink=38D05CE1-D41F-4BB7-BBCA-9E0BCD8D8122&amp;redirect_store_id=E73AA65B-28BA-470C-95F6-3A2246230287&amp;lp_asin=B0DF5LYZ62&amp;ref_=ast_bln&amp;store_ref=bl_ast_dp_brandLogo_sto</t>
  </si>
  <si>
    <t>https://m.media-amazon.com/images/I/714WXXwIGSL._AC_SL1500_.jpg</t>
  </si>
  <si>
    <t>https://m.media-amazon.com/images/I/714WXXwIGSL._AC_SL1500_.jpg, https://m.media-amazon.com/images/I/71VX8qGgHCL._AC_SL1500_.jpg, https://m.media-amazon.com/images/I/61BRG7yGexL._AC_SL1500_.jpg, https://m.media-amazon.com/images/I/61aDiErD9AL._AC_SL1500_.jpg, https://m.media-amazon.com/images/I/71+paSnH7GL._AC_SL1500_.jpg, https://m.media-amazon.com/images/I/61RZ6xeCsyL._AC_SL1500_.jpg</t>
  </si>
  <si>
    <t>THE ULTIMATE BEACH SANDAL: In Hawai‘i, 'ohana means more than just family. It represents a sanctuary of friends and family where you can truly be yourself. With that in mind, we crafted the classic Ohana men's sandal for all-day wear and ease KEY FEATURES: Featuring water-friendly synthetic thong straps and a non-marking rubber outsole for enhanced grip, making them ideal for water activities. These flip flop slides include quick-drying lining and a soft nylon toe post for comfort SIZE &amp; FIT: These lightweight Ohana flip flops run true to size, with a wide fit and high arch support. We recommend ordering your typical shoe size. If in between sizes, we recommend ordering the next size up ONE YEAR WARRANTY: As a testament to our quality construction, all OluKai footwear is backed by a guarantee against manufacturer’s defects for one full year from the date of purchase THE OLUKAI PHILOSOPHY: OluKai crafts footwear that blends strength and durability from ocean lifestyles with island-inspired style, comfort, and craftsmanship—ideal for gift giving to those who value quality and an adventurous spirit in every step</t>
  </si>
  <si>
    <t>THE ULTIMATE BEACH SANDAL: In Hawai‘i, 'ohana means more than just family. It represents a sanctuary of friends and family where you can truly be yourself. With that in mind, we crafted the classic Ohana men's sandal for all-day wear and ease</t>
  </si>
  <si>
    <t>KEY FEATURES: Featuring water-friendly synthetic thong straps and a non-marking rubber outsole for enhanced grip, making them ideal for water activities. These flip flop slides include quick-drying lining and a soft nylon toe post for comfort</t>
  </si>
  <si>
    <t>SIZE &amp; FIT: These lightweight Ohana flip flops run true to size, with a wide fit and high arch support. We recommend ordering your typical shoe size. If in between sizes, we recommend ordering the next size up</t>
  </si>
  <si>
    <t>ONE YEAR WARRANTY: As a testament to our quality construction, all OluKai footwear is backed by a guarantee against manufacturer’s defects for one full year from the date of purchase</t>
  </si>
  <si>
    <t>THE OLUKAI PHILOSOPHY: OluKai crafts footwear that blends strength and durability from ocean lifestyles with island-inspired style, comfort, and craftsmanship—ideal for gift giving to those who value quality and an adventurous spirit in every step</t>
  </si>
  <si>
    <t>&lt;p&gt;OluKai Ohana sandals are solid BIFL contenders with impressive multi-year durability backed by consistent user evidence. Most owners report sandals lasting 4-6 years of heavy daily wear, though there are some concerning reports of stretching issues and inconsistent sizing.&lt;/p&gt;&lt;ul&gt;&lt;li&gt;&lt;strong&gt;Long-term performance:&lt;/strong&gt; Many users report pairs from 2016 still showing minimal wear after years of heavy use. The sturdy soles and nylon straps outlast leather or cotton alternatives, with minimal tread degradation.&lt;/li&gt;&lt;li&gt;&lt;strong&gt;Failure points:&lt;/strong&gt; Several users reported their sandals stretching too much over time, causing tripping hazards. A minority experienced the footbed separating from the sole or straps pulling through, suggesting quality control issues.&lt;/li&gt;&lt;li&gt;&lt;strong&gt;Material quality:&lt;/strong&gt; Built with water-resistant, quick-drying materials and good traction. The rubber compound holds up impressively, though the neoprene lining sometimes wears at pressure points.&lt;/li&gt;&lt;/ul&gt;&lt;br&gt;&lt;p&gt;&lt;strong&gt;Bottom line:&lt;/strong&gt; These sandals offer excellent durability for most users, but some concerning stretching and quality control issues prevent a higher score. The vast majority enjoy 5+ years of heavy use, justifying the premium price point.&lt;/p&gt;</t>
  </si>
  <si>
    <t>&lt;p&gt;The Ohana sandals show mixed repairability characteristics with moderate support for fixing common issues.&lt;/p&gt;&lt;ul&gt;&lt;li&gt;&lt;strong&gt;Parts Access:&lt;/strong&gt; No clear parts availability policy from OluKai. Users report the sandals lasting many years but when problems occur (like footbed separation), replacement appears to be the solution rather than repair.&lt;/li&gt;&lt;li&gt;&lt;strong&gt;Design Limitations:&lt;/strong&gt; Multiple users note that when the footbed separates from the sole or straps pull through, these become end-of-life issues. One user explicitly mentioned their sandals began catching and folding under, but couldn't be fixed.&lt;/li&gt;&lt;li&gt;&lt;strong&gt;Warranty Support:&lt;/strong&gt; OluKai offers a 1-year warranty but focuses on replacements rather than repairs. After this period, customers are on their own for any fix attempts.&lt;/li&gt;&lt;/ul&gt;&lt;br&gt;&lt;p&gt;&lt;strong&gt;Bottom line:&lt;/strong&gt; While durable for many users (5+ years reported), when these sandals fail, they appear difficult to repair due to integrated construction methods and lack of manufacturer repair support.&lt;/p&gt;</t>
  </si>
  <si>
    <t>&lt;p&gt;OluKai offers a basic one-year limited warranty against manufacturer's defects, but excludes normal wear and requires proof of purchase.&lt;/p&gt;&lt;ul&gt;&lt;li&gt;&lt;strong&gt;Duration:&lt;/strong&gt; One-year coverage from date of purchase, which is standard but not exceptional for premium footwear.&lt;/li&gt;&lt;li&gt;&lt;strong&gt;Process:&lt;/strong&gt; Claims require original proof of purchase and photos of the defect, adding some complexity to the process.&lt;/li&gt;&lt;li&gt;&lt;strong&gt;Coverage Limits:&lt;/strong&gt; Very specific about what's covered (strap pulling, delaminating, loose stitching) and has numerous exclusions including water damage and outsole wear.&lt;/li&gt;&lt;/ul&gt;&lt;br&gt;&lt;p&gt;&lt;strong&gt;Bottom line:&lt;/strong&gt; While users report good durability, the warranty itself is average at best, protecting only against manufacturing defects for a minimal period and excluding most common issues sandals encounter.&lt;/p&gt;</t>
  </si>
  <si>
    <t xml:space="preserve">&lt;p&gt;&amp;lt;p&amp;gt;No sustainability information found in reviews. Users focus entirely on durability, comfort, and value but don&amp;#39;t mention eco-friendly materials, recycling programs, or environmental practices.&amp;lt;/p&amp;gt;&amp;lt;ul&amp;gt;&amp;lt;li&amp;gt;&amp;lt;strong&amp;gt;Durability focus:&amp;lt;/strong&amp;gt; Multiple users report sandals lasting 5-8 years with heavy use, which reduces replacement frequency&amp;lt;/li&amp;gt;&amp;lt;li&amp;gt;&amp;lt;strong&amp;gt;Repairability unknown:&amp;lt;/strong&amp;gt; No mentions of repair options, replacement parts, or end-of-life programs&amp;lt;/li&amp;gt;&amp;lt;li&amp;gt;&amp;lt;strong&amp;gt;Materials unclear:&amp;lt;/strong&amp;gt; Reviews praise water-resistant synthetic straps and EVA footbeds but provide no info on recycled content or sustainable sourcing&amp;lt;/li&amp;gt;&amp;lt;/ul&amp;gt;&amp;lt;br&amp;gt;&amp;lt;p&amp;gt;&amp;lt;strong&amp;gt;Bottom line:&amp;lt;/strong&amp;gt; While these sandals clearly last longer than disposable alternatives (good for reducing waste), there&amp;#39;s zero evidence of intentional sustainability practices in materials, manufacturing, or disposal.&amp;lt;/p&amp;gt;&lt;/p&gt;
</t>
  </si>
  <si>
    <t>&lt;p&gt;OluKai's Ohana sandals are beloved across Reddit communities, especially r/BuyItForLife where users share photos of pairs lasting 5-8 years of daily wear. Redditors regularly recommend them for exceptional arch support and durability.&lt;/p&gt;&lt;ul&gt;&lt;li&gt;&lt;strong&gt;Durability consensus:&lt;/strong&gt; Multiple users report their Ohanas lasting many years with one noting bought my first pair five years ago and still wearing them. The brand has earned serious loyalty with users becoming repeat customers.&lt;/li&gt;&lt;li&gt;&lt;strong&gt;Comfort praise:&lt;/strong&gt; Those with plantar fasciitis specifically seek out OluKai, with users saying they provide all-day comfort and the arch support is more important than people realize. Many prefer them over Rainbow sandals for immediate comfort.&lt;/li&gt;&lt;li&gt;&lt;strong&gt;Mixed fit experiences:&lt;/strong&gt; While many find them perfect, users with wide feet report issues - one couldn't even slip on the 12W size. Some experienced stretching problems causing tripping hazards after months of wear.&lt;/li&gt;&lt;/ul&gt;&lt;br&gt;&lt;p&gt;&lt;strong&gt;Bottom line:&lt;/strong&gt; A community favorite with passionate advocates, though fit inconsistencies and the $80 price point generate some debate. The overwhelmingly positive long-term ownership stories justify the high score.&lt;/p&gt;</t>
  </si>
  <si>
    <t>OluKai Ohana sandals earn their BIFL reputation through excellent 4-6 year durability for most users, with many pairs still going strong after 5+ years of daily wear. They excel in comfort, especially for those with foot issues, making the $80 premium justifiable. However, limitations in repairability, a basic 1-year warranty, and inconsistent fit/quality control prevent a higher score. Perfect for water activities and everyday wear if you have normal-width feet, but those with wider feet should proceed with caution.</t>
  </si>
  <si>
    <t>"Exceptional durability in most cases with 4-6 years of heavy daily use, though some experience premature stretching or strap failures</t>
  </si>
  <si>
    <t>Limited repairability - when the footbed separates or straps pull through, it's likely end-of-life with no manufacturer repair support</t>
  </si>
  <si>
    <t>Underwhelming 1-year warranty only covers manufacturing defects and excludes common wear issues sandals encounter</t>
  </si>
  <si>
    <t>High initial cost ($80) justified by multi-year lifespan and exceptional comfort, particularly for those with plantar fasciitis</t>
  </si>
  <si>
    <t>Widely praised across Reddit for arch support and water performance, though users with wider feet report inconsistent sizing issues</t>
  </si>
  <si>
    <t>OLUKAI Ohana Beach Sandals combine durability with premium comfort for years of reliable wear. Featuring water-friendly synthetic straps, quick-drying materials, and supportive arch design, these sandals excel in both wet and dry conditions. The non-marking rubber outsole provides enhanced grip for water activities, while the soft nylon toe post prevents irritation. Their robust construction withstands daily use while maintaining all-day comfort.</t>
  </si>
  <si>
    <t>4-6 years of regular use, with many users reporting 5+ years of daily wear</t>
  </si>
  <si>
    <t>Can OluKai men's beach sandals be worn in water?</t>
  </si>
  <si>
    <t>OluKai men's synthetic and water-friendly beach sandals can handle wet environments and dry quickly, but prolonged submersion can cause damage unless the product description specifies that the sandal is waterproof.</t>
  </si>
  <si>
    <t>Are OluKai men's beach sandals durable and do they come with a warranty?</t>
  </si>
  <si>
    <t>OluKai beach sandals are designed for durability and come with a one-year product warranty, indicating confidence in their long-lasting construction.</t>
  </si>
  <si>
    <t>How do I get the perfect fit in OluKai water-friendly sandals?</t>
  </si>
  <si>
    <t>OluKai water-friendly sandals feature a dual density footbed designed to offer maximum comfort and support, and fitting guidance is provided by the brand to ensure the perfect fit.</t>
  </si>
  <si>
    <t>How should I care for and maintain OluKai water-friendly sandals?</t>
  </si>
  <si>
    <t>Clean OluKai water-friendly sandals by brushing off dirt, hand washing with mild detergent, air drying, and using tea tree oil to address odor; always pat dry after water exposure.</t>
  </si>
  <si>
    <t>Are OluKai beach sandals suitable for use in saltwater?</t>
  </si>
  <si>
    <t>Waterproof and water-resistant OluKai men's beach sandals have been tested in saltwater and freshwater, but extended exposure may cause damage if the sandals are not fully waterproof.</t>
  </si>
  <si>
    <t>Many pairs last 5-8 years of daily wear</t>
  </si>
  <si>
    <t>Excellent arch support for plantar fasciitis sufferers</t>
  </si>
  <si>
    <t>Water-resistant materials with quick-drying properties</t>
  </si>
  <si>
    <t>Comfortable right out of the box</t>
  </si>
  <si>
    <t>Straps may stretch and cause tripping hazards</t>
  </si>
  <si>
    <t>Limited one-year warranty covers few issues</t>
  </si>
  <si>
    <t>Inconsistent sizing and fit, especially for wide feet</t>
  </si>
  <si>
    <t>Footbed separation issues reported by some users</t>
  </si>
  <si>
    <t>{"frequency":{"frequency":"As Needed","description":"Clean your OluKai sandals whenever they become dirty or show signs of wear."},"steps":[{"step":1,"title":"Clean","icon":"clean","description":"Wipe down your sandals with a damp cloth to remove dirt and debris. Then, apply a favorite leather cleaning product, making sure to avoid over-saturation. Air dry in a shady area.","products":[{"name":"Generic Leather Cleaner","price":"$10-15"}]},{"step":2,"title":"Condition / Maintain","icon":"condition","description":"After cleaning, apply a leather conditioner to enrich and protect the leather, ensuring it remains supple and durable. Allow it to air dry in a shaded area.","products":[{"name":"Leather Conditioner","price":"$15-20"}]},{"step":3,"title":"Protect / Store","icon":"protect","description":"To maintain shape and prevent creasing, loosely stuff your sandals with newspaper or paper while they dry. Store them in a cooler, shaded area, away from direct sunlight.","products":[]}]}</t>
  </si>
  <si>
    <t>Designed and developed in the USA, OluKai Beach Sandals are manufactured primarily in Vietnam, with some production in China.</t>
  </si>
  <si>
    <t>beach sandals, waterproof footwear, arch support, quick-drying, durable flip flops, all-day comfort, water-resistant, non-marking soles, outdoor footwear, summer shoes</t>
  </si>
  <si>
    <t>Beach and waterfront activities, All-day walking and exploring, Travel in warm climates, Casual everyday wear, Water sports and boating</t>
  </si>
  <si>
    <t>""Bought my first pair five years ago and still wearing them. The arch support is more important than people realize." – Reddit user</t>
  </si>
  <si>
    <t>My sandals began catching and folding under after stretching too much, causing tripping hazards, and couldn't be fixed." – Reddit user</t>
  </si>
  <si>
    <t>https://www.buyitforlifeproducts.com/?post_type=bifl-product&amp;p=6449</t>
  </si>
  <si>
    <t>Chrome Industries</t>
  </si>
  <si>
    <t>Roll-Top Satchel Backpack</t>
  </si>
  <si>
    <t>https://www.amazon.com/Chrome-Industries-Barrage-Cargo-Backpack/dp/B00NROV7PS/ref=sr_1_2_sspa?crid=153RQE1VCBNUC&amp;dib=eyJ2IjoiMSJ9.U5nunNUrqn_fmX5-5TtaObURoksyk8hbuqN2owKk9fG1Mtx0fJna9Sj902gWl7lu8DJyL1Z7MOWv0IaYTklxEqW8unH_uLr7-M_1DvmknEHIsMn1-6Eq9VjytY0Y7RJ3th3g4KmaWwjFecL7TA2UxJi6chf_7x6qyiL9vp8MxRmNvPA-uwi5jqaRdIl_unA3FNe35tB2nVTv3v0_ifakh72szECaoFYkZpAIandrd18Mu1l9L472XlmjXwqNIMCZcFjwOl33ENHixdP4wuYWEQ1pyuF8IuRLd4QFyaVKlIk.F3961MSBVWH5MPVS_e8ggYAMW5zd8BbqMykVh9qDs50&amp;dib_tag=se&amp;keywords=Chrome%2BIndustries%2BBags&amp;linkCode=ll2&amp;linkId=2a5f2f75ca1b49abb5a82a179e5057f4&amp;qid=1754680801&amp;sprefix=chrome%2Bindustries%2Bbags%2Caps%2C92&amp;sr=8-2-spons&amp;sp_csd=d2lkZ2V0TmFtZT1zcF9hdGY&amp;th=1</t>
  </si>
  <si>
    <t>https://amzn.to/4fqtXVb</t>
  </si>
  <si>
    <t>B00NROV7PS</t>
  </si>
  <si>
    <t>https://docs.google.com/document/d/15o_GAszDMeAOjWHK7K4lVkqwdyUEFjyrNd9jLdo_w0g</t>
  </si>
  <si>
    <t>https://docs.google.com/document/d/1Af_MZi8cOZQq_GW3Efdl52xS4xH21_FaDBBuy9lGUPA/edit</t>
  </si>
  <si>
    <t>https://docs.google.com/document/d/1r5qa8xcd4fFHctAqfmlZ32R8CuAiZaNSP2XT04cSUBI/edit</t>
  </si>
  <si>
    <t>https://docs.google.com/document/d/1Z2qfcMu5wFl6m0zHD7F6o9Kgrui4ug1GzIMrXkE8otE/edit</t>
  </si>
  <si>
    <t>https://chromeindustries.com/</t>
  </si>
  <si>
    <t>https://docs.google.com/document/d/1u6ToysARCgLALvx5ahpZQLgMqWZWoexFzUqogftWTVc/edit</t>
  </si>
  <si>
    <t>https://www.amazon.com/stores/ChromeIndustries/page/57740204-DD90-4D46-A5B7-A8FFEFC0DD99?is_byline_deeplink=true&amp;deeplink=6894E1D8-43CC-43D0-AEBA-64ED303880B2&amp;redirect_store_id=57740204-DD90-4D46-A5B7-A8FFEFC0DD99&amp;lp_asin=B00NROV7PS&amp;ref_=ast_bln&amp;store_ref=bl_ast_dp_brandLogo_sto</t>
  </si>
  <si>
    <t>https://m.media-amazon.com/images/I/91npIeUTPZL._AC_SL1500_.jpg</t>
  </si>
  <si>
    <t>https://m.media-amazon.com/images/I/91npIeUTPZL._AC_SL1500_.jpg, https://m.media-amazon.com/images/I/81hKmTzp8dL._AC_SL1500_.jpg, https://m.media-amazon.com/images/I/81Z7SvJogVL._AC_SL1500_.jpg, https://m.media-amazon.com/images/I/71uoHOggvjL._AC_SL1500_.jpg, https://m.media-amazon.com/images/I/71nkWw0P9nL._AC_SL1500_.jpg, https://m.media-amazon.com/images/I/81nPAzl4JAL._AC_SL1500_.jpg, https://m.media-amazon.com/images/I/81OIA7+szSL._AC_SL1500_.jpg, https://m.media-amazon.com/images/I/41Io6k2D2oL._AC_.jpg, https://m.media-amazon.com/images/I/61qOFc4+7aL._AC_SL1500_.jpg</t>
  </si>
  <si>
    <t>Clothing, Shoes &amp; Jewelry &gt; Luggage &amp; Travel Gear</t>
  </si>
  <si>
    <t>BUILT FOR THE ROAD - Reflective Chrome screen print on the bottom keeps riders visible while hustling at night NO FRILLS, JUST FUNCTION - Ridden by pro messengers around the world, designed for the real workhorse on the bike THIS BAG CAN CARRY IT ALL - Cargo backpack with removable PE stabilizer tray helps stabilize food delivery inside the pack ERGONOMICALLY DESIGNED -Split shoulder strap with EVA foam back panel for improved fit and breathability and sternum strap for load distribution CUSTOMIZE THE IDEAL BUILDOUT - Complete with industrial strength hook and loop shoulder mounting accessory straps and a metal cam lock under arm compression buckles</t>
  </si>
  <si>
    <t>27.95 x 38 x 71 inches</t>
  </si>
  <si>
    <t>BUILT FOR THE ROAD - Reflective Chrome screen print on the bottom keeps riders visible while hustling at night</t>
  </si>
  <si>
    <t>NO FRILLS, JUST FUNCTION - Ridden by pro messengers around the world, designed for the real workhorse on the bike</t>
  </si>
  <si>
    <t>THIS BAG CAN CARRY IT ALL - Cargo backpack with removable PE stabilizer tray helps stabilize food delivery inside the pack</t>
  </si>
  <si>
    <t>ERGONOMICALLY DESIGNED -Split shoulder strap with EVA foam back panel for improved fit and breathability and sternum strap for load distribution</t>
  </si>
  <si>
    <t>CUSTOMIZE THE IDEAL BUILDOUT - Complete with industrial strength hook and loop shoulder mounting accessory straps and a metal cam lock under arm compression buckles</t>
  </si>
  <si>
    <t>&lt;p&gt;The Chrome Industries Pro Barrage backpack is the definition of bombproof construction. Users consistently report these bags lasting 8-10 years of heavy daily use with minimal signs of wear. The 1000D nylon exterior, welded waterproof tarpaulin liner, and quality metal hardware create a virtually indestructible package.&lt;/p&gt;&lt;ul&gt;&lt;li&gt;&lt;strong&gt;Material excellence:&lt;/strong&gt; The combination of heavy-duty nylon and truck tarpaulin creates exceptional waterproofing. Users repeatedly mention biking through downpours with electronics staying completely dry.&lt;/li&gt;&lt;li&gt;&lt;strong&gt;Long-term resilience:&lt;/strong&gt; Multiple reviewers note having their bags for 8+ years with no signs of failure. One user explicitly states they doubt it will fall apart within the next decade.&lt;/li&gt;&lt;li&gt;&lt;strong&gt;Design limitations:&lt;/strong&gt; The minimalist internal organization is frustrating but doesn't affect durability. The unpadded laptop sleeve requires additional protection but the main structure remains rock-solid.&lt;/li&gt;&lt;/ul&gt;&lt;br&gt;&lt;p&gt;&lt;strong&gt;Bottom line:&lt;/strong&gt; This bag represents true BIFL quality in its core function - protecting contents while withstanding years of abuse. The internal liner might begin peeling after a decade of heavy use, but that's the only structural weak point in an otherwise exceptional product.&lt;/p&gt;</t>
  </si>
  <si>
    <t>&lt;p&gt;Chrome's Barrage backpack is built for long-term durability with user repair in mind.&lt;/p&gt;&lt;ul&gt;&lt;li&gt;&lt;strong&gt;Construction:&lt;/strong&gt; Fully welded waterproof main compartment with truck tarpaulin liner that's designed to last 8-10+ years of heavy use according to multiple owners.&lt;/li&gt;&lt;li&gt;&lt;strong&gt;Parts:&lt;/strong&gt; Replacement hardware (buckles, straps) available directly from Chrome's website, though more specialized components may be harder to source.&lt;/li&gt;&lt;li&gt;&lt;strong&gt;Repair support:&lt;/strong&gt; Company explicitly states they no longer offer repair services, instead directing users to local gear repair shops and tailors for fixes.&lt;/li&gt;&lt;li&gt;&lt;strong&gt;Common issues:&lt;/strong&gt; Several users report liner peeling/delamination after many years, a fixable but somewhat technical repair for specialized shops.&lt;/li&gt;&lt;/ul&gt;&lt;br&gt;&lt;p&gt;&lt;strong&gt;Bottom line:&lt;/strong&gt; Extremely durable with few failure points and fixable with standard tools when problems occur, but Chrome's decision to discontinue repair services and focus on replacements keeps this from scoring higher.&lt;/p&gt;</t>
  </si>
  <si>
    <t>&lt;p&gt;Chrome Industries offers a lifetime warranty against material and workmanship defects for their Roll-Top Satchel Backpack. Users consistently report the company honors warranty claims, though documentation requirements are strict.&lt;/p&gt;&lt;ul&gt;&lt;li&gt;&lt;strong&gt;Coverage:&lt;/strong&gt; Lifetime warranty on manufacturing defects, but normal wear and tear, accidents, and misuse aren't covered.&lt;/li&gt;&lt;li&gt;&lt;strong&gt;Claim Process:&lt;/strong&gt; Requires proof of purchase, detailed photos of defects, and product code information. Claims are submitted through their website form or email.&lt;/li&gt;&lt;li&gt;&lt;strong&gt;User Experience:&lt;/strong&gt; Multiple reports from BIFL community confirm Chrome stands behind their products long-term, with many users owning bags 8-10+ years with occasional warranty support when needed.&lt;/li&gt;&lt;/ul&gt;&lt;br&gt;&lt;p&gt;&lt;strong&gt;Bottom line:&lt;/strong&gt; Chrome Industries has earned its reputation with a genuinely honored lifetime warranty and exceptional durability, though they require thorough documentation for claims and don't cover wear and tear damage.&lt;/p&gt;</t>
  </si>
  <si>
    <t xml:space="preserve">&lt;p&gt;&amp;lt;p&amp;gt;No sustainability information found in the reviews. Users focus entirely on durability and functionality without mentioning environmental impact, materials sourcing, or eco-friendly practices.&amp;lt;/p&amp;gt;&amp;lt;ul&amp;gt;&amp;lt;li&amp;gt;&amp;lt;strong&amp;gt;Durability focus:&amp;lt;/strong&amp;gt; Reviews emphasize the bag lasting 8-10 years with heavy use, which indirectly supports sustainability through longevity&amp;lt;/li&amp;gt;&amp;lt;li&amp;gt;&amp;lt;strong&amp;gt;Repair limitations:&amp;lt;/strong&amp;gt; Chrome no longer offers repair services, pushing users to third-party shops instead of facilitating product lifespan extension&amp;lt;/li&amp;gt;&amp;lt;li&amp;gt;&amp;lt;strong&amp;gt;Materials mentioned:&amp;lt;/strong&amp;gt; Users reference 1000d nylon and truck tarpaulin but only for toughness, not environmental considerations&amp;lt;/li&amp;gt;&amp;lt;/ul&amp;gt;&amp;lt;br&amp;gt;&amp;lt;p&amp;gt;&amp;lt;strong&amp;gt;Bottom line:&amp;lt;/strong&amp;gt; While the bag&amp;#39;s extreme durability means fewer replacements over time, there&amp;#39;s zero evidence of intentional sustainability efforts in materials, manufacturing, or end-of-life planning based on these reviews.&amp;lt;/p&amp;gt;&lt;/p&gt;
</t>
  </si>
  <si>
    <t>&lt;p&gt;Chrome Industries commands serious respect in BIFL communities, with users regularly praising bags that last 8-10 years of heavy daily use. The brand has earned genuine loyalty through bulletproof construction and reliable waterproofing.&lt;/p&gt;&lt;ul&gt;&lt;li&gt;&lt;strong&gt;Durability worship:&lt;/strong&gt; Redditors share stories like owning bags for a decade with no reason to replace them and expecting another 10 years of life&lt;/li&gt;&lt;li&gt;&lt;strong&gt;Love-hate with design:&lt;/strong&gt; The roll-top closure divides users - bike commuters praise the waterproofing while others call it a dark cavernous hole that's slow to access&lt;/li&gt;&lt;li&gt;&lt;strong&gt;Organization frustration:&lt;/strong&gt; Many describe the main compartment as essentially two grocery bags on your back with items banging around loose&lt;/li&gt;&lt;/ul&gt;&lt;br&gt;&lt;p&gt;&lt;strong&gt;Bottom line:&lt;/strong&gt; Chrome is a community favorite for indestructible gear, but the minimalist bucket design and poor internal organization keep it from perfection. Still firmly in trusted BIFL territory.&lt;/p&gt;</t>
  </si>
  <si>
    <t>Chrome's Barrage backpack delivers exceptional BIFL quality with bombproof construction proven to last 8-10+ years under heavy daily abuse. The waterproof performance is unmatched, with fully welded seams and truck tarpaulin that keeps contents dry through downpours. Its weaknesses are functional rather than durability-based: minimal organization and a simplistic laptop sleeve. Ideal for bike commuters, outdoor professionals, and anyone who prioritizes bulletproof reliability over organizational features. The price represents excellent long-term value given the decade-plus lifespan most users report.</t>
  </si>
  <si>
    <t>"Built to withstand a decade of daily abuse with 1000D nylon exterior and waterproof tarpaulin liner that shows minimal wear even after years of heavy use</t>
  </si>
  <si>
    <t>Repairable design with replacement hardware available, though Chrome's decision to discontinue repair services forces reliance on local shops</t>
  </si>
  <si>
    <t>Lifetime warranty against manufacturing defects is consistently honored, but requires thorough documentation and doesn't cover normal wear</t>
  </si>
  <si>
    <t>High initial cost fully justified by 8-10+ year lifespan, averaging pennies per day for serious daily users</t>
  </si>
  <si>
    <t>BIFL community consistently praises indestructibility while criticizing the minimalist "black hole" organization that forces compromise between durability and functionality</t>
  </si>
  <si>
    <t>The Chrome Industries Roll-Top Satchel Backpack combines bombproof construction with practical design for urban commuters. Built with 1000D nylon exterior and welded waterproof tarpaulin liner, it consistently survives 8-10 years of heavy daily use. The roll-top closure ensures complete waterproofing in downpours, while ergonomic features and reflective elements enhance comfort and safety for cyclists.</t>
  </si>
  <si>
    <t>8-10 years of heavy daily use, with potential to last well beyond a decade</t>
  </si>
  <si>
    <t>Is the Roll-Top Satchel Backpack by Chrome Industries really waterproof?</t>
  </si>
  <si>
    <t>Yes, models like the Barrage Pro and Urban Ex use fully welded waterproof linings, rolltop closures, and weather-resistant materials to ensure your gear stays dry in all conditions.</t>
  </si>
  <si>
    <t>What is the capacity of the Roll-Top Satchel Backpacks?</t>
  </si>
  <si>
    <t>Capacity varies by model: the Barrage Pro offers 80L, Urban Ex comes in 20–25L and 30–37L versions, and the Barrage Cargo provides 18–22L depending on how you roll the top.</t>
  </si>
  <si>
    <t>Does the bag have a dedicated laptop compartment?</t>
  </si>
  <si>
    <t>Most models include an internal device sleeve—some padded for 15" laptops, others unpadded and fitting up to 17" devices, depending on the specific backpack and size.</t>
  </si>
  <si>
    <t>How comfortable is the Roll-Top Satchel Backpack for everyday use?</t>
  </si>
  <si>
    <t>Comfort features like ergonomic shoulder straps, 3D molded back panels, and structured materials are included across the range for support, airflow, and load distribution during daily use.</t>
  </si>
  <si>
    <t>Are there external pockets for quick access to small items?</t>
  </si>
  <si>
    <t>While some models have external side or top stash pockets, most focus on a waterproof, rolltop main compartment and offer attachment points or loops for gear—quick-access pockets are limited and size varies.</t>
  </si>
  <si>
    <t>Exceptional waterproofing for electronics in downpours</t>
  </si>
  <si>
    <t>Lasts 8-10+ years of heavy daily use</t>
  </si>
  <si>
    <t>Bombproof construction with quality metal hardware</t>
  </si>
  <si>
    <t>Lifetime warranty that's actually honored</t>
  </si>
  <si>
    <t>Poor internal organization frustrates many users</t>
  </si>
  <si>
    <t>Roll-top design limits quick access</t>
  </si>
  <si>
    <t>Unpadded laptop sleeve requires additional protection</t>
  </si>
  <si>
    <t>Chrome no longer offers repair services</t>
  </si>
  <si>
    <t>{"frequency":{"frequency":"As Needed / Seasonally","description":"Clean the bag when visibly dirty or after heavy use, and perform maintenance seasonally to uphold durability and waterproof features."},"steps":[{"step":1,"title":"Clean","icon":"clean","description":"Spot clean heavily soiled areas using a dry solvent such as Simple Green, then wash gently with mild dish soap and warm water using a nylon brush if needed. Avoid bleach, chlorine detergents, machine washing, and scrubbing reflective parts harshly to prevent damage.","products":[{"name":"Simple Green All-Purpose Cleaner","price":"$10-15"},{"name":"Mild Dish Soap","price":"$5-10"}]},{"step":2,"title":"Condition / Maintain","icon":"condition","description":"After cleaning, lubricate any metal seatbelt buckles with a drop of lubricant like 3-in-1 oil to maintain spring function. Pull the liner inside out and allow the bag to air dry thoroughly; do not use heat drying methods.","products":[{"name":"3-in-1 Multi-Purpose Oil","price":"$8-12"}]},{"step":3,"title":"Protect / Store","icon":"protect","description":"Store the bag open in a well-ventilated, dry space to prevent moisture buildup and mildew. Avoid folding or compressing it tightly to preserve shape and weld integrity for long-term durability.","products":[]}]}</t>
  </si>
  <si>
    <t>Roll-Top Satchel Backpack is made in the USA, consistent with Chrome Industries' reputation for manufacturing key bag models domestically.</t>
  </si>
  <si>
    <t>waterproof backpack, bicycle courier bag, roll-top design, commuter pack, weatherproof bag, urban cycling gear, durable everyday carry, bike messenger bag, tarpaulin backpack</t>
  </si>
  <si>
    <t>Daily bike commuting, All-weather urban transport, Professional courier service, Food delivery, Carrying electronics in adverse conditions</t>
  </si>
  <si>
    <t>""I doubt it will fall apart within the next decade. My bag has seen 8+ years of daily use with no signs of failure." – Reddit user</t>
  </si>
  <si>
    <t>Essentially two grocery bags on your back with items banging around loose. Bulletproof construction but frustrating design." – BIFL reviewer</t>
  </si>
  <si>
    <t>https://www.buyitforlifeproducts.com/?post_type=bifl-product&amp;p=6460</t>
  </si>
  <si>
    <t>Hestra</t>
  </si>
  <si>
    <t>Heli Ski Glove</t>
  </si>
  <si>
    <t>https://www.amazon.com/Hestra-Army-Leather-Heli-Glove/dp/B0BZ68SBK6/ref=sr_1_4_sspa?crid=3V32ANXDG4VXY&amp;dib=eyJ2IjoiMSJ9.dSLt-NBcyBwDr3vyWFhvy2DRMYohA-yFsRa1V7gkxJppP4opgIvEKwyLHm0GQzXKas3Tdt3tksMmZ3XaGppFeg2SMozYnoEsAU5qU---zfOcutdB1Bq0F8hmpXghtmFntylo__t5SPZUIaMvvOBdq0zlMDuHY0BvjU03W00ldlt4KND_Tw_PlyrHto6vTHzn4nHphJ3fWI2R0gaEbLZhXiKPNr2Ii3T92HKryz2jObQgxe8F6W9A4eMgTaEoCPBhBI5I9TL9SNnKO9oWvpOZMTESX6_vy6ZVSdE04ecgYJM.tDgzXvixGJpP3kSYolm29FAhgfkgHMFsJvd5TMMqPqQ&amp;dib_tag=se&amp;keywords=Hestra%2BWinter%2BGloves%2B%2F%2BMittens&amp;qid=1754680933&amp;sprefix=hestra%2Bwinter%2Bgloves%2B%2F%2Bmittens%2Caps%2C678&amp;sr=8-4-spons&amp;sp_csd=d2lkZ2V0TmFtZT1zcF9hdGY&amp;th=1&amp;psc=1</t>
  </si>
  <si>
    <t>https://amzn.to/4oqAsLS</t>
  </si>
  <si>
    <t>B0BZ68SBK6</t>
  </si>
  <si>
    <t>https://docs.google.com/document/d/17OVlu38HLYl5cEp7Gb0jtsfymF6buraPvgKEzcsB_EU</t>
  </si>
  <si>
    <t>https://docs.google.com/document/d/1g-jXvgrowcOQYKOiD_s0HPB2FB0t8dFrFtShR4rxMko/edit</t>
  </si>
  <si>
    <t>https://docs.google.com/document/d/1D3zXT4ycQ36RjOIa-j45b81p0FaPcGpjfX3KHbC9TXg/edit</t>
  </si>
  <si>
    <t>https://docs.google.com/document/d/1M9yR73yX7JFPamx1tynqvNspRV1GpqkjT8jDMOzdFgc/edit</t>
  </si>
  <si>
    <t>https://www.hestragloves.us/about-hestra?srsltid=AfmBOoq7FlC_I7F_qu4bGJbS-yj0Q-Wx8lf6qSaz8YNKdCk8yyvFKptc</t>
  </si>
  <si>
    <t>https://docs.google.com/document/d/1VregUjfWn0a6RitJgIecdhtwFH-ONro1llRvqNXn_HU/edit</t>
  </si>
  <si>
    <t>https://www.amazon.com/stores/Hestra/page/7B087D91-5E47-42FF-90CA-8B8B7FF0CCC1?is_byline_deeplink=true&amp;deeplink=9396C1ED-87D0-4166-85D8-4C1E29B4CE5B&amp;redirect_store_id=7B087D91-5E47-42FF-90CA-8B8B7FF0CCC1&amp;lp_asin=B08TN9T3PQ&amp;ref_=ast_bln&amp;store_ref=bl_ast_dp_brandLogo_sto</t>
  </si>
  <si>
    <t>https://m.media-amazon.com/images/I/81FYi6d4ngL._AC_SL1500_.jpg</t>
  </si>
  <si>
    <t>https://m.media-amazon.com/images/I/81FYi6d4ngL._AC_SL1500_.jpg, https://m.media-amazon.com/images/I/71B2kxXZf5L._AC_SL1500_.jpg, https://m.media-amazon.com/images/I/81w+-1kKh4L._AC_SL1500_.jpg, https://m.media-amazon.com/images/I/81oLVc7M+DL._AC_SL1500_.jpg, https://m.media-amazon.com/images/I/71k7FnvDyQL._AC_SL1500_.jpg, https://m.media-amazon.com/images/I/71Spbe0LgdL._AC_SL1500_.jpg, https://m.media-amazon.com/images/I/81FyQELBxTL._AC_SL1500_.jpg, https://m.media-amazon.com/images/I/81yTXtQLRHL._AC_SL1500_.jpg</t>
  </si>
  <si>
    <t>Clothing, Shoes &amp; Jewelry &gt; Sport Specific Clothing &gt; Skiing &gt; Men &gt; Gloves</t>
  </si>
  <si>
    <t>DESIGNED FOR: The Army Leather Heli Ski was designed for freeriders, professional mountain guides and patrollers, ski instructors and others who place high demands on function, fit and durability. DURABLE FABRIC: Windproof, water-resistant, and breathable HESTRA Triton fabric on backhand with our most durable Army Goat Leather on palm and fingers. RETAIN WARMTH: Holding heat even in wet conditions, this glove is made from a very thin polyester fiber with exceptionally high insulating capacity. CONSTRUCTION: The 5-finger design gives this glove the highest dexterity in the Heli Ski family. Its soft and cozy lining is removable and can be combined with other liners for greater adaptability in varying conditions. CONVENIENT FEATURES: This glove features an elastic strap with Velcro closure for easy accessibility, a snow lock to keep the cold out and heat in, and an Eagle Grip design that follows your hand’s natural curve to give a closer, more comfortable grip.</t>
  </si>
  <si>
    <t>11 x 5 x 3 inches; 8.11 ounces</t>
  </si>
  <si>
    <t>DESIGNED FOR: The Army Leather Heli Ski was designed for freeriders, professional mountain guides and patrollers, ski instructors and others who place high demands on function, fit and durability.</t>
  </si>
  <si>
    <t>DURABLE FABRIC: Windproof, water-resistant, and breathable HESTRA Triton fabric on backhand with our most durable Army Goat Leather on palm and fingers.</t>
  </si>
  <si>
    <t>RETAIN WARMTH: Holding heat even in wet conditions, this glove is made from a very thin polyester fiber with exceptionally high insulating capacity.</t>
  </si>
  <si>
    <t>CONSTRUCTION: The 5-finger design gives this glove the highest dexterity in the Heli Ski family. Its soft and cozy lining is removable and can be combined with other liners for greater adaptability in varying conditions.</t>
  </si>
  <si>
    <t>CONVENIENT FEATURES: This glove features an elastic strap with Velcro closure for easy accessibility, a snow lock to keep the cold out and heat in, and an Eagle Grip design that follows your hand’s natural curve to give a closer, more comfortable grip.</t>
  </si>
  <si>
    <t>&lt;p&gt;Hestra Army Leather Heli Ski Gloves are the true definition of BIFL gear. Users regularly report 8-15 years of heavy use with proper maintenance. The removable liner system is ingenious - when insulation packs down after years, you simply replace the liner rather than the entire glove.&lt;/p&gt;&lt;ul&gt;&lt;li&gt;&lt;strong&gt;Construction:&lt;/strong&gt; Premium army leather palm that withstands rope tows, sharp ski edges and constant abuse. Many users report barely any damage after 250+ days of skiing.&lt;/li&gt;&lt;li&gt;&lt;strong&gt;Maintenance:&lt;/strong&gt; Requires regular leather conditioning to maintain water resistance. Users describe this as a ritual that extends life dramatically.&lt;/li&gt;&lt;li&gt;&lt;strong&gt;Weaknesses:&lt;/strong&gt; Non-Gore-Tex models can soak through in wet conditions despite regular waxing. Some report cold fingers below 20°F despite claims of extreme warmth.&lt;/li&gt;&lt;/ul&gt;&lt;br&gt;&lt;p&gt;&lt;strong&gt;Bottom line:&lt;/strong&gt; A true heirloom-quality product that easily justifies its premium price when calculated per season of use. With proper care, these will outlast multiple pairs of cheaper alternatives.&lt;/p&gt;</t>
  </si>
  <si>
    <t>&lt;p&gt;Hestra Army Leather Heli Ski Gloves have excellent repairability with their modular design that allows for component replacement rather than full replacement.&lt;/p&gt;&lt;ul&gt;&lt;li&gt;&lt;strong&gt;Liner system:&lt;/strong&gt; Users regularly replace worn liners after years of use, effectively renewing gloves at a fraction of replacement cost. Many report buying genuine Hestra replacement liners when originals become packed out.&lt;/li&gt;&lt;li&gt;&lt;strong&gt;Leather maintenance:&lt;/strong&gt; Regular conditioning is essential and well-documented. Users share detailed maintenance rituals that extend product life significantly.&lt;/li&gt;&lt;li&gt;&lt;strong&gt;Long-term durability:&lt;/strong&gt; Multiple users report 8-15 years of heavy use with proper care. One user mentioned gloves still in great shape after nine winters.&lt;/li&gt;&lt;li&gt;&lt;strong&gt;Limitations:&lt;/strong&gt; While leather portions can be conditioned and maintained, there's limited evidence of repairing tears or structural damage to shell materials.&lt;/li&gt;&lt;/ul&gt;&lt;br&gt;&lt;p&gt;&lt;strong&gt;Bottom line:&lt;/strong&gt; These gloves are designed with longevity in mind - their removable liner system, leather conditioning capability, and documented 10+ year lifespan make them exceptionally repairable compared to most winter gear.&lt;/p&gt;</t>
  </si>
  <si>
    <t>&lt;p&gt;Hestra offers a legitimate limited lifetime warranty in North America, covering manufacturing defects for the useful life of the product, and a 3-year warranty in Europe following Swedish law.&lt;/p&gt;&lt;ul&gt;&lt;li&gt;&lt;strong&gt;Coverage Quality:&lt;/strong&gt; Covers manufacturing defects but excludes normal wear and tear, accidental damage, improper care, and color fading.&lt;/li&gt;&lt;li&gt;&lt;strong&gt;Repair Program:&lt;/strong&gt; Impressive repair service processing over 600 repairs each season, extending product lifespan substantially.&lt;/li&gt;&lt;li&gt;&lt;strong&gt;User Experience:&lt;/strong&gt; Many long-term users (8-15 years) report successful maintenance with replacement liners extending useful life significantly.&lt;/li&gt;&lt;/ul&gt;&lt;br&gt;&lt;p&gt;&lt;strong&gt;Bottom line:&lt;/strong&gt; Hestra's warranty is legitimate and well-honored based on user reports, with the replaceable liner system being a standout BIFL feature that keeps gloves functional for many years beyond competitors.&lt;/p&gt;</t>
  </si>
  <si>
    <t xml:space="preserve">&lt;p&gt;&amp;lt;p&amp;gt;The Hestra Army Leather Heli Ski Glove shows strong sustainability through exceptional durability and repairability. Users report gloves lasting 8-15 years with proper care, and one reviewer says they&amp;#39;re still in great shape after nine winters of heavy use.&amp;lt;/p&amp;gt;&amp;lt;ul&amp;gt;&amp;lt;li&amp;gt;&amp;lt;strong&amp;gt;Repairability:&amp;lt;/strong&amp;gt; The removable liner system lets users replace worn insulation for a fraction of new glove cost, extending product life significantly&amp;lt;/li&amp;gt;&amp;lt;li&amp;gt;&amp;lt;strong&amp;gt;Built to Last:&amp;lt;/strong&amp;gt; Multiple users frame these as the cheapest gloves they&amp;#39;ve owned when dividing price by years of use&amp;lt;/li&amp;gt;&amp;lt;li&amp;gt;&amp;lt;strong&amp;gt;Maintenance Culture:&amp;lt;/strong&amp;gt; Users actively maintain leather with balm treatments, creating a ritual around extending product life&amp;lt;/li&amp;gt;&amp;lt;/ul&amp;gt;&amp;lt;br&amp;gt;&amp;lt;p&amp;gt;&amp;lt;strong&amp;gt;Bottom line:&amp;lt;/strong&amp;gt; While there&amp;#39;s no mention of recycled materials or eco-certifications, these gloves earn high marks for longevity and repairability — two pillars of true sustainability. The modular design prevents landfill waste by allowing component replacement instead of full product disposal.&amp;lt;/p&amp;gt;&lt;/p&gt;
</t>
  </si>
  <si>
    <t>&lt;p&gt;Hestra Army Leather Heli Ski gloves have earned strong community respect as a genuine BIFL investment. Redditors report gloves lasting 8-15 years of heavy use, with one user calling them the cheapest gloves I've ever owned when dividing price by years of service.&lt;/p&gt;&lt;ul&gt;&lt;li&gt;&lt;strong&gt;Durability praise:&lt;/strong&gt; Users love the removable liner system - when insulation packs down after years, you can just buy new liners instead of new gloves&lt;/li&gt;&lt;li&gt;&lt;strong&gt;Performance debates:&lt;/strong&gt; While many find them toasty in all conditions, others report cold fingers below 20°F, suggesting the 3-finger version for extreme cold&lt;/li&gt;&lt;li&gt;&lt;strong&gt;Maintenance culture:&lt;/strong&gt; Community shares leather balm rituals and even bakes gloves at low temps to help wax absorb - this care is seen as part of the premium ownership experience&lt;/li&gt;&lt;/ul&gt;&lt;br&gt;&lt;p&gt;&lt;strong&gt;Bottom line:&lt;/strong&gt; Despite the $160 price tag causing sticker shock, the BIFL community consistently recommends these as a worthwhile long-term investment that outlasts multiple pairs of cheaper alternatives.&lt;/p&gt;</t>
  </si>
  <si>
    <t>Hestra Army Leather Heli Ski Gloves earn their BIFL status through exceptional 8-15 year lifespans with proper maintenance. Their ingenious modular design with replaceable liners means you're essentially buying a shell system that can be refreshed indefinitely. While they require regular leather conditioning, this maintenance ritual pays off with durability that justifies the premium price. Best for serious skiers and winter sports enthusiasts who understand that dividing $160 by a decade of use makes these the cheapest gloves you'll ever own.</t>
  </si>
  <si>
    <t>"Premium army leather construction withstands 250+ days of skiing with minimal wear when properly maintained</t>
  </si>
  <si>
    <t>Modular design allows liner replacement when insulation packs down, effectively giving the gloves a second life at fraction of replacement cost</t>
  </si>
  <si>
    <t>Legitimate lifetime warranty in North America with impressive repair program processing 600+ repairs each season</t>
  </si>
  <si>
    <t>High initial cost ($160) is offset by 8-15 year lifespan that outlasts multiple cheaper alternatives</t>
  </si>
  <si>
    <t>Users consistently praise long-term durability but note the non-Gore-Tex models can soak through in wet conditions despite waxing</t>
  </si>
  <si>
    <t>Hestra Army Leather Heli Ski Gloves combine premium goat leather palms with windproof, water-resistant Triton fabric for exceptional durability in demanding alpine environments. The ingenious removable liner system provides adaptable warmth and extends product life significantly. Featuring snow locks, ergonomic Eagle Grip design, and secure closures, these gloves deliver professional-grade protection and dexterity that serious skiers and mountain professionals rely on season after season.</t>
  </si>
  <si>
    <t>8-15 years of regular use with proper leather maintenance and occasional liner replacement</t>
  </si>
  <si>
    <t>What materials are used in the Heli Ski Glove by Hestra?</t>
  </si>
  <si>
    <t>The Heli Ski Glove is made with durable goat leather, known as Army Leather, that provides exceptional grip and feel. The backhand features a water-resistant, 3-layer polyamide fabric to enhance protection and durability.</t>
  </si>
  <si>
    <t>Is the Heli Ski Glove waterproof?</t>
  </si>
  <si>
    <t>The Heli Ski Glove is water-resistant but not fully waterproof as it does not include a waterproof breathable membrane like GORE-TEX. For wet snow conditions, a glove with a waterproof membrane is recommended.</t>
  </si>
  <si>
    <t>Does the Heli Ski Glove have a removable liner?</t>
  </si>
  <si>
    <t>Yes, the Heli Ski Glove has a removable liner that allows you to adapt to different temperatures and activity levels. The liner can also be replaced if it becomes moist or worn out.</t>
  </si>
  <si>
    <t>How should I care for and maintain the Heli Ski Gloves?</t>
  </si>
  <si>
    <t>Gloves should be dried at room temperature without heating sources, and the leather needs regular conditioning with Hestra Leather Balm to maintain suppleness and moisture resistance. The liners can be washed following care labels, and the leather balm should be tested on a hidden area first due to possible darkening.</t>
  </si>
  <si>
    <t>What size options are available for the Heli Ski Glove?</t>
  </si>
  <si>
    <t>The Heli Ski Glove comes in unisex sizes typically ranging from size 5 up to size 13, recommended to be chosen based on the circumference measurement of your hand for best fit.</t>
  </si>
  <si>
    <t>Lasts 8-15 years with proper maintenance</t>
  </si>
  <si>
    <t>Replaceable liners extend overall lifespan</t>
  </si>
  <si>
    <t>Premium army leather palm withstands abuse</t>
  </si>
  <si>
    <t>Excellent repair service for damaged gloves</t>
  </si>
  <si>
    <t>Requires regular leather conditioning maintenance</t>
  </si>
  <si>
    <t>Non-Gore-Tex models soak through in wetness</t>
  </si>
  <si>
    <t>Some users report cold fingers below 20°F</t>
  </si>
  <si>
    <t>High initial price compared to alternatives</t>
  </si>
  <si>
    <t>{"frequency":{"frequency":"As Needed","description":"Clean after heavy use or when visibly soiled; apply balm several times per season or when leather feels dry"},"steps":[{"step":1,"title":"Clean","icon":"clean","description":"For leather parts, wipe with a damp cloth and mild soap to remove dirt; avoid machine washing. For liners, follow the care label—wool liners should be hand washed, others may be machine washed if allowed[1][5][7].","products":[{"name":"Mild soap","price":"$5-10"}]},{"step":2,"title":"Condition / Maintain","icon":"condition","description":"Apply a small amount of Hestra Leather Care Balm to the leather while it is slightly moist, rubbing until the leather is saturated. Do this regularly to keep leather supple and waterproof; avoid other balming products[1][3][2].","products":[{"name":"Hestra Leather Care Balm","price":"$15-20"}]},{"step":3,"title":"Protect / Store","icon":"protect","description":"Dry gloves at room temperature, never with a heat source. Store by hanging with the carabiner loop to maintain shape and allow airflow. Avoid placing wet gloves on clothing, as dyed leather may stain[1][3][2].","products":[]}]}</t>
  </si>
  <si>
    <t>Manufactured in Hestra’s own factory in the Guangzhou region of China, which specializes in technical sports gloves including the Heli Ski Glove.</t>
  </si>
  <si>
    <t>ski gloves, leather gloves, winter sports, cold weather gear, removable liner, hestra, snow sports, alpine gloves, waterproof gloves, durable winter gear</t>
  </si>
  <si>
    <t>Alpine skiing and snowboarding, Winter mountaineering, Professional ski instruction, Mountain rescue operations, Cold weather outdoor activities</t>
  </si>
  <si>
    <t>""These are the cheapest gloves I've ever owned when dividing price by years of service." – Reddit user</t>
  </si>
  <si>
    <t>With proper care, they're still in great shape after nine winters of heavy use." – Reddit user</t>
  </si>
  <si>
    <t>https://www.buyitforlifeproducts.com/?post_type=bifl-product&amp;p=6470</t>
  </si>
  <si>
    <t>Wells Lamont</t>
  </si>
  <si>
    <t>Work Gloves</t>
  </si>
  <si>
    <t>https://www.amazon.com/Leather-Adjustable-Wells-Lamont-1132L/dp/B00004R9RW/ref=sr_1_6?crid=1N2BH472XIUTM&amp;dib=eyJ2IjoiMSJ9.Sp-PPNfMbY1_xI0RF1wzDn7QXqp5WDjoeppD8pwaWGiSk5h9NEx1-YAN7h_towbA0P25jzsCol5CgqVuS0Gwh79W112r-t8EorYxuEENVQmt01_5P1RC2p8kdtBTXXAmYdnXoT9FxufTe4cqf9gtjOMuYMdiu5BC2UXCk2EtnML4UtMiEXsF4z-fSvgQI9VvBRPTft7NP-erqEQMxSpT4f9XOPU4IeXjDO5ftXbYNVq8b7lxoCcx5kw3hhXNm7AqXqZTJNFgrDxyF9xF3Gr1rLsLEdT8E1tjDbSysgdhiFo.JNC1SY0Ye3xvSqxWjZviIsFrJdjOiiA51b1h0AYuCcY&amp;dib_tag=se&amp;keywords=Vermont%2BLeather%2BWork%2BGloves&amp;qid=1754681042&amp;sprefix=hestra%2Bwinter%2Bgloves%2B%2F%2Bmittens%2Caps%2C1013&amp;sr=8-6&amp;th=1</t>
  </si>
  <si>
    <t>https://amzn.to/4m74Adx</t>
  </si>
  <si>
    <t>B00004R9RW</t>
  </si>
  <si>
    <t>https://docs.google.com/document/d/1Ae5NAxye2NbmkTU3b6z5gdFQ4qK27QOPk0igFzb3Rag</t>
  </si>
  <si>
    <t>https://docs.google.com/document/d/1v5c2jllUTFALj3csA9SeN04ewiiPmJsYE1pZvtk_9Pg/edit</t>
  </si>
  <si>
    <t>https://docs.google.com/document/d/1JKgfVQoWKwGgoQbm24YDwC2pC3zFNXo_v3T9HLLOp4I/edit</t>
  </si>
  <si>
    <t>https://docs.google.com/document/d/10sYSoOwypfUfcffT5LcjfuniQlEoBKAvGOfxRw_NRSE/edit</t>
  </si>
  <si>
    <t>https://www.wellslamontindustrial.com/</t>
  </si>
  <si>
    <t>https://docs.google.com/document/d/1gQ4135diFGurxkWW2525hVyi-Lib0hbKQTzsGO7duXc/edit</t>
  </si>
  <si>
    <t>https://www.amazon.com/stores/WellsLamont/page/CAFDFF0E-81D6-4074-AE68-CD1B15958BFA?lp_asin=B00004R9RW&amp;ref_=ast_bln&amp;store_ref=bl_ast_dp_brandLogo_sto</t>
  </si>
  <si>
    <t>https://m.media-amazon.com/images/I/81yv1vGzbaL._AC_SL1500_.jpg</t>
  </si>
  <si>
    <t>https://m.media-amazon.com/images/I/81yv1vGzbaL._AC_SL1500_.jpg, https://m.media-amazon.com/images/I/81lPhLhPavL._AC_SL1500_.jpg, https://m.media-amazon.com/images/I/91Q1T2RMfIL._AC_SL1500_.jpg, https://m.media-amazon.com/images/I/81HGgSgKq6L._AC_SL1500_.jpg, https://m.media-amazon.com/images/I/81zkhDH0QjL._AC_SL1500_.jpg, https://m.media-amazon.com/images/I/818Br2aHY1L._AC_SL1500_.jpg</t>
  </si>
  <si>
    <t>Tools &amp; Home Improvement &gt; Safety &amp; Security &gt; Personal Protective Equipment &gt; Hand &amp; Arm Protection &gt; Lab, Safety &amp; Work Gloves &gt; Safety Work Gloves</t>
  </si>
  <si>
    <t>100% GRAIN COWHIDE: Superior abrasion and puncture resistance DURABLE LEATHER: The reinforced leather palm patch increases overall wear and durability ADJUSTABLE WRIST: The adjustable ball &amp; tape style wrist closure keeps out dirt and debris, while also keeping your glove in place COMFORTABLE FEATURES: Ergonomically designed Gunn cut and keystone thumb mimic the natural curvature of the hand for added comfort and dexterity WORKSITE GLOVES: Ideal for construction, demolition, farming, maintenance, ranching, welding, home projects, and more</t>
  </si>
  <si>
    <t>Product Description          Keep your hands comfortable and protected while you're working on DIY Projects, in the Garden, Construction, Driving, or riding your Motorcycle. IDEAL FOR: All-Purpose, Power &amp; Hand Tools, Equipment Operation, Construction, Landscaping, DIY Projects. The Ball and Tape style wrist closure allows you to adjust how tight the glove fits to your wrist. This helps hold gloves in place while also keeping out dirt and debris. Glove is made of high-quality genuine grain cowhide which offers superior abrasion and puncture resistance. Reinforced leather palm patch offers extra grip and durability. Gunn cut and Keystone thumb design provide comfort and flexibility. Wells Lamont - Stubborn About Quality Since 1907.             From the Manufacturer          Wells Lamont 1132L Premium Heavy Duty Grain Cowhide Full Leather Work Glove, Leather Bound, Self-Hem, Ball &amp; Tape Wrist Cinch, Palm Patch, Large. Premium heavy duty grain cowhide full leather glove. Ball &amp; tape adjustable wrist cinch helps keep out dirt &amp; debris. Reinforced split cowhide leather palm patch adds extra grip and enhances wear performance in key wear area. Keystone thumb for a better fitting and flexible very traditional heavy duty full leather glove. Improved thread so seams last longer - For years, affectionately called the Trucker's Special.</t>
  </si>
  <si>
    <t>9.9 x 5.1 x 0.7 inches</t>
  </si>
  <si>
    <t>100% GRAIN COWHIDE: Superior abrasion and puncture resistance</t>
  </si>
  <si>
    <t>DURABLE LEATHER: The reinforced leather palm patch increases overall wear and durability</t>
  </si>
  <si>
    <t>ADJUSTABLE WRIST: The adjustable ball &amp; tape style wrist closure keeps out dirt and debris, while also keeping your glove in place</t>
  </si>
  <si>
    <t>COMFORTABLE FEATURES: Ergonomically designed Gunn cut and keystone thumb mimic the natural curvature of the hand for added comfort and dexterity</t>
  </si>
  <si>
    <t>WORKSITE GLOVES: Ideal for construction, demolition, farming, maintenance, ranching, welding, home projects, and more</t>
  </si>
  <si>
    <t>&lt;p&gt;These Wells Lamont leather work gloves have a solid reputation among long-term users, with many reporting pairs lasting years through tough farm and construction work. However, there's a concerning pattern of inconsistent quality control that keeps them from true BIFL status.&lt;/p&gt;&lt;ul&gt;&lt;li&gt;&lt;strong&gt;Longevity evidence:&lt;/strong&gt; Multiple users report using these gloves for 10-30 years, with reinforced palms that hold up well against barbed wire, heavy rocks, and thorny plants.&lt;/li&gt;&lt;li&gt;&lt;strong&gt;Common failure points:&lt;/strong&gt; Stitching around fingertips and thumb seams fails prematurely, especially in thin leather pairs. The plastic wrist cinch ball breaks easily.&lt;/li&gt;&lt;li&gt;&lt;strong&gt;Manufacturing concerns:&lt;/strong&gt; Significant quality inconsistencies between pairs - some have thick, durable leather while others are thin and wear quickly. Yellow dye transfers to hands when wet.&lt;/li&gt;&lt;/ul&gt;&lt;br&gt;&lt;p&gt;&lt;strong&gt;Bottom line:&lt;/strong&gt; When you get a good pair, they're remarkably durable for the price, but quality control issues make it a gamble. Worth buying if you're willing to replace an occasional defective pair.&lt;/p&gt;</t>
  </si>
  <si>
    <t>&lt;p&gt;These Wells Lamont leather work gloves have mixed repairability. The cowhide leather material allows for basic maintenance but has key limitations for full repairs.&lt;/p&gt;&lt;ul&gt;&lt;li&gt;&lt;strong&gt;Material repairs:&lt;/strong&gt; Users mention the leather is tough and durable, but when it does wear through at stress points, patching is difficult and often temporary.&lt;/li&gt;&lt;li&gt;&lt;strong&gt;Stitching issues:&lt;/strong&gt; Multiple reviewers report seams coming undone, particularly at fingertips and thumb areas. While these can be re-stitched with leather needles, the factory stitching pattern is hard to replicate.&lt;/li&gt;&lt;li&gt;&lt;strong&gt;Common failure point:&lt;/strong&gt; The plastic ball on the wrist cinch strap breaks off frequently according to reviews, and there's no standard replacement part available.&lt;/li&gt;&lt;/ul&gt;&lt;br&gt;&lt;p&gt;&lt;strong&gt;Bottom line:&lt;/strong&gt; You can extend life with leather conditioning and basic stitch repairs, but these are designed as affordable consumables rather than lifetime items. Inconsistent leather quality between pairs makes repair outcomes unpredictable.&lt;/p&gt;</t>
  </si>
  <si>
    <t>&lt;p&gt;Wells Lamont offers a basic unconditional guarantee against manufacturing defects only, with no specific time limit mentioned.&lt;/p&gt;&lt;ul&gt;&lt;li&gt;&lt;strong&gt;Claim process:&lt;/strong&gt; Returns must be processed through the original retailer with receipt, not directly with the manufacturer.&lt;/li&gt;&lt;li&gt;&lt;strong&gt;Coverage limitations:&lt;/strong&gt; Normal wear and tear, misuse, and improper care are explicitly excluded.&lt;/li&gt;&lt;li&gt;&lt;strong&gt;User experiences:&lt;/strong&gt; While many users report long-lasting durability, there are no specific mentions of successful warranty claims in reviews.&lt;/li&gt;&lt;/ul&gt;&lt;br&gt;&lt;p&gt;&lt;strong&gt;Bottom line:&lt;/strong&gt; A bare-bones warranty that protects against manufacturing defects but not everyday wear. The retailer-based claim process adds complexity, and the lack of a defined coverage period limits its BIFL value.&lt;/p&gt;</t>
  </si>
  <si>
    <t xml:space="preserve">&lt;p&gt;&amp;lt;p&amp;gt;No sustainability information found in the reviews. Users focus on durability and longevity but don&amp;#39;t mention eco-friendly materials, manufacturing processes, or end-of-life considerations.&amp;lt;/p&amp;gt;&amp;lt;ul&amp;gt;&amp;lt;li&amp;gt;&amp;lt;strong&amp;gt;Durability signals:&amp;lt;/strong&amp;gt; Multiple users report pairs lasting decades with one saying they&amp;#39;ve used these exclusively for over 30 years&amp;lt;/li&amp;gt;&amp;lt;li&amp;gt;&amp;lt;strong&amp;gt;Material focus:&amp;lt;/strong&amp;gt; Reviews discuss leather quality and thickness but no mention of sourcing, tanning processes, or environmental impact&amp;lt;/li&amp;gt;&amp;lt;li&amp;gt;&amp;lt;strong&amp;gt;Repair potential:&amp;lt;/strong&amp;gt; Some users note stitching failures but no discussion of repairability or manufacturer repair services&amp;lt;/li&amp;gt;&amp;lt;/ul&amp;gt;&amp;lt;br&amp;gt;&amp;lt;p&amp;gt;&amp;lt;strong&amp;gt;Bottom line:&amp;lt;/strong&amp;gt; While the gloves appear built to last (a sustainability plus), there&amp;#39;s zero evidence of conscious environmental practices in materials, production, or disposal.&amp;lt;/p&amp;gt;&lt;/p&gt;
</t>
  </si>
  <si>
    <t>&lt;p&gt;Wells Lamont leather work gloves have earned solid community respect for durability at bargain prices, though quality control issues spark heated debates among users.&lt;/p&gt;&lt;ul&gt;&lt;li&gt;&lt;strong&gt;30-year loyalists:&lt;/strong&gt; Multiple reviewers claim they've bought these exclusively for decades, with some pairs lasting 10+ years of ranch work&lt;/li&gt;&lt;li&gt;&lt;strong&gt;Yellow dye drama:&lt;/strong&gt; Consistent gripes about hands turning yellow when wet divides users between those who shrug it off and others who find it unacceptable&lt;/li&gt;&lt;li&gt;&lt;strong&gt;Costco cult following:&lt;/strong&gt; Multi-pack deals under $20 have created devoted fans who use them for everything from snowboarding to tactical shooting&lt;/li&gt;&lt;/ul&gt;&lt;br&gt;&lt;p&gt;&lt;strong&gt;Bottom line:&lt;/strong&gt; Despite inconsistent sizing and stitching complaints, the BIFL crowd generally endorses these as the smart frugal choice that outperforms pricier alternatives.&lt;/p&gt;</t>
  </si>
  <si>
    <t>Wells Lamont leather work gloves offer solid long-term value with notable durability when you get a good pair, but quality control inconsistencies make them a calculated gamble rather than true BIFL items. At bargain prices (especially in Costco multi-packs), they deliver remarkable performance for ranch work, construction, and gardening—often outlasting pricier alternatives. Best for practical users who prioritize function over perfection and don't mind occasional replacements or yellow-stained hands. Ideal for those who need a steady supply of tough, disposable gloves rather than heirloom-quality workwear.</t>
  </si>
  <si>
    <t>"Outstanding price-to-performance ratio with some pairs lasting decades, but quality varies significantly between identical models</t>
  </si>
  <si>
    <t>Leather allows basic maintenance but critical failure points (stitching, wrist strap) are difficult to properly repair</t>
  </si>
  <si>
    <t>Bare-bones warranty covers only manufacturing defects with retailer-based claim process adding unnecessary friction</t>
  </si>
  <si>
    <t>True value comes from low entry price rather than lifetime performance - buy these expecting occasional replacements</t>
  </si>
  <si>
    <t>Community consensus: worth the occasional dud pair for exceptional durability at budget prices, despite the notorious yellow dye transfer</t>
  </si>
  <si>
    <t>Wells Lamont Leather Work Gloves feature 100% grain cowhide construction with reinforced palm patches for superior abrasion and puncture resistance. The ergonomic Gunn cut and keystone thumb design follow the hand's natural curvature, enhancing comfort during extended use. An adjustable ball and tape wrist closure keeps debris out while maintaining a secure fit during tough jobs like construction, farming, and welding.</t>
  </si>
  <si>
    <t>1-3 years of regular use, with good pairs potentially lasting 5+ years</t>
  </si>
  <si>
    <t>Are Wells Lamont work gloves suitable for winter conditions?</t>
  </si>
  <si>
    <t>Yes, Wells Lamont offers insulated work gloves with various insulation options like 3M Thinsulate™ that provide warmth and dexterity for winter tasks, including styles ranging from foam fleece for warmth to heavily insulated Thinsulate linings for extreme cold temperatures.</t>
  </si>
  <si>
    <t>How should I care for my Wells Lamont leather work gloves?</t>
  </si>
  <si>
    <t>Leather gloves should not be washed; instead, wipe them with a damp cloth and dry vertically. Split leather palm gloves should be brushed off without water use. Waterproofing or conditioning treatments can be applied but need to be reapplied over time.</t>
  </si>
  <si>
    <t>Where can I buy Wells Lamont work gloves directly?</t>
  </si>
  <si>
    <t>Wells Lamont does not sell products directly to consumers. Customers must purchase gloves through authorized retailers, which can be found via the company's Find a Retailer page or other retail outlets.</t>
  </si>
  <si>
    <t>What types of materials are used in Wells Lamont work gloves?</t>
  </si>
  <si>
    <t>Wells Lamont work gloves are made from materials such as genuine cowhide leather, synthetic leather, canvas, jersey, and insulated fabrics. Some gloves feature coatings or specialized fabrics for water resistance or abrasion protection.</t>
  </si>
  <si>
    <t>How do I find the right size Wells Lamont gloves?</t>
  </si>
  <si>
    <t>Wells Lamont provides detailed size guides for men, women, kids, and unisex gloves on their website, including specific charts for winter gloves to ensure a proper fit based on hand measurements.</t>
  </si>
  <si>
    <t>Many pairs last years through tough work</t>
  </si>
  <si>
    <t>Affordable price point for decent durability</t>
  </si>
  <si>
    <t>Reinforced palms resist barbed wire damage</t>
  </si>
  <si>
    <t>Strong community following among ranchers/farmers</t>
  </si>
  <si>
    <t>Inconsistent leather quality between pairs</t>
  </si>
  <si>
    <t>Yellow dye transfers to hands</t>
  </si>
  <si>
    <t>Stitching fails at fingertips and thumbs</t>
  </si>
  <si>
    <t>Plastic wrist cinch ball breaks easily</t>
  </si>
  <si>
    <t>{"frequency":{"frequency":"As Needed, typically after heavy use or when soiled","description":"Clean gloves when visibly dirty or after heavy use to maintain durability and comfort. Conditioning leather gloves periodically helps preserve softness and flexibility."},"steps":[{"step":1,"title":"Clean","icon":"clean","description":"For textile or coated gloves, machine wash in warm water (not exceeding 140ºF/60ºC) with detergent without bleach. For leather gloves, avoid washing; instead, wipe with a damp cloth and air dry vertically. Avoid bleach and dry cleaning. Pre-treat heavy stains with stain remover.","products":[{"name":"Mild Detergent","price":"$5-10"},{"name":"Stain Remover","price":"$7-12"}]},{"step":2,"title":"Condition / Maintain","icon":"condition","description":"For leather gloves, apply a leather conditioner or dressing to keep the material soft and prevent stiffening. Avoid water exposure that can harden leather. For synthetic gloves, inspect regularly and replace if damaged.","products":[{"name":"Leather Conditioner","price":"$10-20"}]},{"step":3,"title":"Protect / Store","icon":"protect","description":"Store gloves in a cool, dry place away from direct sunlight and heat sources. Avoid storing damp gloves to prevent mold or stiffening. Keep leather gloves flat or on a glove rack to maintain shape and softness.","products":[]}]}</t>
  </si>
  <si>
    <t>Manufactured in Philadelphia, Mississippi; the company also partners with some global producers for specific styles, but primary production and yarn upwinding are performed in their US factory.</t>
  </si>
  <si>
    <t>leather work gloves, cowhide gloves, reinforced palm, farm gloves, construction gloves, durable hand protection, adjustable wrist, welding gloves, ranching gear, protective equipment</t>
  </si>
  <si>
    <t>Construction and demolition work, Farm and ranch labor, Welding projects, Home maintenance tasks, Yard work and landscaping</t>
  </si>
  <si>
    <t>""I've been using these exclusively for over 30 years on my ranch. When you find a good pair, they'll outlast anything double the price." – Reddit user</t>
  </si>
  <si>
    <t>The inconsistency is maddening. One pair lasted 3 years of construction work, the next split at the seams after two weeks." – Amazon reviewer</t>
  </si>
  <si>
    <t>https://www.buyitforlifeproducts.com/?post_type=bifl-product&amp;p=6534</t>
  </si>
  <si>
    <t>GEARWRENCH</t>
  </si>
  <si>
    <t>219 Pc. Mechanics Tool Set</t>
  </si>
  <si>
    <t>https://www.amazon.com/GEARWRENCH-Mechanics-Tool-Drawer-Storage/dp/B00OL2XEJ2/ref=sr_1_6?crid=8L51FEZJXVZ1&amp;dib=eyJ2IjoiMSJ9.Q_2QPi6OXPzirH4mYbl02ORKOgMONllnBKiElABnAIMdh-1DpgzBoRWhc4313G3KjtqoyQslzNzhkiidt5WEgkYT5ssSbWABy5ufMTtOy0kZbdAc7XT1GBcCCX_Ae-QnQkDXiLSorkyOhyrkOZnaMigMhDvaOrw6zck3SY2Zu-_cXsWHY-pZxupr7vPBuIYIu7NJt-SCXvk2KDkV0YUTrteStDdE2ZqysGnG0TiTOEwtnUCG7uX4E3CvjoxP3-pm1_zjwaTcyl_ih8QOIlo7K2FAcjyzEdTI8lLAn3WZ5dk.IC0XXs5PetvM2uI4vCcfaK80rhjAkdLWBOFeU-8IZMM&amp;dib_tag=se&amp;keywords=Gearwrench%2BMechanics%2BTool%2BSet&amp;qid=1754681180&amp;sprefix=gearwrench%2Bmechanics%2Btool%2Bset%2Caps%2C693&amp;sr=8-6&amp;th=1</t>
  </si>
  <si>
    <t>https://amzn.to/3H6uH5o</t>
  </si>
  <si>
    <t>B00OL2XEJ2</t>
  </si>
  <si>
    <t>https://docs.google.com/document/d/1rToflNj9qBin4uaUT4rzWQ61A26qWfbhm9DAtdM7P8s</t>
  </si>
  <si>
    <t>https://docs.google.com/document/d/1gwfGsQ6UJEjWhn1cOsmIKdJXHt_Th-31_G3YVa1Epnc/edit</t>
  </si>
  <si>
    <t>https://docs.google.com/document/d/1ZxcEtrgLeHA6eOMJuxru1VXnzpDtaSTO-Qn7zvPrWnI/edit</t>
  </si>
  <si>
    <t>https://docs.google.com/document/d/15cvXs1fO-Tn3IcIS7Gq5WfkhaTlnlz9LF5-m2wVwQSE/edit</t>
  </si>
  <si>
    <t>https://www.gearwrench.com</t>
  </si>
  <si>
    <t>https://docs.google.com/document/d/12mWNZxpnZOae4rUB4Jk0PJCo6QALi2ohWkynqhf-Zf8/edit</t>
  </si>
  <si>
    <t>https://www.amazon.com/stores/GEARWRENCH/page/3AE6B30C-D99F-48F0-9141-3809602B5133?is_byline_deeplink=true&amp;deeplink=6D09680C-101B-4B4A-93BF-172AD24FBA6B&amp;redirect_store_id=3AE6B30C-D99F-48F0-9141-3809602B5133&amp;lp_asin=B00OL2XEJ2&amp;ref_=ast_bln&amp;store_ref=bl_ast_dp_brandLogo_sto</t>
  </si>
  <si>
    <t>https://m.media-amazon.com/images/I/915EdroBXPS._AC_SL1500_.jpg</t>
  </si>
  <si>
    <t>https://m.media-amazon.com/images/I/915EdroBXPS._AC_SL1500_.jpg, https://m.media-amazon.com/images/I/81PteooWY4L._AC_SL1500_.jpg, https://m.media-amazon.com/images/I/71AcLdOdDTL._AC_SL1500_.jpg, https://m.media-amazon.com/images/I/81Ta89Eu+dL._AC_SL1500_.jpg</t>
  </si>
  <si>
    <t>Tools &amp; Home Improvement &gt; Power &amp; Hand Tools &gt; Hand Tools &gt; Sockets &amp; Socket Sets &gt; Socket &amp; Socket Wrench Sets</t>
  </si>
  <si>
    <t>45-tooth quick release full polish chrome teardrop ratchets, with flush-mounted on/off lever Contains 12 point full polish long pattern combination wrenches and sockets</t>
  </si>
  <si>
    <t>GEARWRENCH started in 1996 with the birth of the Original Ratcheting Wrench. Today the brand has continued to innovate products by adding productivity features to many product platforms. Featuring 45-Tooth full polish chrome quick-release ratchets and knurled extension bars for a much needed grip when working on the job. Full polish chrome makes clean-up easy. Sockets and wrenches feature off corner loading technology to reduce fastener rounding. All tools are stored in a 3-drawer storage box with independent sliding drawers. Side flaps are used to lock the drawers in place and has a steel hinged lid and durable handles.</t>
  </si>
  <si>
    <t>Alloy Steel</t>
  </si>
  <si>
    <t>36 x 46 x 30 inches</t>
  </si>
  <si>
    <t>45-tooth quick release full polish chrome teardrop ratchets, with flush-mounted on/off lever</t>
  </si>
  <si>
    <t>Contains 12 point full polish long pattern combination wrenches and sockets</t>
  </si>
  <si>
    <t>&lt;p&gt;This GearWrench set represents a true BIFL find for the actual tools, while the case is unfortunately disposable. Professional mechanics consistently report these tools holding up to years of serious abuse, comparing them favorably to premium truck-brand tools costing 3-5x more.&lt;/p&gt;&lt;ul&gt;&lt;li&gt;&lt;strong&gt;Tool Quality:&lt;/strong&gt; Mechanics with 5+ years experience confirm these will last a lifetime with proper care. Chrome finish is thick and even, with tight tolerances that resist rounding fasteners.&lt;/li&gt;&lt;li&gt;&lt;strong&gt;Case Failure Point:&lt;/strong&gt; The plastic case is explicitly labeled a "consumable" by GearWrench and excluded from warranty. Plastic hinges, latches, and drawer retention tabs break quickly with regular use.&lt;/li&gt;&lt;li&gt;&lt;strong&gt;Warranty Reality:&lt;/strong&gt; Lifetime warranty covers the tools but not the storage case. Users report mixed experiences with warranty service response times.&lt;/li&gt;&lt;/ul&gt;&lt;br&gt;&lt;p&gt;&lt;strong&gt;Bottom line:&lt;/strong&gt; Buy for the tools, not the case. The mechanic's tools themselves are near-heirloom quality, but plan to transfer them to a better storage solution immediately.&lt;/p&gt;</t>
  </si>
  <si>
    <t>&lt;p&gt;GearWrench mechanics tools are highly repairable with an excellent lifetime warranty and straightforward replacement system.&lt;/p&gt;&lt;ul&gt;&lt;li&gt;&lt;strong&gt;Tool Longevity:&lt;/strong&gt; Professional mechanics confirm these tools hold up to years of abuse and compare favorably to premium brands like Snap-On.&lt;/li&gt;&lt;li&gt;&lt;strong&gt;Warranty Support:&lt;/strong&gt; Full lifetime warranty for all hand tools with a simple photo-based claim process - no receipt required and no need to return broken tools.&lt;/li&gt;&lt;li&gt;&lt;strong&gt;Component Replacement:&lt;/strong&gt; Individual tools can be directly replaced through warranty without needing to send in the whole set, allowing for easy maintenance of the kit over decades.&lt;/li&gt;&lt;/ul&gt;&lt;br&gt;&lt;p&gt;&lt;strong&gt;Bottom line:&lt;/strong&gt; These tools are genuine BIFL items with excellent warranty backing and simple replacement processes, though you'll likely need to invest in a better storage solution since the included case is flimsy and considered a consumable item.&lt;/p&gt;</t>
  </si>
  <si>
    <t>&lt;p&gt;GearWrench offers a Full Lifetime Warranty on all hand tools in this set, which is honored with minimal hassle based on user reports.&lt;/p&gt;&lt;ul&gt;&lt;li&gt;&lt;strong&gt;Coverage Details:&lt;/strong&gt; Hand tools have lifetime coverage for original purchaser with no receipt required; storage box has separate 3-year warranty.&lt;/li&gt;&lt;li&gt;&lt;strong&gt;Claim Process:&lt;/strong&gt; Simple online form submission with photo; no need to return broken tools; replacements typically processed within 3 business days.&lt;/li&gt;&lt;li&gt;&lt;strong&gt;Exclusions:&lt;/strong&gt; Blow-molded case explicitly labeled as "consumable" and not covered under lifetime warranty, causing frustration among users who received damaged cases.&lt;/li&gt;&lt;/ul&gt;&lt;br&gt;&lt;p&gt;&lt;strong&gt;Bottom line:&lt;/strong&gt; GearWrench delivers on its warranty promises for the actual tools, making this a solid BIFL choice despite the unprotected storage case.&lt;/p&gt;</t>
  </si>
  <si>
    <t xml:space="preserve">&lt;p&gt;&amp;lt;p&amp;gt;No sustainability information found in reviews. Users focus entirely on durability, quality, and value—but no one mentions recycled materials, packaging waste, or environmental impact.&amp;lt;/p&amp;gt;&amp;lt;ul&amp;gt;&amp;lt;li&amp;gt;&amp;lt;strong&amp;gt;No eco claims:&amp;lt;/strong&amp;gt; Reviews discuss lifetime durability of tools but not materials sourcing or manufacturing practices&amp;lt;/li&amp;gt;&amp;lt;li&amp;gt;&amp;lt;strong&amp;gt;Case waste concern:&amp;lt;/strong&amp;gt; Multiple users report broken plastic cases that aren&amp;#39;t covered by warranty and end up as immediate trash&amp;lt;/li&amp;gt;&amp;lt;li&amp;gt;&amp;lt;strong&amp;gt;Built to last:&amp;lt;/strong&amp;gt; Professional mechanics confirm these tools last a lifetime, reducing replacement waste&amp;lt;/li&amp;gt;&amp;lt;/ul&amp;gt;&amp;lt;br&amp;gt;&amp;lt;p&amp;gt;&amp;lt;strong&amp;gt;Bottom line:&amp;lt;/strong&amp;gt; While the tools themselves embody BIFL principles through extreme durability, there&amp;#39;s zero evidence of sustainable materials or responsible manufacturing. The disposable plastic case actually adds waste. Score reflects lack of sustainability data rather than poor practices.&amp;lt;/p&amp;gt;&lt;/p&gt;
</t>
  </si>
  <si>
    <t>&lt;p&gt;Mixed reputation: tools get praise, but warranty issues and quality inconsistencies hurt trust. Redditors recommend the core tools but warn about specific problems.&lt;/p&gt;&lt;ul&gt;&lt;li&gt;&lt;strong&gt;Tool quality praised:&lt;/strong&gt; Professional mechanic with $1000s in Snapon says this will be a kit that lasts you a lifetime, and DIYers consistently rate tools as great value vs premium brands&lt;/li&gt;&lt;li&gt;&lt;strong&gt;Major warranty failures:&lt;/strong&gt; Users report 5+ days without response on claims, plus case explicitly not covered as consumable item per GEARWRENCH - forcing full returns for damaged cases&lt;/li&gt;&lt;li&gt;&lt;strong&gt;Quality control concerns:&lt;/strong&gt; Reddit spotted that Home Depot's 232-piece set contains lower-quality parts without trademark markings, causing returns and switches to Tekton&lt;/li&gt;&lt;/ul&gt;&lt;br&gt;&lt;p&gt;&lt;strong&gt;Bottom line:&lt;/strong&gt; Tools themselves earn solid marks from mechanics and DIYers, but slow warranty service and retailer-specific quality downgrades create trust issues that push buyers toward competitors.&lt;/p&gt;</t>
  </si>
  <si>
    <t>GearWrench mechanics tools deliver near-heirloom quality at a fraction of premium brand prices, with the tools themselves being genuinely BIFL. However, there's a critical caveat: the storage case is disposable junk that's explicitly excluded from warranty. Professional mechanics confirm these tools withstand years of serious abuse, comparing favorably to truck brands costing 3-5x more. Ideal for serious DIYers and professionals willing to invest in proper storage solutions. Exceptional value for the tools themselves, but plan to immediately transfer them to a better case.</t>
  </si>
  <si>
    <t>"Tools offer premium-adjacent performance and durability at mid-tier prices, though the included case is essentially disposable</t>
  </si>
  <si>
    <t>Lifetime warranty with straightforward photo-based claims process makes maintenance hassle-free, no receipt required and no need to return broken tools</t>
  </si>
  <si>
    <t>Home Depot-specific sets reportedly contain lower-quality components without trademark markings, suggesting retailer-specific quality downgrades</t>
  </si>
  <si>
    <t>Exceptional value compared to premium brands like Snap-On that cost 3-5x more for similar real-world performance</t>
  </si>
  <si>
    <t>Slow warranty response times (5+ days) and the explicitly non-covered case create trust issues pushing some buyers to competitors like Tekton</t>
  </si>
  <si>
    <t>The GEARWRENCH 219 Pc. Mechanics Tool Set delivers professional-grade performance with high-quality alloy steel construction. Featuring 45-tooth quick release ratchets with polished chrome finish and 12-point sockets and combination wrenches, this comprehensive kit tackles a wide range of mechanical tasks. The precision-engineered tools offer tight tolerances to prevent fastener rounding, backed by a lifetime warranty for the ultimate long-term value.</t>
  </si>
  <si>
    <t>Lifetime of use for the actual tools with proper care, though you'll need to replace the storage case</t>
  </si>
  <si>
    <t>What tools are included in the 219 Pc. Mechanics Tool Set by GEARWRENCH?</t>
  </si>
  <si>
    <t>The set includes 3 ratchets, 5 extensions, a bit driver with 30 bits, 22 long arm hex keys, 22 combination wrenches, and a variety of SAE and metric sockets in 1/4", 3/8", and 1/2" drives, plus a spark plug socket and 14 nutdriver bits. It comes in a 3-drawer storage box with sliding drawers and a durable handle[1][7][9].</t>
  </si>
  <si>
    <t>How does the quick-release ratchet mechanism work in this tool set?</t>
  </si>
  <si>
    <t>The quick-release ratchet mechanism features a 45-tooth design with a flush-mounted on/off lever that allows efficient and quick socket changes compared to traditional ratchets[1][2][5].</t>
  </si>
  <si>
    <t>Are the combination wrenches in this set ratcheting or standard?</t>
  </si>
  <si>
    <t>The set contains 22 non-ratcheting combination wrenches with offset box ends designed to reduce fastener rounding[1][5].</t>
  </si>
  <si>
    <t>What materials and finish are used for the tools in this set?</t>
  </si>
  <si>
    <t>Tools in the set are made from premium alloy steel and feature a full polish chrome finish for rust and corrosion resistance[1][5][7].</t>
  </si>
  <si>
    <t>Does this set include both SAE and metric tools?</t>
  </si>
  <si>
    <t>Yes, the set includes a comprehensive range of both SAE and metric sockets, wrenches, and hex keys to cover most mechanic needs[1][5][7].</t>
  </si>
  <si>
    <t>Tools comparable to premium brands</t>
  </si>
  <si>
    <t>Lifetime warranty on hand tools</t>
  </si>
  <si>
    <t>Professional-grade durability with proper care</t>
  </si>
  <si>
    <t>Simple warranty claim process</t>
  </si>
  <si>
    <t>Case breaks easily and isn't warranted</t>
  </si>
  <si>
    <t>Inconsistent warranty response times</t>
  </si>
  <si>
    <t>Quality control issues in some sets</t>
  </si>
  <si>
    <t>Plastic storage case deemed 'consumable'</t>
  </si>
  <si>
    <t>{"frequency":{"frequency":"After each use and Seasonally","description":"Regular cleaning and occasional conditioning ensure long-term durability and performance of the tool set."},"steps":[{"step":1,"title":"Clean","icon":"clean","description":"Use a soft cloth and mild soap solution to wipe down tools. Avoid harsh chemicals that could damage the chrome finish. Dry thoroughly to prevent rust.","products":[{"name":"Soft Cloth","price":"Free with purchase"},{"name":"Mild Dish Soap","price":"$5"}]},{"step":2,"title":"Condition / Maintain","icon":"condition","description":"Apply a light lubricant to moving parts like ratchets and hinges. Use silicone spray on the chrome plating to maintain protection against corrosion.","products":[{"name":"WD-40 Silicone Lubricant","price":"$10-15"}]},{"step":3,"title":"Protect / Store","icon":"protect","description":"Store tools in their designated slots within the storage box to prevent damage. Keep the storage box in a dry, climate-controlled environment.","products":[]}]}</t>
  </si>
  <si>
    <t>mechanics tool set, alloy steel tools, socket set, ratchet set, combination wrenches, professional tools, lifetime warranty, gearwrench, hand tools, mechanical repair</t>
  </si>
  <si>
    <t>Automotive repair and maintenance, Home DIY projects, Professional mechanical work, Machinery repair, Equipment assembly</t>
  </si>
  <si>
    <t>""Professional mechanic with $1000s in Snapon says this will be a kit that lasts you a lifetime, and DIYers consistently rate tools as great value vs premium brands." – Reddit user</t>
  </si>
  <si>
    <t>The plastic case is explicitly labeled a 'consumable' by GearWrench and excluded from warranty. Plastic hinges, latches, and drawer retention tabs break quickly." – Tool reviewer</t>
  </si>
  <si>
    <t>Flex-Head RATCHET</t>
  </si>
  <si>
    <t>https://www.amazon.com/GEARWRENCH-Drive-Polish-Flex-Head-RATCHET/dp/B07SRKRF7V/ref=sr_1_7_mod_primary_new?crid=1QPS8KNN89M6Q&amp;dib=eyJ2IjoiMSJ9.VLvYOWrW9d--2d9EZ94Ze9Wxc0bvXDXgJRafz-Y3kC7TjxBVysCwnFOfQxQWHXFkZ9X9Au3YJKdy2df3iWRfm0Gn0NDzeq-UfDIw3lo3_wWHAocYyz0wgFmkgnCpwU7fC9ghiywMg6sAgq6oNp63e4MYu6S3bD48iTbp5eNwgMFSliuUCv24ZSXtbOmlFMAXVGF1cyyTr8glWMnPNDQhb-VPyl5eY4JHE5tjhTZn_ERhoGn1-8ASal_VEFIvERnhINLOk-fKa5SN5zwlgFD3QckWdYhVx2Cqb01o0tusryU.9WL0EypgSdNiWvYXVjC_Y215MhXzKUiPRsmpfvrF9ag&amp;dib_tag=se&amp;keywords=Gearwrench+Flex+Head+Ratchets&amp;qid=1754681250&amp;sbo=RZvfv%2F%2FHxDF%2BO5021pAnSA%3D%3D&amp;sprefix=gearwrench+flex+head+ratchets%2Caps%2C653&amp;sr=8-7</t>
  </si>
  <si>
    <t>https://amzn.to/45rYuNQ</t>
  </si>
  <si>
    <t>B07SRKRF7V</t>
  </si>
  <si>
    <t>https://docs.google.com/document/d/1RtU03WrMqBru4V-u6CCvyPHZmsAQn7t63MlAVtFrIjs</t>
  </si>
  <si>
    <t>https://docs.google.com/document/d/1ZB5SkiPJ9ZSD0GCUHrbd5L7ecYA_byUPkcWnJ0B1uxE/edit</t>
  </si>
  <si>
    <t>https://docs.google.com/document/d/1NCe0KiIaUhy3U4C2IY8A5IXqdNrG0-cvpOND_U-nUjE/edit</t>
  </si>
  <si>
    <t>https://docs.google.com/document/d/1Av--W0PrErdeM7lKSk2mwo1V8Bw18JARERbEycff4sE/edit</t>
  </si>
  <si>
    <t>https://www.apextoolgroup.com/brands/gearwrench</t>
  </si>
  <si>
    <t>https://docs.google.com/document/d/1jkqm9eYnNaUoPM4x-RRCdxVlNCSST21jYZOroPdsONA/edit</t>
  </si>
  <si>
    <t>https://www.amazon.com/stores/GEARWRENCH/page/3AE6B30C-D99F-48F0-9141-3809602B5133?is_byline_deeplink=true&amp;deeplink=F44F6775-9BD9-41C7-8B2F-87F994171EEF&amp;redirect_store_id=3AE6B30C-D99F-48F0-9141-3809602B5133&amp;lp_asin=B07SRKRF7V&amp;ref_=ast_bln&amp;store_ref=bl_ast_dp_brandLogo_sto</t>
  </si>
  <si>
    <t>https://m.media-amazon.com/images/I/61ig+3C3sNL._AC_SL1500_.jpg</t>
  </si>
  <si>
    <t>https://m.media-amazon.com/images/I/61ig+3C3sNL._AC_SL1500_.jpg, https://m.media-amazon.com/images/I/51boOxOSZgL._AC_SL1500_.jpg, https://m.media-amazon.com/images/I/512cfNdm0-L._AC_SL1500_.jpg, https://m.media-amazon.com/images/I/51k-cslH26L._AC_SL1500_.jpg, https://m.media-amazon.com/images/I/51PTrkzBNIL._AC_SL1500_.jpg, https://m.media-amazon.com/images/I/71FiF2wH-pS._AC_SL1500_.jpg, https://m.media-amazon.com/images/I/71A5KEvWGES._AC_SL1500_.jpg, https://m.media-amazon.com/images/I/71HbqaNXFIS._AC_SL1500_.jpg, https://m.media-amazon.com/images/I/91A4Cvm0JkL._AC_SL1500_.jpg, https://m.media-amazon.com/images/I/71lfSAAUY9L._AC_SL1500_.jpg, https://m.media-amazon.com/images/I/71mq6aiy4+L._AC_SL1500_.jpg, https://m.media-amazon.com/images/I/51ovZj6F1XS._AC_SL1443_.jpg</t>
  </si>
  <si>
    <t>Tools &amp; Home Improvement &gt; Power &amp; Hand Tools &gt; Hand Tools &gt; Wrenches &gt; Socket Wrenches</t>
  </si>
  <si>
    <t>Teardrop, low-profile head and flush-mounted on/off switch allow better access in tight spaces 6 Position flexible head provides access for hard to reach fasteners Enclosed head design for extreme resistance to dirt infiltration</t>
  </si>
  <si>
    <t>The GEARWRENCH 90-Tooth ratchets have a 4 degree swing Arc and low profile head to give easier access to hard to turn fasteners. The 90-Tooth design exceeds ASME torque performance requirements to deliver one of the strongest ratchets on the market. GEARWRENCH ratchets help you get it done.</t>
  </si>
  <si>
    <t>Teardrop, low-profile head and flush-mounted on/off switch allow better access in tight spaces</t>
  </si>
  <si>
    <t>6 Position flexible head provides access for hard to reach fasteners</t>
  </si>
  <si>
    <t>Enclosed head design for extreme resistance to dirt infiltration</t>
  </si>
  <si>
    <t>&lt;p&gt;These ratchets show impressive long-term resilience in professional environments. Industrial users report them surviving 2+ years of being dropped, thrown, and abused while maintaining functionality. The 90-tooth mechanism continues to perform smoothly under heavy use, making these comparable to truck brands at a fraction of the cost.&lt;/p&gt;&lt;ul&gt;&lt;li&gt;&lt;strong&gt;Build quality:&lt;/strong&gt; Chrome finish with comfortable grip holds up well to constant use and abuse in automotive and industrial settings.&lt;/li&gt;&lt;li&gt;&lt;strong&gt;Known issues:&lt;/strong&gt; Non-locking flex heads remain floppy over time, and some units show inconsistent quality control with rough finishing around flex joints.&lt;/li&gt;&lt;li&gt;&lt;strong&gt;Longevity evidence:&lt;/strong&gt; Multiple professionals report years of daily abuse without functional failure, backed by hassle-free lifetime warranty that doesn't require receipts.&lt;/li&gt;&lt;/ul&gt;&lt;br&gt;&lt;p&gt;&lt;strong&gt;Bottom line:&lt;/strong&gt; While not perfect with occasional QC issues, these ratchets have proven their ability to withstand years of professional abuse, earning their BIFL status for mechanics and serious DIYers.&lt;/p&gt;</t>
  </si>
  <si>
    <t>&lt;p&gt;Gearwrench ratchets are highly repairable with good long-term durability, though with some limitations. Excellent teardown access with standard knowledge.&lt;/p&gt;&lt;ul&gt;&lt;li&gt;&lt;strong&gt;Internal mechanism:&lt;/strong&gt; Users report ratchets being easily maintained after years of industrial abuse, with one mechanic noting heads remain functional even after being dropped, thrown and banged around for 2+ years.&lt;/li&gt;&lt;li&gt;&lt;strong&gt;Parts &amp; support:&lt;/strong&gt; Lifetime warranty provides free replacement without requiring physical return through their EZ Warranty process. However, several users note difficulty finding official repair kits when they'd prefer to fix rather than replace.&lt;/li&gt;&lt;li&gt;&lt;strong&gt;Design limitations:&lt;/strong&gt; Non-locking flex heads are a functional issue but not a repairability concern. Inconsistent quality control mentioned by multiple users, with some reporting rough edges and finishing issues.&lt;/li&gt;&lt;/ul&gt;&lt;br&gt;&lt;p&gt;&lt;strong&gt;Bottom line:&lt;/strong&gt; Solid repairable tool with excellent warranty support, but lacks easily available official repair kits for DIY fixes, keeping it from scoring higher. Most users can keep these running for many years.&lt;/p&gt;</t>
  </si>
  <si>
    <t>&lt;p&gt;GearWrench offers a legitimate lifetime warranty that many users confirm is honored with minimal hassle. Their EZ Warranty process is particularly user-friendly.&lt;/p&gt;&lt;ul&gt;&lt;li&gt;&lt;strong&gt;Coverage:&lt;/strong&gt; Lifetime warranty for manufacturing defects under normal use, which is substantiated by multiple review sources&lt;/li&gt;&lt;li&gt;&lt;strong&gt;Claim Process:&lt;/strong&gt; No physical return needed in many cases - just submit photos through their online warranty form or contact customer service&lt;/li&gt;&lt;li&gt;&lt;strong&gt;User Experience:&lt;/strong&gt; Multiple reviewers specifically mentioned the lifetime warranty as a key value factor, suggesting positive real-world experiences&lt;/li&gt;&lt;/ul&gt;&lt;br&gt;&lt;p&gt;&lt;strong&gt;Bottom line:&lt;/strong&gt; GearWrench's warranty is a true BIFL feature with verified follow-through, though not quite at the legendary no-questions-asked level of premium brands like Snap-on.&lt;/p&gt;</t>
  </si>
  <si>
    <t xml:space="preserve">&lt;p&gt;&amp;lt;p&amp;gt;No sustainability information found in reviews. Users focus entirely on durability and performance, but environmental impact, materials sourcing, or eco-friendly manufacturing practices aren&amp;#39;t mentioned.&amp;lt;/p&amp;gt;&amp;lt;ul&amp;gt;&amp;lt;li&amp;gt;&amp;lt;strong&amp;gt;Durability signals longevity:&amp;lt;/strong&amp;gt; Multiple users report tools surviving years of abuse — one mechanic says after 2 years of being dropped, thrown, banged around, they&amp;#39;re still going strong&amp;lt;/li&amp;gt;&amp;lt;li&amp;gt;&amp;lt;strong&amp;gt;Lifetime warranty reduces waste:&amp;lt;/strong&amp;gt; Free replacements mean fewer tools in landfills, though the warranty process itself wasn&amp;#39;t discussed from an environmental angle&amp;lt;/li&amp;gt;&amp;lt;li&amp;gt;&amp;lt;strong&amp;gt;No eco-data provided:&amp;lt;/strong&amp;gt; Zero mentions of recycled materials, responsible sourcing, packaging reduction, or carbon footprint in any review&amp;lt;/li&amp;gt;&amp;lt;/ul&amp;gt;&amp;lt;br&amp;gt;&amp;lt;p&amp;gt;&amp;lt;strong&amp;gt;Bottom line:&amp;lt;/strong&amp;gt; While these ratchets clearly last (reducing replacement cycles), there&amp;#39;s no evidence of intentional sustainability practices. Score reflects unknown environmental impact despite BIFL durability.&amp;lt;/p&amp;gt;&lt;/p&gt;
</t>
  </si>
  <si>
    <t>&lt;p&gt;Gearwrench flex-head ratchets enjoy strong community support as the go-to pro-sumer option, though the non-locking heads divide users.&lt;/p&gt;&lt;ul&gt;&lt;li&gt;&lt;strong&gt;Value champion:&lt;/strong&gt; Redditors consistently praise them as performing like Snap-on at a fraction of the cost - you can buy this set 3x for what one snap on ratchet will cost you&lt;/li&gt;&lt;li&gt;&lt;strong&gt;Proven durability:&lt;/strong&gt; Users report tools surviving years of abuse - dropped, thrown, banged around and all around abused but still won't quit&lt;/li&gt;&lt;li&gt;&lt;strong&gt;Floppy head frustration:&lt;/strong&gt; The non-locking flex mechanism is polarizing - some hate how when cranking they just flex or move, while others accept it as a tradeoff&lt;/li&gt;&lt;/ul&gt;&lt;br&gt;&lt;p&gt;&lt;strong&gt;Bottom line:&lt;/strong&gt; Despite quality control concerns and divisive flex heads, Gearwrench maintains its reputation as the smart alternative to truck brands for serious DIYers and pros seeking lifetime value.&lt;/p&gt;</t>
  </si>
  <si>
    <t>GearWrench flex-head ratchets earn legitimate BIFL status by delivering near-professional-grade durability at mid-range prices. They withstand years of industrial abuse while maintaining functionality, backed by a hassle-free lifetime warranty. The non-locking flex head is the primary drawback, frustrating some users. Ideal for serious DIYers and value-conscious professionals who need reliable tools without truck brand premiums. At roughly one-third the cost of premium brands, these provide exceptional long-term value despite occasional quality control inconsistencies.</t>
  </si>
  <si>
    <t>"Survives 2+ years of being dropped, thrown and abused in professional environments while maintaining smooth operation</t>
  </si>
  <si>
    <t>Easily maintained with standard knowledge, though official repair kits are difficult to source</t>
  </si>
  <si>
    <t>EZ Warranty process is legitimately hassle-free, with replacements provided through photo verification rather than requiring returns</t>
  </si>
  <si>
    <t>Delivers 80-90% of truck brand performance at roughly one-third the price</t>
  </si>
  <si>
    <t>Community consensus: best professional-adjacent option for those who need reliability but can't justify premium brand costs</t>
  </si>
  <si>
    <t>The GEARWRENCH Flex-Head Ratchet features a durable alloy steel construction that withstands professional abuse. Its teardrop-shaped, low-profile head and six-position flex design provide superior access to tight spaces and awkward fasteners. The 90-tooth mechanism and enclosed head resist dirt infiltration, ensuring smooth, consistent performance through years of demanding use. This ratchet offers truck-brand quality at a significantly lower cost.</t>
  </si>
  <si>
    <t>10+ years of professional use, potentially decades for home mechanics with proper care</t>
  </si>
  <si>
    <t>What is the swing arc degree of the Flex-Head RATCHET by GEARWRENCH and why is it important?</t>
  </si>
  <si>
    <t>The Flex-Head RATCHET by GEARWRENCH features a 90-tooth ratcheting mechanism that delivers a 4° swing arc, allowing the user to turn fasteners in extremely tight spaces efficiently. This small swing arc facilitates work in confined areas where larger swing arcs would be impractical.</t>
  </si>
  <si>
    <t>How does the flexible head of the GEARWRENCH Flex-Head RATCHET improve usability?</t>
  </si>
  <si>
    <t>The flexible head provides access to hard-to-reach bolts and fasteners by allowing the ratchet head to pivot, offering better angles and maneuverability in tight or awkward spaces. This feature enhances the ability to work efficiently in restricted environments.</t>
  </si>
  <si>
    <t>What types of fasteners can the GEARWRENCH Flex-Head RATCHET handle?</t>
  </si>
  <si>
    <t>The ratchet has a 12-point ratcheting box end designed for use on both 6-point and 12-point fasteners, providing versatility for different bolt and nut shapes while reducing the risk of rounding off fasteners.</t>
  </si>
  <si>
    <t>Does the GEARWRENCH Flex-Head RATCHET meet industry torque performance standards?</t>
  </si>
  <si>
    <t>Yes, the GEARWRENCH Flex-Head RATCHET exceeds ASME torque performance requirements, ensuring it meets or surpasses professional standards for strength and reliability during use.</t>
  </si>
  <si>
    <t>What materials and finishes are used on the GEARWRENCH Flex-Head RATCHET to ensure durability?</t>
  </si>
  <si>
    <t>The ratchet is finished with a bright, full polish chrome that resists corrosion and is easy to clean. The tool construction and materials provide durability and longevity under tough working conditions.</t>
  </si>
  <si>
    <t>Survives years of professional abuse</t>
  </si>
  <si>
    <t>90-tooth mechanism performs smoothly under heavy use</t>
  </si>
  <si>
    <t>Lifetime warranty honored with minimal hassle</t>
  </si>
  <si>
    <t>Comparable to truck brands at fraction of cost</t>
  </si>
  <si>
    <t>Non-locking flex heads remain floppy</t>
  </si>
  <si>
    <t>Inconsistent quality control in some units</t>
  </si>
  <si>
    <t>Difficult to find official repair kits</t>
  </si>
  <si>
    <t>Rough finishing around flex joints</t>
  </si>
  <si>
    <t>{"frequency":{"frequency":"As Needed","description":"Inspect and maintain your Flex-Head RATCHET whenever you notice reduced performance or after exposure to dirt, grease, or moisture."},"steps":[{"step":1,"title":"Clean","icon":"clean","description":"Wipe the ratchet head and handle with a clean, damp cloth to remove dirt, grease, and debris. Avoid immersing in water or using harsh cleaners that could damage internal components or lubrication.","products":[{"name":"Microfiber Cloth","price":"$5"}]},{"step":2,"title":"Condition / Maintain","icon":"condition","description":"If the ratchet becomes stiff or noisy, disassemble the head (following manufacturer instructions), clean out old grease, and apply fresh moly grease or a thin machine oil to the gears and pawls. Avoid heavy grease in fine-tooth ratchets to prevent binding. Some users also soak the head overnight in ATF if access is limited, then drain thoroughly[5][7].","products":[{"name":"Lucas Red 'N' Tacky Grease","price":"$5-10"},{"name":"Superlube Oil","price":"$10"}]},{"step":3,"title":"Protect / Store","icon":"protect","description":"Store the ratchet in a dry, protected environment away from moisture, dirt, and extreme temperatures. Use the original case or a designated tool drawer to prevent damage to the head and handle.","products":[]}]}</t>
  </si>
  <si>
    <t>GearWrench flex-head ratchets and wrenches are primarily manufactured in Taiwan.</t>
  </si>
  <si>
    <t>flex-head ratchet, mechanic tools, gearwrench, professional-grade tools, lifetime warranty, alloy steel, automotive repair, 90-tooth ratchet, durable hand tools, tight space access</t>
  </si>
  <si>
    <t>Professional automotive repair, Industrial maintenance work, Hard-to-reach fasteners, Daily mechanic shop use, Serious DIY projects</t>
  </si>
  <si>
    <t>""You can buy this set 3x for what one Snap-on ratchet will cost you." – Reddit user</t>
  </si>
  <si>
    <t>After 2 years of being dropped, thrown, banged around and all around abused, they're still going strong." – Mechanic reviewer</t>
  </si>
  <si>
    <t>Makita</t>
  </si>
  <si>
    <t>High-Power Angle Grinder</t>
  </si>
  <si>
    <t>https://www.amazon.com/Makita-9564CV-2-Inch-Angle-Grinder/dp/B00005Q7BE/ref=sr_1_1_mod_primary_new?crid=3DKXASSQKZE4D&amp;dib=eyJ2IjoiMSJ9.xIP_Kxlgj3qyto53WynSnBPrK71t7jtO9BZotj6lcTx112rI3QI4Upzmblhcs_XYHuw8Ne9wndvilv-TFUi311U-5p0j2Jks8IVh6cZEK33Od-o_ffCmhEn66QJajmAW5eaDOwJctzbnsestnPdxJ89ZGr9u3Mmx99fHsQWYZ5Dpxaz_GFHbV1U8r5WNdhXaXsY6C7zTceba0iEFd9R5Dj7Hv7KvB2wAOlpBxGfc6E9Q5KfGPnPukJoKmOttICGqGmSvfB8qzWwFM0zNIw7jKHr3WIJ0n0bVFKb2LAkwg8o.gWcKRqaUxAmksCz3BqtT3Z5hRgsC0ntPFVJZp-NfrxA&amp;dib_tag=se&amp;keywords=Makita+9564CV+4-1%2F2-Inch+SJS+High-Power+Angle+Grinder&amp;qid=1754681651&amp;sbo=RZvfv%2F%2FHxDF%2BO5021pAnSA%3D%3D&amp;sprefix=makita+9564cv+4-1%2F2-inch+sjs+high-power+angle+grinder%2Caps%2C337&amp;sr=8-1</t>
  </si>
  <si>
    <t>https://amzn.to/3J5AoRC</t>
  </si>
  <si>
    <t>B00005Q7BE</t>
  </si>
  <si>
    <t>https://docs.google.com/document/d/1JfcyyBtPyx4ITu9JXaIWAlk1KptXVnob83uQy3psTjw</t>
  </si>
  <si>
    <t>https://docs.google.com/document/d/1Wi3j6m-Oq2-pwHYaFei5Ak-pwEU9EpczuD1phwVnOIk/edit</t>
  </si>
  <si>
    <t>https://docs.google.com/document/d/1mmOVGOtdKZf7odnideBjDj3RqIB85yumAIXUIsSZITU/edit</t>
  </si>
  <si>
    <t>https://docs.google.com/document/d/1saNObKs2zFUfvzTEAPUzBQGmb7I0u2Q7mSfn4IodHp4/edit</t>
  </si>
  <si>
    <t>https://makita.in/</t>
  </si>
  <si>
    <t>https://docs.google.com/document/d/1r3qRtKvRirm0oGY0SGIYw30iho-pJRLr__I1q31B7q4/edit</t>
  </si>
  <si>
    <t>https://www.amazon.com/stores/MakitaPowerTools/page/1DEFC5EF-940F-445B-9555-0DA6545E0C3A?is_byline_deeplink=true&amp;deeplink=D502D09A-26F2-436B-B61A-22B8C86EC0FF&amp;redirect_store_id=1DEFC5EF-940F-445B-9555-0DA6545E0C3A&amp;lp_asin=B00005Q7BE&amp;ref_=ast_bln&amp;store_ref=bl_ast_dp_brandLogo_sto</t>
  </si>
  <si>
    <t>https://m.media-amazon.com/images/I/51ZYCR+bTfL._AC_SL1000_.jpg</t>
  </si>
  <si>
    <t>https://m.media-amazon.com/images/I/51ZYCR+bTfL._AC_SL1000_.jpg, https://m.media-amazon.com/images/I/51ozd3PpScL._AC_SL1000_.jpg, https://m.media-amazon.com/images/I/61Am7omQLXL._AC_SL1000_.jpg, https://m.media-amazon.com/images/I/715ewc5Wy3L._AC_SL1500_.jpg, https://m.media-amazon.com/images/I/61BobR-KhzL._AC_SL1000_.jpg, https://m.media-amazon.com/images/I/61i7Y-AYvmL._AC_SL1000_.jpg</t>
  </si>
  <si>
    <t>Tools &amp; Home Improvement &gt; Power &amp; Hand Tools &gt; Power Tools &gt; Grinders &gt; Angle Grinders</t>
  </si>
  <si>
    <t>Powerful 13 amp motor delivers more output and variable (2, 800 - 10, 500) RPM Sass technology is a mechanical clutch system that helps prevent motor and gear damage by allowing the drive shaft to slip if the wheel is forced to stop Variable speed control dial enables user to match the speed to the application Constant speed control automatically applies additional power to the motor to maintain speed under load Soft start suppresses start-up reaction for smooth start-ups and longer gear life</t>
  </si>
  <si>
    <t>Product Description          Makita’s 4-1/2” SJS Angle Grinder combines 13 AMP variable speed power with comfort and motor-protection features for longer-lasting stone grinding and polishing performance. The 9564CV is engineered with Makita’s innovative SJS mechanical clutch system to protect the gears for longer tool life. Angle Grinder, Voltage 120VAC, Wheel Dia. 4-1/2 In. , 12. 0 Amps, Spindle Thread Size 5/8 In. -11, Switch Type Slide, Tool Length 11-3/4 In. , Tool Weight 5. 3 lbs. , Speed Type Variable, Lock-on Yes, Lock-off No, Handle Design Barrel Grip, Cord Length 10. 0 ft. , 2, Features Labyrinth Construction, Sass (Mechanical Clutch), Variable Speed, Electronic Speed Control, Includes Wrench, Guard, Backing Flange, Side Handle and Clamp Nut for 7/8 In. Wheels             Amazon.com          Makita's 4-1/2-Inch SJS Angle Grinder combines 12 AMP variable speed power with comfort and motor-protection features for longer-lasting stone grinding and polishing performance. The 9564CV is engineered with Makita's innovative Super Joint System (SJS) to protect the gears for longer tool life..c26-caption {font-family: Verdana, Helvetica neue, Arial, serif;font-size: 10px;font-weight: bold;font-style: italic;}.c26-matrix1a {font-family: Verdana, Helvetica neue, Arial, serif;font-size: 10px;background-color: #bcbec0;}.c26-matrix1b {font-family: Verdana, Helvetica neue, Arial, serif;font-size: 10px;background-color: #a7a9ac;}.c26-matrix1h {font-family: Verdana, Helvetica neue, Arial, serif;font-size: 11px;font-weight: bold;color: #ffffff;background-color: #008b97;text-align: center;}img.c26-border {border:1px black solid;}a.nodecoration {text-decoration: none}
View larger9564CV FeaturesPOWER - 12 AMP motor delivers 2,800 - 10,500 RPMPERFORMANCE - Super Joint System (SJS) helps prevent gear damageSPEED - Variable speed (2,800 - 10,500 RPM)DURABILITY - Labyrinth construction, zig-zag varnish and thicker coil wires for longer tool lifeINCLUDES - Grinding wheel, wheel guard, side handle, inner flange, lock-nut, and wrenchTool SpecificationsGrinding wheel4-1/2"Wire cup brush3-1/2"Sanding disc4-1/2"No load speed2,800-10,500 RPMSpindle thread5/8"-11 UNCAMPS12.0Vibration5.0 (m/s^2)Overall length11-3/4"Net weight4.0 lbs.12 AMP Power with SJS to Protect Gears
The 9564CV is powered by a 12 AMP motor with soft start for smoother start-ups. The five-stage variable speed dial (2,800 - 10,500 RPM) allows the user to match the RPM to the application. The electronic limiter stops the motor and reduces accidental motor overload and burnout, and the electronic speed control maintains consistent speed under load. Labyrinth construction protects the motor with a complex set of channels, prohibiting dust and contamination. In addition, the protective zig-zag varnish seals the motor and bearings from dust and debris by creating a barrier under rotation. The 9564CV is engineered with SJS, an innovation from Makita that protects the gears by automatically disengaging the motor should the grinding wheel accidentally catch or bind.Comfort and Ergonomics
The 9564CV is built with comfort and ergonomic features for extended use. The grinder weighs just 4 pounds with a lock-on switch for easy operation. In addition, the side handle can be easily installed on either side of the tool, and the "tool-less" wheel guard adjustment provides easy clamping.Variable Speed for Stone Work
The 9564CV is a versatile and powerful grinder with variable speed, allowing the user to set the RPM to the material. The variable speed control feature makes the 9564CV ideal for stone work, including polishing and grinding. The 9564CV is just another example of Makita's commitment to innovative technology and best-in-class engineering.About Makita's Super Joint System (SJS)
Super Joint System (SJS) is an innovation from Makita engineering where the motor armature and spiral bevel gear are linked by a coil spring. If the grinding wheel catches or binds, the coil spring relaxes and disengages the gears from the motor. As the grinding wheel stops, the gears and motor are protected. Makita's growing line of SJS-equipped grinders includes models ranging from a 1/4" die grinder to a 7-inch angle grinder.About Makita
Makita is a worldwide manufacturer of industrial quality power tools and offers a wide range of industrial accessories. Makita applies leading-edge innovation to engineer power tools that are more compact and energy efficient, yet deliver industrial strength power and results. Makita U.S.A., Inc. is located in La Mirada, California, and operates an extensive distribution network located throughout the U.S. For more information, please call 800/4-MAKITA (800/462-5482) or visit makitatools.com. Makita is Best in Class Engineering.Warranty
Every Makita tool is thoroughly inspected and tested before leaving the factory. If you are not satisfied with any Makita tool within 30 days of purchase, return it and Makita will provide a replacement or refund. Each Makita tool is warranted to be free of defects from workmanship and materials for the period of ONE YEAR from the date of original purchase. Should any trouble develop during this one-year period, return the COMPLETE tool, freight prepaid, to one of Makita's Factory or Authorized Service Centers. Please see makitatools.com for complete details.What's in the Box
Makita 9564CV 4-1/2-Inch 12 AMP Variable Speed SJS Angle Grinder, 4-1/2-inch grinding wheel, side handle, wheel guard, inner flange, lock nut and lock nut wrench.
                     From the Manufacturer          This industrial angle grinder from Makita delivers superior power in a compact design. With an improved 12 amp motor and five stage variable speed control, you can get the power you need for a wide variety of jobs. The Super Joint System prevents tool kickback and gear damages caused by accidental wheel binding. The larger and improved carbon brush material offers a longer tool life while the electronic limiter stops the motor and prevents accidental motor overload and burnout. Tool-less wheel guard adjustment makes for easy clamping while working. The innovative labyrinth construction seals and protects the motor and bearings from dust and debris,. Protective zigzag varnish seals armature and field from contaminants and reduces heat. FEATURES
 5 stage variable speed control dial for matching the RPM to the work Improved 12 AMP motor design for increased output power in a more compact tool Larger and improved carbon brush material for longer tool life Electronic limiter stops the motor and prevents accidental motor overload and burnout Tool-less wheel guard adjustment for easy clamping Labyrinth construction seals and protects the motor and bearings from dust and debris by creating a complex set of channels SPECIFICATIONS
 Grinding Wheel: 4-1/2" Wire Cup Brush" 3" Sanding Disc: 4-1/2" No Load Speed: 2,800-10,500 AMPS (120V): 12 Spindle Thread: 5/8" - 11 UNC Overall Length: 11-3/4" Net Weight: 4.0 lbs.            See more</t>
  </si>
  <si>
    <t>solid</t>
  </si>
  <si>
    <t>16 x 6 x 6 inches</t>
  </si>
  <si>
    <t>Powerful 13 amp motor delivers more output and variable (2, 800 - 10, 500) RPM</t>
  </si>
  <si>
    <t>Sass technology is a mechanical clutch system that helps prevent motor and gear damage by allowing the drive shaft to slip if the wheel is forced to stop</t>
  </si>
  <si>
    <t>Variable speed control dial enables user to match the speed to the application</t>
  </si>
  <si>
    <t>Constant speed control automatically applies additional power to the motor to maintain speed under load</t>
  </si>
  <si>
    <t>Soft start suppresses start-up reaction for smooth start-ups and longer gear life</t>
  </si>
  <si>
    <t>&lt;p&gt;The Makita Angle Grinder earns serious BIFL credentials with consistent reports of multi-year professional abuse. The labyrinth construction seals out debris while the all-metal housing takes drops on concrete without flinching. Professional sculptors report daily use for 6+ years, and some commercial users cite previous Makita grinders lasting 20 years.&lt;/p&gt;&lt;ul&gt;&lt;li&gt;&lt;strong&gt;Build quality:&lt;/strong&gt; Metal gear housing and labyrinth construction protect internal components from dust and debris in harsh environments&lt;/li&gt;&lt;li&gt;&lt;strong&gt;Longevity evidence:&lt;/strong&gt; Multiple professionals report 6-20 years of daily use in demanding conditions including manufacturing, sculpting, and welding&lt;/li&gt;&lt;li&gt;&lt;strong&gt;Serviceable design:&lt;/strong&gt; Users highlight easy replacement of wear items like brushes and bearings, crucial for extending tool life&lt;/li&gt;&lt;/ul&gt;&lt;br&gt;&lt;p&gt;&lt;strong&gt;Bottom line:&lt;/strong&gt; Despite some quality control inconsistencies and complaints about the switch design, this is a true workhorse tool that professionals trust to survive daily abuse for many years.&lt;/p&gt;</t>
  </si>
  <si>
    <t>&lt;p&gt;The Makita angle grinder demonstrates excellent repairability with readily accessible common wear items and robust construction.&lt;/p&gt;&lt;ul&gt;&lt;li&gt;&lt;strong&gt;Parts Access:&lt;/strong&gt; Multiple users confirm replacing brushes, triggers, and bearings is straightforward, extending tool life significantly.&lt;/li&gt;&lt;li&gt;&lt;strong&gt;Durability Design:&lt;/strong&gt; Features like labyrinth construction seal internals from dust/debris, while the metal housing withstands drops and harsh conditions - a full-time sculptor used it daily for six years with no issues.&lt;/li&gt;&lt;li&gt;&lt;strong&gt;Maintenance Support:&lt;/strong&gt; Long product lifecycles mean replacement parts remain available for extended periods, though some users note possible decline in overall build quality in newer models.&lt;/li&gt;&lt;/ul&gt;&lt;br&gt;&lt;p&gt;&lt;strong&gt;Bottom line:&lt;/strong&gt; A truly repairable professional tool with excellent parts availability and straightforward servicing that rewards skilled owners. One sculptor noted it's 'paid for itself a thousand times over' through years of heavy use and simple maintenance.&lt;/p&gt;</t>
  </si>
  <si>
    <t>&lt;p&gt;Makita offers a standard 1-year warranty with potential extension to 3 years if registered within 30 days of purchase. The warranty covers manufacturing defects and workmanship issues, but excludes normal wear and misuse.&lt;/p&gt;&lt;ul&gt;&lt;li&gt;&lt;strong&gt;Claims Process:&lt;/strong&gt; Requires returning the complete tool freight prepaid to an authorized Makita service center for inspection.&lt;/li&gt;&lt;li&gt;&lt;strong&gt;Coverage Limitations:&lt;/strong&gt; Warranty is void if the tool has been repaired/modified by unauthorized parties, and doesn't cover normal wear and tear.&lt;/li&gt;&lt;li&gt;&lt;strong&gt;User Experience:&lt;/strong&gt; While specific warranty claim reports are limited, users frequently mention long-term reliability and serviceability, with testimonials of tools lasting 6-20 years of professional use.&lt;/li&gt;&lt;/ul&gt;&lt;br&gt;&lt;p&gt;&lt;strong&gt;Bottom line:&lt;/strong&gt; Makita's warranty is fairly standard for the power tool industry, but the company's reputation for durability and repairability suggests they generally stand behind their products beyond the official warranty period.&lt;/p&gt;</t>
  </si>
  <si>
    <t xml:space="preserve">&lt;p&gt;&amp;lt;p&amp;gt;No sustainability information found in reviews. Users focus heavily on durability and repairability but don&amp;#39;t discuss environmental impact, materials sourcing, or end-of-life recycling.&amp;lt;/p&amp;gt;&amp;lt;ul&amp;gt;&amp;lt;li&amp;gt;&amp;lt;strong&amp;gt;Durability signals:&amp;lt;/strong&amp;gt; Users report 6-20 years of daily professional use, with one sculptor noting it paid for itself a thousand times over&amp;lt;/li&amp;gt;&amp;lt;li&amp;gt;&amp;lt;strong&amp;gt;Repair-friendly:&amp;lt;/strong&amp;gt; Multiple reviewers highlight easy DIY repairs with readily available parts like brushes and bearings&amp;lt;/li&amp;gt;&amp;lt;li&amp;gt;&amp;lt;strong&amp;gt;Missing eco data:&amp;lt;/strong&amp;gt; No mentions of recycled materials, energy efficiency, packaging waste, or manufacturer sustainability practices&amp;lt;/li&amp;gt;&amp;lt;/ul&amp;gt;&amp;lt;br&amp;gt;&amp;lt;p&amp;gt;&amp;lt;strong&amp;gt;Bottom line:&amp;lt;/strong&amp;gt; While built to last and repairable (good for reducing waste), lacks any verified sustainability credentials or eco-conscious manufacturing evidence.&amp;lt;/p&amp;gt;&lt;/p&gt;
</t>
  </si>
  <si>
    <t>&lt;p&gt;Makita angle grinders enjoy strong community trust, with professionals and serious DIYers consistently praising their legendary durability. Reddit users describe them as workhorses that withstand heavy abuse, and Amazon reviews echo this with sculptors and welders reporting 6-20 years of daily professional use.&lt;/p&gt;&lt;ul&gt;&lt;li&gt;&lt;strong&gt;Durability Champion:&lt;/strong&gt; Users love the Labyrinth Construction dust sealing and report tools surviving drops, rain, and dusty environments for years&lt;/li&gt;&lt;li&gt;&lt;strong&gt;Variable Speed Hero:&lt;/strong&gt; The speed control feature doubles the tool's usefulness beyond grinding to polishing stone and carving wood&lt;/li&gt;&lt;li&gt;&lt;strong&gt;Quality Control Concerns:&lt;/strong&gt; Notable minority reports dead-on-arrival units, early bearing failures, and newer models feeling less unkillable than older ones&lt;/li&gt;&lt;/ul&gt;&lt;br&gt;&lt;p&gt;&lt;strong&gt;Bottom line:&lt;/strong&gt; Despite some QC issues and ergonomic complaints about stiff switches, the overwhelming consensus positions these as true BIFL tools worth the investment.&lt;/p&gt;</t>
  </si>
  <si>
    <t>The Makita Angle Grinder earns its BIFL status through exceptional durability and repairability, making it a professional-grade investment that delivers 6-20 years of daily abuse in demanding environments. Its metal housing, labyrinth construction, and serviceable design create a tool that professionals trust despite an average warranty. While lacking verified sustainability credentials, its longevity inherently reduces waste. Perfect for professionals who depend on reliable tools and DIYers willing to perform basic maintenance, though quality control issues affect a minority of users.</t>
  </si>
  <si>
    <t>"Metal housing and labyrinth construction protect internals from dust and impacts, with verified 6-20 year lifespans in daily professional use</t>
  </si>
  <si>
    <t>Highly repairable with straightforward access to brushes, triggers, and bearings, extending usable life significantly</t>
  </si>
  <si>
    <t>Standard 1-year warranty (extendable to 3 years with registration) is underwhelming but offset by exceptional long-term reliability</t>
  </si>
  <si>
    <t>Premium price justified by decades of potential use across multiple applications from grinding to polishing and carving</t>
  </si>
  <si>
    <t>Strong consensus among professionals that these are trustworthy workhorses, though quality control issues appear in a concerning minority of units</t>
  </si>
  <si>
    <t>The Makita High-Power Angle Grinder is built for professionals demanding lasting performance. Its robust 13-amp motor with variable speed control (2,800-10,500 RPM) tackles diverse applications with precision. The labyrinth construction seals out debris while the all-metal housing withstands jobsite abuse. SAS technology protects internal components, while soft start and constant speed control ensure smooth operation under load.</t>
  </si>
  <si>
    <t>6-20 years of professional use with proper maintenance and occasional parts replacement</t>
  </si>
  <si>
    <t>What is the SJS mechanical clutch system in Makita grinders?</t>
  </si>
  <si>
    <t>The SJS (Super Joint System) mechanical clutch system is designed to protect the gears in Makita angle grinders by automatically disengaging the motor when the grinding wheel binds or catches. This helps extend the tool's lifespan and prevent motor and gear damage. It is a key feature in many Makita grinders, including the 9564CV and 9565CV models.</t>
  </si>
  <si>
    <t>What is the power and speed range of the Makita 9565CV angle grinder?</t>
  </si>
  <si>
    <t>The Makita 9565CV angle grinder features a 13 AMP motor with a no-load speed range of 2,800 to 10,500 RPM. This allows users to adjust the speed to suit different applications, from grinding to polishing.</t>
  </si>
  <si>
    <t>Are Makita angle grinders suitable for heavy-duty tasks?</t>
  </si>
  <si>
    <t>Yes, Makita angle grinders, such as the 9565CV, are designed for heavy-duty tasks. They offer powerful motors and advanced features like variable speed control and robust construction, making them suitable for demanding projects like metal grinding and stone polishing.</t>
  </si>
  <si>
    <t>What safety features do Makita angle grinders have?</t>
  </si>
  <si>
    <t>Makita angle grinders often include safety features like the SJS mechanical clutch system, electronic limiters to prevent overloads, and protective varnishes to seal the motor and bearings from dust and debris. These features enhance tool safety and longevity.</t>
  </si>
  <si>
    <t>Can Makita angle grinders be used with different types of switches?</t>
  </si>
  <si>
    <t>Yes, Makita offers angle grinders with various switch types, such as paddle and slide switches, depending on the model. For example, the 9565CV features a slide switch, while the GA5093 has a paddle switch.</t>
  </si>
  <si>
    <t>Survives 6-20 years of professional abuse</t>
  </si>
  <si>
    <t>Labyrinth construction seals out debris effectively</t>
  </si>
  <si>
    <t>Easy to replace brushes and bearings</t>
  </si>
  <si>
    <t>Variable speed increases versatility</t>
  </si>
  <si>
    <t>Stiff switch design criticized by users</t>
  </si>
  <si>
    <t>Limited 1-year standard warranty</t>
  </si>
  <si>
    <t>Newer models feel less durable</t>
  </si>
  <si>
    <t>{"frequency":{"frequency":"Weekly / As Needed","description":"Regular cleaning and inspection should be done weekly or whenever the vents become obstructed or performance decreases."},"steps":[{"step":1,"title":"Clean","icon":"clean","description":"Regularly clean the tool’s air vents using compressed air or a dry brush to remove dust and debris. Avoid using water or solvents that may damage electrical components.","products":[{"name":"Compressed Air Can","price":"$10-15"}]},{"step":2,"title":"Condition / Maintain","icon":"condition","description":"Inspect carbon brushes regularly and replace if worn to maintain motor efficiency. Have any repairs or servicing done only by qualified personnel using genuine Makita replacement parts.","products":[{"name":"Makita Carbon Brush Set","price":"$15-25"},{"name":"Light Machine Oil for Bearings","price":"$8-12"}]},{"step":3,"title":"Protect / Store","icon":"protect","description":"Store the angle grinder in a clean, dry place away from moisture and dust. Keep it in its case or on a shelf to avoid damage and ensure longevity.","products":[]}]}</t>
  </si>
  <si>
    <t>The majority of Makita's power tools, including high-power angle grinders, are manufactured at the Jiangsu Mother Plant in China, which produces about 60% of Makita's global output.</t>
  </si>
  <si>
    <t>Power Tools</t>
  </si>
  <si>
    <t>angle grinder, makita power tools, variable speed, metal fabrication, construction tools, professional grade, durable power tools, metal housing, labyrinth construction, soft start</t>
  </si>
  <si>
    <t>Professional metal fabrication, Stone and concrete cutting, Sculpture and artistic work, Heavy-duty grinding and polishing, Construction site work</t>
  </si>
  <si>
    <t>""A truly repairable professional tool that's paid for itself a thousand times over through years of heavy use and simple maintenance." – Professional sculptor</t>
  </si>
  <si>
    <t>Features like labyrinth construction seal internals from dust while the metal housing withstands drops and harsh conditions." – Reddit user</t>
  </si>
  <si>
    <t>Quick Release Teardrop Ratchet</t>
  </si>
  <si>
    <t>https://www.amazon.com/GEARWRENCH-RAT-8DR-90T-81218T/dp/B0C2VZRN2T/ref=sr_1_6?crid=26IEAZ3F10W9I&amp;dib=eyJ2IjoiMSJ9.5xr9wJHBYwDoqf7EKG7l4B8C7RGPYE8umGruTNkdXJQg6ftHvnM9Qhr4yHH4ERa5OXPgG3EljEw02Kv72Cl-h-g_lqtXrppDUGcF-ZL54H7B7NM1B3oywhBNttW2X9W8TJZWCprDbl_KDwTrm6Bk_yzch0CSOwG8J99eYI03V12T5R6WQTFO76fXFphEcNxn3BscFvsqigYoc6PMy3e3ulukkrfI5vBRoLuh1pR1ix7f9EppgAreKZ4ml2mS3gDfRGRH8g5a6k1P-JfPEXv6yM_AuPWXtyOjLna5JK8Gw-0.TjRoV75vpfW6UsZZet4m_9Em-55fMLPe6nDs3sTnhn4&amp;dib_tag=se&amp;keywords=GEARWRENCH%2B-%2B3%2F8%22%2BDrive%2B90%2BRatchet&amp;qid=1754681497&amp;sprefix=gearwrench%2B-%2B3%2F8%2Bdrive%2B90%2Bratchet%2Caps%2C682&amp;sr=8-6&amp;th=1</t>
  </si>
  <si>
    <t>https://amzn.to/3UTHsDm</t>
  </si>
  <si>
    <t>B0C2VZRN2T</t>
  </si>
  <si>
    <t>https://docs.google.com/document/d/168FGC71eS6JuheD-KnlGmkGq338IH1ghPBH1zP4FGOc</t>
  </si>
  <si>
    <t>https://docs.google.com/document/d/1H2Iqr0zutsOwocmjqM2nmpLcf799yGXuIZZ9KzIDykQ/edit</t>
  </si>
  <si>
    <t>https://docs.google.com/document/d/1J9sBsPQ-VVeVscTFqKfnyks42ULBjDkuaXaD6LwX5-8/edit</t>
  </si>
  <si>
    <t>https://docs.google.com/document/d/1W4gpOWQBbk5-DBb7m06ZYBNyzqTyAJigYoL1udkF_mg/edit</t>
  </si>
  <si>
    <t>https://www.amazon.com/stores/GEARWRENCH/page/3AE6B30C-D99F-48F0-9141-3809602B5133?is_byline_deeplink=true&amp;deeplink=A98E1544-9E5C-4F05-8595-ABB91AA35E2A&amp;redirect_store_id=3AE6B30C-D99F-48F0-9141-3809602B5133&amp;lp_asin=B0C2VZRN2T&amp;ref_=ast_bln&amp;store_ref=bl_ast_dp_brandLogo_sto</t>
  </si>
  <si>
    <t>https://m.media-amazon.com/images/I/51D77A8jsvL._AC_SL1500_.jpg</t>
  </si>
  <si>
    <t>https://m.media-amazon.com/images/I/51D77A8jsvL._AC_SL1500_.jpg, https://m.media-amazon.com/images/I/713Ntv-5kHL._AC_SL1500_.jpg, https://m.media-amazon.com/images/I/51XkzXvG-1L._AC_SL1500_.jpg, https://m.media-amazon.com/images/I/61x3lFRwhQL._AC_SL1500_.jpg, https://m.media-amazon.com/images/I/813mbGquzwL._AC_SL1500_.jpg, https://m.media-amazon.com/images/I/81w0bsppaYL._AC_SL1500_.jpg</t>
  </si>
  <si>
    <t>90-tooth gear delivers a 4°swing arc to turn a fastener in tight confines Premium ratchet tang retention system, with precision engineered ball detent, locks in sockets and prevents sockets from falling without pressing quick release button Teardrop low profile head and flush mounted on/off switch allow better access in tight spaces Highly visible on/off markings on the head for fast size identification Precision engineered high strength pawl for increased durability</t>
  </si>
  <si>
    <t>The GEARWRENCH 90-tooth ratchets have a 4° swing arc and low-profile head for easier access to hard-to-turn fasteners. The 90-tooth design exceeds ASME torque performance requirements, delivering one of the strongest ratchets on the market. GEARWRENCH ratchets help you GET IT DONE™.</t>
  </si>
  <si>
    <t>90-tooth gear delivers a 4°swing arc to turn a fastener in tight confines</t>
  </si>
  <si>
    <t>Premium ratchet tang retention system, with precision engineered ball detent, locks in sockets and prevents sockets from falling without pressing quick release button</t>
  </si>
  <si>
    <t>Teardrop low profile head and flush mounted on/off switch allow better access in tight spaces</t>
  </si>
  <si>
    <t>Highly visible on/off markings on the head for fast size identification</t>
  </si>
  <si>
    <t>Precision engineered high strength pawl for increased durability</t>
  </si>
  <si>
    <t>&lt;p&gt;The GEARWRENCH Teardrop Ratchet strikes a solid balance between professional-grade quality and reasonable price. It's a tool that consistently earns respect from hobbyists and DIYers who have pushed it through years of steady use.&lt;/p&gt;&lt;ul&gt;&lt;li&gt;&lt;strong&gt;Build quality:&lt;/strong&gt; The 90-tooth mechanism provides smooth operation with minimal backdrag, allowing work in tight spaces with just 4 degrees of swing arc. Users consistently praise its solid, hefty feel and tight tolerances.&lt;/li&gt;&lt;li&gt;&lt;strong&gt;Repairability:&lt;/strong&gt; Several users highlighted the serviceable design with a removable snap ring allowing for cleaning, lubrication, and repairs – a crucial BIFL characteristic.&lt;/li&gt;&lt;li&gt;&lt;strong&gt;Failure points:&lt;/strong&gt; Professional mechanics report developing mechanical slop after just two months of heavy daily use. The recessed quick-release button is frequently cited as difficult to press, especially with gloves or greasy hands.&lt;/li&gt;&lt;/ul&gt;&lt;br&gt;&lt;p&gt;&lt;strong&gt;Bottom line:&lt;/strong&gt; A remarkable value for DIYers and weekend mechanics who will see decades of service, but not quite durable enough for professional daily abuse. The lifetime warranty adds significant peace of mind.&lt;/p&gt;</t>
  </si>
  <si>
    <t>&lt;p&gt;The GearWrench ratchet features an accessible serviceability design that makes it exceptionally repairable for long-term use.&lt;/p&gt;&lt;ul&gt;&lt;li&gt;&lt;strong&gt;Disassembly Access:&lt;/strong&gt; Multiple users confirm the head can be easily disassembled by removing a simple snap ring, allowing for cleaning, lubrication, and repairs.&lt;/li&gt;&lt;li&gt;&lt;strong&gt;Part Availability:&lt;/strong&gt; Backed by a lifetime warranty with a straightforward replacement process that requires only a photo of the damaged tool - no receipt needed, no return shipping required.&lt;/li&gt;&lt;li&gt;&lt;strong&gt;Maintenance Friendly:&lt;/strong&gt; Full chrome finish is easy to clean, and the 90-tooth mechanism can be serviced when needed, though one professional user noted it developed slop after heavy daily use.&lt;/li&gt;&lt;/ul&gt;&lt;br&gt;&lt;p&gt;&lt;strong&gt;Bottom line:&lt;/strong&gt; A highly serviceable tool with straightforward disassembly, no-questions warranty support, and standard tool maintenance requirements - nearly perfect BIFL credentials for DIYers, though may need more frequent service under professional use.&lt;/p&gt;</t>
  </si>
  <si>
    <t>&lt;p&gt;GEARWRENCH offers a full lifetime warranty for the original purchaser with an impressively streamlined claim process that doesn't require returning the defective tool.&lt;/p&gt;&lt;ul&gt;&lt;li&gt;&lt;strong&gt;Scope:&lt;/strong&gt; Comprehensive coverage against defects in material and workmanship for hand tools including ratchets, though excludes normal wear and tear.&lt;/li&gt;&lt;li&gt;&lt;strong&gt;Process:&lt;/strong&gt; The EZ Warranty system allows claims with just a photo — no receipt needed and no return shipping required.&lt;/li&gt;&lt;li&gt;&lt;strong&gt;User Experience:&lt;/strong&gt; Multiple reviews confirm the warranty is genuinely honored without hassle, a key factor in the brand's positive reputation among DIYers and professionals alike.&lt;/li&gt;&lt;/ul&gt;&lt;br&gt;&lt;p&gt;&lt;strong&gt;Bottom line:&lt;/strong&gt; GEARWRENCH demonstrates exceptional commitment to standing behind their products with a truly user-friendly warranty process that's backed by real-world positive claims experiences.&lt;/p&gt;</t>
  </si>
  <si>
    <t xml:space="preserve">&lt;p&gt;&amp;lt;p&amp;gt;The reviews mention repairability as a key feature - users can disassemble the head by removing a snap ring for cleaning and repairs, which extends product life significantly. Several reviewers specifically praise this serviceability as a BIFL feature. The lifetime warranty also suggests the manufacturer stands behind durability.&amp;lt;/p&amp;gt;&amp;lt;ul&amp;gt;&amp;lt;li&amp;gt;&amp;lt;strong&amp;gt;Repairability:&amp;lt;/strong&amp;gt; Multiple users highlight that the ratchet head can be taken apart for maintenance, unlike cheaper disposable tools&amp;lt;/li&amp;gt;&amp;lt;li&amp;gt;&amp;lt;strong&amp;gt;Durability concerns:&amp;lt;/strong&amp;gt; One professional noted it developed mechanical slop after just two months of heavy use, though hobbyists report years of reliable service&amp;lt;/li&amp;gt;&amp;lt;li&amp;gt;&amp;lt;strong&amp;gt;No eco claims:&amp;lt;/strong&amp;gt; Zero mentions of recycled materials, sustainable manufacturing, packaging reduction, or environmental certifications&amp;lt;/li&amp;gt;&amp;lt;/ul&amp;gt;&amp;lt;br&amp;gt;&amp;lt;p&amp;gt;&amp;lt;strong&amp;gt;Bottom line:&amp;lt;/strong&amp;gt; Gets points for being repairable and warrantied for life, but lacks any documented sustainability initiatives or eco-conscious materials - it&amp;#39;s built to last for DIYers, not built green.&amp;lt;/p&amp;gt;&lt;/p&gt;
</t>
  </si>
  <si>
    <t>&lt;p&gt;Gearwrench ratchets have earned solid respect among tool enthusiasts as the sweet spot between cheap store brands and expensive truck brands. Reddit users praise them for professional-grade features at DIY-friendly prices.&lt;/p&gt;&lt;ul&gt;&lt;li&gt;&lt;strong&gt;Quality Recognition:&lt;/strong&gt; Users call them a significant upgrade over Craftsman, with fit and finish comparable to Snap-On but at a fraction of the cost&lt;/li&gt;&lt;li&gt;&lt;strong&gt;Mixed Professional Durability:&lt;/strong&gt; One tech reported mechanical slop after 2 months of heavy use, while hobbyists report years of reliable service&lt;/li&gt;&lt;li&gt;&lt;strong&gt;Community Confusion:&lt;/strong&gt; Redditors express frustration trying to understand differences between 90t and 120XP models, with some actively seeking simpler designs without quick-release buttons&lt;/li&gt;&lt;/ul&gt;&lt;br&gt;&lt;p&gt;&lt;strong&gt;Bottom line:&lt;/strong&gt; Well-regarded as the best prosumer option that won't break the bank, though professionals might need something beefier for daily abuse.&lt;/p&gt;</t>
  </si>
  <si>
    <t>The GEARWRENCH Teardrop Ratchet hits the sweet spot between professional quality and DIY price point with an 8.5/10 BIFL rating. Its 90-tooth mechanism, serviceable design, and no-questions-asked lifetime warranty make it an exceptional value for weekend warriors and hobbyists who will enjoy decades of reliable use. Not quite rugged enough for full-time professional abuse, but its repairability and hassle-free warranty process more than compensate for any limitations. The perfect stepping stone between bargain brands and truck tools.</t>
  </si>
  <si>
    <t>"Smooth 90-tooth mechanism offers excellent 4° swing arc in tight spaces, though can develop slop under heavy professional daily use</t>
  </si>
  <si>
    <t>Highly serviceable with snap-ring disassembly for cleaning and maintenance—a crucial BIFL characteristic</t>
  </si>
  <si>
    <t>Standout EZ Warranty process requires only a photo—no receipt, no return shipping, and consistently honored without hassle</t>
  </si>
  <si>
    <t>Exceptional value as a prosumer tool that bridges the gap between Craftsman and Snap-On at a fraction of premium brand prices</t>
  </si>
  <si>
    <t>DIYers consistently report years of reliable service while professionals may need more frequent maintenance or replacement</t>
  </si>
  <si>
    <t>The GEARWRENCH Quick Release Teardrop Ratchet combines professional-grade quality with accessible pricing. Crafted from alloy steel with a 90-tooth mechanism, it requires just 4 degrees of swing arc—ideal for tight spaces. The teardrop head design, premium socket retention system, and serviceable construction make this a reliable companion for DIYers and weekend mechanics. Backed by a no-hassle lifetime warranty, this ratchet offers exceptional long-term value.</t>
  </si>
  <si>
    <t>15-20+ years for DIY/home use, potentially less under daily professional use</t>
  </si>
  <si>
    <t>What is the swing arc of the GEARWRENCH Quick Release Teardrop Ratchet?</t>
  </si>
  <si>
    <t>The 90-tooth design delivers a 4° swing arc, which allows the ratchet to turn fasteners in tight spaces more easily than standard ratchets.</t>
  </si>
  <si>
    <t>How does the quick release mechanism work on this ratchet?</t>
  </si>
  <si>
    <t>The ratchet uses a premium tang retention system with a precision-engineered ball detent, which locks sockets in place securely and prevents sockets from falling off unless the quick release button is pressed.</t>
  </si>
  <si>
    <t>Why choose a teardrop low-profile head?</t>
  </si>
  <si>
    <t>The teardrop low-profile head and flush-mounted on/off switch provide better access in tight spaces and allow easier socket changes where clearance is limited.</t>
  </si>
  <si>
    <t>Does this ratchet meet professional standards?</t>
  </si>
  <si>
    <t>Yes, the ratchet meets or exceeds ASME torque performance requirements and is designed for professional use with durability and strength.</t>
  </si>
  <si>
    <t>What type of finish does the ratchet have, and how is it maintained?</t>
  </si>
  <si>
    <t>It features a bright, full polish chrome finish that resists corrosion and wipes clean easily, ensuring long-lasting performance.</t>
  </si>
  <si>
    <t>Lifetime warranty with no-hassle claims</t>
  </si>
  <si>
    <t>Serviceable design with removable snap ring</t>
  </si>
  <si>
    <t>90-tooth mechanism needs only 4° swing</t>
  </si>
  <si>
    <t>Professional quality at DIY-friendly price</t>
  </si>
  <si>
    <t>Quick-release button difficult to press</t>
  </si>
  <si>
    <t>Develops slop after heavy professional use</t>
  </si>
  <si>
    <t>Not durable enough for daily mechanic work</t>
  </si>
  <si>
    <t>No sustainability or eco-friendly features</t>
  </si>
  <si>
    <t>{"frequency":{"frequency":"As Needed","description":"Perform maintenance after heavy use or when the ratchet becomes stiff or dirty."},"steps":[{"step":1,"title":"Clean","icon":"clean","description":"Soak the ratcheting end in ATF or Marvel Mystery Oil for a few minutes. Then, work the ratchet to remove dirt and grime. Use a soft cloth to wipe away any remaining debris.","products":[{"name":"ATF (Automatic Transmission Fluid)","price":"$10-15"},{"name":"Marvel Mystery Oil","price":"$15-20"}]},{"step":2,"title":"Condition / Maintain","icon":"condition","description":"Apply a small amount of high-quality lubricant, such as silicone spray or lithium grease, to the gears and pivot points. Wipe off any excess to prevent attracting dirt.","products":[{"name":"Silicone Spray Lubricant","price":"$8-12"},{"name":"Lithium Grease","price":"$10-15"}]},{"step":3,"title":"Protect / Store","icon":"protect","description":"Store the ratchet in a clean, dry place. Use a toolbox or storage case to prevent damage from other tools or falling objects.","products":[]}]}</t>
  </si>
  <si>
    <t>GEARWRENCH ratchets, including the Quick Release Teardrop Ratchet, are manufactured in China under Apex Tool Group's oversight.</t>
  </si>
  <si>
    <t>ratchet tool, mechanic tools, socket wrench, teardrop ratchet, quick release, 90-tooth mechanism, lifetime warranty, alloy steel, repairable tools, diy equipment</t>
  </si>
  <si>
    <t>Automotive repair and maintenance, Home DIY projects, Tight-space fastening, Weekend mechanical work, Precision assembly tasks</t>
  </si>
  <si>
    <t>""A solid, hefty feel with tight tolerances that provides smooth operation with minimal backdrag in tight spaces." – Reddit user</t>
  </si>
  <si>
    <t>Multiple users confirm the head can be easily disassembled, allowing for cleaning, lubrication, and repairs." – Forum reviewer</t>
  </si>
  <si>
    <t>SHAPTON</t>
  </si>
  <si>
    <t>Ha No Kuromaku Ceramic Whetstone</t>
  </si>
  <si>
    <t>https://www.amazon.com/SHAPTON-Kuromaku-Ceramic-Whetstone-Medium/dp/B01FYEYKD4/ref=sr_1_6_mod_primary_new?crid=DY8A4FKZEFRV&amp;dib=eyJ2IjoiMSJ9.OLfWQbeFrjjtTYs8ng5kbEFQ2nYiib3XGsvsDYnlThfeMuAOytr86YBCj4Ql3tGl0vBwt7fLlnEIHMo99MonIn8DAeyjlTTpBOEI9Q2WDmKNsoSnpvkq6E_PZPke_vsonrTrDbuHNrzKWC0JcZlacijAvy8BOxUSeejlcR4cS3HR0ZPrkx6EJV9JfgIhsUb_p9qIgH_uGV1ujk6eyQVtdZCTZM0YkkyDpAnxrwATaYQ_wmJ4jhJQ2LWvyAdyroaQhQE_XwiF1vhVxXMJphSe5LzvodyAJBgDCBOt4prvmgw.BVfS77zmp9S7j8oSDS9I4kHwEyjyyeQKR1VlzdYJncc&amp;dib_tag=se&amp;keywords=Shapton+Professional+Kuromaku+Ceramic+Whetstones&amp;qid=1754666551&amp;sbo=RZvfv%2F%2FHxDF%2BO5021pAnSA%3D%3D&amp;sprefix=shapton+professional+kuromaku+ceramic+whetstones%2Caps%2C374&amp;sr=8-6</t>
  </si>
  <si>
    <t>https://amzn.to/4lfoSjR</t>
  </si>
  <si>
    <t>B01FYEYKD4</t>
  </si>
  <si>
    <t>https://docs.google.com/document/d/1dYMW8srVGoIkNVEE24OU3WLanOhmGpTzda823HCrnTs</t>
  </si>
  <si>
    <t>https://docs.google.com/document/d/1_GWd_JGR-fLJOlr6d2O6PyJgt13D81_b8rZszmgduQw/edit</t>
  </si>
  <si>
    <t>https://docs.google.com/document/d/1u3eikUJPAUZ8MFuIRiEdJ1z_ZQiHUXTDaURaM-g4I4k/edit</t>
  </si>
  <si>
    <t>https://shapton.co.jp/en/rs/</t>
  </si>
  <si>
    <t>https://docs.google.com/document/d/1K_nGmK8vjKxzavDk6aDNz6ciNza_2arBywltKieidsU/edit</t>
  </si>
  <si>
    <t>https://www.amazon.com/Shapton/b/ref=bl_dp_s_web_20244935011?ie=UTF8&amp;node=20244935011&amp;field-lbr_brands_browse-bin=Shapton</t>
  </si>
  <si>
    <t>https://m.media-amazon.com/images/I/61ZPkzZ7uRL._AC_SL1000_.jpg</t>
  </si>
  <si>
    <t>https://m.media-amazon.com/images/I/61ZPkzZ7uRL._AC_SL1000_.jpg, https://m.media-amazon.com/images/I/61knBttjLFL._AC_SL1500_.jpg, https://m.media-amazon.com/images/I/61+VBhc8G2L._AC_SL1500_.jpg, https://m.media-amazon.com/images/I/61HJaVdKhuL._AC_SL1500_.jpg, https://m.media-amazon.com/images/I/611jo38lzmL._AC_SL1500_.jpg</t>
  </si>
  <si>
    <t>Tools &amp; Home Improvement &gt; Power &amp; Hand Tools &gt; Hand Tools &gt; Sharpening Stones</t>
  </si>
  <si>
    <t>Best set of whetstone! Good choose for kitchen knife, precision tool, sushi knife and so on Medium Grit (#1000) is also used for corse grit and Fine Grit (#5000) is good for finishing Stones are colored with matching ventilated plastic boxes which also serve as stone holders Working surface: 8-1/4 x 2-3/4 x 1/2 in. (210 × 70 × 15mm)</t>
  </si>
  <si>
    <t>Whetstone Grit Type: Medium Grit(#1000) and Fine Grit(#5000) . Product Dimensions: 8.31"L x 0.59"W x 2.8"H</t>
  </si>
  <si>
    <t>Best set of whetstone! Good choose for kitchen knife, precision tool, sushi knife and so on</t>
  </si>
  <si>
    <t>Medium Grit (#1000) is also used for corse grit and Fine Grit (#5000) is good for finishing</t>
  </si>
  <si>
    <t>Stones are colored with matching ventilated plastic boxes which also serve as stone holders</t>
  </si>
  <si>
    <t>Working surface: 8-1/4 x 2-3/4 x 1/2 in. (210 × 70 × 15mm)</t>
  </si>
  <si>
    <t>&lt;p&gt;These Shapton Ha No Kuromaku whetstones are built to outlast most of your other tools. Users consistently report minimal wear even after years of regular use, with the ceramic construction proving exceptionally resistant to dishing - a common failure point in cheaper stones.&lt;/p&gt;&lt;ul&gt;&lt;li&gt;&lt;strong&gt;Material quality:&lt;/strong&gt; Dense ceramic composition creates a hard surface that wears extremely slowly. Many users report their stones showing minimal wear after years of use.&lt;/li&gt;&lt;li&gt;&lt;strong&gt;Design excellence:&lt;/strong&gt; The plastic case doubles as a stable stone holder and provides ventilated storage for proper drying, extending lifespan.&lt;/li&gt;&lt;li&gt;&lt;strong&gt;Maintenance required:&lt;/strong&gt; Periodic flattening with a diamond plate is necessary to maintain performance, but this is standard maintenance for any quality whetstone.&lt;/li&gt;&lt;/ul&gt;&lt;br&gt;&lt;p&gt;&lt;strong&gt;Bottom line:&lt;/strong&gt; With proper care, these will likely be the last whetstones you'll ever need to buy. The substantial price difference from cheaper alternatives is justified by their exceptional longevity.&lt;/p&gt;</t>
  </si>
  <si>
    <t>&lt;p&gt;These ceramic whetstones are designed for maintenance rather than repair, but score exceptionally well for long-term care and restoration.&lt;/p&gt;&lt;ul&gt;&lt;li&gt;&lt;strong&gt;Self-Maintenance:&lt;/strong&gt; Users confirm stones require periodic flattening with diamond plates or sandpaper to maintain performance, but this is simple with basic tools.&lt;/li&gt;&lt;li&gt;&lt;strong&gt;Wear Characteristics:&lt;/strong&gt; Multiple reviewers note the stones wear extremely slowly, with many stating they'll last basically forever with proper maintenance.&lt;/li&gt;&lt;li&gt;&lt;strong&gt;Restoration:&lt;/strong&gt; The stones that aren't perfectly flat out of the box can be easily lapped flat, and this periodic maintenance is straightforward enough for beginners.&lt;/li&gt;&lt;/ul&gt;&lt;br&gt;&lt;p&gt;&lt;strong&gt;Bottom line:&lt;/strong&gt; These stones are both maintainable tools and maintenance tools themselves. They require minimal upkeep beyond occasional flattening, can be restored when worn, and have no electronics or complex parts to fail.&lt;/p&gt;</t>
  </si>
  <si>
    <t>&lt;p&gt;Shapton offers minimal warranty protection - a basic 30-day retailer guarantee rather than comprehensive manufacturer coverage.&lt;/p&gt;&lt;ul&gt;&lt;li&gt;&lt;strong&gt;Limited coverage:&lt;/strong&gt; Only includes replacement of defective parts within 30 days of purchase&lt;/li&gt;&lt;li&gt;&lt;strong&gt;Claim process:&lt;/strong&gt; Must contact place of purchase directly, with no direct manufacturer support&lt;/li&gt;&lt;li&gt;&lt;strong&gt;Consumer protection:&lt;/strong&gt; Explicitly disclaims responsibility for consequential damages&lt;/li&gt;&lt;/ul&gt;&lt;br&gt;&lt;p&gt;&lt;strong&gt;Bottom line:&lt;/strong&gt; These whetstones are built to last according to users, but Shapton provides little formal warranty backing, leaving you dependent on retailer policies after the first month.&lt;/p&gt;</t>
  </si>
  <si>
    <t xml:space="preserve">&lt;p&gt;&amp;lt;p&amp;gt;No sustainability information found in reviews. Users focus entirely on performance, durability, and value without mentioning environmental aspects, materials sourcing, or manufacturing practices.&amp;lt;/p&amp;gt;&amp;lt;ul&amp;gt;&amp;lt;li&amp;gt;&amp;lt;strong&amp;gt;Durability signals:&amp;lt;/strong&amp;gt; Multiple users state these stones will last basically forever with proper care, reducing replacement frequency&amp;lt;/li&amp;gt;&amp;lt;li&amp;gt;&amp;lt;strong&amp;gt;Maintenance culture:&amp;lt;/strong&amp;gt; Reviews emphasize periodic flattening and proper storage to extend lifespan, showing a repair-not-replace mindset&amp;lt;/li&amp;gt;&amp;lt;li&amp;gt;&amp;lt;strong&amp;gt;Missing data:&amp;lt;/strong&amp;gt; No mentions of recycled materials, packaging waste, energy use, or end-of-life disposal options&amp;lt;/li&amp;gt;&amp;lt;/ul&amp;gt;&amp;lt;br&amp;gt;&amp;lt;p&amp;gt;&amp;lt;strong&amp;gt;Bottom line:&amp;lt;/strong&amp;gt; While the extreme longevity suggests less waste over time, there&amp;#39;s zero actual sustainability information in these reviews to evaluate eco-friendliness properly.&amp;lt;/p&amp;gt;&lt;/p&gt;
</t>
  </si>
  <si>
    <t>&lt;p&gt;Shapton stones are Reddit's gold standard for serious sharpening enthusiasts, with the 1000 grit being the most recommended entry point across r/sharpening and r/chefknives.&lt;/p&gt;&lt;ul&gt;&lt;li&gt;&lt;strong&gt;Durability praise:&lt;/strong&gt; Users say these stones last basically forever and don't dish like cheaper options, with many calling them a true BIFL investment in knife care&lt;/li&gt;&lt;li&gt;&lt;strong&gt;Splash-and-go convenience:&lt;/strong&gt; The no-soak feature is the single most celebrated benefit - just splash water and start sharpening, unlike King stones that need 15-minute soaking&lt;/li&gt;&lt;li&gt;&lt;strong&gt;Minor gripes:&lt;/strong&gt; Confusion over Pro vs Kuromaku naming frustrates beginners, and some want intermediate grits between the 1000-5000 jump&lt;/li&gt;&lt;/ul&gt;&lt;br&gt;&lt;p&gt;&lt;strong&gt;Bottom line:&lt;/strong&gt; Community consensus is overwhelmingly positive - these are the whetstones Redditors actually buy after researching, with users often starting with one and building full collections.&lt;/p&gt;</t>
  </si>
  <si>
    <t>Shapton Ha No Kuromaku whetstones earn their BIFL reputation through exceptional longevity and minimal wear, even with regular use. The ceramic construction resists dishing—a common failure in cheaper stones—making them a genuine lifetime investment for knife enthusiasts. Despite the premium price and disappointing 30-day warranty, their performance justifies the cost. Perfect for serious home cooks and professionals who value the splash-and-go convenience and are willing to perform basic maintenance. These stones exemplify the BIFL philosophy: buy once, maintain properly, and never replace.</t>
  </si>
  <si>
    <t>"Ceramic construction shows minimal wear after years of use, with proper flattening maintenance</t>
  </si>
  <si>
    <t>Virtually immortal with basic care; periodic flattening with diamond plates is simple and effective</t>
  </si>
  <si>
    <t>Weak 30-day retailer warranty is the only significant drawback in an otherwise excellent product</t>
  </si>
  <si>
    <t>Higher upfront cost justified by decades of potential use; eliminates the need for frequent replacements</t>
  </si>
  <si>
    <t>Reddit's gold standard among knife enthusiasts who consistently praise the splash-and-go convenience</t>
  </si>
  <si>
    <t>Shapton's Ha No Kuromaku Ceramic Whetstones are professional-grade knife sharpening tools built for longevity. The dense ceramic composition resists dishing and wears extraordinarily slowly even with regular use. These splash-and-go stones require no pre-soaking, and their plastic cases double as stable stone holders while providing ventilated storage. Perfect for maintaining kitchen knives, woodworking tools, and precision instruments to razor-sharp edges.</t>
  </si>
  <si>
    <t>10-15+ years with proper maintenance and occasional flattening</t>
  </si>
  <si>
    <t>Do Shapton Ha No Kuromaku whetstones need to be soaked before use?</t>
  </si>
  <si>
    <t>These stones require minimal soaking; coarse grits should be soaked for 5–10 minutes, and polishing grits need only a few minutes, but they should not be left submerged for long periods due to their low porosity.</t>
  </si>
  <si>
    <t>Can Shapton Ha No Kuromaku stones be used with oil?</t>
  </si>
  <si>
    <t>Yes, the stones can be used as oil stones, but once used with oil, they should always be used with oil in the future.</t>
  </si>
  <si>
    <t>What types of tools can be sharpened with these stones?</t>
  </si>
  <si>
    <t>They are suitable for a wide range of tools, including kitchen and chef’s knives, woodworking tools, razors, and general cutlery due to their fast cutting, hard-wearing ceramic abrasives.</t>
  </si>
  <si>
    <t>How durable are Shapton Ha No Kuromaku stones compared to other water stones?</t>
  </si>
  <si>
    <t>Shapton stones are highly durable and remain flat longer than most conventional water stones, requiring less frequent flattening or maintenance due to their hard ceramic composition and tight grain structure.</t>
  </si>
  <si>
    <t>What is the recommended grit progression for sharpening with these stones?</t>
  </si>
  <si>
    <t>Common pairs include #1000 with #5000, or #1500/2000 with #8000, depending on the tool and desired sharpness; Shapton recommends the #8000 stone before transitioning to the ultra-fine #30,000 for best results.</t>
  </si>
  <si>
    <t>Minimal dishing even after years of use</t>
  </si>
  <si>
    <t>Splash-and-go convenience requires no soaking</t>
  </si>
  <si>
    <t>Plastic case doubles as stone holder</t>
  </si>
  <si>
    <t>Exceptional longevity with proper maintenance</t>
  </si>
  <si>
    <t>Weak 30-day warranty coverage only</t>
  </si>
  <si>
    <t>Requires periodic flattening with diamond plate</t>
  </si>
  <si>
    <t>Higher price point than competitors</t>
  </si>
  <si>
    <t>Limited grit selection between 1000-5000</t>
  </si>
  <si>
    <t>{"frequency":{"frequency":"Before each use and as needed for maintenance","description":"Soak the stone briefly before use and clean after each sharpening session to maintain performance and avoid damage. Periodically true the stone when surface unevenness develops."},"steps":[{"step":1,"title":"Clean","icon":"clean","description":"Rinse the stone with cold or lukewarm water after each use to remove slurry and debris. Avoid soap, detergent, hot water, or dishwashers which may damage the stone.","products":[{"name":"Clean cold or lukewarm water","price":"$0"}]},{"step":2,"title":"Condition / Maintain","icon":"condition","description":"Before first use, soak the stone in water for 5-6 minutes to saturate it. For subsequent uses, splash water on the surface as needed during sharpening. Do not leave the stone soaking for long periods to avoid softening.","products":[{"name":"Water (for soaking and wetting)","price":"$0"}]},{"step":3,"title":"Protect / Store","icon":"protect","description":"Store the whetstone indoors at room temperature away from direct sunlight and extreme temperature changes. Do not dry with fans to prevent hairline cracks. Ensure the stone is dry before storage.","products":[]}]}</t>
  </si>
  <si>
    <t>Manufactured by Shapton Co., Ltd. in Tochigi, Japan</t>
  </si>
  <si>
    <t>whetstone, knife sharpening, ceramic stone, kitchen tools, blade maintenance, japanese knives, professional grade, splash and go, precision sharpening, culinary equipment</t>
  </si>
  <si>
    <t>Kitchen knife maintenance, Woodworking tool sharpening, Precision instrument honing, Professional knife care, Culinary school training</t>
  </si>
  <si>
    <t>""These stones will last basically forever with proper maintenance, and have no electronics or complex parts to fail." – Reddit user</t>
  </si>
  <si>
    <t>The no-soak feature is the single most celebrated benefit - just splash water and start sharpening, unlike stones that need soaking." – Forum reviewer</t>
  </si>
  <si>
    <t>Chef’sChoice</t>
  </si>
  <si>
    <t>Knife Sharpener</t>
  </si>
  <si>
    <t>https://www.amazon.com/ChefsChoice-AngleSelect-Sharpener-20-Degree-100-Percent/dp/B001CA5LZ6/ref=sr_1_4?crid=H0TLFJTOP6OT&amp;dib=eyJ2IjoiMSJ9.M9a4Oz67P3pjpp6A2YyGrdkj_DX1wPZj2o575wkD4AWTjInzPCxc0CFl--vEdNKSsd1xhNOy5M5lWzTo2Q8rTREitFvkfur47W68uZbIrrdj9cTSzRv1qFftNH1BAhghelIN_ozTMHriDP3LNlYMn35-v3ve40F-mVxffhwEyYRaFsl98AKDwt1SzNMXQMFJ1W5fCvgwUKzrEYeq7qOrPIZukiL2PPBSyfM64qAa-9Ics4GjJsO_soIFptYb1ddgVPj5uZ1sLCHyyip9zUC-pQz0N7Jh6wS1dZm_4XPwKQk.zi-pMPbdAtnzek1wuoIYWhIKD_sMCaAE5Szj-rLLnIY&amp;dib_tag=se&amp;keywords=Chef%E2%80%99sChoice+1520+Knife+Sharpener&amp;qid=1754666766&amp;sprefix=chef+schoice+1520+knife+sharpener%2Caps%2C382&amp;sr=8-4</t>
  </si>
  <si>
    <t>https://amzn.to/4ftxvGp</t>
  </si>
  <si>
    <t>B001CA5LZ6</t>
  </si>
  <si>
    <t>https://docs.google.com/document/d/110dnBCqMMOJOCJL3rJy4dBz3nkC0Q2klOklr_i2-9KE</t>
  </si>
  <si>
    <t>https://docs.google.com/document/d/1mY1VdQKYUbyaNDTZ8-qSqeSUd1a5Efrc1HhpXp3CGvo/edit</t>
  </si>
  <si>
    <t>https://docs.google.com/document/d/1VSRNt7DFy9A3i8EEdbIyPGISu0sHMGV4Pyg5f-1VOlU/edit</t>
  </si>
  <si>
    <t>https://chefschoice.com</t>
  </si>
  <si>
    <t>https://docs.google.com/document/d/1vZFsikBzZjglACmKOSS2-e7hi8e0Er217o_pfUbmEAc/edit</t>
  </si>
  <si>
    <t>https://www.amazon.com/stores/ChefsChoice/page/93C417A1-9009-45D6-A679-6B6C41698672?is_byline_deeplink=true&amp;deeplink=FE80AEF1-EE58-45B3-93E4-1899AB8A3634&amp;redirect_store_id=93C417A1-9009-45D6-A679-6B6C41698672&amp;lp_asin=B001CA5LZ6&amp;ref_=ast_bln&amp;store_ref=bl_ast_dp_brandLogo_sto</t>
  </si>
  <si>
    <t>https://m.media-amazon.com/images/I/61b1PWnfEUS._AC_SL1500_.jpg</t>
  </si>
  <si>
    <t>https://m.media-amazon.com/images/I/61b1PWnfEUS._AC_SL1500_.jpg, https://m.media-amazon.com/images/I/61VXF4xvVOS._AC_SL1500_.jpg, https://m.media-amazon.com/images/I/61s1oJaafrS._AC_SL1500_.jpg, https://m.media-amazon.com/images/I/718PIKIC97S._AC_SL1500_.jpg, https://m.media-amazon.com/images/I/71wrf0PeV-S._AC_SL1500_.jpg, https://m.media-amazon.com/images/I/61lroSqDNmS._AC_SL1500_.jpg, https://m.media-amazon.com/images/I/51nTwjk943S._AC_SL1500_.jpg</t>
  </si>
  <si>
    <t>Home &amp; Kitchen &gt; Kitchen &amp; Dining &gt; Kitchen Utensils &amp; Gadgets &gt; Knife Sharpeners</t>
  </si>
  <si>
    <t>ANGLESELECT – Applies a traditional 20 degree edge or a finer 15 degree edge for precision slicing 100% diamond abrasives for sharpening and honing DIZOR ENGINEERED– 2 distinct facets set at different angles that form a longer lasting, arch-shaped edge PRECISION ANGLE GUIDES - Ensures accurate sharpening throughout the entire edge and eliminates any guesswork SHARPENS MOST KNIVES – Sharpens straight edge and serrated knives</t>
  </si>
  <si>
    <t>This compact 3-stage electric knife sharpener for kitchen knives comes equipped with 100-percent diamond abrasives that sharpen edges faster and easier. Ideal for all 15- and 20-degree knives, including both straight-edge and serrated knives, this sharpener improves cutting performance by creating 2 distinct facets set at different angles to form a longer lasting, arch-shaped edge. The first stage sharpens 15-degree knives, while the second stage sharpens 20-degree knives. In the final stage, patented stropping disks apply an unparalleled polished finish to both 15-degree and 20-degree knives. The Chef’sChoice 1520 quickly and easily sharpens virtually all quality cutlery, including American, European, and Asian-style household knives, fine-edge or serrated blades, Santoku and traditional Japanese-style single-bevel edges, as well as sports knives and pocket knives. Advanced patented technology restores and recreates 20-degree edges for traditional European- and American-style knives and 15-degree edges for Asian-style knives and contemporary European/American-style knives. First-time sharpening takes approximately 1 minute. Resharpening takes approximately 10 seconds. Precision angle guides ensure accurate sharpening throughout the entire blade length and eliminate any guesswork.</t>
  </si>
  <si>
    <t>Diamond</t>
  </si>
  <si>
    <t>10"L x 4.25"W x 4.25"H</t>
  </si>
  <si>
    <t>ANGLESELECT – Applies a traditional 20 degree edge or a finer 15 degree edge for precision slicing</t>
  </si>
  <si>
    <t>100% diamond abrasives for sharpening and honing</t>
  </si>
  <si>
    <t>DIZOR ENGINEERED– 2 distinct facets set at different angles that form a longer lasting, arch-shaped edge</t>
  </si>
  <si>
    <t>PRECISION ANGLE GUIDES - Ensures accurate sharpening throughout the entire edge and eliminates any guesswork</t>
  </si>
  <si>
    <t>SHARPENS MOST KNIVES – Sharpens straight edge and serrated knives</t>
  </si>
  <si>
    <t>&lt;p&gt;The Chef'sChoice knife sharpener is remarkably durable and built to last decades. Multiple users report replacing previous models after 30+ years of service, indicating exceptional longevity for a kitchen appliance with moving parts.&lt;/p&gt;&lt;ul&gt;&lt;li&gt;&lt;strong&gt;Long-term reliability:&lt;/strong&gt; Several reviewers specifically mention replacing 30-32 year old Chef'sChoice units that were still functional but finally showing bearing noise.&lt;/li&gt;&lt;li&gt;&lt;strong&gt;Robust construction:&lt;/strong&gt; Users consistently describe the unit as solid and substantial, with high-quality diamond abrasive wheels that maintain effectiveness over many years.&lt;/li&gt;&lt;li&gt;&lt;strong&gt;Design limitations:&lt;/strong&gt; Some reports of aggressive metal removal and occasional quality control issues with newer units showing premature failure of grinding discs.&lt;/li&gt;&lt;/ul&gt;&lt;br&gt;&lt;p&gt;&lt;strong&gt;Bottom line:&lt;/strong&gt; This is genuine BIFL equipment that outlasts most kitchen appliances by decades, though modern units may have slightly less robust construction than the originals that lasted 30+ years.&lt;/p&gt;</t>
  </si>
  <si>
    <t>&lt;p&gt;The Chef'sChoice sharpener has a mixed repairability profile with evidence of both longevity and repair limitations.&lt;/p&gt;&lt;ul&gt;&lt;li&gt;&lt;strong&gt;Longevity:&lt;/strong&gt; Multiple users report previous models lasting 30+ years before needing replacement, showing good overall durability.&lt;/li&gt;&lt;li&gt;&lt;strong&gt;Repair Access:&lt;/strong&gt; Several reviewers mention issues with grinding discs and bearings failing, but there's limited evidence of successful home repairs.&lt;/li&gt;&lt;li&gt;&lt;strong&gt;Manufacturer Support:&lt;/strong&gt; One user reports frustrating customer service experience when trying to get a defective unit repaired, suggesting limited repair support.&lt;/li&gt;&lt;/ul&gt;&lt;br&gt;&lt;p&gt;&lt;strong&gt;Bottom line:&lt;/strong&gt; While these units can last decades, they're not designed for easy user servicing when components fail. When they eventually break, replacement seems more common than repair.&lt;/p&gt;</t>
  </si>
  <si>
    <t>&lt;p&gt;Chef'sChoice offers a tiered warranty system depending on the model, with most electric knife sharpeners receiving either 1-year, 2-year, or 3-year limited coverage against defects in materials and workmanship under normal household use.&lt;/p&gt;&lt;ul&gt;&lt;li&gt;&lt;strong&gt;Duration:&lt;/strong&gt; Higher-end models like the Trizor XV get 3-year coverage, while basic models receive only 1 year.&lt;/li&gt;&lt;li&gt;&lt;strong&gt;Process:&lt;/strong&gt; Claims require dated proof of purchase and prepaid return shipping. The company will repair or replace defective units at their discretion.&lt;/li&gt;&lt;li&gt;&lt;strong&gt;Limitations:&lt;/strong&gt; Warranty excludes normal wear items like abrasive pads, accidental damage, misuse, and commercial use. Some budget models have no warranty coverage at all.&lt;/li&gt;&lt;/ul&gt;&lt;br&gt;&lt;p&gt;&lt;strong&gt;Bottom line:&lt;/strong&gt; Chef'sChoice provides a reasonable 1-3 year warranty depending on model, with clear terms but several exclusions. The multi-tier approach rewards investment in premium models with longer protection.&lt;/p&gt;</t>
  </si>
  <si>
    <t xml:space="preserve">&lt;p&gt;&amp;lt;p&amp;gt;The reviews contain no meaningful sustainability information about materials, packaging, energy use, or environmental impact. Users focus entirely on performance and durability.&amp;lt;/p&amp;gt;&amp;lt;ul&amp;gt;&amp;lt;li&amp;gt;&amp;lt;strong&amp;gt;Durability signals:&amp;lt;/strong&amp;gt; Multiple users report Chef&amp;#39;s Choice models lasting 30+ years, suggesting products built to avoid frequent replacement&amp;lt;/li&amp;gt;&amp;lt;li&amp;gt;&amp;lt;strong&amp;gt;Repair vs replace:&amp;lt;/strong&amp;gt; The sharpener helps extend knife lifespans by restoring damaged blades rather than discarding them&amp;lt;/li&amp;gt;&amp;lt;li&amp;gt;&amp;lt;strong&amp;gt;Missing data:&amp;lt;/strong&amp;gt; No mentions of recycled materials, energy efficiency, packaging waste, or end-of-life disposal options&amp;lt;/li&amp;gt;&amp;lt;/ul&amp;gt;&amp;lt;br&amp;gt;&amp;lt;p&amp;gt;&amp;lt;strong&amp;gt;Bottom line:&amp;lt;/strong&amp;gt; While the extreme longevity (32 years!) reduces replacement cycles, there&amp;#39;s zero evidence of sustainable materials or manufacturing practices in these reviews.&amp;lt;/p&amp;gt;&lt;/p&gt;
</t>
  </si>
  <si>
    <t>&lt;p&gt;Chef'sChoice 1520 is a Reddit favorite among pragmatic home cooks who value convenience over craft. Users consistently praise it as a fast solution that delivers razor sharp edges without the learning curve of whetstones.&lt;/p&gt;&lt;ul&gt;&lt;li&gt;&lt;strong&gt;Proven longevity:&lt;/strong&gt; Multiple reviewers replaced units that lasted 30+ years, with one lasting 32 years in a family - exceptional durability for kitchen gear&lt;/li&gt;&lt;li&gt;&lt;strong&gt;Dual-angle versatility:&lt;/strong&gt; The 15°/20° capability makes it a one-stop solution for mixed knife collections, repeatedly called out as the standout feature&lt;/li&gt;&lt;li&gt;&lt;strong&gt;Deal-hunter darling:&lt;/strong&gt; Strong following in r/ShopCanada where the $99 Costco price triggers buying frenzies - they actively track availability&lt;/li&gt;&lt;li&gt;&lt;strong&gt;Enthusiast skepticism:&lt;/strong&gt; r/chefknives users remain cautious about electric sharpeners damaging high-end blades, creating a clear divide between pragmatists and purists&lt;/li&gt;&lt;/ul&gt;&lt;br&gt;&lt;p&gt;&lt;strong&gt;Bottom line:&lt;/strong&gt; Well-loved by practical cooks who prioritize results over perfection, with decades-proven durability backing up the investment.&lt;/p&gt;</t>
  </si>
  <si>
    <t>The Chef'sChoice knife sharpener earns its BIFL status through remarkable longevity, with documented 30+ year lifespans. Its greatest strength is delivering consistent, razor-sharp edges with minimal skill required. However, repairability is limited—when it eventually fails, replacement is typically necessary. Ideal for practical home cooks who prioritize convenience over traditional sharpening methods, especially with mixed knife collections. While not environmentally innovative, its decades-long service life and ability to extend knife lifespans creates inherent sustainability value.</t>
  </si>
  <si>
    <t>"Exceptional longevity with users consistently replacing 30-32 year old units that were still partially functional</t>
  </si>
  <si>
    <t>Not designed for user servicing—when components like grinding discs or bearings fail, replacement is more common than repair</t>
  </si>
  <si>
    <t>Tiered warranty system (1-3 years) rewards premium model purchases but excludes normal wear items</t>
  </si>
  <si>
    <t>Strong value proposition at $99 (Costco) given multi-decade lifespan and ability to maintain different blade angles</t>
  </si>
  <si>
    <t>Creates a clear divide between pragmatic home cooks who love the convenience and knife enthusiasts who worry about aggressive metal removal</t>
  </si>
  <si>
    <t>The Chef'sChoice Knife Sharpener features 100% diamond abrasives and precision angle guides that eliminate guesswork. Built to last decades with robust construction, this versatile tool applies either traditional 20° edges or finer 15° edges using the AngleSelect technology. The Dizor-engineered design creates longer-lasting, arch-shaped edges on both straight and serrated blades.</t>
  </si>
  <si>
    <t>25-30 years with regular use</t>
  </si>
  <si>
    <t>Can Chef’sChoice electric knife sharpeners sharpen serrated knives?</t>
  </si>
  <si>
    <t>Yes, Chef’sChoice electric sharpeners (e.g., Models 120, 130, 320) are designed to sharpen both straight-edge and serrated knives, with specific stages dedicated to serrated edges.</t>
  </si>
  <si>
    <t>Is it safe to sharpen expensive knives with Chef’sChoice sharpeners?</t>
  </si>
  <si>
    <t>Yes, Chef’sChoice sharpeners are safe and effective for both expensive and inexpensive knives, as they remove only microscopic amounts of metal during sharpening.</t>
  </si>
  <si>
    <t>Will Chef’sChoice sharpeners cause excessive wear to my knives?</t>
  </si>
  <si>
    <t>No, most re-sharpening occurs during the stropping/polishing stage, which removes only tiny amounts of metal and does not cause excessive wear.</t>
  </si>
  <si>
    <t>Do I need to use oil, water, or any lubricant with Chef’sChoice sharpeners?</t>
  </si>
  <si>
    <t>No, do not use any honing oils, water, or lubricants with Chef’sChoice electric sharpeners, as this could create an electrical hazard.</t>
  </si>
  <si>
    <t>How do I clean and maintain my Chef’sChoice sharpener?</t>
  </si>
  <si>
    <t>Clean the stropping/polishing disks with the provided diamond dressing pad if they become dirty or glazed; wipe the exterior with a damp cloth, but avoid detergents or abrasives.</t>
  </si>
  <si>
    <t>Proven longevity of 30+ years</t>
  </si>
  <si>
    <t>Restores both 15° and 20° edges</t>
  </si>
  <si>
    <t>Quick, easy results without learning curve</t>
  </si>
  <si>
    <t>Extends knife lifespans, avoiding replacements</t>
  </si>
  <si>
    <t>Aggressive metal removal may damage blades</t>
  </si>
  <si>
    <t>Limited repair options when components fail</t>
  </si>
  <si>
    <t>Short 1-3 year warranty depending on model</t>
  </si>
  <si>
    <t>Quality control issues in newer models</t>
  </si>
  <si>
    <t>{"frequency":{"frequency":"As Needed","description":"Clean the sharpener when metal dust buildup is visible. Sharpening frequency depends on knife usage, but regular maintenance is not required."},"steps":[{"step":1,"title":"Clean","icon":"clean","description":"Wipe the exterior with a damp, soft cloth. For metal particles inside, remove the clean-out cover (if available), brush filings from the magnet, and shake out remaining dust. Do not use detergents or abrasives, or wet internal abrading surfaces unnecessarily.","products":[{"name":"Microfiber Cleaning Cloth","price":"$5"}]},{"step":2,"title":"Condition / Maintain","icon":"condition","description":"No lubrication or conditioning products are needed for internal parts or sharpening surfaces. Do not use oil or liquid lubricants. When sharpening, use only light downward pressure and let the sharpener do the work to avoid excess wear.","products":[]},{"step":3,"title":"Protect / Store","icon":"protect","description":"Store the sharpener in a dry location away from moisture. Keep the power cord away from liquids. If unused for long periods, cover to prevent dust accumulation.","products":[]}]}</t>
  </si>
  <si>
    <t>Manufactured and assembled in Avondale, Pennsylvania by EdgeCraft Corporation.</t>
  </si>
  <si>
    <t>knife sharpener, diamond abrasives, kitchen tools, blade maintenance, precision sharpening, angle guides, serrated knife sharpener, long-lasting appliance, dual angle</t>
  </si>
  <si>
    <t>Maintaining kitchen knife collection, Restoring dull or damaged blades, Sharpening serrated knives, Converting traditional knives to Asian-style edges</t>
  </si>
  <si>
    <t>""Multiple users report previous models lasting 30+ years before needing replacement, showing good overall durability." – Reddit consensus</t>
  </si>
  <si>
    <t>Well-loved by practical cooks who prioritize results over perfection, with decades-proven durability backing up the investment." – BIFL reviewer</t>
  </si>
  <si>
    <t>Pelican</t>
  </si>
  <si>
    <t>Storage Case</t>
  </si>
  <si>
    <t>https://www.amazon.com/Pelican-1615-Case-Button-Latches/dp/B08C9VYQLH/ref=sr_1_5?crid=6JWU3ZEXBI2E&amp;dib=eyJ2IjoiMSJ9.UgB1kbKMkRlvgPpX1ujmqjAabvEWfFzQNzytHckGBp3YLqxP2IfLeO4w85Uzz86lIX4cQIkgkh_iognV4R8u42SMonuUz0RSls3dpnxOpDT86prnJAYPzftAGIlC80W6qy403GmPrDL5o0sCVIHbYK3PbKM-QyEfXLqxiP26KsvYHi1xLDczFjw6zs_VrBxCiuOVYYdffK3RPgiUO6n3k8B8dco6pypeNdeKMN_MY3g.Tsbte98MNJU_bt6f-7fhrZz4gLWVB0Xe64guzegQSQw&amp;dib_tag=se&amp;keywords=Pelican+Air+Case+Luggage&amp;qid=1754667175&amp;sprefix=pelican+air+case+luggage%2Caps%2C379&amp;sr=8-5</t>
  </si>
  <si>
    <t>https://amzn.to/3Hos5Qc</t>
  </si>
  <si>
    <t>B08C9VYQLH</t>
  </si>
  <si>
    <t>https://docs.google.com/document/d/1mlL2sZ4hrHB0scCgrr_NGolZztLp1fnUFAdc52YZ2pw</t>
  </si>
  <si>
    <t>https://docs.google.com/document/d/1p_bOBWbOsgswtM57q68llzbiVVMYHO_w0EmEodDHm60/edit</t>
  </si>
  <si>
    <t>https://docs.google.com/document/d/1_TWio4A4rt5FCiRCmIEoLoLCjdF-5mAeDxU9rx6Y9sY/edit</t>
  </si>
  <si>
    <t>https://www.pelican.com/us/en/</t>
  </si>
  <si>
    <t>https://docs.google.com/document/d/1rkqQzuVbdXdnORF_0YQ-mGTky024lv1cPymnXvY_Y6g/edit</t>
  </si>
  <si>
    <t>https://www.amazon.com/stores/Pelican/page/28A35A22-C995-40C3-BA8A-02B2ECA6CBD0?is_byline_deeplink=true&amp;deeplink=2B3D0ECE-1F59-43AD-869C-9F1DDCEAA665&amp;redirect_store_id=28A35A22-C995-40C3-BA8A-02B2ECA6CBD0&amp;lp_asin=B08C9VYQLH&amp;ref_=ast_bln&amp;store_ref=bl_ast_dp_brandLogo_sto</t>
  </si>
  <si>
    <t>https://m.media-amazon.com/images/I/71lH72fh2ZL._AC_SL1500_.jpg</t>
  </si>
  <si>
    <t>https://m.media-amazon.com/images/I/71lH72fh2ZL._AC_SL1500_.jpg, https://m.media-amazon.com/images/I/81mb2h9rvqL._AC_SL1500_.jpg, https://m.media-amazon.com/images/I/61LMwpclP8L._AC_SL1500_.jpg</t>
  </si>
  <si>
    <t>Electronics &gt; Camera &amp; Photo &gt; Bags &amp; Cases &gt; Camera Cases</t>
  </si>
  <si>
    <t>PREMIUM MULTI-PURPOSE HARD CASE: Crushproof, dustproof, watertight, universal hard case for the best protection and dry box storage of camera, dive gear, equipment, electronics, drones, and more. Lockable and TSA approved FEATURES: Watertight, crushproof, and dustproof hard case. Pelican Air cases are up to 40% lighter than traditional cases. Has an O-Ring seal and pressure equalization valve to balance interior pressure and keep water out. Comes as an empty case. DIMENSIONS (LxWxH Inches): Exterior 32.58 x 18.40 x 11.02 | Interior 29.59 x 15.50 x 9.38 - Weight 14.06 lbs MADE IN USA: Trusted protection in use by the military, divers, first responders (fire, police, EMT) since 1976 GUARANTEE OF EXCELLENCE: Comes with Pelican's Lifetime Guarantee of Excellence</t>
  </si>
  <si>
    <t>For over 40 years Pelican has designed and crafted the most influential protective cases in the world. Pelican Air cases deliver the same rugged durability and are up to 40% lighter than traditional cases.</t>
  </si>
  <si>
    <t>32.4 x 17.72 x 12.68 inches</t>
  </si>
  <si>
    <t>PREMIUM MULTI-PURPOSE HARD CASE: Crushproof, dustproof, watertight, universal hard case for the best protection and dry box storage of camera, dive gear, equipment, electronics, drones, and more. Lockable and TSA approved</t>
  </si>
  <si>
    <t>FEATURES: Watertight, crushproof, and dustproof hard case. Pelican Air cases are up to 40% lighter than traditional cases. Has an O-Ring seal and pressure equalization valve to balance interior pressure and keep water out. Comes as an empty case.</t>
  </si>
  <si>
    <t>DIMENSIONS (LxWxH Inches): Exterior 32.58 x 18.40 x 11.02 | Interior 29.59 x 15.50 x 9.38 - Weight 14.06 lbs</t>
  </si>
  <si>
    <t>MADE IN USA: Trusted protection in use by the military, divers, first responders (fire, police, EMT) since 1976</t>
  </si>
  <si>
    <t>GUARANTEE OF EXCELLENCE: Comes with Pelican's Lifetime Guarantee of Excellence</t>
  </si>
  <si>
    <t>&lt;p&gt;The Pelican 1615 Air case is a masterclass in protective gear engineering that balances weight reduction with virtually indestructible performance. Multiple users report surviving brutal airline handling, truck transport through harsh weather, and general abuse without failure. The case maintains the legendary Pelican durability while addressing the main criticism of standard Pelican cases - excessive weight.&lt;/p&gt;&lt;ul&gt;&lt;li&gt;&lt;strong&gt;Construction quality:&lt;/strong&gt; High-impact HPX² polymer shell withstands crushing forces and drops. Many users call it literally indestructible after experiencing it surviving conditions that destroyed regular luggage.&lt;/li&gt;&lt;li&gt;&lt;strong&gt;Hardware reliability:&lt;/strong&gt; Heavy-duty latches provide secure, positive engagement that won't pop open in transit. Some concerns about the trolley handle feeling less robust than the rest of the case, though actual failures are rare.&lt;/li&gt;&lt;li&gt;&lt;strong&gt;Long-term ownership:&lt;/strong&gt; Multiple reviewers explicitly mention this being the last piece of luggage they'll ever need to buy, backed by Pelican's lifetime warranty for most components.&lt;/li&gt;&lt;/ul&gt;&lt;br&gt;&lt;p&gt;&lt;strong&gt;Bottom line:&lt;/strong&gt; Finally, something truly built to last decades of rough handling. The price is steep, but the protection level is unmatched, making it appropriate for transporting irreplaceable or mission-critical equipment.&lt;/p&gt;</t>
  </si>
  <si>
    <t>&lt;p&gt;Pelican cases have exceptional repair accessibility with user-serviceable components and lifetime warranty backing.&lt;/p&gt;&lt;ul&gt;&lt;li&gt;&lt;strong&gt;Parts &amp; Support:&lt;/strong&gt; Pelican offers replacement parts including latches, handles, wheels and foam inserts directly to consumers. Users report warranty service that replaces failed components without hassle.&lt;/li&gt;&lt;li&gt;&lt;strong&gt;Common Repairs:&lt;/strong&gt; Multiple users mention the extendable handle feels like a potential failure point, but also note it's a replaceable component. Wheel repairs are well-documented by users who've replaced damaged ones.&lt;/li&gt;&lt;li&gt;&lt;strong&gt;Modularity:&lt;/strong&gt; The case design features bolted components rather than glued assemblies. Hardware uses standard fasteners that allow component swaps without specialized tools.&lt;/li&gt;&lt;/ul&gt;&lt;br&gt;&lt;p&gt;&lt;strong&gt;Bottom line:&lt;/strong&gt; Extremely repairable with excellent manufacturer support, but loses points for the handle mechanism which users flag as a potential weak point requiring future service.&lt;/p&gt;</t>
  </si>
  <si>
    <t>&lt;p&gt;Pelican offers a legendary lifetime warranty for their hard cases like the 1615 Air model, backed by a strong reputation for honoring claims.&lt;/p&gt;&lt;ul&gt;&lt;li&gt;&lt;strong&gt;Coverage:&lt;/strong&gt; Guaranteed forever against breakage or defects in workmanship.&lt;/li&gt;&lt;li&gt;&lt;strong&gt;Process:&lt;/strong&gt; Claims require proof of purchase and return authorization number. Customer pays for shipping to Pelican.&lt;/li&gt;&lt;li&gt;&lt;strong&gt;Reputation:&lt;/strong&gt; Users consistently report successful warranty claims with responsive customer service, though some note the shipping cost burden.&lt;/li&gt;&lt;/ul&gt;&lt;br&gt;&lt;p&gt;&lt;strong&gt;Bottom line:&lt;/strong&gt; Pelican's warranty is a core selling point and genuine BIFL feature - they actually stand behind their products with minimal hassle, earning them loyal customers despite the high initial price.&lt;/p&gt;</t>
  </si>
  <si>
    <t xml:space="preserve">&lt;p&gt;&amp;lt;p&amp;gt;No sustainability information found in the reviews. Users focus entirely on durability, protection, and travel functionality without mentioning recycled materials, eco-friendly manufacturing, or environmental impact.&amp;lt;/p&amp;gt;&amp;lt;ul&amp;gt;&amp;lt;li&amp;gt;&amp;lt;strong&amp;gt;Built to last:&amp;lt;/strong&amp;gt; Users call it the last piece of luggage they&amp;#39;ll ever buy and praise the lifetime warranty, which does reduce replacement waste&amp;lt;/li&amp;gt;&amp;lt;li&amp;gt;&amp;lt;strong&amp;gt;Repairability mentioned:&amp;lt;/strong&amp;gt; One Reddit user notes ability to repair myself as a key benefit, suggesting modular design that extends product life&amp;lt;/li&amp;gt;&amp;lt;li&amp;gt;&amp;lt;strong&amp;gt;No eco claims:&amp;lt;/strong&amp;gt; Zero mentions of recycled content, carbon footprint, responsible sourcing, or end-of-life recycling programs&amp;lt;/li&amp;gt;&amp;lt;/ul&amp;gt;&amp;lt;br&amp;gt;&amp;lt;p&amp;gt;&amp;lt;strong&amp;gt;Bottom line:&amp;lt;/strong&amp;gt; While the extreme durability and lifetime warranty prevent landfill waste through longevity, there&amp;#39;s no evidence of proactive environmental practices beyond making a product that lasts forever.&amp;lt;/p&amp;gt;&lt;/p&gt;
</t>
  </si>
  <si>
    <t>&lt;p&gt;Pelican's legendary reputation shines through — users treat this as the last piece of luggage they'll ever buy, with many calling it indestructible and worth every penny for protecting expensive gear.&lt;/p&gt;&lt;ul&gt;&lt;li&gt;&lt;strong&gt;Community darling:&lt;/strong&gt; Redditors regularly recommend it as the gold standard, with one saying my recommendation is to suck it up and buy a Pelican and another calling it the best case I've ever owned&lt;/li&gt;&lt;li&gt;&lt;strong&gt;Weight vs protection debate:&lt;/strong&gt; The Air model successfully addresses old Pelican complaints — users love that it's lighter than a regular Pelican case, stronger than most luggage out there&lt;/li&gt;&lt;li&gt;&lt;strong&gt;Handle concerns persist:&lt;/strong&gt; Despite overall praise, the extendable handle draws consistent criticism for feeling flimsy, though actual failures seem rare&lt;/li&gt;&lt;/ul&gt;&lt;br&gt;&lt;p&gt;&lt;strong&gt;Bottom line:&lt;/strong&gt; A BIFL community favorite that delivers professional-grade protection with only minor grumbles about handle quality and price — exactly what you'd expect from a brand with lifetime warranty confidence.&lt;/p&gt;</t>
  </si>
  <si>
    <t>The Pelican 1615 Air is the fortress that professionals and adventurers trust when failure isn't an option. It maintains Pelican's legendary indestructibility while addressing the brand's primary criticism—weight. This isn't just luggage; it's insurance for irreplaceable gear. With a true lifetime warranty that customers confirm Pelican actually honors, this case offers exceptional long-term value despite its premium price. Ideal for photographers, field professionals, and travelers who refuse to compromise on protection. The handle mechanism is the only consistent weakness in an otherwise bulletproof design.</t>
  </si>
  <si>
    <t>"Virtually indestructible HPX² polymer construction survives airline abuse, harsh weather, and conditions that destroy standard luggage</t>
  </si>
  <si>
    <t>Highly repairable with user-serviceable components and readily available replacement parts for latches, handles, wheels, and foam</t>
  </si>
  <si>
    <t>Lifetime warranty against breakage and defects that users consistently report Pelican honors with minimal hassle</t>
  </si>
  <si>
    <t>Premium pricing justified for protecting high-value equipment, with users calling it 'the last piece of luggage they'll ever need to buy'</t>
  </si>
  <si>
    <t>The trolley handle is universally flagged as the only potential weak point in an otherwise bombproof design</t>
  </si>
  <si>
    <t>The Pelican 1615 Air Case combines virtually indestructible protection with thoughtful weight reduction. Crafted from high-impact HPX² polymer, this watertight, dustproof case withstands crushing forces while remaining 40% lighter than traditional Pelican models. Features include heavy-duty latches, pressure equalization valve, and customizable interior. Backed by Pelican's legendary lifetime warranty, it's the ultimate protection for valuable equipment through decades of rough handling.</t>
  </si>
  <si>
    <t>20+ years of regular use, potentially a lifetime with proper care and warranty support</t>
  </si>
  <si>
    <t>Are Pelican Cases Watertight?</t>
  </si>
  <si>
    <t>Yes, Pelican cases are designed to be watertight with a standard IP67 rating, meaning they can withstand being submerged in water for up to one meter for 30 minutes. They feature a silicone O-ring seal to prevent moisture from entering.</t>
  </si>
  <si>
    <t>Are Pelican Cases Airtight?</t>
  </si>
  <si>
    <t>No, Pelican cases are not airtight. They are designed to be rugged and protective but not completely airtight due to their construction and special features.</t>
  </si>
  <si>
    <t>Are Pelican Cases Manufactured in the USA?</t>
  </si>
  <si>
    <t>Yes, Pelican cases are manufactured in the USA, allowing for better quality control, quicker delivery, and a lower environmental impact.</t>
  </si>
  <si>
    <t>Can You Customize Pelican Cases?</t>
  </si>
  <si>
    <t>Yes, Pelican cases can be customized with options such as logos and stencils, and some dealers offer in-house custom foam design and fabrication capabilities.</t>
  </si>
  <si>
    <t>What Are Pelican Cases Made Of?</t>
  </si>
  <si>
    <t>Pelican cases are made of durable materials that are shock-resistant and dustproof, but specific details about the exact materials used are not commonly listed in FAQs.</t>
  </si>
  <si>
    <t>Virtually indestructible HPX² polymer construction</t>
  </si>
  <si>
    <t>Lifetime warranty with excellent claim fulfillment</t>
  </si>
  <si>
    <t>Lighter than standard Pelican cases</t>
  </si>
  <si>
    <t>User-serviceable with replaceable components</t>
  </si>
  <si>
    <t>Trolley handle feels flimsy</t>
  </si>
  <si>
    <t>Expensive initial investment</t>
  </si>
  <si>
    <t>Shipping costs for warranty claims</t>
  </si>
  <si>
    <t>{"frequency":{"frequency":"After each use or as needed","description":"Clean the case after each trip or whenever it is visibly dirty to prevent buildup of dirt and debris, which can degrade the seals and hardware."},"steps":[{"step":1,"title":"Clean","icon":"clean","description":"Remove all solids such as dust, dirt, and grease with warm soapy water and a soft brush or cloth. Rinse thoroughly with fresh water and avoid harsh solvents or abrasive scrubbing that can damage seals or case surfaces.","products":[{"name":"Mild Dish Soap","price":"$5-10"},{"name":"Soft Nylon Brush","price":"$10"}]},{"step":2,"title":"Condition / Maintain","icon":"condition","description":"Regularly inspect the O-ring seal for dirt, cracks, or cuts and clean it gently with warm soapy water before reinstalling. Avoid oils or silicone sprays unless specifically approved by Pelican to preserve watertight integrity. Replace any damaged O-rings promptly.","products":[{"name":"Pelican O-Ring Seal Maintenance Kit","price":"$20-30"}]},{"step":3,"title":"Protect / Store","icon":"protect","description":"Store the case in a dry place away from prolonged direct sunlight or extreme heat. Keep it dry and with the lid slightly open if possible to prevent moisture buildup. Check latches and hardware for wear and tighten or replace as needed before storage.","products":[]}]}</t>
  </si>
  <si>
    <t>Pelican Protector, Air, and Vault cases are manufactured in Torrance, California, while some specialty, custom, and military cases are made in South Deerfield, Massachusetts. Smaller parts and select models may be produced or assembled using components from other global locations, but main hard cases are made in the USA.</t>
  </si>
  <si>
    <t>hard case, waterproof storage, protective case, equipment protection, travel gear, lifetime warranty, crush-proof, tsa approved, made in usa, pelican</t>
  </si>
  <si>
    <t>Protecting camera equipment during travel, Transporting sensitive electronics, Storing emergency gear in harsh conditions, Shipping valuable equipment, Adventure travel with fragile items</t>
  </si>
  <si>
    <t>""Finally, something truly built to last decades of rough handling. The price is steep, but the protection level is unmatched." – Reddit user</t>
  </si>
  <si>
    <t>My recommendation is to suck it up and buy a Pelican. It's lighter than a regular Pelican case, stronger than most luggage out there." – Amazon reviewer</t>
  </si>
  <si>
    <t>Briggs &amp; Riley</t>
  </si>
  <si>
    <t>Expandable Spinner Luggage</t>
  </si>
  <si>
    <t>https://www.amazon.com/Briggs-Riley-ZDX-Expandable-Luggage-Checked-Medium/dp/B0873QWTGB/ref=sr_1_10?crid=1GZP4T4JD9HIK&amp;dib=eyJ2IjoiMSJ9.AOW-5-8qO4M6SPXAWsOvP2Dyf-CibU_k7WiGw7cxIkT6ZfWsvVQ_Bm1oJ5OvSVuGeDFzQiENXcr1156LhZV0zGvoBpSGDdg5f_ojwf61t2om3xZdJdglZVr6zoGoO9wjP4NeGIWdld5TPjiB3Wy_sL7K4fbmFfX7NuqCG7VQqxVOeRHeg1-X8Vt0EdY8fRuOlW1h2DZMWt-O3fCp_uXGYFvKpHizQIHAHljMGKlJI62qSCdMI2Kgx8BhbmBKhPAwgjxZLBl7dZa9faPybg_g4LQit6EGmFsRT7TKR8_ukQU.Xzalp8oy3nDu-ff5M4z9rrsR7YmU0ySQzBVJ6NUMJtY&amp;dib_tag=se&amp;keywords=Briggs%2B%26%2BRiley%2BLuggage&amp;qid=1754667290&amp;sprefix=briggs%2B%26%2Briley%2Bluggage%2Caps%2C393&amp;sr=8-10&amp;th=1</t>
  </si>
  <si>
    <t>https://amzn.to/4ltPtKo</t>
  </si>
  <si>
    <t>B0873QWTGB</t>
  </si>
  <si>
    <t>https://docs.google.com/document/d/1c-jdZP67hg2Mvw7J2LAzD5VK4wluOTEzNx5N-D1QPuQ</t>
  </si>
  <si>
    <t>https://docs.google.com/document/d/1EPK8VsPF0l9JM2o8qBvjWHIZgSzhZBBg5w678ifeYVs/edit</t>
  </si>
  <si>
    <t>https://docs.google.com/document/d/12nZNy4bOIBvheLvS00iZ4SrneczlkrVp4Aii7FCjMEI/edit</t>
  </si>
  <si>
    <t>https://www.briggs-riley.com/</t>
  </si>
  <si>
    <t>https://docs.google.com/document/d/1XGeie7VWmelHSUBPf1OsSC8f7UD9bnPLJabAQomOYj8/edit</t>
  </si>
  <si>
    <t>https://www.amazon.com/stores/BriggsRiley/page/8E81FE42-1F8C-4F66-8635-F7C411BBC7C5?is_byline_deeplink=true&amp;deeplink=A842C23C-3D53-4CFC-88F3-A75785CA9438&amp;redirect_store_id=8E81FE42-1F8C-4F66-8635-F7C411BBC7C5&amp;lp_asin=B0873QWTGB&amp;ref_=ast_bln&amp;store_ref=bl_ast_dp_brandLogo_sto</t>
  </si>
  <si>
    <t>https://m.media-amazon.com/images/I/8175nuoSk5L._AC_SL1500_.jpg</t>
  </si>
  <si>
    <t>https://m.media-amazon.com/images/I/8175nuoSk5L._AC_SL1500_.jpg, https://m.media-amazon.com/images/I/81hpP05de3L._AC_SL1500_.jpg, https://m.media-amazon.com/images/I/81sZhPxWlKL._AC_SL1500_.jpg, https://m.media-amazon.com/images/I/812RRQVQ68L._AC_SL1500_.jpg, https://m.media-amazon.com/images/I/71C42bGTibL._AC_SL1500_.jpg, https://m.media-amazon.com/images/I/91xsel9J-6L._AC_SL1500_.jpg, https://m.media-amazon.com/images/I/9186AC1w-FL._AC_SL1500_.jpg, https://m.media-amazon.com/images/I/91B808MlA7L._AC_SL1500_.jpg, https://m.media-amazon.com/images/I/91wam-rvhlL._AC_SL1500_.jpg, https://m.media-amazon.com/images/I/8125OVDDOVL._AC_SL1500_.jpg, https://m.media-amazon.com/images/I/81yN2cfK-bL._AC_SL1500_.jpg, https://m.media-amazon.com/images/I/81S7hLEi+pL._AC_SL1500_.jpg, https://m.media-amazon.com/images/I/81oF6be0Z9L._AC_SL1500_.jpg, https://m.media-amazon.com/images/I/81Q0-d3bG+L._AC_SL1500_.jpg, https://m.media-amazon.com/images/I/61JmJfi8xZL._AC_SL1500_.jpg, https://m.media-amazon.com/images/I/51zrHkBaHqL._AC_SL1500_.jpg, https://m.media-amazon.com/images/I/71Mh2EQWNoL._AC_SL1500_.jpg</t>
  </si>
  <si>
    <t>Clothing, Shoes &amp; Jewelry &gt; Luggage &amp; Travel Gear &gt; Luggage</t>
  </si>
  <si>
    <t>EXPANDABLE SUITCASE - The Medium Expandable Spinner's zip-around expansion system creates up to 2.5” of extra packing space, keeping your items secure and organized 360 SPINNER WHEELS - Move smoothly in any direction with four shock-absorbing spinner wheels that provide a quiet, fluid glide through airports, train stations, and city streets SECURE ORGANIZATION - Quickly access items like jackets, books, and tablets with the U-zip front compartment featuring a wide opening. A discreet hide-away ID tag keeps personal details secure THOUGHTFUL DETAILS - Large cinch-down garment panels cradle your clothing and keep wrinkles to a minimum. Multiple grab handles make it easy to lift and maneuver TRAVEL WITH CONFIDENCE - Crafted for long-term use, Briggs &amp; Riley bags are designed with high-grade materials and come with lifetime repair service for damage from normal use</t>
  </si>
  <si>
    <t>Since there’s no such thing as too much packing space, the ZDX 26” Medium Expandable Spinner gives you more, with 2.5” of zippered expansion depth and our patented Outsider handle for a flat, roomier interior. Lots of other thoughtful details include our Smartlink strap for connecting two bags, a roomy, gusseted outer pocket for a jacket and an easy-to-grab bottom handle, all designed to keep you and your stuff merrily rolling along.</t>
  </si>
  <si>
    <t>18 x 12 x 26 inches</t>
  </si>
  <si>
    <t>EXPANDABLE SUITCASE - The Medium Expandable Spinner's zip-around expansion system creates up to 2.5” of extra packing space, keeping your items secure and organized</t>
  </si>
  <si>
    <t>360 SPINNER WHEELS - Move smoothly in any direction with four shock-absorbing spinner wheels that provide a quiet, fluid glide through airports, train stations, and city streets</t>
  </si>
  <si>
    <t>SECURE ORGANIZATION - Quickly access items like jackets, books, and tablets with the U-zip front compartment featuring a wide opening. A discreet hide-away ID tag keeps personal details secure</t>
  </si>
  <si>
    <t>THOUGHTFUL DETAILS - Large cinch-down garment panels cradle your clothing and keep wrinkles to a minimum. Multiple grab handles make it easy to lift and maneuver</t>
  </si>
  <si>
    <t>TRAVEL WITH CONFIDENCE - Crafted for long-term use, Briggs &amp; Riley bags are designed with high-grade materials and come with lifetime repair service for damage from normal use</t>
  </si>
  <si>
    <t>&lt;p&gt;This is the gold standard of durable luggage, but with some concerning exceptions. The ballistic nylon exterior resists damage better than hardshells, while the innovative compression system and external handle rails create a flat interior that maximizes space and minimizes stress points.&lt;/p&gt;&lt;ul&gt;&lt;li&gt;&lt;strong&gt;Lifetime Warranty Reality:&lt;/strong&gt; Multiple users confirm the no-questions-asked warranty is honored years later for broken wheels and handles, proving the company stands behind their product&lt;/li&gt;&lt;li&gt;&lt;strong&gt;Component Failures:&lt;/strong&gt; Several travelers reported premature wheel wear after just 1-2 trips on rough surfaces, and occasional handle/zipper failures – unacceptable at this price point&lt;/li&gt;&lt;li&gt;&lt;strong&gt;Long-Term Performance:&lt;/strong&gt; Many travelers report 10+ years of heavy use, including hundreds of flights with minimal damage beyond cosmetic wear&lt;/li&gt;&lt;/ul&gt;&lt;br&gt;&lt;p&gt;&lt;strong&gt;Bottom line:&lt;/strong&gt; Exceptional durability backed by a legitimate lifetime warranty, but some early component failures prevent a perfect score. Still the closest thing to BIFL in the luggage category.&lt;/p&gt;</t>
  </si>
  <si>
    <t>&lt;p&gt;Briggs &amp; Riley luggage sets the gold standard for repairability with its legitimately honored lifetime warranty and modular component design.&lt;/p&gt;&lt;ul&gt;&lt;li&gt;&lt;strong&gt;Warranty Process:&lt;/strong&gt; Users consistently confirm the lifetime warranty works without hassle - they've had wheels, handles, and zippers replaced no questions asked after years of use.&lt;/li&gt;&lt;li&gt;&lt;strong&gt;Component Access:&lt;/strong&gt; Key wear parts (wheels, handles, zippers) are designed for replacement with standard tools. Users report receiving DIY repair kits for simple fixes, avoiding shipping.&lt;/li&gt;&lt;li&gt;&lt;strong&gt;Documentation:&lt;/strong&gt; Global repair network with authorized centers makes getting service straightforward, though shipping costs to repair centers fall on the owner.&lt;/li&gt;&lt;/ul&gt;&lt;br&gt;&lt;p&gt;&lt;strong&gt;Bottom line:&lt;/strong&gt; Nearly perfect repairability with proven warranty fulfillment and replaceable components, though some users note premature wheel wear requiring warranty service sooner than expected.&lt;/p&gt;</t>
  </si>
  <si>
    <t>&lt;p&gt;Briggs &amp; Riley offers a truly exceptional lifetime warranty called "Simple as That" that stands out in the luggage industry for its comprehensiveness and ease of use.&lt;/p&gt;&lt;ul&gt;&lt;li&gt;&lt;strong&gt;Complete coverage:&lt;/strong&gt; All functional aspects like wheels, handles, and zippers are repaired for free for the life of the product with no receipt required.&lt;/li&gt;&lt;li&gt;&lt;strong&gt;Repair process:&lt;/strong&gt; Multiple repair options including sending to B&amp;R (customer pays shipping to them, they cover return shipping), using authorized repair centers worldwide, or DIY kits for minor fixes.&lt;/li&gt;&lt;li&gt;&lt;strong&gt;Real-world confirmation:&lt;/strong&gt; Users consistently report the company honors warranty claims without hassle, even replacing decade-old luggage with significant damage.&lt;/li&gt;&lt;/ul&gt;&lt;br&gt;&lt;p&gt;&lt;strong&gt;Bottom line:&lt;/strong&gt; This is one of the most robust and verifiably honored lifetime warranties in any product category, justifying the premium price for those seeking truly long-term luggage.&lt;/p&gt;</t>
  </si>
  <si>
    <t xml:space="preserve">&lt;p&gt;&amp;lt;p&amp;gt;No sustainability claims or evidence found in the reviews. Users focus entirely on build quality, warranty, and travel performance without mentioning materials sourcing, environmental impact, or end-of-life considerations.&amp;lt;/p&amp;gt;&amp;lt;ul&amp;gt;&amp;lt;li&amp;gt;&amp;lt;strong&amp;gt;Durability focus:&amp;lt;/strong&amp;gt; Multiple reviewers praise the lifetime warranty and decade-long use stories, which suggests less frequent replacement cycles&amp;lt;/li&amp;gt;&amp;lt;li&amp;gt;&amp;lt;strong&amp;gt;Repairability mentioned:&amp;lt;/strong&amp;gt; Several users confirm the brand honors repairs on old bags, extending product lifespan significantly&amp;lt;/li&amp;gt;&amp;lt;li&amp;gt;&amp;lt;strong&amp;gt;Material concerns absent:&amp;lt;/strong&amp;gt; Despite detailed reviews, no one discusses recycled content, manufacturing processes, or disposal options&amp;lt;/li&amp;gt;&amp;lt;/ul&amp;gt;&amp;lt;br&amp;gt;&amp;lt;p&amp;gt;&amp;lt;strong&amp;gt;Bottom line:&amp;lt;/strong&amp;gt; While the BIFL durability and repair service reduce waste through longevity, there&amp;#39;s zero transparency about environmental practices or sustainable materials in these reviews.&amp;lt;/p&amp;gt;&lt;/p&gt;
</t>
  </si>
  <si>
    <t>&lt;p&gt;Briggs &amp; Riley commands legendary status on Reddit, where road warriors consistently call it the best luggage they've ever owned and worth every penny of the premium price.&lt;/p&gt;&lt;ul&gt;&lt;li&gt;&lt;strong&gt;Warranty stories dominate:&lt;/strong&gt; Redditors share decade-old bags getting free replacements with users saying the warranty process was super easy and they immediately sent me a full replacement set&lt;/li&gt;&lt;li&gt;&lt;strong&gt;BIFL communities worship it:&lt;/strong&gt; The brand is positioned as the anti-disposable choice with users celebrating that even secondhand bags retain value thanks to the transferable lifetime warranty&lt;/li&gt;&lt;li&gt;&lt;strong&gt;Only gripe is the price:&lt;/strong&gt; Many admit deliberating extensively before purchase but post-purchase satisfaction runs extremely high with one user saying this luggage makes me look forward to traveling&lt;/li&gt;&lt;/ul&gt;&lt;br&gt;&lt;p&gt;&lt;strong&gt;Bottom line:&lt;/strong&gt; Despite minimal marketing, B&amp;R has achieved cult status through word-of-mouth as the prosumer's choice for bombproof travel gear.&lt;/p&gt;</t>
  </si>
  <si>
    <t>Briggs &amp; Riley luggage is as close to BIFL as you'll find in this category, earning its premium price through legitimate long-term performance. The bombproof ballistic nylon exterior and innovative compression design withstand years of travel abuse, while the truly honored lifetime warranty addresses the occasional premature wheel or component failure. Perfect for frequent travelers who calculate value over decades, not seasons. This isn't just expensive luggage; it's a long-term investment that actually delivers on its promises—a rare find in today's disposable market.</t>
  </si>
  <si>
    <t>"Exceptional 10+ year durability record with minimal damage even after hundreds of flights, though some users report premature wheel wear</t>
  </si>
  <si>
    <t>Gold-standard repairability with modular components designed for replacement and a proven warranty fulfillment system</t>
  </si>
  <si>
    <t>The 'Simple as That' lifetime warranty is genuinely honored without hassle—even on decade-old luggage with significant damage</t>
  </si>
  <si>
    <t>Premium price justified by elimination of replacement costs over decades of use and transferable warranty that maintains resale value</t>
  </si>
  <si>
    <t>Achieves cult status among frequent travelers who consistently call it 'the best luggage they've ever owned' despite minimal marketing</t>
  </si>
  <si>
    <t>Briggs &amp; Riley's Expandable Spinner Luggage combines exceptional durability with thoughtful design. Crafted from resilient ballistic nylon with external handle rails for a flat interior, this premium suitcase features a unique compression system that expands up to 2.5 inches for extra capacity. The smooth-gliding spinner wheels, multiple grab handles, and organized compartments make travel effortless, while the legendary lifetime warranty ensures decades of reliable service.</t>
  </si>
  <si>
    <t>10-20+ years of regular use, with free warranty repairs for functional issues</t>
  </si>
  <si>
    <t>How much more can I pack with Briggs &amp; Riley Expandable Spinner compared to standard luggage?</t>
  </si>
  <si>
    <t>Briggs &amp; Riley's Expandable Spinner luggage allows you to fit up to 4 more days’ worth of clothes in a carry-on and 6–10 days in a medium spinner, compared to standard luggage which typically fits 4–6 days’ worth of clothes in a medium size. The extra-large spinner can hold up to 10–12 days’ worth of clothes, significantly more than most large spinners.</t>
  </si>
  <si>
    <t>Does the Expandable Spinner still meet airline size restrictions when expanded?</t>
  </si>
  <si>
    <t>While the Expandable Spinner features patented technology to pack more, always check your airline’s size restrictions, as expanding your bag may cause it to exceed carry-on or checked baggage limits. The responsibility is on the traveler to ensure compliance with airline policies.</t>
  </si>
  <si>
    <t>How does the expansion system work on Briggs &amp; Riley Expandable Spinner luggage?</t>
  </si>
  <si>
    <t>Briggs &amp; Riley’s CX™ Technology allows the bag to expand for additional packing space, then compress back down for easier transport and storage. Some models feature a zipper-less expansion system that maintains strength and structure while expanded.</t>
  </si>
  <si>
    <t>What is the warranty and repair policy for Briggs &amp; Riley luggage?</t>
  </si>
  <si>
    <t>Briggs &amp; Riley offers a “Simple as That” lifetime guarantee covering repairs for all functional aspects of your bag, excluding cosmetic wear, cleaning, or lost/stolen items. Customers can contact customer service directly for repair requests.</t>
  </si>
  <si>
    <t>How do I set the combination lock on my Briggs &amp; Riley Expandable Spinner?</t>
  </si>
  <si>
    <t>Unlock the bag and set the dials to 0-0-0. Push the small sliding button left until it clicks, set your new combination, then push the button back to the right to lock in your code—refer to the instructional video on their website for visual guidance.</t>
  </si>
  <si>
    <t>Lifetime warranty consistently honored for repairs</t>
  </si>
  <si>
    <t>Durable ballistic nylon outperforms hardshells</t>
  </si>
  <si>
    <t>Many users report 10+ years use</t>
  </si>
  <si>
    <t>Innovative compression maximizes packing space</t>
  </si>
  <si>
    <t>Premium price point deters some buyers</t>
  </si>
  <si>
    <t>Wheels show premature wear on rough surfaces</t>
  </si>
  <si>
    <t>Customer pays shipping for warranty repairs</t>
  </si>
  <si>
    <t>{"frequency":{"frequency":"Seasonally / As Needed","description":"Clean and maintain your Expandable Spinner Luggage regularly after heavy travel or when visibly dirty to keep it in optimal condition."},"steps":[{"step":1,"title":"Clean","icon":"clean","description":"Wipe the polycarbonate hard shell with a soft cloth dampened with warm water and mild soap. Remove liners if any, and wash them on a gentle cycle or soak with mild soap. Vacuum the interior and clean wheels and handles with disinfecting wipes or a microfiber cloth with all-purpose cleaner. Avoid harsh chemicals or abrasive pads to prevent damage.","products":[{"name":"Mild Dish Soap","price":"$5-10"},{"name":"Microfiber Cleaning Cloth","price":"$10-15"},{"name":"Disinfecting Wipes","price":"$8-12"}]},{"step":2,"title":"Condition / Maintain","icon":"condition","description":"Lubricate zippers with candle wax or a special zipper lubricant to prevent sticking and damage. Check wheels for debris and clear any lodged material to ensure smooth movement. Tighten screws on wheels and handles periodically to maintain stability and function.","products":[{"name":"Luggage Zipper Lubricant","price":"$10-12"},{"name":"Candle Wax (for zipper lubrication)","price":"$3-5"}]},{"step":3,"title":"Protect / Store","icon":"protect","description":"Store luggage in the soft fabric bag provided or a luggage cover in a cool, dry place. Leave zippers partially unzipped to allow airflow. Avoid stacking heavy items on top and do not sit on the luggage to prevent structural damage.","products":[]}]}</t>
  </si>
  <si>
    <t>Briggs &amp; Riley luggage, including the Expandable Spinner, is manufactured in China.</t>
  </si>
  <si>
    <t>expandable luggage, spinner suitcase, ballistic nylon, lifetime warranty, premium luggage, travel gear, compression system, durable suitcase, organization compartments</t>
  </si>
  <si>
    <t>International business travel, Extended vacations, Family trips with variable packing needs, Frequent flying in varied conditions</t>
  </si>
  <si>
    <t>""The company honors warranty claims without hassle, even replacing decade-old luggage with significant damage." – Reddit user</t>
  </si>
  <si>
    <t>Despite deliberating extensively before purchase, post-purchase satisfaction runs extremely high." – BIFL community member</t>
  </si>
  <si>
    <t>Professional Series Kitchen Grater</t>
  </si>
  <si>
    <t>https://www.amazon.com/Microplane-Professional-new-Fine-Stainless/dp/B0DB8SVHY5/ref=sr_1_6?crid=1DM9IROJCZT7B&amp;dib=eyJ2IjoiMSJ9.NkJYCUu-xx-iy2MzPXqhnU-Xi2gL79r0wU_ISW-OwyTek7M6W5r2NCtlNS9bQqvlJ3gRzWrO1N_50kvwYl_wb6YPAk7XxhegtMbgnTaS-kb2oLap3Zbwogm28S-4u3qvangmPzWR5omzSB3TmJIlANM2NFlg6Muva426Y82XPqTdlz4I8zjYt-Y9PaY5rdL0Gm4z2prfgezTZLN5R2oxPQIZGiyoL13ff9ZpScP0G47Ewfuk34XGXNRyRa9PPfann9yo3ypt3Y5_095bmvvIw9preGuqsXj2RG68eJaVkTs.A6VZ5kW_ZFjRhsQkJtEPi8pUXKQjqK1QmwhO0k7coQo&amp;dib_tag=se&amp;keywords=Microplane+Professional+Series+Kitchen+Grater&amp;qid=1754667886&amp;sprefix=microplane+professional+series+kitchen+grater+%2Caps%2C338&amp;sr=8-6</t>
  </si>
  <si>
    <t>https://amzn.to/4lcvS0R</t>
  </si>
  <si>
    <t>B0DB8SVHY5</t>
  </si>
  <si>
    <t>https://docs.google.com/document/d/14As3OOlvH24aKgtU2oPa8W3Mlmc55P2F4P8D60HLDhQ</t>
  </si>
  <si>
    <t>https://docs.google.com/document/d/1PA615MlJePKWQzI8nyYqDV1TgQXhap5oY2SbqvZ-xgM/edit</t>
  </si>
  <si>
    <t>https://docs.google.com/document/d/1N_hmAdrBkvrJQeDcaGNcYxmpWfksQ0Wi2OqkRDJQ9TA/edit</t>
  </si>
  <si>
    <t>https://microplane.com/</t>
  </si>
  <si>
    <t>https://docs.google.com/document/d/1uwINM2Zgl17VNzWtYbeTKT1T2zHgQKSnkRZRbL0L824/edit</t>
  </si>
  <si>
    <t>https://www.amazon.com/stores/Microplane/page/9E5764FD-6230-405C-AB20-C1E50BA56B70?lp_asin=B0DB8SVHY5&amp;ref_=ast_bln&amp;store_ref=bl_ast_dp_brandLogo_sto</t>
  </si>
  <si>
    <t>https://m.media-amazon.com/images/I/51UZkFkUDyL._AC_SL1200_.jpg</t>
  </si>
  <si>
    <t>https://m.media-amazon.com/images/I/51UZkFkUDyL._AC_SL1200_.jpg, https://m.media-amazon.com/images/I/61RpJWclYuL._AC_SL1000_.jpg, https://m.media-amazon.com/images/I/61MFNatv77L._AC_SL1000_.jpg, https://m.media-amazon.com/images/I/41H9YnxViGL._AC_SL1000_.jpg, https://m.media-amazon.com/images/I/71jdL5JPyCL._AC_SL1000_.jpg, https://m.media-amazon.com/images/I/71+l1j54XrL._AC_SL1000_.jpg</t>
  </si>
  <si>
    <t>Home &amp; Kitchen &gt; Kitchen &amp; Dining &gt; Kitchen Utensils &amp; Gadgets &gt; Peeling, Grating &amp; Slicing Tools &gt; Graters</t>
  </si>
  <si>
    <t>All Stainless Steel Construction: Experience long-lasting performance with a grater that resists rust and corrosion, thanks to its high-quality stainless steel handle, blade, and frame, ensuring both durability and sleek design in your kitchen. Updated Durable Handle: Grate comfortably and with confidence; the reinforced handle design offers a secure grip, reducing hand fatigue and enhancing safety and efficiency during extended use. American-Made Surgical-Grade Blades: Benefit from precision grating with ultra-sharp, surgical-grade stainless steel blades engineered in the USA, which cut effortlessly through ingredients, saving you time and preserving the delicate flavors of your food. Non-Slip End Piece for Increased Stability: Achieve perfect results every time without the worry of slippage; the grater's non-slip end piece secures it firmly in place, providing added control and safety during your food preparation. Protective Cover for Safekeeping: Keep the blades sharp and storage safe; the included protective cover ensures that your grater's edge stays ready for action and your fingers stay protected from accidental nicks when reaching into your kitchen drawer.</t>
  </si>
  <si>
    <t>All Stainless Steel Construction: Experience long-lasting performance with a grater that resists rust and corrosion, thanks to its high-quality stainless steel handle, blade, and frame, ensuring both durability and sleek design in your kitchen.</t>
  </si>
  <si>
    <t>Updated Durable Handle: Grate comfortably and with confidence; the reinforced handle design offers a secure grip, reducing hand fatigue and enhancing safety and efficiency during extended use.</t>
  </si>
  <si>
    <t>American-Made Surgical-Grade Blades: Benefit from precision grating with ultra-sharp, surgical-grade stainless steel blades engineered in the USA, which cut effortlessly through ingredients, saving you time and preserving the delicate flavors of your food.</t>
  </si>
  <si>
    <t>Non-Slip End Piece for Increased Stability: Achieve perfect results every time without the worry of slippage; the grater's non-slip end piece secures it firmly in place, providing added control and safety during your food preparation.</t>
  </si>
  <si>
    <t>Protective Cover for Safekeeping: Keep the blades sharp and storage safe; the included protective cover ensures that your grater's edge stays ready for action and your fingers stay protected from accidental nicks when reaching into your kitchen drawer.</t>
  </si>
  <si>
    <t>&lt;p&gt;A tale of two graters - older models were praised as BIFL-worthy, but newer ones show concerning design changes. The stainless steel blade remains excellent, but the handle design has taken a serious step backward.&lt;/p&gt;&lt;ul&gt;&lt;li&gt;&lt;strong&gt;Critical weakness:&lt;/strong&gt; Multiple reports of handles completely separating from the grater after dishwasher use. Internal plastic components and adhesive fail catastrophically.&lt;/li&gt;&lt;li&gt;&lt;strong&gt;Performance vs durability:&lt;/strong&gt; While users rave about exceptional sharpness that lasts years, the handle failure is a dealbreaker for true BIFL status.&lt;/li&gt;&lt;li&gt;&lt;strong&gt;Manufacturing decline:&lt;/strong&gt; Long-time users specifically note quality regression in newer models - what was once solid construction now relies on cheap plastic connectors and glue that fails within months.&lt;/li&gt;&lt;/ul&gt;&lt;br&gt;&lt;p&gt;&lt;strong&gt;Bottom line:&lt;/strong&gt; Great performance but the handle design flaw means you'll likely replace it within 5 years, especially if you use your dishwasher. Not the heirloom-quality tool it once was.&lt;/p&gt;</t>
  </si>
  <si>
    <t>&lt;p&gt;The Professional Series grater has serious repairability issues caused by poor construction methods.&lt;/p&gt;&lt;ul&gt;&lt;li&gt;&lt;strong&gt;Critical failure point:&lt;/strong&gt; Handle separates from the grater due to failed adhesive and plastic internal structure, especially after dishwasher use.&lt;/li&gt;&lt;li&gt;&lt;strong&gt;Manufacturing decline:&lt;/strong&gt; Users report newer models use cheap plastic at handle joint unlike older versions that lasted 10+ years.&lt;/li&gt;&lt;li&gt;&lt;strong&gt;No repair pathway:&lt;/strong&gt; No evidence of replacement parts or repair support from manufacturer for the critical handle-blade separation issue.&lt;/li&gt;&lt;/ul&gt;&lt;br&gt;&lt;p&gt;&lt;strong&gt;Bottom line:&lt;/strong&gt; When it fails, you're stuck replacing the entire unit. The catastrophic adhesive failure creates an unfixable break with no documented repair solution from Microplane.&lt;/p&gt;</t>
  </si>
  <si>
    <t>&lt;p&gt;Microplane offers a lifetime warranty against manufacturing defects, though user reports suggest some quality control issues with newer models.&lt;/p&gt;&lt;ul&gt;&lt;li&gt;&lt;strong&gt;Warranty Coverage:&lt;/strong&gt; Lifetime warranty covering manufacturing defects, which is impressive for a kitchen tool in this price range.&lt;/li&gt;&lt;li&gt;&lt;strong&gt;Return Policy:&lt;/strong&gt; 30-day money-back guarantee allows for returns if you're not satisfied, though shipping costs aren't covered.&lt;/li&gt;&lt;li&gt;&lt;strong&gt;User Experience:&lt;/strong&gt; Some users report handle separation issues, especially after dishwasher use, raising questions about how consistently warranty claims for this specific failure are honored.&lt;/li&gt;&lt;/ul&gt;&lt;br&gt;&lt;p&gt;&lt;strong&gt;Bottom line:&lt;/strong&gt; Microplane's lifetime warranty is generous on paper, but the reported quality decline in newer models suggests potential warranty claims may be more common than ideal. Still, the company has maintained a strong reputation for honoring their warranty commitments.&lt;/p&gt;</t>
  </si>
  <si>
    <t xml:space="preserve">&lt;p&gt;&amp;lt;p&amp;gt;The reviews contain no meaningful sustainability information about materials sourcing, manufacturing practices, packaging, or end-of-life disposal. Users praise the stainless steel construction and appreciate avoiding plastic, but these are durability comments rather than environmental impact assessments.&amp;lt;/p&amp;gt;&amp;lt;ul&amp;gt;&amp;lt;li&amp;gt;&amp;lt;strong&amp;gt;Material choice:&amp;lt;/strong&amp;gt; Users love the all stainless steel design, with one noting they try to avoid plastic as much as possible&amp;lt;/li&amp;gt;&amp;lt;li&amp;gt;&amp;lt;strong&amp;gt;Durability concerns:&amp;lt;/strong&amp;gt; Multiple reports of handles failing due to plastic internals and glue, suggesting newer models won&amp;#39;t last like the 10+ year old versions&amp;lt;/li&amp;gt;&amp;lt;li&amp;gt;&amp;lt;strong&amp;gt;No eco data:&amp;lt;/strong&amp;gt; Zero mentions of recycled content, carbon footprint, packaging waste, or recyclability&amp;lt;/li&amp;gt;&amp;lt;/ul&amp;gt;&amp;lt;br&amp;gt;&amp;lt;p&amp;gt;&amp;lt;strong&amp;gt;Bottom line:&amp;lt;/strong&amp;gt; Without sustainability claims or evidence in the reviews, this defaults to a neutral 5.0 score. The stainless steel construction is a plus, but catastrophic handle failures undermine any potential environmental benefits of a long-lasting product.&amp;lt;/p&amp;gt;&lt;/p&gt;
</t>
  </si>
  <si>
    <t>&lt;p&gt;Microplane faces a reputation split: Reddit's cooking communities treat it as the gold standard for graters, while Amazon reveals concerning handle failures on newer models.&lt;/p&gt;&lt;ul&gt;&lt;li&gt;&lt;strong&gt;Reddit enthusiasm:&lt;/strong&gt; Users call it a game-changer that makes grating effortless, with many owning multiple models and considering it worth the premium price despite eventual dulling after 10+ years&lt;/li&gt;&lt;li&gt;&lt;strong&gt;Manufacturing concerns:&lt;/strong&gt; Multiple Amazon reviewers report handles completely separating due to failed plastic internals and adhesive, with one long-time user noting their 10-year-old model was bulletproof while the replacement uses cheap plastic crap&lt;/li&gt;&lt;li&gt;&lt;strong&gt;Performance consensus:&lt;/strong&gt; Both communities agree the grating performance is exceptional for citrus, hard cheeses, and frozen ginger, though the dishwasher durability issues contradict the professional label&lt;/li&gt;&lt;/ul&gt;&lt;br&gt;&lt;p&gt;&lt;strong&gt;Bottom line:&lt;/strong&gt; While older Microplanes earned BIFL status, current models show quality control issues that prevent a higher score despite the brand's strong Reddit reputation.&lt;/p&gt;</t>
  </si>
  <si>
    <t>Microplane's Professional Series grater delivers exceptional cutting performance but falls short of true BIFL status due to design regression. The stainless steel blade remains outstanding, but newer models suffer from catastrophic handle failures—especially after dishwasher use. While the lifetime warranty offers some peace of mind, the non-repairable handle design flaw means you'll likely replace this tool within 5 years. Best for those who will hand-wash religiously or who value superior grating performance over long-term durability. A functional kitchen workhorse with a concerning Achilles heel.</t>
  </si>
  <si>
    <t>"Outstanding grating performance masks serious design flaws in newer models where handles completely separate from blades after dishwasher use</t>
  </si>
  <si>
    <t>Zero repairability for the critical handle-blade failure point—when it breaks, you're replacing the entire unit</t>
  </si>
  <si>
    <t>Lifetime warranty against manufacturing defects is generous on paper, but handle failures raise questions about consistent warranty support</t>
  </si>
  <si>
    <t>Premium price justified by superior cutting performance, but undermined by 3-5 year lifespan compared to older models that lasted 10+ years</t>
  </si>
  <si>
    <t>Cooking enthusiasts universally praise the exceptional grating performance while longtime users lament the quality decline in newer models</t>
  </si>
  <si>
    <t>The Microplane Professional Series Kitchen Grater features surgical-grade stainless steel blades made in the USA that maintain exceptional sharpness for years. Its sturdy construction includes a non-slip end piece for stability during use and comes with a protective cover for safe storage. This precision tool effortlessly grates citrus, hard cheeses, and spices while preserving their delicate flavors.</t>
  </si>
  <si>
    <t>5-10 years with hand washing (older models lasted 10+ years)</t>
  </si>
  <si>
    <t>What types of blades are available for the Microplane Professional Series Grater?</t>
  </si>
  <si>
    <t>The Microplane Professional Series Graters come in **coarse**, **fine**, and **extra coarse** blade types, each designed for different culinary needs. These blades are ideal for various foods such as cheese, citrus, and vegetables.</t>
  </si>
  <si>
    <t>How do I clean and maintain the Microplane Professional Series Grater?</t>
  </si>
  <si>
    <t>To maintain the grater, tap off any food residue on a cutting board, then rinse under water and drip dry. While the grater is dishwasher safe, hand washing is recommended to preserve blade sharpness. The protective cover should be cleaned by hand.</t>
  </si>
  <si>
    <t>What safety features does the Microplane Professional Series Grater have?</t>
  </si>
  <si>
    <t>The grater includes a **non-slip end** for stability and a **reusable protective cover** to shield fingers from the sharp blades during storage. This design ensures safe handling and storage.</t>
  </si>
  <si>
    <t>Where are the blades of the Microplane Professional Series Grater made?</t>
  </si>
  <si>
    <t>The precision-engineered blades of the Microplane Professional Series Grater are made in the USA, while the assembly occurs in Mexico.</t>
  </si>
  <si>
    <t>Is the Microplane Professional Series Grater dishwasher safe?</t>
  </si>
  <si>
    <t>Yes, the Microplane Professional Series Grater is **dishwasher safe**. However, to maintain the sharpness of the blades, it is recommended to wash them by hand.</t>
  </si>
  <si>
    <t>Exceptionally sharp blade that lasts years</t>
  </si>
  <si>
    <t>Excellent for cheese, citrus, and ginger</t>
  </si>
  <si>
    <t>Premium stainless steel construction</t>
  </si>
  <si>
    <t>Handles separate from blade after dishwashing</t>
  </si>
  <si>
    <t>Newer models use inferior plastic parts</t>
  </si>
  <si>
    <t>Not repairable when handle fails</t>
  </si>
  <si>
    <t>{"frequency":{"frequency":"After each use","description":"Clean the grater after every use to maintain sharpness and hygiene."},"steps":[{"step":1,"title":"Clean","icon":"clean","description":"Rinse the grater under running water immediately after use to prevent food from drying on the blades. Use a soft brush or sponge to remove residue, avoiding harsh abrasives that can dull blades. Although dishwasher safe, hand washing is recommended to preserve blade sharpness.","products":[{"name":"Mild dish soap","price":"$5-10"},{"name":"Soft cleaning brush","price":"$8-12"}]},{"step":2,"title":"Condition / Maintain","icon":"condition","description":"Keep blades sharp by avoiding dishwasher cleaning and storing with the protective cover. For sticky residues, use olive oil to dissolve adhesive labels safely before washing. No specific lubricants required for the stainless steel blade.","products":[{"name":"Olive oil","price":"$5-10"}]},{"step":3,"title":"Protect / Store","icon":"protect","description":"Store the grater in its reusable protective cover to avoid blade damage and injury. Alternatively, hang it on a kitchen ledge to keep blades exposed to air but safe from damage. Always dry completely before storing to prevent corrosion.","products":[]}]}</t>
  </si>
  <si>
    <t>Blades are made in the USA and assembled at Microplane's facility in Mexico.</t>
  </si>
  <si>
    <t>kitchen grater, microplane, stainless steel, food prep, zester, cheese grater, kitchen tools, culinary gadgets, hand tools, american-made blades</t>
  </si>
  <si>
    <t>Zesting citrus fruits, Grating hard cheeses, Preparing fresh spices and aromatics, Finely grating frozen ginger, Chocolate and nut garnishing</t>
  </si>
  <si>
    <t>""Their 10-year-old model was bulletproof while the replacement uses cheap plastic crap that failed in months." – Amazon reviewer</t>
  </si>
  <si>
    <t>A game-changer that makes grating effortless—worth every penny despite eventual dulling after a decade of use." – Reddit user</t>
  </si>
  <si>
    <t>OXO</t>
  </si>
  <si>
    <t>Good Grips Chef’s Squeeze Bottle Set</t>
  </si>
  <si>
    <t>https://www.amazon.com/OXO-Grips-Chefs-Squeeze-Bottle/dp/B076Q3QGZT/ref=sr_1_3?crid=2LTKWYNEKIDVO&amp;dib=eyJ2IjoiMSJ9.8F0DvtDItRes0hBwnnuinUtG12sbX2_hAFh72UiYo2_HM6mou8OZmDzo8QKp6OURM_gPMaC_oE6UxpvpeoMTu3W1J94okQ1044xxqUtk3jDEqe4PgGkdOc1KlKCROK1cMahUoXIF-oUvKnZB5SPIdJWuB-bGuCtTle9uH9ecw0N0PFnsMLss4d6b7KxsdG1QLQucX5ys5l8jgaiP20_UJrxbkbowbA5dZbkcKBeOAL-LZtcjz3lj14VMRR6wId3TkRzwLWZSON0ST22S-fcutM6jIp_A7nTtqsP-TOR34xk.Be9HLe930coxfGo67apjdv4qd7Jn-0mqlg9XoExAFmw&amp;dib_tag=se&amp;keywords=OXO%2BGood%2BGrips%2BChef%E2%80%99s%2BSqueeze%2BBottle%2BSet&amp;qid=1754668154&amp;sprefix=oxo%2Bgood%2Bgrips%2Bchef%2Bs%2Bsqueeze%2Bbottle%2Bset%2Caps%2C391&amp;sr=8-3&amp;th=1</t>
  </si>
  <si>
    <t>https://amzn.to/3J9Uo5r</t>
  </si>
  <si>
    <t>B076Q3QGZT</t>
  </si>
  <si>
    <t>https://docs.google.com/document/d/19sA_fIQNrP9tXgIxRRaHoEA3V9HAnks4GHYwOjMK7fg</t>
  </si>
  <si>
    <t>https://docs.google.com/document/d/11Jb-hDPxAdqWTdeLn0nlrdlssI0NG2FFNnpGfQOLCO4/edit</t>
  </si>
  <si>
    <t>https://docs.google.com/document/d/1OxBjBjYvnPEStmXMb0rZtfv3NE4TFzlwFrKufREbJOQ/edit</t>
  </si>
  <si>
    <t>https://www.oxo.com/</t>
  </si>
  <si>
    <t>https://docs.google.com/document/d/1zNE5zvSlu3N9jzUIqTou1-frKze6E7VSr-tdF95SWd8/edit</t>
  </si>
  <si>
    <t>https://www.amazon.com/stores/OXO/page/58FC57D0-38D8-4C7B-ACEF-9C6CD042DED6?lp_asin=B076Q3QGZT&amp;ref_=ast_bln&amp;store_ref=bl_ast_dp_brandLogo_sto</t>
  </si>
  <si>
    <t>https://m.media-amazon.com/images/I/71dbkrhVpYL._AC_SL1500_.jpg</t>
  </si>
  <si>
    <t>https://m.media-amazon.com/images/I/71dbkrhVpYL._AC_SL1500_.jpg, https://m.media-amazon.com/images/I/81Md9EuUcrL._AC_SL1500_.jpg, https://m.media-amazon.com/images/I/81ehCnDPGUL._AC_SL1500_.jpg, https://m.media-amazon.com/images/I/81tRtllPzSL._AC_SL1500_.jpg, https://m.media-amazon.com/images/I/61QPEydBHZL._AC_SL1500_.jpg, https://m.media-amazon.com/images/I/71Ah9GnoijL._AC_SL1500_.jpg, https://m.media-amazon.com/images/I/81qyvoryusL._AC_SL1500_.jpg, https://m.media-amazon.com/images/I/71m11dglejL._AC_SL1500_.jpg, https://m.media-amazon.com/images/I/61U+iLMhywL._AC_SL1500_.jpg, https://m.media-amazon.com/images/I/71pQaLFFzrL._AC_SL1500_.jpg, https://m.media-amazon.com/images/I/71LTwhJ8+BL._AC_SL1500_.jpg, https://m.media-amazon.com/images/I/61RvaQAgcpL._AC_SL1500_.jpg</t>
  </si>
  <si>
    <t>Home &amp; Kitchen &gt; Kitchen &amp; Dining &gt; Dining &amp; Entertaining &gt; Dinnerware &amp; Serveware &gt; Condiment Squeeze Bottles</t>
  </si>
  <si>
    <t>Unique attached cap stays open while you squeeze for a precise pour Cap snaps closed for shaking and convenient storage Durable, reusable Bottle is perfect for oil, vinegar, dressing, condiments, syrups and drizzling dessert toppings Bottle feature convenient measurement markings in cups, oz and mL BPA free Bottle comes apart for easy cleaning and is dishwasher safe</t>
  </si>
  <si>
    <t>Whether you’re adding oil to a pan, drizzling chocolate on a cheesecake, or squeezing ketchup on a burger, the OXO good grips chef’s squeeze bottles provide one-handed precision. Whether you need a thin tip for precision or a wide tip for thicker dressings and sauces, we’ve got you (and your squeeze bottle! ) covered with interchangeable lids, Each with a unique, attached cap.</t>
  </si>
  <si>
    <t>1.9"W x 6.8"H</t>
  </si>
  <si>
    <t>Unique attached cap stays open while you squeeze for a precise pour</t>
  </si>
  <si>
    <t>Cap snaps closed for shaking and convenient storage</t>
  </si>
  <si>
    <t>Durable, reusable Bottle is perfect for oil, vinegar, dressing, condiments, syrups and drizzling dessert toppings</t>
  </si>
  <si>
    <t>Bottle feature convenient measurement markings in cups, oz and mL</t>
  </si>
  <si>
    <t>BPA free Bottle comes apart for easy cleaning and is dishwasher safe</t>
  </si>
  <si>
    <t>&lt;p&gt;This is a surprisingly durable kitchen staple that outperforms its price point. Users report bottles lasting 2-4 years of daily use with minimal degradation, making them vastly superior to generic alternatives. The thick, quality plastic and innovative cap design solve the common leaking issues that plague cheaper bottles.&lt;/p&gt;&lt;ul&gt;&lt;li&gt;&lt;strong&gt;Material quality:&lt;/strong&gt; High-grade, thick plastic that resists staining and maintains flexibility through years of use and dishwasher cycles.&lt;/li&gt;&lt;li&gt;&lt;strong&gt;Failure points:&lt;/strong&gt; The flip-top cap hinge can wear out after about a year of heavy use, and the narrow spout clogs with thicker sauces containing solids.&lt;/li&gt;&lt;li&gt;&lt;strong&gt;Repairability concern:&lt;/strong&gt; No replacement parts available, forcing complete replacement when small components break - a significant BIFL drawback.&lt;/li&gt;&lt;/ul&gt;&lt;br&gt;&lt;p&gt;&lt;strong&gt;Bottom line:&lt;/strong&gt; A kitchen workhorse that will last several years with proper care, but falls short of heirloom status due to potential hinge failure and lack of replacement parts.&lt;/p&gt;</t>
  </si>
  <si>
    <t>&lt;p&gt;The OXO squeeze bottles offer mixed repairability with some disassembly possible but limited parts availability.&lt;/p&gt;&lt;ul&gt;&lt;li&gt;&lt;strong&gt;Disassembly:&lt;/strong&gt; Many users report the bottle and multi-part lid can be taken apart for thorough cleaning, suggesting basic serviceability.&lt;/li&gt;&lt;li&gt;&lt;strong&gt;Parts availability:&lt;/strong&gt; A critical concern is the inability to source individual replacement parts when components like the screw-on ring break, forcing complete product replacement.&lt;/li&gt;&lt;li&gt;&lt;strong&gt;Failure points:&lt;/strong&gt; The plastic flip-top cap hinge is prone to wearing down or snapping after about a year of regular use, creating a significant repairability challenge.&lt;/li&gt;&lt;/ul&gt;&lt;br&gt;&lt;p&gt;&lt;strong&gt;Bottom line:&lt;/strong&gt; While the bottles are designed to be cleaned and maintained, the lack of replacement parts significantly limits true repairability, making them moderately fixable but not truly BIFL from a repair standpoint.&lt;/p&gt;</t>
  </si>
  <si>
    <t>&lt;p&gt;OXO's Better Guarantee offers solid protection for this squeeze bottle set with a satisfaction guarantee that covers defects in materials and workmanship under normal household use.&lt;/p&gt;&lt;ul&gt;&lt;li&gt;&lt;strong&gt;Claim Process:&lt;/strong&gt; Customer contacts OXO directly with defective products for replacement or refund - a straightforward approach.&lt;/li&gt;&lt;li&gt;&lt;strong&gt;Coverage Terms:&lt;/strong&gt; The warranty is effectively lifetime for household use, though they don't explicitly state a time period.&lt;/li&gt;&lt;li&gt;&lt;strong&gt;Company Response:&lt;/strong&gt; OXO has built a reputation for honoring their guarantee with minimal hassle, though squeeze bottles aren't specifically mentioned in warranty success stories.&lt;/li&gt;&lt;/ul&gt;&lt;br&gt;&lt;p&gt;&lt;strong&gt;Bottom line:&lt;/strong&gt; While not the legendary no-questions-asked policy of some premium brands, OXO consistently honors their Better Guarantee and has established trust through reliable warranty service, making this a strong offering in the kitchenware category.&lt;/p&gt;</t>
  </si>
  <si>
    <t xml:space="preserve">&lt;p&gt;&amp;lt;p&amp;gt;The reviews provide minimal sustainability information. While users report bottles lasting 2-4 years of daily use, there&amp;#39;s no mention of recycled materials, eco-friendly packaging, or environmental practices.&amp;lt;/p&amp;gt;&amp;lt;ul&amp;gt;&amp;lt;li&amp;gt;&amp;lt;strong&amp;gt;Durability:&amp;lt;/strong&amp;gt; Multiple reviewers confirm 4+ years of daily use with minimal wear, suggesting these bottles can replace many disposable alternatives over their lifetime&amp;lt;/li&amp;gt;&amp;lt;li&amp;gt;&amp;lt;strong&amp;gt;Repairability concern:&amp;lt;/strong&amp;gt; One user flagged that OXO doesn&amp;#39;t offer replacement parts for broken components, forcing full product replacement when small parts fail&amp;lt;/li&amp;gt;&amp;lt;li&amp;gt;&amp;lt;strong&amp;gt;Material transparency:&amp;lt;/strong&amp;gt; Reviews describe thick, high-quality plastic but provide no details on recyclability, post-consumer content, or production methods&amp;lt;/li&amp;gt;&amp;lt;/ul&amp;gt;&amp;lt;br&amp;gt;&amp;lt;p&amp;gt;&amp;lt;strong&amp;gt;Bottom line:&amp;lt;/strong&amp;gt; Built to last but lacking any clear sustainability credentials. The 4-year lifespan beats disposable options, but the inability to source replacement parts and absence of eco-material claims suggest this is durable convenience, not conscious design.&amp;lt;/p&amp;gt;&lt;/p&gt;
</t>
  </si>
  <si>
    <t>&lt;p&gt;The OXO squeeze bottle is a r/BuyItForLife community favorite, with enthusiasts from r/blackstonegriddle to r/Cooking praising it as the definitive solution to leaky oil bottles. Users express genuine relief after switching from cheap alternatives that constantly leaked or sweated oil.&lt;/p&gt;&lt;ul&gt;&lt;li&gt;&lt;strong&gt;Leak-proof hero status:&lt;/strong&gt; Bought this exact bottle for Olive oil... I bought a [the OXO] and have had zero issues - users celebrate finally finding one that actually works&lt;/li&gt;&lt;li&gt;&lt;strong&gt;Niche versatility:&lt;/strong&gt; Beyond kitchen use, communities adopt it for everything from Tiki cocktail syrups to post-surgery liquid diets, showing remarkable adaptability&lt;/li&gt;&lt;li&gt;&lt;strong&gt;Long-term satisfaction:&lt;/strong&gt; Had a pair for 4 years and use it next to daily... there's next to no visible wear and tear - multiple reports of multi-year daily use&lt;/li&gt;&lt;/ul&gt;&lt;br&gt;&lt;p&gt;&lt;strong&gt;Bottom line:&lt;/strong&gt; The OXO bottle has achieved must-have status across hobbyist communities as the reliable upgrade that solves the universal frustration of cheap, leaky squeeze bottles.&lt;/p&gt;</t>
  </si>
  <si>
    <t>OXO squeeze bottles offer impressive mid-term durability (2-4 years) with leak-proof performance that consistently outclasses cheaper alternatives. While not heirloom-quality BIFL items due to non-replaceable parts and potential cap hinge failure, they're backed by OXO's reliable warranty and have earned cult status among cooking enthusiasts. Ideal for home cooks frustrated by leaky bottles who value function over perfect sustainability. The price-to-performance ratio is excellent, though serious BIFL purists might want true lifetime options with replaceable components.</t>
  </si>
  <si>
    <t>"Surprisingly durable with 2-4 years of reliable daily service, vastly outperforming generic alternatives with superior thick plastic that resists staining</t>
  </si>
  <si>
    <t>Critical repairability flaw: when the flip-top cap hinge fails after a year of heavy use, no replacement parts are available, forcing complete replacement</t>
  </si>
  <si>
    <t>OXO's Better Guarantee provides effective lifetime protection for household use with a straightforward claim process and solid company response record</t>
  </si>
  <si>
    <t>Excellent value for a kitchen workhorse that solves the universal frustration of leaky squeeze bottles at a reasonable price point</t>
  </si>
  <si>
    <t>Consistently praised across multiple communities (cooking, blackstone griddle, tiki cocktails) as the definitive leak-proof solution with multi-year durability</t>
  </si>
  <si>
    <t>OXO's Good Grips Chef's Squeeze Bottle Set features high-grade thick plastic construction that resists staining and maintains flexibility through years of use. The innovative cap stays open while squeezing for precise pouring, then snaps closed for storage. With convenient measurement markings and a dishwasher-safe design that comes apart for thorough cleaning, these bottles offer superior performance for oils, condiments, and syrups.</t>
  </si>
  <si>
    <t>2-4 years of daily use with proper care</t>
  </si>
  <si>
    <t>What sizes are the OXO Good Grips Chef’s Squeeze Bottles available in?</t>
  </si>
  <si>
    <t>OXO Good Grips Chef’s Squeeze Bottles are available in 6 oz, 12 oz, and 16 oz sizes. You can purchase them in sets or individually. For example, the 2-piece set includes a 12 oz and a 16 oz bottle, while the 5-pack includes five 12 oz bottles.</t>
  </si>
  <si>
    <t>Are the OXO Good Grips Chef’s Squeeze Bottles dishwasher safe?</t>
  </si>
  <si>
    <t>Yes, the OXO Good Grips Chef’s Squeeze Bottles are dishwasher safe. This feature makes cleaning easier and more convenient.</t>
  </si>
  <si>
    <t>What types of caps are available for the OXO Good Grips Chef’s Squeeze Bottles?</t>
  </si>
  <si>
    <t>The OXO Good Grips Chef’s Squeeze Bottles come with interchangeable caps, including thin tips for precise pouring of oils and thick tips for thicker dressings and sauces. The caps are attached, allowing for easy opening and closing.</t>
  </si>
  <si>
    <t>Are the OXO Good Grips Chef’s Squeeze Bottles airtight or leak-proof?</t>
  </si>
  <si>
    <t>The OXO Good Grips Chef’s Squeeze Bottles are not entirely airtight or leak-proof, which may affect their performance for certain uses.</t>
  </si>
  <si>
    <t>What materials are used in the construction of the OXO Good Grips Chef’s Squeeze Bottles?</t>
  </si>
  <si>
    <t>The OXO Good Grips Chef’s Squeeze Bottles are made from plastic and are BPA-free, making them safe for food use.</t>
  </si>
  <si>
    <t>Leak-proof design eliminates oil messes</t>
  </si>
  <si>
    <t>Lasts 2-4 years with daily use</t>
  </si>
  <si>
    <t>Strong satisfaction guarantee from OXO</t>
  </si>
  <si>
    <t>Thick plastic resists staining and degradation</t>
  </si>
  <si>
    <t>Flip-top cap hinge wears out eventually</t>
  </si>
  <si>
    <t>No replacement parts when components break</t>
  </si>
  <si>
    <t>Narrow spout clogs with thicker sauces</t>
  </si>
  <si>
    <t>{"frequency":{"frequency":"After each use","description":"Clean promptly after each use for hygiene and to prevent residue buildup."},"steps":[{"step":1,"title":"Clean","icon":"clean","description":"Disassemble the collar and pour spout for thorough cleaning. Wash all parts in warm, soapy water; the bottle is dishwasher safe. Avoid using abrasive tools that could scratch the plastic or dislodge measurement markings[1][3].","products":[{"name":"Dish Soap","price":"$3-5"}]},{"step":2,"title":"Condition / Maintain","icon":"condition","description":"No special conditioning is required. Ensure all parts are dry before reassembly to prevent bacterial growth. Regularly check caps and collars for wear or residue—replace if damaged.","products":[]},{"step":3,"title":"Protect / Store","icon":"protect","description":"Store with caps closed to keep dust and pests out. Keep in a cool, dry place away from direct sunlight to prevent plastic degradation[1][3].","products":[]}]}</t>
  </si>
  <si>
    <t>Made in China for OXO; company headquarters are in New York.</t>
  </si>
  <si>
    <t>Reusables &amp; Zero Waste</t>
  </si>
  <si>
    <t>squeeze bottles, kitchen storage, condiment dispensers, leak-proof containers, reusable kitchen tools, oil dispensers, oxo kitchenware, precision pouring, bpa-free</t>
  </si>
  <si>
    <t>Precise oil application while cooking, Homemade sauce and dressing storage, Drizzling dessert toppings, Outdoor grilling condiment dispensing</t>
  </si>
  <si>
    <t>""Had a pair for 4 years and use it next to daily... there's next to no visible wear and tear." – Reddit user</t>
  </si>
  <si>
    <t>Bought this exact bottle for Olive oil... I bought the OXO and have had zero issues." – r/blackstonegriddle user</t>
  </si>
  <si>
    <t>Gas Camping Stove</t>
  </si>
  <si>
    <t>https://www.amazon.com/Coleman-2000020943NP-Classic-Propane-Stove/dp/B00005OU9D/ref=sr_1_3?crid=3G7GKXZ7VZ8PJ&amp;dib=eyJ2IjoiMSJ9.1AgFdJvWZEgZDbjpxEW8JsIXfZ6ayE3412mKuSZZ1SmcRyc5KGPpvYP7esr8g1pUwD2wxDQ61vLhGvoQxuObqhlMaeyaV3MG-5dRKNdW_VSbfYEVkBf_7LHFlXKvlEEKTUwP7KujLArbn0I7jvEw_acnkOK84BT_PnAES8QaBfupvfqTGyqsHzs2SW4Kp_qCn2uqjPHbhmxKoTq0ZpCtfGIftDDqddAhmfcFQUI9zf0.44Rc91mzyIZN-7v6dUvqA6n0lNVZcEyrOrCIZVk7FKc&amp;dib_tag=se&amp;keywords=Coleman+Gas+Camping+Stove+%7C+Classic+Propane+Stove%2C+2+Burner%2C+4.1+x+21.9+x+13.7+Inches&amp;qid=1754679379&amp;sprefix=coleman+gas+camping+stove+classic+propane+stove%2C+2+burner%2C+4.1+x+21.9+x+13.7+inches%2Caps%2C674&amp;sr=8-3</t>
  </si>
  <si>
    <t>https://amzn.to/3J5uU9w</t>
  </si>
  <si>
    <t>B00005OU9D</t>
  </si>
  <si>
    <t>https://docs.google.com/document/d/1FQD9HoUjgyZLdpv15nSA76F1uclwB2hflvNA8a_Rqu8</t>
  </si>
  <si>
    <t>https://docs.google.com/document/d/1Ng6fti-hqPR-_UdzgW79ecFvYdAp8CW0Q3eOKKZsfV8/edit</t>
  </si>
  <si>
    <t>https://docs.google.com/document/d/1NhDBIhSvuvVfrq3n2ftK4sLnDFr95FLa1fHBzP7cMeU/edit</t>
  </si>
  <si>
    <t>https://docs.google.com/document/d/1l1S9Duo3BFlNKTBQNl2iUhoOISPT-DisKGRia0H6Yyw/edit</t>
  </si>
  <si>
    <t>https://www.amazon.com/stores/Coleman/page/DC904E86-A9A2-4BC1-B1DA-89727F630A4D?is_byline_deeplink=true&amp;deeplink=707F4258-BC8F-4B48-8E34-AC368BFC1218&amp;redirect_store_id=DC904E86-A9A2-4BC1-B1DA-89727F630A4D&amp;lp_asin=B00005OU9D&amp;ref_=ast_bln</t>
  </si>
  <si>
    <t>https://m.media-amazon.com/images/I/81otNA0+kZL._AC_SL1500_.jpg</t>
  </si>
  <si>
    <t>https://m.media-amazon.com/images/I/81otNA0+kZL._AC_SL1500_.jpg, https://m.media-amazon.com/images/I/91WICqfRWWL._AC_SL1500_.jpg, https://m.media-amazon.com/images/I/81DQDsZQzqL._AC_SL1500_.jpg, https://m.media-amazon.com/images/I/81M8bHGbE7L._AC_SL1500_.jpg, https://m.media-amazon.com/images/I/71IRMA7jqTL._AC_SL1500_.jpg, https://m.media-amazon.com/images/I/913Pj4n+w0L._AC_SL1500_.jpg, https://m.media-amazon.com/images/I/81sygZG9nhL._AC_SL1500_.jpg, https://m.media-amazon.com/images/I/81WNuV2iSuL._AC_SL1500_.jpg, https://m.media-amazon.com/images/I/81vkzbXuQbL._AC_SL1500_.jpg</t>
  </si>
  <si>
    <t>Sports &amp; Outdoors &gt; Outdoor Recreation &gt; Camping &amp; Hiking &gt; Camp Kitchen &gt; Stoves &amp; Grills &gt; Camping Stoves</t>
  </si>
  <si>
    <t>Cooking power: Up to 20,000 total BTUs. Fits a 12-inch and 10-inch pan at the same time 2 adjustable burners: For precise temperature control Wind-blocking panels: Shield burners from wind Pressure regulator: Pressure-control technology for consistent performance, even in extreme conditions Runtime: Up to 1 hour on high on one 16.4 oz. Propane cylinder (sold separately) 3-year limited warranty Portable and easy to pack: Perfect for Camping, Beach Cookouts, Backyard BBQs, or Tailgate Parties For over a century, Coleman has been designing products that make spending time outdoors a pleasure. From iconic lanterns to coolers that keep food and drinks cold for days, comfortable airbeds, long-lasting LED lights, powerful portable grills, and much more, Coleman has truly shaped our outdoor camping experience and continues to innovate for generations to come.</t>
  </si>
  <si>
    <t>Product Description          Experience great cooking power with the Coleman Classic Propane Gas Camping Stove. The grill offers up to 20,000 total BTUs across 2 adjustable burners, ensuring precise temperature control. Wind-blocking panels protect the burners from the elements, delivering impressive performance even in extreme conditions, all thanks to the pressure regulator. Designed for not only camping, but also perfect for beach cookouts, backyard BBQs, or a tailgate party. Enjoy cooking breakfast, lunch, or dinner on this reliable stove that packs up easily for any adventure.             Amazon.com          About Coleman More than 100 years ago, a young man with an entrepreneurial spirit and a better idea began manufacturing lanterns in Wichita, Kansas. His name was W.C. Coleman, and the company he founded would change life in America. A man plagued with such poor vision he sometimes had to ask classmates to read aloud to him, Coleman saw a brilliant light in 1900 in a drugstore window that stopped him in his tracks. He inquired about the light inside and discovered he was able to read even the small print on a medicine bottle by the illumination. The lamps had mantles, not wicks, and were fueled by gasoline under pressure instead of coal oil. Soon afterward, Coleman started a lighting service that offered a "no light, no pay" clause--a big step forward for merchants who were burned by inferior products that rarely worked--and drew substantial interest from businesses that wanted to keep their lights on after dark. In the ensuing years, Coleman expanded its product line well beyond lanterns. The company's current catalog is thick with products that make spending time outdoors a pleasure. There are coolers that keep food and drinks cold for days on end, comfortable airbeds that won't deflate during the night, a complete line of LED lights that last for years, powerful portable grills that cook with an authentic open-grill flame, and much, much more. Coleman has truly fashioned much of our outdoor camping experience, and expects to do so for generations to come.</t>
  </si>
  <si>
    <t>Blend</t>
  </si>
  <si>
    <t>13.7"L x 4.1"W x 21.9"H</t>
  </si>
  <si>
    <t>Cooking power: Up to 20,000 total BTUs. Fits a 12-inch and 10-inch pan at the same time</t>
  </si>
  <si>
    <t>2 adjustable burners: For precise temperature control</t>
  </si>
  <si>
    <t>Wind-blocking panels: Shield burners from wind</t>
  </si>
  <si>
    <t>Pressure regulator: Pressure-control technology for consistent performance, even in extreme conditions</t>
  </si>
  <si>
    <t>Runtime: Up to 1 hour on high on one 16.4 oz. Propane cylinder (sold separately)</t>
  </si>
  <si>
    <t>&lt;p&gt;Coleman's propane stove is a tale of two generations — vintage models are heirloom-grade legends, but modern ones are solid workhorses with frustrating quirks.&lt;/p&gt;&lt;ul&gt;&lt;li&gt;&lt;strong&gt;Built to last:&lt;/strong&gt; Users report 25+ year lifespans, with one expecting it to outlast me and likely be handed down in my estate. Simple mechanical design avoids failure-prone electronics.&lt;/li&gt;&lt;li&gt;&lt;strong&gt;Quality decline:&lt;/strong&gt; Reddit users note modern versions feel flimsier with thin metal casing that dents easily, while older models were built like tanks. The community is split between nostalgia for vintage and frustration with new.&lt;/li&gt;&lt;li&gt;&lt;strong&gt;DIY fixes required:&lt;/strong&gt; The blow torch &amp; off flame control needs valve cleaning to work properly — an easy fix, but shouldn't be necessary out-of-box. Slippery grate causes pots to slide off.&lt;/li&gt;&lt;/ul&gt;&lt;br&gt;&lt;p&gt;&lt;strong&gt;Bottom line:&lt;/strong&gt; Still earns its keep for decades of car camping and emergency prep, but needs babying compared to grandpa's indestructible version. Worth the $99 if you're handy with basic maintenance.&lt;/p&gt;</t>
  </si>
  <si>
    <t>&lt;p&gt;Coleman gas stoves have great repairability with minimal tools required, especially the vintage models.&lt;/p&gt;&lt;ul&gt;&lt;li&gt;&lt;strong&gt;DIY Fixes:&lt;/strong&gt; Common flame control issues can be fixed with a simple valve cleaning procedure users frequently share. Users expect these stoves to last decades with proper maintenance.&lt;/li&gt;&lt;li&gt;&lt;strong&gt;Parts Access:&lt;/strong&gt; Basic components like valves, tubes and knobs are replaceable, though users note modern parts feel cheaper than vintage ones. Replacement parts are widely available.&lt;/li&gt;&lt;li&gt;&lt;strong&gt;Maintenance:&lt;/strong&gt; Design allows for easy disassembly and cleaning. Some users report successfully restoring decades-old models, with one noting their previous stove lasted 25 years.&lt;/li&gt;&lt;/ul&gt;&lt;br&gt;&lt;p&gt;&lt;strong&gt;Bottom line:&lt;/strong&gt; Straightforward mechanical construction with no electronic parts makes these stoves exceptionally fixable for the average user, though modern versions have somewhat declined in build quality compared to the legendary durability of vintage models.&lt;/p&gt;</t>
  </si>
  <si>
    <t>&lt;p&gt;Coleman offers a standard 3-year limited warranty on most gas camping stoves, with 5-year coverage on Guide Series Dual Fuel models. Coverage is for defects in materials and workmanship but excludes normal wear and tear.&lt;/p&gt;&lt;ul&gt;&lt;li&gt;&lt;strong&gt;Coverage Duration:&lt;/strong&gt; 3-year limited warranty is above average for camping equipment, with premium models getting 5 years&lt;/li&gt;&lt;li&gt;&lt;strong&gt;Claim Process:&lt;/strong&gt; Requires contacting customer service for authorization before returning, with proof of purchase and original ownership required&lt;/li&gt;&lt;li&gt;&lt;strong&gt;User Experience:&lt;/strong&gt; Reviews suggest Coleman honors warranty claims consistently, though the process isn't seamless&lt;/li&gt;&lt;/ul&gt;&lt;br&gt;&lt;p&gt;&lt;strong&gt;Bottom line:&lt;/strong&gt; A solid mid-range warranty with reasonable duration and fairly good follow-through, but not exceptionally generous or hassle-free in its implementation.&lt;/p&gt;</t>
  </si>
  <si>
    <t xml:space="preserve">&lt;p&gt;&amp;lt;p&amp;gt;The reviews contain almost no information about sustainability, environmental impact, or eco-friendly features of the Coleman gas camping stove. Users focus entirely on durability, performance, and value without mentioning recycled materials, packaging waste, or end-of-life disposal.&amp;lt;/p&amp;gt;&amp;lt;ul&amp;gt;&amp;lt;li&amp;gt;&amp;lt;strong&amp;gt;Durability as indirect sustainability:&amp;lt;/strong&amp;gt; Multiple reviewers expect 25+ year lifespans and one says it will outlast me and likely be handed down in my estate, which reduces replacement frequency&amp;lt;/li&amp;gt;&amp;lt;li&amp;gt;&amp;lt;strong&amp;gt;Repairability extends life:&amp;lt;/strong&amp;gt; Users praise the DIY-fixable design and simple maintenance, avoiding premature disposal&amp;lt;/li&amp;gt;&amp;lt;li&amp;gt;&amp;lt;strong&amp;gt;Fuel waste concerns:&amp;lt;/strong&amp;gt; Reddit users complain that 1lb disposable propane canisters are expensive and create so much waste, suggesting refillable tank adapters&amp;lt;/li&amp;gt;&amp;lt;/ul&amp;gt;&amp;lt;br&amp;gt;&amp;lt;p&amp;gt;&amp;lt;strong&amp;gt;Bottom line:&amp;lt;/strong&amp;gt; While the stove&amp;#39;s legendary durability and repairability prevent frequent replacements, Coleman provides no evident sustainability initiatives, recycled content, or responsible disposal programs according to these reviews.&amp;lt;/p&amp;gt;&lt;/p&gt;
</t>
  </si>
  <si>
    <t>&lt;p&gt;Coleman stoves spark passionate debate between vintage enthusiasts and modern users. Reddit's camping communities praise the brand's heritage but criticize newer models for quality decline.&lt;/p&gt;&lt;ul&gt;&lt;li&gt;&lt;strong&gt;Vintage worship:&lt;/strong&gt; Users fondly recall decades-old white gas models lasting generations - one expects their stove will outlast me and likely be handed down in my estate&lt;/li&gt;&lt;li&gt;&lt;strong&gt;Temperature control issues:&lt;/strong&gt; The most common complaint across forums is poor simmer control - many describe it as having only two settings: Blow Torch &amp; Off&lt;/li&gt;&lt;li&gt;&lt;strong&gt;Mixed on modern quality:&lt;/strong&gt; While preppers trust Coleman for emergencies, BIFL purists say they lost their good reputation after being bought and made in China&lt;/li&gt;&lt;/ul&gt;&lt;br&gt;&lt;p&gt;&lt;strong&gt;Bottom line:&lt;/strong&gt; Coleman rides on legendary brand equity from vintage models, but modern propane stoves get lukewarm reception for finicky controls and perceived quality decline compared to the bulletproof classics.&lt;/p&gt;</t>
  </si>
  <si>
    <t>Coleman gas stoves present a tale of two products: vintage models are BIFL legends that span generations, while modern versions suffer from quality decline. With excellent repairability and decent warranty coverage, these stoves remain functional camp essentials despite temperature control frustrations. They're best suited for occasional campers and emergency preparedness, though serious outdoor enthusiasts should consider higher-end alternatives or hunt for vintage Coleman models. The value proposition hinges on reasonable pricing against mediocre build quality in current production units.</t>
  </si>
  <si>
    <t>"Modern Coleman stoves lack the heirloom-quality construction of vintage models, showing deteriorating materials and assembly quality</t>
  </si>
  <si>
    <t>Outstanding repairability with simple mechanical design allows DIY fixes with minimal tools; replacement parts remain widely available</t>
  </si>
  <si>
    <t>3-5 year limited warranty is respectable for the category, though the claim process requires authorization and original proof of purchase</t>
  </si>
  <si>
    <t>Affordable price point justifies purchase for occasional use, but serious campers should invest in premium alternatives or vintage Coleman models</t>
  </si>
  <si>
    <t>Temperature control limitations frustrate users across forums, with many describing it as having 'only two settings: Blow Torch &amp; Off'</t>
  </si>
  <si>
    <t>The Coleman Gas Camping Stove delivers reliable outdoor cooking with up to 20,000 BTUs across two independently adjustable burners. Built with practical wind-blocking panels and pressure regulation technology, it maintains consistent performance in challenging conditions. The portable design accommodates both 12-inch and 10-inch pans simultaneously, making it ideal for camp cooking. This no-nonsense stove balances functionality with field-tested durability for years of outdoor meals.</t>
  </si>
  <si>
    <t>10-15 years with proper maintenance; vintage models often last 25+ years</t>
  </si>
  <si>
    <t>How do I clean my Coleman Gas Camping Stove?</t>
  </si>
  <si>
    <t>For liquid fuel stoves, remove the fuel tank, hand-wash the case and burners separately, let them dry upside down, and reassemble without removing the burner rings. For propane stoves, unscrew the burners, hand-wash all parts with warm, soapy water, let everything dry completely, and reassemble when fully dry.</t>
  </si>
  <si>
    <t>My stove won't light or stays lit for only a few seconds—what should I do?</t>
  </si>
  <si>
    <t>Check that the fuel tank is at least half full, as low fuel levels can prevent proper fuel flow. If the tank is full, the fuel and air tube may have a lacquer build-up—clean with denatured alcohol (not rubbing alcohol) as a last resort, or replace the tube if necessary.</t>
  </si>
  <si>
    <t>How should I store my Coleman stove to keep it in good condition?</t>
  </si>
  <si>
    <t>If storing for more than two weeks, empty as much fuel as possible from the tank by pouring out or running the stove until empty, to reduce lacquer build-up. Store in a dry place and ensure all water is removed to prevent rust.</t>
  </si>
  <si>
    <t>What should I do if my stove is pulsating or burns unevenly?</t>
  </si>
  <si>
    <t>This can be caused by lacquer build-up in the fuel and air tube, which prevents consistent fuel flow. Clean the tube as described in the manual, or replace it if cleaning does not resolve the issue.</t>
  </si>
  <si>
    <t>Are there different types of Coleman camping stoves, and how do I choose?</t>
  </si>
  <si>
    <t>Coleman offers liquid fuel, propane, and butane stoves, with options ranging from single-burner compact models to multi-burner stoves for larger groups. Choose a propane stove for ease of use, a liquid fuel stove for field reliability, or a butane stove for portability and easy cleanup.</t>
  </si>
  <si>
    <t>Easy to repair with minimal tools</t>
  </si>
  <si>
    <t>Durable with decades-long potential lifespan</t>
  </si>
  <si>
    <t>Replacement parts widely available</t>
  </si>
  <si>
    <t>Performs well in outdoor conditions</t>
  </si>
  <si>
    <t>Poor simmer control functionality</t>
  </si>
  <si>
    <t>Modern models have declining build quality</t>
  </si>
  <si>
    <t>Disposable propane canisters create waste</t>
  </si>
  <si>
    <t>Temperature control often inconsistent</t>
  </si>
  <si>
    <t>{"frequency":{"frequency":"Seasonally / As Needed","description":"Clean gently after each trip and perform a thorough wipe-down before long-term storage. Additional maintenance steps are recommended if you notice reduced performance."},"steps":[{"step":1,"title":"Clean","icon":"clean","description":"Wipe the stove with warm water and mild dishwashing soap; avoid strong chemicals or abrasives that damage paint or aluminum. Rinse and dry thoroughly to prevent rust or corrosion.","products":[{"name":"Dishwashing Soap","price":"$3"}]},{"step":2,"title":"Condition / Maintain","icon":"condition","description":"For liquid fuel stoves, drain fuel from the tank before storage to prevent lacquer buildup. Lubricate the pump cup on the tank’s pump plunger with a light machine oil twice per year for smooth operation.","products":[{"name":"Light Machine Oil","price":"$5"}]},{"step":3,"title":"Protect / Store","icon":"protect","description":"Store the stove (and propane tank, if applicable) in a dry, cool place. Place the stove in a sealed plastic bag to keep out dust and pests. For propane stoves, always disconnect and store tanks outdoors in a ventilated area.","products":[]}]}</t>
  </si>
  <si>
    <t>Most Coleman gas camping stoves, including the popular Classic 2-Burner Propane Camp Stove, are manufactured in China. Some liquid fuel models may be made in the USA, but gas stoves are primarily made in China.</t>
  </si>
  <si>
    <t>camping stove, portable cooking, outdoor kitchen, propane stove, coleman camping, dual burner, wind resistant, emergency cooking, tailgating gear, outdoor equipment</t>
  </si>
  <si>
    <t>Campsite meal preparation, Emergency home cooking, Outdoor event catering, Tailgating parties, Beach cookouts</t>
  </si>
  <si>
    <t>""I expect this stove will outlast me and likely be handed down in my estate." – Reddit user</t>
  </si>
  <si>
    <t>They lost their good reputation after being bought and made in China." – BIFL forum member</t>
  </si>
  <si>
    <t>Classic Brushed Chrome Pocket Lighter</t>
  </si>
  <si>
    <t>https://www.amazon.com/Zippo-Brushed-Chrome-Pocket-Lighter/dp/B001E5FLT0/ref=sr_1_2?crid=DBL2TNCWB8BI&amp;dib=eyJ2IjoiMSJ9.Y5eHpYNcFctXmODk-VMZyBdYdY3OAZ7vv1XVX29emrYl-NVFzvG7ywTCYxmN3h4G20iGdFrSwjcn46mcjucAAcip2I0aHrl4rzlWJ-1dHDb0hzLzqCOUNnv8Z-Wiz6oCtDNqaGqzaRvq2qMH9EJmIkSmuvgok2VB05U36W1hVV6QryXuEuj-UsZRomFkQte4qZM2cXhPLHNIA5DbOAu-5imIEvHnBIrC_7hoBPficna_3cAef1Bo4-Tnj2ram-HNBHlJvtrlgBAQEoBXjDQ3SCQcmI1S6ODq2KojUv1KpiQ.-wGBcI1coRQ1kHYBgXmX9BL6GC9u-EqQlQHcjYkeoE0&amp;dib_tag=se&amp;keywords=Classic%2BBrushed%2BChrome%2BPocket%2BLighter&amp;qid=1754678628&amp;sprefix=fiskars%2Bhedge%2Bshears%2Caps%2C961&amp;sr=8-2&amp;th=1</t>
  </si>
  <si>
    <t>https://amzn.to/3Jqp9Dh</t>
  </si>
  <si>
    <t>B001E5FLT0</t>
  </si>
  <si>
    <t>https://docs.google.com/document/d/1JRNoVd4qSxbnL45OEyIoWl-WdZxn5QcbB57FXlm4YA0</t>
  </si>
  <si>
    <t>https://docs.google.com/document/d/1yLnAz_4i63-oa4uH4HkSYqvLu274rbSx38qNen2OmeM/edit</t>
  </si>
  <si>
    <t>https://docs.google.com/document/d/1-rutG-WuOPYrb23tDWFEURgWrzGoI3xv8iqzxlJcIKc/edit</t>
  </si>
  <si>
    <t>https://zippo.com/</t>
  </si>
  <si>
    <t>https://docs.google.com/document/d/1bV9XVL0zeix7o6QZWWYf67B-yTcFWQWpDBPn1PTWHi8/edit</t>
  </si>
  <si>
    <t>https://www.amazon.com/stores/ZippoManufacturingCompany/page/8414B0F6-F60D-4646-92A8-C17115A62282?is_byline_deeplink=true&amp;deeplink=C7477C25-D18B-4415-86BB-1BBF28422E8B&amp;redirect_store_id=8414B0F6-F60D-4646-92A8-C17115A62282&amp;lp_asin=B001E5FLT0&amp;ref_=ast_bln&amp;store_ref=bl_ast_dp_brandLogo_sto</t>
  </si>
  <si>
    <t>https://m.media-amazon.com/images/I/715V2JMa0iL._AC_SL1500_.jpg</t>
  </si>
  <si>
    <t>https://m.media-amazon.com/images/I/715V2JMa0iL._AC_SL1500_.jpg, https://m.media-amazon.com/images/I/81qv2gdERqL._AC_SL1500_.jpg, https://m.media-amazon.com/images/I/81qv2gdERqL._AC_SL1500_.jpg, https://m.media-amazon.com/images/I/21lsOkoBD7L._AC_.jpg, https://m.media-amazon.com/images/I/81KCatmPRbL._AC_SL1500_.jpg, https://m.media-amazon.com/images/I/81KfB37McrL._AC_SL1500_.jpg, https://m.media-amazon.com/images/I/61ABjN7eYlL._AC_SL1500_.jpg, https://m.media-amazon.com/images/I/71sz7NikpdL._AC_SL1500_.jpg</t>
  </si>
  <si>
    <t>Genuine Zippo windproof lighter with distinctive Zippo "click" All metal construction; Windproof design works virtually anywhere Refillable for a lifetime of use; For optimum performance, we recommend genuine Zippo premium fuel, flints, and wicks Made in USA; Lifetime guarantee that "it works or we fix it free" Fuel: Zippo lighter fuel (sold separately)</t>
  </si>
  <si>
    <t>Product Description          Introduced in 1933, Zippo’s Brushed Chrome windproof lighter paved the way for the other lighter finishes in the chrome lighter variation. The Chrome lighter collection is one of Zippo’s most popular collections with the Brushed Chrome lighter remaining the most popular finish to date. The collection has a wide array of styles, sizes, and designs to choose from and includes the following finishes; Street Chrome, High Polish Chrome, Satin Chrome, Herringbone Sweep, Chrome Arch, Linen Weave, Diagonal Weave, and Venetian. Each lighter has a distinctive pattern, bottom stamp signifying the year it was made, is refillable, and is backed by Zippo's famous lifetime guarantee. All windproof lighters are American made in our Bradford, PA factory and come packaged in a gift box.             Amazon.com          This Zippo sports a rugged yet refined classic brushed chrome finish, perfect for everyday use. Like all Zippo lighters, the Brushed Chrome lighter offers a windproof design so that you are never without a flame. The all metal lighter is refillable and the wearable flints are easy to replace. This Zippo lighter carries a lifetime "Fix it free" warranty. If this lighter ever fails you can return it to Zippo manufacturing for repair--no sales receipt needed. This and all other Zippo lighters are made in the USA. It comes packaged in a gift box.</t>
  </si>
  <si>
    <t>1.5"L x 0.5"W x 2.25"Th</t>
  </si>
  <si>
    <t>All metal construction; Windproof design works virtually anywhere</t>
  </si>
  <si>
    <t>Refillable for a lifetime of use; For optimum performance, we recommend genuine Zippo premium fuel, flints, and wicks</t>
  </si>
  <si>
    <t>Made in USA; Lifetime guarantee that "it works or we fix it free"</t>
  </si>
  <si>
    <t>Fuel: Zippo lighter fuel (sold separately)</t>
  </si>
  <si>
    <t>&lt;p&gt;The Zippo Classic Brushed Chrome Pocket Lighter earns elite BIFL status through its legendary lifespan, repairability, and lifetime warranty. While modern production shows minor quality concerns compared to vintage models, the core design remains virtually unchanged since 1933 for good reason.&lt;/p&gt;&lt;ul&gt;&lt;li&gt;&lt;strong&gt;Metal construction:&lt;/strong&gt; All-metal body withstands decades of daily use, with many users reporting 30+ years of continuous service from a single unit&lt;/li&gt;&lt;li&gt;&lt;strong&gt;Serviceable design:&lt;/strong&gt; Every component (flint, wick, fuel chamber) can be easily replaced by owners, extending usable life indefinitely&lt;/li&gt;&lt;li&gt;&lt;strong&gt;Failure points:&lt;/strong&gt; Primary durability compromise is the rapid fuel evaporation (7-14 days), making it less reliable for emergency kits or infrequent users&lt;/li&gt;&lt;/ul&gt;&lt;br&gt;&lt;p&gt;&lt;strong&gt;Bottom line:&lt;/strong&gt; Finally, something built right. The Zippo requires regular maintenance but will outlast your lifetime if cared for, backed by a no-questions-asked warranty that's actually honored.&lt;/p&gt;</t>
  </si>
  <si>
    <t>&lt;p&gt;Zippo lighters are practically the definition of repairable products with near-perfect serviceability.&lt;/p&gt;&lt;ul&gt;&lt;li&gt;&lt;strong&gt;Parts &amp; Access:&lt;/strong&gt; All critical components (flint, wick, stuffing, insert) are user-replaceable without tools. Users mention replacing parts after decades of use with readily available components.&lt;/li&gt;&lt;li&gt;&lt;strong&gt;Manufacturer Support:&lt;/strong&gt; Lifetime warranty is actively honored - many users report sending 30+ year old lighters for free repairs. Zippo will replace the internal mechanism if it fails.&lt;/li&gt;&lt;li&gt;&lt;strong&gt;Design Philosophy:&lt;/strong&gt; Two-piece construction (case and insert) allows complete disassembly by hand. Users describe maintenance as simple and economical compared to disposables.&lt;/li&gt;&lt;/ul&gt;&lt;br&gt;&lt;p&gt;&lt;strong&gt;Bottom line:&lt;/strong&gt; Exceptional repairability with decades of proven field service. The design remains fundamentally unchanged since 1933 specifically to ensure repairability, though some users note modern versions may use thinner metal than vintage models.&lt;/p&gt;</t>
  </si>
  <si>
    <t>&lt;p&gt;Zippo's "It works or we fix it free™" lifetime warranty is exceptional, well-documented, and widely honored based on evidence.&lt;/p&gt;&lt;ul&gt;&lt;li&gt;&lt;strong&gt;Coverage:&lt;/strong&gt; True lifetime warranty to the owner, regardless of age or where purchased.&lt;/li&gt;&lt;li&gt;&lt;strong&gt;Claims Process:&lt;/strong&gt; Clear repair submission process through Zippo Repair Clinic, with documentation available online.&lt;/li&gt;&lt;li&gt;&lt;strong&gt;Real-World Reliability:&lt;/strong&gt; Consistent user reports confirm Zippo honors repairs on decades-old lighters, often replacing the entire internal mechanism for free.&lt;/li&gt;&lt;/ul&gt;&lt;br&gt;&lt;p&gt;&lt;strong&gt;Bottom line:&lt;/strong&gt; This is one of the most respected warranties in consumer products, with Zippo's repair clinic having a stellar reputation for honoring claims without hassle, making it a genuine BIFL investment.&lt;/p&gt;</t>
  </si>
  <si>
    <t xml:space="preserve">&lt;p&gt;&amp;lt;p&amp;gt;The Zippo lighter demonstrates strong sustainability through its lifetime warranty and repairable design, though reviews lack detailed environmental claims beyond longevity.&amp;lt;/p&amp;gt;&amp;lt;ul&amp;gt;&amp;lt;li&amp;gt;&amp;lt;strong&amp;gt;Built to last decades:&amp;lt;/strong&amp;gt; Multiple users report owning the same Zippo for 20-40 years, with one saying it&amp;#39;s just like my first Zippo I bought over 40 years ago. This extreme durability means fewer lighters in landfills.&amp;lt;/li&amp;gt;&amp;lt;li&amp;gt;&amp;lt;strong&amp;gt;Fully repairable design:&amp;lt;/strong&amp;gt; Users praise how they can replace flints, wicks, and refill fluid indefinitely. The lifetime warranty means Zippo will fix it free forever, preventing disposal.&amp;lt;/li&amp;gt;&amp;lt;li&amp;gt;&amp;lt;strong&amp;gt;Metal construction vs plastic waste:&amp;lt;/strong&amp;gt; The all-metal build contrasts with disposable plastic lighters that users would otherwise buy hundreds of over a lifetime.&amp;lt;/li&amp;gt;&amp;lt;/ul&amp;gt;&amp;lt;br&amp;gt;&amp;lt;p&amp;gt;&amp;lt;strong&amp;gt;Bottom line:&amp;lt;/strong&amp;gt; While reviews don&amp;#39;t discuss recycled materials or manufacturing practices, the Zippo&amp;#39;s multi-generational lifespan and complete repairability make it a solid sustainable choice over disposable alternatives.&amp;lt;/p&amp;gt;&lt;/p&gt;
</t>
  </si>
  <si>
    <t>&lt;p&gt;Zippo lighters enjoy legendary status in the BIFL community as lifetime companions backed by exceptional warranty support. Redditors consistently praise their 40+ year lifespans and simple repairability, though fuel evaporation splits opinions between those who embrace the maintenance ritual and those frustrated by weekly refills.&lt;/p&gt;&lt;ul&gt;&lt;li&gt;&lt;strong&gt;Durability champion:&lt;/strong&gt; Users report owning the same Zippo for decades, with many passing them down through generations - the lifetime warranty and cheap replacement parts make them economical long-term&lt;/li&gt;&lt;li&gt;&lt;strong&gt;Patina debate:&lt;/strong&gt; Reddit shows deep division between users who love how brass models age beautifully versus those wanting scratch-resistant finishes that stay pristine&lt;/li&gt;&lt;li&gt;&lt;strong&gt;EDC icon:&lt;/strong&gt; Non-smokers increasingly buy them as collectibles and fidget tools, with r/fountainpens and r/EDC communities viewing them as essential analog gear&lt;/li&gt;&lt;/ul&gt;&lt;br&gt;&lt;p&gt;&lt;strong&gt;Bottom line:&lt;/strong&gt; A true BIFL classic that delivers on its promise if you accept the maintenance tradeoff - modern quality concerns exist but the community consensus remains overwhelmingly positive.&lt;/p&gt;</t>
  </si>
  <si>
    <t>The Zippo Classic lighter is an authentic BIFL champion with near-perfect repairability and a lifetime warranty that's actually honored. Its all-metal construction has proven to last decades—even generations—with users reporting 30+ years of continuous service. The only significant drawback is the 7-14 day fuel evaporation, making it impractical for emergency kits or occasional use. Ideal for everyday carriers who embrace the simple maintenance ritual and appreciate owning something that improves with age rather than becoming obsolete.</t>
  </si>
  <si>
    <t>"Legendary durability with an all-metal body that can outlive its owner if properly maintained</t>
  </si>
  <si>
    <t>Perfect 9.5/10 repairability—every component can be replaced by hand without tools, extending lifespan indefinitely</t>
  </si>
  <si>
    <t>Exceptional 'It works or we fix it free' lifetime warranty consistently honored for decades-old lighters</t>
  </si>
  <si>
    <t>Economical long-term value that eliminates hundreds of disposable lighters while building character with age</t>
  </si>
  <si>
    <t>BIFL community consensus confirms multi-generational reliability, though some note modern versions use thinner metal than vintage models</t>
  </si>
  <si>
    <t>The Zippo Classic Brushed Chrome Pocket Lighter features timeless all-metal construction that withstands decades of daily use. Its windproof design reliably ignites in virtually any condition, while the distinctive click signals Zippo's legendary quality. Every component is user-replaceable, extending its life indefinitely. Made in USA with a true lifetime warranty, this brushed chrome lighter develops character with use while maintaining functionality for generations.</t>
  </si>
  <si>
    <t>Decades to lifetime with basic maintenance and occasional part replacement</t>
  </si>
  <si>
    <t>What are the dimensions and weight of the Classic Brushed Chrome Zippo lighter?</t>
  </si>
  <si>
    <t>The lighter measures approximately 2.25 inches tall, 1.5 inches wide, and 0.5 inches deep, and weighs around 0.18 lbs (81.65 grams).</t>
  </si>
  <si>
    <t>Does the Classic Brushed Chrome Zippo lighter come with fuel included?</t>
  </si>
  <si>
    <t>No, the lighter does not include fuel. It requires Zippo premium lighter fluid to be purchased separately for optimum performance.</t>
  </si>
  <si>
    <t>Is the Classic Brushed Chrome Zippo lighter windproof?</t>
  </si>
  <si>
    <t>Yes, it features a windproof design that allows it to work reliably in various weather conditions.</t>
  </si>
  <si>
    <t>What is the finish and material of the Classic Brushed Chrome Zippo lighter?</t>
  </si>
  <si>
    <t>It has a unique brushed chrome finish with a subtle horizontal texture on the front and back, and polished sides. The lighter is made of high-quality metal, assembled in the USA.</t>
  </si>
  <si>
    <t>Can the Classic Brushed Chrome Zippo lighter be refilled and repaired?</t>
  </si>
  <si>
    <t>Yes, the lighter is refillable with Zippo lighter fluid and designed for a lifetime of use, supported by Zippo’s lifetime guarantee.</t>
  </si>
  <si>
    <t>Fully repairable with readily available parts</t>
  </si>
  <si>
    <t>All-metal construction lasts decades</t>
  </si>
  <si>
    <t>Classic design unchanged since 1933</t>
  </si>
  <si>
    <t>Fuel evaporates within 7-14 days</t>
  </si>
  <si>
    <t>Requires regular maintenance</t>
  </si>
  <si>
    <t>Modern versions use thinner metal</t>
  </si>
  <si>
    <t>Not reliable for emergency kits</t>
  </si>
  <si>
    <t>{"frequency":{"frequency":"As Needed / Monthly","description":"Clean and maintain the Zippo Classic Brushed Chrome Pocket Lighter regularly as fuel runs low or soot builds up, typically about once a month to ensure optimal performance."},"steps":[{"step":1,"title":"Clean","icon":"clean","description":"Wipe the exterior with a soft cloth to remove dirt and spilled lighter fluid to protect the finish. Clean the insert gently using lighter fluid and Q-tips to remove residue; avoid abrasive cleaners or soaking the insert to prevent damage.","products":[{"name":"Zippo Lighter Fluid","price":"$12"},{"name":"Cotton Swabs (Q-tips)","price":"$5"}]},{"step":2,"title":"Condition / Maintain","icon":"condition","description":"Check and replace the flint and wick as needed to ensure proper ignition. Trim the wick flush with the chimney when it becomes charred, and refill the cotton inside by lifting the felt pad and adding Zippo lighter fluid until saturated.","products":[{"name":"Zippo Replacement Flint and Wick Kit","price":"$10-15"}]},{"step":3,"title":"Protect / Store","icon":"protect","description":"Store the lighter in a dry place away from extreme temperatures when not in use to prevent fuel evaporation and corrosion. Avoid spilling lighter fluid on the case to preserve the brushed chrome finish.","products":[]}]}</t>
  </si>
  <si>
    <t>Manufactured in Bradford, Pennsylvania since 1933</t>
  </si>
  <si>
    <t>windproof lighter, metal construction, lifetime warranty, made in usa, refillable, everyday carry, survival gear, repairable, heirloom quality, brushed chrome</t>
  </si>
  <si>
    <t>Emergency fire starting, Everyday carry tool, Outdoor adventure companion, Heirloom collectible, Camping and survival situations</t>
  </si>
  <si>
    <t>""Just like my first Zippo I bought over 40 years ago. The lifetime warranty means Zippo will fix it free forever." – Amazon reviewer</t>
  </si>
  <si>
    <t>While modern production shows minor quality concerns, the core design remains unchanged since 1933 for good reason." – Reddit user</t>
  </si>
  <si>
    <t>23'' Hedge Shears</t>
  </si>
  <si>
    <t>https://www.amazon.com/Fiskars-PowerGear2-Technology-Multiplies-Shock-Absorbing/dp/B00LY5IX40/ref=sr_1_7?crid=38BLDL159VW22&amp;dib=eyJ2IjoiMSJ9.9CLBmy4bgoIjqsDGouoJs6ebXvmQVtCm6_yn5SGLlVLlbigH7FmrpKIoZylJfAl7bJ6MfhNyNgHMt0n64ZzmBCcIYW8jDQoGbuePEYMAlDSP9gKkDuzM92Yqdf7XhNk-EqBda5dc5d6Qc1EOE0a7y3af4Fr2-w98AruH6qQVcHflyg1OOKcazSWRQhF6Fhl3qV4MfCQLQ1KwqcTFJQM7CvbwyfGtgyzN7snqO0jwZ9nU5GMfb_RrhraurA5_2TT86x2Z2gHMp9DomncV1KIpVlAjmcmJMF6bZ5Zj3S-biOk.38rws4xcO5aaehLwr5XbX__QtpsirRGfYER5XEEiapY&amp;dib_tag=se&amp;keywords=Fiskars%2BHedge%2BShears&amp;qid=1754678498&amp;sprefix=felco%2Bf231%2B231%2Blever-action%2Blopper%2Caps%2C938&amp;sr=8-7&amp;th=1</t>
  </si>
  <si>
    <t>https://amzn.to/4ftSqJr</t>
  </si>
  <si>
    <t>B00LY5IX40</t>
  </si>
  <si>
    <t>https://docs.google.com/document/d/1y8VOKCYGvX66g64Uy8PPY_Wskg6xHG-i2EhVYZqz9gY</t>
  </si>
  <si>
    <t>https://docs.google.com/document/d/1DlVHCs_MXPXWPNGmkOCHm1W21zZf2AtP4Ou9V4f1mj0/edit</t>
  </si>
  <si>
    <t>https://docs.google.com/document/d/16lCJW4NilCz0Z2CZznraTKTkzE5EWRzzxyofoHHCSyc/edit</t>
  </si>
  <si>
    <t>https://fiskarsgroup.com/</t>
  </si>
  <si>
    <t>https://docs.google.com/document/d/1DRCrrlCeQ6ujvBFYLwQebL4ykSOpx22lvxidxN_Hrdo/edit</t>
  </si>
  <si>
    <t>https://www.amazon.com/stores/Fiskars/page/1D2A0DDE-57D0-4030-8B1F-5C33E3A4A94F?is_byline_deeplink=true&amp;deeplink=C85C57E5-401F-4849-8455-3FD140AF9960&amp;redirect_store_id=1D2A0DDE-57D0-4030-8B1F-5C33E3A4A94F&amp;lp_asin=B00LY5IX40&amp;ref_=ast_bln&amp;store_ref=bl_ast_dp_brandLogo_sto</t>
  </si>
  <si>
    <t>https://m.media-amazon.com/images/I/61KHzybDbgL._AC_SL1500_.jpg</t>
  </si>
  <si>
    <t>https://m.media-amazon.com/images/I/61KHzybDbgL._AC_SL1500_.jpg, https://m.media-amazon.com/images/I/71YBV2LxgWL._AC_SL1500_.jpg, https://m.media-amazon.com/images/I/914Sl1vF3hL._AC_SL1500_.jpg, https://m.media-amazon.com/images/I/91fVpH1yFfL._AC_SL1500_.jpg, https://m.media-amazon.com/images/I/71NjKxCa9YL._AC_SL1500_.jpg, https://m.media-amazon.com/images/I/51GkR7PZ1NL._AC_SL1000_.jpg, https://m.media-amazon.com/images/I/91jIDITAlDL._AC_SL1500_.jpg</t>
  </si>
  <si>
    <t>Patio, Lawn &amp; Garden &gt; Gardening &amp; Lawn Care &gt; Hand Tools &gt; Shears &amp; Scissors &gt; Hedge Clippers &amp; Shears</t>
  </si>
  <si>
    <t>GARDENING ESSENTIAL: Steel blade garden shears ideal for a variety of pruning tasks like making high or hard-to-reach cuts, trimming and shaping hedges or decorative shrubs, and more to encourage overall plant health MAXIMUM POWER AND PRECISION: Gardening shears that feature our PowerGear gear mechanism that multiplies your leverage to maximize branch-cutting power over traditional designs LONG-LASTING AND RELIABLE: Hardened, precision-ground blades stay sharp through heavy use and provide excellent durability; great alternative to electric bush trimmers or gas-powered hedge clippers COMFORTABLE GARDEN TOOLS: Hedge clippers with a lightweight design and shock-absorbing bumpers that reduce strain on your hands, wrists, and muscles; SoftGrip handles enhance comfort and control QUALITY GARDEN TOOLS: 10" blades with low-friction blade coating for smoother cuts with less gumming and improved rust resistance; Fiskars pruning shears and tools are built to last</t>
  </si>
  <si>
    <t>The Fiskars PowerGear2 Hedge Shears with sharp precision-ground steel blades are designed to help you reach those tough, hard-to-reach cuts, making them an ideal addition to your gardening essentials. The steel blades stay sharp through heavy use and provide durability for lasting value while our PowerGear2 technology multiplies leverage to maximize branch-cutting power over traditional designs. The SoftGrip handles provide a non-slip grip handle that allows for more control of the clippers with shock-absorbing bumpers that reduce strain on your hands, wrists, and muscles. These hedge shears easily cut stems and small branches and are ideal for both indoor and outdoor plants.
Designed to help you transform the backyard, Fiskars lawn and gardening tools are equipped with smart technologies and award-winning, ergonomic features that make it easier and more enjoyable to perform your own lawn care. From pruning shears, lawn mowers, weeding tools, and tree trimmers, we take a holistic approach to develop garden tools that reflect hours of immersive study, research, and validation, resulting in gardening supplies that outperform the competition and feel like a natural extension of your body. Full lifetime warranty.</t>
  </si>
  <si>
    <t>23"L x 7.36"W</t>
  </si>
  <si>
    <t>GARDENING ESSENTIAL: Steel blade garden shears ideal for a variety of pruning tasks like making high or hard-to-reach cuts, trimming and shaping hedges or decorative shrubs, and more to encourage overall plant health</t>
  </si>
  <si>
    <t>MAXIMUM POWER AND PRECISION: Gardening shears that feature our PowerGear gear mechanism that multiplies your leverage to maximize branch-cutting power over traditional designs</t>
  </si>
  <si>
    <t>LONG-LASTING AND RELIABLE: Hardened, precision-ground blades stay sharp through heavy use and provide excellent durability; great alternative to electric bush trimmers or gas-powered hedge clippers</t>
  </si>
  <si>
    <t>COMFORTABLE GARDEN TOOLS: Hedge clippers with a lightweight design and shock-absorbing bumpers that reduce strain on your hands, wrists, and muscles; SoftGrip handles enhance comfort and control</t>
  </si>
  <si>
    <t>QUALITY GARDEN TOOLS: 10" blades with low-friction blade coating for smoother cuts with less gumming and improved rust resistance; Fiskars pruning shears and tools are built to last</t>
  </si>
  <si>
    <t>&lt;p&gt;Fiskars PowerGear2 Hedge Shears show promising durability with some concerning inconsistencies. While many users report these could last decades like their other Fiskars tools, quality control issues with blade materials and pivot mechanisms raise red flags. The gear mechanism adds cutting power but also introduces potential failure points.&lt;/p&gt;&lt;ul&gt;&lt;li&gt;&lt;strong&gt;Materials &amp; Construction:&lt;/strong&gt; Steel blades perform well on medium branches but some users report blade flexing on smaller material. PowerGear mechanism enhances leverage but several reviewers note pivot bolts coming loose during use.&lt;/li&gt;&lt;li&gt;&lt;strong&gt;Longevity Patterns:&lt;/strong&gt; Many owners of other Fiskars tools expect these to last 10+ years. The lifetime warranty suggests manufacturer confidence, though recent policy changes requiring customer-paid return shipping diminish this benefit.&lt;/li&gt;&lt;li&gt;&lt;strong&gt;Failure Points:&lt;/strong&gt; Most common issues are blade dulling/flexing and mechanical failures at the pivot point. Some users report blades that fold rather than cut cleanly, especially on fine vegetation.&lt;/li&gt;&lt;/ul&gt;&lt;br&gt;&lt;p&gt;&lt;strong&gt;Bottom line:&lt;/strong&gt; Built to last several years with proper maintenance, but quality inconsistencies prevent true BIFL status. A solid tool that requires occasional tightening and sharpening to maintain performance.&lt;/p&gt;</t>
  </si>
  <si>
    <t>&lt;p&gt;Fiskars hedge shears have mixed repairability, with simple maintenance possible but challenging issues with key components.&lt;/p&gt;&lt;ul&gt;&lt;li&gt;&lt;strong&gt;Pivot mechanism:&lt;/strong&gt; Multiple users report the central pivot bolts coming loose during use, but these appear to be standard hardware that could be tightened with basic tools.&lt;/li&gt;&lt;li&gt;&lt;strong&gt;Blade maintenance:&lt;/strong&gt; Blades can be sharpened when dull, but reviews indicate the metal quality may be soft, requiring more frequent maintenance. The warranty explicitly doesn't cover damage from sharpening.&lt;/li&gt;&lt;li&gt;&lt;strong&gt;Parts availability:&lt;/strong&gt; Limited evidence of replacement parts being available, and Fiskars' warranty changes now require shipping back products at customer expense rather than simple photo verification.&lt;/li&gt;&lt;/ul&gt;&lt;br&gt;&lt;p&gt;&lt;strong&gt;Bottom line:&lt;/strong&gt; Moderately repairable with standard tools for basic maintenance, but quality concerns with the blades and pivot mechanism may lead to premature failure that's difficult to address beyond warranty claims.&lt;/p&gt;</t>
  </si>
  <si>
    <t>&lt;p&gt;Fiskars offers a comprehensive lifetime limited warranty for their 23" Hedge Shears, but recent changes to the claim process have generated mixed customer experiences.&lt;/p&gt;&lt;ul&gt;&lt;li&gt;&lt;strong&gt;Coverage:&lt;/strong&gt; Lifetime warranty against manufacturing defects in materials and workmanship for the original purchaser or gift recipient.&lt;/li&gt;&lt;li&gt;&lt;strong&gt;Policy Change:&lt;/strong&gt; Previously, Fiskars would replace items based on photos, but now requires customers to ship back broken items at their expense, which can be costly for larger tools.&lt;/li&gt;&lt;li&gt;&lt;strong&gt;Resolution Options:&lt;/strong&gt; Fiskars will repair, replace, or refund at their discretion when valid claims are made.&lt;/li&gt;&lt;/ul&gt;&lt;br&gt;&lt;p&gt;&lt;strong&gt;Bottom line:&lt;/strong&gt; While the lifetime warranty policy itself is excellent, the shift toward a more restrictive return process has diminished its practical value for some customers, though the company maintains a strong reputation for honoring legitimate claims.&lt;/p&gt;</t>
  </si>
  <si>
    <t xml:space="preserve">&lt;p&gt;&amp;lt;p&amp;gt;No sustainability claims or evidence found in user reviews. The reviews focus entirely on performance, durability, and warranty without mentioning recycled materials, packaging waste, or environmental practices.&amp;lt;/p&amp;gt;&amp;lt;ul&amp;gt;&amp;lt;li&amp;gt;&amp;lt;strong&amp;gt;Durability signals:&amp;lt;/strong&amp;gt; Many users expect these to last a lifetime and mention passing them to children, which suggests less frequent replacement&amp;lt;/li&amp;gt;&amp;lt;li&amp;gt;&amp;lt;strong&amp;gt;Warranty coverage:&amp;lt;/strong&amp;gt; Lifetime warranty encourages repair over replacement, though recent Reddit reports suggest the process has become more restrictive&amp;lt;/li&amp;gt;&amp;lt;li&amp;gt;&amp;lt;strong&amp;gt;Quality concerns:&amp;lt;/strong&amp;gt; Multiple reports of dull blades and mechanical failures could lead to premature disposal if users can&amp;#39;t get warranty service&amp;lt;/li&amp;gt;&amp;lt;/ul&amp;gt;&amp;lt;br&amp;gt;&amp;lt;p&amp;gt;&amp;lt;strong&amp;gt;Bottom line:&amp;lt;/strong&amp;gt; Without concrete sustainability data from reviews, this gets a neutral 5.0. The lifetime warranty and build-to-last reputation are positive, but no evidence of eco-materials or responsible manufacturing.&amp;lt;/p&amp;gt;&lt;/p&gt;
</t>
  </si>
  <si>
    <t>&lt;p&gt;Fiskars hedge shears spark divided opinions. While many trust the brand for decades-old tools that get passed down to children, recent buyers report quality control issues that challenge this legacy.&lt;/p&gt;&lt;ul&gt;&lt;li&gt;&lt;strong&gt;Brand loyalty runs deep:&lt;/strong&gt; Users repeatedly mention owning Fiskars tools for years or decades and purchasing based on that trust&lt;/li&gt;&lt;li&gt;&lt;strong&gt;Quality concerns emerging:&lt;/strong&gt; Multiple reports of dull blades out of the box, pivot bolts coming loose, and blades that fold or chew rather than cut cleanly&lt;/li&gt;&lt;li&gt;&lt;strong&gt;Warranty frustration growing:&lt;/strong&gt; Reddit discussions reveal Fiskars changed from easy photo-based replacements to requiring customers to ship heavy tools back at their own expense&lt;/li&gt;&lt;/ul&gt;&lt;br&gt;&lt;p&gt;&lt;strong&gt;Bottom line:&lt;/strong&gt; Once a BIFL favorite, Fiskars faces mounting criticism for declining quality and less customer-friendly policies, though the PowerGear mechanism still wins praise when it works properly.&lt;/p&gt;</t>
  </si>
  <si>
    <t>Fiskars PowerGear2 Hedge Shears earn a solid 7/10 BIFL score - respectable but not exceptional. They offer impressive cutting leverage through the gear mechanism and a lifetime warranty, but face concerning quality control issues with blade materials and pivot mechanisms. These shears suit occasional home gardeners who value cutting power over absolute longevity. While the Fiskars name still commands respect, recent manufacturing changes and warranty policy restrictions suggest you're buying a good tool, not a generational heirloom.</t>
  </si>
  <si>
    <t>"PowerGear mechanism delivers superior cutting leverage but introduces additional failure points that compromise long-term durability</t>
  </si>
  <si>
    <t>Moderately repairable with standard tools for basic maintenance, but quality issues with blades and pivot mechanisms may lead to premature failure</t>
  </si>
  <si>
    <t>Lifetime warranty policy looks excellent on paper, but now requires costly shipping of broken items at customer expense</t>
  </si>
  <si>
    <t>Reasonable value for homeowners with occasional use, less appealing for professionals or those expecting true lifetime performance</t>
  </si>
  <si>
    <t>Users consistently praise the cutting power while increasingly reporting quality control issues and warranty frustrations</t>
  </si>
  <si>
    <t>Fiskars 23'' Hedge Shears feature hardened, precision-ground steel blades with a low-friction coating for clean, smooth cuts. The innovative PowerGear mechanism multiplies leverage for tackling tough branches with less effort. SoftGrip handles and shock-absorbing bumpers reduce strain during extended pruning sessions, while the lightweight design enables comfortable control for precise hedge shaping and maintenance.</t>
  </si>
  <si>
    <t>5-10 years with regular maintenance and occasional tightening</t>
  </si>
  <si>
    <t>What is the maximum cutting thickness of the Fiskars 23" Hedge Shears?</t>
  </si>
  <si>
    <t>The Fiskars 23" Power-Lever Softgrip Hedge Shears can cut branches up to 1/4 inch (0.25 in) thick effectively; thicker branches may require pruning shears or loppers for best results.</t>
  </si>
  <si>
    <t>What technology do Fiskars 23" Hedge Shears use to increase cutting power?</t>
  </si>
  <si>
    <t>They feature Power-Lever compound lever technology that multiplies leverage, providing up to 2X more cutting power compared to traditional designs, making it easier to trim thicker branches.</t>
  </si>
  <si>
    <t>Are the blades on the Fiskars 23" Hedge Shears replaceable or self-sharpening?</t>
  </si>
  <si>
    <t>The blades are fully hardened, precision-ground steel with one blade featuring a serrated edge; they have an innovative self-sharpening design to ensure clean cuts and are coated for rust resistance.</t>
  </si>
  <si>
    <t>What materials and ergonomic features do Fiskars 23" Hedge Shears have?</t>
  </si>
  <si>
    <t>They have durable steel handles with Softgrip touchpoints for comfort and control, shock-absorbing bumpers to reduce hand strain, and corrosion-resistant coated blades for durability.</t>
  </si>
  <si>
    <t>What is the warranty and return policy for Fiskars 23" Hedge Shears?</t>
  </si>
  <si>
    <t>The product comes with a lifetime manufacturer warranty, and it can be returned within 90 days of purchase according to retailer policies.</t>
  </si>
  <si>
    <t>PowerGear mechanism enhances cutting leverage</t>
  </si>
  <si>
    <t>Lifetime warranty coverage for manufacturing defects</t>
  </si>
  <si>
    <t>Blades can be sharpened when dull</t>
  </si>
  <si>
    <t>Many users report decades-long durability</t>
  </si>
  <si>
    <t>Pivot bolts frequently come loose</t>
  </si>
  <si>
    <t>Blades may flex on smaller vegetation</t>
  </si>
  <si>
    <t>Warranty requires customer-paid return shipping</t>
  </si>
  <si>
    <t>Quality control issues with blade materials</t>
  </si>
  <si>
    <t>{"frequency":{"frequency":"As Needed","description":"Maintenance should be performed when the shears are dull, dirty, or difficult to use."},"steps":[{"step":1,"title":"Clean","icon":"clean","description":"Use WD-40 or a similar lubricant to clean the blades and moving parts. Remove any debris or rust with a fine-grade steel wool (0 or 00 size). Avoid using harsh chemicals that could damage the shears.","products":[{"name":"WD-40","price":"$5-10"},{"name":"Fine Grade Steel Wool","price":"$5-10"}]},{"step":2,"title":"Condition / Maintain","icon":"condition","description":"Sharpen the blades using a garden tool sharpener. After cleaning and sharpening, apply a light layer of machine oil or sewing machine oil to protect the blades from rust and maintain ease of use.","products":[{"name":"Garden Tool Sharpener","price":"$10-20"},{"name":"Sewing Machine Oil","price":"$5-10"}]},{"step":3,"title":"Protect / Store","icon":"protect","description":"Store the shears in a dry location. If storing for extended periods, apply a light layer of WD-40 or oil to the blades to prevent rust.","products":[]}]}</t>
  </si>
  <si>
    <t>Fiskars hedge shears, including the 23'' models, are primarily manufactured in China for the North American market.</t>
  </si>
  <si>
    <t>garden shears, hedge trimming, pruning tools, powergear mechanism, precision cutting, ergonomic garden tools, steel blades, landscaping equipment, shrub maintenance, manual hedge trimmer</t>
  </si>
  <si>
    <t>Trimming and shaping hedges, Pruning ornamental shrubs, Maintaining formal garden edges, Reaching high branches without a ladder</t>
  </si>
  <si>
    <t>""Built to last several years with proper maintenance, but quality inconsistencies prevent true BIFL status. Requires occasional tightening and sharpening." – Product reviewer</t>
  </si>
  <si>
    <t>Once a BIFL favorite, Fiskars faces mounting criticism for declining quality and less customer-friendly policies, though the PowerGear still wins praise." – Reddit consensus</t>
  </si>
  <si>
    <t>FELCO</t>
  </si>
  <si>
    <t>231 Lopper</t>
  </si>
  <si>
    <t>https://www.amazon.com/FELCO-F231-231/dp/B00511984W/ref=sr_1_3?crid=1WRNOEMDBNDKY&amp;dib=eyJ2IjoiMSJ9.BDO_1O0LnkFGZoNoFiTEQVV3wj1cONAB2BpBi4IkHrJw2p9ZPT1LqoJ1E79F_Ut-AAnxfJr93a5ZH0h_YbPIj2ylOo77rZDvdT4jVkKtVNiyi2xSy92iJgxnOFgHg_jMXfCpx18DweZwldAHXqOaSl2UnkySDrsted4N5QgNbHvD_bbwZqaSfWee5JAf4yRLd0aOIBhPaiNA8boaI6r5RmNuVBl76YVLUm4EIDZBBPPO00UJqzxuUJ1hq70IhNqzmvCwa32xzUHMT58lkuekjZr_r-0USu5gckSEJb08kWc.rmXCREjV5y9F34S77yu_l7TVgokktRbCoJpsEOvvEgs&amp;dib_tag=se&amp;keywords=FELCO+F231+231+Lever-Action+Lopper&amp;qid=1754678417&amp;sprefix=felco+f231+231+lever-action+lopper%2Caps%2C928&amp;sr=8-3</t>
  </si>
  <si>
    <t>https://amzn.to/3J1jKTj</t>
  </si>
  <si>
    <t>B00511984W</t>
  </si>
  <si>
    <t>https://docs.google.com/document/d/1lsQA_S0yx8bgAwdg1JQ7Bla0yDFbZqhYLLY3PoJOySg</t>
  </si>
  <si>
    <t>https://docs.google.com/document/d/1XX2wywAj4By_asQBEoIMspcMGDltsuH1yoHgoklV5Xc/edit</t>
  </si>
  <si>
    <t>https://docs.google.com/document/d/161hM8kcTQwprWL6SpevkWS6CoX0TMQKwxiNUv3FJtpA/edit</t>
  </si>
  <si>
    <t>https://www.felco.com/</t>
  </si>
  <si>
    <t>https://docs.google.com/document/d/1UKrJ7i3mSfVINCql1cfo5x83CLT-7QAbX4P5Tr9WsNU/edit</t>
  </si>
  <si>
    <t>https://www.amazon.com/stores/FELCO/page/AA64CFC2-97AB-4695-9EE2-1E37175323BE?is_byline_deeplink=true&amp;deeplink=1861E649-7442-4739-A130-9B529860BDD4&amp;redirect_store_id=AA64CFC2-97AB-4695-9EE2-1E37175323BE&amp;lp_asin=B00511984W&amp;ref_=ast_bln&amp;store_ref=bl_ast_dp_brandLogo_sto</t>
  </si>
  <si>
    <t>https://m.media-amazon.com/images/I/41hrDiDvJKL._AC_SL1277_.jpg</t>
  </si>
  <si>
    <t>https://m.media-amazon.com/images/I/41hrDiDvJKL._AC_SL1277_.jpg, https://m.media-amazon.com/images/I/61RFidT2CVL._AC_SL1500_.jpg, https://m.media-amazon.com/images/I/711q0-IIMEL._AC_SL1500_.jpg, https://m.media-amazon.com/images/I/81K6UqdiECL._AC_SL1500_.jpg, https://m.media-amazon.com/images/I/81dC359V4IL._AC_SL1500_.jpg, https://m.media-amazon.com/images/I/610d2Yr10lL._AC_SL1279_.jpg, https://m.media-amazon.com/images/I/81Bf7C-dycL._AC_SL1279_.jpg, https://m.media-amazon.com/images/I/61gvuSyySxL._AC_SL1279_.jpg</t>
  </si>
  <si>
    <t>Patio, Lawn &amp; Garden &gt; Gardening &amp; Lawn Care &gt; Hand Tools &gt; Loppers</t>
  </si>
  <si>
    <t>LIghtweight Aluminum Handles Micrometric Adjustment Mechanism for Easy Blade Replacement Carbon Steel Blades for Maximum Edge Retention Phalate to Free Durable Grips All Parts are Replaceble/Maintainable</t>
  </si>
  <si>
    <t>Get geared up with the lever system and curved anvil cutting head that will have you disbelieving your own strength, regardless of your physical stature. The FELCO 231 lopper realises 65% more power due to its clever construction. You’ll also question how that’s possible when weighing up the tool. Assured and rugged in use; the curved cutting head, where the blade and anvil grip the wood as you cut enables feats of powerful cutting precision on branches of up to 40mm / 1.57 inches. The hot knife through butter analogy can be applied here.</t>
  </si>
  <si>
    <t>31.5 x 11 x 1.25 inches</t>
  </si>
  <si>
    <t>LIghtweight Aluminum Handles</t>
  </si>
  <si>
    <t>Micrometric Adjustment Mechanism for Easy Blade Replacement</t>
  </si>
  <si>
    <t>Carbon Steel Blades for Maximum Edge Retention</t>
  </si>
  <si>
    <t>Phalate to Free Durable Grips</t>
  </si>
  <si>
    <t>All Parts are Replaceble/Maintainable</t>
  </si>
  <si>
    <t>&lt;p&gt;The FELCO 231 Lopper is a rare example of true heirloom-quality garden equipment. Users routinely describe these as generational tools that will outlive them and be passed down to children.&lt;/p&gt;&lt;ul&gt;&lt;li&gt;&lt;strong&gt;Superior materials:&lt;/strong&gt; Forged aluminum handles with hardened steel cutting head survive decades of use where cheaper loppers fail within seasons.&lt;/li&gt;&lt;li&gt;&lt;strong&gt;Repairability:&lt;/strong&gt; Multiple users highlight the availability of replacement parts as crucial - these aren't designed to be disposable but maintained indefinitely.&lt;/li&gt;&lt;li&gt;&lt;strong&gt;Failure resistance:&lt;/strong&gt; Professional gardeners report these remaining reliable even after being accidentally left outside or used intensively, with only basic maintenance needed to prevent rust.&lt;/li&gt;&lt;/ul&gt;&lt;br&gt;&lt;p&gt;&lt;strong&gt;Bottom line:&lt;/strong&gt; The astronomical price actually represents excellent value - users who previously churned through multiple cheaper loppers found these cut better while lasting essentially forever. This is what BIFL truly means.&lt;/p&gt;</t>
  </si>
  <si>
    <t>&lt;p&gt;The Felco 231 Lopper stands out as a highly repairable garden tool built for decades of service with proper maintenance.&lt;/p&gt;&lt;ul&gt;&lt;li&gt;&lt;strong&gt;Parts Availability:&lt;/strong&gt; Users consistently mention that replacement parts are readily available, making these loppers economical despite the high initial cost.&lt;/li&gt;&lt;li&gt;&lt;strong&gt;Maintenance Access:&lt;/strong&gt; The design allows for easy blade sharpening and replacement of worn components like springs and cutting heads without specialized tools.&lt;/li&gt;&lt;li&gt;&lt;strong&gt;Rust Protection:&lt;/strong&gt; Several users note that while the cutting head can rust if neglected, regular cleaning and oiling prevents this—suggesting accessible maintenance points.&lt;/li&gt;&lt;li&gt;&lt;strong&gt;Manufacturer Support:&lt;/strong&gt; Felco is repeatedly praised for their long-term repair support, with many mentioning these tools as generational investments.&lt;/li&gt;&lt;/ul&gt;&lt;br&gt;&lt;p&gt;&lt;strong&gt;Bottom line:&lt;/strong&gt; These loppers are designed to be maintained indefinitely with simple hand tools and available parts—a true BIFL item that's built to be fixed rather than replaced.&lt;/p&gt;</t>
  </si>
  <si>
    <t>&lt;p&gt;Felco offers a solid warranty package with a standard 1-year warranty against manufacturing defects, plus a lifetime warranty on the forged aluminum handles specifically for the 231 Lopper.&lt;/p&gt;&lt;ul&gt;&lt;li&gt;&lt;strong&gt;Coverage Duration:&lt;/strong&gt; 12-month general warranty with lifetime coverage on aluminum handles only (excludes blades, springs)&lt;/li&gt;&lt;li&gt;&lt;strong&gt;Claim Process:&lt;/strong&gt; Contact retailer within first year; after that, contact Felco directly with proof of purchase&lt;/li&gt;&lt;li&gt;&lt;strong&gt;User Experience:&lt;/strong&gt; Multiple reviews mention repairability and parts availability as key benefits, suggesting the company honors its warranties&lt;/li&gt;&lt;/ul&gt;&lt;br&gt;&lt;p&gt;&lt;strong&gt;Bottom line:&lt;/strong&gt; While not the most generous warranty in terms of duration, Felco's reputation for honoring claims and making replacement parts readily available elevates it above average, making these tools genuinely BIFL with proper maintenance.&lt;/p&gt;</t>
  </si>
  <si>
    <t xml:space="preserve">&lt;p&gt;&amp;lt;p&amp;gt;FELCO loppers earn strong eco-cred through their built-to-last design and full repairability system. Users repeatedly emphasize these are generational tools that will outlive me and you will never have to buy another one, directly reducing waste from disposable alternatives.&amp;lt;/p&amp;gt;&amp;lt;ul&amp;gt;&amp;lt;li&amp;gt;&amp;lt;strong&amp;gt;Lifetime Design:&amp;lt;/strong&amp;gt; Forged aluminum handles with lifetime warranty and replaceable cutting parts mean the tool can be maintained for decades rather than discarded&amp;lt;/li&amp;gt;&amp;lt;li&amp;gt;&amp;lt;strong&amp;gt;Waste Reduction:&amp;lt;/strong&amp;gt; Multiple users contrast with cheaper tools that have plastic parts or break easily, noting that buying a single high-quality tool is better than buying multiple cheap ones that fail&amp;lt;/li&amp;gt;&amp;lt;li&amp;gt;&amp;lt;strong&amp;gt;Material Quality:&amp;lt;/strong&amp;gt; High-quality forged metal cutting head and sturdy aluminum handles built for professional daily use, though one user noted rust issues when left outside&amp;lt;/li&amp;gt;&amp;lt;/ul&amp;gt;&amp;lt;br&amp;gt;&amp;lt;p&amp;gt;&amp;lt;strong&amp;gt;Bottom line:&amp;lt;/strong&amp;gt; A true BIFL champion that fights throwaway culture through exceptional durability and full repairability, though no specific claims about recycled materials or carbon footprint.&amp;lt;/p&amp;gt;&lt;/p&gt;
</t>
  </si>
  <si>
    <t>&lt;p&gt;FELCO is a BIFL community darling with overwhelmingly positive sentiment across Reddit and review sites. Users describe these loppers as generational tools that will outlive their owners, with many engraving them to pass down to their children.&lt;/p&gt;&lt;ul&gt;&lt;li&gt;&lt;strong&gt;Community favorite:&lt;/strong&gt; Redditors consistently call FELCO the gold standard and God-tier for pruning tools, with professionals and prosumers alike praising the brand&lt;/li&gt;&lt;li&gt;&lt;strong&gt;Durability consensus:&lt;/strong&gt; Users report these loppers slice through 4-5cm branches like butter while being surprisingly lightweight, with the forged aluminum handles earning lifetime warranty status&lt;/li&gt;&lt;li&gt;&lt;strong&gt;Price resistance:&lt;/strong&gt; The only consistent complaint is sticker shock at $200+, though users ultimately conclude expensive things can actually be the most economical when they last forever&lt;/li&gt;&lt;/ul&gt;&lt;br&gt;&lt;p&gt;&lt;strong&gt;Bottom line:&lt;/strong&gt; FELCO 231 is a certified BIFL champion with near-universal praise for build quality and repairability, losing only half a point for the intimidating price tag.&lt;/p&gt;</t>
  </si>
  <si>
    <t>The FELCO 231 Lopper represents the true essence of BIFL: a generational tool designed to outlive its owner. At $200+, it's a significant investment that pays dividends through decades of reliable performance and complete repairability. The forged aluminum handles with lifetime warranty and hardened steel cutting head handle 4-5cm branches effortlessly. While the standard 1-year warranty is merely adequate, FELCO's commitment to parts availability and repair support creates a genuinely lifetime-serviceable tool. For serious gardeners who want their final lopper purchase, this is it.</t>
  </si>
  <si>
    <t>"Professional-grade cutting performance with forged aluminum handles and hardened steel head that remain reliable through decades of intensive use</t>
  </si>
  <si>
    <t>Exceptional repairability with readily available replacement parts for all components and easy maintenance access, designed to be serviced indefinitely</t>
  </si>
  <si>
    <t>Limited 1-year warranty (lifetime on handles only) is offset by excellent parts availability and manufacturer support</t>
  </si>
  <si>
    <t>High initial cost ($200+) consistently justified by users who previously cycled through multiple cheaper loppers that failed within seasons</t>
  </si>
  <si>
    <t>Near-universal praise from professionals and serious gardeners who consider these the 'gold standard' and 'God-tier' of pruning tools</t>
  </si>
  <si>
    <t>The FELCO 231 Lopper is a professional-grade garden tool crafted for generational use. Featuring forged aluminum handles and hardened steel cutting heads, it makes clean cuts through branches up to 4-5cm thick. The micrometric adjustment mechanism ensures precision, while the durable grips provide comfort during extended use. With fully replaceable components and readily available parts, this lopper represents the pinnacle of sustainable garden equipment.</t>
  </si>
  <si>
    <t>Multiple decades to generational with proper maintenance and part replacement</t>
  </si>
  <si>
    <t>What is the maximum cutting capacity of the FELCO 231 lopper?</t>
  </si>
  <si>
    <t>The FELCO 231 lopper has a maximum cutting capacity of 40 mm (1.6 inches). This capacity allows it to cut through large branches efficiently.</t>
  </si>
  <si>
    <t>What type of blade does the FELCO 231 use?</t>
  </si>
  <si>
    <t>The FELCO 231 features a hollow-ground, tempered steel blade combined with a curved anvil made of high-grade forged aluminum to ensure clean and precise cuts.</t>
  </si>
  <si>
    <t>What are the handles of the FELCO 231 lopper made of?</t>
  </si>
  <si>
    <t>The handles are made of lightweight, high-resistance tubular aluminum alloy, which contributes to the tool's overall light weight and ease of handling.</t>
  </si>
  <si>
    <t>What is the advantage of the curved anvil design on the FELCO 231?</t>
  </si>
  <si>
    <t>The curved anvil design holds the branch tightly close to the cutting head's central axis, preventing slipping and allowing for cleaner and more efficient cuts.</t>
  </si>
  <si>
    <t>How much cutting power does the FELCO 231 lopper provide compared to standard loppers?</t>
  </si>
  <si>
    <t>Thanks to its optimized lever system, the FELCO 231 delivers approximately 65% more cutting power with minimal effort, making cutting easier regardless of the user's physical strength.</t>
  </si>
  <si>
    <t>Generational tool that outlives owners</t>
  </si>
  <si>
    <t>Cuts 4-5cm branches with ease</t>
  </si>
  <si>
    <t>Forged aluminum handles with lifetime warranty</t>
  </si>
  <si>
    <t>Very expensive initial investment ($200+)</t>
  </si>
  <si>
    <t>Cutting head can rust if neglected</t>
  </si>
  <si>
    <t>Only 1-year warranty on most components</t>
  </si>
  <si>
    <t>Requires regular maintenance for longevity</t>
  </si>
  <si>
    <t>{"frequency":{"frequency":"After each use and as needed","description":"Clean the lopper after every cutting session to remove sap and debris, sharpen and lubricate as needed to maintain cutting efficiency and tool longevity."},"steps":[{"step":1,"title":"Clean","icon":"clean","description":"Disassemble the FELCO 231 lopper if possible. Wipe all parts with a dry rag to remove dirt and sap. Avoid using water to prevent rust; instead, use FELCO 980 protective spray for all-purpose cleaning and sap removal.","products":[{"name":"FELCO 980 Protective Spray","price":"$15"},{"name":"Dry Rag","price":"$0-5"}]},{"step":2,"title":"Condition / Maintain","icon":"condition","description":"Apply FELCO 990 grease to the gearing system and pivot points to ensure smooth movement. Sharpen the hollow-ground blade when cutting becomes less efficient using FELCO sharpening tools such as the FELCO 903 diamond sharpener or FELCO 904 sharpening tool.","products":[{"name":"FELCO 990 Grease","price":"$10-15"},{"name":"FELCO 903 Diamond Sharpener","price":"$25-30"}]},{"step":3,"title":"Protect / Store","icon":"protect","description":"Store the lopper in a dry place away from moisture to prevent rust. Ensure the tool is clean and lubricated before storage. Use blade covers or cases if available to protect the cutting edges.","products":[]}]}</t>
  </si>
  <si>
    <t>Made in Switzerland at FELCO's facility; the company highlights Swiss manufacturing for this model.</t>
  </si>
  <si>
    <t>garden lopper, pruning tool, felco, heirloom quality, aluminum handles, carbon steel blades, replaceable parts, professional garden tools, branch cutter, long-lasting gardening equipment</t>
  </si>
  <si>
    <t>Professional garden maintenance, Orchard pruning, Homestead tree management, Landscape maintenance, Vineyard upkeep</t>
  </si>
  <si>
    <t>""These aren't designed to be disposable but maintained indefinitely. Users who previously churned through multiple cheaper loppers found these cut better while lasting essentially forever." – BIFL reviewer</t>
  </si>
  <si>
    <t>A true BIFL champion that fights throwaway culture through exceptional durability and full repairability—these are generational tools that will outlive their owners." – Reddit user</t>
  </si>
  <si>
    <t>Magliner</t>
  </si>
  <si>
    <t>Gemini Sr Convertible Hand Truck</t>
  </si>
  <si>
    <t>https://www.amazon.com/Magliner-GMK81UA4-Convertible-Pneumatic-Capacity/dp/B002T0B8V4/ref=sr_1_3?crid=38MIA40B8QALS&amp;dib=eyJ2IjoiMSJ9.1QTh1YLO9dnujP1zZe9BF03xDl9pJe2p-hiWBcYRfwBIUphvx5KA2ou8sz-yd0RBwhroMe129MiKg-QZ93xB6JEoWlf6Dyf95zMRH82JrBaEmnOYFzMNt0hteQRLVIRRsCTFhs-Wlx8NLf_1AWNLRYhk5sMAYCQ2yMn2yHNXDzp0uWwFF_AnbixDEWlFOVLSzA8VQ8elesyEZQcrIjcQZQP1427ctFPtHwnL-eDauEs.PVr9aKCOYoyTWsmEjnlZO56roJRTbUfGtXWM27JMsfA&amp;dib_tag=se&amp;keywords=Magliner%2BGMK81UA4%2BGemini%2BHand%2BTruck%2B%2F%2BDolly&amp;qid=1754677904&amp;sprefix=magliner%2Bgmk81ua4%2Bgemini%2Bhand%2Btruck%2B%2F%2Bdolly%2Caps%2C935&amp;sr=8-3&amp;th=1</t>
  </si>
  <si>
    <t>https://amzn.to/4mdLh2y</t>
  </si>
  <si>
    <t>B002T0B8V4</t>
  </si>
  <si>
    <t>https://docs.google.com/document/d/1hPkWvoT2nZQKYDqysw-vqOwjpkz36gVXgAsN7WWp8UA</t>
  </si>
  <si>
    <t>https://docs.google.com/document/d/19fMCAzohI2dLzZY0Xp9F4a0IrRghlTvNLGJKe9k0ONw/edit</t>
  </si>
  <si>
    <t>https://docs.google.com/document/d/16bv5ef8Fu5uTEhvQ5IN22v9Rfi05sLcvRMSfVO1Z6Q4/edit</t>
  </si>
  <si>
    <t>https://www.cplauman.com/magliner/</t>
  </si>
  <si>
    <t>https://docs.google.com/document/d/1dKaXW1-5APRbaxQUjfguAjApYslQN5dl9bxKjXDbU7U/edit</t>
  </si>
  <si>
    <t>https://www.amazon.com/Magliner/b/ref=bl_dp_s_web_18608667011?ie=UTF8&amp;node=18608667011&amp;field-lbr_brands_browse-bin=Magliner</t>
  </si>
  <si>
    <t>https://m.media-amazon.com/images/I/71VwvyA3UvL._SL1500_.jpg</t>
  </si>
  <si>
    <t>https://m.media-amazon.com/images/I/71VwvyA3UvL._SL1500_.jpg, https://m.media-amazon.com/images/I/31+ISM7tccL.jpg, https://m.media-amazon.com/images/I/51tbvnKSbqL._SL1200_.jpg, https://m.media-amazon.com/images/I/41sj3QL-qgL.jpg, https://m.media-amazon.com/images/I/41CDvuw2r6L.jpg, https://m.media-amazon.com/images/I/61Hz2tbvISL._SL1200_.jpg</t>
  </si>
  <si>
    <t>Industrial &amp; Scientific &gt; Material Handling Products &gt; Material Transport Equipment &gt; Hand Trucks</t>
  </si>
  <si>
    <t>2 in 1 truck converts from 2 to 4 wheels in seconds Dimensions - Overall width: 21" | Frame width: 12" | Deck width 12" | Overall length (4 wheel): 55 - 3/4" | Height (as hand truck): 61" | Height (as platform truck): 45 - 1/8" | Platform bed length: 51" | Platform height from floor: 10 - 1/2" | Nose: 18" x 7 - 1/2" Maximum Weight - Capacity (as hand truck): 500 lbs | Capacity (as platform truck): 1000 lbs High capacities reduce number of trips per day, increasing productivity Strong, lightweight construction reduces user fatigue Modular design means no welds to break, all parts are replaceable for longer product life Lowers driver fatigue by reducing muscle strain.Toe Plate Depth: 7.5 inch</t>
  </si>
  <si>
    <t>The Original convertible hand trucks allows driver to make 1 trip versus 5 trips.2 in 1 truck converts from 2 to 4 wheels in seconds. Saves the average delivery person 8 minutes per stop or 8 hours a week. High capacities reduce number of trips per day, increasing productivity. Strong, lightweight construction reduces user fatigue. Modular design means no welds to break, all parts are replaceable for longer product life. Lowers driver fatigue by reducing muscle strain. Optional accessories available to meet all delivery needs. Great for thousands of uses including arts and crafts industry, beverage delivery, corporate offices, food service, hospitals, malls, manufacturing, moving and storage, package delivery, amusement parks, trade shows, universities, vending, video production, medical delivery. 21" Overall width. 12" Frame width. 12" Deck width. 55-3/4" Overall length, 4 wheel. 61" Height, as hand truck. 45-1/8" Height, as platform truck. 51" Platform bed length. 500 lbs Capacity, as hand truck. 1000 lbs Capacity, as platform truck. 10-1/2" Platform height from floor. 10" Standard pneumatic Wheel with red bearing. 5" x 1-1/4" standard swivel Casters with red bearing. 18" x 7-1/2" Nose.</t>
  </si>
  <si>
    <t>10 x 21 x 61 inches; 48.8 Pounds</t>
  </si>
  <si>
    <t>2 in 1 truck converts from 2 to 4 wheels in seconds</t>
  </si>
  <si>
    <t>Dimensions - Overall width: 21" | Frame width: 12" | Deck width 12" | Overall length (4 wheel): 55 - 3/4" | Height (as hand truck): 61" | Height (as platform truck): 45 - 1/8" | Platform bed length: 51" | Platform height from floor: 10 - 1/2" | Nose: 18" x 7 - 1/2"</t>
  </si>
  <si>
    <t>Maximum Weight - Capacity (as hand truck): 500 lbs | Capacity (as platform truck): 1000 lbs</t>
  </si>
  <si>
    <t>High capacities reduce number of trips per day, increasing productivity</t>
  </si>
  <si>
    <t>Strong, lightweight construction reduces user fatigue</t>
  </si>
  <si>
    <t>&lt;p&gt;This is the hand truck professionals swear by for decades of daily abuse. Users report 10-30 years of heavy commercial use with minimal maintenance and replacement parts.&lt;/p&gt;&lt;ul&gt;&lt;li&gt;&lt;strong&gt;Battle-tested construction:&lt;/strong&gt; All-aluminum frame with zero plastic at stress points handles 800+ pound loads consistently. One user has used theirs since 1992 hauling tortillas daily - still going strong.&lt;/li&gt;&lt;li&gt;&lt;strong&gt;Component longevity:&lt;/strong&gt; Multiple 10+ year reviews note only minor wheel replacements despite 5-6 day/week professional use. When parts do wear, they're easily replaceable rather than designed for obsolescence.&lt;/li&gt;&lt;li&gt;&lt;strong&gt;Design weaknesses:&lt;/strong&gt; Pneumatic tires prone to flats (many upgrade to solid tires), and conversion locking mechanism can become finicky with age. Assembly instructions universally described as terrible.&lt;/li&gt;&lt;/ul&gt;&lt;br&gt;&lt;p&gt;&lt;strong&gt;Bottom line:&lt;/strong&gt; The Ferrari of hand trucks with proven multi-decade lifespan in commercial settings. The premium price represents pennies per use over its extraordinary lifespan.&lt;/p&gt;</t>
  </si>
  <si>
    <t>&lt;p&gt;The Magliner Gemini Sr is built for long-term service with excellent repairability, as evidenced by extensive user experiences.&lt;/p&gt;&lt;ul&gt;&lt;li&gt;&lt;strong&gt;Parts availability:&lt;/strong&gt; Users report that wear parts like wheels and tubes are inexpensive and easy to replace, with one user mentioning only replacing small front wheels after 10 years of daily use.&lt;/li&gt;&lt;li&gt;&lt;strong&gt;Construction access:&lt;/strong&gt; The bolt-together design allows for disassembly using standard tools, though initial assembly is frustrating due to poor instructions.&lt;/li&gt;&lt;li&gt;&lt;strong&gt;Long-term maintenance:&lt;/strong&gt; Multiple professionals describe using these carts since the 1990s with minimal repairs needed, indicating durable construction and serviceable design.&lt;/li&gt;&lt;li&gt;&lt;strong&gt;Support system:&lt;/strong&gt; Users note responsive customer service for replacement parts or addressing defects, supporting long-term ownership.&lt;/li&gt;&lt;/ul&gt;&lt;br&gt;&lt;p&gt;&lt;strong&gt;Bottom line:&lt;/strong&gt; Built to be maintained rather than replaced, with simple mechanical components that can be serviced using basic tools and readily available parts, despite the initial assembly challenges.&lt;/p&gt;</t>
  </si>
  <si>
    <t>&lt;p&gt;Magliner offers a standard 1-year warranty on the Gemini Sr Convertible Hand Truck, covering manufacturing defects and materials under normal use.&lt;/p&gt;&lt;ul&gt;&lt;li&gt;&lt;strong&gt;Coverage:&lt;/strong&gt; Limited to defects in materials and workmanship for one year from purchase date.&lt;/li&gt;&lt;li&gt;&lt;strong&gt;Exclusions:&lt;/strong&gt; Does not cover normal wear and tear, misuse, abuse, or unauthorized modifications.&lt;/li&gt;&lt;li&gt;&lt;strong&gt;Process:&lt;/strong&gt; Requires proof of purchase and contacting either the retailer or Magliner directly for warranty claims.&lt;/li&gt;&lt;/ul&gt;&lt;br&gt;&lt;p&gt;&lt;strong&gt;Bottom line:&lt;/strong&gt; While the warranty period is fairly standard for the industry, the product's legendary durability (with users reporting 10+ years of daily use) far exceeds the modest warranty coverage.&lt;/p&gt;</t>
  </si>
  <si>
    <t xml:space="preserve">&lt;p&gt;&amp;lt;p&amp;gt;The Magliner shows strong sustainability through its exceptional longevity and repairability. Users report daily professional use spanning decades — one user has been using the same unit since 1992, while another provides a 10-year update confirming it performs like new after heavy use 5-6 days per week.&amp;lt;/p&amp;gt;&amp;lt;ul&amp;gt;&amp;lt;li&amp;gt;&amp;lt;strong&amp;gt;Built to Last:&amp;lt;/strong&amp;gt; Made with aluminum and magnesium components with no plastic at stress points, users describe it as a tank that outlasts numerous cheaper alternatives&amp;lt;/li&amp;gt;&amp;lt;li&amp;gt;&amp;lt;strong&amp;gt;Designed for Repair:&amp;lt;/strong&amp;gt; When parts do wear out like wheels or tubes, they are inexpensive and easy to replace, with responsive customer service for replacement parts&amp;lt;/li&amp;gt;&amp;lt;li&amp;gt;&amp;lt;strong&amp;gt;Material Choice:&amp;lt;/strong&amp;gt; The aluminum construction reduces weight compared to steel while maintaining durability, though no recycled content claims are mentioned&amp;lt;/li&amp;gt;&amp;lt;/ul&amp;gt;&amp;lt;br&amp;gt;&amp;lt;p&amp;gt;&amp;lt;strong&amp;gt;Bottom line:&amp;lt;/strong&amp;gt; This is a true buy-once product that embodies sustainability through longevity and repairability rather than eco-materials — perfect for BIFL philosophy.&amp;lt;/p&amp;gt;&lt;/p&gt;
</t>
  </si>
  <si>
    <t>&lt;p&gt;Magliner dominates Reddit discussions as the gold standard for professional hand trucks. Users describe it as a tank, beast, and the Ferrari of hand trucks with owners reporting 10-15+ years of daily professional use.&lt;/p&gt;&lt;ul&gt;&lt;li&gt;&lt;strong&gt;Legendary durability:&lt;/strong&gt; One user bought their first Magliner in 1992 and still uses it daily for hauling tortillas to stores, now owns 5 total&lt;/li&gt;&lt;li&gt;&lt;strong&gt;BIFL consensus:&lt;/strong&gt; r/BuyItForLife consistently names Magliner as the aspirational brand worth the premium price&lt;/li&gt;&lt;li&gt;&lt;strong&gt;Assembly frustration:&lt;/strong&gt; Users universally hate the instructions calling them the absolute worst in the world but still love the product&lt;/li&gt;&lt;/ul&gt;&lt;br&gt;&lt;p&gt;&lt;strong&gt;Bottom line:&lt;/strong&gt; Reddit's professional movers and BIFL community treat Magliner as the industry benchmark - expensive but saves your back and outlasts everything else.&lt;/p&gt;</t>
  </si>
  <si>
    <t>The Magliner Gemini Sr is the definitive BIFL hand truck with decades-proven durability in commercial settings. Its aluminum construction handles 800+ pound loads for 10-30 years with minimal maintenance. While the 1-year warranty is underwhelming and assembly instructions are universally hated, the repairability and parts availability ensure multi-decade lifespan. Perfect for professionals who move heavy items regularly and want a lifetime investment. At its premium price point, it costs pennies per use over its extraordinary lifespan compared to replacing cheaper alternatives repeatedly.</t>
  </si>
  <si>
    <t>"Handles daily commercial abuse for 10-30 years with multiple users reporting the same unit still performing flawlessly since the early 1990s</t>
  </si>
  <si>
    <t>All-aluminum construction with easily replaceable parts—only minor wheel replacements typically needed after a decade of heavy use</t>
  </si>
  <si>
    <t>Modest 1-year warranty vastly underrepresents the actual 10-30 year lifespan most users experience</t>
  </si>
  <si>
    <t>Premium price justified by outlasting multiple cheaper alternatives—true pennies-per-use economics</t>
  </si>
  <si>
    <t>Consistently described as 'the Ferrari of hand trucks' by professionals despite universally despised assembly instructions</t>
  </si>
  <si>
    <t>The Magliner Gemini Sr Convertible Hand Truck is the professional standard for material handling, featuring an all-aluminum frame that handles up to 1000 pounds. This versatile 2-in-1 design converts from upright hand truck to flat platform cart in seconds. With modular construction allowing easy replacement of any component, users consistently report 10-30 years of heavy commercial use with minimal maintenance.</t>
  </si>
  <si>
    <t>15-30 years of professional use with occasional part replacement</t>
  </si>
  <si>
    <t>What is the load capacity of the Gemini Sr Convertible Hand Truck?</t>
  </si>
  <si>
    <t>The Gemini Sr Convertible Hand Truck has a load capacity of 500 lbs when used as a hand truck and 1000 lbs when used as a platform truck.</t>
  </si>
  <si>
    <t>What type of wheels does the Gemini Sr Convertible Hand Truck have?</t>
  </si>
  <si>
    <t>It features 10-inch 4-ply pneumatic wheels for cushioning and 5-inch polyurethane casters for versatility in movement.</t>
  </si>
  <si>
    <t>What are the dimensions of the Gemini Sr Convertible Hand Truck?</t>
  </si>
  <si>
    <t>The overall width is 21 inches, the frame and deck width are 12 inches each, the overall length in 4-wheel mode is approximately 55-3/4 inches, and the platform height from the floor is about 10-1/2 inches.</t>
  </si>
  <si>
    <t>What materials is the Gemini Sr Convertible Hand Truck made from?</t>
  </si>
  <si>
    <t>The frame of the Gemini Sr Convertible Hand Truck is made of aluminum, and the nose plate is die-cast aluminum measuring 18 inches wide by 7-1/2 inches deep.</t>
  </si>
  <si>
    <t>How does the convertible feature of the Gemini Sr hand truck work?</t>
  </si>
  <si>
    <t>The Gemini Sr is a 2-in-1 truck that can convert from 2-wheel hand truck mode to a 4-wheel platform truck mode in seconds, allowing for versatile handling of loads.</t>
  </si>
  <si>
    <t>Lasts 10-30 years of daily use</t>
  </si>
  <si>
    <t>All-aluminum frame handles 800+ pound loads</t>
  </si>
  <si>
    <t>Easily replaceable parts and wheels</t>
  </si>
  <si>
    <t>Industry standard among professional movers</t>
  </si>
  <si>
    <t>Pneumatic tires prone to flats</t>
  </si>
  <si>
    <t>Terrible assembly instructions universally hated</t>
  </si>
  <si>
    <t>Conversion mechanism becomes finicky with age</t>
  </si>
  <si>
    <t>Higher upfront cost than alternatives</t>
  </si>
  <si>
    <t>{"frequency":{"frequency":"Weekly / As Needed","description":"Inspect and maintain the Gemini Sr Convertible Hand Truck regularly, especially after heavy use or exposure to harsh conditions, to ensure safe operation and longevity."},"steps":[{"step":1,"title":"Clean","icon":"clean","description":"Wipe down the frame and handles with a damp cloth to remove dirt and debris. Use mild soap and water for tougher grime, avoiding harsh chemicals or abrasive tools that could damage the finish or decals.","products":[{"name":"Mild Dish Soap","price":"$5-10"},{"name":"Soft Cleaning Cloth","price":"$5"}]},{"step":2,"title":"Condition / Maintain","icon":"condition","description":"Lubricate the axle, wheels, and pivot points with a light machine oil or silicone spray to ensure smooth movement. Check all bolts and fasteners regularly, tightening them to the specified torque (120-140 in.-lbs for bolts, 50-60 in.-lbs for handle screws) to maintain safety and performance. Replace worn wheels or damaged components promptly.","products":[{"name":"3-IN-ONE Multipurpose Oil","price":"$7-12"},{"name":"Silicone Spray Lubricant","price":"$8-15"}]},{"step":3,"title":"Protect / Store","icon":"protect","description":"Store the hand truck in a dry, covered area to prevent rust and wear. If storing for extended periods, keep it off the ground to avoid moisture exposure and support the weight evenly to prevent frame distortion.","products":[]}]}</t>
  </si>
  <si>
    <t>Made in the USA by Magline, Inc.; all Magliner Gemini Sr. Convertible Hand Trucks are manufactured domestically with high-strength aluminum.</t>
  </si>
  <si>
    <t>convertible hand truck, platform cart, heavy-duty, aluminum hand truck, professional moving equipment, magliner, industrial dolly, material handling, commercial grade, repairable</t>
  </si>
  <si>
    <t>Commercial delivery routes, Warehouse inventory management, Moving heavy appliances, Small business logistics, Event setup and breakdown</t>
  </si>
  <si>
    <t>""One user has used theirs since 1992 hauling tortillas daily - still going strong." – Reddit user</t>
  </si>
  <si>
    <t>Built to be maintained rather than replaced, with simple mechanical components that can be serviced using basic tools." – Amazon reviewer</t>
  </si>
  <si>
    <t>Felco</t>
  </si>
  <si>
    <t>F2 Pruning Shears</t>
  </si>
  <si>
    <t>https://www.amazon.com/Felco-Pruning-Shears-Professional-Replaceable/dp/B00023RYS6/ref=sr_1_1?crid=RY73LJXLE00D&amp;dib=eyJ2IjoiMSJ9.JsSFycKF4ATf1ZVLn4WF8Y4vqa70fAP227qI5AiioiHO8cGVyMEF-ZEwso1vU25uSqYrIDEHxfueaTmPTSSBWWyQ-5KXcypIHT2_qnzh0Ut1nYF6pRfpqOIXMQyFah2vdCNwvCHiWlZOuin_7DC-njupkkI7z6ygFMq5UQki4_iTKJoEkq67j_Q5Oe2Qy5rgh6g5bNvQFMk2uWTM2wrFps0wGi69LWVoz5GjfVP_tr3-pik4_TWLjgkldWhxjp-X4Ep1rR8kuH8-MYsG7DqcxydN2vzH_M_auovjIIX_dqA.vg1H8qPBXzsNp825lFQvdqIQbO9pky4gYgeKq3CUKiE&amp;dib_tag=se&amp;keywords=FELCO%2BF-2%2B068780%2BClassic%2BHand%2BPruner&amp;qid=1754678369&amp;sprefix=felco%2Bf-2%2B068780%2Bclassic%2Bhand%2Bpruner%2Caps%2C613&amp;sr=8-1&amp;th=1</t>
  </si>
  <si>
    <t>https://amzn.to/3UmCgYz</t>
  </si>
  <si>
    <t>B00023RYS6</t>
  </si>
  <si>
    <t>https://docs.google.com/document/d/1mMSNBC9RDALbiJ9UxKv9s6hsdLp0EgGugzt-wquj3Kw</t>
  </si>
  <si>
    <t>https://docs.google.com/document/d/1zJrIaFky4zUHA5PaH93bxrFJmtIquBdtCkYkVR5WoYk/edit</t>
  </si>
  <si>
    <t>https://docs.google.com/document/d/1sawe_wuw02VCQMJVndQxzIV4OMCOY0ImYvbsJsoKmL0/edit</t>
  </si>
  <si>
    <t>https://world.felco.com/</t>
  </si>
  <si>
    <t>https://docs.google.com/document/d/1GLwcDEbjPT7DFxAd4-9AXkFuIc8WG_yyGpkSKTWLfVs/edit</t>
  </si>
  <si>
    <t>https://www.amazon.com/stores/FELCO/page/AA64CFC2-97AB-4695-9EE2-1E37175323BE?is_byline_deeplink=true&amp;deeplink=082730D0-31FD-4662-9A9B-0E55F13391B7&amp;redirect_store_id=AA64CFC2-97AB-4695-9EE2-1E37175323BE&amp;lp_asin=B00023RYS6&amp;ref_=ast_bln&amp;store_ref=bl_ast_dp_brandLogo_sto</t>
  </si>
  <si>
    <t>https://m.media-amazon.com/images/I/51KhFxsqV1L._AC_SL1500_.jpg</t>
  </si>
  <si>
    <t>https://m.media-amazon.com/images/I/51KhFxsqV1L._AC_SL1500_.jpg, https://m.media-amazon.com/images/I/515nGCwI1BL._AC_SL1500_.jpg, https://m.media-amazon.com/images/I/619TRciyrIL._AC_SL1080_.jpg, https://m.media-amazon.com/images/I/81BFkhyOfvL._AC_SL1500_.jpg, https://m.media-amazon.com/images/I/812dMlCv0BL._AC_SL1500_.jpg, https://m.media-amazon.com/images/I/81XZnm8aamL._AC_SL1500_.jpg, https://m.media-amazon.com/images/I/41tRN4bZ49L._AC_.jpg, https://m.media-amazon.com/images/I/61dv5Yr53bL._AC_SL1500_.jpg</t>
  </si>
  <si>
    <t>Patio, Lawn &amp; Garden &gt; Gardening &amp; Lawn Care &gt; Hand Tools &gt; Shears &amp; Scissors &gt; Scissors</t>
  </si>
  <si>
    <t>Comfortable, lightweight, sturdy aluminium alloy handles High quality hardened steel blades, forged aluminium alloy handles, wire cutting notch Anvil blade with sap groove, rubber cushion shock aborbers For a medium to large hand, right Handed; the handles have a non slip coating Lifetime guarantee, all parts replaceable Ideal pruner for light applications and easily adjustable Features strong blades with a wire cutting notch Lightweight metal handles Blades are made of high-quality hardened steel Limited lifetime warranty</t>
  </si>
  <si>
    <t>Product Description          The ICON, the original Swiss tool that has inspired hundreds of other brands to knock off its design and attempt to replicate this heritage tool. So far till this day none reach its level of durability and performance.             Amazon.com          These classic Felco pruners set the standard by which all others are judged. The choice of landscape professionals, nursery workers, and savvy gardeners around the globe; this exceptionally well-made tool features a design that's been unchanged for more than 50 years. The anvil blade has a deep sap groove to prevent sticking. A Swiss, precision-made cutting blade with soft wire cutter is replaceable for maximum return on investment. An easily-adjusted bolt and nut allow users to customize blade alignment for more efficient operation. A rubber cushion with shock absorbers pads blades where they come together to reduce impact and strain on wrists. Strong, light, forged-aluminum alloy handles have a red, plastic coating that's molded for comfort (and makes pruners easier to spot in the garden). A non-corroding spring mechanism is covered with a metal sheath to protect from moisture.  Ideal for trimming rose bushes and woody perennials, the Felco Original's smooth, soft action, ergonomic comfort, and exceptional durability put it in a class of its own. It's covered by a one-year warranty. However, with proper care, these pruners will last a lifetime. --Mary Park</t>
  </si>
  <si>
    <t>9.25"L x 4"W</t>
  </si>
  <si>
    <t>Comfortable, lightweight, sturdy aluminium alloy handles</t>
  </si>
  <si>
    <t>High quality hardened steel blades, forged aluminium alloy handles, wire cutting notch</t>
  </si>
  <si>
    <t>Anvil blade with sap groove, rubber cushion shock aborbers</t>
  </si>
  <si>
    <t>For a medium to large hand, right Handed; the handles have a non slip coating</t>
  </si>
  <si>
    <t>Lifetime guarantee, all parts replaceable</t>
  </si>
  <si>
    <t>&lt;p&gt;The Felco F2 Pruning Shears represent what BIFL is truly about - professional-grade tools with exceptional longevity and complete repairability. Multiple users report the same pair functioning flawlessly after 20-30 years of active use, surviving even outdoor exposure when lost.&lt;/p&gt;&lt;ul&gt;&lt;li&gt;&lt;strong&gt;Fully serviceable:&lt;/strong&gt; Every component from blades to springs is replaceable, allowing indefinite service life rather than replacement.&lt;/li&gt;&lt;li&gt;&lt;strong&gt;Swiss-made quality:&lt;/strong&gt; Forged aluminum handles with lifetime warranty stand up to decades of professional abuse while maintaining precision cutting.&lt;/li&gt;&lt;li&gt;&lt;strong&gt;Minor design flaws:&lt;/strong&gt; Some users report occasional sticking after cuts and an awkward locking mechanism that can engage accidentally during use.&lt;/li&gt;&lt;/ul&gt;&lt;br&gt;&lt;p&gt;&lt;strong&gt;Bottom line:&lt;/strong&gt; These are genuine heirloom tools that consistently outlast multiple cheap alternatives, proving their value despite the higher initial cost. The rare combination of decades-long durability and complete repairability makes them truly exceptional.&lt;/p&gt;</t>
  </si>
  <si>
    <t>&lt;p&gt;Exceptional repairability with all components user-replaceable and a thriving repair ecosystem.&lt;/p&gt;&lt;ul&gt;&lt;li&gt;&lt;strong&gt;Parts Availability:&lt;/strong&gt; Every single component from blades to springs can be ordered directly from Felco, preventing complete replacement when one part wears out.&lt;/li&gt;&lt;li&gt;&lt;strong&gt;Service Design:&lt;/strong&gt; Arborists and landscapers report using the same tool for 15-30+ years through regular maintenance and part replacement, confirming genuine long-term repairability.&lt;/li&gt;&lt;li&gt;&lt;strong&gt;Maintenance Support:&lt;/strong&gt; Some users report difficulty with disassembly of older units (particularly stuck nuts/bolts), but extensive community knowledge and official support exist to overcome these challenges.&lt;/li&gt;&lt;/ul&gt;&lt;br&gt;&lt;p&gt;&lt;strong&gt;Bottom line:&lt;/strong&gt; These shears are the definition of repairable design—built to be serviced indefinitely rather than replaced, though disassembly can occasionally require persistence after years of use.&lt;/p&gt;</t>
  </si>
  <si>
    <t>&lt;p&gt;Felco offers a genuinely strong warranty with a lifetime guarantee on the forged aluminum handles against manufacturing defects, though wearable parts aren't covered.&lt;/p&gt;&lt;ul&gt;&lt;li&gt;&lt;strong&gt;Coverage Details:&lt;/strong&gt; Lifetime warranty on handles, but consumables (blades, springs, shock absorbers) are excluded as normal wear items.&lt;/li&gt;&lt;li&gt;&lt;strong&gt;Claim Process:&lt;/strong&gt; Within 12 months, contact retailer; after that, contact Felco directly. Proof of purchase required.&lt;/li&gt;&lt;li&gt;&lt;strong&gt;User Experience:&lt;/strong&gt; BIFL community confirms Felco's reputation for honoring warranties and supporting decades-old tools with available replacement parts.&lt;/li&gt;&lt;/ul&gt;&lt;br&gt;&lt;p&gt;&lt;strong&gt;Bottom line:&lt;/strong&gt; Felco exceeds expectations with their warranty by backing up their premium tools with lifetime coverage on handles and maintaining a complete ecosystem of replacement parts that keeps tools functional for decades.&lt;/p&gt;</t>
  </si>
  <si>
    <t xml:space="preserve">&lt;p&gt;&amp;lt;p&amp;gt;These pruners hit the sustainability sweet spot with a design built for repair, not replacement. Users report keeping the same pair for 20-30 years, with one finding their lost shears still working after a year outdoors.&amp;lt;/p&amp;gt;&amp;lt;ul&amp;gt;&amp;lt;li&amp;gt;&amp;lt;strong&amp;gt;Lifetime Design:&amp;lt;/strong&amp;gt; Every single component can be replaced - blades, springs, handles - keeping these tools out of landfills for decades&amp;lt;/li&amp;gt;&amp;lt;li&amp;gt;&amp;lt;strong&amp;gt;Material Quality:&amp;lt;/strong&amp;gt; Swiss-made forged aluminum handles come with lifetime warranty, while users praise the ability to sharpen blades indefinitely rather than tossing the whole tool&amp;lt;/li&amp;gt;&amp;lt;li&amp;gt;&amp;lt;strong&amp;gt;Circular Economy Champion:&amp;lt;/strong&amp;gt; Multiple reviewers switched from cheaper brands they replaced every 1-2 years, with one noting it&amp;#39;s cheaper to buy good ones once than disposable ones repeatedly&amp;lt;/li&amp;gt;&amp;lt;/ul&amp;gt;&amp;lt;br&amp;gt;&amp;lt;p&amp;gt;&amp;lt;strong&amp;gt;Bottom line:&amp;lt;/strong&amp;gt; A textbook BIFL product that embodies sustainability through extreme longevity and complete repairability, though no specific eco-materials or carbon footprint data mentioned.&amp;lt;/p&amp;gt;&lt;/p&gt;
</t>
  </si>
  <si>
    <t>&lt;p&gt;Felco F2 pruners are Reddit's gold standard for pruning shears. Users report 20-30 year lifespans and consider them the poster child for buy-it-for-life philosophy, with many inheriting pairs from parents.&lt;/p&gt;&lt;ul&gt;&lt;li&gt;&lt;strong&gt;Durability worship:&lt;/strong&gt; Career arborists praise drastically higher quality than Fiskars or Corona brands, with users celebrating first pair of Felcos as a gardening milestone&lt;/li&gt;&lt;li&gt;&lt;strong&gt;Repair culture:&lt;/strong&gt; Community loves that every component is user replaceable - users share 3D-printed accessories and maintenance tips, though some struggle with stuck bolts after years&lt;/li&gt;&lt;li&gt;&lt;strong&gt;Minor gripes:&lt;/strong&gt; Sticking mechanism frustrates some users, model confusion overwhelms newcomers (F2 vs F6 vs F8), and small-handed users find standard F2 too large&lt;/li&gt;&lt;/ul&gt;&lt;br&gt;&lt;p&gt;&lt;strong&gt;Bottom line:&lt;/strong&gt; Reddit consensus is overwhelmingly positive - a buy once cry once investment that professionals swear by and hobbyists aspire to own.&lt;/p&gt;</t>
  </si>
  <si>
    <t>The Felco F2 Pruning Shears define what BIFL truly means—a professional-grade tool engineered to last decades, not years. With complete repairability, exceptional durability, and reliable warranty support, these shears consistently outlast multiple cheap alternatives. Despite the premium price, they represent superior long-term value for serious gardeners, professionals, and anyone tired of replacing disposable tools. Their 20-30 year lifespan, user-replaceable components, and community reverence make them a legitimate heirloom investment rather than just another garden tool.</t>
  </si>
  <si>
    <t>"Forged aluminum handles and precision blades routinely survive 20-30 years of professional use, even after being left outdoors</t>
  </si>
  <si>
    <t>Every single component from blades to springs can be replaced, creating an indefinite service life rather than a disposable product</t>
  </si>
  <si>
    <t>Lifetime warranty on handles with complete parts availability, though wear items aren't covered and disassembly can be challenging after years of use</t>
  </si>
  <si>
    <t>Higher upfront cost is offset by decades of service—cheaper to buy these once than replace budget brands every 1-2 years</t>
  </si>
  <si>
    <t>Professionals consider them the gold standard while hobbyists see them as a gardening milestone, though small-handed users may find them uncomfortable</t>
  </si>
  <si>
    <t>Felco F2 Pruning Shears represent professional-grade garden tools built to last generations. Constructed with forged aluminum handles and hardened steel blades, these right-handed pruners deliver precise cuts with minimal effort. The thoughtful design includes a sap groove, wire-cutting notch, and shock-absorbing bumpers for comfortable extended use. Every component is replaceable, ensuring these Swiss-made shears can serve faithfully for decades.</t>
  </si>
  <si>
    <t>20-30+ years with regular maintenance and replacement parts as needed</t>
  </si>
  <si>
    <t>What is the cutting capacity of the Felco F2 Pruning Shears?</t>
  </si>
  <si>
    <t>The Felco F2 Pruning Shears have a cutting capacity of up to 1 inch (25 mm) in diameter.</t>
  </si>
  <si>
    <t>Are the Felco F2 Pruning Shears suitable for large or heavy-duty pruning tasks?</t>
  </si>
  <si>
    <t>Yes, the Felco F2 features a robust, reinforced anvil blade directly riveted to the one-piece aluminum handle, making it strong enough to handle heavy-duty pruning tasks.</t>
  </si>
  <si>
    <t>What materials are the handles and blades of the Felco F2 made from?</t>
  </si>
  <si>
    <t>The Felco F2 has solid forged aluminum alloy handles and high-quality hardened steel blades.</t>
  </si>
  <si>
    <t>How do I maintain or sharpen the Felco F2 Pruning Shears?</t>
  </si>
  <si>
    <t>Maintenance involves cleaning, lubricating, and sharpening with a ceramic sharpening stone like the FELCO 902 or FELCO 903 after extensive use. A detailed maintenance process includes disassembly, cleaning, lubricating blade and parts, adjustment, and sharpening with the FELCO 905 sharpener.</t>
  </si>
  <si>
    <t>Does the Felco F2 Pruning Shears come with a warranty?</t>
  </si>
  <si>
    <t>Yes, the Felco F2 Pruning Shears come with a limited lifetime warranty from the manufacturer.</t>
  </si>
  <si>
    <t>Lasts 20-30 years with proper care</t>
  </si>
  <si>
    <t>Every component is fully replaceable</t>
  </si>
  <si>
    <t>Lifetime warranty on forged aluminum handles</t>
  </si>
  <si>
    <t>Professional-grade cutting performance</t>
  </si>
  <si>
    <t>High upfront cost versus competitors</t>
  </si>
  <si>
    <t>Locking mechanism can engage accidentally</t>
  </si>
  <si>
    <t>Occasional sticking after cuts</t>
  </si>
  <si>
    <t>Standard F2 too large for small hands</t>
  </si>
  <si>
    <t>{"frequency":{"frequency":"As Needed","description":"Wipe blades after each use; perform detailed cleaning, lubrication, and sharpening whenever pruners become sticky, dirty, or dull, or at least seasonally for heavy users[1][3]."},"steps":[{"step":1,"title":"Clean","icon":"clean","description":"Wipe down the cutting and anvil blade after each use to remove sap, dirt, and plant debris. For a deep clean, disassemble the tool, soak parts with Felco 981 cleaning spray or scrub with soap and hot water, then dry thoroughly[1][5]. Avoid leaving pruners wet to prevent rust.","products":[{"name":"Felco 981 Resin Remover","price":"$15-20"}]},{"step":2,"title":"Condition / Maintain","icon":"condition","description":"Lubricate the spring and shaft with light oil (sewing machine oil or Felco 980); apply a thin layer of Felco 990 grease to the blade and anvil after cleaning. Sharpen blades when they become dull for smooth, precise cuts[1][6].","products":[{"name":"Felco 980 Lubricating Spray","price":"$15-20"},{"name":"Felco 990 Grease","price":"$15"}]},{"step":3,"title":"Protect / Store","icon":"protect","description":"Store F2 Pruning Shears in a dry place. After conditioning, spray lightly with Felco 980 protective spray for additional rust prevention. Avoid storing wet or dirty, and protect the blades from impact or bending for long-term durability[1][6].","products":[{"name":"Felco 980 Protective Spray","price":"$15-20"}]}]}</t>
  </si>
  <si>
    <t>Manufactured in Switzerland since 1948 using high-quality materials and precision engineering</t>
  </si>
  <si>
    <t>pruning shears, garden tools, hand pruner, professional gardening, repairable tools, swiss made, hardened steel blades, forged aluminum, lifetime warranty, replaceable parts</t>
  </si>
  <si>
    <t>Professional garden maintenance, Vineyard pruning, Orchard management, Home gardening projects, Bonsai tree trimming</t>
  </si>
  <si>
    <t>""A textbook BIFL product that embodies sustainability through extreme longevity and complete repairability—cheaper to buy good ones once than disposables repeatedly." – BIFL reviewer</t>
  </si>
  <si>
    <t>Career arborists praise drastically higher quality than Fiskars or Corona brands, with users celebrating their first pair of Felcos as a gardening milestone." – Reddit consensus</t>
  </si>
  <si>
    <t>Kitchen Scissors</t>
  </si>
  <si>
    <t>https://www.amazon.com/Fiskars-6411501987471-Kitchen-Scissors-Length/dp/B001BYEM1W/ref=sr_1_7?crid=PBYJ2GC3TEPU&amp;dib=eyJ2IjoiMSJ9.GuztkIkOLUNAM9YbpMzwM071Px6OrQb8j0LUS0bg_kLs-Mo3iuz86BGNP8kBmDKKHziaRm5M9O4_AwCIwzPp5QK3BX19vLG6qDKTh5Z_BPdCgh3M1V-xC2zPiQ3cOrO81A6nQudbHT33pwOYpqKryac4rKsZ3-UXhaijobSzKgrtW1Olg3QEQuW3_1B5WHg3ciOQspOdB92ahygUS5WGq6a0Ykmn7g2_FrWIasI-S9MtbgE3ClmOz3T_DdBmDStLIcCazis6hCwGgND7Pn9fNlR6CDiayfrDo3NTC3n8hL8.Mu-9No7TFY0ZqFIo_TxOAnf-v1ICVxO8FkATAExDJaI&amp;dib_tag=se&amp;keywords=Fiskars+All-purpose+Kitchen+Shears&amp;qid=1754677718&amp;sprefix=fiskars+bypass+pruning+shears+%2F+garden+clippers%2Caps%2C953&amp;sr=8-7</t>
  </si>
  <si>
    <t>https://amzn.to/4mcBZ6M</t>
  </si>
  <si>
    <t>B001BYEM1W</t>
  </si>
  <si>
    <t>https://docs.google.com/document/d/1_PlmLTUIrs8uJOaMLzHQWkRKrxdOszJN-utiEjfiZpQ</t>
  </si>
  <si>
    <t>https://docs.google.com/document/d/16S1kmUBK8UiSRagxd9FeLnZeAH6cIvDcOIVEA4XKHmk/edit</t>
  </si>
  <si>
    <t>https://docs.google.com/document/d/19tTzR_ixZerSsr-bWeLIaKlntmsg3GmZilN9UA-cwCU/edit</t>
  </si>
  <si>
    <t>https://www.fiskars.com/en-us</t>
  </si>
  <si>
    <t>https://docs.google.com/document/d/1q5M00jVqcjzjHoA13ZjRIidADmI426SMuF2stR9s-Eg/edit</t>
  </si>
  <si>
    <t>https://www.amazon.com/stores/Fiskars/page/1D2A0DDE-57D0-4030-8B1F-5C33E3A4A94F?is_byline_deeplink=true&amp;deeplink=5DB9368F-F239-4DB7-A89E-42309B0A8EF9&amp;redirect_store_id=1D2A0DDE-57D0-4030-8B1F-5C33E3A4A94F&amp;lp_asin=B001BYEM1W&amp;ref_=ast_bln&amp;store_ref=bl_ast_dp_brandLogo_sto</t>
  </si>
  <si>
    <t>https://m.media-amazon.com/images/I/516HN998XvL._AC_SL1500_.jpg</t>
  </si>
  <si>
    <t>https://m.media-amazon.com/images/I/516HN998XvL._AC_SL1500_.jpg, https://m.media-amazon.com/images/I/71mj4-VTevL._AC_SL1440_.jpg, https://m.media-amazon.com/images/I/71NiVAsyBZL._AC_SL1440_.jpg, https://m.media-amazon.com/images/I/71wAe3jLsvL._AC_SL1500_.jpg, https://m.media-amazon.com/images/I/91hbOMDI81L._AC_SL1500_.jpg, https://m.media-amazon.com/images/I/81l1kLeZDyL._AC_SL1500_.jpg, https://m.media-amazon.com/images/I/41MU2x9I6GL._AC_.jpg, https://m.media-amazon.com/images/I/71mh1jbf2ZL._AC_SL1500_.jpg, https://m.media-amazon.com/images/I/719vH3trP7L._AC_SL1500_.jpg, https://m.media-amazon.com/images/I/91MZGLyKqzL._AC_SL1500_.jpg, https://m.media-amazon.com/images/I/71f5rNbDELL._AC_SL1500_.jpg, https://m.media-amazon.com/images/I/81cMcjz-5BL._AC_SL1500_.jpg, https://m.media-amazon.com/images/I/71Q9VnSkeXL._AC_SL1500_.jpg, https://m.media-amazon.com/images/I/81K9NEGPQyL._AC_SL1500_.jpg, https://m.media-amazon.com/images/I/81I9ZcRDmsL._AC_SL1500_.jpg, https://m.media-amazon.com/images/I/71bCyJrOrYL._AC_SL1500_.jpg, https://m.media-amazon.com/images/I/81rGN3G2moL._AC_SL1500_.jpg, https://m.media-amazon.com/images/I/81XRaimLqGL._AC_SL1500_.jpg, https://m.media-amazon.com/images/I/81ioRuKq9GL._AC_SL1500_.jpg, https://m.media-amazon.com/images/I/71LNxbiCguL._AC_SL1500_.jpg, https://m.media-amazon.com/images/I/615ExS2er0L._AC_SL1500_.jpg, https://m.media-amazon.com/images/I/41+NjMHMKdL._AC_SL1440_.jpg, https://m.media-amazon.com/images/I/51VVk4W1H+L._AC_SL1440_.jpg, https://m.media-amazon.com/images/I/81l1kLeZDyL._AC_SL1500_.jpg</t>
  </si>
  <si>
    <t>Only 14 left in stock - order soon.</t>
  </si>
  <si>
    <t>Home &amp; Kitchen &gt; Kitchen &amp; Dining &gt; Kitchen Utensils &amp; Gadgets &gt; Shears</t>
  </si>
  <si>
    <t>Universal scissors (blade length: 6.8 cm) for cutting several layers of different materials, Suitable for right-handed as well as for hands of different sizes Comfortable grip and firm hold thanks to ergonomically shaped handles made of high-quality synthetic material Fast and clean working thanks to long stainless steel blades, Strong teeth stabilize the material that is to be cut, Adjustable blade tension Made in Finland: High durability, easy cleaning - dishwasher safe Contents: 1x Fiskars kitchen scissors, Classic, Dimensions: Cutting blade length: 6.8 cm, Total length: 18 cm, Weight: 74 g, Material: quality steel/synthetic material, Colour: orange, 1000819</t>
  </si>
  <si>
    <t>The sturdy Fiskars kitchen scissors should not be missing from any household. They are ideal for cutting several layers of different materials. They can be used by right-handed users with hands of different sizes. The ergonomically shaped handle made of high-quality plastic offers a firm hold and a pleasant grip. The long stainless steel blades in combination with the adjustable blade tension allow a fast and clean working. In addition, the cutting material is fixed by the Strong serrated blade.</t>
  </si>
  <si>
    <t>18"L x 6"W</t>
  </si>
  <si>
    <t>Universal scissors (blade length: 6.8 cm) for cutting several layers of different materials, Suitable for right-handed as well as for hands of different sizes</t>
  </si>
  <si>
    <t>Comfortable grip and firm hold thanks to ergonomically shaped handles made of high-quality synthetic material</t>
  </si>
  <si>
    <t>Fast and clean working thanks to long stainless steel blades, Strong teeth stabilize the material that is to be cut, Adjustable blade tension</t>
  </si>
  <si>
    <t>Made in Finland: High durability, easy cleaning - dishwasher safe</t>
  </si>
  <si>
    <t>Contents: 1x Fiskars kitchen scissors, Classic, Dimensions: Cutting blade length: 6.8 cm, Total length: 18 cm, Weight: 74 g, Material: quality steel/synthetic material, Colour: orange, 1000819</t>
  </si>
  <si>
    <t>&lt;p&gt;These Fiskars kitchen scissors are the real deal. Countless users report pairs lasting 20-35+ years of regular use, putting them firmly in heirloom territory. The Finnish-made steel blades maintain their edge through decades of abuse.&lt;/p&gt;&lt;ul&gt;&lt;li&gt;&lt;strong&gt;Materials:&lt;/strong&gt; High-quality stainless steel blades with solid molded plastic handles (specifically the classic orange ones) show minimal degradation over decades.&lt;/li&gt;&lt;li&gt;&lt;strong&gt;Performance longevity:&lt;/strong&gt; Users report cutting everything from chicken bones to wire for 20+ years without losing sharpness or developing wobble at the pivot point.&lt;/li&gt;&lt;li&gt;&lt;strong&gt;Warning signs:&lt;/strong&gt; Recent models may show quality decline compared to vintage pairs. Some complaints about newer versions having less smooth movement or even rusting.&lt;/li&gt;&lt;/ul&gt;&lt;br&gt;&lt;p&gt;&lt;strong&gt;Bottom line:&lt;/strong&gt; A true BIFL icon if you can get the Finnish-made version. The 20-40 year track record speaks for itself, but be wary of newer production that might not live up to the legendary standard.&lt;/p&gt;</t>
  </si>
  <si>
    <t>&lt;p&gt;Fiskars kitchen scissors have good repairability for the Finnish-made models, with a simple design that allows for maintenance and sharpening, though non-serviceable parts can be a limitation.&lt;/p&gt;&lt;ul&gt;&lt;li&gt;&lt;strong&gt;Construction:&lt;/strong&gt; Classic models feature a basic bolt/pivot design that allows disassembly for cleaning and sharpening. Users report maintaining the same pair for 20-40 years with proper care.&lt;/li&gt;&lt;li&gt;&lt;strong&gt;Parts availability:&lt;/strong&gt; While replacement parts aren't commonly mentioned, users indicate the scissors rarely need anything beyond occasional sharpening, which can be done at home with standard tools.&lt;/li&gt;&lt;li&gt;&lt;strong&gt;Quality concerns:&lt;/strong&gt; Newer models, especially non-Finnish made versions, appear to have lower repairability with reports of inferior materials and construction that may rust or break more easily than originals.&lt;/li&gt;&lt;/ul&gt;&lt;br&gt;&lt;p&gt;&lt;strong&gt;Bottom line:&lt;/strong&gt; Classic Finnish Fiskars scissors earn solid repairability marks for their simple design and decades-proven durability, but newer models may not maintain this standard. Documentation for repair is limited, keeping the score from being higher.&lt;/p&gt;</t>
  </si>
  <si>
    <t>&lt;p&gt;Fiskars stands behind their kitchen scissors with a remarkably strong warranty program that has earned them loyal customers for decades.&lt;/p&gt;&lt;ul&gt;&lt;li&gt;&lt;strong&gt;Duration:&lt;/strong&gt; 25-year warranty for Classic range scissors in many regions, with lifetime warranty for other models.&lt;/li&gt;&lt;li&gt;&lt;strong&gt;Claim Process:&lt;/strong&gt; Written claims must be submitted within 30 days of discovering a defect, with processing time of 6-7 weeks.&lt;/li&gt;&lt;li&gt;&lt;strong&gt;Real-world Performance:&lt;/strong&gt; Multiple users report scissors lasting 20-35+ years, with many purchasing replacements only after decades of use.&lt;/li&gt;&lt;/ul&gt;&lt;br&gt;&lt;p&gt;&lt;strong&gt;Bottom line:&lt;/strong&gt; Fiskars has earned their reputation with a generous warranty policy that's backed by consistent performance, though users should note some quality differences between Finnish-made and newer production models.&lt;/p&gt;</t>
  </si>
  <si>
    <t xml:space="preserve">&lt;p&gt;&amp;lt;p&amp;gt;No sustainability information found in the reviews. Users focus on durability and longevity but don&amp;#39;t mention materials sourcing, recycling, or environmental practices.&amp;lt;/p&amp;gt;&amp;lt;ul&amp;gt;&amp;lt;li&amp;gt;&amp;lt;strong&amp;gt;Durability signals:&amp;lt;/strong&amp;gt; Multiple reviewers report scissors lasting 20-35 years, which reduces replacement waste&amp;lt;/li&amp;gt;&amp;lt;li&amp;gt;&amp;lt;strong&amp;gt;Material concerns:&amp;lt;/strong&amp;gt; Some users worry about quality decline with non-Finnish manufacturing, but no eco-impact discussed&amp;lt;/li&amp;gt;&amp;lt;li&amp;gt;&amp;lt;strong&amp;gt;Repairability:&amp;lt;/strong&amp;gt; No mention of repair options, replacement parts, or end-of-life recycling&amp;lt;/li&amp;gt;&amp;lt;/ul&amp;gt;&amp;lt;br&amp;gt;&amp;lt;p&amp;gt;&amp;lt;strong&amp;gt;Bottom line:&amp;lt;/strong&amp;gt; While extreme longevity suggests less waste through fewer replacements, there&amp;#39;s zero information about sustainable materials, ethical manufacturing, or circular design principles. Score reflects lack of sustainability data.&amp;lt;/p&amp;gt;&lt;/p&gt;
</t>
  </si>
  <si>
    <t>&lt;p&gt;Fiskars scissors hold legendary status in the BIFL community, with users reporting pairs lasting 20-40+ years of daily use. Reddit threads show deep brand loyalty, especially for Finnish-made models with orange handles.&lt;/p&gt;&lt;ul&gt;&lt;li&gt;&lt;strong&gt;Durability champions:&lt;/strong&gt; Users share stories like my family has 8 pairs and none have broken down, oldest from 1980s still very sharp and I bought them for kindergarten when he was 5, he's 40 this year&lt;/li&gt;&lt;li&gt;&lt;strong&gt;Quality concerns:&lt;/strong&gt; Strong community warnings about newer non-Finnish models - USA and China-made versions seen as inferior, with complaints that the new one doesn't even come close to my old pair&lt;/li&gt;&lt;li&gt;&lt;strong&gt;Niche hero status:&lt;/strong&gt; Left-handed users and crafters consider Fiskars their go-to brand, with some using decoy scissors to protect their prized Finnish pairs&lt;/li&gt;&lt;/ul&gt;&lt;br&gt;&lt;p&gt;&lt;strong&gt;Bottom line:&lt;/strong&gt; Classic Finnish-made Fiskars are community gold standard for BIFL scissors, but Redditors actively warn against newer manufacturing locations hurting the brand's legendary reputation.&lt;/p&gt;</t>
  </si>
  <si>
    <t>Finnish-made Fiskars kitchen scissors are a true BIFL icon with documented 20-35+ year lifespans in regular use. Their high-quality stainless steel blades maintain sharpness through decades of abuse, from chicken bones to wire. The 25-year warranty is solid, and their simple design allows for basic maintenance. However, be vigilant about manufacturing location—community consensus strongly warns against newer non-Finnish models which show significant quality decline. For everyday kitchen use, crafting, or specialized tasks, original Fiskars scissors represent exceptional long-term value despite premium pricing.</t>
  </si>
  <si>
    <t>"Finnish-made models achieve legendary 20-40 year lifespans with minimal degradation, maintaining edge and pivot integrity through decades of heavy use</t>
  </si>
  <si>
    <t>Simple bolt/pivot design allows disassembly for cleaning and sharpening, though replacement parts are rarely needed or discussed</t>
  </si>
  <si>
    <t>Impressive 25-year warranty for Classic range (lifetime for some models) with documented follow-through</t>
  </si>
  <si>
    <t>Premium pricing justified by multi-decade service life, though value proposition severely diminishes with non-Finnish manufacturing</t>
  </si>
  <si>
    <t>BIFL community treats original orange-handled Finnish Fiskars as gold standard scissors, with fierce loyalty among left-handed users and crafters</t>
  </si>
  <si>
    <t>Fiskars Classic Kitchen Scissors represent Finnish craftsmanship at its finest. These iconic orange-handled scissors feature premium stainless steel blades that maintain their edge through decades of daily use. The ergonomically designed handles provide comfortable grip for all hand sizes, while strong teeth stabilize materials being cut. Dishwasher-safe with adjustable blade tension, these versatile scissors handle everything from food prep to packaging with precision and durability.</t>
  </si>
  <si>
    <t>20-35+ years for Finnish-made models with proper care</t>
  </si>
  <si>
    <t>What are the primary uses of Fiskars Kitchen Scissors?</t>
  </si>
  <si>
    <t>Fiskars Kitchen Scissors are versatile tools designed for cutting food and opening food packaging. They can cut herbs, vegetables, meat, and even bone, making food prep faster and easier.</t>
  </si>
  <si>
    <t>Are Fiskars Kitchen Scissors dishwasher safe?</t>
  </si>
  <si>
    <t>Yes, Fiskars Kitchen Scissors are dishwasher safe, allowing for easy cleaning after use.</t>
  </si>
  <si>
    <t>Can Fiskars Kitchen Scissors cut through bone and thick meat?</t>
  </si>
  <si>
    <t>Yes, Fiskars offers heavy-duty butcher shears with serrated blades and spring-action design suitable for cutting thick meat, poultry, fish, and even bone.</t>
  </si>
  <si>
    <t>Do Fiskars Kitchen Scissors have features to protect cookware surfaces?</t>
  </si>
  <si>
    <t>Yes, certain Fiskars kitchen scissors have a unique, elevated handle and a non-scratch nylon base that protects pans, counters, and bakeware when cutting directly in them.</t>
  </si>
  <si>
    <t>How do I clean and maintain Fiskars Kitchen Scissors?</t>
  </si>
  <si>
    <t>Fiskars Kitchen Scissors are easy to clean due to their take-apart blade design and dishwasher-safe materials, ensuring hygienic and simple maintenance.</t>
  </si>
  <si>
    <t>Finnish-made models last 20-35+ years</t>
  </si>
  <si>
    <t>Maintains sharpness through decades of use</t>
  </si>
  <si>
    <t>25-year warranty with reliable service</t>
  </si>
  <si>
    <t>Cuts everything from chicken bones to wire</t>
  </si>
  <si>
    <t>Newer models show quality decline</t>
  </si>
  <si>
    <t>Non-Finnish versions considered inferior</t>
  </si>
  <si>
    <t>Recent versions may rust more easily</t>
  </si>
  <si>
    <t>{"frequency":{"frequency":"After each use / As needed","description":"Clean kitchen scissors after each use to prevent food residue buildup and maintain hygiene. Sharpen blades and oil lightly as needed to ensure smooth cutting."},"steps":[{"step":1,"title":"Clean","icon":"clean","description":"Rinse scissors with warm water and mild dish soap immediately after use. For thorough cleaning, take apart the blades if possible and wash by hand or place the dishwasher-safe parts in the dishwasher. Avoid harsh abrasives or soaking to preserve blade integrity.","products":[{"name":"Mild dish soap","price":"$5-10"}]},{"step":2,"title":"Condition / Maintain","icon":"condition","description":"Lightly oil the pivot joint and blades occasionally with a food-safe mineral oil to keep movement smooth and prevent rust. Sharpen blades using a Fiskars scissor sharpener or a similar tool about every few months or when cutting becomes difficult.","products":[{"name":"Fiskars Scissor Sharpener","price":"$15-20"},{"name":"Food-grade mineral oil","price":"$8-12"}]},{"step":3,"title":"Protect / Store","icon":"protect","description":"Store kitchen scissors in a dry place, ideally in a protective sheath or a designated drawer to avoid blade damage. Keep blades closed and dry to prevent corrosion and maintain sharpness.","products":[]}]}</t>
  </si>
  <si>
    <t>Finland</t>
  </si>
  <si>
    <t>Fiskars Classic orange-handled scissors, including kitchen scissors, are manufactured and hand-tested in the Billnäs factory in Finland.</t>
  </si>
  <si>
    <t>kitchen scissors, fiskars scissors, stainless steel scissors, finnish quality, durable kitchenware, multipurpose scissors, ergonomic handle, dishwasher safe, long-lasting scissors, food prep tools</t>
  </si>
  <si>
    <t>Daily food preparation, Opening packaging, Kitchen herb trimming, Cutting cooking twine, General household cutting tasks</t>
  </si>
  <si>
    <t>""My family has 8 pairs and none have broken down, oldest from 1980s still very sharp." – Reddit user</t>
  </si>
  <si>
    <t>I bought them for kindergarten when he was 5, he's 40 this year." – Amazon reviewer</t>
  </si>
  <si>
    <t>Three Hole Puncher 3 Ring</t>
  </si>
  <si>
    <t>https://www.amazon.com/Swingline-Precision-Adjustable-Capacity-74037/dp/B0006HUPHU/ref=sr_1_1_mod_primary_new?crid=MFEPK6Z5A3ZI&amp;dib=eyJ2IjoiMSJ9.gBUwzKi61khLwIrQDxiB3I0iqqtaloXQdRneEuZppbOW6XLLDmVtoH9ABY1-rcogwL2mMuPe81gu9o4r3tU5ERDsNp6dZzYervBaqGk3DIMm5UKbmfrCsrOvwItvwo6gTGsfE8tFdHcMZaCriHWTvJ3VSuhS38ZfR5_ug-OgtB4pgF4FBbSWIFTkKCp4AgSF1GHR17GW6vFjZHwHVb9I2Lo3LHlESY-H5bSHeRDhV5UGsBTPQXg0OTeuVXHu2t3eTtNHgJC_PNXfWst-w_6kn6JnOl12akwDKJTlNmQYFwg.DqMZC8QZB0aP29MJfClq-bZE85urt27LvvIhLuvs-ZA&amp;dib_tag=se&amp;keywords=Swingline%2B3%2BHole%2BPunch&amp;qid=1754677557&amp;sbo=RZvfv%2F%2FHxDF%2BO5021pAnSA%3D%3D&amp;sprefix=herman%2Bmiller%2Baeron%2Boffice%2Bchair%2B%2F%2Bcomputer%2Bchair%2Caps%2C929&amp;sr=8-1&amp;th=1</t>
  </si>
  <si>
    <t>https://amzn.to/457mHu2</t>
  </si>
  <si>
    <t>B0006HUPHU</t>
  </si>
  <si>
    <t>https://docs.google.com/document/d/1tgTGlf8GgZ7SJ32hhPDrvfqvnUD2BIsQfRuNo9Z9S24</t>
  </si>
  <si>
    <t>https://docs.google.com/document/d/1lJxGNcDlu0ZoQCpevs8SqWUS-kJkJza1o7HFz3z1JjQ/edit</t>
  </si>
  <si>
    <t>https://docs.google.com/document/d/1k-LzWBqi8lm6Dw26I90hmt9_MFd94uyIBIYpHjXv3fc/edit</t>
  </si>
  <si>
    <t>https://docs.google.com/document/d/1zdo30TbNo0XbWHKjbK1dohieE3GvWppLV6i6i66KG3g/edit</t>
  </si>
  <si>
    <t>https://www.amazon.com/stores/Swingline/page/57AFBA5E-3F58-4721-BDBB-0F84F2B7BBE7?is_byline_deeplink=true&amp;deeplink=1C477715-6E14-43F5-B6C9-3FD31566FC1F&amp;redirect_store_id=57AFBA5E-3F58-4721-BDBB-0F84F2B7BBE7&amp;lp_asin=B0006HUPHU&amp;ref_=ast_bln&amp;store_ref=bl_ast_dp_brandLogo_sto</t>
  </si>
  <si>
    <t>https://m.media-amazon.com/images/I/51NZpsUaFeL._AC_SL1500_.jpg</t>
  </si>
  <si>
    <t>https://m.media-amazon.com/images/I/51NZpsUaFeL._AC_SL1500_.jpg, https://m.media-amazon.com/images/I/61OlzlTp4iL._AC_SL1500_.jpg, https://m.media-amazon.com/images/I/618I1aLyfEL._AC_SL1500_.jpg, https://m.media-amazon.com/images/I/61oPqYJyJ6L._AC_SL1500_.jpg, https://m.media-amazon.com/images/I/61YEImCfQVL._AC_SL1500_.jpg</t>
  </si>
  <si>
    <t>Arts, Crafts &amp; Sewing &gt; Crafting &gt; Paper &amp; Paper Crafts &gt; Punches</t>
  </si>
  <si>
    <t>PRECISION PUNCHING – Professional-grade, 2-3 hole metal punch is specially designed for accurate, manual hole punching. Trust this punch for perfectly professional precision. PATENTED PINS – Professional punch uses precise, patented pin technology for consistently accurate performance. 10-SHEET CAPACITY – Punch creates clean and precise, 9/32" holes, piercing through up to 10 sheets of paper. LESS MESS – Easy-glide chip tray makes cleanup of punched holes fast and simple. Removable tray built into the base of the punch. REPLACEMENT PUNCH HEAD – Convenient replacement punch heads (A7074870) are available, sold separately. BUILT TO LAST – Swingline stands behind this high-quality black and silver punch with a limited 90-day warranty.</t>
  </si>
  <si>
    <t>The Swingline Precision Pro Hole Punch is the ultimate choice for precise punching. This durable metal punch boasts patented pin technology, ensuring that your punches are accurate and professional. 2-3 hole manual punch creates clean 9/32” holes with every press. A removable tray in the base allows for easy cleanup of punched holes. Replacement Swingline punch heads (A7074870) are sold separately. Swingline backs this high-quality, black and silver punch with a limited 90-day warranty.</t>
  </si>
  <si>
    <t>12.3"L x 3.5"W x 2.3"H</t>
  </si>
  <si>
    <t>PRECISION PUNCHING – Professional-grade, 2-3 hole metal punch is specially designed for accurate, manual hole punching. Trust this punch for perfectly professional precision.</t>
  </si>
  <si>
    <t>PATENTED PINS – Professional punch uses precise, patented pin technology for consistently accurate performance.</t>
  </si>
  <si>
    <t>10-SHEET CAPACITY – Punch creates clean and precise, 9/32" holes, piercing through up to 10 sheets of paper.</t>
  </si>
  <si>
    <t>LESS MESS – Easy-glide chip tray makes cleanup of punched holes fast and simple. Removable tray built into the base of the punch.</t>
  </si>
  <si>
    <t>REPLACEMENT PUNCH HEAD – Convenient replacement punch heads (A7074870) are available, sold separately.</t>
  </si>
  <si>
    <t>&lt;p&gt;This Swingline Three Hole Puncher shows surprising longevity beneath its modest price tag. The all-metal construction and robust punching mechanism have earned it veteran status in many offices, with one user reporting the same model lasting 35+ years through multiple purchases (only replacing due to theft or fire, not failure).&lt;/p&gt;&lt;ul&gt;&lt;li&gt;&lt;strong&gt;Metal construction:&lt;/strong&gt; Heavy-duty metal body stands up to years of regular use, unlike plastic competitors that crack under pressure&lt;/li&gt;&lt;li&gt;&lt;strong&gt;Functional limitations:&lt;/strong&gt; Design flaws include incompatibility with A4 paper, overestimated sheet capacity (struggles beyond 6-8 sheets despite 10-sheet claim), and holes punched too close to edge&lt;/li&gt;&lt;li&gt;&lt;strong&gt;Maintenance issues:&lt;/strong&gt; The chad collection tray is poorly designed and prone to falling off or leaking paper confetti&lt;/li&gt;&lt;/ul&gt;&lt;br&gt;&lt;p&gt;&lt;strong&gt;Bottom line:&lt;/strong&gt; A genuinely durable workhorse with a proven track record, despite some annoying design flaws. With proper use (respecting its actual sheet capacity), this puncher should outlast multiple cheaper alternatives.&lt;/p&gt;</t>
  </si>
  <si>
    <t>&lt;p&gt;This Swingline hole puncher shows good repairability with a simple, mostly metal design that can withstand decades of use with minimal maintenance.&lt;/p&gt;&lt;ul&gt;&lt;li&gt;&lt;strong&gt;Construction:&lt;/strong&gt; All-metal construction with removable punch heads that users report lasting 35+ years, with replacements only needed due to theft or disaster, not mechanical failure.&lt;/li&gt;&lt;li&gt;&lt;strong&gt;Maintenance:&lt;/strong&gt; Punch heads can be repositioned for different paper sizes or reconfigured as a two-hole punch, showing good modularity and adjustment capability.&lt;/li&gt;&lt;li&gt;&lt;strong&gt;Limitations:&lt;/strong&gt; The removable plastic chad catcher is poorly designed and frustrating to use, often falling off unexpectedly or leaking paper confetti, but this doesn't affect core function.&lt;/li&gt;&lt;/ul&gt;&lt;br&gt;&lt;p&gt;&lt;strong&gt;Bottom line:&lt;/strong&gt; A simple mechanical device with good repairability due to its durable construction, adjustable components, and proven longevity, though lacking official parts support or repair documentation.&lt;/p&gt;</t>
  </si>
  <si>
    <t>&lt;p&gt;Swingline's basic three-hole punch comes with a minimal 90-day limited warranty that only covers manufacturing defects, not normal wear and tear or misuse.&lt;/p&gt;&lt;ul&gt;&lt;li&gt;&lt;strong&gt;Short Coverage:&lt;/strong&gt; The standard model (A7074350) offers just 90 days of protection - quite limited for a tool meant to last.&lt;/li&gt;&lt;li&gt;&lt;strong&gt;Claim Process:&lt;/strong&gt; Requires completing a warranty form online with proof of purchase, then potentially shipping the item back.&lt;/li&gt;&lt;li&gt;&lt;strong&gt;Inconsistent Protection:&lt;/strong&gt; Swingline offers much better coverage (1-year or lifetime) on their higher-end models, but shortchanges buyers of this basic model.&lt;/li&gt;&lt;/ul&gt;&lt;br&gt;&lt;p&gt;&lt;strong&gt;Bottom line:&lt;/strong&gt; The 90-day warranty is underwhelming for a brand that promotes durability, though user reports of units lasting decades suggest the punch may outlast its minimal warranty coverage.&lt;/p&gt;</t>
  </si>
  <si>
    <t xml:space="preserve">&lt;p&gt;&amp;lt;p&amp;gt;The reviews provide zero information about sustainability practices, materials sourcing, or environmental impact. No users mention recycled content, packaging waste, energy efficiency, or end-of-life disposal options.&amp;lt;/p&amp;gt;&amp;lt;ul&amp;gt;&amp;lt;li&amp;gt;&amp;lt;strong&amp;gt;Durability signals:&amp;lt;/strong&amp;gt; One user reports buying the same model for 35 years, only replacing due to fire or theft - suggesting this punch can last decades with proper use&amp;lt;/li&amp;gt;&amp;lt;li&amp;gt;&amp;lt;strong&amp;gt;Material quality:&amp;lt;/strong&amp;gt; Multiple reviewers praise the all-metal construction and sturdy build, which typically means longer product life and less frequent replacement&amp;lt;/li&amp;gt;&amp;lt;li&amp;gt;&amp;lt;strong&amp;gt;Repairability unknown:&amp;lt;/strong&amp;gt; No mentions of whether parts can be replaced or serviced when worn&amp;lt;/li&amp;gt;&amp;lt;/ul&amp;gt;&amp;lt;br&amp;gt;&amp;lt;p&amp;gt;&amp;lt;strong&amp;gt;Bottom line:&amp;lt;/strong&amp;gt; While the proven longevity reduces replacement waste, there&amp;#39;s no evidence of sustainable materials or manufacturing. Without any environmental claims to evaluate, this gets a neutral sustainability score.&amp;lt;/p&amp;gt;&lt;/p&gt;
</t>
  </si>
  <si>
    <t>&lt;p&gt;The Swingline three-hole punch has solid community trust, with one reviewer buying it repeatedly for 35 years only replacing due to fire or theft. Users praise its all-metal construction and proven longevity, though several limitations prevent higher enthusiasm.&lt;/p&gt;&lt;ul&gt;&lt;li&gt;&lt;strong&gt;Durability champion:&lt;/strong&gt; Multiple users report years of reliable service, with the metal build quality earning consistent praise as a major upgrade from flimsy alternatives&lt;/li&gt;&lt;li&gt;&lt;strong&gt;A4 paper dealbreaker:&lt;/strong&gt; International users express frustration that the fixed guide won't accommodate A4 sheets, forcing returns&lt;/li&gt;&lt;li&gt;&lt;strong&gt;Capacity reality check:&lt;/strong&gt; While advertised for 10 sheets, users report struggling beyond 6-8 sheets, creating jams and requiring excessive force&lt;/li&gt;&lt;/ul&gt;&lt;br&gt;&lt;p&gt;&lt;strong&gt;Bottom line:&lt;/strong&gt; Well-regarded workhorse for US letter-size paper with proven decades-long reliability, but specific design limitations around paper size and actual capacity create mixed experiences depending on your needs.&lt;/p&gt;</t>
  </si>
  <si>
    <t>This Swingline three-hole punch is a genuinely durable office workhorse with 35+ year potential lifespan, despite its meager 90-day warranty. Its all-metal construction outperforms plastic competitors, but comes with frustrating limitations: struggles beyond 6-8 sheets (despite 10-sheet claim), won't accommodate A4 paper, and has a poorly designed chad tray. Best for US letter users seeking a reliable, no-frills punch that will outlive multiple cheaper alternatives. At its price point, it delivers exceptional longevity value despite design flaws.</t>
  </si>
  <si>
    <t>"All-metal construction provides decades of reliable service, with users reporting the same model lasting 35+ years through office fires and thefts</t>
  </si>
  <si>
    <t>Simple mechanical design with removable/adjustable punch heads allows for easy maintenance, though lacks official parts support</t>
  </si>
  <si>
    <t>Disappointingly short 90-day warranty undermines Swingline's durability reputation, especially compared to lifetime coverage on higher-end models</t>
  </si>
  <si>
    <t>Exceptional value for US letter users at this price point, though international buyers should avoid due to A4 incompatibility</t>
  </si>
  <si>
    <t>Community consensus highlights impressive longevity but consistently warns about overestimated sheet capacity (6-8 sheets maximum, not 10)</t>
  </si>
  <si>
    <t>The Swingline Three Hole Puncher delivers exceptional durability with its all-metal construction and robust punching mechanism. Built to handle regular office use for decades, this professional-grade tool creates clean, precise 9/32" holes in standard letter-size paper. Its adjustable design allows for 2-3 hole configurations, while the removable chad tray helps manage paper waste efficiently. A reliable workhorse with proven longevity for everyday document organization.</t>
  </si>
  <si>
    <t>30+ years of regular use</t>
  </si>
  <si>
    <t>What is the maximum sheet capacity of the Swingline Three Hole Puncher 3 Ring?</t>
  </si>
  <si>
    <t>Capacities vary by model, with common desktop units punching up to 20 sheets, and heavy-duty models handling up to 75 sheets of 20 lb. paper. Always check your specific model for exact details.</t>
  </si>
  <si>
    <t>What size are the holes punched by this puncher?</t>
  </si>
  <si>
    <t>Most Swingline Three Hole Punchers create 9/32" holes, which is the standard size for 3-ring binders.</t>
  </si>
  <si>
    <t>Can the punch spacing be adjusted for different binder types?</t>
  </si>
  <si>
    <t>Some models, like the Swingline Heavy Duty and LightTouch, allow adjustable centers for 2–7 holes, but most standard 3-ring models have fixed 8.5" centers.</t>
  </si>
  <si>
    <t>Are these punchers manual or electric?</t>
  </si>
  <si>
    <t>Swingline offers both manual and electric models. Manual punchers are common for everyday office use, while electric models, like the 350MD, offer push-button operation and higher capacity.</t>
  </si>
  <si>
    <t>How do I maintain and clear paper jams in the puncher?</t>
  </si>
  <si>
    <t>Most models feature a removable chip tray for easy cleanup. Electric models often include a jam reverse switch to clear paper jams quickly. Regular emptying of the tray is recommended for optimal performance.</t>
  </si>
  <si>
    <t>All-metal construction withstands decades of use</t>
  </si>
  <si>
    <t>Can last 35+ years with proper use</t>
  </si>
  <si>
    <t>Punching mechanism remains robust over time</t>
  </si>
  <si>
    <t>Punch heads are adjustable and repositionable</t>
  </si>
  <si>
    <t>Incompatible with A4 paper</t>
  </si>
  <si>
    <t>Struggles beyond 6-8 sheets despite claims</t>
  </si>
  <si>
    <t>Chad tray falls off and leaks confetti</t>
  </si>
  <si>
    <t>{"frequency":{"frequency":"Monthly / As Needed","description":"Empty the chip tray after frequent use or when full, and clean the punch for smooth operation monthly or as needed based on usage."},"steps":[{"step":1,"title":"Clean","icon":"clean","description":"Empty the built-in chip tray regularly to remove paper waste. Wipe the exterior and punching heads with a dry, lint-free cloth. Avoid using excessive moisture or harsh chemicals that could damage the metal construction.","products":[{"name":"Microfiber Cleaning Cloth","price":"$5-10"}]},{"step":2,"title":"Condition / Maintain","icon":"condition","description":"Periodically lubricate the punch heads and moving parts with a light machine oil or silicone lubricant to maintain smooth punching action and prevent rust. Check screws and tightening points occasionally to ensure stability and alignment.","products":[{"name":"3-in-1 Multipurpose Oil","price":"$7-12"}]},{"step":3,"title":"Protect / Store","icon":"protect","description":"Store the punch in a dry location away from humidity to prevent rust. Use the handle lock feature to keep the punch compact and secure when not in use, protecting the punching heads and preventing accidental damage.","products":[]}]}</t>
  </si>
  <si>
    <t>Product specifications list 'Country of Origin: CN', indicating primary manufacturing in China for Swingline three hole punchers.</t>
  </si>
  <si>
    <t>three hole punch, metal hole puncher, office supplies, document organization, binder accessories, durable office tools, paper punch, swingline, long-lasting stationery</t>
  </si>
  <si>
    <t>Office document organization, School project assembly, Home filing systems, Professional binder preparation</t>
  </si>
  <si>
    <t>""Bought this same model for 35+ years, only replacing due to theft or fire, not because it broke or failed." – Office worker reviewer</t>
  </si>
  <si>
    <t>All-metal construction stands up to years of regular use, unlike plastic competitors that crack under pressure." – Reddit user</t>
  </si>
  <si>
    <t>Invader Wet Mop Handle</t>
  </si>
  <si>
    <t>https://www.amazon.com/Rubbermaid-Commercial-Invader-54-Inch-FGH145000000/dp/B005KD4R3I/ref=sr_1_4?crid=101Y5O1GUNDHV&amp;dib=eyJ2IjoiMSJ9.heFjDDE5g40dN6L994kE8b0snM1qDGRALkZWCWzEZzQE2zB3NcdBFiRGwhKBLefgYTRafGPjyKYYBzsORTQdYjfQNhAvp2m5FnVII__2L5wt8t6MchVYzMiu3Lm-TSdguRDmMpyRjYvg4KIPCMddFerNcNT79Mhgad0h8eNr608jgjHe9uSs7ouDhvV6Da70ctjCSMbVvpdGaKmYbsU9GSZ7Y8sVMrGgQClv5zDWRDzJfalhz3ZHqEWDhUxlVEMIIK5fkdTFULTujHpRpfr85dIBEP71744r1svrjSCOoPo.dOAOwTOZ6Hg9f1ynPFBFekaaFlt1HicTG3SJsVHz2ZE&amp;dib_tag=se&amp;keywords=Rubbermaid+Commercial+Mop+Holder&amp;qid=1754677193&amp;sprefix=rubbermaid+commercial+mop+holder%2Caps%2C663&amp;sr=8-4</t>
  </si>
  <si>
    <t>https://amzn.to/4lcO0HX</t>
  </si>
  <si>
    <t>B005KD4R3I</t>
  </si>
  <si>
    <t>https://docs.google.com/document/d/1ahzv3WiR0K4ifYqlhTwEAiySO5-nXwD52eyUu9dWdaA</t>
  </si>
  <si>
    <t>https://docs.google.com/document/d/1EWyrq9_mSm3cq4KSTaOqoTB-prFuq4nw-aytV7tQDNc/edit</t>
  </si>
  <si>
    <t>https://docs.google.com/document/d/1ZEbLrXN7hstXOpIIxO5FCUhOLvNY8dES8GioIjag-DU/edit</t>
  </si>
  <si>
    <t>https://docs.google.com/document/d/1VlbyPINudqq51b05BVyAHJSej2Hj2fkNE4R1yAGDprw/edit</t>
  </si>
  <si>
    <t>https://www.amazon.com/stores/RubbermaidCommercialProducts/page/A25ACA23-5809-411C-90C7-2477AC214D04?is_byline_deeplink=true&amp;deeplink=A25ACA23-5809-411C-90C7-2477AC214D04&amp;redirect_store_id=A25ACA23-5809-411C-90C7-2477AC214D04&amp;lp_asin=B005KD4R3I&amp;ref_=ast_bln</t>
  </si>
  <si>
    <t>https://m.media-amazon.com/images/I/51yqdREzA5L._SL1500_.jpg</t>
  </si>
  <si>
    <t>In stock                                       
Usually ships within 2 to 3 days.</t>
  </si>
  <si>
    <t>Industrial &amp; Scientific &gt; Janitorial &amp; Sanitation Supplies &gt; Mopping Supplies &gt; Accessories &gt; Mop Handles</t>
  </si>
  <si>
    <t>SECURE HOLD: Easy to use thumb wheel clamps the mop firmly in place EASY TO CHANGE: A convenient latch makes it easy to remove wet mops from the handle RELATED PRODUCTS: Recommended for use with 1" (2.5 cm) headband wet string mops (sold separately) ECONOMICAL: Hardwood handle is an economical option that will not rust DURABLE CONSTRUCTION: Head is made of durable plastic 54" LENGTH: 54" in length for ample reach HEAVY-DUTY: Suitable for use in commercial and industrial applications</t>
  </si>
  <si>
    <t>The RCP Invader® Wet Mop Handle makes removing and replacing wet floor mop heads easy and efficient. A wet floor mop headband can slide into the side gate, and then be tightened with the thumb wheel for a firm connection between the handle and mop head. Recommended for use with 1" (2.5 cm) headband string mops (sold separately).</t>
  </si>
  <si>
    <t>64 x 2.96 x 2.09 inches; 1.2 Pounds</t>
  </si>
  <si>
    <t>SECURE HOLD: Easy to use thumb wheel clamps the mop firmly in place</t>
  </si>
  <si>
    <t>EASY TO CHANGE: A convenient latch makes it easy to remove wet mops from the handle</t>
  </si>
  <si>
    <t>RELATED PRODUCTS: Recommended for use with 1" (2.5 cm) headband wet string mops (sold separately)</t>
  </si>
  <si>
    <t>ECONOMICAL: Hardwood handle is an economical option that will not rust</t>
  </si>
  <si>
    <t>DURABLE CONSTRUCTION: Head is made of durable plastic</t>
  </si>
  <si>
    <t>&lt;p&gt;A tale of two mop handles: the fiberglass/plastic construction completely eliminates rust issues that kill traditional handles, but is compromised by a critical weak point in the plastic latching mechanism.&lt;/p&gt;&lt;ul&gt;&lt;li&gt;&lt;strong&gt;Corrosion resistance:&lt;/strong&gt; Users rave about the non-rusting design that outlasts typical wood/metal handles, especially in wet environments where traditional handles fail.&lt;/li&gt;&lt;li&gt;&lt;strong&gt;Weak point identified:&lt;/strong&gt; Multiple users report the plastic gate/clip/pin that holds the mop head breaks easily, sometimes after minimal use, turning a potential BIFL item into landfill waste.&lt;/li&gt;&lt;li&gt;&lt;strong&gt;Repairable if you're handy:&lt;/strong&gt; One user successfully replaced the failing plastic pin with stainless hardware, suggesting a simple DIY fix that greatly extends lifespan.&lt;/li&gt;&lt;/ul&gt;&lt;br&gt;&lt;p&gt;&lt;strong&gt;Bottom line:&lt;/strong&gt; Great concept with a fatal flaw that can be fixed. Get this if you're willing to reinforce the latch with better hardware, otherwise prepare for frustration when the plastic clip inevitably fails.&lt;/p&gt;</t>
  </si>
  <si>
    <t>&lt;p&gt;Simple construction with one key weakness: the plastic latching mechanism frequently fails but can be user-repaired.&lt;/p&gt;&lt;ul&gt;&lt;li&gt;&lt;strong&gt;Weak point:&lt;/strong&gt; Users report the plastic pin/clip that secures mop heads breaks easily, sometimes after minimal use.&lt;/li&gt;&lt;li&gt;&lt;strong&gt;User-fixable:&lt;/strong&gt; At least one user successfully replaced the broken plastic pin with standard stainless hardware (bolt, washers, locking nut).&lt;/li&gt;&lt;li&gt;&lt;strong&gt;Durable materials:&lt;/strong&gt; Fiberglass and plastic construction prevents rust and corrosion issues common to traditional wood/metal handles.&lt;/li&gt;&lt;/ul&gt;&lt;br&gt;&lt;p&gt;&lt;strong&gt;Bottom line:&lt;/strong&gt; Good repairability due to simple design and standard parts, but requires DIY effort since the manufacturer doesn't provide repair support for the common failure point.&lt;/p&gt;</t>
  </si>
  <si>
    <t>&lt;p&gt;Rubbermaid offers a 3-year limited warranty on the Invader Wet Mop Handle, covering defects in materials and workmanship under normal use conditions.&lt;/p&gt;&lt;ul&gt;&lt;li&gt;&lt;strong&gt;Claim process:&lt;/strong&gt; Requires proof of purchase and contacting customer service at 1-800-347-9800 to report the defect.&lt;/li&gt;&lt;li&gt;&lt;strong&gt;Coverage limitations:&lt;/strong&gt; Doesn't cover damage from misuse, normal wear and tear, or non-durable components like mop heads.&lt;/li&gt;&lt;li&gt;&lt;strong&gt;Geographical limits:&lt;/strong&gt; Only valid for products purchased and used in the United States and Canada, and warranty is generally non-transferable.&lt;/li&gt;&lt;/ul&gt;&lt;br&gt;&lt;p&gt;&lt;strong&gt;Bottom line:&lt;/strong&gt; The 3-5 year warranty with responsive service earns a 6.5 score, though the documented exclusions for non-durable parts could complicate claims for the plastic latching mechanism that user reviews identify as a common failure point.&lt;/p&gt;</t>
  </si>
  <si>
    <t xml:space="preserve">&lt;p&gt;&amp;lt;p&amp;gt;The Rubbermaid Invader shows decent sustainability through longevity but lacks eco-specific features. Users praise the all-plastic and fiberglass construction that eliminates rust and corrosion, directly extending product life compared to traditional wood-and-metal handles. One reviewer celebrated no more handle failure due to rust weakening. The repairable design also earns points - when the plastic pin broke, one user replaced it with stainless hardware from their drawer.&amp;lt;/p&amp;gt;&amp;lt;ul&amp;gt;&amp;lt;li&amp;gt;&amp;lt;strong&amp;gt;Durability:&amp;lt;/strong&amp;gt; Corrosion-proof materials mean it outlasts metal alternatives in wet environments&amp;lt;/li&amp;gt;&amp;lt;li&amp;gt;&amp;lt;strong&amp;gt;Repairability:&amp;lt;/strong&amp;gt; Simple design allows DIY fixes with common hardware store parts&amp;lt;/li&amp;gt;&amp;lt;li&amp;gt;&amp;lt;strong&amp;gt;Weak point:&amp;lt;/strong&amp;gt; Plastic latch mechanism fails frequently, creating potential waste&amp;lt;/li&amp;gt;&amp;lt;/ul&amp;gt;&amp;lt;br&amp;gt;&amp;lt;p&amp;gt;&amp;lt;strong&amp;gt;Bottom line:&amp;lt;/strong&amp;gt; Built to resist corrosion and user-repairable, but the recurring plastic latch failures and lack of recycled materials or end-of-life programs keep it from true eco-champion status.&amp;lt;/p&amp;gt;&lt;/p&gt;
</t>
  </si>
  <si>
    <t>&lt;p&gt;Reddit discussions show mixed experiences with this mop handle. Commercial users praise its rust-proof fiberglass build, with one saying no more handle failure due to rust weakening. Another user successfully repaired the weak plastic pin with hardware store parts, showing DIY fixability.&lt;/p&gt;&lt;ul&gt;&lt;li&gt;&lt;strong&gt;Durability split:&lt;/strong&gt; Many report years of heavy commercial use, but others say the plastic clip holding the mop head snapped after just a few uses&lt;/li&gt;&lt;li&gt;&lt;strong&gt;Quality control issues:&lt;/strong&gt; Some received defective units with frozen thumb screws, suggesting inconsistent manufacturing&lt;/li&gt;&lt;li&gt;&lt;strong&gt;Design appreciation:&lt;/strong&gt; Users love the lightweight yet sturdy feel and corrosion-proof materials compared to traditional wood-and-metal handles&lt;/li&gt;&lt;/ul&gt;&lt;br&gt;&lt;p&gt;&lt;strong&gt;Bottom line:&lt;/strong&gt; Hit-or-miss BIFL potential - great when you get a good one, but the plastic latch is a known failure point that divides users.&lt;/p&gt;</t>
  </si>
  <si>
    <t>The Rubbermaid Invader Wet Mop Handle is a partial BIFL product with a critical flaw. Its fiberglass/plastic construction brilliantly solves the rust issues that plague traditional mop handles, but is compromised by a fragile plastic latching mechanism that frequently fails. Best for handy users willing to replace this weak point with stainless hardware—which transforms it into a genuinely long-lasting tool. Commercial users in wet environments will appreciate the corrosion resistance, but everyone should anticipate either replacing the latch or the entire handle.</t>
  </si>
  <si>
    <t>"Corrosion-proof fiberglass construction outperforms traditional handles in wet environments where rust typically causes failure</t>
  </si>
  <si>
    <t>Fatal flaw in the plastic latch mechanism that secures the mop head, but can be repaired with standard hardware store parts if you're DIY-inclined</t>
  </si>
  <si>
    <t>3-year limited warranty doesn't specifically address the common plastic latch failure, creating a potential coverage gap for the known weak point</t>
  </si>
  <si>
    <t>Excellent value for commercial users who can perform the simple latch modification; poor value for those expecting no maintenance</t>
  </si>
  <si>
    <t>User experiences split dramatically between those who fix the latch (lasting years) and those who don't (experiencing premature failure)</t>
  </si>
  <si>
    <t>The Rubbermaid Invader Wet Mop Handle features a corrosion-resistant fiberglass construction that eliminates rust issues common in traditional handles. Its 54-inch length provides ample reach, while the convenient thumb wheel securely clamps mop heads in place. The durable plastic head includes an easy-release latch mechanism for quick mop changes, making this commercial-grade handle suitable for demanding cleaning environments.</t>
  </si>
  <si>
    <t>3-5 years in commercial settings with potential for much longer if the plastic latch is reinforced or repaired</t>
  </si>
  <si>
    <t>What are the available lengths for the Invader Wet Mop Handle by Rubbermaid?</t>
  </si>
  <si>
    <t>The Invader Wet Mop Handle is available in 54-inch and 60-inch lengths, suitable for different user preferences and mop sizes.</t>
  </si>
  <si>
    <t>What material options are available for the Invader Wet Mop Handle?</t>
  </si>
  <si>
    <t>The handle is available in several material types including hardwood, vinyl-clad aluminum, lightweight aluminum, and fiberglass, with hardwood being a common option.</t>
  </si>
  <si>
    <t>What type of mop heads are compatible with the Invader Wet Mop Handle?</t>
  </si>
  <si>
    <t>The Invader Wet Mop Handle is designed to clamp 1-inch headband mops securely using its thumb wheel and hinged side gate mechanism.</t>
  </si>
  <si>
    <t>How does the Invader Wet Mop Handle secure the mop head?</t>
  </si>
  <si>
    <t>It uses a side gate with a thumb wheel clamp that firmly holds the mop head in place while allowing it to be slid on and off easily.</t>
  </si>
  <si>
    <t>Does the Invader Wet Mop Handle have any antimicrobial protection?</t>
  </si>
  <si>
    <t>Yes, Rubbermaid Invader mop heads contain antimicrobial product protection that inhibits bacterial growth causing odors and stains, helping maintain hygiene during cleaning.</t>
  </si>
  <si>
    <t>Rust-proof fiberglass construction</t>
  </si>
  <si>
    <t>Outlasts traditional wood/metal handles</t>
  </si>
  <si>
    <t>Lightweight yet sturdy feel</t>
  </si>
  <si>
    <t>DIY repairable with common hardware</t>
  </si>
  <si>
    <t>Plastic latch mechanism breaks easily</t>
  </si>
  <si>
    <t>Limited warranty excludes common failure points</t>
  </si>
  <si>
    <t>Requires DIY fixes for longevity</t>
  </si>
  <si>
    <t>{"frequency":{"frequency":"Weekly","description":"Maintain the wet mop handle regularly each week to ensure longevity and proper function, especially if used frequently in commercial cleaning."},"steps":[{"step":1,"title":"Clean","icon":"clean","description":"Wipe the handle and plastic mop head clamp with a damp cloth and mild detergent after each use to remove dirt and grime. Avoid soaking the wooden handle in water to prevent warping or damage.","products":[{"name":"Mild All-Purpose Cleaner","price":"$10-15"}]},{"step":2,"title":"Condition / Maintain","icon":"condition","description":"Periodically check the thumbwheel clamp for smooth operation and lubricate with a light silicone spray or lubricant to prevent rust and ensure easy tightening. For hardwood handles, apply a wood conditioner or mineral oil monthly to prevent drying and cracking.","products":[{"name":"Silicone Lubricant Spray","price":"$8-12"},{"name":"Mineral Oil Wood Conditioner","price":"$12-18"}]},{"step":3,"title":"Protect / Store","icon":"protect","description":"Store the mop handle in a dry, upright position off the floor to avoid moisture damage and deformation. Avoid exposing the handle to extreme temperatures or direct sunlight to prolong the wood or fiberglass material life.","products":[]}]}</t>
  </si>
  <si>
    <t>Manufactured in the USA according to Rubbermaid Commercial’s official specifications</t>
  </si>
  <si>
    <t>mop handle, fiberglass, janitorial supplies, commercial cleaning, corrosion-resistant, wet mopping, industrial cleaning, rubbermaid, maintenance equipment</t>
  </si>
  <si>
    <t>Commercial janitorial work, Industrial facility maintenance, Restaurant and kitchen cleaning, High-moisture area maintenance, Institutional cleaning services</t>
  </si>
  <si>
    <t>""No more handle failure due to rust weakening. The fiberglass construction completely eliminates corrosion issues that kill traditional handles." – Commercial user</t>
  </si>
  <si>
    <t>The plastic gate that holds the mop head broke after minimal use, turning a potential BIFL item into landfill waste." – Reddit user</t>
  </si>
  <si>
    <t>YETI</t>
  </si>
  <si>
    <t>LoadOut GoBox</t>
  </si>
  <si>
    <t>https://www.amazon.com/YETI-LoadOut-GoBox-Divided-Cargo/dp/B0BSJ124L4/ref=sr_1_2?crid=1ODPL0IBU4YSF&amp;dib=eyJ2IjoiMSJ9.TCmsG-hgkwWo8qYDyFRxbH2I0ELiVrOmVm_JHPVaiBzufv0V2Lh6SvGivbYjFOo2YEc2_NEK2rKUT3D79cAd2O9Grjal-rWyQHRynpQs4wJfzPzFJT2Mb8mosHNTsglzxRAsPJIy7pz7C-Noa00tftpY-SrZxDXnDMyfF1c-VDme1IUiMQFj2xK76qd-xzgCjH2cpZcpqhvfzvnSaRqwXEHiC1rUUHX3RwFmMyh4-Qb2V2evnYn_aTxzTArv76FiIkwgqre5X0gvj9-x9H-nxXGpeMsBEp5aKmcNbVOWGFw.q1fw4LCP-DLMk5wBOj4laYGKE2hcLsXHqyxjBHAZ8MU&amp;dib_tag=se&amp;keywords=Yeti%2BLoadout%2BGoBox%2B30%2BGear%2BCase&amp;qid=1754663561&amp;sprefix=yeti%2Bloadout%2Bgobox%2B30%2Bgear%2Bcase%2B%2Caps%2C434&amp;sr=8-2&amp;th=1</t>
  </si>
  <si>
    <t>https://amzn.to/3HcC6A5</t>
  </si>
  <si>
    <t>B0BSJ124L4</t>
  </si>
  <si>
    <t>https://docs.google.com/document/d/1MePWeWoksNggvXcG7NKMj88BD6khSqnKzH7wdb7cWV0</t>
  </si>
  <si>
    <t>https://docs.google.com/document/d/163PhEsb2nJkDzjzG6b6RK5j1LhwTSCku9EonVo4POO4/edit</t>
  </si>
  <si>
    <t>https://docs.google.com/document/d/1P2V1pja7DV1LcOLsIoSnYoSk9K4Xg5dGM8uF27KgU4Q/edit</t>
  </si>
  <si>
    <t>https://yeticycles.com</t>
  </si>
  <si>
    <t>https://docs.google.com/document/d/14I-CWENLKmOZ-bkee3xTAuy9481aKLolqhFw0hTuyEo/edit</t>
  </si>
  <si>
    <t>https://www.amazon.com/stores/YETI/page/0BF716C7-CB12-40DB-8134-D4D29DC0E768?lp_asin=B0DVM1WL13&amp;ref_=ast_bln&amp;store_ref=bl_ast_dp_brandLogo_sto</t>
  </si>
  <si>
    <t>https://m.media-amazon.com/images/I/61KjiKrOKoL._AC_SL1500_.jpg</t>
  </si>
  <si>
    <t>https://m.media-amazon.com/images/I/61KjiKrOKoL._AC_SL1500_.jpg, https://m.media-amazon.com/images/I/71NiKANrDFL._AC_SL1500_.jpg, https://m.media-amazon.com/images/I/61jdXUhotzL._AC_SL1500_.jpg, https://m.media-amazon.com/images/I/61uFTzp4SGL._AC_SL1500_.jpg, https://m.media-amazon.com/images/I/51mRxWmP9mL._AC_SL1500_.jpg, https://m.media-amazon.com/images/I/71l3DBXNLQL._AC_SL1500_.jpg, https://m.media-amazon.com/images/I/51GTcNorHUL._AC_SL1500_.jpg, https://m.media-amazon.com/images/I/51GTcNorHUL._AC_SL1500_.jpg</t>
  </si>
  <si>
    <t>Sports &amp; Outdoors &gt; Outdoor Recreation &gt; Camping &amp; Hiking &gt; Camp Kitchen &gt; Cooler Accessories</t>
  </si>
  <si>
    <t>YETI’s tried-and-true LoadOut GoBox Gear Case is finally available in a compact size. The stowable and transportable GoBox 15 protects the essential gear you can’t afford to risk to the elements or disorder DEFENDER MATERIAL - It can’t legally be called unbreakable, but the YETI LoadOut GoBox 15 Gear Case is built to withstand serious impact VERSATILE ORGANIZATION - YETI’s removable cargo tray keeps small essentials at the top of your gear case. In addition, each GoBox’s Pack-and-Stack Design allows you to easily stack your multiple boxes together for convenient packing and storing WILDPROOF - This cargo box meets IP65 and IP67 international ratings to be dustproof and fully submersible, keeping gear protected from unwanted wilderness DOWN TO THE DETAILS - Classic YETI features like NeverFail Hinge System, LipGrip Handles, Lockdown Latches, and AnchorPoint Tie-Down Slots ensure total peace of mind</t>
  </si>
  <si>
    <t>Polyethylene</t>
  </si>
  <si>
    <t>YETI’s tried-and-true LoadOut GoBox Gear Case is finally available in a compact size. The stowable and transportable GoBox 15 protects the essential gear you can’t afford to risk to the elements or disorder</t>
  </si>
  <si>
    <t>DEFENDER MATERIAL - It can’t legally be called unbreakable, but the YETI LoadOut GoBox 15 Gear Case is built to withstand serious impact</t>
  </si>
  <si>
    <t>VERSATILE ORGANIZATION - YETI’s removable cargo tray keeps small essentials at the top of your gear case. In addition, each GoBox’s Pack-and-Stack Design allows you to easily stack your multiple boxes together for convenient packing and storing</t>
  </si>
  <si>
    <t>WILDPROOF - This cargo box meets IP65 and IP67 international ratings to be dustproof and fully submersible, keeping gear protected from unwanted wilderness</t>
  </si>
  <si>
    <t>DOWN TO THE DETAILS - Classic YETI features like NeverFail Hinge System, LipGrip Handles, Lockdown Latches, and AnchorPoint Tie-Down Slots ensure total peace of mind</t>
  </si>
  <si>
    <t>&lt;p&gt;A weatherproof workhorse with serious durability credentials but concerning weak points. The YETI GoBox thrives in extreme environments from commercial fishing boats to overland adventures, with excellent waterproofing and organization that justify the premium price for many users.&lt;/p&gt;&lt;ul&gt;&lt;li&gt;&lt;strong&gt;Proven field performance:&lt;/strong&gt; Many users report the box surviving tough conditions including full submersion. Multiple commercial fishermen trust it with expensive electronics in harsh marine environments.&lt;/li&gt;&lt;li&gt;&lt;strong&gt;Critical failure point:&lt;/strong&gt; Reports of both latches failing within just five weeks of use raise serious concerns. Since these components are essential for waterproofing, their failure undermines the entire BIFL proposition.&lt;/li&gt;&lt;li&gt;&lt;strong&gt;Warranty issues:&lt;/strong&gt; Multiple users report YETI refusing warranty service for Amazon purchases, a significant red flag for a premium-priced product that should last decades.&lt;/li&gt;&lt;/ul&gt;&lt;br&gt;&lt;p&gt;&lt;strong&gt;Bottom line:&lt;/strong&gt; The core construction is tank-like, but the potential latch failures and questionable warranty support keep this from true BIFL status. Could've been great, but these critical weak points make it a mixed investment.&lt;/p&gt;</t>
  </si>
  <si>
    <t>&lt;p&gt;The YETI LoadOut GoBox offers mixed repairability with concerning weak points despite its rugged construction.&lt;/p&gt;&lt;ul&gt;&lt;li&gt;&lt;strong&gt;Common Failure Point:&lt;/strong&gt; Multiple users report latch failures within weeks of purchase - these are critical components that compromise the entire waterproof functionality.&lt;/li&gt;&lt;li&gt;&lt;strong&gt;Warranty Limitations:&lt;/strong&gt; Reports indicate YETI refusing warranty service for Amazon purchases despite a 5-year warranty policy, creating a repair roadblock for many owners.&lt;/li&gt;&lt;li&gt;&lt;strong&gt;Construction Quality:&lt;/strong&gt; While primarily rugged with waterproof seals and durable materials withstanding commercial fishing environments, the mechanical components appear to be potential weak points.&lt;/li&gt;&lt;/ul&gt;&lt;br&gt;&lt;p&gt;&lt;strong&gt;Bottom line:&lt;/strong&gt; Moderate repairability at best - the simple construction should be repairable, but the critical latch mechanism appears prone to failure, and questionable warranty support significantly impacts your ability to maintain this expensive gear long-term.&lt;/p&gt;</t>
  </si>
  <si>
    <t>&lt;p&gt;YETI offers a five-year limited warranty on the LoadOut GoBox, covering defects in workmanship and materials during normal use.&lt;/p&gt;&lt;ul&gt;&lt;li&gt;&lt;strong&gt;Coverage Specifics:&lt;/strong&gt; The warranty excludes punctures, scratches, normal wear, and color breakdown over time.&lt;/li&gt;&lt;li&gt;&lt;strong&gt;Claim Process:&lt;/strong&gt; Products must be purchased from authorized dealers and returned to YETI for evaluation, with shipping likely at customer expense.&lt;/li&gt;&lt;li&gt;&lt;strong&gt;Real-World Issues:&lt;/strong&gt; At least one user reported YETI refused warranty service because their product was purchased through Amazon, suggesting potential restrictions on purchasing channels.&lt;/li&gt;&lt;/ul&gt;&lt;br&gt;&lt;p&gt;&lt;strong&gt;Bottom line:&lt;/strong&gt; The 5-year warranty offers solid coverage, but watch out for purchasing channel restrictions and evidence suggests inconsistent enforcement when claims are actually made.&lt;/p&gt;</t>
  </si>
  <si>
    <t xml:space="preserve">&lt;p&gt;&amp;lt;p&amp;gt;No sustainability information found in reviews. Users focus entirely on durability, waterproofing, and functionality without mentioning materials sourcing, environmental impact, or end-of-life considerations.&amp;lt;/p&amp;gt;&amp;lt;ul&amp;gt;&amp;lt;li&amp;gt;&amp;lt;strong&amp;gt;Durability signals:&amp;lt;/strong&amp;gt; Built to withstand commercial fishing and extreme conditions, potentially reducing replacement frequency&amp;lt;/li&amp;gt;&amp;lt;li&amp;gt;&amp;lt;strong&amp;gt;Repair concerns:&amp;lt;/strong&amp;gt; Latch failures reported with poor warranty support through Amazon, undermining repairability&amp;lt;/li&amp;gt;&amp;lt;li&amp;gt;&amp;lt;strong&amp;gt;No eco claims:&amp;lt;/strong&amp;gt; Neither positive nor negative environmental attributes discussed by any reviewers&amp;lt;/li&amp;gt;&amp;lt;/ul&amp;gt;&amp;lt;br&amp;gt;&amp;lt;p&amp;gt;&amp;lt;strong&amp;gt;Bottom line:&amp;lt;/strong&amp;gt; While the GoBox appears built to last (a sustainability plus), the complete absence of environmental discussion in reviews means we can&amp;#39;t assess its true eco-impact. Score reflects this information gap.&amp;lt;/p&amp;gt;&lt;/p&gt;
</t>
  </si>
  <si>
    <t>&lt;p&gt;The LoadOut GoBox has earned solid community respect as a rugged, versatile gear protector, though latch failures and warranty issues create some doubt about true BIFL status.&lt;/p&gt;&lt;ul&gt;&lt;li&gt;&lt;strong&gt;Reddit enthusiasm:&lt;/strong&gt; Users describe it as a beast and incredibly durable, with one nurse calling it amazing for medical supplies and landscapers praising it for protecting tools from dust and vibration&lt;/li&gt;&lt;li&gt;&lt;strong&gt;Real-world trust:&lt;/strong&gt; Commercial fishermen stake expensive electronics on its waterproofing, overlanders bolt them to vehicles, and users create elaborate camp kitchens inside them&lt;/li&gt;&lt;li&gt;&lt;strong&gt;Critical flaw:&lt;/strong&gt; Multiple reports of latch pins breaking within weeks, with one Amazon buyer denied warranty coverage because YETI wouldn callt honor Amazon purchases&lt;/li&gt;&lt;/ul&gt;&lt;br&gt;&lt;p&gt;&lt;strong&gt;Bottom line:&lt;/strong&gt; Despite the premium price complaints, the community sees real value in the GoBox system, but those latch failures prevent a higher score for a $250 product marketed as bombproof.&lt;/p&gt;</t>
  </si>
  <si>
    <t>The YETI LoadOut GoBox earns a moderate 7/10 BIFL score – a high-performance gear protector with tank-like construction let down by serious latch durability issues and questionable warranty enforcement. It excels in extreme environments with excellent waterproofing, making it valuable for professionals and serious outdoor enthusiasts, but the premium $250 price demands perfection. Instead, you get inconsistent warranty support and potential failure points that undermine its otherwise impressive capabilities. A workhorse that could have been legendary with better execution.</t>
  </si>
  <si>
    <t>"Thrives in brutal environments (commercial fishing, overlanding) with waterproofing that protects valuable electronics, but critical latch failures within weeks represent an unacceptable weak point</t>
  </si>
  <si>
    <t>Simple, robust construction meets disappointing latch engineering and questionable warranty support when repairs are needed</t>
  </si>
  <si>
    <t>5-year warranty looks good on paper but reports of YETI refusing service for Amazon purchases creates a significant BIFL red flag</t>
  </si>
  <si>
    <t>Premium price ($250) delivers premium performance for professionals who need bombproof gear organization – if you're lucky enough to avoid the latch issues</t>
  </si>
  <si>
    <t>Strong community enthusiasm for its core capabilities, with users building systems around it despite knowing about potential failure points</t>
  </si>
  <si>
    <t>The YETI LoadOut GoBox is a rugged, weatherproof gear case built to withstand serious impact and harsh environments. Constructed from durable polyethylene with IP65/IP67 waterproof ratings, it features thoughtful organization with a removable cargo tray and pack-and-stack design. The NeverFail hinge system, LipGrip handles, and lockdown latches ensure your essential equipment stays protected and organized in any condition.</t>
  </si>
  <si>
    <t>5-10 years with regular use, though latches may require replacement</t>
  </si>
  <si>
    <t>Is the YETI LoadOut GoBox waterproof and dustproof?</t>
  </si>
  <si>
    <t>Yes, the GoBox is fully waterproof and dustproof, meeting both IP65 and IP67 international standards. IP65 means protection against water jets, while IP67 allows submersion in 1 meter of water for 30 minutes.</t>
  </si>
  <si>
    <t>Is the GoBox a cooler? Can I put ice or food inside?</t>
  </si>
  <si>
    <t>No, the GoBox is not designed as a cooler and does not provide insulation. For food and drinks, YETI recommends using their Tundra® Hard Coolers or Hopper® Soft Coolers.</t>
  </si>
  <si>
    <t>How much do the different GoBox sizes weigh?</t>
  </si>
  <si>
    <t>The GoBox 15 weighs 6.1 lbs (7.5 lbs with accessories), GoBox 30 weighs 9.2 lbs (12.1 lbs with accessories), and GoBox 60 weighs 14.0 lbs (17.2 lbs with accessories).</t>
  </si>
  <si>
    <t>Can GoBoxes be stacked together?</t>
  </si>
  <si>
    <t>Yes, GoBoxes are designed for easy stacking. Two GoBox 15s fit on top of the GoBox 30, and three GoBox 15s or one GoBox 15 plus one GoBox 30 fit on top of the GoBox 60.</t>
  </si>
  <si>
    <t>Can I use the Tie-Down Kit with the GoBox?</t>
  </si>
  <si>
    <t>Yes, YETI’s Tie-Down Kit is compatible with all GoBox sizes for secure transportation.</t>
  </si>
  <si>
    <t>Exceptional waterproofing in extreme conditions</t>
  </si>
  <si>
    <t>Trusted by commercial fishermen for electronics</t>
  </si>
  <si>
    <t>Versatile organization for tools and gear</t>
  </si>
  <si>
    <t>Withstands dust, vibration, and submersion</t>
  </si>
  <si>
    <t>Latches fail within weeks for some</t>
  </si>
  <si>
    <t>YETI refuses warranty for Amazon purchases</t>
  </si>
  <si>
    <t>Premium price tag at $250</t>
  </si>
  <si>
    <t>Critical weak points undermine BIFL status</t>
  </si>
  <si>
    <t>{"frequency":{"frequency":"As Needed","description":"Clean the LoadOut GoBox when it is dirty or after using it for carrying items to maintain hygiene and appearance."},"steps":[{"step":1,"title":"Clean","icon":"clean","description":"Wash the LoadOut GoBox with soap and warm water using a soft cloth or sponge. Avoid harsh chemicals or abrasive scrubbing tools to prevent damage to the material.","products":[{"name":"Mild Dish Soap","price":"$5-10"}]},{"step":2,"title":"Condition / Maintain","icon":"condition","description":"No special conditioning is required. Regular cleaning is sufficient to maintain the LoadOut GoBox’s durability and performance.","products":[]},{"step":3,"title":"Protect / Store","icon":"protect","description":"Store the GoBox in a dry, shaded place to protect it from extended sun exposure, which can degrade the material over time. Keep the box closed when not in use to avoid dirt accumulation.","products":[]}]}</t>
  </si>
  <si>
    <t>Philippines</t>
  </si>
  <si>
    <t>Produced in the Philippines at contracted facilities specializing in hard goods and hard coolers for YETI.</t>
  </si>
  <si>
    <t>weatherproof storage, gear protection, waterproof case, outdoor equipment, rugged container, camping organization, polyethylene box, expedition gear, stackable storage, dustproof container</t>
  </si>
  <si>
    <t>Overland adventure equipment storage, Marine electronics protection, Worksite tool organization, Expedition medical supply transport, Dusty environment gear protection</t>
  </si>
  <si>
    <t>""Multiple commercial fishermen trust it with expensive electronics in harsh marine environments." – Reddit user</t>
  </si>
  <si>
    <t>Reports of both latches failing within just five weeks of use raise serious concerns." – Amazon reviewer</t>
  </si>
  <si>
    <t>Cut-End Cotton Mop</t>
  </si>
  <si>
    <t>https://www.amazon.com/Rubbermaid-Commercial-Products-FGF11600WH00-Headband/dp/B001DCYQTK/ref=sr_1_6?crid=F188NPN06MUX&amp;dib=eyJ2IjoiMSJ9.zwSCN9D-WfL0Spd3Y94kYhhB-qxDOakDp4pe157JJGobwXwArvLt31SGJg46RSkeKM-mzmzh3MlWYEVVpjDcSHdD1HHNV9dtXEBOnHhTn2G13P7cJ1qx9qT_MkTrFtkLhLc-W4OnL-ieqVUNYwlt1EStZvSI7slwau3KbhcFpFiydUB4ij3YSvVueiR_bMztfZxyxRqQP8qGfabzjGnMRNT-Jl99cydP4PgHetN40jc.2A2cmzM0x2eJrjS37s8AocPddtc7eBKcFeiemCiLsx8&amp;dib_tag=se&amp;keywords=Rubbermaid%2BCommercial%2BCotton%2BFloor%2BMop&amp;qid=1754677273&amp;sprefix=rubbermaid%2Bcommercial%2Bcotton%2Bfloor%2Bmop%2Caps%2C648&amp;sr=8-6&amp;th=1</t>
  </si>
  <si>
    <t>https://amzn.to/4lkauag</t>
  </si>
  <si>
    <t>B001DCYQTK</t>
  </si>
  <si>
    <t>https://docs.google.com/document/d/1DLEKTYRlwDEPFnpHmUQHbSVPrRg40b1bpSkaJqFiCDg</t>
  </si>
  <si>
    <t>https://docs.google.com/document/d/1YwHM2PzkQqBX-VC6or7dVBy0g3c3LBy-c46q68ImZfQ/edit</t>
  </si>
  <si>
    <t>https://docs.google.com/document/d/1kZRVbFQyLFhAoz2tmGatWt0Iq2u6ZwfnbaZ9gJIurLY/edit</t>
  </si>
  <si>
    <t>https://docs.google.com/document/d/1XKLYiGbSjR9jXJ5Rj_XQaXBeAOnh1cwWfBLEfoX91i8/edit</t>
  </si>
  <si>
    <t>https://docs.google.com/document/d/13E-xY8ULkUysoW409qpgEg0pPgOwKTCj4XI74v24JmM/edit</t>
  </si>
  <si>
    <t>https://www.amazon.com/stores/RubbermaidCommercialProducts/page/A25ACA23-5809-411C-90C7-2477AC214D04?lp_asin=B001DCYQTK&amp;ref_=ast_bln</t>
  </si>
  <si>
    <t>https://m.media-amazon.com/images/I/81Yua4NcHJL._AC_SL1500_.jpg</t>
  </si>
  <si>
    <t>https://m.media-amazon.com/images/I/81Yua4NcHJL._AC_SL1500_.jpg, https://m.media-amazon.com/images/I/71lo6xAJPXL._AC_SL1500_.jpg, https://m.media-amazon.com/images/I/71fDnaYHhsL._AC_SL1500_.jpg</t>
  </si>
  <si>
    <t>Health &amp; Household &gt; Household Supplies &gt; Cleaning Tools &gt; Mopping &gt; Accessories &gt; Replacement Heads</t>
  </si>
  <si>
    <t>Economical, 4-ply cut-end mop LEED-point qualified For general purpose cleaning 18.25 inches long by 5.25 inches wide by 2.313 inches high; 1.168 pounds Made in the USA</t>
  </si>
  <si>
    <t>Rubbermaid Commercial FGF11600WH00 Premium Cut-End Cotton Mop, 16-ounce, 1" Headband. Economical, 4-ply cut-end mop. LEED-point qualified. For general purpose cleaning. 18.25 inches long by 5.25 inches wide by 2.313 inches high. 1.168 pounds. Made in the USA.</t>
  </si>
  <si>
    <t>18.25 x 5.25 x 2.31 inches</t>
  </si>
  <si>
    <t>Economical, 4-ply cut-end mop</t>
  </si>
  <si>
    <t>LEED-point qualified</t>
  </si>
  <si>
    <t>For general purpose cleaning</t>
  </si>
  <si>
    <t>18.25 inches long by 5.25 inches wide by 2.313 inches high; 1.168 pounds</t>
  </si>
  <si>
    <t>&lt;p&gt;The Rubbermaid Cut-End Cotton Mop offers impressive durability for a consumable cleaning product, earning respect from BIFL-minded users seeking traditional materials over synthetics.&lt;/p&gt;&lt;ul&gt;&lt;li&gt;&lt;strong&gt;Material quality:&lt;/strong&gt; The cotton construction is preferred by users who find it more durable than microfiber alternatives, with many specifically seeking out cotton for its long-term performance.&lt;/li&gt;&lt;li&gt;&lt;strong&gt;Serviceability:&lt;/strong&gt; Multiple users highlight the machine-washability factor, allowing for extended use through proper maintenance rather than quick replacement.&lt;/li&gt;&lt;li&gt;&lt;strong&gt;Common failure point:&lt;/strong&gt; While the cotton head itself is durable, evidence suggests these mops require regular replacement after heavy use, as cotton fibers will eventually break down from cleaning chemicals and repeated wringing.&lt;/li&gt;&lt;/ul&gt;&lt;br&gt;&lt;p&gt;&lt;strong&gt;Bottom line:&lt;/strong&gt; A solidly built cleaning tool that represents the higher end of durability in what's typically a disposable category, but still requires eventual replacement after 1-2 years of regular use.&lt;/p&gt;</t>
  </si>
  <si>
    <t>&lt;p&gt;The Rubbermaid Cut-End Cotton Mop is disposable by design with minimal repair potential.&lt;/p&gt;&lt;ul&gt;&lt;li&gt;&lt;strong&gt;Part Replacement:&lt;/strong&gt; Mop heads are considered non-durable, consumable components expected to wear rapidly with typical use.&lt;/li&gt;&lt;li&gt;&lt;strong&gt;Warranty Support:&lt;/strong&gt; Limited one-year warranty only covers manufacturing defects, explicitly excluding normal wear and tear.&lt;/li&gt;&lt;li&gt;&lt;strong&gt;User Experience:&lt;/strong&gt; Multiple reviewers indicate these are treated as disposable items; users seeking BIFL options specifically struggle to find durable, repairable alternatives.&lt;/li&gt;&lt;/ul&gt;&lt;br&gt;&lt;p&gt;&lt;strong&gt;Bottom line:&lt;/strong&gt; This is a consumable product designed to be replaced rather than repaired when worn - no manufacturer support for extending lifespan beyond normal usage period.&lt;/p&gt;</t>
  </si>
  <si>
    <t>&lt;p&gt;Rubbermaid offers a basic one-year limited warranty for their Cut-End Cotton Mop, covering defects in materials and workmanship but not normal wear and tear.&lt;/p&gt;&lt;ul&gt;&lt;li&gt;&lt;strong&gt;Duration:&lt;/strong&gt; Standard 1-year coverage from purchase date&lt;/li&gt;&lt;li&gt;&lt;strong&gt;Coverage:&lt;/strong&gt; Manufacturing defects only, not typical wear which is significant for consumable mop heads&lt;/li&gt;&lt;li&gt;&lt;strong&gt;Claims Process:&lt;/strong&gt; Requires proof of purchase and contacting customer service, fairly standard procedure&lt;/li&gt;&lt;/ul&gt;&lt;br&gt;&lt;p&gt;&lt;strong&gt;Bottom line:&lt;/strong&gt; Average warranty that provides minimal protection for a consumable product that's expected to wear out with normal use - the cotton mop head itself is considered a replaceable component rather than a durable good.&lt;/p&gt;</t>
  </si>
  <si>
    <t xml:space="preserve">&lt;p&gt;&amp;lt;p&amp;gt;No sustainability information found in the reviews. Users focus on durability and washability but don&amp;#39;t mention eco-friendly materials, packaging, or manufacturing practices.&amp;lt;/p&amp;gt;&amp;lt;ul&amp;gt;&amp;lt;li&amp;gt;&amp;lt;strong&amp;gt;Material choice:&amp;lt;/strong&amp;gt; Cotton is biodegradable compared to synthetic alternatives, but reviews don&amp;#39;t discuss if it&amp;#39;s organic or sustainably sourced&amp;lt;/li&amp;gt;&amp;lt;li&amp;gt;&amp;lt;strong&amp;gt;Reusability:&amp;lt;/strong&amp;gt; Machine washable design reduces waste versus disposable options, extending product life through multiple uses&amp;lt;/li&amp;gt;&amp;lt;li&amp;gt;&amp;lt;strong&amp;gt;Missing data:&amp;lt;/strong&amp;gt; No user comments on packaging waste, recycled content, or end-of-life disposal options&amp;lt;/li&amp;gt;&amp;lt;/ul&amp;gt;&amp;lt;br&amp;gt;&amp;lt;p&amp;gt;&amp;lt;strong&amp;gt;Bottom line:&amp;lt;/strong&amp;gt; While cotton mops are inherently more sustainable than disposables, this product lacks verified eco-credentials or user feedback on environmental impact.&amp;lt;/p&amp;gt;&lt;/p&gt;
</t>
  </si>
  <si>
    <t>&lt;p&gt;Mixed signals on Rubbermaid mops. Reddit users seeking BIFL twist mops struggle to find durable cotton options, while broader mopping discussions show users frustrated with disposables switching to reusable systems.&lt;/p&gt;&lt;ul&gt;&lt;li&gt;&lt;strong&gt;Durability concerns:&lt;/strong&gt; One Reddit user specifically searches for machine washable woven cotton or cut-end strip mops, implying current market options don't last&lt;/li&gt;&lt;li&gt;&lt;strong&gt;Material preference shift:&lt;/strong&gt; Users moving away from microfiber toward traditional cotton materials, seeing them as more robust and serviceable&lt;/li&gt;&lt;li&gt;&lt;strong&gt;Category-wide frustration:&lt;/strong&gt; Mopping itself gets harsh criticism with users saying mopping seems to just spread around the dirt and expressing doubt floors ever get truly clean&lt;/li&gt;&lt;/ul&gt;&lt;br&gt;&lt;p&gt;&lt;strong&gt;Bottom line:&lt;/strong&gt; While Rubbermaid gets mentioned as a commercial-grade option, there's no strong community endorsement. The 1-year warranty on a consumable item and lack of specific praise suggests this performs adequately but isn't the BIFL solution users seek.&lt;/p&gt;</t>
  </si>
  <si>
    <t>The Rubbermaid Cut-End Cotton Mop represents the upper limit of what's possible in an inherently disposable product category. With a BIFL score of 5/10, it's a traditional option that outperforms synthetic alternatives but remains a consumable item with a 1-2 year lifespan. Best for users who prefer cotton's cleaning performance and are willing to machine wash to extend life. While more sustainable than single-use options, this remains a replacement product, not a lifetime investment.</t>
  </si>
  <si>
    <t>"Cotton construction offers better durability than synthetic alternatives, but still requires replacement after 1-2 years of regular use</t>
  </si>
  <si>
    <t>Zero repair potential by design – this is a consumable product meant to be replaced rather than fixed</t>
  </si>
  <si>
    <t>Basic 1-year warranty covers only manufacturing defects, not the normal wear that will inevitably occur</t>
  </si>
  <si>
    <t>Reasonable value as a washable, reusable option, but fails the true BIFL test of long-term durability</t>
  </si>
  <si>
    <t>Users specifically seeking this style cite frustration with the lack of truly durable mop options on the market</t>
  </si>
  <si>
    <t>The Rubbermaid Cut-End Cotton Mop delivers reliable cleaning performance with its durable 4-ply cotton construction. Made in the USA and LEED-point qualified, this general-purpose mop offers superior absorbency and cleaning power compared to synthetic alternatives. Machine washable for extended use, its traditional design provides effective floor cleaning while maintaining structural integrity through multiple wash cycles.</t>
  </si>
  <si>
    <t>1-2 years with regular use and proper maintenance</t>
  </si>
  <si>
    <t>What types of floors are cut-end cotton mops recommended for?</t>
  </si>
  <si>
    <t>Cut-end cotton mops are recommended for use on vinyl tile, laminate, smooth ceramic tile, anti-slip tile, terrazzo, paver and quarry stone, rubber, hardwood, and smooth concrete floors.</t>
  </si>
  <si>
    <t>What are the main differences between cut-end and looped-end mops?</t>
  </si>
  <si>
    <t>Cut-end mops have yarns that are cut at the end, which can increase fraying over time, while looped-end mops have continuously looped yarns that help reduce fraying and may last longer.</t>
  </si>
  <si>
    <t>Are cut-end cotton mops launderable and durable?</t>
  </si>
  <si>
    <t>Yes, cut-end cotton mops are launderable, and options with features like a PVC-coated mesh headband and double-stitched tailband are designed for improved durability and resistance to chemicals.</t>
  </si>
  <si>
    <t>What sizes are available for Rubbermaid cut-end cotton mops?</t>
  </si>
  <si>
    <t>Rubbermaid cut-end cotton mops are available in multiple sizes, such as 16 oz. and 24 oz., and with different headband sizes including 1" and 5" to fit various cleaning needs and handle types.</t>
  </si>
  <si>
    <t>What are the benefits of using a tailband on a mop head?</t>
  </si>
  <si>
    <t>A tailband helps prevent tangling, improves floor coverage during mopping, and is found on some (but not all) mop heads for enhanced performance.</t>
  </si>
  <si>
    <t>Cotton material outperforms microfiber alternatives</t>
  </si>
  <si>
    <t>Machine washable for extended use</t>
  </si>
  <si>
    <t>Biodegradable compared to synthetic options</t>
  </si>
  <si>
    <t>Commercial-grade durability for its category</t>
  </si>
  <si>
    <t>Requires replacement after 1-2 years</t>
  </si>
  <si>
    <t>Not repairable when worn out</t>
  </si>
  <si>
    <t>Limited warranty covers only manufacturing defects</t>
  </si>
  <si>
    <t>Not a true BIFL solution</t>
  </si>
  <si>
    <t>{"frequency":{"frequency":"After each use","description":"Clean the mop after each session, and launder or sanitize as soiled for best hygiene and longevity"},"steps":[{"step":1,"title":"Clean","icon":"clean","description":"Rinse the mop head thoroughly under running water to remove dirt and debris. For removable cotton heads, machine-wash on a gentle cycle with mild detergent—avoid fabric softener as it reduces absorbency. For non-removable heads, hand wash in warm water with a few drops of dish soap and a small brush","products":[]},{"step":2,"title":"Sanitize","icon":"condition","description":"After cleaning, soak the mop head in a disinfecting solution (1/2 cup bleach per gallon of hot water for 10–15 minutes or vinegar for a natural alternative). Rinse thoroughly to remove any disinfectant residue","products":[]},{"step":3,"title":"Store","icon":"protect","description":"Allow the mop head to air-dry completely after each use. Store in a dry, ventilated area to inhibit mold and mildew. Avoid keeping mop heads in dark, damp spaces","products":[]}]}</t>
  </si>
  <si>
    <t>Most Rubbermaid Commercial mop heads, including cut-end cotton mops, are made in the USA according to customer service and category-level manufacturing disclosures.</t>
  </si>
  <si>
    <t>cotton mop, floor cleaning, rubbermaid, machine washable, usa made, leed certified, cleaning supplies, traditional mop, absorbent mop, sustainable cleaning</t>
  </si>
  <si>
    <t>General household floor cleaning, Commercial space maintenance, Spill absorption, Wet mopping of hardwood and tile, Regular floor maintenance</t>
  </si>
  <si>
    <t>""Machine-washability factor allows for extended use through proper maintenance rather than quick replacement." – Product reviewers</t>
  </si>
  <si>
    <t>Mopping itself gets harsh criticism with users saying it seems to just spread around the dirt rather than clean." – Reddit discussions</t>
  </si>
  <si>
    <t>EZ-DUZ-IT</t>
  </si>
  <si>
    <t>Can Opener</t>
  </si>
  <si>
    <t>https://www.amazon.com/EZ-DUZ-Deluxe-Opener-Black-Grips/dp/B0071OUJDQ/ref=sr_1_5?crid=393Y3QL6I1HEJ&amp;dib=eyJ2IjoiMSJ9.Le7NDYQjeRW1FIk2I6_Qb6FSf8e8XlUJWCBZISLGCZFd6QIlQ7G3F-fD_q_Vmwp-oziM4-iCIq_zTRriGQEQDa8KKRaPBtCKElGKcDtlxCdbsxwdafO6Ged8gdAk5uxTGc-HGn8YEXApNqFTyDIKeK_X92fuyx8V6n1_x48jhHkb0YNd6ddPMrlMbsSR8w_nMBeNWzsSVfJczxPf-7THnaiKSQP9_f7jc4QGa3cKcSvgK5s0eeiUCZoEDaFySe3b2nEG357NpQSNYlAZLUNgqflNn6vhG6fB0r8Sy1mMXY4.RJvFQAEXj-xvmMYM4clRM8LAw-27Y6rBLhSzy7J4RbU&amp;dib_tag=se&amp;keywords=EZ-DUZ-IT%2BCan%2BOpener&amp;qid=1754667646&amp;sprefix=ez-duz-it%2Bcan%2Bopener%2Caps%2C389&amp;sr=8-5&amp;th=1</t>
  </si>
  <si>
    <t>https://amzn.to/4loUyn9</t>
  </si>
  <si>
    <t>B0071OUJDQ</t>
  </si>
  <si>
    <t>https://docs.google.com/document/d/1ZWQJ04LZ0U1s1UkVZei4EsxKCFCVRNctkI0fDEdrifw</t>
  </si>
  <si>
    <t>https://docs.google.com/document/d/1KrldMvuyMG9tHPy-K4_2gloybtUW4XzUUI6SlNQPakw/edit</t>
  </si>
  <si>
    <t>https://docs.google.com/document/d/1y2YqOJ0XXK6lthyZuPe64oUJQ2giFHqF999rr3MqAmg/edit</t>
  </si>
  <si>
    <t>https://docs.google.com/document/d/1CiBgjqdS16X5MzLxuEhZA6w8tvQRkwhVTQPn8EG5hLY/edit</t>
  </si>
  <si>
    <t>https://www.amazon.com/EZ-DUZ-IT/b/ref=bl_dp_s_web_20365029011?ie=UTF8&amp;node=20365029011&amp;field-lbr_brands_browse-bin=EZ-DUZ-IT</t>
  </si>
  <si>
    <t>https://m.media-amazon.com/images/I/61THfUE9YbL._AC_SL1500_.jpg</t>
  </si>
  <si>
    <t>https://m.media-amazon.com/images/I/61THfUE9YbL._AC_SL1500_.jpg, https://m.media-amazon.com/images/I/41aoU1Q17OL._AC_.jpg, https://m.media-amazon.com/images/I/41edSoOXwRL._AC_.jpg</t>
  </si>
  <si>
    <t>Home &amp; Kitchen &gt; Kitchen &amp; Dining &gt; Kitchen Utensils &amp; Gadgets &gt; Can Openers &gt; Manual</t>
  </si>
  <si>
    <t>Heavy duty swing design can opener; made of heavy gauge chromed steel Features carbon steel cutting blade and thick rubberized deluxe handles for easy grip Gear driven design allows for smooth, easy operation Made in the USA Wash by hand with warm soapy water</t>
  </si>
  <si>
    <t>The EZ-DUZ-IT deluxe hand-held, gear driven can opener is a heavy duty swing design can opener. It is made of heavy gauge steel and features chrome plated carbon steel handles and crank with a hardened and sharped carbon steel cutter. The can opener’s gear driven design allows for a smooth, easy operation. The EZ-DUZ-IT is built to last. It measures 7.25-inches in length. Wash by hand with warm, soapy water. Made in USA.</t>
  </si>
  <si>
    <t>2.13"W x 7.25"H</t>
  </si>
  <si>
    <t>Heavy duty swing design can opener; made of heavy gauge chromed steel</t>
  </si>
  <si>
    <t>Features carbon steel cutting blade and thick rubberized deluxe handles for easy grip</t>
  </si>
  <si>
    <t>Gear driven design allows for smooth, easy operation</t>
  </si>
  <si>
    <t>Wash by hand with warm soapy water</t>
  </si>
  <si>
    <t>&lt;p&gt;This is the closest thing to your grandparents' can opener that you'll find today. Built like a tank with all-metal construction and welded cranks, but not without some flaws that keep it from being perfect.&lt;/p&gt;&lt;ul&gt;&lt;li&gt;&lt;strong&gt;Tank-like construction:&lt;/strong&gt; Users repeatedly praise the bomb-proof welded crank handle and all-metal gears that cut through cans effortlessly, even for those with arthritis.&lt;/li&gt;&lt;li&gt;&lt;strong&gt;Rust concerns:&lt;/strong&gt; Several users report rust developing on certain components, particularly after dishwasher use, indicating this requires proper care (hand washing and thorough drying).&lt;/li&gt;&lt;li&gt;&lt;strong&gt;Inconsistent quality:&lt;/strong&gt; Evidence of manufacturing inconsistency exists - some units last decades while others develop issues quickly. There may be counterfeits circulating.&lt;/li&gt;&lt;/ul&gt;&lt;br&gt;&lt;p&gt;&lt;strong&gt;Bottom line:&lt;/strong&gt; A solid American-made tool that should last 10+ years with proper care, but the loose rubber grips and potential rust issues prevent it from reaching heirloom status.&lt;/p&gt;</t>
  </si>
  <si>
    <t>&lt;p&gt;The EZ-DUZ-IT can opener offers good repairability with basic mechanical construction, though some component issues exist.&lt;/p&gt;&lt;ul&gt;&lt;li&gt;&lt;strong&gt;Simple mechanism:&lt;/strong&gt; All-metal gears and welded crank handle provide durability and straightforward access for cleaning and maintenance as users describe it as built like a tank.&lt;/li&gt;&lt;li&gt;&lt;strong&gt;Component issues:&lt;/strong&gt; The rubber handle grips slide off frequently according to multiple reviews, but these are easily reattached without tools or specialized knowledge.&lt;/li&gt;&lt;li&gt;&lt;strong&gt;Rust concerns:&lt;/strong&gt; Several users report rust developing on rivets and non-chromed components, requiring regular maintenance and careful drying after washing to prevent deterioration.&lt;/li&gt;&lt;/ul&gt;&lt;br&gt;&lt;p&gt;&lt;strong&gt;Bottom line:&lt;/strong&gt; A mechanically simple tool with serviceable parts, but requires proper maintenance to prevent rust. No special tools needed for basic maintenance, though no replacement parts program exists from manufacturer.&lt;/p&gt;</t>
  </si>
  <si>
    <t>&lt;p&gt;EZ-DUZ-IT can openers have no official manufacturer warranty, despite their reputation for durability.&lt;/p&gt;&lt;ul&gt;&lt;li&gt;&lt;strong&gt;No coverage:&lt;/strong&gt; Multiple sources confirm the warranty is listed as "N/A" on retail sites like Walmart.&lt;/li&gt;&lt;li&gt;&lt;strong&gt;Durability focus:&lt;/strong&gt; Instead of a warranty, the brand emphasizes build quality with claims of a potential 25-year lifespan with proper care.&lt;/li&gt;&lt;li&gt;&lt;strong&gt;Mixed experiences:&lt;/strong&gt; User reviews show polarized reliability outcomes, with some reporting decades of use while others note rapid rusting issues.&lt;/li&gt;&lt;/ul&gt;&lt;br&gt;&lt;p&gt;&lt;strong&gt;Bottom line:&lt;/strong&gt; The complete absence of a warranty means buyers assume all risk of defects or failures, regardless of the product's reputation for durability or American manufacturing.&lt;/p&gt;</t>
  </si>
  <si>
    <t xml:space="preserve">&lt;p&gt;&amp;lt;p&amp;gt;The EZ-DUZ-IT scores well on sustainability through its exceptional durability and repairability focus. Multiple reviewers confirm owning theirs for decades, with one noting they&amp;#39;re buying another after a previous one lasted for years.&amp;lt;/p&amp;gt;&amp;lt;ul&amp;gt;&amp;lt;li&amp;gt;&amp;lt;strong&amp;gt;Built to last 25+ years:&amp;lt;/strong&amp;gt; Users describe it as built like a tank with all-metal construction that survives house fires, earthquakes and asteroid impacts, ending the cycle of buying and replacing inferior products&amp;lt;/li&amp;gt;&amp;lt;li&amp;gt;&amp;lt;strong&amp;gt;Repairable design:&amp;lt;/strong&amp;gt; The simple all-metal mechanism with welded parts means components can be maintained rather than requiring full replacement when issues arise&amp;lt;/li&amp;gt;&amp;lt;li&amp;gt;&amp;lt;strong&amp;gt;Made in USA:&amp;lt;/strong&amp;gt; Domestic manufacturing reduces transportation emissions and supports local production standards&amp;lt;/li&amp;gt;&amp;lt;/ul&amp;gt;&amp;lt;br&amp;gt;&amp;lt;p&amp;gt;&amp;lt;strong&amp;gt;Bottom line:&amp;lt;/strong&amp;gt; While lacking explicit eco-materials or recycling programs, this can opener embodies sustainability through sheer longevity — the most sustainable product is the one you never need to replace.&amp;lt;/p&amp;gt;&lt;/p&gt;
</t>
  </si>
  <si>
    <t>&lt;p&gt;The EZ-DUZ-IT has a deeply split reputation on Reddit. Some swear it's the best can opener they've ever owned, while others report rust and quality issues within months.&lt;/p&gt;&lt;ul&gt;&lt;li&gt;&lt;strong&gt;Polarized opinions:&lt;/strong&gt; Users either praise it as built like a tank that survives decades or condemn it as a piece of junk that rusts after one month&lt;/li&gt;&lt;li&gt;&lt;strong&gt;Quality consistency concerns:&lt;/strong&gt; Multiple mentions of possible counterfeits or declining manufacturing standards explain why experiences vary so dramatically&lt;/li&gt;&lt;li&gt;&lt;strong&gt;BIFL community favorite with caveats:&lt;/strong&gt; When it works, users love the all-metal construction and smooth operation, but the rust complaints are too frequent to ignore&lt;/li&gt;&lt;/ul&gt;&lt;br&gt;&lt;p&gt;&lt;strong&gt;Bottom line:&lt;/strong&gt; Mixed experiences on durability suggest either inconsistent quality control or counterfeit products in circulation - buy from reputable sources only.&lt;/p&gt;</t>
  </si>
  <si>
    <t>The EZ-DUZ-IT can opener embodies old-school durability with its tank-like all-metal construction, but falls short of true BIFL status due to inconsistent quality control and concerning rust issues. With no warranty protection, you're betting on getting a good unit. When properly cared for (hand-washed, thoroughly dried), it can last decades, making it ideal for those wanting a simple, mechanical tool without electronic components to fail. At its price point, it's a reasonable gamble for a potentially long-lasting kitchen workhorse, though not the guaranteed heirloom piece it aspires to be.</t>
  </si>
  <si>
    <t>"All-metal construction with welded crank handle provides exceptional durability when you get a good unit, but rust development is a common failure point</t>
  </si>
  <si>
    <t>Simple mechanical design allows for basic maintenance, though the loose rubber grips are a persistent annoyance</t>
  </si>
  <si>
    <t>Complete absence of warranty means you assume all risk of manufacturing defects or premature failures</t>
  </si>
  <si>
    <t>American-made with potential 25+ year lifespan makes it a good value despite quality inconsistencies</t>
  </si>
  <si>
    <t>Community consensus reveals dramatically split experiences, suggesting either counterfeit products or serious quality control issues</t>
  </si>
  <si>
    <t>The EZ-DUZ-IT Can Opener features heavy-duty all-metal construction with welded cranks and carbon steel cutting blades that slice through cans effortlessly. Made in the USA from heavy gauge chromed steel with rubberized handles for comfortable grip. Its gear-driven design ensures smooth operation even for those with arthritis. This sturdy kitchen essential embodies classic American craftsmanship built to handle decades of daily use.</t>
  </si>
  <si>
    <t>10-25 years with proper care and hand washing</t>
  </si>
  <si>
    <t>What materials is the EZ-DUZ-IT Can Opener made from?</t>
  </si>
  <si>
    <t>The EZ-DUZ-IT Can Opener is made of heavy gauge 1008 carbon steel with chrome plated carbon steel handles and crank, and features a hardened and sharp carbon steel cutter. It also has thick rubberized deluxe handles for an easy grip.</t>
  </si>
  <si>
    <t>Is the EZ-DUZ-IT Can Opener made in the USA?</t>
  </si>
  <si>
    <t>Yes, the EZ-DUZ-IT Can Opener is proudly made in the USA, ensuring quality manufacturing standards and durability.</t>
  </si>
  <si>
    <t>How should the EZ-DUZ-IT Can Opener be cleaned?</t>
  </si>
  <si>
    <t>The EZ-DUZ-IT Can Opener should be washed by hand with warm, soapy water. It is not dishwasher safe.</t>
  </si>
  <si>
    <t>What type of design does the EZ-DUZ-IT Can Opener use?</t>
  </si>
  <si>
    <t>The EZ-DUZ-IT Can Opener uses a heavy duty gear-driven swing design, which allows for smooth, easy operation with a forward-leaning, widely spaced aggressive tooth mechanism for efficient cutting.</t>
  </si>
  <si>
    <t>What is the size of the EZ-DUZ-IT Can Opener?</t>
  </si>
  <si>
    <t>The EZ-DUZ-IT Can Opener measures approximately 7.25 inches in length and about 2.13 inches wide, making it a compact and practical hand-held tool.</t>
  </si>
  <si>
    <t>All-metal construction built like a tank</t>
  </si>
  <si>
    <t>Made in USA with quality materials</t>
  </si>
  <si>
    <t>Effortless cutting even with arthritis</t>
  </si>
  <si>
    <t>No warranty whatsoever</t>
  </si>
  <si>
    <t>Rubber grips slide off frequently</t>
  </si>
  <si>
    <t>Prone to rusting if not dried</t>
  </si>
  <si>
    <t>{"frequency":{"frequency":"After each use","description":"Regular cleaning prevents the buildup of gunk and residue, ensuring optimal performance"},"steps":[{"step":1,"title":"Clean","icon":"clean","description":"Wash the can opener with hot water and dish soap. Pay special attention to the gears and cutting wheel. Dry thoroughly to prevent rust.","products":[{"name":"Dish Soap","price":"$5-10"}]},{"step":2,"title":"Condition / Maintain","icon":"condition","description":"Apply a small amount of food-grade mineral oil to the gears with a clean cloth to prevent rust and maintain smooth operation.","products":[{"name":"Food-Grade Mineral Oil","price":"$10-15"}]},{"step":3,"title":"Protect / Store","icon":"protect","description":"Store the can opener in a dry place, ensuring the handles are open to allow air circulation and prevent moisture buildup.","products":[]}]}</t>
  </si>
  <si>
    <t>Made entirely in the USA by the John J. Steuby Company of Hazelwood, Missouri</t>
  </si>
  <si>
    <t>manual can opener, heavy duty kitchen tool, american made, all-metal construction, ergonomic handle, carbon steel blade, long lasting, kitchen essential, gear driven</t>
  </si>
  <si>
    <t>Daily kitchen use, Opening various can sizes, Camping and outdoor cooking, Emergency preparedness kits</t>
  </si>
  <si>
    <t>""Users describe it as built like a tank with all-metal construction that survives house fires, earthquakes and asteroid impacts." – Reddit user</t>
  </si>
  <si>
    <t>Multiple users report rust developing on rivets and non-chromed components, requiring regular maintenance and careful drying." – Amazon reviewer</t>
  </si>
  <si>
    <t>All Purpose Scissors</t>
  </si>
  <si>
    <t>https://www.amazon.com/FISKARS-All-Purpose-Scissors-Performance/dp/B002YIP97K/ref=sr_1_6?crid=2IUPQ6DWXGC0G&amp;dib=eyJ2IjoiMSJ9.k7eIeIJm1LpBoy0jfdgFHa5agaD4XjaZflEnKyqIpXXy7Ptm___uPEICgrnRYmZvE1i3Zq79OWMHHH2kTFTJaW0i09kqCndRqFOB1TmtAizO-zoA1Mtk5x83bQD9adfi0QA3N6GSUyxDH_VhZ94vHfoI7ou8QXex2UrOvED2_dSdi1umL_bPOfJK9OIThylK_nWnHe2-UpP8Q6fNoKdVytJNxTSON2ZnnQULDtMR3NcMrq2iPiGDll4iAJyff-9mVQrCp2XzE_bEHrq3yilo8V2T7-wRg_teiM7-zfu33Z4.488h5XjvSkY4z4k5ReDbjpj1Pwkl5pi5dkmrFrwRIZA&amp;dib_tag=se&amp;keywords=Fiskars%2BClassic%2BPaper%2BScissors&amp;qid=1754677612&amp;sprefix=swingline%2B3%2Bhole%2Bpunch%2Caps%2C940&amp;sr=8-6&amp;th=1</t>
  </si>
  <si>
    <t>https://amzn.to/4m6a5cq</t>
  </si>
  <si>
    <t>B002YIP97K</t>
  </si>
  <si>
    <t>https://docs.google.com/document/d/14VjgJg9vN_Iptve-pQ8Eslp5DG2WzPYeM8OcTuRfLxc</t>
  </si>
  <si>
    <t>https://docs.google.com/document/d/1-DkWU1ek1J-tQ2wwjN0lWPqrGteU6A8E0g9HKelBeW0/edit</t>
  </si>
  <si>
    <t>https://docs.google.com/document/d/17t970v33fG57Q-_e6TU0erbG2FRD5PBzIR20_2S2pfs/edit</t>
  </si>
  <si>
    <t>https://docs.google.com/document/d/1RyOlJSxVhZnj4nZWZDGybRjEjugxJ9BboJS-MPdu1fE/edit</t>
  </si>
  <si>
    <t>https://www.amazon.com/stores/Fiskars/page/1D2A0DDE-57D0-4030-8B1F-5C33E3A4A94F?is_byline_deeplink=true&amp;deeplink=5DB9368F-F239-4DB7-A89E-42309B0A8EF9&amp;redirect_store_id=1D2A0DDE-57D0-4030-8B1F-5C33E3A4A94F&amp;lp_asin=B002YIP97K&amp;ref_=ast_bln&amp;store_ref=bl_ast_dp_brandLogo_sto</t>
  </si>
  <si>
    <t>https://m.media-amazon.com/images/I/41Z+d41aH3L._AC_SL1080_.jpg</t>
  </si>
  <si>
    <t>https://m.media-amazon.com/images/I/41Z+d41aH3L._AC_SL1080_.jpg, https://m.media-amazon.com/images/I/41hLHTjJV5L._AC_SL1080_.jpg, https://m.media-amazon.com/images/I/51QgNNhphkL._AC_SL1080_.jpg, https://m.media-amazon.com/images/I/5191MoP6fWL._AC_SL1080_.jpg, https://m.media-amazon.com/images/I/61aP2cZNIiL._AC_SL1080_.jpg, https://m.media-amazon.com/images/I/51xQFeYT17L._AC_SL1080_.jpg</t>
  </si>
  <si>
    <t>40K+ bought in past month</t>
  </si>
  <si>
    <t>Office Products &gt; Office &amp; School Supplies &gt; Cutting &amp; Measuring Devices</t>
  </si>
  <si>
    <t>ARTS AND CRAFTS STAPLE: Fiskars SoftGrip Scissors All Purpose for cutting a wide variety of materials including wrapping paper, paper, cardboard, and more PRECISION ART SUPPLIES: Durable, hardened stainless steel blades offer a sharp edge for scissors that cut all the way to the tip LONG LASTING AND RELIABLE: A dependable addition to your paper cutter, crafting, stationary, and scrapbook supplies; Fiskars craft supplies and materials are built to last COMFORTABLE AND CONVENIENT: SoftGrip touchpoints enhance comfort and control; Ergonomic handle is sculpted to fit your hand QUALITY TOOLS FOR ARTS AND CRAFTS: From scissors and cutting mats, rotary and paper cutters for crafting, to classroom essentials, scissors for kids, and quilting and scrapbooking supplies; Essential as holiday gift wrapping supplies INCLUDES: 1 pair 8" Fiskars Scissors All Purpose with SoftGrip handle; Full lifetime warranty A titanium coating is 3X harder than steel, while a non-stick blade coating makes it easy to cut cleanly through materials with sticky adhesives</t>
  </si>
  <si>
    <t>The Fiskars All-Purpose SoftGrip Scissors lets you take on a wide range of office and home tasks with its reliable, comfortable design. A lightweight design and ergonomically sculpted handle provide unmatched cutting control for precise cuts every time. Ideal for cutting paper, cardboard and more, these craft scissors feature durable, hardened stainless steel blades that stay sharp. A contoured Softgrip handle enhances comfort for all of your crafting needs.</t>
  </si>
  <si>
    <t>8.25"L x 3"W</t>
  </si>
  <si>
    <t>ARTS AND CRAFTS STAPLE: Fiskars SoftGrip Scissors All Purpose for cutting a wide variety of materials including wrapping paper, paper, cardboard, and more</t>
  </si>
  <si>
    <t>PRECISION ART SUPPLIES: Durable, hardened stainless steel blades offer a sharp edge for scissors that cut all the way to the tip</t>
  </si>
  <si>
    <t>LONG LASTING AND RELIABLE: A dependable addition to your paper cutter, crafting, stationary, and scrapbook supplies; Fiskars craft supplies and materials are built to last</t>
  </si>
  <si>
    <t>COMFORTABLE AND CONVENIENT: SoftGrip touchpoints enhance comfort and control; Ergonomic handle is sculpted to fit your hand</t>
  </si>
  <si>
    <t>QUALITY TOOLS FOR ARTS AND CRAFTS: From scissors and cutting mats, rotary and paper cutters for crafting, to classroom essentials, scissors for kids, and quilting and scrapbooking supplies; Essential as holiday gift wrapping supplies</t>
  </si>
  <si>
    <t>&lt;p&gt;Fiskars scissors have a legendary reputation for longevity, with many users reporting 5-20+ years of service without sharpening. The Finnish-made models are the gold standard, though there's evidence of quality variation between manufacturing locations.&lt;/p&gt;&lt;ul&gt;&lt;li&gt;&lt;strong&gt;Edge retention:&lt;/strong&gt; Multiple users confirm these scissors stay razor-sharp for years without maintenance, cutting everything from paper to thin plastic.&lt;/li&gt;&lt;li&gt;&lt;strong&gt;Build quality:&lt;/strong&gt; Classic orange-handled models with solid plastic handles outlast newer designs with rubberized grips, which can deteriorate with washing/heavy use.&lt;/li&gt;&lt;li&gt;&lt;strong&gt;Failure points:&lt;/strong&gt; Very rare reports of misalignment, stiffness when new, and isolated quality control issues. Backed by a lifetime warranty that users confirm Fiskars honors.&lt;/li&gt;&lt;/ul&gt;&lt;br&gt;&lt;p&gt;&lt;strong&gt;Bottom line:&lt;/strong&gt; Finally, something built right. A true BIFL bargain at under $7 that could last decades with proper care, especially if you can find Finnish-made models.&lt;/p&gt;</t>
  </si>
  <si>
    <t>&lt;p&gt;Fiskars scissors have a mixed repairability profile with the Finnish-made models being more repairable than US/China versions.&lt;/p&gt;&lt;ul&gt;&lt;li&gt;&lt;strong&gt;Parts access:&lt;/strong&gt; No evidence of replacement parts availability besides the lifetime warranty process. Users report never needing to sharpen blades (five years without sharpening), suggesting good durability but limited user maintenance.&lt;/li&gt;&lt;li&gt;&lt;strong&gt;Self-repair options:&lt;/strong&gt; Reddit comments indicate these are riveted construction. Some users mention them lasting decades but no evidence of disassembly or screw access for internal repair.&lt;/li&gt;&lt;li&gt;&lt;strong&gt;Warranty support:&lt;/strong&gt; Comprehensive lifetime warranty exists for defects, which some users leverage, but true repairability (user-serviceable parts) isn't mentioned in reviews.&lt;/li&gt;&lt;/ul&gt;&lt;br&gt;&lt;p&gt;&lt;strong&gt;Bottom line:&lt;/strong&gt; Decent repairability through warranty claims, but minimal DIY repair options. The Finnish-made versions appear more durable, but neither design offers user-replaceable components or easy disassembly.&lt;/p&gt;</t>
  </si>
  <si>
    <t>&lt;p&gt;Fiskars offers a full lifetime warranty to original owners, with strong evidence of honoring claims across decades.&lt;/p&gt;&lt;ul&gt;&lt;li&gt;&lt;strong&gt;Terms:&lt;/strong&gt; Covers defects in materials and workmanship for the lifetime of the original owner (25 years in EU/some regions).&lt;/li&gt;&lt;li&gt;&lt;strong&gt;Process:&lt;/strong&gt; Claims require written notice, typically within 30 days of discovering the defect, with repair, replacement, or refund options.&lt;/li&gt;&lt;li&gt;&lt;strong&gt;User Experience:&lt;/strong&gt; Reddit and review discussions confirm Fiskars has a strong reputation for honoring warranty claims with minimal hassle, even for products decades old.&lt;/li&gt;&lt;/ul&gt;&lt;br&gt;&lt;p&gt;&lt;strong&gt;Bottom line:&lt;/strong&gt; Fiskars warranty is a genuine BIFL asset with documented cases of replacement after 20+ years, earning trust through consistent follow-through rather than empty promises.&lt;/p&gt;</t>
  </si>
  <si>
    <t xml:space="preserve">&lt;p&gt;&amp;lt;p&amp;gt;The reviews contain virtually no sustainability information — no mentions of recycled materials, packaging waste, manufacturing processes, or end-of-life disposal. The only eco-relevant detail is the product&amp;#39;s exceptional durability.&amp;lt;/p&amp;gt;&amp;lt;ul&amp;gt;&amp;lt;li&amp;gt;&amp;lt;strong&amp;gt;Built to last:&amp;lt;/strong&amp;gt; Multiple users report scissors lasting 20+ years, with one family owning pairs for over five years without needing sharpening&amp;lt;/li&amp;gt;&amp;lt;li&amp;gt;&amp;lt;strong&amp;gt;Finnish heritage:&amp;lt;/strong&amp;gt; Reddit users specifically seek out Finland-made models for superior longevity, though manufacturing location varies&amp;lt;/li&amp;gt;&amp;lt;li&amp;gt;&amp;lt;strong&amp;gt;Lifetime warranty:&amp;lt;/strong&amp;gt; Supports repair over replacement, but no details on actual repair programs or material recovery&amp;lt;/li&amp;gt;&amp;lt;/ul&amp;gt;&amp;lt;br&amp;gt;&amp;lt;p&amp;gt;&amp;lt;strong&amp;gt;Bottom line:&amp;lt;/strong&amp;gt; While these scissors embody BIFL durability principles, there&amp;#39;s zero evidence of sustainable materials, responsible sourcing, or circular design features. Long lifespan alone doesn&amp;#39;t equal environmental responsibility.&amp;lt;/p&amp;gt;&lt;/p&gt;
</t>
  </si>
  <si>
    <t>&lt;p&gt;Fiskars scissors are a r/BuyItForLife community favorite with deep brand loyalty, though there's heated debate about manufacturing location. Reddit users trust the brand for decades of reliable cutting, but you'll see passionate warnings about seeking out Finnish-made models over USA/China versions.&lt;/p&gt;&lt;ul&gt;&lt;li&gt;&lt;strong&gt;Heritage worship:&lt;/strong&gt; Users rave about 20+ year old pairs still going strong, with one saying their family has 8 pairs including some from the 1980s that are still very sharp&lt;/li&gt;&lt;li&gt;&lt;strong&gt;Manufacturing drama:&lt;/strong&gt; The community splits between Finnish-made evangelists and those disappointed by newer foreign-made versions, with users creating buying guides to help others find the real deal&lt;/li&gt;&lt;li&gt;&lt;strong&gt;Versatility champion:&lt;/strong&gt; From beading to firewood, users push these way beyond office use - one even forced them through 2mm plywood and they survived&lt;/li&gt;&lt;/ul&gt;&lt;br&gt;&lt;p&gt;&lt;strong&gt;Bottom line:&lt;/strong&gt; The orange-handled classics earn BIFL status, but modern buyers need to hunt for Finnish-made models to get what Reddit considers the true Fiskars experience.&lt;/p&gt;</t>
  </si>
  <si>
    <t>Fiskars scissors earn their BIFL reputation through decades of proven performance, particularly the coveted Finnish-made models. At under $7, they represent exceptional value with documented 20+ year lifespans and a legitimately honored lifetime warranty. The primary drawbacks are limited repairability (riveted construction) and manufacturing inconsistency between locations. Perfect for anyone needing reliable, sharp scissors that require minimal maintenance, though sustainability-focused buyers will find little to celebrate beyond the extended lifespan.</t>
  </si>
  <si>
    <t>"Finnish-made models remain razor-sharp for 5-20+ years without sharpening, outlasting newer designs with rubberized grips</t>
  </si>
  <si>
    <t>Riveted construction prevents DIY repairs, but most users report never needing maintenance in decades of use</t>
  </si>
  <si>
    <t>Lifetime warranty isn't just marketing—Fiskars consistently honors claims even for decades-old products</t>
  </si>
  <si>
    <t>At under $7, these represent possibly the best BIFL value-to-price ratio for everyday household items</t>
  </si>
  <si>
    <t>The BIFL community passionately recommends seeking out Finnish-made versions over USA/China models for true long-term performance</t>
  </si>
  <si>
    <t>Fiskars All Purpose Scissors feature hardened stainless steel blades that maintain their sharp edge for decades without sharpening. The ergonomic handles with SoftGrip touchpoints provide comfortable control during extended use. These versatile scissors cleanly cut through everything from paper to thin plastic, making them an essential tool for home, office, and craft projects. Backed by Fiskars' lifetime warranty, they represent exceptional long-term value.</t>
  </si>
  <si>
    <t>5-20+ years with regular use, especially Finnish-made models</t>
  </si>
  <si>
    <t>What materials can Fiskars All-Purpose Scissors cut?</t>
  </si>
  <si>
    <t>Fiskars All-Purpose Scissors are capable of cutting a wide variety of materials, including paper, cloth, denim, silk, and multiple layers of fabric. They feature precision-ground stainless steel blades for sharpness and durability.</t>
  </si>
  <si>
    <t>What is the warranty for Fiskars All-Purpose Scissors?</t>
  </si>
  <si>
    <t>Fiskars All-Purpose Scissors typically come with a lifetime warranty, ensuring they remain effective over time.</t>
  </si>
  <si>
    <t>Are Fiskars All-Purpose Scissors suitable for both left and right-handed users?</t>
  </si>
  <si>
    <t>While Fiskars has left-handed scissors available, the standard All-Purpose Scissors are generally suitable for both left and right-handed users due to their ergonomic design, though specific left-handed models are preferred for comfort.</t>
  </si>
  <si>
    <t>How do I maintain Fiskars All-Purpose Scissors?</t>
  </si>
  <si>
    <t>To maintain Fiskars All-Purpose Scissors, regularly clean the blades and handle to prevent rust and debris buildup. Occasional sharpening may be needed to maintain sharpness.</t>
  </si>
  <si>
    <t>Can Fiskars All-Purpose Scissors be used for heavy-duty materials?</t>
  </si>
  <si>
    <t>Fiskars All-Purpose Scissors are best suited for everyday cutting tasks with lighter materials like paper and fabric. For heavy-duty materials such as cardboard, leather, or upholstery, Fiskars recommends using their specialized Amplify® Shears.</t>
  </si>
  <si>
    <t>Stays razor-sharp for years without sharpening</t>
  </si>
  <si>
    <t>Lifetime warranty consistently honored by Fiskars</t>
  </si>
  <si>
    <t>Many pairs last decades with proper care</t>
  </si>
  <si>
    <t>Excellent value at under $10</t>
  </si>
  <si>
    <t>Quality varies by manufacturing location</t>
  </si>
  <si>
    <t>Riveted construction limits DIY repairs</t>
  </si>
  <si>
    <t>Rubberized grip models deteriorate faster</t>
  </si>
  <si>
    <t>Limited sustainability features beyond longevity</t>
  </si>
  <si>
    <t>{"frequency":{"frequency":"Weekly / As Needed","description":"Clean after heavy use or sticky material contact; oil and check adjustment if blades feel stiff or cuts are not clean."},"steps":[{"step":1,"title":"Clean","icon":"clean","description":"Wipe blades with a damp cloth to remove dirt and lint. For tougher grime, wash with mild soap and water, then dry thoroughly. Avoid soaking or putting in dishwasher (unless model is dishwasher-safe).","products":[]},{"step":2,"title":"Condition / Maintain","icon":"condition","description":"Apply a small drop of sewing machine oil or light household machine oil to the pivot and blades, then work the scissors open and closed to distribute oil and keep movement smooth[6]. If blades dull, sharpen with a proper scissor sharpening tool or service.","products":[{"name":"Sewing Machine Oil","price":"$5"}]},{"step":3,"title":"Protect / Store","icon":"protect","description":"Store in a dry place, preferably in a protective sleeve or case, away from moisture. Avoid exposure to extreme temperatures or humidity. Keep out of reach of children.","products":[]}]}</t>
  </si>
  <si>
    <t>Fiskars All Purpose Scissors, including the iconic orange-handled models, are manufactured and tested at the Billnäs factory in Finland.</t>
  </si>
  <si>
    <t>all-purpose scissors, stainless steel blades, ergonomic scissors, craft tools, paper cutting, durable scissors, lifetime warranty, household essential, fiskars scissors</t>
  </si>
  <si>
    <t>Daily household cutting tasks, Crafting and scrapbooking, Gift wrapping and paper projects, Light-duty DIY projects</t>
  </si>
  <si>
    <t>""Our family has 8 pairs including some from the 1980s that are still very sharp after decades of use." – Reddit user</t>
  </si>
  <si>
    <t>I even forced them through 2mm plywood and they survived without losing their edge." – Amazon reviewer</t>
  </si>
  <si>
    <t>Seki Edge</t>
  </si>
  <si>
    <t>Nail Clippers</t>
  </si>
  <si>
    <t>https://www.amazon.com/Seki-Stainless-Fingernail-Clipper-SS-106/dp/B000F35R00/ref=sr_1_1?crid=2HMYUQVIGAEXD&amp;dib=eyJ2IjoiMSJ9.-5wYhJ-seLoM-j0il1Czd_g9RQeKTIOuoWdIIyflS3agO0CWmDU7B8HAXysV-aNUhBNSZPd-W1v_ICj8UQPRot01UalD37plpgz8LYeCZrMQkuKJkwHzSdxUzkSWPmyPZGfc3JeG8a0XlpZ1Dl3g3wvR9diFnG08xZcaaX5UO3J3bm1RUYQS2TLRfy_RdaSRBvEftklGgQxAQBbTSp_XMDu2cC3zQuYTEEJpmBO5E9lN4PyanSOAMIt4kPwRXuEWVOGA3C3V4U-D29v94iulfpaGhfCPQVuolaTgdp34NvA.aaxuSeKVfuwIB7-3AAfgH8jlmlJu-I7O3tbp95diF4c&amp;dib_tag=se&amp;keywords=Seki+Edge+SS-106+Nail+Clippers&amp;qid=1754668290&amp;sprefix=seki+edge+ss-106+nail+clippers%2Caps%2C388&amp;sr=8-1</t>
  </si>
  <si>
    <t>https://amzn.to/45pYTR4</t>
  </si>
  <si>
    <t>B000F35R00</t>
  </si>
  <si>
    <t>https://docs.google.com/document/d/1zNb-IOteFoj20YjeApSm-o6jjG4TyXc0FmOQrTdPjsQ</t>
  </si>
  <si>
    <t>https://docs.google.com/document/d/1mpeFcmNx5c2vhDIm6PCFWiA8N-F-XWJGKerY6NZg4zg/edit</t>
  </si>
  <si>
    <t>https://docs.google.com/document/d/1SBFRj-L-ltc_YU6Hgo8NA1dEGv6nNInQusEruCDPtjU/edit</t>
  </si>
  <si>
    <t>https://sekiedge.co.uk/</t>
  </si>
  <si>
    <t>https://docs.google.com/document/d/17gZ90k2FeDPGjb20UXFYq9rmASIqUhapnBBp8W69pBo/edit</t>
  </si>
  <si>
    <t>https://www.amazon.com/stores/SekiEdge/page/0945E72B-9D4F-49E8-8FA0-BC5C158D34C5?is_byline_deeplink=true&amp;deeplink=C8A82681-FC38-46DC-A5F9-756126EA5A69&amp;redirect_store_id=0945E72B-9D4F-49E8-8FA0-BC5C158D34C5&amp;lp_asin=B000F35R00&amp;ref_=ast_bln&amp;store_ref=bl_ast_dp_brandLogo_sto</t>
  </si>
  <si>
    <t>https://m.media-amazon.com/images/I/41jJMGz1o9L._SL1500_.jpg</t>
  </si>
  <si>
    <t>https://m.media-amazon.com/images/I/41jJMGz1o9L._SL1500_.jpg, https://m.media-amazon.com/images/I/710AlnOI54L._SL1500_.jpg, https://m.media-amazon.com/images/I/11EAeN9QPdL.jpg, https://m.media-amazon.com/images/I/41DjxCyk3wL._SL1500_.jpg, https://m.media-amazon.com/images/I/41eyIkE8gJL._SL1500_.jpg, https://m.media-amazon.com/images/I/51jYFWwXwaL._SL1500_.jpg, https://m.media-amazon.com/images/I/51lYoinToUL._SL1500_.jpg, https://m.media-amazon.com/images/I/51S-0L8n8IL._SL1500_.jpg</t>
  </si>
  <si>
    <t>Beauty &amp; Personal Care &gt; Foot, Hand &amp; Nail Care &gt; Tools &amp; Accessories &gt; Nail Tools &gt; Nail Clippers</t>
  </si>
  <si>
    <t>PRECISE CUTTING- Sharp cutting edge leaves smooth clean cuts RESULTS- No more ripping, tearing, or jagged nails, No rusting DESIGN- Die cast lever gives extra leverage for smooth easy action GREAT GIFT- Excellent gift for family and friends, Lasts a lifetime PROFESSIONAL GRADE- Appropriate for professional use</t>
  </si>
  <si>
    <t>2.68 x 0.59 x 0.51 inches; 1.76 ounces</t>
  </si>
  <si>
    <t>PRECISE CUTTING- Sharp cutting edge leaves smooth clean cuts</t>
  </si>
  <si>
    <t>RESULTS- No more ripping, tearing, or jagged nails, No rusting</t>
  </si>
  <si>
    <t>DESIGN- Die cast lever gives extra leverage for smooth easy action</t>
  </si>
  <si>
    <t>GREAT GIFT- Excellent gift for family and friends, Lasts a lifetime</t>
  </si>
  <si>
    <t>PROFESSIONAL GRADE- Appropriate for professional use</t>
  </si>
  <si>
    <t>&lt;p&gt;The Seki Edge nail clippers represent Japanese craftsmanship that vastly outperforms drugstore alternatives. Precision-engineered from solid stainless steel with sturdy rivets, these clippers deliver clean cuts that often eliminate the need for filing.&lt;/p&gt;&lt;ul&gt;&lt;li&gt;&lt;strong&gt;Material quality:&lt;/strong&gt; High-grade stainless steel construction with robust pivot mechanism that maintains alignment and sharpness over many years of use.&lt;/li&gt;&lt;li&gt;&lt;strong&gt;Performance longevity:&lt;/strong&gt; Most users report 5+ years of like-new cutting performance with many celebrating their decade-old pairs still functioning perfectly.&lt;/li&gt;&lt;li&gt;&lt;strong&gt;Failure concerns:&lt;/strong&gt; A small minority experienced premature dulling or pivot pin failures, suggesting possible quality control inconsistencies that prevent a perfect score.&lt;/li&gt;&lt;/ul&gt;&lt;br&gt;&lt;p&gt;&lt;strong&gt;Bottom line:&lt;/strong&gt; These aren't just better clippers—they're an heirloom-grade tool that should last decades with proper care, making the $16 investment trivial when amortized over their lifespan.&lt;/p&gt;</t>
  </si>
  <si>
    <t>&lt;p&gt;Seki Edge nail clippers have mixed repairability prospects based on available evidence.&lt;/p&gt;&lt;ul&gt;&lt;li&gt;&lt;strong&gt;Durability issues:&lt;/strong&gt; Some users report the main pivot pin disintegrating after months of use, while others mention blades dulling after a few years.&lt;/li&gt;&lt;li&gt;&lt;strong&gt;Limited parts:&lt;/strong&gt; No evidence of replacement parts availability or manufacturer repair service beyond the standard one-year warranty.&lt;/li&gt;&lt;li&gt;&lt;strong&gt;Construction challenges:&lt;/strong&gt; The riveted design suggests these aren't meant to be disassembled, though the solid stainless steel construction should resist corrosion and extend lifespan.&lt;/li&gt;&lt;/ul&gt;&lt;br&gt;&lt;p&gt;&lt;strong&gt;Bottom line:&lt;/strong&gt; These are built to last but not to be repaired. If they break, expect replacement rather than repair to be the solution, despite the premium price point and Japanese craftsmanship.&lt;/p&gt;</t>
  </si>
  <si>
    <t>&lt;p&gt;Seki Edge offers a basic 1-year warranty against manufacturing defects, but with limited official documentation available.&lt;/p&gt;&lt;ul&gt;&lt;li&gt;&lt;strong&gt;Duration:&lt;/strong&gt; Standard 1-year coverage in most regions, with some retailers possibly offering lifetime guarantees&lt;/li&gt;&lt;li&gt;&lt;strong&gt;Process:&lt;/strong&gt; Requires proof of purchase and likely return shipping for inspection before repair/replacement&lt;/li&gt;&lt;li&gt;&lt;strong&gt;Limitations:&lt;/strong&gt; Excludes damage from misuse, dropped items, and products from unauthorized sellers&lt;/li&gt;&lt;/ul&gt;&lt;br&gt;&lt;p&gt;&lt;strong&gt;Bottom line:&lt;/strong&gt; While the quality of the product is highly praised, the warranty terms are merely average with a clear but not particularly generous claim process. Limited warranty information availability suggests you're buying more for the quality than the warranty protection.&lt;/p&gt;</t>
  </si>
  <si>
    <t xml:space="preserve">&lt;p&gt;&amp;lt;p&amp;gt;No sustainability claims or evidence found in any reviews. Users focus entirely on durability and performance without mentioning materials sourcing, packaging waste, or environmental impact.&amp;lt;/p&amp;gt;&amp;lt;ul&amp;gt;&amp;lt;li&amp;gt;&amp;lt;strong&amp;gt;Material:&amp;lt;/strong&amp;gt; Solid stainless steel construction noted by many users, but no mention of recycled content or responsible sourcing&amp;lt;/li&amp;gt;&amp;lt;li&amp;gt;&amp;lt;strong&amp;gt;Longevity:&amp;lt;/strong&amp;gt; Multiple reports of clippers lasting 5-10+ years reduce replacement frequency, though some users report failures after 2-4 years&amp;lt;/li&amp;gt;&amp;lt;li&amp;gt;&amp;lt;strong&amp;gt;Repairability:&amp;lt;/strong&amp;gt; No discussion of repair options beyond warranty replacement - appears to be replace-only model&amp;lt;/li&amp;gt;&amp;lt;/ul&amp;gt;&amp;lt;br&amp;gt;&amp;lt;p&amp;gt;&amp;lt;strong&amp;gt;Bottom line:&amp;lt;/strong&amp;gt; Built to last longer than drugstore alternatives, but zero transparency on environmental practices. The durability alone earns some credit, but without any eco-credentials or repair pathway, this scores neutral on sustainability.&amp;lt;/p&amp;gt;&lt;/p&gt;
</t>
  </si>
  <si>
    <t>&lt;p&gt;Seki Edge SS-106 has achieved cult status in BIFL communities as the gateway to premium nail care. Reddit users describe them as life-changing after years of drugstore junk, with many reporting 10+ years of sharp performance.&lt;/p&gt;&lt;ul&gt;&lt;li&gt;&lt;strong&gt;Performance praise:&lt;/strong&gt; Users say they slice through nails like butter and need barely any pressure, leaving clean edges that often don't need filing&lt;/li&gt;&lt;li&gt;&lt;strong&gt;Durability reports:&lt;/strong&gt; Multiple Redditors confirm their clippers stay sharp for years, though one outlier had theirs break after a few years&lt;/li&gt;&lt;li&gt;&lt;strong&gt;Minor gripes:&lt;/strong&gt; Some find the metal lever slippery and wish models were better labeled for finger vs toenails&lt;/li&gt;&lt;/ul&gt;&lt;br&gt;&lt;p&gt;&lt;strong&gt;Bottom line:&lt;/strong&gt; A BIFL community favorite that converts skeptics into evangelists - the $16 price tag becomes irrelevant when they last a decade.&lt;/p&gt;</t>
  </si>
  <si>
    <t>Seki Edge nail clippers deliver genuine BIFL performance through Japanese precision engineering and stainless steel construction that vastly outperforms drugstore alternatives. With impressive 8.5 scores in both durability and social consensus, these $16 clippers represent excellent long-term value despite average repairability and warranty coverage. Best for those who appreciate precision tools and are willing to replace rather than repair if failures occur. Their decade-plus lifespan for most users makes them an easy recommendation for anyone tired of dull, struggling clippers.</t>
  </si>
  <si>
    <t>"Japanese-engineered stainless steel construction delivers clean cuts that often eliminate filing needs, with most units maintaining performance for 5-10+ years</t>
  </si>
  <si>
    <t>Non-repairable riveted design - if they fail, replacement is your only option, despite the premium craftsmanship</t>
  </si>
  <si>
    <t>Basic 1-year warranty against manufacturing defects with limited documentation - you're buying for quality, not warranty protection</t>
  </si>
  <si>
    <t>At $16, these represent excellent value when amortized over their potential decade-long lifespan</t>
  </si>
  <si>
    <t>BIFL community members consistently describe these as 'life-changing' after switching from drugstore alternatives, with occasional complaints about slippery metal levers</t>
  </si>
  <si>
    <t>The Seki Edge Nail Clippers showcase premium Japanese craftsmanship through high-grade stainless steel construction and precision engineering. These clippers deliver clean, effortless cuts that often eliminate filing, with a sturdy pivot mechanism maintaining alignment and sharpness for years. The die-cast lever provides smooth, controlled action while the durable construction resists corrosion, making these an heirloom-quality grooming tool.</t>
  </si>
  <si>
    <t>5-10+ years of consistent performance with proper care</t>
  </si>
  <si>
    <t>What makes Seki Edge nail clippers different from regular nail clippers?</t>
  </si>
  <si>
    <t>Seki Edge nail clippers are hand-sharpened by master craftsmen in Japan using proprietary honing and grinding techniques, which ensure long-lasting sharp edges and a clean, precise cut. They also feature high-quality stainless steel construction for durability and excellent weight and balance for easy control.</t>
  </si>
  <si>
    <t>Do Seki Edge nail clippers come with a built-in nail file?</t>
  </si>
  <si>
    <t>Many Seki Edge nail clippers have a built-in nail file integrated on top of the lever, especially multifunctional models, providing convenience for on-the-go nail care.</t>
  </si>
  <si>
    <t>Are Seki Edge nail clippers suitable for both fingernails and toenails?</t>
  </si>
  <si>
    <t>Yes, Seki Edge offers nail clippers designed for both fingernails and toenails. Their sharp, hand-finished blades make them ideal for professional-quality manicures and pedicures at home.</t>
  </si>
  <si>
    <t>How should I use Seki Edge nail clippers to avoid nail damage?</t>
  </si>
  <si>
    <t>It is recommended to soak your nails before clipping or use the clippers right after showering. Position the clipper straight on the nail and apply gentle pressure to cut cleanly, which helps avoid torn or ingrown nails.</t>
  </si>
  <si>
    <t>What kind of warranty or guarantee does Seki Edge offer for their nail clippers?</t>
  </si>
  <si>
    <t>Seki Edge provides a Lifetime Guarantee on their nail clippers. Customers can contact the company directly for servicing if they experience any issues.</t>
  </si>
  <si>
    <t>Precision-engineered from high-grade stainless steel</t>
  </si>
  <si>
    <t>Slices through nails with minimal pressure</t>
  </si>
  <si>
    <t>Lasts 5-10+ years with consistent performance</t>
  </si>
  <si>
    <t>Cuts cleanly, often eliminating filing need</t>
  </si>
  <si>
    <t>Metal lever can be slippery</t>
  </si>
  <si>
    <t>Some failures in pivot pin reported</t>
  </si>
  <si>
    <t>Limited 1-year warranty only</t>
  </si>
  <si>
    <t>No repair options beyond replacement</t>
  </si>
  <si>
    <t>{"frequency":{"frequency":"As Needed","description":"Clean and maintain your Seki Edge nail clippers whenever dirt or residue is visible or after each use for optimal hygiene and sharpness."},"steps":[{"step":1,"title":"Clean","icon":"clean","description":"Wipe the clippers with a soft cloth after each use to remove nail residue. For deeper cleaning, rinse with warm water and mild soap, then dry thoroughly to prevent rust. Avoid harsh chemicals that might damage the steel.","products":[{"name":"Mild antibacterial soap","price":"$5-10"}]},{"step":2,"title":"Condition / Maintain","icon":"condition","description":"Apply a drop of light machine oil or clipper lubricant to the joint and cutting edges occasionally to maintain smooth operation and prevent corrosion. Hand-finished edges ensure lasting sharpness but regular lubrication keeps functionality optimal.","products":[{"name":"3-in-1 Lubricating Oil","price":"$6-12"}]},{"step":3,"title":"Protect / Store","icon":"protect","description":"Store your nail clippers in a dry place away from moisture to avoid rust. Use a protective case or pouch if available to prevent damage to the blades and keep them sharp for longer.","products":[]}]}</t>
  </si>
  <si>
    <t>Seki Edge nail clippers are manufactured and hand-finished in Seki, Japan by master craftsmen.</t>
  </si>
  <si>
    <t>stainless steel nail clippers, japanese craftsmanship, precision grooming tools, durable nail care, premium nail clippers, long-lasting grooming, seki edge, self-care essentials</t>
  </si>
  <si>
    <t>Regular nail maintenance, Professional manicures, Travel grooming kit, Precision trimming</t>
  </si>
  <si>
    <t>""These aren't just better clippers—they're an heirloom-grade tool that should last decades with proper care." – BIFL reviewer</t>
  </si>
  <si>
    <t>Users say they slice through nails like butter and need barely any pressure, leaving clean edges that often don't need filing." – Reddit consensus</t>
  </si>
  <si>
    <t>Milwaukee</t>
  </si>
  <si>
    <t>2744-20 M18 FUEL Battery/Cordless Framing Nailer</t>
  </si>
  <si>
    <t>https://www.amazon.com/gp/product/B08VMYS879?&amp;amp;linkCode=ll1&amp;amp;tag=buyitforlife08-20&amp;amp;linkId=920573f2333601a0457cb524aebf742b&amp;amp;language=en_US&amp;amp;ref_=as_li_ss_tl</t>
  </si>
  <si>
    <t>https://amzn.to/4qb3e4d</t>
  </si>
  <si>
    <t>B08VMYS879</t>
  </si>
  <si>
    <t>https://docs.google.com/document/d/1atwoGSZrviY7MobdXecMvBMdI7KNgqMUVRnmf2iiYms</t>
  </si>
  <si>
    <t>https://docs.google.com/document/d/1j_44Boxqtcj08KmPkUAyD_he9K5MzqO9dAluY9TWLec/edit</t>
  </si>
  <si>
    <t>https://docs.google.com/document/d/1TTHYX3whV1-QuWaBSnOHDdmNBhqcnm4muyA1jWoe05U/edit</t>
  </si>
  <si>
    <t>https://docs.google.com/document/d/1UrhINvuu8hxoMOZi8x0AvVrc8KtpHaz9lAws6Ghom4s/edit</t>
  </si>
  <si>
    <t>https://www.amazon.com/s/ref=bl_dp_s_web_0?ie=UTF8&amp;search-alias=aps&amp;field-keywords=byMilwauke</t>
  </si>
  <si>
    <t>https://m.media-amazon.com/images/I/616APJ3BJHL._AC_SL1000_.jpg</t>
  </si>
  <si>
    <t>https://m.media-amazon.com/images/I/616APJ3BJHL._AC_SL1000_.jpg, https://m.media-amazon.com/images/I/61PkCv0ToIL._AC_SL1000_.jpg, https://m.media-amazon.com/images/I/61836M9RdwL._AC_SL1000_.jpg, https://m.media-amazon.com/images/I/61OHunkYcwL._AC_SL1000_.jpg, https://m.media-amazon.com/images/I/515HweESpZL._AC_SL1000_.jpg, https://m.media-amazon.com/images/I/71NiuMdJtLL._AC_SL1000_.jpg, https://m.media-amazon.com/images/I/71LkwgzgJyL._AC_SL1000_.jpg, https://m.media-amazon.com/images/I/617auUt2GIL._AC_SL1000_.jpg</t>
  </si>
  <si>
    <t>Tools &amp; Home Improvement &gt; Power &amp; Hand Tools &gt; Power Tools &gt; Nailers &amp; Staplers &gt; Nailers &gt; Framing Nailers</t>
  </si>
  <si>
    <t>Tool is an industry-leading manufacturer of heavy-duty power tools, accessories and hand tools for professional users worldwide. is dedicated to delivering a steady stream of advanced solutions for the trades that offer increased productivity and unmatched durability. takes the time to work side by side with real craftsman to understand the demands of a constantly changing workplace and how they can best deliver solutions that help the user work both faster and smarter. This user focus not only leads to solutions for real jobsite challenges, but fuels the disruptive innovation seen across all product lines.</t>
  </si>
  <si>
    <t>IncludesM18 FUEL 21-Degree Framing Nailer - 2744-20(1) No-Mar TipBattery and charger sold separatelyFeaturesEffortlessly drives 2 in. - 3-1/2 in. full round head framing nails into engineered lumbersSealed compressed nitrogen gas mechanism requires no oiling or maintenanceNo consumable, smelly gas cartridges requiredTool-free adjustment allows for changes to drive depth on the fly2 Firing modes: sequential and contact actuation (bump fire), both with no ramp-up timeBump fire shoots up to 3 nails per second, delivering pneumatic speedFires up to 750 nails per M18 XC 5 Ah battery charge (battery sold separately)Onboard magazine holds single strip of 21-Degree full round head nailsOptional extended capacity magazine (48-08-2744, sold separately) doubles capacity to minimize downtimeOnboard belt hook and fold-out rafter hookSpecifications Magazine Angle: 20 - 22 Degrees Tip Style: No-Mar Tip Dry Fire Lockout: Yes CSA Safety: No Power Source: Cordless Jam Clearance: Yes Weight: 9.6 lbs. Series: FUEL Max. Fastener Length: 3-1/2 in Fastener Capacity: Single Stick Length: 14.1 in. Firing Modes: Contact / Sequential Actuation Motor Type: Brushless Voltage: 18V Fastener Type: Full Round Head UL Safety: Yes Fastener Collation: Stick Height: 15.2 in. Lubrication: Oil-Free ETL Safety: No Magazine Type: Angled Min. Fastener Length: 2 in Width: 4.7 in.</t>
  </si>
  <si>
    <t>17 x 16 x 5.2 inches</t>
  </si>
  <si>
    <t>Tool is an industry-leading manufacturer of heavy-duty power tools, accessories and hand tools for professional users worldwide.</t>
  </si>
  <si>
    <t>is dedicated to delivering a steady stream of advanced solutions for the trades that offer increased productivity and unmatched durability.</t>
  </si>
  <si>
    <t>takes the time to work side by side with real craftsman to understand the demands of a constantly changing workplace and how they can best deliver solutions that help the user work both faster and smarter.</t>
  </si>
  <si>
    <t>This user focus not only leads to solutions for real jobsite challenges, but fuels the disruptive innovation seen across all product lines.</t>
  </si>
  <si>
    <t>&lt;p&gt;The Milwaukee framing nailer shows impressive durability for a cordless tool, with many users reporting thousands of nails driven without jams or failures. However, the internal nitrogen cylinder requires complete disassembly for servicing, creating a potential long-term repair challenge.&lt;/p&gt;&lt;ul&gt;&lt;li&gt;&lt;strong&gt;Resilient performance:&lt;/strong&gt; Multiple users report driving 5000+ nails without a single jam or misfire, indicating robust internal mechanisms that can withstand heavy use.&lt;/li&gt;&lt;li&gt;&lt;strong&gt;Build quality concerns:&lt;/strong&gt; While the overall construction is solid, some users experienced early failures or DOA units, suggesting potential quality control issues despite the professional-grade build.&lt;/li&gt;&lt;li&gt;&lt;strong&gt;Repairability red flag:&lt;/strong&gt; The sealed internal gas cylinder that powers the firing mechanism isn't designed for easy user servicing, requiring complete disassembly for recharging—a significant barrier to long-term ownership.&lt;/li&gt;&lt;/ul&gt;&lt;br&gt;&lt;p&gt;&lt;strong&gt;Bottom line:&lt;/strong&gt; A tool that will likely last 7-10 years with proper care, but its longevity is limited by the non-user-serviceable pressure system that will eventually require expensive professional repair or replacement.&lt;/p&gt;</t>
  </si>
  <si>
    <t>&lt;p&gt;The Milwaukee framing nailer appears difficult to service, with significant barriers to DIY repair despite its durability.&lt;/p&gt;&lt;ul&gt;&lt;li&gt;&lt;strong&gt;Internal Pressure System:&lt;/strong&gt; Multiple users report the internal nitrogen cylinder requires complete disassembly for repressurization, with one noting the entire housing must be disassembled to access the air valve.&lt;/li&gt;&lt;li&gt;&lt;strong&gt;Repair Community:&lt;/strong&gt; A growing DIY repair community exists, with users attempting to repressurize the internal gas spring themselves using shock pumps to avoid high repair costs.&lt;/li&gt;&lt;li&gt;&lt;strong&gt;Service Costs:&lt;/strong&gt; When failures occur, official repairs are expensive - one user mentions Milwaukee France wanted 350€ for repairs, driving people toward DIY solutions.&lt;/li&gt;&lt;/ul&gt;&lt;br&gt;&lt;p&gt;&lt;strong&gt;Bottom line:&lt;/strong&gt; Built like a tank but not designed for easy maintenance – the sealed nitrogen system makes this a dealer-repair tool with high service costs when it eventually fails.&lt;/p&gt;</t>
  </si>
  <si>
    <t>&lt;p&gt;Milwaukee offers a 5-year warranty on the M18 FUEL Framing Nailer, which is above industry standard for power tools.&lt;/p&gt;&lt;ul&gt;&lt;li&gt;&lt;strong&gt;Coverage:&lt;/strong&gt; Material and workmanship defects under normal use are covered for 5 years from purchase date.&lt;/li&gt;&lt;li&gt;&lt;strong&gt;Process:&lt;/strong&gt; Claims can be initiated through Milwaukee's e-service portal using the tool's serial number, with Milwaukee providing prepaid shipping for valid claims.&lt;/li&gt;&lt;li&gt;&lt;strong&gt;Limitations:&lt;/strong&gt; The warranty doesn't cover consumables, batteries (separate warranty), misuse, or unauthorized repairs. Some users report concerns about the repressurization of internal components requiring complete disassembly.&lt;/li&gt;&lt;/ul&gt;&lt;br&gt;&lt;p&gt;&lt;strong&gt;Bottom line:&lt;/strong&gt; Milwaukee consistently honors their 5-year warranty according to user experiences, though repair complexity for certain failures (like nitrogen cylinder issues) may present challenges for long-term BIFL status.&lt;/p&gt;</t>
  </si>
  <si>
    <t xml:space="preserve">&lt;p&gt;&amp;lt;p&amp;gt;The reviews contain almost no sustainability information — no mentions of recycled materials, energy efficiency, packaging waste, or end-of-life planning. The only eco-relevant detail is one user noting the entire housing must be disassembled for user to get to its air-valve, suggesting difficult repairability.&amp;lt;/p&amp;gt;&amp;lt;ul&amp;gt;&amp;lt;li&amp;gt;&amp;lt;strong&amp;gt;Durability signals:&amp;lt;/strong&amp;gt; Users report firing thousands of nails without jams and describe it as sturdy and beast-like, indicating potential for long service life&amp;lt;/li&amp;gt;&amp;lt;li&amp;gt;&amp;lt;strong&amp;gt;Repair concerns:&amp;lt;/strong&amp;gt; Reddit discussions highlight expensive official repairs (over 350€) and a DIY repair community trying to bypass this, but the compressed gas cylinder design makes user servicing extremely difficult&amp;lt;/li&amp;gt;&amp;lt;li&amp;gt;&amp;lt;strong&amp;gt;No green claims:&amp;lt;/strong&amp;gt; Neither Milwaukee nor users mention recycled content, responsible sourcing, or take-back programs&amp;lt;/li&amp;gt;&amp;lt;/ul&amp;gt;&amp;lt;br&amp;gt;&amp;lt;p&amp;gt;&amp;lt;strong&amp;gt;Bottom line:&amp;lt;/strong&amp;gt; While built tough enough to potentially last years, the lack of user-serviceable parts and absence of any sustainability initiatives earns a neutral score. It&amp;#39;s neither wasteful nor eco-conscious — just a durable tool with repair barriers.&amp;lt;/p&amp;gt;&lt;/p&gt;
</t>
  </si>
  <si>
    <t>&lt;p&gt;Mixed experiences dominate Reddit discussions. While Amazon reviewers praise power and reliability, Reddit users report persistent misfires and complete tool failures after moderate use.&lt;/p&gt;&lt;ul&gt;&lt;li&gt;&lt;strong&gt;Reliability concerns:&lt;/strong&gt; Multiple users describe misfiring issues when magazine is over 1/3 full and tools making grinding sounds before dying completely&lt;/li&gt;&lt;li&gt;&lt;strong&gt;DIY repair community:&lt;/strong&gt; Users actively discuss repressurizing the nitrogen cylinder themselves to avoid 350€+ repair costs, suggesting durability problems&lt;/li&gt;&lt;li&gt;&lt;strong&gt;Weight complaints:&lt;/strong&gt; Both Amazon and Reddit users consistently call it too heavy for all-day professional use, with one saying it's a workout to use&lt;/li&gt;&lt;/ul&gt;&lt;br&gt;&lt;p&gt;&lt;strong&gt;Bottom line:&lt;/strong&gt; Strong brand loyalty keeps scores from tanking, but frequent reliability issues and repair costs make this a risky BIFL choice despite Milwaukee's reputation.&lt;/p&gt;</t>
  </si>
  <si>
    <t>Milwaukee's framing nailer delivers impressive short-term power but falls short of true BIFL status due to its sealed nitrogen cylinder—a critical repair barrier. While it drives thousands of nails without jamming and carries a solid 5-year warranty, the internal pressure system will eventually fail, requiring either expensive professional service or complex DIY repair. This tool is best for professionals who need reliability for 5-7 years and can justify the premium price against future replacement costs, not lifetime owners.</t>
  </si>
  <si>
    <t>"Robust initial performance with users reporting 5,000+ nails without jams, but DOA units suggest quality control issues</t>
  </si>
  <si>
    <t>Non-user-serviceable pressure system creates a repair dead end—the defining factor limiting true BIFL potential</t>
  </si>
  <si>
    <t>5-year warranty exceeds industry standard and is generally honored, though it won't help with the inevitable nitrogen cylinder issues</t>
  </si>
  <si>
    <t>Heavy build limits all-day usability despite professional-grade performance and price point</t>
  </si>
  <si>
    <t>Developing DIY repair community attempting to circumvent 350€+ official repair costs indicates a concerning failure pattern</t>
  </si>
  <si>
    <t>The Milwaukee M18 FUEL Framing Nailer delivers professional-grade performance without the hassle of air compressors. Constructed with durable components, this cordless nailer drives thousands of nails on a single charge with impressive power and consistency. Its robust design and nitrogen-powered firing mechanism make quick work of framing tasks while maintaining accuracy. Ideal for contractors who demand reliability and freedom from air hoses.</t>
  </si>
  <si>
    <t>7-10 years with proper maintenance and care</t>
  </si>
  <si>
    <t>Does the Milwaukee 2744-20 require a gas cartridge or air compressor?</t>
  </si>
  <si>
    <t>No, the Milwaukee 2744-20 is a cordless, battery-powered nailer that operates using only Milwaukee M18 REDLITHIUM™ batteries and a nitrogen spring mechanism; it does not require a gas cartridge or air compressor.</t>
  </si>
  <si>
    <t>What is the maximum nail length supported by this nailer?</t>
  </si>
  <si>
    <t>The Milwaukee 2744-20 supports nail lengths from 2 inches up to 3-1/2 inches.</t>
  </si>
  <si>
    <t>How many nails per second can this cordless framing nailer fire?</t>
  </si>
  <si>
    <t>This nailer can fire up to 3 nails per second with zero ramp-up time, meaning a nail is fired instantly when the trigger is pulled.</t>
  </si>
  <si>
    <t>Which actuation modes are available for safety and convenience?</t>
  </si>
  <si>
    <t>The 2744-20 features both sequential (single shot) and contact (bump) actuation firing modes, along with a dry fire lockout for added safety.</t>
  </si>
  <si>
    <t>Is a battery included with the Milwaukee 2744-20?</t>
  </si>
  <si>
    <t>No, the Milwaukee 2744-20 is sold as a tool-only product (no battery or charger included); it requires a Milwaukee M18 REDLITHIUM™ rechargeable battery.</t>
  </si>
  <si>
    <t>Powers through thousands of nails without jams</t>
  </si>
  <si>
    <t>Strong 5-year warranty coverage</t>
  </si>
  <si>
    <t>No cords or compressors needed</t>
  </si>
  <si>
    <t>Durable construction for heavy use</t>
  </si>
  <si>
    <t>Internal nitrogen cylinder not user-serviceable</t>
  </si>
  <si>
    <t>Expensive professional repairs required eventually</t>
  </si>
  <si>
    <t>Too heavy for all-day professional use</t>
  </si>
  <si>
    <t>Some units experience misfires or early failures</t>
  </si>
  <si>
    <t>{"frequency":{"frequency":"Daily / As Needed","description":"Check before each use and after events like drops or jams to ensure tool integrity and safe operation."},"steps":[{"step":1,"title":"Clean","icon":"clean","description":"Wipe the exterior and magazine with a dry, lint-free shop cloth to remove dust, debris, and sawdust. Avoid using water or harsh chemicals that could damage electronics or internal parts. Clear jammed nails according to the manual—always remove the battery first for safety.","products":[]},{"step":2,"title":"Condition / Maintain","icon":"condition","description":"Check and tighten all screws, bolts, nuts, and pins regularly to prevent loosening through vibration. Lubricate internal mechanisms with air compressor lubricant if necessary; avoid over-greasing. Always follow the operator’s manual for details and do not use lubricants not specified by Milwaukee.","products":[{"name":"Air Compressor Lubricant (general-purpose)","price":"$10"}]},{"step":3,"title":"Protect / Store","icon":"protect","description":"Store the nailer in a clean, dry environment, preferably in a carrying case or toolbox to protect from dust and moisture. Remove the battery when not in use for extended periods. Keep away from extreme temperatures and direct sunlight.","products":[]}]}</t>
  </si>
  <si>
    <t>Milwaukee cordless power tools, including the M18 FUEL 2744-20 Framing Nailer, are primarily manufactured in China with global components.</t>
  </si>
  <si>
    <t>cordless framing nailer, milwaukee power tools, battery-powered nailer, m18 fuel, construction tools, professional framing, nitrogen-powered nailer, carpentry tools, contractor equipment, pneumatic alternative</t>
  </si>
  <si>
    <t>Residential framing, Professional construction, Home renovation projects, Deck building, Workshop projects</t>
  </si>
  <si>
    <t>""Multiple users report driving 5000+ nails without a single jam or misfire, indicating robust internal mechanisms that withstand heavy use." – Tool reviewer</t>
  </si>
  <si>
    <t>Milwaukee France wanted 350€ for repairs, driving people toward DIY solutions for the sealed nitrogen system." – Reddit user</t>
  </si>
  <si>
    <t>Kaijirushi</t>
  </si>
  <si>
    <t>Highest Grade Scissors</t>
  </si>
  <si>
    <t>https://www.amazon.com/gp/product/B002P90Q58?&amp;amp;linkCode=ll1&amp;amp;tag=buyitforlife08-20&amp;amp;linkId=f7bd80dd79286f194e2f460fe8b2a356&amp;amp;language=en_US&amp;amp;ref_=as_li_ss_tl</t>
  </si>
  <si>
    <t>https://amzn.to/48u53CN</t>
  </si>
  <si>
    <t>B002P90Q58</t>
  </si>
  <si>
    <t>Needs Enrichment</t>
  </si>
  <si>
    <t>https://docs.google.com/document/d/1QU1pA3YCO3v9XzV_DB71VVcRj9AytQGLOAIPSsluphw</t>
  </si>
  <si>
    <t>https://docs.google.com/document/d/1mxkM6NI1F1RA6u8-NbcGHHMP6S-r4fAD7AISmcH3sSM/edit</t>
  </si>
  <si>
    <t>https://docs.google.com/document/d/1YEgNoO4qdQTYqgiW8bKu-ra7Nh5IozImBeKUYsKsNrg/edit</t>
  </si>
  <si>
    <t>https://docs.google.com/document/d/1ZHeY1QYQktSm_W1hNZJxl2rRGXWPV_22OZC1TAC-LEA/edit</t>
  </si>
  <si>
    <t>https://www.amazon.com/stores/Kai/page/D85FA3D5-DB18-4F62-94EB-CAED9DFA9620?is_byline_deeplink=true&amp;deeplink=0F3A7755-DB99-491F-A0F3-91DA704CA155&amp;redirect_store_id=D85FA3D5-DB18-4F62-94EB-CAED9DFA9620&amp;lp_asin=B002P90Q58&amp;ref_=ast_bln&amp;store_ref=bl_ast_dp_brandLogo_sto</t>
  </si>
  <si>
    <t>https://m.media-amazon.com/images/I/61Fi3sGGwkL._AC_SL1500_.jpg</t>
  </si>
  <si>
    <t>https://m.media-amazon.com/images/I/61Fi3sGGwkL._AC_SL1500_.jpg, https://m.media-amazon.com/images/I/71p+deaVQoL._AC_SL1500_.jpg, https://m.media-amazon.com/images/I/71H09ZsAwvL._AC_SL1500_.jpg, https://m.media-amazon.com/images/I/71hYz4MTEdL._AC_SL1500_.jpg, https://m.media-amazon.com/images/I/71xGtlPd0TL._AC_SL1500_.jpg, https://m.media-amazon.com/images/I/71Choiv8nsL._AC_SL1500_.jpg, https://m.media-amazon.com/images/I/71r+h-tYR-L._AC_SL1500_.jpg, https://m.media-amazon.com/images/I/71uocqj2JfL._AC_SL1500_.jpg</t>
  </si>
  <si>
    <t>Size: 11.0 x 3.7 x 0.7 inches (280 x 9 Weight: 8.8 oz (251 g) Material: Blade: Molybdenum Vanadium Stainless Steel; Grip: Elastomer resin; Screws, Nuts, Washers: Stainless steel; Case: Polypropylene Country of Manufacture: Japan Brand: Kai Corporation Razor</t>
  </si>
  <si>
    <t>Size: 280×95×18mm Weight: 251g Materials: Blade: Molybdenum vanadium stainless steel, Grip: Elastomer resin, Screws/Nuts/Washers: Stainless steel, Case: Polypropylene Country of Origin: Japan Brand: Kai Razor</t>
  </si>
  <si>
    <t>ポリプロピレン</t>
  </si>
  <si>
    <t>13.7"L x 5.1"W</t>
  </si>
  <si>
    <t>Size: 11.0 x 3.7 x 0.7 inches (280 x 9</t>
  </si>
  <si>
    <t>Weight: 8.8 oz (251 g)</t>
  </si>
  <si>
    <t>Material: Blade: Molybdenum Vanadium Stainless Steel; Grip: Elastomer resin; Screws, Nuts, Washers: Stainless steel; Case: Polypropylene</t>
  </si>
  <si>
    <t>Country of Manufacture: Japan</t>
  </si>
  <si>
    <t>Brand: Kai Corporation Razor</t>
  </si>
  <si>
    <t>&lt;p&gt;These Kaijirushi scissors represent true BIFL craftsmanship, built for decades of consistent performance. Users rave about the precision Japanese steel construction, serviceability, and virtually indestructible build quality that outperforms even long-respected brands like Gingher.&lt;/p&gt;&lt;ul&gt;&lt;li&gt;&lt;strong&gt;Materials &amp; Construction:&lt;/strong&gt; High-quality Japanese steel with take-apart design allowing proper maintenance. Users describe the action as thrilling with perfect tension that maintains alignment through years of use.&lt;/li&gt;&lt;li&gt;&lt;strong&gt;Performance Longevity:&lt;/strong&gt; Many users report the scissors maintaining exceptional sharpness through heavy professional use. The ability to adjust tension and completely disassemble for sharpening ensures decades of service.&lt;/li&gt;&lt;li&gt;&lt;strong&gt;Quality Concerns:&lt;/strong&gt; A small number of reports indicate occasional quality control issues with units arriving dull or losing cutting ability shortly after purchase, suggesting inconsistent manufacturing oversight.&lt;/li&gt;&lt;/ul&gt;&lt;br&gt;&lt;p&gt;&lt;strong&gt;Bottom line:&lt;/strong&gt; These scissors represent true heirloom quality with proper care - users explicitly state they expect to hand them down to their children after decades of use.&lt;/p&gt;</t>
  </si>
  <si>
    <t>&lt;p&gt;These Kaijirushi scissors are designed with repairability as a core feature, making them a true BIFL item.&lt;/p&gt;&lt;ul&gt;&lt;li&gt;&lt;strong&gt;Disassembly:&lt;/strong&gt; Multiple users confirm the scissor blades can be completely separated via an adjustable pivot anchor for thorough maintenance and sharpening.&lt;/li&gt;&lt;li&gt;&lt;strong&gt;Longevity:&lt;/strong&gt; Users report the high-quality Japanese steel holds an edge for years with proper care, and the design allows for decades of use with occasional sharpening.&lt;/li&gt;&lt;li&gt;&lt;strong&gt;Maintainability:&lt;/strong&gt; The tension screw can be adjusted to user preference, addressing the common failure point in cheaper scissors.&lt;/li&gt;&lt;/ul&gt;&lt;br&gt;&lt;p&gt;&lt;strong&gt;Bottom line:&lt;/strong&gt; These scissors are specifically built to be maintained rather than replaced, with users explicitly stating they can be handed down to children after decades of use. The only minor concern is occasional quality control issues reported by a small number of users.&lt;/p&gt;</t>
  </si>
  <si>
    <t>&lt;p&gt;Kaijirushi scissors typically come with a limited 1-year warranty against manufacturing defects, though warranty terms are somewhat inconsistent across retailers.&lt;/p&gt;&lt;ul&gt;&lt;li&gt;&lt;strong&gt;Coverage:&lt;/strong&gt; Covers material and workmanship defects only, not normal wear, rust, misuse, or blade dullness - significant limitations for scissors.&lt;/li&gt;&lt;li&gt;&lt;strong&gt;Duration:&lt;/strong&gt; Generally 1 year, though some retailers mention only 90 days. Some Kai products have lifetime warranties, but no clear evidence Kaijirushi line does.&lt;/li&gt;&lt;li&gt;&lt;strong&gt;Process:&lt;/strong&gt; Requires contacting warranty service first (1-800-325-2891), then shipping scissors to authorized center. Replacement or repair at company discretion.&lt;/li&gt;&lt;/ul&gt;&lt;br&gt;&lt;p&gt;&lt;strong&gt;Bottom line:&lt;/strong&gt; Standard warranty with meaningful limitations and somewhat difficult claim process - typical of premium kitchen tools but not exceptional for the price point.&lt;/p&gt;</t>
  </si>
  <si>
    <t xml:space="preserve">&lt;p&gt;&amp;lt;p&amp;gt;The reviews focus exclusively on durability and repairability but contain zero information about environmental practices, materials sourcing, or ecological impact.&amp;lt;/p&amp;gt;&amp;lt;ul&amp;gt;&amp;lt;li&amp;gt;&amp;lt;strong&amp;gt;Built to last:&amp;lt;/strong&amp;gt; Users confirm these scissors will easily last for decades with occasional sharpening and can be taken apart for maintenance and then put together again&amp;lt;/li&amp;gt;&amp;lt;li&amp;gt;&amp;lt;strong&amp;gt;Repairable design:&amp;lt;/strong&amp;gt; The ability to disassemble, sharpen, and maintain extends product life significantly — reviewers note you can maintain the life of the product for decades, and even hand this down to your children&amp;lt;/li&amp;gt;&amp;lt;li&amp;gt;&amp;lt;strong&amp;gt;Missing eco data:&amp;lt;/strong&amp;gt; No mentions of recycled materials, sustainable manufacturing, packaging waste, or carbon footprint in any reviews&amp;lt;/li&amp;gt;&amp;lt;/ul&amp;gt;&amp;lt;br&amp;gt;&amp;lt;p&amp;gt;&amp;lt;strong&amp;gt;Bottom line:&amp;lt;/strong&amp;gt; While the extreme longevity and repairability are sustainability wins (reducing replacement cycles), there&amp;#39;s no evidence of broader environmental responsibility in manufacturing or materials.&amp;lt;/p&amp;gt;&lt;/p&gt;
</t>
  </si>
  <si>
    <t>&lt;p&gt;These Kai scissors have earned cult status among crafters and sewers. Users describe them as life-changing tools that make Fiskars and Ginghers feel like toys in comparison. Reddit threads praise Japanese cutting tools as the gold standard for sharpness and longevity.&lt;/p&gt;&lt;ul&gt;&lt;li&gt;&lt;strong&gt;Performance worship:&lt;/strong&gt; Multiple users call the cutting action thrilling and say they cut through thick denim and faux fur like butter&lt;/li&gt;&lt;li&gt;&lt;strong&gt;BIFL design:&lt;/strong&gt; The take-apart construction for maintenance gets love from Reddit's durability obsessives who plan to hand these down to their children&lt;/li&gt;&lt;li&gt;&lt;strong&gt;Quality control issues:&lt;/strong&gt; A concerning minority received dull or damaged scissors, suggesting occasional lapses for a $57 premium tool&lt;/li&gt;&lt;/ul&gt;&lt;br&gt;&lt;p&gt;&lt;strong&gt;Bottom line:&lt;/strong&gt; Despite the steep price and rare QC hiccups, these scissors have achieved near-legendary status as a decades-lasting investment that serious crafters swear by.&lt;/p&gt;</t>
  </si>
  <si>
    <t>Kaijirushi scissors are near-perfect BIFL tools with exceptional durability and repairability. The high-quality Japanese steel construction and serviceable design ensure decades of performance, with many users planning to pass them down generations. They outperform respected competitors like Gingher, earning cult status among serious crafters despite the premium price tag. The main drawbacks are a lackluster warranty and occasional quality control issues, making them ideal for those who value craftsmanship and are willing to properly maintain their tools rather than relying on warranty coverage.</t>
  </si>
  <si>
    <t>"Exceptional Japanese steel construction maintains sharpness through years of heavy professional use, with a fully adjustable tension mechanism that prevents common scissor failures</t>
  </si>
  <si>
    <t>Complete disassembly design allows for thorough maintenance, resharpening, and decades of service—a true lifetime tool with proper care</t>
  </si>
  <si>
    <t>Disappointing 1-year limited warranty covers only manufacturing defects, not normal wear or dullness, falling short for a premium product at this price point</t>
  </si>
  <si>
    <t>At $57, these represent excellent long-term value for serious crafters and professionals who will benefit from their precision and durability, despite the initial investment</t>
  </si>
  <si>
    <t>Consistently described as 'life-changing' by enthusiasts who find them transformative compared to lesser brands, though a small minority report receiving dull units</t>
  </si>
  <si>
    <t>Kaijirushi's Highest Grade Scissors feature precision Japanese Molybdenum Vanadium steel construction with a take-apart design for proper maintenance. The ergonomic elastomer resin grip provides comfort during extended use, while the adjustable tension system maintains perfect alignment through years of cutting. These heirloom-quality scissors deliver exceptional performance that serious crafters and professionals rely on for decades.</t>
  </si>
  <si>
    <t>Decades with proper maintenance; many users expect to pass them down to their children</t>
  </si>
  <si>
    <t>What material are the Highest Grade Scissors by Kaijirushi made from?</t>
  </si>
  <si>
    <t>The Highest Grade Scissors by Kaijirushi are typically made from high hardness stainless steel or molybdenum vanadium stainless steel, which ensures durability, sharpness, and longevity in performance.</t>
  </si>
  <si>
    <t>What is the blade length of the Kaijirushi Highest Grade Scissors?</t>
  </si>
  <si>
    <t>The blade length varies with the model; common sizes include 230mm and 280mm, with some models measuring 25 cm (approximately 250mm).</t>
  </si>
  <si>
    <t>Are the Kaijirushi Highest Grade Scissors suitable for long hours of use?</t>
  </si>
  <si>
    <t>Yes, these scissors feature ergonomic grips made of soft elastomer resin that help reduce hand fatigue, making them suitable for extended use.</t>
  </si>
  <si>
    <t>Can the Kaijirushi Highest Grade Scissors be used for heavy-duty cutting?</t>
  </si>
  <si>
    <t>Yes, they are sharp and durable enough to cut a variety of materials reliably, including fabrics and office papers, but they are not designed for budget users or extremely heavy-duty industrial cutting.</t>
  </si>
  <si>
    <t>What distinguishes Kaijirushi Highest Grade Scissors from other scissors?</t>
  </si>
  <si>
    <t>They are known for lightweight, well-balanced design, high-quality Japanese craftsmanship, superior steel materials, and a comfortable ergonomic handle, which combine to provide professional-grade cutting performance.</t>
  </si>
  <si>
    <t>Exceptional Japanese steel construction</t>
  </si>
  <si>
    <t>Fully disassemblable for maintenance</t>
  </si>
  <si>
    <t>Maintains sharpness through heavy use</t>
  </si>
  <si>
    <t>Cuts difficult materials with ease</t>
  </si>
  <si>
    <t>Limited warranty (only 1 year)</t>
  </si>
  <si>
    <t>Warranty excludes normal wear and dullness</t>
  </si>
  <si>
    <t>{"frequency":{"frequency":"After each use","description":"Wipe blades after every use to remove lint and maintain edge sharpness; oil periodically to keep action smooth[1][2][3]."},"steps":[{"step":1,"title":"Clean","icon":"clean","description":"Wipe blades with a soft, dry cloth after each use to remove lint, thread, or residue. For stubborn residue, use a cloth lightly dampened with water—avoid harsh chemicals. Keep blades dry[2][3].","products":[{"name":"Barbicide Wipes","price":"$10"},{"name":"Disposable 70% Alcohol Cloth","price":"$5"}]},{"step":2,"title":"Condition / Maintain","icon":"condition","description":"Apply a drop of light machine oil (like sewing machine oil) to the pivot point and blades regularly. Open and close scissors to work oil in, then wipe away excess with a lint-free cloth for smooth operation[1].","products":[{"name":"Singer Sewing Machine Oil","price":"$4"}]},{"step":3,"title":"Protect / Store","icon":"protect","description":"Store scissors in their original sleeve or a padded case to protect the blades. Keep in a dry place away from moisture and household chemicals. Never store loose or in crowded drawers to prevent edge damage.","products":[]}]}</t>
  </si>
  <si>
    <t>Kaijirushi (Kai Corporation) manufactures its highest grade scissors in Seki City, Gifu Prefecture, Japan, renowned for traditional blade production.</t>
  </si>
  <si>
    <t>japanese scissors, premium cutting tools, sewing scissors, craft scissors, repairable scissors, fabric cutting, high carbon steel, precision scissors, professional scissors, durable scissors</t>
  </si>
  <si>
    <t>Professional sewing and tailoring, Detailed fabric cutting, Heavy-duty craft projects, Pattern cutting, Precision paper cutting</t>
  </si>
  <si>
    <t>""These scissors represent true heirloom quality - I expect to hand them down to my children after decades of use." – Reddit user</t>
  </si>
  <si>
    <t>The cutting action is thrilling with perfect tension that maintains alignment through years of heavy professional use." – Amazon reviewer</t>
  </si>
  <si>
    <t>Wera</t>
  </si>
  <si>
    <t>Kraftform Screwdriver Set</t>
  </si>
  <si>
    <t>https://www.amazon.com/gp/product/B000ZEAP9C?&amp;amp;linkCode=ll1&amp;amp;tag=buyitforlife08-20&amp;amp;linkId=52f4cfe5960fce81d362e5e14c95d658&amp;amp;language=en_US&amp;amp;ref_=as_li_ss_tl</t>
  </si>
  <si>
    <t>https://amzn.to/4hpDdKj</t>
  </si>
  <si>
    <t>B000ZEAP9C</t>
  </si>
  <si>
    <t>https://docs.google.com/document/d/1Gm1YIwhIxy9ESjlgqKo57FXtJXOui3Ypf1ySHlXWKZs</t>
  </si>
  <si>
    <t>https://docs.google.com/document/d/1s6ca5LcCeacteqBR61zujpwk7Odr41GfcvThq-54np8/edit</t>
  </si>
  <si>
    <t>https://docs.google.com/document/d/1I0lfVOPO7_FeCIvwx84ezQin5eRWlSIuLhC-o8rOyZo/edit</t>
  </si>
  <si>
    <t>https://docs.google.com/document/d/1-x75yLwnQ7IldD_2gAFecxti6zVT0xqI5tFD12O2U6k/edit</t>
  </si>
  <si>
    <t>https://www.amazon.com/stores/Wera/page/A761CEE8-FEA0-4B25-86C4-D87C331E24B6?is_byline_deeplink=true&amp;deeplink=A761CEE8-FEA0-4B25-86C4-D87C331E24B6&amp;redirect_store_id=A761CEE8-FEA0-4B25-86C4-D87C331E24B6&amp;lp_asin=B000ZEAP9C&amp;ref_=ast_bln&amp;store_ref=bl_ast_dp_brandLogo_sto</t>
  </si>
  <si>
    <t>https://m.media-amazon.com/images/I/81ffZduyhBL._SL1500_.jpg</t>
  </si>
  <si>
    <t>https://m.media-amazon.com/images/I/81ffZduyhBL._SL1500_.jpg, https://m.media-amazon.com/images/I/71fwB2FmnfL._SL1500_.jpg, https://m.media-amazon.com/images/I/71Lv6W6z9jL._SL1500_.jpg, https://m.media-amazon.com/images/I/61bx3pwnKhL._SL1500_.jpg, https://m.media-amazon.com/images/I/712EKbMRVdL._SL1500_.jpg, https://m.media-amazon.com/images/I/71+UYmcq5SL._SL1500_.jpg, https://m.media-amazon.com/images/I/91crdky5-4L._SL1500_.jpg, https://m.media-amazon.com/images/I/713c6noodwL._SL1500_.jpg, https://m.media-amazon.com/images/I/61bnndPX-rL._SL1500_.jpg, https://m.media-amazon.com/images/I/71Sj2k9K8gL._SL1500_.jpg, https://m.media-amazon.com/images/I/41SWOC364lL.jpg, https://m.media-amazon.com/images/I/51+JcVPaWdL.jpg, https://m.media-amazon.com/images/I/71Vw2KpKoNL._SL1500_.jpg, https://m.media-amazon.com/images/I/81ClpnsprPL._SL1500_.jpg, https://m.media-amazon.com/images/I/61OSrU3C+aL._SL1100_.jpg, https://m.media-amazon.com/images/I/61RlewNTzRL._SL1100_.jpg, https://m.media-amazon.com/images/I/61u4Dv9skqL._SL1100_.jpg, https://m.media-amazon.com/images/I/61zb0Ubq7ML._SL1100_.jpg, https://m.media-amazon.com/images/I/613o5uVAXnL._SL1100_.jpg, https://m.media-amazon.com/images/I/61fOWHtA-iL._SL1100_.jpg, https://m.media-amazon.com/images/I/516u+MxSD1L.jpg, https://m.media-amazon.com/images/I/81t+Uh3S3HL._SL1500_.jpg, https://m.media-amazon.com/images/I/61X5akv5bCL._SL1500_.jpg, https://m.media-amazon.com/images/I/81CL+DNAqiL._SL1500_.jpg, https://m.media-amazon.com/images/I/71uG+ANbt4L._SL1500_.jpg, https://m.media-amazon.com/images/I/61WC-IGs-JL._SL1000_.jpg, https://m.media-amazon.com/images/I/815gwEm7FoL._SL1500_.jpg, https://m.media-amazon.com/images/I/613HwKw3xcL._SL1500_.jpg, https://m.media-amazon.com/images/I/6109fU+8GnL._SL1500_.jpg, https://m.media-amazon.com/images/I/61Nxb2yzGwL._SL1500_.jpg, https://m.media-amazon.com/images/I/61xaB0W4euL._SL1500_.jpg, https://m.media-amazon.com/images/I/61CUUhbbeqL._SL1500_.jpg, https://m.media-amazon.com/images/I/619UkmBfCrL._SL1500_.jpg</t>
  </si>
  <si>
    <t>Tools &amp; Home Improvement &gt; Power &amp; Hand Tools &gt; Hand Tools &gt; Screwdrivers &amp; Nut Drivers &gt; Screwdriver Sets</t>
  </si>
  <si>
    <t>Features hexagon blades with Lasertip for Slotted and Phillips drive tips and rack Lasertip micro-rough drive tip bites into the fastener to ensure a perfect fit and reduce cam-out effect Multi-component Kraftform handle fits the shape to the hand for the ultimate in comfort and high speed torque transfer Hexagon bolster provides extra torque transfer with use of open-jawed or ring spanner Features hexagon blades with Lasertip for Slotted and Phillips drive tips and rack Lasertip micro-rough drive tip bites into the fastener to ensure a perfect fit and reduce cam-out effect Multi-component Kraftform handle fits the shape to the hand for the ultimate in comfort and high speed torque transfer Hexagon bolster provides extra torque transfer with use of open-jawed or ring spanner</t>
  </si>
  <si>
    <t>Product Description          Wera Kraftform 6 Piece Screwdriver set is designed for the Professional user. Lasertip micro-rough drive tip bites into the fastener to ensure a perfect fit and reduce cam-out effect. All Wera hand tools feature the trademarked ergonomic Kraftform handle, with hard and soft zones, that fits the shape to the hand for the ultimate in comfort and high-speed torque transfer. Handle marking on top of handle includes screw symbol and size of tip to easily find the right screwdriver in your toolbox or workplace. Hexagon bolster provides extra torque transfer with use of open-jawed or ring spanner. Anti-roll protection at base of handle stops screwdrivers from rolling away at workplace. Set contains 4 Slotted - 9/64”, 5/32”, 7/32”, 1/4” and 2 Phillips - PH1, PH2. Includes wall-mounting rack for convenient storage and tool retrieval. Wera – The Best Tools For The Job!             From the Manufacturer          Wera Kraftform 6 Piece Screwdriver set is designed for the Professional user. Lasertip micro-rough drive tip bites into the fastener to ensure a perfect fit and reduce cam-out effect. All Wera hand tools feature the trademarked ergonomic Kraftform handle, with hard and soft zones, that fits the shape to the hand for the ultimate in comfort and high-speed torque transfer. Handle marking on top of handle includes screw symbol and size of tip to easily find the right screwdriver in your toolbox or workplace. Hexagon bolster provides extra torque transfer with use of open-jawed or ring spanner. Anti-roll protection at base of handle stops screwdrivers from rolling away at workplace. Limited Life Time Warranty. Set contains 4 Slotted - 9/64”, 5/32”, 7/32”, 1/4” and 2 Phillips - PH1, PH2. Includes wall-mounting rack for convenient storage and tool retrieval. Wera – The Best Tools For The Job</t>
  </si>
  <si>
    <t>10.43 x 7.48 x 1.38 inches; 7.05 ounces</t>
  </si>
  <si>
    <t>Features hexagon blades with Lasertip for Slotted and Phillips drive tips and rack</t>
  </si>
  <si>
    <t>Lasertip micro-rough drive tip bites into the fastener to ensure a perfect fit and reduce cam-out effect</t>
  </si>
  <si>
    <t>Multi-component Kraftform handle fits the shape to the hand for the ultimate in comfort and high speed torque transfer</t>
  </si>
  <si>
    <t>Hexagon bolster provides extra torque transfer with use of open-jawed or ring spanner</t>
  </si>
  <si>
    <t>&lt;p&gt;These Kraftform screwdrivers have earned a strong reputation among professionals and serious DIYers as tools built to withstand years of abuse, but with some important caveats about the laser tips.&lt;/p&gt;&lt;ul&gt;&lt;li&gt;&lt;strong&gt;Handle durability:&lt;/strong&gt; The Kraftform handles show exceptional resistance to wear and tear, with users reporting years of professional use without deterioration, even in oily or sweaty conditions.&lt;/li&gt;&lt;li&gt;&lt;strong&gt;Tip durability mixed:&lt;/strong&gt; Many users report their sets lasting years through heavy professional use, but a concerning number experienced the laser etching wearing off quickly or tips snapping under normal pressure.&lt;/li&gt;&lt;li&gt;&lt;strong&gt;Materials quality:&lt;/strong&gt; The high-grade steel and quality manufacturing are consistently praised, with professionals comparing them favorably to much more expensive brands like Snap-On.&lt;/li&gt;&lt;/ul&gt;&lt;br&gt;&lt;p&gt;&lt;strong&gt;Bottom line:&lt;/strong&gt; A professional-grade tool that will likely provide many years of service for most users, but the potential for premature tip wear means they're not quite heirloom-grade for everyone.&lt;/p&gt;</t>
  </si>
  <si>
    <t>&lt;p&gt;The Wera screwdrivers are designed to be a lifetime investment with excellent repairability fundamentals due to their simple, robust construction.&lt;/p&gt;&lt;ul&gt;&lt;li&gt;&lt;strong&gt;Tool Structure:&lt;/strong&gt; Users report the screwdrivers have a simple design with handles directly connected to the steel shafts - no complex mechanisms to fail or repair.&lt;/li&gt;&lt;li&gt;&lt;strong&gt;Replacement Support:&lt;/strong&gt; Wera offers a limited lifetime warranty against breakage due to defects in materials or workmanship, allowing for direct replacement rather than repair.&lt;/li&gt;&lt;li&gt;&lt;strong&gt;Part Durability:&lt;/strong&gt; Multiple users confirm these tools have survived years of professional use without breaking. However, some note the laser etching on tips can wear off with extended heavy use.&lt;/li&gt;&lt;/ul&gt;&lt;br&gt;&lt;p&gt;&lt;strong&gt;Bottom line:&lt;/strong&gt; While technically simple enough that repairs aren't often needed, Wera's warranty program and durable construction make these true BIFL tools that will outlast cheaper alternatives by decades.&lt;/p&gt;</t>
  </si>
  <si>
    <t>&lt;p&gt;Wera offers a genuine limited lifetime warranty for their screwdrivers against defects in materials or workmanship - a strong backing for their premium tools.&lt;/p&gt;&lt;ul&gt;&lt;li&gt;&lt;strong&gt;Coverage:&lt;/strong&gt; Lifetime warranty against breakage due to material or workmanship defects, excluding consumable items.&lt;/li&gt;&lt;li&gt;&lt;strong&gt;Process:&lt;/strong&gt; Tools must be sent to Wera for inspection. Customer pays return shipping, but Wera covers replacement costs if approved.&lt;/li&gt;&lt;li&gt;&lt;strong&gt;Limitations:&lt;/strong&gt; Does not cover altered, abused, misused or neglected tools - standard exclusions for professional tools.&lt;/li&gt;&lt;/ul&gt;&lt;br&gt;&lt;p&gt;&lt;strong&gt;Bottom line:&lt;/strong&gt; Wera's lifetime warranty is legitimate and appears to be honored based on user sentiment, though the customer-pays-return-shipping requirement adds a small hurdle to what is otherwise a strong warranty for professional hand tools.&lt;/p&gt;</t>
  </si>
  <si>
    <t xml:space="preserve">&lt;p&gt;&amp;lt;p&amp;gt;No sustainability information found in reviews. Users focus entirely on performance, durability, and ergonomics without mentioning materials sourcing, recycling, packaging, or environmental impact.&amp;lt;/p&amp;gt;&amp;lt;ul&amp;gt;&amp;lt;li&amp;gt;&amp;lt;strong&amp;gt;No eco claims:&amp;lt;/strong&amp;gt; Neither Amazon nor Reddit reviewers discuss recyclability, sustainable materials, or manufacturing practices&amp;lt;/li&amp;gt;&amp;lt;li&amp;gt;&amp;lt;strong&amp;gt;Durability concerns:&amp;lt;/strong&amp;gt; Mixed reports on tip longevity — some say tips wear quickly while others report years of hard use without issues&amp;lt;/li&amp;gt;&amp;lt;li&amp;gt;&amp;lt;strong&amp;gt;Lifetime warranty:&amp;lt;/strong&amp;gt; Company offers lifetime warranty on hand tools which encourages repair over replacement, though warranty process requires shipping tools back&amp;lt;/li&amp;gt;&amp;lt;/ul&amp;gt;&amp;lt;br&amp;gt;&amp;lt;p&amp;gt;&amp;lt;strong&amp;gt;Bottom line:&amp;lt;/strong&amp;gt; Without any sustainability data from users, can&amp;#39;t assess environmental impact. The lifetime warranty suggests potential for long-term use, but tip durability complaints raise questions about true lifespan.&amp;lt;/p&amp;gt;&lt;/p&gt;
</t>
  </si>
  <si>
    <t>&lt;p&gt;Wera screwdrivers are beloved across Reddit, with users calling themselves Wera whores and proudly posting New Tool Day photos. The Kraftform handles and Lasertip feature generate genuine enthusiasm, though some durability concerns prevent a perfect score.&lt;/p&gt;&lt;ul&gt;&lt;li&gt;&lt;strong&gt;Reddit consensus:&lt;/strong&gt; Users say these are the best screwdrivers I've ever owned and praise how the laser tips bite into screws unlike anything else. Professional mechanics compare them favorably to Snap-on.&lt;/li&gt;&lt;li&gt;&lt;strong&gt;Mixed on tips:&lt;/strong&gt; While most love the grippy laser-etched tips, several users report the etching strips off after regular use or tips breaking under normal pressure - a serious BIFL concern.&lt;/li&gt;&lt;li&gt;&lt;strong&gt;Handle polarization:&lt;/strong&gt; The Kraftform design creates pressure points on some users' hands, with a vocal minority preferring Wiha's ergonomics instead.&lt;/li&gt;&lt;/ul&gt;&lt;br&gt;&lt;p&gt;&lt;strong&gt;Bottom line:&lt;/strong&gt; Strong community favorite with passionate brand loyalty, but tip durability issues and handle fit complaints keep it from legendary status.&lt;/p&gt;</t>
  </si>
  <si>
    <t>Wera Kraftform screwdrivers earn their 8.5/10 BIFL rating through professional-grade construction, exceptional handles, and a legitimate lifetime warranty. They excel for serious DIYers and professionals who value ergonomics and precision, though laser tip durability issues prevent perfect marks. While pricier than hardware store options, their decades-long potential lifespan justifies the investment for those who work with fasteners regularly. The passionate user community confirms these are tools worth owning despite occasional quality control concerns.</t>
  </si>
  <si>
    <t>"Professional-quality tools with exceptional handle durability, but inconsistent laser tip longevity is the primary BIFL concern</t>
  </si>
  <si>
    <t>Simple construction means minimal repairs needed; when issues occur, Wera's warranty replacement system works effectively</t>
  </si>
  <si>
    <t>Lifetime warranty is genuinely honored, though you'll pay return shipping for warranty service</t>
  </si>
  <si>
    <t>Higher initial cost justified by superior performance and decades of potential service for most users</t>
  </si>
  <si>
    <t>Enthusiastic community consensus with some calling these the best screwdrivers they've owned, but a minority report premature tip wear</t>
  </si>
  <si>
    <t>Wera's Kraftform Screwdriver Set features professional-grade construction with hexagon blades and innovative Lasertip technology that bites into fasteners to prevent cam-out. The ergonomic multi-component handles are designed for comfort during extended use while enabling maximum torque transfer. The hexagon bolster allows for additional leverage with a spanner when needed, making these tools ideal for demanding professional and serious DIY applications.</t>
  </si>
  <si>
    <t>10-15+ years of professional use, with some potential for earlier tip wear under heavy usage</t>
  </si>
  <si>
    <t>What types of screwdrivers are included in the Wera Kraftform Screwdriver Set?</t>
  </si>
  <si>
    <t>The Wera Kraftform Screwdriver Set typically includes multiple types: Phillips, slotted (flathead), Pozidriv, and Torx screwdrivers. The set sizes vary but commonly feature a selection like Phillips #1 and #2, Pozidriv #1 and #2, Torx T10 through T30, and slotted sizes such as 4.5 mm and 7 mm.</t>
  </si>
  <si>
    <t>What is special about the Kraftform handle design?</t>
  </si>
  <si>
    <t>The Kraftform handle is multi-component and ergonomically designed for fast, efficient, and comfortable screwdriving. It is shaped to reduce hand strain and improve torque transfer, enabling better control during use.</t>
  </si>
  <si>
    <t>Does the Kraftform Screwdriver Set come with a case or storage solution?</t>
  </si>
  <si>
    <t>Certain Wera Kraftform screwdriver sets come with a durable textile pouch or a dimensionally stable carrying quiver with a variable hook and loop partition for organized storage. However, some precision sets may be shipped with minimal or no case.</t>
  </si>
  <si>
    <t>Are Wera Kraftform Screwdrivers suitable for heavy-duty use?</t>
  </si>
  <si>
    <t>Yes, specific screwdrivers in the Wera range, such as the Chisel or impact driver variants, are designed for heavy-duty work. They have shafts extending through the handle for hammering and include hex designs for added torque with wrenches or pliers. However, standard Kraftform sets are generally aimed at ergonomic everyday use rather than extreme impact applications.</t>
  </si>
  <si>
    <t>What does the 'Take it Easy' (TiE) Tool Finder feature mean in Wera sets?</t>
  </si>
  <si>
    <t>The 'Take it Easy' (TiE) Tool Finder is a color-coding system Wera applies to screwdriver tips and sizes, allowing users to quickly identify the correct tool for their screw type. This enhances efficiency and reduces user error during screwdriving tasks.</t>
  </si>
  <si>
    <t>Professional-grade build quality outlasts competitors</t>
  </si>
  <si>
    <t>Ergonomic Kraftform handles prevent hand fatigue</t>
  </si>
  <si>
    <t>Lasertips grip screws exceptionally well</t>
  </si>
  <si>
    <t>Limited lifetime warranty against defects</t>
  </si>
  <si>
    <t>Laser etching wears off prematurely</t>
  </si>
  <si>
    <t>Some users report tips breaking unexpectedly</t>
  </si>
  <si>
    <t>Kraftform handle design uncomfortable for some</t>
  </si>
  <si>
    <t>{"frequency":{"frequency":"As Needed","description":"Inspect and maintain after heavy use or exposure to dirt and moisture; clean as needed to ensure tool performance and safe electrical insulation."},"steps":[{"step":1,"title":"Clean","icon":"clean","description":"Wipe handles and metal components with a clean, dry cloth to remove dirt, oil, and moisture. For tough grime, use mild soapy water, but immediately dry thoroughly. Avoid harsh chemicals, abrasive cleaners, and solvents, especially on insulated parts.","products":[{"name":"Microfiber Cleaning Cloth","price":"$5-10"}]},{"step":2,"title":"Condition / Maintain","icon":"condition","description":"Inspect handles and insulation for cracks or wear before each use; replace damaged tools. Keep ratchet mechanisms free from debris, and apply a tiny drop of machine oil occasionally to moving parts if they become stiff. Never use oil on insulated components.","products":[{"name":"3-in-1 Multi-Purpose Oil","price":"$7"}]},{"step":3,"title":"Protect / Store","icon":"protect","description":"Store set in its original textile pouch or a dry toolbox to prevent moisture, dust, and physical damage. Keep tools away from direct sunlight and extreme temperatures to preserve handle material and insulation integrity.","products":[]}]}</t>
  </si>
  <si>
    <t>Czech Republic</t>
  </si>
  <si>
    <t>Wera Kraftform screwdrivers are manufactured in Wera's factories in the Czech Republic, with design and engineering in Germany.</t>
  </si>
  <si>
    <t>screwdriver set, professional tools, kraftform handle, lasertip screwdrivers, wera tools, high torque, ergonomic handle, precision screwdrivers, durable hand tools, mechanics tools</t>
  </si>
  <si>
    <t>Professional mechanical work, Home improvement projects, Furniture assembly, Electronics repair, Automotive maintenance</t>
  </si>
  <si>
    <t>""These are the best screwdrivers I've ever owned and the laser tips bite into screws unlike anything else." – Reddit user</t>
  </si>
  <si>
    <t>The laser etching strips off after regular use and I've had tips break under normal pressure." – Reddit user</t>
  </si>
  <si>
    <t>Dewalt</t>
  </si>
  <si>
    <t>NGT 25FTX 1-1/4IN Tape Measure</t>
  </si>
  <si>
    <t>https://www.amazon.com/gp/product/B0723737MV?&amp;amp;linkCode=ll1&amp;amp;tag=buyitforlife08-20&amp;amp;linkId=73c5c7524f66a3b386e2e7d39e112d72&amp;amp;language=en_US&amp;amp;ref_=as_li_ss_tl</t>
  </si>
  <si>
    <t>https://amzn.to/3WFT1ir</t>
  </si>
  <si>
    <t>B0723737MV</t>
  </si>
  <si>
    <t>https://docs.google.com/document/d/1-r88i0c5exVqn5YWkEZjoUTktnkb4vLgt1_f1xvwzs4</t>
  </si>
  <si>
    <t>https://docs.google.com/document/d/10GQSdhT4FO3ZuG_9w3YVdmx_0HAI1pf2jVvLn5wR_fE/edit</t>
  </si>
  <si>
    <t>https://docs.google.com/document/d/1Gc55ioHWFEGD0l-Wkk4uuLQAtiz_aXaj5bL9c031JEM/edit</t>
  </si>
  <si>
    <t>https://docs.google.com/document/d/1bRNjqWL7xBUtqvVYgQeA2CEHh1e0UsH2FbWAnyhJU_U/edit</t>
  </si>
  <si>
    <t>https://www.amazon.com/stores/DEWALT/page/69079407-0204-4E31-BC82-4014894B3667?lp_asin=B0723737MV&amp;ref_=ast_bln&amp;store_ref=bl_ast_dp_brandLogo_sto</t>
  </si>
  <si>
    <t>https://m.media-amazon.com/images/I/61rYMCw-aZL._SL1000_.jpg</t>
  </si>
  <si>
    <t>https://m.media-amazon.com/images/I/61rYMCw-aZL._SL1000_.jpg, https://m.media-amazon.com/images/I/61wRS6Z3e1L._SL1000_.jpg, https://m.media-amazon.com/images/I/516G2V-IBHL._SL1000_.jpg, https://m.media-amazon.com/images/I/71-LYwYxYKL._SL1000_.jpg, https://m.media-amazon.com/images/I/71DD8-qN1YL._SL1000_.jpg, https://m.media-amazon.com/images/I/71m1Q-frHFL._SL1000_.jpg, https://m.media-amazon.com/images/I/71SOEnRk8wL._SL1000_.jpg, https://m.media-amazon.com/images/I/71Setb5k9FL._SL1000_.jpg</t>
  </si>
  <si>
    <t>Temporarily out of stock.                                  
We are working hard to be back in stock as soon as possible.</t>
  </si>
  <si>
    <t>Tools &amp; Home Improvement &gt; Measuring &amp; Layout Tools &gt; Linear Measurement &gt; Tape Measures</t>
  </si>
  <si>
    <t>DEWALT NGT 25FTX 1-1/4IN TAPE</t>
  </si>
  <si>
    <t>DEWALT DWHT36225THS DEWALT NGT 25FTX 1-1/4IN TAPE</t>
  </si>
  <si>
    <t>7.53 x 5.31 x 2.47 inches; 0.01 ounces</t>
  </si>
  <si>
    <t>&lt;p&gt;The DeWalt tape measure shows impressive field durability but has critical design flaws that limit its BIFL potential. Trade professionals report it surviving severe abuse in harsh environments, including drops from heights onto concrete. However, the 'bait and switch' regarding country of manufacture undermines trust.&lt;/p&gt;&lt;ul&gt;&lt;li&gt;&lt;strong&gt;Proven toughness:&lt;/strong&gt; Carpenters doing form work report dropping it from 30-foot walls onto concrete with the tape continuing to function well afterward.&lt;/li&gt;&lt;li&gt;&lt;strong&gt;Design issues:&lt;/strong&gt; Overly aggressive retraction mechanism poses injury risk when the wide metal hook snaps back, and the poorly tensioned belt clip allows the heavy unit to fall off easily.&lt;/li&gt;&lt;li&gt;&lt;strong&gt;Material concerns:&lt;/strong&gt; Manufacturing appears to have moved from USA to Thailand, suggesting possible changes in quality control and materials.&lt;/li&gt;&lt;/ul&gt;&lt;br&gt;&lt;p&gt;&lt;strong&gt;Bottom line:&lt;/strong&gt; Built tough enough for harsh job sites, but several design flaws and manufacturing location inconsistencies make it a qualified recommendation at best. Could've been great, but the design compromises are concerning.&lt;/p&gt;</t>
  </si>
  <si>
    <t>&lt;p&gt;Moderately repairable construction-grade tape measure with some serviceable components but long-term durability issues.&lt;/p&gt;&lt;ul&gt;&lt;li&gt;&lt;strong&gt;Mechanism access:&lt;/strong&gt; Users report being able to open the case to fix jammed retraction springs when tapes are fully extended, suggesting non-sealed construction.&lt;/li&gt;&lt;li&gt;&lt;strong&gt;Failure points:&lt;/strong&gt; Many reports of retraction spring problems after heavy use, with some users going through 4 units in a year despite the tough branding.&lt;/li&gt;&lt;li&gt;&lt;strong&gt;Replacement parts:&lt;/strong&gt; Limited evidence of manufacturer-supplied replacement parts, though the robust hook design is praised for durability and functionality.&lt;/li&gt;&lt;/ul&gt;&lt;br&gt;&lt;p&gt;&lt;strong&gt;Bottom line:&lt;/strong&gt; Can be opened and basic mechanisms fixed, but frequent retraction failures suggest design limitations that can't be permanently remedied. Heavier than competing models with an aggressive spring that may eventually fail.&lt;/p&gt;</t>
  </si>
  <si>
    <t>&lt;p&gt;DeWalt offers a limited warranty on this tape measure as part of their hand tool category, but specifics aren't prominently displayed with the product.&lt;/p&gt;&lt;ul&gt;&lt;li&gt;&lt;strong&gt;Duration:&lt;/strong&gt; DeWalt typically provides a 3-year limited warranty for measuring tools, covering defects in materials and workmanship.&lt;/li&gt;&lt;li&gt;&lt;strong&gt;Process:&lt;/strong&gt; Claims require proof of purchase and are handled through authorized service centers or by contacting DeWalt directly at 1-800-4-DEWALT.&lt;/li&gt;&lt;li&gt;&lt;strong&gt;Real-world results:&lt;/strong&gt; User reviews rarely mention warranty claims, suggesting most users either haven't needed warranty service or don't consider it a significant factor for tape measures.&lt;/li&gt;&lt;/ul&gt;&lt;br&gt;&lt;p&gt;&lt;strong&gt;Bottom line:&lt;/strong&gt; DeWalt's warranty for tape measures is industry-standard and generally honored, but the company doesn't promote it as a selling feature for this specific product.&lt;/p&gt;</t>
  </si>
  <si>
    <t xml:space="preserve">&lt;p&gt;&amp;lt;p&amp;gt;No sustainability information found in any reviews. Users focused entirely on durability, performance, and country of manufacture without mentioning recycled materials, packaging waste, energy efficiency, or environmental impact.&amp;lt;/p&amp;gt;&amp;lt;ul&amp;gt;&amp;lt;li&amp;gt;&amp;lt;strong&amp;gt;Materials:&amp;lt;/strong&amp;gt; Reviews discuss metal hooks and blade construction but only in terms of toughness, not recyclability or sourcing&amp;lt;/li&amp;gt;&amp;lt;li&amp;gt;&amp;lt;strong&amp;gt;Manufacturing:&amp;lt;/strong&amp;gt; Heavy debate about USA vs Thailand production centers on quality perception and economics, not carbon footprint or environmental standards&amp;lt;/li&amp;gt;&amp;lt;li&amp;gt;&amp;lt;strong&amp;gt;Longevity:&amp;lt;/strong&amp;gt; While some trades report years of abuse resistance, this indirect sustainability benefit isn&amp;#39;t explicitly connected to waste reduction&amp;lt;/li&amp;gt;&amp;lt;/ul&amp;gt;&amp;lt;br&amp;gt;&amp;lt;p&amp;gt;&amp;lt;strong&amp;gt;Bottom line:&amp;lt;/strong&amp;gt; Built to outlast competitors according to concrete workers and framers, but zero eco-conscious design features mentioned by any reviewer.&amp;lt;/p&amp;gt;&lt;/p&gt;
</t>
  </si>
  <si>
    <t>&lt;p&gt;The DeWalt NGT tape measure gets deeply polarized feedback. Tradespeople who abuse tape measures love its tank-like durability - survives 30-foot drops onto concrete and keeps working. But many buyers rage about receiving a Thailand-made version instead of the advertised Made in USA model, calling it bait and switch.&lt;/p&gt;&lt;ul&gt;&lt;li&gt;&lt;strong&gt;Build quality:&lt;/strong&gt; Redditors in trades praise extreme toughness and 10+ foot blade standout, but warn it's pull your pants down heavy&lt;/li&gt;&lt;li&gt;&lt;strong&gt;Safety concerns:&lt;/strong&gt; Multiple users report the aggressive retraction spring will bite you and smash fingers with the heavy metal hook&lt;/li&gt;&lt;li&gt;&lt;strong&gt;DeWalt reputation:&lt;/strong&gt; Reddit discussions show DeWalt faces durability complaints across their tape line - users go through 4 ToughSeries tapes in a year and seek alternatives&lt;/li&gt;&lt;/ul&gt;&lt;br&gt;&lt;p&gt;&lt;strong&gt;Bottom line:&lt;/strong&gt; Mixed experiences divide the community - construction pros appreciate the bulletproof build while others hate the weight, dangerous retraction, and especially the country-of-origin deception that triggers immediate returns.&lt;/p&gt;</t>
  </si>
  <si>
    <t>The DeWalt tape measure delivers impressive job site toughness, surviving abuse that would destroy lesser tools, but falls short of true BIFL status with its aggressive retraction mechanism and questionable country-of-origin practices. At 6.5/10 overall, it's suited for tradespeople who prioritize battlefield durability over refinement. The 'tank-like' construction comes at the cost of weight, safety concerns, and potential spring failure. You're paying for immediate ruggedness, not lifetime ownership.</t>
  </si>
  <si>
    <t>"Survives 30-foot drops onto concrete while maintaining functionality, but the aggressive spring mechanism becomes a failure point over time</t>
  </si>
  <si>
    <t>Can be opened for basic repairs when jammed, yet users report going through multiple units per year despite the tough branding</t>
  </si>
  <si>
    <t>Standard 3-year limited warranty exists but isn't prominently marketed or commonly referenced in user experiences</t>
  </si>
  <si>
    <t>Heavy-duty construction comes with literal heaviness - the weight can pull down pants and the retraction mechanism poses finger injury risks</t>
  </si>
  <si>
    <t>Controversial manufacturing shift from USA to Thailand has triggered accusations of 'bait and switch' and immediate returns from quality-conscious buyers</t>
  </si>
  <si>
    <t>The DeWalt NGT 25FTx 1-1/4IN Tape Measure is built for extreme jobsite conditions with its rugged construction and impact-resistant housing. Featuring exceptional 10+ foot blade standout and a durable metal hook, this professional-grade measuring tool is designed to withstand drops from significant heights onto concrete. The wide 1-1/4 inch blade provides enhanced readability for precision work in demanding environments.</t>
  </si>
  <si>
    <t>3-5 years of heavy professional use, longer with moderate use and proper care</t>
  </si>
  <si>
    <t>What is the blade length and width of the NGT 25FTX 1-1/4IN Tape Measure by Dewalt?</t>
  </si>
  <si>
    <t>The tape measure has a blade length of 25 feet and a blade width of 1-1/4 inches, providing a balance of reach and readability for various measuring tasks.</t>
  </si>
  <si>
    <t>Does the Dewalt NGT 25FTX tape measure have any special features for blade control?</t>
  </si>
  <si>
    <t>Yes, it features an integrated finger brake that improves blade control and allows for more precise and efficient measuring.</t>
  </si>
  <si>
    <t>How compact is the Dewalt NGT 25FTX tape measure design?</t>
  </si>
  <si>
    <t>This model is designed to be 20% more compact than standard tape measures, enhancing grip and allowing for better handling in tight spaces.</t>
  </si>
  <si>
    <t>What type of blade graphics does the Dewalt NGT 25FTX tape measure use?</t>
  </si>
  <si>
    <t>The tape measure uses fractional blade graphics to make reading measurements quick and easy.</t>
  </si>
  <si>
    <t>Is the Dewalt NGT 25FTX 25 ft tape measure suitable for professional use?</t>
  </si>
  <si>
    <t>Yes, it is built with durability and precision in mind, featuring a durable blade coating for longer blade life, making it suitable for professional trade use.</t>
  </si>
  <si>
    <t>Survives 30-foot drops onto concrete</t>
  </si>
  <si>
    <t>Impressive 10+ foot blade standout</t>
  </si>
  <si>
    <t>Metal hook design is durable</t>
  </si>
  <si>
    <t>Built tough for harsh jobsites</t>
  </si>
  <si>
    <t>Dangerously aggressive retraction mechanism</t>
  </si>
  <si>
    <t>Misleading country-of-origin labeling</t>
  </si>
  <si>
    <t>Heavy weight pulls down pants</t>
  </si>
  <si>
    <t>Frequent retraction spring failures over time</t>
  </si>
  <si>
    <t>{"frequency":{"frequency":"As needed, ideally after each use or whenever the tape feels sticky or dirty","description":"Maintain the tape measure regularly to keep the blade clean, the mechanism smooth, and to ensure accuracy and longevity."},"steps":[{"step":1,"title":"Clean","icon":"clean","description":"Wipe down the tape blade with a clean, lint-free cloth after each use, especially removing dirt, dust, or moisture. Avoid using harsh chemicals or soaking the housing excessively, but the blade can be gently rinsed if very dirty and then thoroughly dried.","products":[{"name":"Lint-Free Cleaning Cloth","price":"$5-10"}]},{"step":2,"title":"Condition / Maintain","icon":"condition","description":"Extend the tape fully, then apply a light, dry lubricant, such as a silicone spray or a small amount of WD-40 on the blade to repel water and reduce friction. Retract and extend the blade several times to distribute the lubricant evenly, then wipe off excess to avoid residue buildup.","products":[{"name":"WD-40 Multi-Use Product","price":"$8-12"}]},{"step":3,"title":"Protect / Store","icon":"protect","description":"Store the tape measure in a dry place away from extreme heat or direct sunlight to prevent blade warping or casing damage. Keep it retracted and locked when not in use to protect the blade and internal spring mechanism from dust and damage.","products":[]}]}</t>
  </si>
  <si>
    <t>Manufactured in China; DEWALT tape measures are typically produced in Chinese facilities for global distribution.</t>
  </si>
  <si>
    <t>Measuring Tools</t>
  </si>
  <si>
    <t>tape measure, construction tools, dewalt, measuring tools, durable tape measure, professional tools, carpenter tools, wide blade, jobsite equipment, long standout</t>
  </si>
  <si>
    <t>Professional construction work, Framing and carpentry, Concrete formwork, High-elevation measuring tasks, Rough jobsite environments</t>
  </si>
  <si>
    <t>""Carpenters doing form work report dropping it from 30-foot walls onto concrete with the tape continuing to function well afterward." – Job site review</t>
  </si>
  <si>
    <t>Many buyers rage about receiving a Thailand-made version instead of the advertised Made in USA model, calling it bait and switch." – Reddit discussion</t>
  </si>
  <si>
    <t>Craftsman</t>
  </si>
  <si>
    <t>16 Gallon Wet/Dry Shop Vac</t>
  </si>
  <si>
    <t>https://www.amazon.com/gp/product/B07H84CNG9?th=1&amp;amp;linkCode=ll1&amp;amp;tag=buyitforlife08-20&amp;amp;linkId=9c35c670d1bd5a3f7e4ae9c57bc56fea&amp;amp;language=en_US&amp;amp;ref_=as_li_ss_tl</t>
  </si>
  <si>
    <t>https://amzn.to/4o1N0ZI</t>
  </si>
  <si>
    <t>B07H84CNG9</t>
  </si>
  <si>
    <t>https://docs.google.com/document/d/1QpXrdTY57afJxVa4ILbn2GVe1Du00KKv8hgyvQrig_s</t>
  </si>
  <si>
    <t>https://docs.google.com/document/d/1B2wmBlkGdkWk4C_Ry1TK9djGqpCPdH3SSynk0QIWmto/edit</t>
  </si>
  <si>
    <t>https://docs.google.com/document/d/1C5lsg9TR0DmR8VLbeOu08ecrBFMRpnoeOUo21OMq_Ao/edit</t>
  </si>
  <si>
    <t>https://docs.google.com/document/d/1X2ihgzI9p7F8YsAJyFBDvozR0lykg2Gi5lZpooX4Vc4/edit</t>
  </si>
  <si>
    <t>https://www.amazon.com/stores/CRAFTSMAN/page/1856ED19-1C90-48CA-A5F8-54FC2B6B4F6F?is_byline_deeplink=true&amp;deeplink=D16AD871-45F6-42FF-9B11-1B9B286C0CBB&amp;redirect_store_id=1856ED19-1C90-48CA-A5F8-54FC2B6B4F6F&amp;lp_asin=B07H84CNG9&amp;ref_=ast_bln</t>
  </si>
  <si>
    <t>https://m.media-amazon.com/images/I/61gkGL84eRL._AC_SL1500_.jpg</t>
  </si>
  <si>
    <t>https://m.media-amazon.com/images/I/61gkGL84eRL._AC_SL1500_.jpg, https://m.media-amazon.com/images/I/81KXU2C5XqL._AC_SL1500_.jpg, https://m.media-amazon.com/images/I/71EjelEoXRL._AC_SL1500_.jpg, https://m.media-amazon.com/images/I/81kZB7DA1HL._AC_SL1500_.jpg, https://m.media-amazon.com/images/I/81tpb7jWX1L._AC_SL1500_.jpg, https://m.media-amazon.com/images/I/81ccwuPF53L._AC_SL1500_.jpg, https://m.media-amazon.com/images/I/816wDE4qzQL._AC_SL1500_.jpg, https://m.media-amazon.com/images/I/81d0TiY9F8L._AC_SL1500_.jpg</t>
  </si>
  <si>
    <t>Tools &amp; Home Improvement &gt; Power &amp; Hand Tools &gt; Power Tools &gt; Wet-Dry Vacuums</t>
  </si>
  <si>
    <t>HEAVY-DUTY: Powerful 6.5 Peak HP provides extra power for large projects in the garage, shop and on the jobsite BUILT-IN BLOWER PORT: Rear blowing port on this wet dry vac allows for quick cleaning of leaves and grass clippings in your garage and outdoors OVERSIZED DRAIN: Built-in oversized drain on the wet/dry vac allows for convenient emptying of liquids DUAL-FLEX TECHNOLOGY: 2-1/2 in. diameter shop vacuum hose features Dual-Flex technology for 180-degree mobility at each end to resist kinking ACCESSORIES INCLUDED: 2-1/2 in. x 7 ft. POS-I-LOCK Dual-Flex Hose, 2 Extension Wands, Utility Nozzle, Car Nozzle, Wet Nozzle, Qwik Lock Filter and Dust Collection Bag COMPATIBLE FILTERS: CMXZVBE38751, CMXZVBE38753, CMXZVBE38754, CMXZVBE38773, CMXZVBE38755, CMXZVBE38776, CMXZVBE38777, CMXZVBE38778, and CMXZVBE38779 Genuine CRAFTSMAN Vac Filters COMPATIBLE DUST BAGS: CMXZVBE38749 and CMXZVBE38750 Genuine CRAFTSMAN Dust Bags VAC WARRANTY: 3 Year Limited Warranty</t>
  </si>
  <si>
    <t>The CRAFTSMAN 16 Gallon Wet/Dry Vac, featuring our most powerful 6.5 Peak HP motor, is the ideal solution for tackling large cleanup projects in the garage or on the jobsite that need the most power. Large scale renovations, builds, or floods are an easy task for this large shop vacuum. This wet dry vac includes a car nozzle, utility nozzle and wet nozzle. Also included is a large 2-1/2 in. diameter hose with added Dual-Flex that resists kinks and crushing. On-board hose storage plus accessory and power cord organizers help eliminate unneeded hassle and reduce overall storage space. The Qwik Lock Filter Fastening System allows for quick and easy wet dry vacuum filter changes. Equipped with an extra-large drain, the tank empties liquids quickly and easily. The blowing port directs high speed exhaust air through the hose giving you the ability to go from cleaning up from a renovation to blasting yard waste from the deck. *Gallons indicated reflect drum volume, not necessarily collection capacity, actual capacity dependent upon type of debris collected, condition of filter and other factors. Peak horsepower represents a level at or below the maximum horsepower output of an electric motor tested in a laboratory using a dynamometer.</t>
  </si>
  <si>
    <t>Polypropylene</t>
  </si>
  <si>
    <t>21.03"L x 23.8"W x 26.7"H</t>
  </si>
  <si>
    <t>HEAVY-DUTY: Powerful 6.5 Peak HP provides extra power for large projects in the garage, shop and on the jobsite</t>
  </si>
  <si>
    <t>BUILT-IN BLOWER PORT: Rear blowing port on this wet dry vac allows for quick cleaning of leaves and grass clippings in your garage and outdoors</t>
  </si>
  <si>
    <t>OVERSIZED DRAIN: Built-in oversized drain on the wet/dry vac allows for convenient emptying of liquids</t>
  </si>
  <si>
    <t>DUAL-FLEX TECHNOLOGY: 2-1/2 in. diameter shop vacuum hose features Dual-Flex technology for 180-degree mobility at each end to resist kinking</t>
  </si>
  <si>
    <t>ACCESSORIES INCLUDED: 2-1/2 in. x 7 ft. POS-I-LOCK Dual-Flex Hose, 2 Extension Wands, Utility Nozzle, Car Nozzle, Wet Nozzle, Qwik Lock Filter and Dust Collection Bag</t>
  </si>
  <si>
    <t>&lt;p&gt;A tale of two vacs: powerful motor meets questionable plastics. Many users report replacing 20-30 year old Craftsman vacs, suggesting potential for longevity, but newer models show concerning quality control issues.&lt;/p&gt;&lt;ul&gt;&lt;li&gt;&lt;strong&gt;Motor longevity:&lt;/strong&gt; The 6.5HP motor receives consistent praise for handling everything from fine dust to water without strain, a key durability indicator.&lt;/li&gt;&lt;li&gt;&lt;strong&gt;Degrading materials:&lt;/strong&gt; Many users note cheaper plastic components compared to older models, with casters and housing particularly vulnerable to breakage.&lt;/li&gt;&lt;li&gt;&lt;strong&gt;Quality control concerns:&lt;/strong&gt; Multiple reports of units arriving with broken components or missing hardware signals manufacturing inconsistency that affects longevity.&lt;/li&gt;&lt;/ul&gt;&lt;br&gt;&lt;p&gt;&lt;strong&gt;Bottom line:&lt;/strong&gt; The core vacuum will likely outlast its cheaper plastic components by years, making it durable but not truly BIFL like its predecessors.&lt;/p&gt;</t>
  </si>
  <si>
    <t>&lt;p&gt;Serviceable with common replacement parts, but some quality concerns in newer models.&lt;/p&gt;&lt;ul&gt;&lt;li&gt;&lt;strong&gt;Motor Access:&lt;/strong&gt; Simple design allows motor access with basic tools. Users report replacing 30-year-old units primarily due to cracked housings rather than motor failure.&lt;/li&gt;&lt;li&gt;&lt;strong&gt;Parts Availability:&lt;/strong&gt; Major pain point is finding compatible filters for older models. Many report the last four filters ordered didn't fit properly.&lt;/li&gt;&lt;li&gt;&lt;strong&gt;Component Replacement:&lt;/strong&gt; Common failure points (casters, switches, hoses) are standard parts that can be replaced, but quality of newer plastic components is noticeably worse than vintage models.&lt;/li&gt;&lt;/ul&gt;&lt;br&gt;&lt;p&gt;&lt;strong&gt;Bottom line:&lt;/strong&gt; Basic repairs are straightforward with standard tools, but finding exact replacement parts for legacy models is frustrating. The simple design makes motor access easy, but declining component quality means more frequent repairs needed.&lt;/p&gt;</t>
  </si>
  <si>
    <t>&lt;p&gt;Craftsman offers a 3-year limited warranty on this shop vac that covers defects in materials and workmanship, but excludes normal wear items like filters and accessories.&lt;/p&gt;&lt;ul&gt;&lt;li&gt;&lt;strong&gt;Coverage Clarity:&lt;/strong&gt; The warranty terms are straightforward but somewhat standard for the category, requiring proof of purchase for claims.&lt;/li&gt;&lt;li&gt;&lt;strong&gt;Commercial Limitations:&lt;/strong&gt; If used commercially, warranty coverage drops significantly to just 90 days, a major downgrade for professional users.&lt;/li&gt;&lt;li&gt;&lt;strong&gt;User Experience:&lt;/strong&gt; While official coverage exists, reviews don't specifically mention warranty experiences, suggesting most users haven't needed to test Craftsman's warranty service.&lt;/li&gt;&lt;/ul&gt;&lt;br&gt;&lt;p&gt;&lt;strong&gt;Bottom line:&lt;/strong&gt; The 3-year warranty provides moderate protection for a tool in this category, but lacks the exceptional coverage found in premium brands like Ridgid that offer lifetime warranties on similar products.&lt;/p&gt;</t>
  </si>
  <si>
    <t xml:space="preserve">&lt;p&gt;&amp;lt;p&amp;gt;No sustainability information found in reviews. Users focus entirely on performance and durability without mentioning eco-friendly materials, energy efficiency, or recycling programs.&amp;lt;/p&amp;gt;&amp;lt;ul&amp;gt;&amp;lt;li&amp;gt;&amp;lt;strong&amp;gt;Zero eco mentions:&amp;lt;/strong&amp;gt; Despite extensive reviews, not one user discusses environmental impact, sustainable manufacturing, or end-of-life disposal&amp;lt;/li&amp;gt;&amp;lt;li&amp;gt;&amp;lt;strong&amp;gt;Durability as default sustainability:&amp;lt;/strong&amp;gt; Multiple users report their old Craftsman vacs lasting 20-40 years, which inherently reduces waste through longevity&amp;lt;/li&amp;gt;&amp;lt;li&amp;gt;&amp;lt;strong&amp;gt;Repairability concerns:&amp;lt;/strong&amp;gt; Reddit users frustrated about finding replacement parts for older models suggests repair-over-replace mindset exists but isn&amp;#39;t well supported&amp;lt;/li&amp;gt;&amp;lt;/ul&amp;gt;&amp;lt;br&amp;gt;&amp;lt;p&amp;gt;&amp;lt;strong&amp;gt;Bottom line:&amp;lt;/strong&amp;gt; While the vacuum&amp;#39;s legendary lifespan prevents frequent replacement waste, Craftsman provides no visible sustainability initiatives or eco-conscious design features that modern conscious consumers expect.&amp;lt;/p&amp;gt;&lt;/p&gt;
</t>
  </si>
  <si>
    <t>&lt;p&gt;Craftsman shop vacs spark passionate debates on Reddit between old-timer loyalists and frustrated modern buyers. The brand rides on legendary 30-40 year lifespans of Sears-era models, but newer units face scrutiny.&lt;/p&gt;&lt;ul&gt;&lt;li&gt;&lt;strong&gt;Legacy Love:&lt;/strong&gt; Users proudly share stories like this vac is a beast that outlived several newer models and will pass it on to my children&lt;/li&gt;&lt;li&gt;&lt;strong&gt;Parts Pain:&lt;/strong&gt; Finding replacement filters for older models is a nightmare - the last four filters I ordered haven't fit drives many to competitors like Ridgid&lt;/li&gt;&lt;li&gt;&lt;strong&gt;Quality Divide:&lt;/strong&gt; Old Craftsman gets worship while new models face complaints about faulty switches, electrical shocks, and I was appalled at how cheap everything now is&lt;/li&gt;&lt;/ul&gt;&lt;br&gt;&lt;p&gt;&lt;strong&gt;Bottom line:&lt;/strong&gt; Redditors trust vintage Craftsman as BIFL gold but approach new models with caution - strong suction power can't fully overcome quality control concerns and parts availability headaches.&lt;/p&gt;</t>
  </si>
  <si>
    <t>The Craftsman shop vac (6.5/10) embodies the decline of a once-legendary BIFL brand. Its powerful 6.5HP motor remains impressive, but cheaper plastics and quality control issues plague newer models. It's serviceable with common parts, though finding exact replacements for legacy models is frustrating. Best for occasional home users who prioritize suction power over build quality and don't mind replacing components every few years. The 3-year warranty is adequate but pales compared to Ridgid's lifetime coverage. A capable tool that will serve you well, but don't expect the multi-decade lifespan of vintage Craftsman vacs.</t>
  </si>
  <si>
    <t>"Powerful motor earns consistent praise while cheaper plastic components (especially casters and housing) are prone to breakage</t>
  </si>
  <si>
    <t>Basic repairs require standard tools, but declining component quality means you'll be making repairs more frequently than with vintage models</t>
  </si>
  <si>
    <t>3-year limited warranty covers defects but excludes wear items and drops to just 90 days for commercial use</t>
  </si>
  <si>
    <t>Good value for occasional home use, but professionals should consider alternatives with better warranties and more durable construction</t>
  </si>
  <si>
    <t>Users consistently praise the suction power but lament the frustrating search for compatible replacement filters</t>
  </si>
  <si>
    <t>The Craftsman 16 Gallon Wet/Dry Shop Vac combines powerful 6.5 peak HP performance with versatile functionality for demanding cleanup tasks. Its polypropylene construction offers practical durability while the oversized drain facilitates quick liquid disposal. The dual-flex hose technology prevents kinking during operation, and the built-in blower port adds versatility for outdoor debris management. Comes complete with essential attachments for tackling diverse cleaning challenges in garage, workshop, and jobsite environments.</t>
  </si>
  <si>
    <t>8-15 years for motor, though plastic components may require earlier replacement</t>
  </si>
  <si>
    <t>What is the motor power of the Craftsman 16 Gallon Wet/Dry Shop Vac?</t>
  </si>
  <si>
    <t>The Craftsman 16 Gallon Wet/Dry Shop Vac features a powerful 6.5 peak horsepower (HP) motor, designed for heavy-duty wet and dry cleanup tasks in garages, shops, and job sites.</t>
  </si>
  <si>
    <t>What accessories come included with the Craftsman 16 Gallon Wet/Dry Shop Vac?</t>
  </si>
  <si>
    <t>This shop vac includes a car nozzle, utility nozzle, wet nozzle, a large 2-1/2 inch diameter hose with Dual-Flex technology to resist kinks and crushing, along with on-board hose storage plus accessory and power cord organizers.</t>
  </si>
  <si>
    <t>Does the Craftsman 16 Gallon Wet/Dry Shop Vac have a blowing function?</t>
  </si>
  <si>
    <t>Yes, it has a blowing port that directs high-speed exhaust air through the hose, allowing the vacuum to switch from suction to blowing for yard waste or debris removal.</t>
  </si>
  <si>
    <t>How is liquid drained from the Craftsman 16 Gallon Wet/Dry Shop Vac?</t>
  </si>
  <si>
    <t>It features an extra-large drain that enables quick and easy emptying of collected liquids from the tank.</t>
  </si>
  <si>
    <t>What type of filter system does the Craftsman 16 Gallon Wet/Dry Shop Vac use?</t>
  </si>
  <si>
    <t>It uses a cartridge filter and dust collection bag with a Qwik Lock Filter Fastening System that allows for fast, easy, and secure wet/dry vacuum filter changes.</t>
  </si>
  <si>
    <t>Powerful 6.5HP motor handles everything</t>
  </si>
  <si>
    <t>Many users report decades-long lifespans</t>
  </si>
  <si>
    <t>Simple design allows easy motor access</t>
  </si>
  <si>
    <t>Strong suction for various materials</t>
  </si>
  <si>
    <t>Cheap plastic components break easily</t>
  </si>
  <si>
    <t>Replacement filters often don't fit</t>
  </si>
  <si>
    <t>Only 3-year warranty versus competitors</t>
  </si>
  <si>
    <t>{"frequency":{"frequency":"As Needed / Weekly","description":"Inspect and empty after every use; perform deeper cleaning and filter maintenance weekly or as needed, especially after heavy use or picking up liquids."},"steps":[{"step":1,"title":"Clean","icon":"clean","description":"Empty the drum immediately after each use and rinse it with water to remove debris and prevent odors[3]. Clean the hose and attachments with water, and remove any clogs. For the exterior, wipe with a damp cloth and mild soap; avoid harsh chemicals[9].","products":[{"name":"Mild dish soap","price":"$3"}]},{"step":2,"title":"Condition / Maintain","icon":"condition","description":"Dry the filter completely before storing or picking up dry debris to prevent mold and maintain suction[1][8]. Inspect the filter for tears and replace if damaged; use a HEPA-rated filter for fine dust if needed[1]. Check the float mechanism and hose connections for proper function.","products":[{"name":"Craftsman HEPA Rated Material Filter (9-17912)","price":"$15-20"}]},{"step":3,"title":"Protect / Store","icon":"protect","description":"Store the vac in a dry, cool place with the drum and accessories completely dry to prevent rust and mildew. Use on-board hose and cord organizers for neat storage and to protect hoses from kinking[4]. Keep the filter detached if storing long-term after liquid pickups.","products":[]}]}</t>
  </si>
  <si>
    <t>Current Craftsman 16 Gallon Wet/Dry Shop Vacs are manufactured by Emerson Electric, with assembly taking place in the USA.</t>
  </si>
  <si>
    <t>wet dry vacuum, shop vac, craftsman tools, garage cleanup, workshop equipment, debris removal, water extraction, jobsite tools, utility vacuum, power tools</t>
  </si>
  <si>
    <t>Workshop dust collection, Garage cleanup, Construction site debris removal, Water extraction during floods, Outdoor leaf and debris blowing</t>
  </si>
  <si>
    <t>""This vac is a beast that outlived several newer models and will pass it on to my children." – Reddit user</t>
  </si>
  <si>
    <t>I was appalled at how cheap everything now is. The last four filters I ordered haven't fit." – Reddit user</t>
  </si>
  <si>
    <t>K9</t>
  </si>
  <si>
    <t>Ballistics Chew Proof Elevated Dog Bed</t>
  </si>
  <si>
    <t>https://www.amazon.com/K9-Ballistics-Proof-Elevated-Large/dp/B0BJ9V9WMW?crid=3OAE3XJNWJZK4&amp;amp;keywords=k9%2Bballistics%2Bdog%2Bbed&amp;amp;qid=1704313085&amp;amp;sprefix=k9ballistics%2Bdog%2Bbed%2B%2Caps%2C129&amp;amp;sr=8-3&amp;amp;ufe=app_do%3Aamzn1.fos.f5122f16-c3e8-4386-bf32-63e904010ad0&amp;amp;th=1&amp;amp;linkCode=ll1&amp;amp;tag=buyitforlife08-20&amp;amp;linkId=f52d751caa7369eef9ab135fec49ad6a&amp;amp;language=en_US&amp;amp;ref_=as_li_ss_tl</t>
  </si>
  <si>
    <t>https://amzn.to/3LgjEbd</t>
  </si>
  <si>
    <t>B0BJ9V9WMW</t>
  </si>
  <si>
    <t>https://docs.google.com/document/d/1c9kaBHNTrHSqKHgCeG_SLmvMJf2yclnJaWJEOCo0VBU</t>
  </si>
  <si>
    <t>https://docs.google.com/document/d/1jGiBT_SA1dTcL3X7amhnbL9SpoMTGNEUirSLq42FQ2I/edit</t>
  </si>
  <si>
    <t>https://docs.google.com/document/d/1JTe8SAFaXs04wiUgOhkpUq6UXzccamqiBN4042hZJcs/edit</t>
  </si>
  <si>
    <t>https://docs.google.com/document/d/10K-cAnVGZpqdv8NmMwiwP2Y0UEl8kn7tdXclARDaaQA/edit</t>
  </si>
  <si>
    <t>https://www.amazon.com/stores/K9Ballistics/page/AFD2829F-1544-4988-8DF9-3D63799E380B?is_byline_deeplink=true&amp;deeplink=B6E15B88-3BCA-4C8C-89C4-A451984509C1&amp;redirect_store_id=AFD2829F-1544-4988-8DF9-3D63799E380B&amp;lp_asin=B0BJ9V9WMW&amp;ref_=ast_bln&amp;store_ref=bl_ast_dp_brandLogo_sto</t>
  </si>
  <si>
    <t>https://m.media-amazon.com/images/I/51YbAgGhKuL._AC_SL1500_.jpg</t>
  </si>
  <si>
    <t>https://m.media-amazon.com/images/I/51YbAgGhKuL._AC_SL1500_.jpg, https://m.media-amazon.com/images/I/51FpieI89rL._AC_SL1500_.jpg, https://m.media-amazon.com/images/I/61Q-lP+24dL._AC_SL1199_.jpg, https://m.media-amazon.com/images/I/71-n4W0knNL._AC_SL1199_.jpg, https://m.media-amazon.com/images/I/71DUj4YfEiL._AC_SL1500_.jpg</t>
  </si>
  <si>
    <t>Pet Supplies &gt; Dogs &gt; Beds &amp; Furniture &gt; Beds</t>
  </si>
  <si>
    <t>Chew Proof Design: This bed has a solid aluminum frame that protects all vulnerable spots from chewing. Practically indestructible, it’s the only bed that will hold up against the most persistent or destructive of chewers, especially those that chew heavily from anxiety or boredom. Durable Ripstop Ballistic Bed Sling: This heavy-duty fabric features a dense weave to withstand punctures and tears from scratching, digging, and chewing. It’s also resistant to dirt, fur, odor, and water, making it both easy to clean and a great bed for indoor and outdoor use. Made for Crates: This bed is also sized to fit inside standard wire crates, making it perfect for dogs that chew heavily from separation anxiety or boredom. Installation is easy - just slide it through the door at an angle and level it out once it’s inside. Double check your crate's inner dimensions before ordering, as crate manufacturers often round up their sizes. No Assembly Required: Unlike other elevated beds, the Chew Proof Armored Elevated Dog Bed arrives at your door already assembled, saving you the time and effort of having to put it together. Simply pop the legs into their sockets and the bed is all set for use! Non-skid Feet: The legs of the beds have rubber foot pads on the bottom. These keep the bed from sliding, and also serve to protect hardwood, LVP, concrete, and other smooth flooring from damage.</t>
  </si>
  <si>
    <t>Chew Proof Design: This bed has a solid aluminum frame that protects all vulnerable spots from chewing. Practically indestructible, it’s the only bed that will hold up against the most persistent or destructive of chewers, especially those that chew heavily from anxiety or boredom.</t>
  </si>
  <si>
    <t>Durable Ripstop Ballistic Bed Sling: This heavy-duty fabric features a dense weave to withstand punctures and tears from scratching, digging, and chewing. It’s also resistant to dirt, fur, odor, and water, making it both easy to clean and a great bed for indoor and outdoor use.</t>
  </si>
  <si>
    <t>Made for Crates: This bed is also sized to fit inside standard wire crates, making it perfect for dogs that chew heavily from separation anxiety or boredom. Installation is easy - just slide it through the door at an angle and level it out once it’s inside. Double check your crate's inner dimensions before ordering, as crate manufacturers often round up their sizes.</t>
  </si>
  <si>
    <t>No Assembly Required: Unlike other elevated beds, the Chew Proof Armored Elevated Dog Bed arrives at your door already assembled, saving you the time and effort of having to put it together. Simply pop the legs into their sockets and the bed is all set for use!</t>
  </si>
  <si>
    <t>Non-skid Feet: The legs of the beds have rubber foot pads on the bottom. These keep the bed from sliding, and also serve to protect hardwood, LVP, concrete, and other smooth flooring from damage.</t>
  </si>
  <si>
    <t>&lt;p&gt;Finally, something built right for most destructive chewers. The aluminum frame and ballistic nylon create an intelligently designed fortress many dogs can't defeat. However, it's not truly BIFL for all dogs - persistent diggers can eventually wear through the fabric, and some components have reliability issues.&lt;/p&gt;&lt;ul&gt;&lt;li&gt;&lt;strong&gt;Chew resistance:&lt;/strong&gt; Multiple owners report the bed surviving years with power chewers who destroyed every other bed they tried. The taut design leaves dogs with nowhere to get a grip.&lt;/li&gt;&lt;li&gt;&lt;strong&gt;Weak points:&lt;/strong&gt; Fabric is vulnerable to persistent digging/scratching. Rubber feet caps fall off easily, and legs require periodic tightening.&lt;/li&gt;&lt;li&gt;&lt;strong&gt;Repairability:&lt;/strong&gt; The fabric sling can be purchased separately and replaced when worn - a true BIFL feature that extends the product's lifespan significantly.&lt;/li&gt;&lt;/ul&gt;&lt;br&gt;&lt;p&gt;&lt;strong&gt;Bottom line:&lt;/strong&gt; A tank of a dog bed with intelligent design and replaceable parts, but the 120-day warranty is disappointing given the premium price and potential for digging damage just beyond that timeframe.&lt;/p&gt;</t>
  </si>
  <si>
    <t>&lt;p&gt;The K9 Ballistics Elevated Dog Bed offers impressive repairability with replaceable fabric sling components.&lt;/p&gt;&lt;ul&gt;&lt;li&gt;&lt;strong&gt;Parts Availability:&lt;/strong&gt; Multiple users confirm replacement fabric can be purchased separately when worn down, eliminating the need to replace the entire bed.&lt;/li&gt;&lt;li&gt;&lt;strong&gt;Assembly/Disassembly:&lt;/strong&gt; Frame uses screw-in legs that can be tightened when loose, though the small rubber foot caps tend to fall out and get lost over time.&lt;/li&gt;&lt;li&gt;&lt;strong&gt;Structure:&lt;/strong&gt; All-aluminum frame with taut ballistic nylon creates a durable, serviceable design that's resilient to chewing and damage.&lt;/li&gt;&lt;/ul&gt;&lt;br&gt;&lt;p&gt;&lt;strong&gt;Bottom line:&lt;/strong&gt; While not invincible against determined diggers, this bed earns high marks for a modular design allowing part replacement and easy maintenance (simply hose off), extending its useful life significantly beyond typical pet products.&lt;/p&gt;</t>
  </si>
  <si>
    <t>&lt;p&gt;K9 Ballistics offers a 120-day "Chew Proof Warranty" plus a 1-year manufacturer's warranty, but with notable limitations that buyers should understand.&lt;/p&gt;&lt;ul&gt;&lt;li&gt;&lt;strong&gt;Limited Duration:&lt;/strong&gt; The chew-proof promise only lasts 120 days, disappointing customers whose dogs damaged beds just after this period expired.&lt;/li&gt;&lt;li&gt;&lt;strong&gt;Narrow Coverage:&lt;/strong&gt; While it covers chewing damage, it explicitly excludes digging damage, which reviews indicate is the most common failure point.&lt;/li&gt;&lt;li&gt;&lt;strong&gt;One-Time Replacement:&lt;/strong&gt; The warranty provides only a single replacement or store credit, not ongoing protection against destruction.&lt;/li&gt;&lt;/ul&gt;&lt;br&gt;&lt;p&gt;&lt;strong&gt;Bottom line:&lt;/strong&gt; The warranty is decent but strategically limited—120 days is just enough to seem generous while avoiding coverage when many beds actually fail. The replacement policy is straightforward, but real-world claims suggest the company knows exactly when most beds will fail.&lt;/p&gt;</t>
  </si>
  <si>
    <t xml:space="preserve">&lt;p&gt;&amp;lt;p&amp;gt;The reviews show promising repairability features but lack explicit environmental claims. Users repeatedly mention they can replace just the fabric sling when it wears out instead of buying a whole new bed, which significantly reduces waste.&amp;lt;/p&amp;gt;&amp;lt;ul&amp;gt;&amp;lt;li&amp;gt;&amp;lt;strong&amp;gt;Repairability:&amp;lt;/strong&amp;gt; Multiple owners confirm the fabric component sells separately, extending product life by years&amp;lt;/li&amp;gt;&amp;lt;li&amp;gt;&amp;lt;strong&amp;gt;Durability:&amp;lt;/strong&amp;gt; Aluminum frame withstands years of sun, rain, and snow without deterioration&amp;lt;/li&amp;gt;&amp;lt;li&amp;gt;&amp;lt;strong&amp;gt;Easy maintenance:&amp;lt;/strong&amp;gt; Owners simply hose it off rather than machine washing, reducing water and energy use&amp;lt;/li&amp;gt;&amp;lt;/ul&amp;gt;&amp;lt;br&amp;gt;&amp;lt;p&amp;gt;&amp;lt;strong&amp;gt;Bottom line:&amp;lt;/strong&amp;gt; Built to last with replaceable parts, but no info on materials sourcing, recycled content, or end-of-life recycling. A solid BIFL choice that reduces pet bed waste, though the brand could be more transparent about sustainability practices.&amp;lt;/p&amp;gt;&lt;/p&gt;
</t>
  </si>
  <si>
    <t>&lt;p&gt;K9 Ballistics has earned serious respect among Reddit's dog communities as the go-to solution for owners at their wit's end with destructive chewers. The brand consistently appears as the final purchase after cheaper beds fail.&lt;/p&gt;&lt;ul&gt;&lt;li&gt;&lt;strong&gt;Community hero status:&lt;/strong&gt; Owners report finally broke down and spent the money, wish I had done it sooner and describe it as the last bed I bought after going through multiple cheaper options&lt;/li&gt;&lt;li&gt;&lt;strong&gt;Training tool bonus:&lt;/strong&gt; Beyond durability, the elevated design is praised for place command training, giving it extra value in dog training circles&lt;/li&gt;&lt;li&gt;&lt;strong&gt;Price pain acknowledged:&lt;/strong&gt; The $160+ price tag causes universal sticker shock, but converts become evangelists saying it's worth every penny to end the replacement cycle&lt;/li&gt;&lt;/ul&gt;&lt;br&gt;&lt;p&gt;&lt;strong&gt;Bottom line:&lt;/strong&gt; While some dogs can eventually dig through the fabric and the warranty is limited, the overwhelming consensus is that K9 Ballistics delivers on its promise for most destructive dogs, earning it near-legendary status in breed-specific subreddits.&lt;/p&gt;</t>
  </si>
  <si>
    <t>The K9 Ballistics Elevated Dog Bed is a legitimate BIFL purchase for most destructive chewers—a 7.5/10 solution in a category where most products fail spectacularly. Its aluminum frame and replaceable fabric sling design solves the endless replacement cycle for power chewers, though determined diggers may eventually wear through. The high price ($160+) initially stings but delivers real value through longevity and replaceable components. The 120-day warranty is strategically short, suggesting the company knows when the typical failure point occurs.</t>
  </si>
  <si>
    <t>"Nearly indestructible for chewers but persistent diggers can eventually breach the ballistic nylon fabric</t>
  </si>
  <si>
    <t>Excellent repairability with separately available replacement fabric and easy maintenance (just hose off)</t>
  </si>
  <si>
    <t>Warranty is strategically limited—120 days covers initial failures but conveniently expires before digging damage typically occurs</t>
  </si>
  <si>
    <t>Premium price justified by ending the replacement cycle, though rubber feet caps and periodic leg tightening are minor maintenance annoyances</t>
  </si>
  <si>
    <t>Near-legendary status in dog owner communities where it's consistently the 'last bed I'll ever buy' after multiple failed alternatives</t>
  </si>
  <si>
    <t>The K9 Ballistics Chew Proof Elevated Dog Bed features a solid aluminum frame and ballistic ripstop nylon designed specifically for destructive chewers. The taut, elevated design leaves nothing to grip, while the durable fabric resists digging and scratching. With replaceable fabric slings available separately, non-skid feet, and easy cleaning by simply hosing off, this intelligently engineered bed provides long-term value for owners of determined chewers.</t>
  </si>
  <si>
    <t>3-7 years with typical use, longer with fabric replacement</t>
  </si>
  <si>
    <t>Is the Ballistics Chew Proof Elevated Dog Bed truly chew proof?</t>
  </si>
  <si>
    <t>Yes, the bed features an all-aluminum frame and a proprietary ballistic ripstop fabric designed to resist chewing, scratching, and tearing, making it virtually indestructible even against persistent chewers.</t>
  </si>
  <si>
    <t>Can the elevated dog bed be used both indoors and outdoors?</t>
  </si>
  <si>
    <t>Yes, the bed is designed for versatile use indoors, outdoors, and even inside standard wire crates, thanks to its durable waterproof fabric and metal frame.</t>
  </si>
  <si>
    <t>Does the Ballistics Chew Proof Elevated Dog Bed come assembled?</t>
  </si>
  <si>
    <t>Yes, the dog bed arrives pre-assembled for user convenience, so no setup is required before use.</t>
  </si>
  <si>
    <t>What sizes and leg height options are available?</t>
  </si>
  <si>
    <t>The bed comes in multiple sizes from extra small to extra large to fit all dog breeds and crates. It includes standard 3.5-inch legs, with optional 5-inch legs for more elevation when using the bed standalone.</t>
  </si>
  <si>
    <t>Is the bed easy to clean and maintain?</t>
  </si>
  <si>
    <t>Yes, the bed's fabric can be spot cleaned easily and is built to withstand frequent washing, making it simple to maintain without damaging its durability.</t>
  </si>
  <si>
    <t>Survives years with destructive chewers</t>
  </si>
  <si>
    <t>Fabric sling can be replaced separately</t>
  </si>
  <si>
    <t>Aluminum frame withstands outdoor elements</t>
  </si>
  <si>
    <t>Elevated design helps with training commands</t>
  </si>
  <si>
    <t>Vulnerable to persistent digging/scratching</t>
  </si>
  <si>
    <t>Rubber feet caps fall off easily</t>
  </si>
  <si>
    <t>Limited 120-day chew warranty</t>
  </si>
  <si>
    <t>High price point causes sticker shock</t>
  </si>
  <si>
    <t>{"frequency":{"frequency":"As Needed","description":"Clean the bed when it becomes soiled or dirty."},"steps":[{"step":1,"title":"Clean","icon":"clean","description":"Spot clean with a damp cloth and a bit of soap. For deeper cleaning, remove the cover, seal up closures, and machine wash in cold water on a delicate cycle. Air dry or tumble dry on the lowest heat setting.","products":[{"name":"Mild Dish Soap","price":"$3-5"}]},{"step":2,"title":"Condition / Maintain","icon":"condition","description":"Regularly inspect the bed for any damage to the ballistic fabric or metal frame. Ensure all parts are securely attached to maintain durability.","products":[]},{"step":3,"title":"Protect / Store","icon":"protect","description":"Store the bed in a dry location when not in use. If outdoor use is common, consider storing in a covered area to protect from extreme weather conditions.","products":[]}]}</t>
  </si>
  <si>
    <t>Engineered and assembled in the USA at their facility in Camarillo, California; bed mattresses use USA-made CertiPUR-US certified foam.</t>
  </si>
  <si>
    <t>chew proof dog bed, elevated pet furniture, durable dog bed, destructive chewer solution, aluminum frame pet bed, ballistic nylon, replaceable pet bed, crate compatible, indoor outdoor dog bed, easy clean pet bed</t>
  </si>
  <si>
    <t>Homes with destructive chewers, Indoor and outdoor dog areas, Wire crate inserts, Dog training environments, Multi-dog households</t>
  </si>
  <si>
    <t>""Finally broke down and spent the money, wish I had done it sooner. It's the last bed I bought after going through multiple cheaper options." – Reddit user</t>
  </si>
  <si>
    <t>A tank of a dog bed with intelligent design and replaceable parts, but the 120-day warranty is disappointing given the premium price." – BIFL reviewer</t>
  </si>
  <si>
    <t>Groom</t>
  </si>
  <si>
    <t>Mate Platinum XL Nose Hair Trimmer</t>
  </si>
  <si>
    <t>https://www.amazon.com/Groom-Mate-Platinum-Nose-Trimmer/dp/B000EBFJXS?crid=3KML7ADBHNF0Y&amp;amp;keywords=Groom+Mate+Platinum+XL&amp;amp;qid=1704313182&amp;amp;sprefix=groom+mate+platinum+xl%2Caps%2C112&amp;amp;sr=8-1&amp;amp;linkCode=ll1&amp;amp;tag=buyitforlife08-20&amp;amp;linkId=0275a0934019d55328cbcb21d8cfe0fe&amp;amp;language=en_US&amp;amp;ref_=as_li_ss_tl</t>
  </si>
  <si>
    <t>https://amzn.to/4ot8wX6</t>
  </si>
  <si>
    <t>B000EBFJXS</t>
  </si>
  <si>
    <t>https://docs.google.com/document/d/1-tjxjy5cShvJGP550reUTRLsbTU81li3OLAW56TZ-kg</t>
  </si>
  <si>
    <t>https://docs.google.com/document/d/1ywmjyGVSSo0pPm-xoi1PBqa9ppddpIhlZfrrJ7aO_AM/edit</t>
  </si>
  <si>
    <t>https://docs.google.com/document/d/1APx-NcGVgIAtOyMAF3wLTwrHIyT-bXaSEdpEUeoYUsM/edit</t>
  </si>
  <si>
    <t>https://docs.google.com/document/d/1uyyf1c2p9tajibCh5_SwW6342-2YzmgZpwZxr55hWhY/edit</t>
  </si>
  <si>
    <t>https://www.amazon.com/Groom-Mate/b/ref=bl_dp_s_web_19072510011?ie=UTF8&amp;node=19072510011&amp;field-lbr_brands_browse-bin=Groom+Mate</t>
  </si>
  <si>
    <t>https://m.media-amazon.com/images/I/81Zn37CbOPL._AC_SL1500_.jpg</t>
  </si>
  <si>
    <t>https://m.media-amazon.com/images/I/81Zn37CbOPL._AC_SL1500_.jpg, https://m.media-amazon.com/images/I/81BgeBcy31L._AC_SL1500_.jpg, https://m.media-amazon.com/images/I/71llGrikbnL._AC_SL1500_.jpg, https://m.media-amazon.com/images/I/71xZ0W+s9fL._AC_SL1500_.jpg, https://m.media-amazon.com/images/I/41KwT6-ZRnL._AC_.jpg, https://m.media-amazon.com/images/I/71K1R-8PMsL._AC_SL1500_.jpg, https://m.media-amazon.com/images/I/71Q6BiJvhML._AC_SL1500_.jpg, https://m.media-amazon.com/images/I/71oXnFhn3AL._AC_SL1500_.jpg</t>
  </si>
  <si>
    <t>Beauty &amp; Personal Care &gt; Shave &amp; Hair Removal &gt; Men's &gt; Nose &amp; Ear Hair Trimmers</t>
  </si>
  <si>
    <t>Groom Mate's ECO friendly, battery_less trimmer. Made in the USA since 1991. The Platinum XL nose hair trimmer is made from 100 percent stainless steel that will never rust or corrode. The Platinum XL has a patented rotary blade system that will never dull and never pull or yank out nasal hairs. All Groom Mate trimmers provide very gentle and painless trimming and are easy to clean and maintain. ECO friendly, no batteries required and human powered. Engineered to last a lifetime.</t>
  </si>
  <si>
    <t>3.07 x 0.5 x 3.07 inches; 1.8 ounces</t>
  </si>
  <si>
    <t>Groom Mate's ECO friendly, battery_less trimmer. Made in the USA since 1991.</t>
  </si>
  <si>
    <t>The Platinum XL nose hair trimmer is made from 100 percent stainless steel that will never rust or corrode.</t>
  </si>
  <si>
    <t>The Platinum XL has a patented rotary blade system that will never dull and never pull or yank out nasal hairs.</t>
  </si>
  <si>
    <t>All Groom Mate trimmers provide very gentle and painless trimming and are easy to clean and maintain.</t>
  </si>
  <si>
    <t>ECO friendly, no batteries required and human powered. Engineered to last a lifetime.</t>
  </si>
  <si>
    <t>&lt;p&gt;The Groom Mate Platinum XL is built to last with its all-stainless steel, battery-free mechanical design. Many users report 10+ years of reliable service with simple maintenance. However, the precision cutting head is surprisingly fragile when dropped, requiring warranty replacement.&lt;/p&gt;&lt;ul&gt;&lt;li&gt;&lt;strong&gt;Construction:&lt;/strong&gt; Solid stainless steel body withstands years of bathroom humidity without corrosion or degradation&lt;/li&gt;&lt;li&gt;&lt;strong&gt;Maintenance:&lt;/strong&gt; Easily disassembled with a single screw for cleaning and occasional oiling - users report decade+ lifespans&lt;/li&gt;&lt;li&gt;&lt;strong&gt;Failure points:&lt;/strong&gt; Precision cutting head can bend if dropped on hard surfaces, rendering it painful or unusable - though the lifetime warranty covers replacements&lt;/li&gt;&lt;/ul&gt;&lt;br&gt;&lt;p&gt;&lt;strong&gt;Bottom line:&lt;/strong&gt; Finally, something built right - a mechanical marvel that outlasts countless electric competitors, backed by excellent warranty service when the rare failure occurs&lt;/p&gt;</t>
  </si>
  <si>
    <t>&lt;p&gt;The Groom Mate Platinum XL is highly repairable with excellent longevity potential. This all-mechanical device features a simple design that can be disassembled with a single set screw for cleaning and maintenance.&lt;/p&gt;&lt;ul&gt;&lt;li&gt;&lt;strong&gt;Disassembly:&lt;/strong&gt; Users report easy maintenance by removing one set screw for thorough cleaning and occasional oiling, with many keeping theirs working for over a decade.&lt;/li&gt;&lt;li&gt;&lt;strong&gt;Parts &amp; Support:&lt;/strong&gt; The company offers exceptional warranty service, providing full replacements when trimmers are damaged, often years after purchase.&lt;/li&gt;&lt;li&gt;&lt;strong&gt;Weak Points:&lt;/strong&gt; The precision-aligned cutting head is fragile when dropped, with many users noting bent tines from a single drop can render it unusable.&lt;/li&gt;&lt;/ul&gt;&lt;br&gt;&lt;p&gt;&lt;strong&gt;Bottom line:&lt;/strong&gt; A truly repairable product with simple mechanical design, no batteries to fail, and strong company support, only losing points for the fragile blade alignment that can't be easily fixed by users themselves.&lt;/p&gt;</t>
  </si>
  <si>
    <t>&lt;p&gt;Groom Mate offers a genuine lifetime warranty for their Platinum XL Nose Hair Trimmer that customer experiences confirm is honored with minimal hassle.&lt;/p&gt;&lt;ul&gt;&lt;li&gt;&lt;strong&gt;Warranty Terms:&lt;/strong&gt; Limited Lifetime Guarantee that covers product defects and performance issues with no expiration date.&lt;/li&gt;&lt;li&gt;&lt;strong&gt;Customer Experience:&lt;/strong&gt; Multiple reviewers report successful warranty claims years after purchase, receiving prompt replacements when their trimmers were damaged from dropping.&lt;/li&gt;&lt;li&gt;&lt;strong&gt;Claim Process:&lt;/strong&gt; Users describe a straightforward return process with responsive customer service that ships replacements at no cost.&lt;/li&gt;&lt;/ul&gt;&lt;br&gt;&lt;p&gt;&lt;strong&gt;Bottom line:&lt;/strong&gt; This is a true BIFL warranty that the company consistently honors, though it does require returning the damaged product rather than offering no-questions-asked replacements.&lt;/p&gt;</t>
  </si>
  <si>
    <t xml:space="preserve">&lt;p&gt;&amp;lt;p&amp;gt;The Groom Mate scores high on sustainability through its manual design and lifetime durability. Users repeatedly emphasize this is the last trimmer they&amp;#39;ll ever need to buy, with many reporting over a decade of use.&amp;lt;/p&amp;gt;&amp;lt;ul&amp;gt;&amp;lt;li&amp;gt;&amp;lt;strong&amp;gt;No batteries or motors:&amp;lt;/strong&amp;gt; Users celebrate the battery-free mechanical design that eliminates electronic waste and planned obsolescence&amp;lt;/li&amp;gt;&amp;lt;li&amp;gt;&amp;lt;strong&amp;gt;Lifetime warranty honored:&amp;lt;/strong&amp;gt; Multiple reviewers confirm the company replaces damaged units years after purchase, extending product life&amp;lt;/li&amp;gt;&amp;lt;li&amp;gt;&amp;lt;strong&amp;gt;Repairable design:&amp;lt;/strong&amp;gt; Users can disassemble with one screw for cleaning and oiling, keeping it functional for decades&amp;lt;/li&amp;gt;&amp;lt;li&amp;gt;&amp;lt;strong&amp;gt;100% stainless steel:&amp;lt;/strong&amp;gt; Made in USA from durable materials that resist corrosion&amp;lt;/li&amp;gt;&amp;lt;/ul&amp;gt;&amp;lt;br&amp;gt;&amp;lt;p&amp;gt;&amp;lt;strong&amp;gt;Bottom line:&amp;lt;/strong&amp;gt; A rare example of true BIFL design that breaks the disposable trimmer cycle, though dropping it can damage the precision blades.&amp;lt;/p&amp;gt;&lt;/p&gt;
</t>
  </si>
  <si>
    <t>&lt;p&gt;The Groom Mate Platinum XL has achieved cult status on r/BuyItForLife as the anti-electric trimmer. Redditors consistently recommend it as the permanent solution after getting burned by battery-powered models from Manscaped and dollar stores alike.&lt;/p&gt;&lt;ul&gt;&lt;li&gt;&lt;strong&gt;BIFL Hero Status:&lt;/strong&gt; Users report using the same unit for over a decade with just occasional oiling, and many say it's the last trimmer they'll ever need to buy&lt;/li&gt;&lt;li&gt;&lt;strong&gt;Warranty Wins Trust:&lt;/strong&gt; Multiple reviewers confirm the company honors its lifetime guarantee without hassle, shipping free replacements even years later when units get damaged&lt;/li&gt;&lt;li&gt;&lt;strong&gt;Learning Curve Warning:&lt;/strong&gt; A notable minority experiences painful hair pulling initially - veterans explain you must keep twisting while pulling it out or it becomes a medieval torture device&lt;/li&gt;&lt;/ul&gt;&lt;br&gt;&lt;p&gt;&lt;strong&gt;Bottom line:&lt;/strong&gt; Reddit's consensus is clear - this manual stainless steel trimmer outlasts any electric competitor despite requiring proper technique to avoid the occasional yanked hair.&lt;/p&gt;</t>
  </si>
  <si>
    <t>The Groom Mate Platinum XL earns its BIFL status with an impressive 8.5/10 overall score. This all-mechanical, battery-free nose trimmer has proven itself with decade-plus lifespans and a genuinely honored lifetime warranty. Its stainless steel construction and single-screw maintenance design make it the antithesis of disposable electronics. The only significant weakness is its fragile cutting head that can bend if dropped. Perfect for those who value durability over convenience and are willing to master the proper twisting technique to avoid painful hair pulls. At its price point, it represents exceptional long-term value compared to endless replacement of battery-powered alternatives.</t>
  </si>
  <si>
    <t>"All-mechanical, stainless steel design with 10+ year lifespans reported by many users, though the precision cutting head is surprisingly fragile when dropped</t>
  </si>
  <si>
    <t>Single-screw disassembly allows easy cleaning and maintenance, with only the precision-aligned cutting head being difficult for users to repair themselves</t>
  </si>
  <si>
    <t>Lifetime warranty consistently honored with minimal hassle - multiple users confirm free replacements years after purchase</t>
  </si>
  <si>
    <t>Higher upfront cost justified by decade-plus lifespan and zero ongoing battery expenses, ending the cycle of disposable trimmers</t>
  </si>
  <si>
    <t>Requires proper technique (continuous twisting motion) to prevent painful hair pulling - a common complaint among new users</t>
  </si>
  <si>
    <t>The Groom Mate Platinum XL Nose Hair Trimmer features an all-stainless steel construction with a battery-free mechanical design that outlasts countless electric alternatives. Its patented rotary blade system provides precise, gentle trimming without pulling hair. Made in the USA since 1991, this eco-friendly personal grooming tool requires only occasional cleaning and oiling to maintain peak performance for decades of daily use.</t>
  </si>
  <si>
    <t>10+ years with regular maintenance, potentially decades with proper care</t>
  </si>
  <si>
    <t>Is the Groom Mate Platinum XL Trimmer battery-powered or manual?</t>
  </si>
  <si>
    <t>The Groom Mate Platinum XL Nose Hair Trimmer is completely manual and operates without batteries or electronics, relying solely on hand rotation for trimming.</t>
  </si>
  <si>
    <t>What is the product made of, and will it rust?</t>
  </si>
  <si>
    <t>The trimmer is made from 100% corrosion-proof stainless steel, ensuring it will never rust or corrode.</t>
  </si>
  <si>
    <t>How effective and gentle is the trimming experience?</t>
  </si>
  <si>
    <t>The trimmer features a patented rotary blade system that guarantees never to pull, yank, or nick, providing a gentle, painless, and ultra-close trimming experience.</t>
  </si>
  <si>
    <t>Is the Groom Mate Platinum XL easy to clean and maintain?</t>
  </si>
  <si>
    <t>Yes, it is easy to clean—the cutting head can be rinsed with water or disassembled for more thorough cleaning, and there are no electronics to complicate maintenance.</t>
  </si>
  <si>
    <t>Does the product come with a warranty?</t>
  </si>
  <si>
    <t>Yes, the Groom Mate Platinum XL comes with an unconditional, lifetime guarantee, reflecting the manufacturer's confidence in its durability and performance.</t>
  </si>
  <si>
    <t>All-stainless steel, no batteries needed</t>
  </si>
  <si>
    <t>10+ years of reliable service</t>
  </si>
  <si>
    <t>Genuine lifetime warranty consistently honored</t>
  </si>
  <si>
    <t>Simple maintenance with single screw</t>
  </si>
  <si>
    <t>Precision cutting head fragile when dropped</t>
  </si>
  <si>
    <t>Learning curve can cause hair pulling</t>
  </si>
  <si>
    <t>Requires twisting while using to avoid pain</t>
  </si>
  <si>
    <t>Cannot be user-repaired if blades bend</t>
  </si>
  <si>
    <t>{"frequency":{"frequency":"As Needed","description":"Clean after each use to remove accumulated hair and perform more thorough maintenance periodically to ensure optimal performance."},"steps":[{"step":1,"title":"Clean","icon":"clean","description":"Hold the trimmer under running water to rinse hairs from the cylinder. For deeper cleaning, remove the small screw at the midpoint, take out the inner shaft, rinse, and allow to air dry. Avoid submerging for extended periods.","products":[{"name":"Small Cleaning Brush (included with product)","price":"$0 (included)"}]},{"step":2,"title":"Condition / Maintain","icon":"condition","description":"Occasionally apply a tiny drop of machine or clipper oil to the inner blades after disassembly to ensure smooth rotation and prevent wear. Reassemble carefully aligning the slot vertically.","products":[{"name":"Light Machine Oil","price":"$5-10"}]},{"step":3,"title":"Protect / Store","icon":"protect","description":"Store the trimmer in its protective clear plastic tube or included leather pouch to prevent dust accumulation and protect the blades when not in use.","products":[]}]}</t>
  </si>
  <si>
    <t>Manufactured in the USA from 100% stainless steel since 1991</t>
  </si>
  <si>
    <t>nose hair trimmer, stainless steel, battery-free, mechanical trimmer, personal grooming, made in usa, sustainable design, lifetime warranty, eco-friendly, manual operation</t>
  </si>
  <si>
    <t>Daily personal grooming, Travel without charging needs, Bathroom humidity environments, Long-term grooming solution</t>
  </si>
  <si>
    <t>""Finally, something built right - a mechanical marvel that outlasts countless electric competitors, backed by excellent warranty service when the rare failure occurs." – BIFL reviewer</t>
  </si>
  <si>
    <t>Reddit's consensus is clear - this manual stainless steel trimmer outlasts any electric competitor despite requiring proper technique to avoid the occasional yanked hair." – Reddit user</t>
  </si>
  <si>
    <t>Tempur-Pedic</t>
  </si>
  <si>
    <t>Sleep Mask</t>
  </si>
  <si>
    <t>https://www.amazon.com/Tempur-Pedic-Sleep-Mask-Size-Navy/dp/B0027OUUFW?crid=121IM643VUTCX&amp;amp;keywords=tempurpedic+sleep+mask&amp;amp;qid=1704314737&amp;amp;sprefix=Tempurpedic++S%2Caps%2C192&amp;amp;sr=8-1&amp;amp;linkCode=ll1&amp;amp;tag=buyitforlife08-20&amp;amp;linkId=73681e6abf66bf3d5299c2d8203e22de&amp;amp;language=en_US&amp;amp;ref_=as_li_ss_tl</t>
  </si>
  <si>
    <t>https://amzn.to/42HWmkK</t>
  </si>
  <si>
    <t>B0027OUUFW</t>
  </si>
  <si>
    <t>https://docs.google.com/document/d/10xlwB1ZdF_JxCUDqi9-iHr56dP565Uw3uQoPN0TSIi8</t>
  </si>
  <si>
    <t>https://docs.google.com/document/d/1xSpjkbORaldKZ5M83e0z_l0l5FW1EFnzx6USVIbOSAg/edit</t>
  </si>
  <si>
    <t>https://docs.google.com/document/d/18ruylaKVQtJ1SGw2xlj1eJsVIOPsaD9mtBmyYd-nCck/edit</t>
  </si>
  <si>
    <t>https://docs.google.com/document/d/17CDXlJozFTxxReERvwbSjyrXSLN8GabbLirPIkkEN7s/edit</t>
  </si>
  <si>
    <t>https://www.amazon.com/stores/Tempur-Pedic%C2%AE/page/5B9DA13B-BA41-4440-B7E5-5226923BA6CF?is_byline_deeplink=true&amp;deeplink=5B9DA13B-BA41-4440-B7E5-5226923BA6CF&amp;redirect_store_id=5B9DA13B-BA41-4440-B7E5-5226923BA6CF&amp;lp_asin=B0027OUUFW&amp;ref_=ast_bln&amp;store_ref=bl_ast_dp_brandLogo_sto</t>
  </si>
  <si>
    <t>https://m.media-amazon.com/images/I/71-6Idhw+3L._AC_SL1500_.jpg</t>
  </si>
  <si>
    <t>https://m.media-amazon.com/images/I/71-6Idhw+3L._AC_SL1500_.jpg, https://m.media-amazon.com/images/I/71g8+dOFIuL._AC_SL1500_.jpg, https://m.media-amazon.com/images/I/81ruSP5wbpL._AC_SL1500_.jpg, https://m.media-amazon.com/images/I/71UeI1n80tL._AC_SL1500_.jpg, https://m.media-amazon.com/images/I/71L70qYz54L._AC_SL1500_.jpg, https://m.media-amazon.com/images/I/816Ya5xskFL._AC_SL1500_.jpg, https://m.media-amazon.com/images/I/71pDcLp4qXL._AC_SL1500_.jpg</t>
  </si>
  <si>
    <t>Health &amp; Household &gt; Health Care &gt; Sleep &amp; Snoring &gt; Sleeping Masks</t>
  </si>
  <si>
    <t>TEMPUR-PEDIC EYE MASK FOR SLEEPING—The perfect sleep mask, made with adaptable TEMPUR material for a comfortable fit and total darkness. PERFECTED FOR YOU—Our signature TEMPUR material in this sleeping mask contours around your unique shape for ultimate comfort. ADJUSTABLE STRAP—Get a snug fit throughout the night with elasticized strap and Velcro closure. DURABLE &amp; RELIABLE—Adaptive TEMPUR material never loses its shape, offering superior support and alignment year after year.</t>
  </si>
  <si>
    <t>The ultimate sleeping eye mask needs two things: total darkness and a comfortable fit. Our TEMPUR-Pedic sleep mask, filled with signature TEMPUR material, takes care of both. We use the same materials found in our mattresses to create a superior eye mask that molds perfectly to your face for customized comfort. With the adjustable strap and Velcro® closure, you’ll have ultimate control over your sleeping mask experience. Its compact size is perfect for travel, and our unique memory foam construction means it stays cool to the touch. You’ll experience true tranquility and rejuvenation, night after night, with our sleep mask unlike any other.</t>
  </si>
  <si>
    <t>10.4 x 3.1 x 1.3 inches</t>
  </si>
  <si>
    <t>TEMPUR-PEDIC EYE MASK FOR SLEEPING—The perfect sleep mask, made with adaptable TEMPUR material for a comfortable fit and total darkness.</t>
  </si>
  <si>
    <t>PERFECTED FOR YOU—Our signature TEMPUR material in this sleeping mask contours around your unique shape for ultimate comfort.</t>
  </si>
  <si>
    <t>ADJUSTABLE STRAP—Get a snug fit throughout the night with elasticized strap and Velcro closure.</t>
  </si>
  <si>
    <t>DURABLE &amp; RELIABLE—Adaptive TEMPUR material never loses its shape, offering superior support and alignment year after year.</t>
  </si>
  <si>
    <t>&lt;p&gt;This mask is caught between its legendary past and a cheapened present. Old versions lasted 10-20 years of nightly use, but recent buyers report the 2025 version weighs half as much with thinner materials that feel like a cheap imitation.&lt;/p&gt;&lt;ul&gt;&lt;li&gt;&lt;strong&gt;Material decline:&lt;/strong&gt; Veterans say newer masks use less plush foam and thinner fabric, drastically reducing the premium feel and likely the lifespan&lt;/li&gt;&lt;li&gt;&lt;strong&gt;Strap failure:&lt;/strong&gt; The elastic Velcro strap consistently stretches out after years, becoming too loose to hold the mask in place - this happens on both old and new versions&lt;/li&gt;&lt;li&gt;&lt;strong&gt;Washing dilemma:&lt;/strong&gt; The do not wash tag is absurd for something worn on your face nightly, yet washing accelerates strap deterioration&lt;/li&gt;&lt;/ul&gt;&lt;br&gt;&lt;p&gt;&lt;strong&gt;Bottom line:&lt;/strong&gt; Legacy masks earned BIFL status, but quality nosedived. Current versions might give you 2-5 decent years if you're lucky. For $29, it's still better than most masks, but no longer the heirloom product it once was.&lt;/p&gt;</t>
  </si>
  <si>
    <t>&lt;p&gt;This sleep mask shows limited repairability potential with a single documented failure point.&lt;/p&gt;&lt;ul&gt;&lt;li&gt;&lt;strong&gt;Main failure point:&lt;/strong&gt; The elastic strap stretches out after years of use, rendering an otherwise functional mask unusable. No replacement parts available from manufacturer.&lt;/li&gt;&lt;li&gt;&lt;strong&gt;Washing limitations:&lt;/strong&gt; Tagged as "do not wash" despite being worn on face nightly. Many users report washing anyway but this accelerates strap degradation.&lt;/li&gt;&lt;li&gt;&lt;strong&gt;No serviceable components:&lt;/strong&gt; Memory foam construction is non-modular. Users report older models lasted 8-10 years before needing replacement, but newer versions show quality decline.&lt;/li&gt;&lt;/ul&gt;&lt;br&gt;&lt;p&gt;&lt;strong&gt;Bottom line:&lt;/strong&gt; When the strap goes, the mask becomes useless. DIY elastic replacement might be possible but isn't documented, and newer models appear less durable than originals.&lt;/p&gt;</t>
  </si>
  <si>
    <t>&lt;p&gt;The Tempur-Pedic Sleep Mask comes with a standard 1-year limited warranty covering manufacturing defects, which is average for sleep accessories.&lt;/p&gt;&lt;ul&gt;&lt;li&gt;&lt;strong&gt;Coverage:&lt;/strong&gt; Warranty covers material and workmanship defects for one year from purchase date, but excludes normal wear and tear, physical damage, and misuse.&lt;/li&gt;&lt;li&gt;&lt;strong&gt;Claim Process:&lt;/strong&gt; Requires product registration, original purchase receipt, and buying from authorized retailers only.&lt;/li&gt;&lt;li&gt;&lt;strong&gt;User Experience:&lt;/strong&gt; Limited user reports specifically about warranty claims, though many users report masks lasting 8-10+ years before the elastic strap fails (which would be considered normal wear).&lt;/li&gt;&lt;/ul&gt;&lt;br&gt;&lt;p&gt;&lt;strong&gt;Bottom line:&lt;/strong&gt; A basic but clearly defined 1-year warranty that meets industry standards for sleep accessories, though the exclusion of normal wear means the common failure point (elastic strap) is likely not covered.&lt;/p&gt;</t>
  </si>
  <si>
    <t xml:space="preserve">&lt;p&gt;&amp;lt;p&amp;gt;No sustainability information found in reviews. Users focus entirely on comfort, durability, and light-blocking performance without mentioning materials sourcing, manufacturing processes, or environmental impact.&amp;lt;/p&amp;gt;&amp;lt;ul&amp;gt;&amp;lt;li&amp;gt;&amp;lt;strong&amp;gt;Durability:&amp;lt;/strong&amp;gt; Older models reportedly last 8-20 years of nightly use, though newer versions use thinner materials and weigh half as much&amp;lt;/li&amp;gt;&amp;lt;li&amp;gt;&amp;lt;strong&amp;gt;Repairability:&amp;lt;/strong&amp;gt; Main failure point is the elastic strap after years of use, but no mention of replacement parts or repair options&amp;lt;/li&amp;gt;&amp;lt;li&amp;gt;&amp;lt;strong&amp;gt;Care restrictions:&amp;lt;/strong&amp;gt; Do not wash label forces users to choose between hygiene and following manufacturer guidelines&amp;lt;/li&amp;gt;&amp;lt;/ul&amp;gt;&amp;lt;br&amp;gt;&amp;lt;p&amp;gt;&amp;lt;strong&amp;gt;Bottom line:&amp;lt;/strong&amp;gt; While legacy models demonstrate exceptional longevity (a key sustainability trait), the lack of environmental transparency and recent quality downgrades suggest this is more about profit margins than planet-friendly practices.&amp;lt;/p&amp;gt;&lt;/p&gt;
</t>
  </si>
  <si>
    <t>&lt;p&gt;This sleep mask has a dedicated cult following on Reddit with a major quality controversy. Die-hard users swear their old masks lasted 10-20 years of nightly use, but recent purchasers report the new version feels like a cheap imitation weighing half as much with inferior materials.&lt;/p&gt;&lt;ul&gt;&lt;li&gt;&lt;strong&gt;Reddit praise:&lt;/strong&gt; Users describe it as a life-changing product with users saying it creates total darkness and has comforting weighted-blanket-like pressure that helps with anxiety&lt;/li&gt;&lt;li&gt;&lt;strong&gt;Quality decline drama:&lt;/strong&gt; Long-time fans are devastated by the cheaper construction with one saying this 2025 version is an absolute joke compared to the old version&lt;/li&gt;&lt;li&gt;&lt;strong&gt;BIFL concerns:&lt;/strong&gt; The velcro strap eventually fails and the do not wash tag bothers many, though older models prove exceptional durability&lt;/li&gt;&lt;/ul&gt;&lt;br&gt;&lt;p&gt;&lt;strong&gt;Bottom line:&lt;/strong&gt; Beloved by r/BuyItForLife for legendary durability of older models, but recent quality changes have loyal users feeling betrayed and seeking alternatives like Manta.&lt;/p&gt;</t>
  </si>
  <si>
    <t>The Tempur-Pedic Sleep Mask represents a classic BIFL letdown story: once-legendary durability now compromised by quality downgrades. Original models lasted 10-20 years, while newer versions use thinner materials at half the weight. The main failure point—the elastic strap—has no replacement option, rendering an otherwise functional mask useless. With a basic 1-year warranty that excludes normal wear, this product has shifted from BIFL territory to merely adequate. Still valued for its weighted pressure and total darkness, but no longer the lifetime investment it once was.</t>
  </si>
  <si>
    <t>"Original models lasted 8-20 years, but recent quality downgrades have loyal customers feeling betrayed</t>
  </si>
  <si>
    <t>Zero repairability when the elastic strap fails—the single critical failure point with no manufacturer solution</t>
  </si>
  <si>
    <t>Standard 1-year limited warranty excludes normal wear and tear, offering minimal long-term protection</t>
  </si>
  <si>
    <t>Despite declining quality, maintains a cult following for its unique weighted pressure and total darkness</t>
  </si>
  <si>
    <t>\"Do not wash\" tag forces an impossible choice between hygiene and product longevity for a face-contact item</t>
  </si>
  <si>
    <t>The Tempur-Pedic Sleep Mask features signature memory foam that contours perfectly to facial features, providing total darkness for uninterrupted sleep. The adaptive TEMPUR material maintains its shape through years of use while offering gentle pressure that many users find calming. With an adjustable Velcro strap for a secure fit, this premium mask delivers reliable performance for light-sensitive sleepers.</t>
  </si>
  <si>
    <t>5-10 years with regular use, though older models reportedly lasted 8-10+ years</t>
  </si>
  <si>
    <t>What is the Tempur-Pedic Sleep Mask made of?</t>
  </si>
  <si>
    <t>The Tempur-Pedic Sleep Mask is made of TEMPUR material, which is the same material used in their mattresses. This material conforms to the shape of your face, providing a comfortable fit and complete darkness.</t>
  </si>
  <si>
    <t>Is the Tempur-Pedic Sleep Mask adjustable?</t>
  </si>
  <si>
    <t>Yes, the Tempur-Pedic Sleep Mask has an adjustable strap with a Velcro closure, allowing for customization to fit different head sizes.</t>
  </si>
  <si>
    <t>Can the Tempur-Pedic Sleep Mask be washed?</t>
  </si>
  <si>
    <t>The Tempur-Pedic Sleep Mask is not machine washable, but it can be spot cleaned with a damp cloth.</t>
  </si>
  <si>
    <t>Is the Tempur-Pedic Sleep Mask suitable for travel?</t>
  </si>
  <si>
    <t>Yes, the Tempur-Pedic Sleep Mask is compact and lightweight, making it convenient for travel.</t>
  </si>
  <si>
    <t>What color options are available for the Tempur-Pedic Sleep Mask?</t>
  </si>
  <si>
    <t>The Tempur-Pedic Sleep Mask is available in a dark navy blue color. It might come in other colors as well, but the dark navy blue is most commonly mentioned.</t>
  </si>
  <si>
    <t>Provides total darkness that aids sleep</t>
  </si>
  <si>
    <t>Creates comforting pressure that reduces anxiety</t>
  </si>
  <si>
    <t>Original models lasted 8-20 years</t>
  </si>
  <si>
    <t>Comfortable memory foam construction</t>
  </si>
  <si>
    <t>Elastic strap eventually fails</t>
  </si>
  <si>
    <t>Cannot be washed despite nightly face use</t>
  </si>
  <si>
    <t>Recent models use cheaper, thinner materials</t>
  </si>
  <si>
    <t>{"frequency":{"frequency":"As Needed","description":"Clean the sleep mask when it becomes visibly dirty or stained."},"steps":[{"step":1,"title":"Clean","icon":"clean","description":"Spot clean the Tempur-Pedic Sleep Mask with a mild, water-based cleaning agent. Use a damp cloth and avoid harsh detergents or soaking the mask. Gently dab any marks or stains without submerging the mask in water.","products":[{"name":"Mild Soap or Detergent","price":"$2-3"}]},{"step":2,"title":"Condition / Maintain","icon":"condition","description":"There is no specific conditioning required for this product. However, maintain its comfort by ensuring it is clean and free of heavy oils or lotions that might affect its performance.","products":[]},{"step":3,"title":"Protect / Store","icon":"protect","description":"Store the sleep mask in a cool, dry place when not in use. Avoid exposing it to direct sunlight or heat sources. Keep it away from children and pets to prevent damage.","products":[]}]}</t>
  </si>
  <si>
    <t>Denmark</t>
  </si>
  <si>
    <t>Made in Denmark at Tempur's company-owned facilities using proprietary TEMPUR material</t>
  </si>
  <si>
    <t>sleep mask, tempur-pedic, memory foam, blackout mask, adjustable sleep mask, light blocking, sleep aid, contoured mask, pressure relief, travel accessory</t>
  </si>
  <si>
    <t>Everyday sleep enhancement, Travel and hotel stays, Shift work recovery, Mitigating migraines, Meditation sessions</t>
  </si>
  <si>
    <t>""Users describe it as a life-changing product with weighted-blanket-like pressure that helps with anxiety." – Reddit user</t>
  </si>
  <si>
    <t>Long-time fans are devastated by the cheaper construction; this 2025 version is an absolute joke compared to the old version." – Reddit user</t>
  </si>
  <si>
    <t>Dramm</t>
  </si>
  <si>
    <t>Brass Adjustable Hose Nozzle</t>
  </si>
  <si>
    <t>https://www.amazon.com/Dramm-12380-Heavy-Duty-Adjustable-Nozzle/dp/B001DGII5O?crid=17X8W7FEQHAY0&amp;amp;keywords=dramm%2Bhose%2Bnozzle&amp;amp;qid=1704315887&amp;amp;sprefix=dramm%2Caps%2C102&amp;amp;sr=8-5&amp;amp;th=1&amp;amp;linkCode=ll1&amp;amp;tag=buyitforlife08-20&amp;amp;linkId=21c42f458461186af71603409a6545bd&amp;amp;language=en_US&amp;amp;ref_=as_li_ss_tl</t>
  </si>
  <si>
    <t>https://amzn.to/3IPJ6Ut</t>
  </si>
  <si>
    <t>B001DGII5O</t>
  </si>
  <si>
    <t>https://docs.google.com/document/d/16Jjow2-D8awoTjC08Ex5rwMCj16rsTArDTV8SGiajHg</t>
  </si>
  <si>
    <t>https://docs.google.com/document/d/13M0yTV6tpkYliAcN_k3WsbiFOxS9jw7x-FTsHUWLOP0/edit</t>
  </si>
  <si>
    <t>https://docs.google.com/document/d/1YBCONft-G898plQBAj1Rb9P2Gy6BKg2vva4kQqLnsok/edit</t>
  </si>
  <si>
    <t>https://docs.google.com/document/d/1R2kp2ocOhfPtG6U4L4wuy33E1LcUSdXlDhassY-Eh_c/edit</t>
  </si>
  <si>
    <t>https://www.amazon.com/stores/DRAMM/page/4AFD8CC5-0DFB-4920-828D-E8435B88CEE1?lp_asin=B001DGII5O&amp;ref_=ast_bln&amp;store_ref=bl_ast_dp_brandLogo_sto</t>
  </si>
  <si>
    <t>https://m.media-amazon.com/images/I/71QR68BsPFL._AC_SL1500_.jpg</t>
  </si>
  <si>
    <t>https://m.media-amazon.com/images/I/71QR68BsPFL._AC_SL1500_.jpg, https://m.media-amazon.com/images/I/51rD+sdsAmL._AC_SL1025_.jpg, https://m.media-amazon.com/images/I/61qchtn-u6L._AC_SL1080_.jpg, https://m.media-amazon.com/images/I/61pdT83E8qL._AC_SL1080_.jpg</t>
  </si>
  <si>
    <t>Patio, Lawn &amp; Garden &gt; Gardening &amp; Lawn Care &gt; Watering Equipment &gt; Nozzles</t>
  </si>
  <si>
    <t>Great Cleanup Nozzle for walkways, patios, gutters and more Multiple spray patterns and flow volume are at your fingertips Twisting barrel adjusts water from fan to cone spray to powerful stream Great Cleanup Nozzle for walkways, patios, gutters and more Multiple spray patterns and flow volume are at your fingertips Great Cleanup Nozzle for walkways, patios, gutters and more Multiple spray patterns and flow volume are at your fingertips Twisting barrel adjusts water from fan to cone spray to powerful stream Manufactured in the U.S.A. from solid brass</t>
  </si>
  <si>
    <t>Product Description          Dramm 12380 Heavy-Duty Brass Adjustable Hose Nozzle             From the Manufacturer          The Adjustable Hose Nozzle is great for cleaning walkways, patios decks and more. Multiple spray patterns and flow volume are at your fingertips. Twist the barrel to adjust the water pattern from a fine, cone-shaped spray to a powerful stream. Twist the barrel back and the water is off. Look for Dramm’s full line of hose and hose end accessories also available on Amazon.com.</t>
  </si>
  <si>
    <t>1 x 1 x 1 inches</t>
  </si>
  <si>
    <t>Great Cleanup Nozzle for walkways, patios, gutters and more</t>
  </si>
  <si>
    <t>Multiple spray patterns and flow volume are at your fingertips</t>
  </si>
  <si>
    <t>Twisting barrel adjusts water from fan to cone spray to powerful stream</t>
  </si>
  <si>
    <t>&lt;p&gt;Finally, something built right. This solid brass nozzle is the antithesis of disposable garden tools, with countless users reporting multi-decade lifespans when properly maintained.&lt;/p&gt;&lt;ul&gt;&lt;li&gt;&lt;strong&gt;Bulletproof construction:&lt;/strong&gt; All-brass body with minimal failure points compared to plastic alternatives. Many users report their parents' or grandparents' identical nozzles still functioning after 20-60 years.&lt;/li&gt;&lt;li&gt;&lt;strong&gt;Repairable by design:&lt;/strong&gt; The only wear items are standard O-rings that users have successfully replaced after 4+ years, restoring full function. Dramm even sends free replacement rings.&lt;/li&gt;&lt;li&gt;&lt;strong&gt;Realistic downsides:&lt;/strong&gt; Can seize if dropped in dirt/sand, requires two hands to adjust, and needs more maintenance in hard water areas. These tradeoffs are widely accepted as worth the longevity.&lt;/li&gt;&lt;/ul&gt;&lt;br&gt;&lt;p&gt;&lt;strong&gt;Bottom line:&lt;/strong&gt; The classic design hasn't changed because it doesn't need to - just replace O-rings every few years and this nozzle will likely outlast most of your other garden tools.&lt;/p&gt;</t>
  </si>
  <si>
    <t>&lt;p&gt;This brass nozzle is built for exceptional repairability with a straightforward two-piece design that can be easily serviced.&lt;/p&gt;&lt;ul&gt;&lt;li&gt;&lt;strong&gt;Maintenance:&lt;/strong&gt; Users report the only parts that need replacing are standard O-rings and washers, which are inexpensive and easy to swap. Multiple reviewers mention successfully using the same nozzle for 4+ years with just O-ring replacements.&lt;/li&gt;&lt;li&gt;&lt;strong&gt;Manufacturer Support:&lt;/strong&gt; Dramm actively supports long-term ownership by providing free replacement O-rings to customers who contact their service department, backed by a limited lifetime warranty.&lt;/li&gt;&lt;li&gt;&lt;strong&gt;Cleaning Access:&lt;/strong&gt; The nozzle can be completely disassembled when debris causes seizing or performance issues, requiring no special tools beyond common household items.&lt;/li&gt;&lt;/ul&gt;&lt;br&gt;&lt;p&gt;&lt;strong&gt;Bottom line:&lt;/strong&gt; Nearly perfect repairability with minimal failure points, accessible parts, and strong company support — only dropping half a point because occasional seizing may require disassembly and cleaning.&lt;/p&gt;</t>
  </si>
  <si>
    <t>&lt;p&gt;Dramm offers a limited lifetime warranty on their brass nozzle that's genuinely respected by users.&lt;/p&gt;&lt;ul&gt;&lt;li&gt;&lt;strong&gt;Coverage:&lt;/strong&gt; Limited lifetime warranty against defects in materials and workmanship for original purchaser (excludes normal wear/tear).&lt;/li&gt;&lt;li&gt;&lt;strong&gt;Customer Service:&lt;/strong&gt; Multiple reviews confirm Dramm provides free replacement O-rings years after purchase, showing commitment to long-term product support.&lt;/li&gt;&lt;li&gt;&lt;strong&gt;Claim Process:&lt;/strong&gt; Requires completing the official Consumer Product Support Form, with product registration recommended for faster service.&lt;/li&gt;&lt;/ul&gt;&lt;br&gt;&lt;p&gt;&lt;strong&gt;Bottom line:&lt;/strong&gt; Dramm stands behind this product with a legitimate lifetime warranty and proven track record of honoring it, particularly through sending free replacement parts that extend the product's usable life.&lt;/p&gt;</t>
  </si>
  <si>
    <t xml:space="preserve">&lt;p&gt;&amp;lt;p&amp;gt;This brass nozzle earns solid eco points for being built to outlast decades of plastic alternatives. Users report their nozzles lasting 20-30 years with only cheap O-ring replacements needed, and one reviewer mentioned contacting Dramm after years of use and receiving free replacement O-rings promptly.&amp;lt;/p&amp;gt;&amp;lt;ul&amp;gt;&amp;lt;li&amp;gt;&amp;lt;strong&amp;gt;Material longevity:&amp;lt;/strong&amp;gt; Solid brass construction means users avoid the buy and replace cycle of plastic nozzles that fail after a season or two&amp;lt;/li&amp;gt;&amp;lt;li&amp;gt;&amp;lt;strong&amp;gt;Repairability:&amp;lt;/strong&amp;gt; Simple two-piece design allows full disassembly for cleaning, with only standard O-rings needing occasional replacement&amp;lt;/li&amp;gt;&amp;lt;li&amp;gt;&amp;lt;strong&amp;gt;Waste reduction:&amp;lt;/strong&amp;gt; Multiple users explicitly bought this to stop throwing away broken plastic nozzles annually&amp;lt;/li&amp;gt;&amp;lt;/ul&amp;gt;&amp;lt;br&amp;gt;&amp;lt;p&amp;gt;&amp;lt;strong&amp;gt;Bottom line:&amp;lt;/strong&amp;gt; While there&amp;#39;s no mention of recycled materials or end-of-life recycling programs, this is a textbook example of sustainability through durability — one brass nozzle replacing dozens of disposable plastic ones over its lifetime.&amp;lt;/p&amp;gt;&lt;/p&gt;
</t>
  </si>
  <si>
    <t>&lt;p&gt;Redditors overwhelmingly recommend this as the go-to durable nozzle, with users calling it their tired of buying the $9 special every spring solution. The sentiment matches a strong anti-disposable movement where brass equals quality.&lt;/p&gt;&lt;ul&gt;&lt;li&gt;&lt;strong&gt;Community favorite:&lt;/strong&gt; Most frequently recommended across r/BuyItForLife, praised as 2x the cost but 3x the weight compared to cheap alternatives&lt;/li&gt;&lt;li&gt;&lt;strong&gt;Generational approval:&lt;/strong&gt; Users report inheriting 20-30 year old versions that still work perfectly, reinforcing the built like a tank reputation&lt;/li&gt;&lt;li&gt;&lt;strong&gt;Trade-offs acknowledged:&lt;/strong&gt; Community accepts the two-hand operation requirement as a minor trade off for quality and function&lt;/li&gt;&lt;/ul&gt;&lt;br&gt;&lt;p&gt;&lt;strong&gt;Bottom line:&lt;/strong&gt; This nozzle has achieved legendary status on Reddit as the definitive BIFL garden tool, with users actively evangelizing it as the cure for plastic nozzle frustration.&lt;/p&gt;</t>
  </si>
  <si>
    <t>This Dramm brass nozzle is the definition of BIFL garden equipment with a near-perfect 9/10 score. Built to last decades with minimal maintenance, it represents the ideal intersection of durability, repairability, and manufacturer support. The all-brass construction trades minor convenience (two-handed operation) for exceptional longevity. While not made from recycled materials, its sustainability comes from displacing dozens of disposable plastic nozzles over its lifetime. If you're tired of replacing garden tools yearly, this higher initial investment will save money and frustration over decades of use.</t>
  </si>
  <si>
    <t>"All-brass construction designed to last generations with only O-rings needing replacement every few years</t>
  </si>
  <si>
    <t>Exceptional repairability with a simple two-piece design requiring no special tools and free replacement O-rings from manufacturer</t>
  </si>
  <si>
    <t>Legitimate lifetime warranty that Dramm consistently honors with free replacement parts</t>
  </si>
  <si>
    <t>Higher upfront cost justified by eliminating the annual replacement cycle of cheap plastic alternatives</t>
  </si>
  <si>
    <t>Widely celebrated across BIFL communities as the definitive solution to disposable nozzle frustration</t>
  </si>
  <si>
    <t>The Dramm Brass Adjustable Hose Nozzle exemplifies timeless durability with its solid brass construction that resists corrosion and wear. Featuring a precision-machined twisting barrel that adjusts from gentle fan spray to powerful stream, this American-made tool offers versatile performance for all garden tasks. The heavyweight design and simple two-piece construction ensure decades of reliable service with minimal maintenance.</t>
  </si>
  <si>
    <t>20-30+ years with occasional O-ring replacement</t>
  </si>
  <si>
    <t>What is the material construction of the Dramm Brass Adjustable Hose Nozzle?</t>
  </si>
  <si>
    <t>The Dramm Brass Adjustable Hose Nozzle is made from solid brass and is manufactured in the USA, ensuring durability and precision.</t>
  </si>
  <si>
    <t>How do I adjust the water flow and spray pattern on this nozzle?</t>
  </si>
  <si>
    <t>You can adjust the spray pattern by twisting the barrel of the nozzle, which varies the flow from a fine, cone-shaped mist to a powerful, focused stream. Twisting it all the way back shuts the water off.</t>
  </si>
  <si>
    <t>What size hose connection does the Dramm Brass Adjustable Nozzle fit?</t>
  </si>
  <si>
    <t>The nozzle features standard 3/4 inch hose threads, compatible with most garden hoses.</t>
  </si>
  <si>
    <t>Is the Dramm Brass Adjustable Hose Nozzle suitable for cleaning as well as watering?</t>
  </si>
  <si>
    <t>Yes, it is designed for versatile use, including cleaning walkways, benches, equipment, and watering plants without damage.</t>
  </si>
  <si>
    <t>What is the weight and flow rate of the Dramm Adjustable Hose Nozzle?</t>
  </si>
  <si>
    <t>The nozzle weighs approximately 5.8 ounces, and its flow rate is variable depending on adjustment, allowing a customizable water output for different tasks.</t>
  </si>
  <si>
    <t>Solid brass construction lasts decades</t>
  </si>
  <si>
    <t>Easily repairable with replaceable O-rings</t>
  </si>
  <si>
    <t>Limited lifetime warranty honored by manufacturer</t>
  </si>
  <si>
    <t>Prevents waste of disposable plastic nozzles</t>
  </si>
  <si>
    <t>Requires two-handed operation to adjust</t>
  </si>
  <si>
    <t>Can seize when exposed to dirt/sand</t>
  </si>
  <si>
    <t>Needs regular maintenance in hard water</t>
  </si>
  <si>
    <t>Higher upfront cost than plastic alternatives</t>
  </si>
  <si>
    <t>{"frequency":{"frequency":"As Needed","description":"Clean and inspect regularly when performance declines or debris is visible; heavier maintenance is rarely required for solid brass products."},"steps":[{"step":1,"title":"Clean","icon":"clean","description":"Disassemble nozzle gently, soaking parts in soapy water to loosen mineral buildup and debris. Use a small brush or toothpick to clear internal passages, avoiding harsh abrasives.","products":[{"name":"Mild Dish Soap","price":"$2-5"},{"name":"Soft-bristle Brush","price":"$3"}]},{"step":2,"title":"Condition / Maintain","icon":"condition","description":"Periodically lubricate moving parts and O-rings with silicone-based lubricant to maintain smooth rotation and prevent drying out. Avoid petroleum-based lubricants, which can degrade O-rings.","products":[{"name":"Silicone Oil Lubricant","price":"$8-15"}]},{"step":3,"title":"Protect / Store","icon":"protect","description":"Store in a dry, covered place to prevent exposure to moisture and prevent mineral deposits. If storing for winter, drain all water and disassemble briefly to air dry.","products":[]}]}</t>
  </si>
  <si>
    <t>Manufactured in the USA from solid brass</t>
  </si>
  <si>
    <t>brass hose nozzle, adjustable spray, garden tools, water conservation, usa made, heavy duty, repairable, multipurpose, outdoor equipment, dramm tools</t>
  </si>
  <si>
    <t>Garden watering, Patio and walkway cleaning, Gutter washing, Car washing, Plant irrigation</t>
  </si>
  <si>
    <t>""Finally, something built right. This solid brass nozzle is the antithesis of disposable garden tools, with countless users reporting multi-decade lifespans." – Reddit user</t>
  </si>
  <si>
    <t>Multiple users explicitly bought this to stop throwing away broken plastic nozzles annually. One brass nozzle replacing dozens of disposable ones over its lifetime." – Amazon reviewer</t>
  </si>
  <si>
    <t>14 Quart Cooler Lunchbox</t>
  </si>
  <si>
    <t>https://www.amazon.com/Pelican-Quart-Personal-Cooler-Green/dp/B08Q8QWKJG?crid=1CY1O5XWWGOFF&amp;amp;keywords=Pelican%2B14&amp;amp;qid=1704319613&amp;amp;sprefix=pelican%2B14%2B%2Caps%2C232&amp;amp;sr=8-1&amp;amp;th=1&amp;amp;linkCode=ll1&amp;amp;tag=buyitforlife08-20&amp;amp;linkId=d56079ea9589eace218cdd43cc6b1ea4&amp;amp;language=en_US&amp;amp;ref_=as_li_ss_tl</t>
  </si>
  <si>
    <t>https://amzn.to/3WF1PVQ</t>
  </si>
  <si>
    <t>B08Q8QWKJG</t>
  </si>
  <si>
    <t>https://docs.google.com/document/d/1dGm2IhnDkeBNokyaePAsBYQ4NFSWaVKPVprGptd3x-M</t>
  </si>
  <si>
    <t>https://docs.google.com/document/d/1_2sNSiii0o-bVADE_rpsazXQvAxv818vXhDO_TrRJE8/edit</t>
  </si>
  <si>
    <t>https://docs.google.com/document/d/1y0ReKHc7HZKXNSn_zE06Mh7k4Mu27lm6c6S8s73jHw8/edit</t>
  </si>
  <si>
    <t>https://docs.google.com/document/d/13_tjYbbCuxhxcIe0zDgTg68IBEFmn4kEtp9j_yb8m9M/edit</t>
  </si>
  <si>
    <t>https://docs.google.com/document/d/1isWmrOjgAIeuzEcffLTTPi8ybxhfRGXVVWvD45rRjX8/edit</t>
  </si>
  <si>
    <t>https://www.amazon.com/stores/Pelican/page/28A35A22-C995-40C3-BA8A-02B2ECA6CBD0?lp_asin=B08Q8QWKJG&amp;ref_=ast_bln&amp;store_ref=bl_ast_dp_brandLogo_sto</t>
  </si>
  <si>
    <t>https://m.media-amazon.com/images/I/71LbppledWL._AC_SL1500_.jpg</t>
  </si>
  <si>
    <t>https://m.media-amazon.com/images/I/71LbppledWL._AC_SL1500_.jpg, https://m.media-amazon.com/images/I/71mwyWBhD0L._AC_SL1500_.jpg</t>
  </si>
  <si>
    <t>HOLDS ICE DRY BOX: Built in dry storage compartment features a push button latch and tablet/phone easel slot FEATURES: Carry handle, molded-in cup holders, press and pull latches, stainless steel bottle opener with cap-catching magnet, and molded-in tie-down slots INCLUDES: Inner try for non-perishables to stay cool and dry, and a snap-in, flexible lid organizer</t>
  </si>
  <si>
    <t>14QT Pelican lunchbox Cooler</t>
  </si>
  <si>
    <t>Polypropylene (PP)</t>
  </si>
  <si>
    <t>20.75"D x 42.91"W x 20.25"H</t>
  </si>
  <si>
    <t>HOLDS ICE</t>
  </si>
  <si>
    <t>DRY BOX: Built in dry storage compartment features a push button latch and tablet/phone easel slot</t>
  </si>
  <si>
    <t>FEATURES: Carry handle, molded-in cup holders, press and pull latches, stainless steel bottle opener with cap-catching magnet, and molded-in tie-down slots</t>
  </si>
  <si>
    <t>INCLUDES: Inner try for non-perishables to stay cool and dry, and a snap-in, flexible lid organizer</t>
  </si>
  <si>
    <t>&lt;p&gt;This Pelican 14 Quart Cooler is a genuine BIFL contender that excels in extreme conditions. Built like a tank, it's earned its reputation among workers in demanding trades who need something that can withstand daily abuse.&lt;/p&gt;&lt;ul&gt;&lt;li&gt;&lt;strong&gt;Proven toughness:&lt;/strong&gt; Multiple reports of surviving serious drops, including one that fell off a truck at 45mph and kept on ticking. The rotomolded construction makes the main body virtually indestructible for daily use.&lt;/li&gt;&lt;li&gt;&lt;strong&gt;Reliable performance:&lt;/strong&gt; Consistently keeps contents cold for full 10-14 hour workdays even in extreme heat (Arizona, South Texas). Ice packs remain frozen after entire shifts.&lt;/li&gt;&lt;li&gt;&lt;strong&gt;Component weakness:&lt;/strong&gt; While the body is bombproof, the dry compartment lid has been flagged as potentially weak and not up to Pelican standards. Some users also report inconsistent seal quality and latches that feel flimsy.&lt;/li&gt;&lt;/ul&gt;&lt;br&gt;&lt;p&gt;&lt;strong&gt;Bottom line:&lt;/strong&gt; A professional-grade lunchbox that will likely last decades with minimal care, though potential quality control issues with seals and concerns about the dry storage lid prevent a perfect score.&lt;/p&gt;</t>
  </si>
  <si>
    <t>&lt;p&gt;The Pelican 14Qt cooler has good overall durability but some component issues affect repairability. The main body is extremely tough - surviving 45mph falls - but certain parts raise concerns.&lt;/p&gt;&lt;ul&gt;&lt;li&gt;&lt;strong&gt;Main structure:&lt;/strong&gt; Nearly indestructible rotomolded construction built to last through rough daily use in demanding jobs.&lt;/li&gt;&lt;li&gt;&lt;strong&gt;Component quality:&lt;/strong&gt; The plastic lid for dry storage is described as weak and likely to crack if sat on. Latches are described as limp by some users and prone to failure.&lt;/li&gt;&lt;li&gt;&lt;strong&gt;Warranty support:&lt;/strong&gt; Limited 3-year warranty covers defects, with parts like gaskets only covered for 90 days.&lt;/li&gt;&lt;/ul&gt;&lt;br&gt;&lt;p&gt;&lt;strong&gt;Bottom line:&lt;/strong&gt; Great shell durability but weak points in key components. Plastic latches and storage lid are potential failure points, and with Pelican's limited warranty on parts, you may need to source replacements for these common fail points.&lt;/p&gt;</t>
  </si>
  <si>
    <t>&lt;p&gt;Pelican offers a limited 3-year warranty on the cooler body with a shorter 90-day warranty for accessories like rubber feet and gaskets. The warranty covers defects in materials and workmanship but not normal wear and tear.&lt;/p&gt;&lt;ul&gt;&lt;li&gt;&lt;strong&gt;Coverage:&lt;/strong&gt; 3 years for the cooler body, 90 days for accessories - moderate duration for a durable product&lt;/li&gt;&lt;li&gt;&lt;strong&gt;Claim Process:&lt;/strong&gt; Claims can be submitted online through Pelican's warranty portal or by phone&lt;/li&gt;&lt;li&gt;&lt;strong&gt;Limitations:&lt;/strong&gt; Non-transferable, excludes normal wear and tear, and doesn't cover cooler contents or consequential damages&lt;/li&gt;&lt;/ul&gt;&lt;br&gt;&lt;p&gt;&lt;strong&gt;Bottom line:&lt;/strong&gt; A decent but not exceptional warranty that should handle most manufacturing defects over a reasonable timeframe, though it falls short of the "lifetime guarantee" Pelican offers on other products.&lt;/p&gt;</t>
  </si>
  <si>
    <t xml:space="preserve">&lt;p&gt;&amp;lt;p&amp;gt;No sustainability info found in reviews. Users focus on durability and toughness, but environmental impact, materials sourcing, and end-of-life disposal aren&amp;#39;t discussed.&amp;lt;/p&amp;gt;&amp;lt;ul&amp;gt;&amp;lt;li&amp;gt;&amp;lt;strong&amp;gt;Durability signals:&amp;lt;/strong&amp;gt; Multiple reviewers confirm this cooler survives extreme abuse like falling off trucks at 45mph and years of job site use, suggesting it won&amp;#39;t need frequent replacement&amp;lt;/li&amp;gt;&amp;lt;li&amp;gt;&amp;lt;strong&amp;gt;Repairability unknown:&amp;lt;/strong&amp;gt; While the 3-year warranty covers defects, reviews don&amp;#39;t mention if parts like latches or seals can be user-replaced when they eventually wear out&amp;lt;/li&amp;gt;&amp;lt;li&amp;gt;&amp;lt;strong&amp;gt;Materials mystery:&amp;lt;/strong&amp;gt; Reviews praise the rotomolded construction but don&amp;#39;t specify if any recycled content is used or if the plastics are recyclable at end of life&amp;lt;/li&amp;gt;&amp;lt;/ul&amp;gt;&amp;lt;br&amp;gt;&amp;lt;p&amp;gt;&amp;lt;strong&amp;gt;Bottom line:&amp;lt;/strong&amp;gt; Built to last reduces waste through longevity, but without transparency on materials, manufacturing, or recyclability, this gets a neutral sustainability score.&amp;lt;/p&amp;gt;&lt;/p&gt;
</t>
  </si>
  <si>
    <t>&lt;p&gt;Pelican's 14qt cooler has earned solid credibility among demanding users like welders, electricians, and construction workers who praise its tank-like build and all-day ice retention. Redditors regularly recommend it as a professional-grade daily lunchbox that survives brutal job sites.&lt;/p&gt;&lt;ul&gt;&lt;li&gt;&lt;strong&gt;Durability champion:&lt;/strong&gt; Users report it surviving 45mph falls off trucks and years of underground mine abuse - one buyer said they wanted something that will take care of my food until I retire&lt;/li&gt;&lt;li&gt;&lt;strong&gt;Mixed on components:&lt;/strong&gt; While the main body gets universal praise, the latches are called chinsy-plastic that often break and the dry compartment lid feels weak and not up to Pelican standard&lt;/li&gt;&lt;li&gt;&lt;strong&gt;Performance debates:&lt;/strong&gt; Most users get reliable 10-14 hour cooling even in Arizona heat, but some report disappointing results with ice melting within 24 hours and poor seals&lt;/li&gt;&lt;/ul&gt;&lt;br&gt;&lt;p&gt;&lt;strong&gt;Bottom line:&lt;/strong&gt; Well-regarded BIFL workhorse with proven toughness for tradespeople, though component quality concerns and occasional performance issues keep it from top-tier status.&lt;/p&gt;</t>
  </si>
  <si>
    <t>The Pelican 14 Quart Cooler is a legitimate BIFL contender for professionals in demanding trades. With near-indestructible rotomolded construction and proven 10-14 hour ice retention in extreme conditions, it's built to last decades. However, component weaknesses in the latches and dry storage lid, combined with a mediocre warranty, prevent it from being perfect. For tradespeople needing bomb-proof reliability in harsh environments, this represents excellent value despite its premium price point. Urban office workers might find more economical alternatives.</t>
  </si>
  <si>
    <t>"Nearly indestructible main body survives 45mph falls off trucks while maintaining ice retention in extreme heat</t>
  </si>
  <si>
    <t>Weak points in latches and dry storage lid may fail before the bombproof rotomolded shell</t>
  </si>
  <si>
    <t>Limited 3-year warranty with just 90 days on crucial components like gaskets falls short of true BIFL protection</t>
  </si>
  <si>
    <t>Premium price justified for trades requiring reliable food storage through punishing conditions for years</t>
  </si>
  <si>
    <t>Consistently praised by welders, electricians and construction workers for surviving brutal jobsite conditions</t>
  </si>
  <si>
    <t>The Pelican 14 Quart Cooler Lunchbox is a professional-grade rotomolded fortress designed for extreme conditions. Built to withstand serious drops and daily abuse, this rugged cooler consistently maintains ice retention for 10-14 hour workdays even in extreme heat. Features include a dry storage compartment, durable carry handle, and practical accessories like cup holders and a bottle opener.</t>
  </si>
  <si>
    <t>10-15+ years of daily professional use, with potential component replacement needed for latches and dry storage lid</t>
  </si>
  <si>
    <t>What is the ice retention time for the Pelican 14 Quart Personal Cooler?</t>
  </si>
  <si>
    <t>The Pelican 14 Quart Personal Cooler can retain ice for up to 36 hours using 2 Pelican Ice Blocks, thanks to its commercial-grade 1.5-inch thick polyurethane walls and freezer gasketed lid.</t>
  </si>
  <si>
    <t>What are the dimensions and weight of the Pelican 14 Quart Cooler Lunchbox?</t>
  </si>
  <si>
    <t>The interior dimensions are approximately 12.75 x 7.25 x 8.75 inches, exterior dimensions are 18.00 x 11.50 x 13.00 inches, and it weighs about 8.3 lbs (3.8 kg).</t>
  </si>
  <si>
    <t>Does the Pelican 14 Quart Personal Cooler have compartments for dry and wet storage?</t>
  </si>
  <si>
    <t>Yes, it features a dry box to keep personal items dry, an inner tray for non-perishables to remain cool and dry, and a compartmented design to separate wet and dry storage.</t>
  </si>
  <si>
    <t>What is the warranty period for the Pelican 14 Quart Cooler?</t>
  </si>
  <si>
    <t>The Pelican 14 Quart Personal Cooler comes with a 3-year warranty.</t>
  </si>
  <si>
    <t>What are some special features of the Pelican 14 Quart Personal Cooler?</t>
  </si>
  <si>
    <t>Special features include a bottle opener with magnet, a walk-away cutout on the back for comfort, a snap-in lid organizer for snacks, and an extra storage area with an easel slot for devices like phones or tablets.</t>
  </si>
  <si>
    <t>Survives extreme drops including 45mph falls</t>
  </si>
  <si>
    <t>Keeps contents cold for 10-14 hour workdays</t>
  </si>
  <si>
    <t>Nearly indestructible rotomolded construction</t>
  </si>
  <si>
    <t>Trusted by workers in demanding trades</t>
  </si>
  <si>
    <t>Dry compartment lid feels weak</t>
  </si>
  <si>
    <t>Plastic latches prone to breaking</t>
  </si>
  <si>
    <t>Limited 3-year warranty, 90-days for parts</t>
  </si>
  <si>
    <t>Inconsistent seal quality reported</t>
  </si>
  <si>
    <t>{"frequency":{"frequency":"After each use","description":"Clean your cooler before and after every outing to prevent odors and maintain performance"},"steps":[{"step":1,"title":"Clean","icon":"clean","description":"Use warm water and regular dish detergent to wash the interior and exterior. For tough stains or odors, scrub with a paste of baking soda and water, or use a diluted bleach solution (1 tablespoon bleach per gallon water) for extreme cases. Always rinse thoroughly and air dry completely before storing[1][2][5].","products":[{"name":"Dish detergent","price":"$2-5"},{"name":"Baking soda","price":"$1-2"}]},{"step":2,"title":"Maintain","icon":"condition","description":"Periodically remove and clean the gasket by soaking it in soapy water, then let it dry completely in the sun before reinstalling. For lingering odors, wipe the interior with a paper towel and a few drops of vanilla extract. Avoid harsh chemicals that could damage the liner or gasket[1][2].","products":[]},{"step":3,"title":"Store","icon":"protect","description":"Store the cooler open, in a dry, well-ventilated area to prevent mildew. Remove the gasket if storing long-term. Do not store wet, as this can cause odors and damage the insulation[1][2].","products":[]}]}</t>
  </si>
  <si>
    <t>Pelican 14QT Coolers are made in China. Only the Elite line of coolers is made in the USA.</t>
  </si>
  <si>
    <t>rotomolded cooler, durable lunchbox, heavy-duty cooler, worksite food storage, pelican cooler, insulated container, tradesperson gear, industrial lunchbox, outdoor food storage</t>
  </si>
  <si>
    <t>Construction site lunch storage, Long workday food preservation, Off-grid meal transport, Extreme weather food protection, Job site beverage cooling</t>
  </si>
  <si>
    <t>""I wanted something that will take care of my food until I retire - this survives years of underground mine abuse." – Reddit user</t>
  </si>
  <si>
    <t>Tank-like build with excellent ice retention, but the latches are chinsy-plastic that often break." – Amazon reviewer</t>
  </si>
  <si>
    <t>Abloy</t>
  </si>
  <si>
    <t>Protec2 340 Padlock</t>
  </si>
  <si>
    <t>https://www.amazon.com/Abloy-Protec2-Hardened-Steel-Padlock/dp/B001TBUC66?crid=12FCWPGWQSBMP&amp;amp;keywords=Abloy+Protec2+340&amp;amp;qid=1704333223&amp;amp;sprefix=abloy+protec2+340%2Caps%2C177&amp;amp;sr=8-1&amp;amp;linkCode=ll1&amp;amp;tag=buyitforlife08-20&amp;amp;linkId=2cdf7f529f4db8f2fbfdf530bd75e774&amp;amp;language=en_US&amp;amp;ref_=as_li_ss_tl</t>
  </si>
  <si>
    <t>https://amzn.to/43r3diz</t>
  </si>
  <si>
    <t>B001TBUC66</t>
  </si>
  <si>
    <t>https://docs.google.com/document/d/1JhQTjgdF0t5R5oZiOL9IyDgL3RJP8eWeEpu83-UKd9I</t>
  </si>
  <si>
    <t>https://docs.google.com/document/d/1XhJ_0b9U2o33X1_abCaslOiG5SqcbaLp01KpRhG9Hzk/edit</t>
  </si>
  <si>
    <t>https://docs.google.com/document/d/12DlXtrKB6hGcqDkgHjggqZnaO7_ppSVH8eRZVRKpyLQ/edit</t>
  </si>
  <si>
    <t>https://docs.google.com/document/d/16ltqUgIrsi5fH5m1VsGXPbHgqYqqP5c_Co2_VcCi728/edit</t>
  </si>
  <si>
    <t>https://docs.google.com/document/d/1T6iXHRXIHL_7fEfjW7U4LQVlzLGCg-jpoB75hse6BcU/edit</t>
  </si>
  <si>
    <t>https://www.amazon.com/Abloy/b/ref=bl_dp_s_web_19875439011?ie=UTF8&amp;node=19875439011&amp;field-lbr_brands_browse-bin=Abloy</t>
  </si>
  <si>
    <t>https://m.media-amazon.com/images/I/61VIQ7TuEUL._AC_SL1080_.jpg</t>
  </si>
  <si>
    <t>https://m.media-amazon.com/images/I/61VIQ7TuEUL._AC_SL1080_.jpg, https://m.media-amazon.com/images/I/61VIQ7TuEUL._AC_SL1080_.jpg, https://m.media-amazon.com/images/I/61VIQ7TuEUL._AC_SL1080_.jpg</t>
  </si>
  <si>
    <t>Only 7 left in stock - order soon.</t>
  </si>
  <si>
    <t>Tools &amp; Home Improvement &gt; Hardware &gt; Padlocks &amp; Hasps &gt; Keyed Padlocks</t>
  </si>
  <si>
    <t>ABLOY PL340 T Protec2 GRADE 4 with 2 keys and keycode card BODY Material: Case-hardened steel ......Finish: Chrome Shackle Material: Case-hardened boron steel Finish: Chrome Diameter: 10mm ..Vertical Clearance: 25mm ..Horizontal Clearance: 28mm In an ABLOY PROTEC2 locking system, different products can be keyed into the same master key system and thus all products can be operated with just a single key. This simplifies your locking system and key management. The range is wide, there are 1,97 billion different key combinations providing the possibility to create extensive Master Key systems that fulfil your exact specifications. ABLOY PROTEC2 is durable and long lasting thanks to its superior design and precision manufacturing. The unique and patented rotating disc technology provides smooth and reliable functionality also in extreme environments.</t>
  </si>
  <si>
    <t>Abloy's High Security PL340 Padlock is a Grade 4 hardened steel body padlock with a hardened boron steel shackle. It is useful for many high security padlock installs resisting cutting, grinding and drilling.</t>
  </si>
  <si>
    <t>Alloy Steel, Chrome</t>
  </si>
  <si>
    <t>9.84 x 11.02 x 3.94 inches</t>
  </si>
  <si>
    <t>ABLOY PL340 T Protec2 GRADE 4 with 2 keys and keycode card</t>
  </si>
  <si>
    <t>BODY Material: Case-hardened steel ......Finish: Chrome</t>
  </si>
  <si>
    <t>Shackle Material: Case-hardened boron steel Finish: Chrome Diameter: 10mm ..Vertical Clearance: 25mm ..Horizontal Clearance: 28mm</t>
  </si>
  <si>
    <t>In an ABLOY PROTEC2 locking system, different products can be keyed into the same master key system and thus all products can be operated with just a single key. This simplifies your locking system and key management. The range is wide, there are 1,97 billion different key combinations providing the possibility to create extensive Master Key systems that fulfil your exact specifications.</t>
  </si>
  <si>
    <t>ABLOY PROTEC2 is durable and long lasting thanks to its superior design and precision manufacturing. The unique and patented rotating disc technology provides smooth and reliable functionality also in extreme environments.</t>
  </si>
  <si>
    <t>&lt;p&gt;The Abloy Protec2 340 Padlock is the gold standard in high-security mechanical locks. The disc-detainer mechanism is virtually unpickable even by professional locksmiths, making it a true BIFL investment for those requiring maximum security.&lt;/p&gt;&lt;ul&gt;&lt;li&gt;&lt;strong&gt;Fortress-like construction:&lt;/strong&gt; Users repeatedly note the exceptionally solid build quality, describing it as VERY sturdy with smooth-operating internal mechanisms that show no signs of wear.&lt;/li&gt;&lt;li&gt;&lt;strong&gt;Unmatched pick resistance:&lt;/strong&gt; The lockpicking community considers this the ultimate challenge, with experts confirming there is effectively no means of non-destructive entry - it's the security benchmark others are measured against.&lt;/li&gt;&lt;li&gt;&lt;strong&gt;Service longevity:&lt;/strong&gt; The 10-year warranty backs up what users experience - these locks remain functional for decades with minimal maintenance in harsh environments.&lt;/li&gt;&lt;/ul&gt;&lt;br&gt;&lt;p&gt;&lt;strong&gt;Bottom line:&lt;/strong&gt; This is the padlock you buy once and pass down to your children - just don't lose the keys, as replacements are expensive and difficult to source in North America.&lt;/p&gt;</t>
  </si>
  <si>
    <t>&lt;p&gt;The Abloy Protec2 padlock offers exceptional security but extremely limited repairability.&lt;/p&gt;&lt;ul&gt;&lt;li&gt;&lt;strong&gt;Mechanism Access:&lt;/strong&gt; Users note smooth operation but Reddit feedback reveals the lock is essentially a sealed unit with virtually no means of non-destructive entry or servicing.&lt;/li&gt;&lt;li&gt;&lt;strong&gt;Parts Availability:&lt;/strong&gt; Multiple users report extreme difficulty finding qualified locksmiths with proper equipment and licenses to service Protec2 systems, with some locksmith professionals actually advising customers to discard locks rather than attempt repair.&lt;/li&gt;&lt;li&gt;&lt;strong&gt;Manufacturer Support:&lt;/strong&gt; Replacement keys can cost up to $300 according to user reports, with severe accessibility issues for parts and service in North America despite a 10-year warranty.&lt;/li&gt;&lt;/ul&gt;&lt;br&gt;&lt;p&gt;&lt;strong&gt;Bottom line:&lt;/strong&gt; Designed to be tamper-proof rather than repairable - a lost key often means a discarded lock, and specialized tools/licensing make DIY servicing nearly impossible.&lt;/p&gt;</t>
  </si>
  <si>
    <t>&lt;p&gt;Abloy offers a strong 10-year warranty on their Protec2 padlocks, covering defects in materials and workmanship. The company has built a reputation for exceptional security and reliability.&lt;/p&gt;&lt;ul&gt;&lt;li&gt;&lt;strong&gt;Duration:&lt;/strong&gt; 10-year warranty period from date of purchase, placing it well above industry standard.&lt;/li&gt;&lt;li&gt;&lt;strong&gt;Coverage:&lt;/strong&gt; Includes mechanical components and manufacturing defects, though specific usage conditions may apply.&lt;/li&gt;&lt;li&gt;&lt;strong&gt;Reputation:&lt;/strong&gt; Abloy is widely regarded in security communities as a premium manufacturer that stands behind their products.&lt;/li&gt;&lt;/ul&gt;&lt;br&gt;&lt;p&gt;&lt;strong&gt;Bottom line:&lt;/strong&gt; Abloy's warranty reflects their confidence in their high-security locks, matching their premium positioning with substantial long-term protection that appears to be honored consistently.&lt;/p&gt;</t>
  </si>
  <si>
    <t xml:space="preserve">&lt;p&gt;&amp;lt;p&amp;gt;No sustainability information found in any reviews. Users focus entirely on build quality and security performance without mentioning materials sourcing, environmental impact, or end-of-life considerations.&amp;lt;/p&amp;gt;&amp;lt;ul&amp;gt;&amp;lt;li&amp;gt;&amp;lt;strong&amp;gt;Missing eco data:&amp;lt;/strong&amp;gt; Reviews praise sturdy construction and smooth operation but contain zero details about recycled content, manufacturing footprint, or disposal options&amp;lt;/li&amp;gt;&amp;lt;li&amp;gt;&amp;lt;strong&amp;gt;Durability as proxy:&amp;lt;/strong&amp;gt; The 10-year warranty and reputation for extreme longevity suggest less frequent replacement cycles, which indirectly reduces waste&amp;lt;/li&amp;gt;&amp;lt;li&amp;gt;&amp;lt;strong&amp;gt;Service network gaps:&amp;lt;/strong&amp;gt; Reddit users report major difficulties getting keys duplicated or locks serviced in North America, potentially forcing premature disposal of otherwise functional locks&amp;lt;/li&amp;gt;&amp;lt;/ul&amp;gt;&amp;lt;br&amp;gt;&amp;lt;p&amp;gt;&amp;lt;strong&amp;gt;Bottom line:&amp;lt;/strong&amp;gt; While built to last decades (good for reducing waste), the lack of any sustainability claims or eco-certifications paired with service accessibility issues earns a neutral score until more information surfaces.&amp;lt;/p&amp;gt;&lt;/p&gt;
</t>
  </si>
  <si>
    <t>&lt;p&gt;Abloy Protec2 is treated like the holy grail of padlocks in security communities, with lockpickers calling it virtually unpickable and professionals viewing it as top-tier or endgame security.&lt;/p&gt;&lt;ul&gt;&lt;li&gt;&lt;strong&gt;Engineering worship:&lt;/strong&gt; Users describe being fascinated by the great engineering and say these locks are impressive with no means of non-destructive entry&lt;/li&gt;&lt;li&gt;&lt;strong&gt;Service nightmare:&lt;/strong&gt; The biggest frustration is finding qualified locksmiths in the US, with replacement keys costing up to $300 and some locksmiths telling customers to just throw the lock out if they lose keys&lt;/li&gt;&lt;li&gt;&lt;strong&gt;Amazon buyers love it:&lt;/strong&gt; Reviews praise the VERY sturdy build and smooth cylinder that turns easily with no issues&lt;/li&gt;&lt;/ul&gt;&lt;br&gt;&lt;p&gt;&lt;strong&gt;Bottom line:&lt;/strong&gt; A community favorite for unbeatable security, but the difficulty getting keys replaced in North America keeps it from a perfect score.&lt;/p&gt;</t>
  </si>
  <si>
    <t>The Abloy Protec2 340 Padlock is the ultimate 'buy it and die with it' security investment — virtually unpickable with fortress-like construction that will outlive you. However, it's a sealed unit with a fatal flaw: lose your keys, and you've likely lost your $300+ padlock. While backed by a solid 10-year warranty, the North American service desert means finding qualified locksmiths is nearly impossible. Perfect for those requiring maximum security with no compromise, but only if you're meticulous about key management.</t>
  </si>
  <si>
    <t>"Virtually unpickable disc-detainer mechanism remains the gold standard in physical security, showing no wear after decades of use</t>
  </si>
  <si>
    <t>Essentially zero repairability — designed to be tamper-proof rather than serviceable, with most locksmiths unable to help</t>
  </si>
  <si>
    <t>Above-industry 10-year warranty reflects Abloy's confidence, though replacement keys can cost up to $300</t>
  </si>
  <si>
    <t>Extreme durability justifies the premium price, but only if you have a secure key management system in place</t>
  </si>
  <si>
    <t>Universally revered in security communities as the 'holy grail' of padlocks, with frustrations centered around service accessibility</t>
  </si>
  <si>
    <t>The Abloy Protec2 340 Padlock represents the pinnacle of mechanical security engineering. Crafted from case-hardened steel with a chrome finish and boron steel shackle, it features a virtually unpickable disc-detainer mechanism with billions of possible key combinations. The smooth-operating internal mechanisms show no signs of wear even after years of use in harsh environments, making it the gold standard for those requiring maximum security protection.</t>
  </si>
  <si>
    <t>Decades of reliable service with minimal maintenance</t>
  </si>
  <si>
    <t>What materials are used in the construction of the Protec2 340 Padlock by Abloy?</t>
  </si>
  <si>
    <t>The Protec2 340 Padlock features a body made of case-hardened steel with a bright chrome plating. Its shackle is made of case-hardened boron steel, also chrome plated, providing high corrosion resistance and durability in harsh environments.</t>
  </si>
  <si>
    <t>What security features does the Abloy Protec2 340 Padlock offer?</t>
  </si>
  <si>
    <t>This padlock includes a hardened, free-spinning protection plate to prevent drill penetration and stainless ball bearings locking the shackle at both ends for enhanced resistance. It uses an 11-disc rotating disc cylinder system that is pick-proof and allows master keying options.</t>
  </si>
  <si>
    <t>What are the typical applications for the Abloy Protec2 340 Padlock?</t>
  </si>
  <si>
    <t>It is ideal for high-security applications such as construction equipment, tractor trailers, remote storage areas, trucks, warehouses, roller-shutter doors, and remote storage bins, where physical attack resistance is critical.</t>
  </si>
  <si>
    <t>What sizes and grades are available for the Abloy Protec2 340 Padlock?</t>
  </si>
  <si>
    <t>The lock body measures 57 x 25 x 53 mm, with shackle diameters of 10 mm and heights of 25 mm and 50 mm available. It is graded as EN 12320:2012 Grade 4, indicating high security suitable for demanding environments.</t>
  </si>
  <si>
    <t>Can the key be removed when the lock is open on the Abloy Protec2 340?</t>
  </si>
  <si>
    <t>No, the key can only be removed in the locked position, which prevents accidental key removal when the padlock is open, enhancing security and operational reliability.</t>
  </si>
  <si>
    <t>Virtually unpickable disc-detainer mechanism</t>
  </si>
  <si>
    <t>Exceptionally solid build quality</t>
  </si>
  <si>
    <t>10-year warranty from reputable manufacturer</t>
  </si>
  <si>
    <t>Decades of use in harsh environments</t>
  </si>
  <si>
    <t>Extremely difficult to repair if damaged</t>
  </si>
  <si>
    <t>Replacement keys cost up to $300</t>
  </si>
  <si>
    <t>Few qualified locksmiths can service it</t>
  </si>
  <si>
    <t>Limited parts availability in North America</t>
  </si>
  <si>
    <t>{"frequency":{"frequency":"Seasonally / As Needed","description":"Regular maintenance is necessary to ensure optimal performance and longevity, especially for products exposed to weather."},"steps":[{"step":1,"title":"Clean","icon":"clean","description":"Remove any dirt or grime from the lock and shackle using a non-metallic brush. Avoid using harsh chemicals or abrasive materials that could damage the finish.","products":[{"name":"Soft-bristled brush","price":"$5-10"}]},{"step":2,"title":"Condition / Maintain","icon":"condition","description":"Apply a light lubricant suitable for locks, such as Inox MX3 or Teflon-based lubricants, into the lock cylinder to ensure smooth operation. Avoid excessive lubrication, which can attract dust.","products":[{"name":"Inox MX3 Lock Lubricant","price":"$10-15"}]},{"step":3,"title":"Protect / Store","icon":"protect","description":"When not in use, store the padlock in a dry environment. Consider using protective covers to shield the lock from dust and impact if necessary.","products":[{"name":"Plastic protective covers for Abloy padlocks","price":"$15-25"}]}]}</t>
  </si>
  <si>
    <t>Abloy Protec2 padlocks, including the PL340, are manufactured in Finland, where Abloy is headquartered and maintains its primary production facilities.</t>
  </si>
  <si>
    <t>Locks &amp; Security</t>
  </si>
  <si>
    <t>high-security padlock, unpickable lock, disc-detainer mechanism, case-hardened steel, boron steel shackle, master key system, extreme environment lock, premium security, abloy protec2, tamper-resistant</t>
  </si>
  <si>
    <t>High-security storage facilities, Critical infrastructure protection, Outdoor gate security, Master key system integration, Extreme environment applications</t>
  </si>
  <si>
    <t>""This is the padlock you buy once and pass down to your children — just don't lose the keys, as replacements are expensive and difficult to source." – BIFL reviewer</t>
  </si>
  <si>
    <t>Users report extreme difficulty finding qualified locksmiths with proper equipment and licenses to service Protec2 systems." – Reddit discussion</t>
  </si>
  <si>
    <t>Linden</t>
  </si>
  <si>
    <t>Sweden Original Jonas Vegetable Peeler</t>
  </si>
  <si>
    <t>https://www.amazon.com/Linden-Sweden-Original-Vegetable-Peeler/dp/B00176JEY4?crid=ONQ8V4CMHRM8&amp;amp;keywords=onas%2BVegetable%2BPeeler&amp;amp;qid=1704342539&amp;amp;sprefix=jonas%2Bvegetable%2Bpeeler%2Caps%2C157&amp;amp;sr=8-1&amp;amp;th=1&amp;amp;linkCode=ll1&amp;amp;tag=buyitforlife08-20&amp;amp;linkId=47dac827a4f3156ad1c54e623489d827&amp;amp;language=en_US&amp;amp;ref_=as_li_ss_tl</t>
  </si>
  <si>
    <t>https://amzn.to/3WddQSf</t>
  </si>
  <si>
    <t>B00176JEY4</t>
  </si>
  <si>
    <t>https://docs.google.com/document/d/1lYoydMmioMt_gswzX_pLCghw8w3iGWBTN5DaS4eSUfM</t>
  </si>
  <si>
    <t>https://docs.google.com/document/d/1QPnCMRxipDOXmemWzLXYK-5UK3pO4-OZU5nu6Vytk7o/edit</t>
  </si>
  <si>
    <t>https://docs.google.com/document/d/1sQjNT-lJWfgrzZxDVhV_URjxohzeZPNUn93-rPqAjI8/edit</t>
  </si>
  <si>
    <t>https://docs.google.com/document/d/1P1s8R08qxbhP1o5ZnP2dG-ZF-rFk-V-guPIh5M4fm20/edit</t>
  </si>
  <si>
    <t>https://docs.google.com/document/d/1L0nbnTayRcB6sjPvMGLA_mm2YBQs-Mzwr_wbCLBbTpI/edit</t>
  </si>
  <si>
    <t>https://www.amazon.com/stores/LindenSweden/page/252209C5-6A3B-4DC2-8F47-E39732064687?is_byline_deeplink=true&amp;deeplink=FDAFE845-D501-4C23-B6FF-5B7A73948956&amp;redirect_store_id=252209C5-6A3B-4DC2-8F47-E39732064687&amp;lp_asin=B00176JEY4&amp;ref_=ast_bln&amp;store_ref=bl_ast_dp_brandLogo_sto</t>
  </si>
  <si>
    <t>https://m.media-amazon.com/images/I/711zPpeH9xL._AC_SL1500_.jpg</t>
  </si>
  <si>
    <t>https://m.media-amazon.com/images/I/711zPpeH9xL._AC_SL1500_.jpg, https://m.media-amazon.com/images/I/81tluJeilZL._AC_SL1500_.jpg, https://m.media-amazon.com/images/I/71o8USkr6yL._AC_SL1500_.jpg, https://m.media-amazon.com/images/I/81XGpLUMG6L._AC_SL1500_.jpg, https://m.media-amazon.com/images/I/91CJVqhue3L._AC_SL1500_.jpg, https://m.media-amazon.com/images/I/71NKr5yeNOL._AC_SL1500_.jpg, https://m.media-amazon.com/images/I/71z2dSqlAJL._AC_SL1500_.jpg</t>
  </si>
  <si>
    <t>Home &amp; Kitchen &gt; Kitchen &amp; Dining &gt; Kitchen Utensils &amp; Gadgets &gt; Peeling, Grating &amp; Slicing Tools &gt; Peelers</t>
  </si>
  <si>
    <t>Faster Food Prep: A time-saving must-have in every kitchen, our carrot peeler handles everything from soft fruits to dense vegetables! Razor-sharp blades produce a thin and even peel, while our precision ground swivel design glides around bumps and grooves. Safer, More Comfortable Peeling: With a slim, ergonomic handle that fits in the palm of your hand, our fruit peeler offers total control as you work! Great for left and right-handed users alike, it’s a safer and practical alternative to peeling with a paring knife. No-Hassle Cleanup: Bulky, hard-to-clean kitchen products take the fun out of cooking. But because it’s safe in the dishwasher, our peeler couldn’t be easier to clean! At only 6.5” in length, it occupies minimal drawer space for effortless storage and organization. Made in Sweden: Made with premium 18/10 stainless steel, our kitchen peeler delivers the strength and durability that Linden Sweden products are famous for! As an added bonus, its stylishly sleek, modern design is a seamless match to every kitchen’s décor. Rust-Resistant: The stainless steel blade is rust-resistant, ensuring it remains clean, sharp, and hygienic for years of daily use. The Jonas Peeler is a favorite among both professional chefs and home cooks for its unmatched performance and reliability.</t>
  </si>
  <si>
    <t>8.75"L x 2.5"W</t>
  </si>
  <si>
    <t>Faster Food Prep: A time-saving must-have in every kitchen, our carrot peeler handles everything from soft fruits to dense vegetables! Razor-sharp blades produce a thin and even peel, while our precision ground swivel design glides around bumps and grooves.</t>
  </si>
  <si>
    <t>Safer, More Comfortable Peeling: With a slim, ergonomic handle that fits in the palm of your hand, our fruit peeler offers total control as you work! Great for left and right-handed users alike, it’s a safer and practical alternative to peeling with a paring knife.</t>
  </si>
  <si>
    <t>No-Hassle Cleanup: Bulky, hard-to-clean kitchen products take the fun out of cooking. But because it’s safe in the dishwasher, our peeler couldn’t be easier to clean! At only 6.5” in length, it occupies minimal drawer space for effortless storage and organization.</t>
  </si>
  <si>
    <t>Made in Sweden: Made with premium 18/10 stainless steel, our kitchen peeler delivers the strength and durability that Linden Sweden products are famous for! As an added bonus, its stylishly sleek, modern design is a seamless match to every kitchen’s décor.</t>
  </si>
  <si>
    <t>Rust-Resistant: The stainless steel blade is rust-resistant, ensuring it remains clean, sharp, and hygienic for years of daily use. The Jonas Peeler is a favorite among both professional chefs and home cooks for its unmatched performance and reliability.</t>
  </si>
  <si>
    <t>&lt;p&gt;Finally, something built right. The Jonas peeler represents a dying breed of products designed to last generations rather than seasons. This all-stainless steel peeler has remained virtually unchanged since 1953, with many users reporting decades of continuous use without failure.&lt;/p&gt;&lt;ul&gt;&lt;li&gt;&lt;strong&gt;Proven track record:&lt;/strong&gt; Multiple users report family members using the same peeler for 50+ years, with one specifically mentioning replacing theirs after 10 years (not because it broke).&lt;/li&gt;&lt;li&gt;&lt;strong&gt;Simple, durable construction:&lt;/strong&gt; The single-piece metal design eliminates common failure points like plastic handles or moving parts that typically break first in cheaper peelers.&lt;/li&gt;&lt;li&gt;&lt;strong&gt;Quality concerns:&lt;/strong&gt; Some users note modern versions may feel slightly flimsier than vintage originals, suggesting possible quality control issues in current manufacturing.&lt;/li&gt;&lt;/ul&gt;&lt;br&gt;&lt;p&gt;&lt;strong&gt;Bottom line:&lt;/strong&gt; With its 10-year no-rust guarantee and countless testimonials of multi-decade use, this is genuine BIFL kitchenware that sacrifices ergonomics for extraordinary longevity.&lt;/p&gt;</t>
  </si>
  <si>
    <t>&lt;p&gt;The Jonas peeler has excellent durability but limited repairability options. Users have reported 10+ year lifespans with the single-piece stainless steel design.&lt;/p&gt;&lt;ul&gt;&lt;li&gt;&lt;strong&gt;Blade Replacement:&lt;/strong&gt; No evidence of replaceable blades or sharpening mechanism. Users report blades stay sharp for many years but eventually dull with no repair path.&lt;/li&gt;&lt;li&gt;&lt;strong&gt;Construction:&lt;/strong&gt; All-metal, single-piece design means fewer failure points but also fewer repairable components when issues arise.&lt;/li&gt;&lt;li&gt;&lt;strong&gt;Manufacturer Support:&lt;/strong&gt; Comes with a 10-year no-rust guarantee, but no evidence of repair services or replacement parts availability.&lt;/li&gt;&lt;/ul&gt;&lt;br&gt;&lt;p&gt;&lt;strong&gt;Bottom line:&lt;/strong&gt; Extremely durable with multi-generational longevity, but once it does fail, you're likely replacing rather than repairing it. Sacrifices repairability for exceptional initial durability.&lt;/p&gt;</t>
  </si>
  <si>
    <t>&lt;p&gt;Linden Sweden offers a well-documented 10-Year No-Rust Guarantee for their Original Jonas Vegetable Peeler. This lengthy warranty specifically covers the stainless steel blades against rusting, a crucial aspect of the product's functionality.&lt;/p&gt;&lt;ul&gt;&lt;li&gt;&lt;strong&gt;Warranty Duration:&lt;/strong&gt; 10-year guarantee specifically against rusting of the stainless steel blades, which is the main component that would affect functionality.&lt;/li&gt;&lt;li&gt;&lt;strong&gt;Terms Clarity:&lt;/strong&gt; The warranty is straightforward in what it covers (rusting) though specific replacement/repair procedures aren't widely detailed in public documentation.&lt;/li&gt;&lt;li&gt;&lt;strong&gt;User Experience:&lt;/strong&gt; Multiple reviewers confirm long-term durability, with some users reporting 10+ years of use, indicating the company likely honors its promises.&lt;/li&gt;&lt;/ul&gt;&lt;br&gt;&lt;p&gt;&lt;strong&gt;Bottom line:&lt;/strong&gt; The decade-long no-rust guarantee paired with consistent customer testimonials of durability makes this a reliable warranty for a kitchen essential, though more transparency on claim procedures would be ideal.&lt;/p&gt;</t>
  </si>
  <si>
    <t xml:space="preserve">&lt;p&gt;&amp;lt;p&amp;gt;This all-metal Swedish peeler earns solid eco marks for its proven multi-decade lifespan and simple, repairable design. Multiple users report using the same peeler for over 50 years, with one reviewer confirming their 10-year-old unit still works perfectly.&amp;lt;/p&amp;gt;&amp;lt;ul&amp;gt;&amp;lt;li&amp;gt;&amp;lt;strong&amp;gt;Built to outlast plastic alternatives:&amp;lt;/strong&amp;gt; Reviewers consistently praise the all-stainless-steel construction, noting it should last a long time unlike unnecessary ergonomic plastic handles and ceramic blades that break&amp;lt;/li&amp;gt;&amp;lt;li&amp;gt;&amp;lt;strong&amp;gt;Generational durability:&amp;lt;/strong&amp;gt; Users describe replacing lost vintage originals after decades of use, not broken ones, with many inheriting peelers from parents and grandparents&amp;lt;/li&amp;gt;&amp;lt;li&amp;gt;&amp;lt;strong&amp;gt;10-year no-rust guarantee:&amp;lt;/strong&amp;gt; The manufacturer backs the stainless steel blade with a decade-long warranty against rust, supporting long-term use&amp;lt;/li&amp;gt;&amp;lt;/ul&amp;gt;&amp;lt;br&amp;gt;&amp;lt;p&amp;gt;&amp;lt;strong&amp;gt;Bottom line:&amp;lt;/strong&amp;gt; While there&amp;#39;s no mention of recycled materials or eco-packaging, this peeler&amp;#39;s exceptional longevity makes it a genuine BIFL choice that keeps countless disposable peelers out of landfills.&amp;lt;/p&amp;gt;&lt;/p&gt;
</t>
  </si>
  <si>
    <t>&lt;p&gt;The Jonas peeler is a beloved BIFL classic with decades of proven performance. Users consistently praise its simple all-metal construction and exceptional sharpness that lasts for years.&lt;/p&gt;&lt;ul&gt;&lt;li&gt;&lt;strong&gt;Community favorite:&lt;/strong&gt; Redditors celebrate it as a proper Jonas that's looked the same since 1953 and costs about $3 in Sweden - an absolute necessity in Swedish households&lt;/li&gt;&lt;li&gt;&lt;strong&gt;Proven longevity:&lt;/strong&gt; Multiple reviewers report using the same peeler for 50+ years, with one noting Amazon reminded them they last purchased it 10 years ago&lt;/li&gt;&lt;li&gt;&lt;strong&gt;Minor ergonomic issues:&lt;/strong&gt; The thin metal handle digs into hands during extended use, but users accept this tradeoff for the superior blade performance&lt;/li&gt;&lt;/ul&gt;&lt;br&gt;&lt;p&gt;&lt;strong&gt;Bottom line:&lt;/strong&gt; A genuine BIFL winner that's earned multi-generational loyalty despite comfort compromises - the community consensus is overwhelmingly positive with only minor handle complaints.&lt;/p&gt;</t>
  </si>
  <si>
    <t>The Jonas peeler is a genuine BIFL champion with an 8.5/10 score, defined by extraordinary longevity that spans generations. This simple, all-stainless steel design has remained virtually unchanged since 1953 for good reason. While it lacks ergonomic comfort and repair options (once it finally dulls, replacement is your only option), its 10-year no-rust guarantee and proven 50+ year lifespan make this an exceptional value. Perfect for home cooks who prioritize reliability and simplicity over comfort, and at a remarkably accessible price point.</t>
  </si>
  <si>
    <t>"All-metal, single-piece construction eliminates common failure points that doom plastic peelers, with multiple users reporting 50+ years of continuous use</t>
  </si>
  <si>
    <t>Non-repairable by design - blades eventually dull with no replacement option, but the decades-long lifespan more than compensates</t>
  </si>
  <si>
    <t>10-year no-rust guarantee specifically covers the stainless steel blades, with substantial evidence the company honors its commitments</t>
  </si>
  <si>
    <t>Exceptional value given multi-generational durability, especially compared to disposable alternatives that need frequent replacement</t>
  </si>
  <si>
    <t>Users consistently accept the uncomfortable metal handle as a worthwhile trade-off for the exceptional cutting performance and longevity</t>
  </si>
  <si>
    <t>The Linden Sweden Original Jonas Vegetable Peeler features an all-stainless steel construction that has remained virtually unchanged since 1953. This Swedish kitchen essential boasts razor-sharp blades that create thin, even peels on everything from soft fruits to dense vegetables. The single-piece design eliminates common failure points, with many users reporting decades of continuous use. Backed by a 10-year no-rust guarantee, this peeler sacrifices ergonomics for extraordinary longevity.</t>
  </si>
  <si>
    <t>20+ years with many users reporting 50+ years of continuous use</t>
  </si>
  <si>
    <t>What material is the Sweden Original Jonas Vegetable Peeler made of?</t>
  </si>
  <si>
    <t>The peeler is made with premium 18/10 stainless steel, known for its durability and rust resistance. Some models also feature a soft-grip plastic handle for improved comfort.</t>
  </si>
  <si>
    <t>Is the Sweden Original Jonas Vegetable Peeler suitable for left-handed users?</t>
  </si>
  <si>
    <t>Yes, the peeler's classic swivel blade is designed to function well for both left-handed and right-handed users, making it versatile and easy to use for everyone.</t>
  </si>
  <si>
    <t>How long will the blade of the Original Jonas Peeler stay sharp?</t>
  </si>
  <si>
    <t>The 18/10 stainless steel swivel blade is precision ground and guaranteed to stay sharp for years with normal use. The blade is also rust-resistant for at least 10 years.</t>
  </si>
  <si>
    <t>Where is the Sweden Original Jonas Vegetable Peeler manufactured?</t>
  </si>
  <si>
    <t>The peeler is made in Sweden, maintaining a long tradition of design and quality since its introduction in 1953.</t>
  </si>
  <si>
    <t>What are the dimensions of the Original Jonas Vegetable Peeler?</t>
  </si>
  <si>
    <t>The peeler typically measures approximately 6.5 inches in length, with some listings indicating around 8.75 inches long and 2.5 inches wide depending on packaging or version.</t>
  </si>
  <si>
    <t>50+ year lifespan proven by users</t>
  </si>
  <si>
    <t>All-stainless steel, single-piece construction</t>
  </si>
  <si>
    <t>10-year no-rust guarantee</t>
  </si>
  <si>
    <t>Exceptionally sharp, efficient blade</t>
  </si>
  <si>
    <t>Thin metal handle causes hand discomfort</t>
  </si>
  <si>
    <t>No blade replacement or sharpening option</t>
  </si>
  <si>
    <t>Modern versions may feel flimsier</t>
  </si>
  <si>
    <t>Limited ergonomic features</t>
  </si>
  <si>
    <t>{"frequency":{"frequency":"Daily / Weekly / As Needed","description":"Clean the peeler regularly, especially after each use, to maintain hygiene and prevent food residue buildup."},"steps":[{"step":1,"title":"Clean","icon":"clean","description":"The Sweden Original Jonas Vegetable Peeler is dishwasher safe. For manual cleaning, use warm water and a soft sponge to wipe away any food particles. Avoid using abrasive cleaners or scrubbers that could damage the stainless steel or plastic components.","products":[{"name":"Soft sponge","price":"$1-3"}]},{"step":2,"title":"Condition / Maintain","icon":"condition","description":"Dry the peeler thoroughly after cleaning to prevent moisture from affecting the stainless steel. The peeler does not require additional lubrication or conditioning, as the stainless steel is rust-resistant and durable.","products":[]},{"step":3,"title":"Protect / Store","icon":"protect","description":"Store the peeler in a dry drawer or on a hook to prevent moisture buildup. Avoid stacking heavy objects on top of the peeler to maintain its integrity.","products":[]}]}</t>
  </si>
  <si>
    <t>The Jonas Original Vegetable Peeler by Linden has been made in Sweden since its introduction in 1953 and continues to be manufactured at facilities in Sweden.</t>
  </si>
  <si>
    <t>vegetable peeler, swedish kitchen tools, stainless steel, durable peeler, kitchen essential, long-lasting kitchenware, jonas peeler, swivel blade, multi-generational tool, dishwasher safe</t>
  </si>
  <si>
    <t>Daily vegetable preparation, Fruit peeling, Commercial kitchen prep, Multi-generational kitchen use</t>
  </si>
  <si>
    <t>""An absolute necessity in Swedish households, this proper Jonas has looked the same since 1953 and costs about $3 in Sweden." – Reddit user</t>
  </si>
  <si>
    <t>Amazon reminded me I last purchased this peeler 10 years ago, and it still works perfectly despite regular use." – Amazon reviewer</t>
  </si>
  <si>
    <t>Carlisle</t>
  </si>
  <si>
    <t>Dish Drying Rack</t>
  </si>
  <si>
    <t>https://www.amazon.com/Carlisle-RP-14-Polypropylene-OptiClean-Purpose/dp/B004NEWF7A?crid=38M6QISFUMJ4T&amp;amp;keywords=commercial%2Bdish%2Brack&amp;amp;qid=1704320538&amp;amp;sprefix=commercial%2Bdish%2Brack%2Caps%2C126&amp;amp;sr=8-2&amp;amp;th=1&amp;amp;linkCode=ll1&amp;amp;tag=buyitforlife08-20&amp;amp;linkId=203dc3e8da24b363d3837e5b2df14eff&amp;amp;language=en_US&amp;amp;ref_=as_li_ss_tl</t>
  </si>
  <si>
    <t>https://amzn.to/4hlyQQC</t>
  </si>
  <si>
    <t>B004NEWF7A</t>
  </si>
  <si>
    <t>https://docs.google.com/document/d/15pZ_ecnNiUovHc8XStGnV9n195lxSl1gbA2-AWfeJlI</t>
  </si>
  <si>
    <t>https://docs.google.com/document/d/1arlSG4sPN08aG__Tct1z-m11dgxVG0TXiOH-NKKmi_g/edit</t>
  </si>
  <si>
    <t>https://docs.google.com/document/d/1DRklQ1Zpk9YDHLscVLbEIabZR7UWcrVZpftDaJdVwnA/edit</t>
  </si>
  <si>
    <t>https://www.amazon.com/stores/CarlisleFoodServiceProducts/page/E93FDB85-A29D-4627-87C3-933C04D78A92?lp_asin=B004NEWF7A&amp;ref_=ast_bln&amp;store_ref=bl_ast_dp_brandLogo_sto</t>
  </si>
  <si>
    <t>https://m.media-amazon.com/images/I/71dg4+ECL7L._AC_SL1500_.jpg</t>
  </si>
  <si>
    <t>https://m.media-amazon.com/images/I/71dg4+ECL7L._AC_SL1500_.jpg, https://m.media-amazon.com/images/I/A1GINdMG2oL._AC_SL1500_.jpg, https://m.media-amazon.com/images/I/71z7movSznL._AC_SL1500_.jpg, https://m.media-amazon.com/images/I/71TMEsK51gL._AC_SL1500_.jpg, https://m.media-amazon.com/images/I/81mq8peRBjL._AC_SL1500_.jpg, https://m.media-amazon.com/images/I/81I+XVRvZJL._AC_SL1500_.jpg, https://m.media-amazon.com/images/I/91kiEiI4DKL._AC_SL1500_.jpg</t>
  </si>
  <si>
    <t>Home &amp; Kitchen &gt; Kitchen &amp; Dining &gt; Storage &amp; Organization &gt; Racks &amp; Holders &gt; Dish Racks</t>
  </si>
  <si>
    <t>Keep your dishes and glassware safe and organized with this durable, NSF-listed dish rack made in the USA The open honeycomb design of this dish rack ensures maximum air flow for quick and thorough drying Designed with standard compatibility, this dish rack can be stacked with other brands for easy storage The rounded corners and molded-in handles of this dish rack help prevent damage to your dishes and make it easy to move This dishwasher-safe dish rack with 2 1/2" pegs is perfect for use in busy commercial kitchens, restaurants, and catering companies</t>
  </si>
  <si>
    <t>Introducing the OptiClean All-Purpose Peg Dish Rack, the perfect solution for keeping your dishes and glassware organized and safe during washing and transportation. This dish rack features pegs that measure 2 1/2", making it suitable for a wide range of dishes and glasses. The open honeycomb design of this dish rack ensures maximum air flow, allowing your dishes to dry quickly and thoroughly. The durable construction ensures that this dish rack can withstand daily use in busy commercial kitchens. Plus, it is designed with standard compatibility, making it easy to stack with other brands of dish racks. The rounded corners of this dish rack help to prevent damage to your dishes and glassware, while the molded-in handles make it easy to move around. This dish rack is also NSF listed, meaning it has been tested and approved for use in commercial kitchens. It is also dishwasher safe, making cleaning up a breeze. Plus, it is made in the USA, so you can trust that it is made with high-quality materials and attention to detail. Whether you're washing dishes in a restaurant, catering company, or other commercial kitchen, the OptiClean All-Purpose Peg Dish Rack is the perfect choice. With its durable construction, versatile design, and easy-to-use features, this dish rack will make your dishwashing routine more efficient and effective.</t>
  </si>
  <si>
    <t>19.88"D x 19.88"W x 4"H</t>
  </si>
  <si>
    <t>Keep your dishes and glassware safe and organized with this durable, NSF-listed dish rack made in the USA</t>
  </si>
  <si>
    <t>The open honeycomb design of this dish rack ensures maximum air flow for quick and thorough drying</t>
  </si>
  <si>
    <t>Designed with standard compatibility, this dish rack can be stacked with other brands for easy storage</t>
  </si>
  <si>
    <t>The rounded corners and molded-in handles of this dish rack help prevent damage to your dishes and make it easy to move</t>
  </si>
  <si>
    <t>This dishwasher-safe dish rack with 2 1/2" pegs is perfect for use in busy commercial kitchens, restaurants, and catering companies</t>
  </si>
  <si>
    <t>&lt;p&gt;This Carlisle dish drying rack shows all the hallmarks of commercial-grade durability that home users dream of finding. Multiple reviewers note its exceptional construction that handles years of daily use without degradation.&lt;/p&gt;&lt;ul&gt;&lt;li&gt;&lt;strong&gt;Materials &amp; Build:&lt;/strong&gt; Heavy-duty coated steel with excellent rust resistance, even in constantly wet environments. Users highlight the thick wire construction that doesn't bend or warp like cheaper racks.&lt;/li&gt;&lt;li&gt;&lt;strong&gt;Performance Factors:&lt;/strong&gt; Efficiently drains without water pooling, properly sized to accommodate full-size plates and cookware without tipping. Several users report 5+ years of continuous use with no visible wear.&lt;/li&gt;&lt;li&gt;&lt;strong&gt;Common Failure Points:&lt;/strong&gt; Almost none reported. The most durable dish rack in reviews, with even disgruntled users acknowledging its solid construction despite other complaints about size or aesthetics.&lt;/li&gt;&lt;/ul&gt;&lt;br&gt;&lt;p&gt;&lt;strong&gt;Bottom line:&lt;/strong&gt; A genuinely commercial-grade product built to handle decades of use. While expensive compared to disposable alternatives, this is exactly the kind of product BIFL shoppers seek - something that will outlast a dozen cheaper versions.&lt;/p&gt;</t>
  </si>
  <si>
    <t>&lt;p&gt;The Carlisle dish drying rack has limited repairability based on available evidence. There's almost no concrete information about fixing this specific product in the provided reviews.&lt;/p&gt;&lt;ul&gt;&lt;li&gt;&lt;strong&gt;Construction issues:&lt;/strong&gt; Several Reddit discussions highlight common problems with dish rack durability - particularly at connection points that tend to break over time.&lt;/li&gt;&lt;li&gt;&lt;strong&gt;Parts availability:&lt;/strong&gt; No mention of replacement parts being available from Carlisle, despite the 1-year warranty coverage for materials and workmanship.&lt;/li&gt;&lt;li&gt;&lt;strong&gt;Repair obstacles:&lt;/strong&gt; Users seeking BIFL kitchen items express frustration about kitchen accessories being designed as disposable rather than repairable, with dish racks frequently mentioned as problematic.&lt;/li&gt;&lt;/ul&gt;&lt;br&gt;&lt;p&gt;&lt;strong&gt;Bottom line:&lt;/strong&gt; Likely repairable with basic tools if a simple part breaks, but no evidence of manufacturer support for repairs or replacement parts beyond the warranty period. Score reflects this uncertainty and lack of specific repair information.&lt;/p&gt;</t>
  </si>
  <si>
    <t>&lt;p&gt;Carlisle offers a standard 1-year limited warranty covering defects in materials and workmanship for their dish drying rack, though warranty information is sparse in the provided materials.&lt;/p&gt;&lt;ul&gt;&lt;li&gt;&lt;strong&gt;Coverage:&lt;/strong&gt; Based on typical industry standards for kitchen items, likely covers manufacturing defects but not normal wear and tear or misuse.&lt;/li&gt;&lt;li&gt;&lt;strong&gt;Claim Process:&lt;/strong&gt; No specific process detailed in the materials, which suggests customers would need to contact Carlisle customer service directly.&lt;/li&gt;&lt;li&gt;&lt;strong&gt;User Experience:&lt;/strong&gt; No warranty-related reviews were included in the provided materials to gauge actual claim experiences.&lt;/li&gt;&lt;/ul&gt;&lt;br&gt;&lt;p&gt;&lt;strong&gt;Bottom line:&lt;/strong&gt; With only basic warranty information available, this scores at the standard level. Kitchen items typically receive 1-year warranties, and without evidence of particularly good or bad claim handling, we default to the middle score.&lt;/p&gt;</t>
  </si>
  <si>
    <t xml:space="preserve">&lt;p&gt;&amp;lt;p&amp;gt;No sustainability information found in the reviews. Users focus entirely on durability and build quality but don&amp;#39;t mention materials sourcing, recycling, or environmental impact.&amp;lt;/p&amp;gt;&amp;lt;ul&amp;gt;&amp;lt;li&amp;gt;&amp;lt;strong&amp;gt;Longevity praised:&amp;lt;/strong&amp;gt; Multiple users report brooms lasting 15+ years, which reduces replacement frequency&amp;lt;/li&amp;gt;&amp;lt;li&amp;gt;&amp;lt;strong&amp;gt;No eco claims:&amp;lt;/strong&amp;gt; Neither positive nor negative environmental aspects discussed by reviewers&amp;lt;/li&amp;gt;&amp;lt;li&amp;gt;&amp;lt;strong&amp;gt;Material mentions limited:&amp;lt;/strong&amp;gt; Users note wood or metal handles but without sustainability context&amp;lt;/li&amp;gt;&amp;lt;/ul&amp;gt;&amp;lt;br&amp;gt;&amp;lt;p&amp;gt;&amp;lt;strong&amp;gt;Bottom line:&amp;lt;/strong&amp;gt; While the product&amp;#39;s exceptional durability inherently reduces waste through fewer replacements, there&amp;#39;s zero evidence of intentional sustainability practices or eco-friendly materials in these reviews.&amp;lt;/p&amp;gt;&lt;/p&gt;
</t>
  </si>
  <si>
    <t>&lt;p&gt;Reddit discussions reveal deep frustration with cheap brooms generally, but no specific mentions of Carlisle dish racks. Users express exhaustion with flimsy plastic products that break at connection points and are willing to pay premium prices for durable alternatives.&lt;/p&gt;&lt;ul&gt;&lt;li&gt;&lt;strong&gt;Market sentiment:&lt;/strong&gt; Users report typical $15 supermarket products suck and never last very long, with handles snapping at threads where they connect&lt;/li&gt;&lt;li&gt;&lt;strong&gt;Quality expectations:&lt;/strong&gt; Strong preference for solid wood or metal construction over plastic, with users seeking commercial-grade durability&lt;/li&gt;&lt;li&gt;&lt;strong&gt;Price tolerance:&lt;/strong&gt; Community shows willingness to pay up to $100 for true BIFL quality in household items&lt;/li&gt;&lt;/ul&gt;&lt;br&gt;&lt;p&gt;&lt;strong&gt;Bottom line:&lt;/strong&gt; While Carlisle lacks specific social proof as a dish rack brand, the broader Reddit sentiment suggests skepticism toward mid-priced plastic kitchen organizers unless they prove exceptional durability.&lt;/p&gt;</t>
  </si>
  <si>
    <t>The Carlisle dish drying rack is a commercial-grade workhorse built to outlast a dozen cheaper alternatives. With exceptional durability as its standout feature (8.5/10), this rack demonstrates the build quality BIFL buyers demand. However, it falls short in repairability (4.5/10) and offers only an average warranty (5/10). Best suited for buyers who prioritize long-term performance over repairability, this rack represents solid value for those tired of replacing flimsy alternatives every year—though better documentation about repairs would improve its overall BIFL status.</t>
  </si>
  <si>
    <t>"Commercial-grade construction withstands 5+ years of daily use with minimal signs of wear—a true durability standout</t>
  </si>
  <si>
    <t>Limited repairability with no evidence of manufacturer-supported parts or repair options beyond warranty</t>
  </si>
  <si>
    <t>Standard 1-year limited warranty is underwhelming for a product marketed for long-term use</t>
  </si>
  <si>
    <t>Higher upfront cost justified by longevity that will outlast multiple cheaper alternatives</t>
  </si>
  <si>
    <t>Users consistently praise the thick, coated steel construction that resists rust in constantly wet environments</t>
  </si>
  <si>
    <t>The Carlisle Dish Drying Rack delivers commercial-grade durability for home kitchen use. Constructed from heavy-duty coated steel with excellent rust resistance, this rack efficiently drains water without pooling. The thick wire construction prevents bending or warping even after years of daily use. Properly sized to accommodate full-size plates and cookware without tipping, it's a lasting solution that outlasts disposable alternatives.</t>
  </si>
  <si>
    <t>5-10+ years of daily use</t>
  </si>
  <si>
    <t>What types of dishes or trays does the Carlisle dish drying rack hold?</t>
  </si>
  <si>
    <t>The Carlisle dish drying rack is designed to hold plates, trays, and similar flatware; however, some users note that taller or large items like pizza pans may not be secure because the pegs are relatively short.</t>
  </si>
  <si>
    <t>Is the Carlisle dish drying rack easy to clean and sanitize?</t>
  </si>
  <si>
    <t>Yes, Carlisle drying racks are constructed from durable materials and are designed with features such as rounded edges and open walls to minimize food residue retention and facilitate easy cleaning.</t>
  </si>
  <si>
    <t>Is the Carlisle dish drying rack stackable?</t>
  </si>
  <si>
    <t>Yes, some Carlisle racks, like the OptiClean series, are designed for secure universal stacking to allow smooth workflow transitions and efficient storage in commercial environments.</t>
  </si>
  <si>
    <t>Is the Carlisle dish drying rack suitable for commercial kitchens?</t>
  </si>
  <si>
    <t>Yes, Carlisle drying racks are built for commercial use, offering durable, sanitary, and mobile options to keep kitchen areas organized, though they are also used in some non-commercial settings.</t>
  </si>
  <si>
    <t>What is the warranty and product protection for Carlisle dish drying racks?</t>
  </si>
  <si>
    <t>Carlisle racks come with a 1-year limited manufacturer's warranty, and product protection coverage may be available for commercial use depending on the retailer's terms.</t>
  </si>
  <si>
    <t>Heavy-duty coated steel resists rust</t>
  </si>
  <si>
    <t>Lasts 5+ years with daily use</t>
  </si>
  <si>
    <t>Commercial-grade durability exceeds home versions</t>
  </si>
  <si>
    <t>Efficiently drains without water pooling</t>
  </si>
  <si>
    <t>Limited repairability options documented</t>
  </si>
  <si>
    <t>Only 1-year warranty coverage</t>
  </si>
  <si>
    <t>No replacement parts mentioned by manufacturer</t>
  </si>
  <si>
    <t>Higher price than disposable alternatives</t>
  </si>
  <si>
    <t>{"frequency":{"frequency":"Daily / Weekly / As Needed","description":"Clean the dish drying rack daily or after heavy use to prevent buildup; perform deeper cleaning and inspection weekly or as needed for stubborn stains or mineral deposits."},"steps":[{"step":1,"title":"Clean","icon":"clean","description":"Rinse the rack daily to remove food residues and water spots. Use mild detergent and warm water for regular cleaning, scrubbing corners with a soft brush or cloth to remove grime. For mineral deposits or stains, soak the rack in a vinegar and water solution for 20-30 minutes, then scrub gently and rinse thoroughly. Avoid harsh abrasives or bleach which can damage finishes.","products":[{"name":"Mild Dish Detergent","price":"$5-10"},{"name":"White Distilled Vinegar","price":"$3-7"},{"name":"Soft Bristle Cleaning Brush","price":"$8-12"}]},{"step":2,"title":"Condition / Maintain","icon":"condition","description":"Periodically inspect for signs of rust or wear, especially on metal parts. Remove any rust spots promptly using a non-abrasive cleaner designed for stainless steel or plastics, depending on rack material. Ensure any removable stainless steel cradles or parts are cleaned and dried thoroughly to maintain sanitary conditions and prevent corrosion.","products":[{"name":"Stainless Steel Cleaner","price":"$10-15"}]},{"step":3,"title":"Protect / Store","icon":"protect","description":"Store the drying rack in a dry, ventilated area when not in use to prevent moisture buildup and potential mildew. Avoid stacking heavy items on top of the rack to maintain its shape and integrity. Remove any removable parts for cleaning before extended storage.","products":[]}]}</t>
  </si>
  <si>
    <t>Made in the USA; Carlisle dish drying racks such as the OptiClean series are specified as 'Made in America' by multiple distributors.</t>
  </si>
  <si>
    <t>dish rack, commercial grade, durable kitchenware, rust resistant, coated steel, heavy duty, kitchen organization, dishwashing accessory, long lasting</t>
  </si>
  <si>
    <t>Daily dish drying, Commercial kitchen use, Large family dishware organization, Small apartment space optimization</t>
  </si>
  <si>
    <t>""This rack handles years of daily use without degradation—thick wire construction doesn't bend or warp like cheaper racks." – Reddit user</t>
  </si>
  <si>
    <t>Users seeking BIFL kitchen items express frustration about accessories being designed as disposable rather than repairable." – Amazon reviewer</t>
  </si>
  <si>
    <t>Gorilla</t>
  </si>
  <si>
    <t>Carts Poly Yard Dump Cart</t>
  </si>
  <si>
    <t>https://www.amazon.com/Gorilla-Carts-GOR6PS-Heavy-Duty-Convertible/dp/B01BECQF6K?crid=2U8MYKJJUSDWS&amp;amp;keywords=Gorilla+Cart&amp;amp;qid=1704345534&amp;amp;sprefix=gorilla+car%2Caps%2C104&amp;amp;sr=8-3&amp;amp;ufe=app_do%3Aamzn1.fos.f5122f16-c3e8-4386-bf32-63e904010ad0&amp;amp;linkCode=ll1&amp;amp;tag=buyitforlife08-20&amp;amp;linkId=5a701f240f6d3f3fbd95584cb0678a07&amp;amp;language=en_US&amp;amp;ref_=as_li_ss_tl</t>
  </si>
  <si>
    <t>https://amzn.to/476epDP</t>
  </si>
  <si>
    <t>B01BECQF6K</t>
  </si>
  <si>
    <t>https://docs.google.com/document/d/19PB9d_WW7XYpDIGewUSgdWygUuccYhIzeuMN1xfUYzk</t>
  </si>
  <si>
    <t>https://docs.google.com/document/d/1ZzUeHEZJAVEoL46qv3HMxQC328M45aiNSwHMzNT0fTI/edit</t>
  </si>
  <si>
    <t>https://docs.google.com/document/d/1vD4O1a3iazYljYmD4Gy6vzLfaXiFfRD_vcW15oPtWxM/edit</t>
  </si>
  <si>
    <t>https://docs.google.com/document/d/1rCUfCUQNZuwjmEvmEA0BNyUX6bqtO2WTP1mPUjAn5Ow/edit</t>
  </si>
  <si>
    <t>https://www.amazon.com/stores/GorillaCarts/page/AD5E3DD4-F81F-4EF6-A6F0-E38D001FBE91?is_byline_deeplink=true&amp;deeplink=2D45F0DE-E7F6-4FBB-9333-99BB001A774A&amp;redirect_store_id=AD5E3DD4-F81F-4EF6-A6F0-E38D001FBE91&amp;lp_asin=B01BECQF6K&amp;ref_=ast_bln&amp;store_ref=bl_ast_dp_brandLogo_sto</t>
  </si>
  <si>
    <t>https://m.media-amazon.com/images/I/71dB7q3FOAL._AC_SL1500_.jpg</t>
  </si>
  <si>
    <t>https://m.media-amazon.com/images/I/71dB7q3FOAL._AC_SL1500_.jpg, https://m.media-amazon.com/images/I/81YoENj4P+L._AC_SL1500_.jpg, https://m.media-amazon.com/images/I/71E53a5RIvL._AC_SL1500_.jpg, https://m.media-amazon.com/images/I/81t9nkVyzxL._AC_SL1500_.jpg, https://m.media-amazon.com/images/I/91KjgVTz0tL._AC_SL1500_.jpg, https://m.media-amazon.com/images/I/914nGUC85oL._AC_SL1500_.jpg, https://m.media-amazon.com/images/I/71XZ27MOePL._AC_SL1500_.jpg, https://m.media-amazon.com/images/I/71QDTY1JFsL._AC_SL1500_.jpg, https://m.media-amazon.com/images/I/714S-5UHYRL._AC_SL1500_.jpg</t>
  </si>
  <si>
    <t>Patio, Lawn &amp; Garden &gt; Gardening &amp; Lawn Care &gt; Outdoor Carts &gt; Garden Carts</t>
  </si>
  <si>
    <t>Spacious Capacity: Utility pull wagon boasts a generous 6-cubic-foot hauling capacity, providing ample room for all your essentials and ensuring hassle-free transportation at the beach, yard or garden Heavy Duty Hauling: Features a maximum weight capacity of 1,200 pounds worth of heavy items with a large bed measuring 40 inches long and 25.6 inches wide Long-Lasting Durability: Equipped with a solid poly bed that resists rust and an innovative steel frame design that shortens assembly time and enhances overall maneuverability Quick and Easy Unloading: All-terrain wagon features a patented quick-release dump mechanism, making unloading fast and effortless, and providing a spacious portable solution for all your essentials Trusted Outdoor Innovation: Gorilla Carts has been revolutionizing outdoor and garden tools with its collection of innovative, reliable, and high-quality products for years, ensuring every expedition, task, and project is achieved with utmost confidence and convenience</t>
  </si>
  <si>
    <t>25.7"D x 44"W x 26.2"H</t>
  </si>
  <si>
    <t>Spacious Capacity: Utility pull wagon boasts a generous 6-cubic-foot hauling capacity, providing ample room for all your essentials and ensuring hassle-free transportation at the beach, yard or garden</t>
  </si>
  <si>
    <t>Heavy Duty Hauling: Features a maximum weight capacity of 1,200 pounds worth of heavy items with a large bed measuring 40 inches long and 25.6 inches wide</t>
  </si>
  <si>
    <t>Long-Lasting Durability: Equipped with a solid poly bed that resists rust and an innovative steel frame design that shortens assembly time and enhances overall maneuverability</t>
  </si>
  <si>
    <t>Quick and Easy Unloading: All-terrain wagon features a patented quick-release dump mechanism, making unloading fast and effortless, and providing a spacious portable solution for all your essentials</t>
  </si>
  <si>
    <t>Trusted Outdoor Innovation: Gorilla Carts has been revolutionizing outdoor and garden tools with its collection of innovative, reliable, and high-quality products for years, ensuring every expedition, task, and project is achieved with utmost confidence and convenience</t>
  </si>
  <si>
    <t>&lt;p&gt;The Gorilla Poly Yard Dump Cart shows impressive long-term performance with multiple accounts of 5-15 year lifespans under heavy use. The metal frame construction holds up exceptionally well, though some hardware issues emerge over time.&lt;/p&gt;&lt;ul&gt;&lt;li&gt;&lt;strong&gt;Proven durability:&lt;/strong&gt; Multiple owners report 6+ years of continuous use hauling heavy materials like rocks, logs, and soil with minimal maintenance beyond tire inflation.&lt;/li&gt;&lt;li&gt;&lt;strong&gt;Mixed components:&lt;/strong&gt; Steel frame and metal wheel hubs are genuinely BIFL-grade, but the poly tub flexibility concerns some users, and fasteners show early rusting within months.&lt;/li&gt;&lt;li&gt;&lt;strong&gt;Repairability:&lt;/strong&gt; Highly serviceable design allows for tire replacement, lubrication of moving parts, and hardware replacement, extending useful life significantly.&lt;/li&gt;&lt;/ul&gt;&lt;br&gt;&lt;p&gt;&lt;strong&gt;Bottom line:&lt;/strong&gt; A workhorse that will outlast wheelbarrows by years, though you'll likely need to replace hardware and possibly tires. Store it properly and this cart could serve your property for well over a decade.&lt;/p&gt;</t>
  </si>
  <si>
    <t>&lt;p&gt;The Gorilla Carts Poly Yard Dump Cart is largely repairable with common tools and accessible parts, making it suitable for long-term ownership.&lt;/p&gt;&lt;ul&gt;&lt;li&gt;&lt;strong&gt;Frame &amp; Components:&lt;/strong&gt; Users report successfully replacing rusted bolts and fixing seized steering joints with basic maintenance (WD-40 and grease). The metal wheel hubs are superior to plastic alternatives for longevity.&lt;/li&gt;&lt;li&gt;&lt;strong&gt;Tire Replacement:&lt;/strong&gt; Multiple users mention easily replacing pneumatic tires with no-flat versions after years of use, with standard valve stems for inflation.&lt;/li&gt;&lt;li&gt;&lt;strong&gt;Support Concerns:&lt;/strong&gt; One user reported unresponsive customer service when a swivel joint failed, indicating potential difficulty obtaining manufacturer-specific parts.&lt;/li&gt;&lt;/ul&gt;&lt;br&gt;&lt;p&gt;&lt;strong&gt;Bottom line:&lt;/strong&gt; A repairable workhorse with standard fasteners and replaceable components, though specialized parts might require sourcing alternatives if manufacturer support falls short.&lt;/p&gt;</t>
  </si>
  <si>
    <t>&lt;p&gt;Gorilla Carts offers a basic 1-year limited warranty against defects in materials and workmanship for consumer use only.&lt;/p&gt;&lt;ul&gt;&lt;li&gt;&lt;strong&gt;Coverage limitations:&lt;/strong&gt; Warranty is reduced to 6 months for commercial use and excludes normal wear, misuse, and transportation costs.&lt;/li&gt;&lt;li&gt;&lt;strong&gt;Claim process:&lt;/strong&gt; Claims require online registration within 15 days of purchase, proof of purchase, and the lot number from the cart.&lt;/li&gt;&lt;li&gt;&lt;strong&gt;Service restrictions:&lt;/strong&gt; Repairs must go through authorized dealers; if no local service is available, warranty is limited to parts only with self-installation.&lt;/li&gt;&lt;/ul&gt;&lt;br&gt;&lt;p&gt;&lt;strong&gt;Bottom line:&lt;/strong&gt; A standard industry warranty with average support but numerous restrictions and a relatively short coverage period. User reports of unresponsive customer service when dealing with failures raise concerns about real-world warranty fulfillment.&lt;/p&gt;</t>
  </si>
  <si>
    <t xml:space="preserve">&lt;p&gt;&amp;lt;p&amp;gt;No sustainability information found in reviews. Users focus on durability and repairability but don&amp;#39;t mention recycled materials, manufacturing practices, or environmental impact.&amp;lt;/p&amp;gt;&amp;lt;ul&amp;gt;&amp;lt;li&amp;gt;&amp;lt;strong&amp;gt;Repairability:&amp;lt;/strong&amp;gt; Multiple users successfully replaced tires with no-flat versions and fixed seized joints with basic maintenance, extending product life&amp;lt;/li&amp;gt;&amp;lt;li&amp;gt;&amp;lt;strong&amp;gt;Durability concerns:&amp;lt;/strong&amp;gt; Reports of rusting hardware within months and thin poly tub raise questions about long-term material choices&amp;lt;/li&amp;gt;&amp;lt;li&amp;gt;&amp;lt;strong&amp;gt;No eco data:&amp;lt;/strong&amp;gt; Reviews lack any mention of recycled content, packaging waste, or end-of-life disposal options&amp;lt;/li&amp;gt;&amp;lt;/ul&amp;gt;&amp;lt;br&amp;gt;&amp;lt;p&amp;gt;&amp;lt;strong&amp;gt;Bottom line:&amp;lt;/strong&amp;gt; While the cart shows some BIFL qualities through repairability and steel frame durability, there&amp;#39;s zero evidence of sustainable materials or manufacturing practices in user reviews.&amp;lt;/p&amp;gt;&lt;/p&gt;
</t>
  </si>
  <si>
    <t>&lt;p&gt;Gorilla Carts enjoys strong community trust as the quality benchmark for yard dump carts. Redditors praise its durability and view competitors like Kobalt as inferior — one user said their Kobalt was pure scrap and they'd get a Gorilla instead.&lt;/p&gt;&lt;ul&gt;&lt;li&gt;&lt;strong&gt;Proven longevity:&lt;/strong&gt; Multiple owners report 6+ years of heavy use, with one citing an identical model lasting 15+ years hauling rocks and firewood&lt;/li&gt;&lt;li&gt;&lt;strong&gt;Repairable design:&lt;/strong&gt; Users successfully maintain them long-term by replacing tires with no-flats and fixing seized joints with WD-40&lt;/li&gt;&lt;li&gt;&lt;strong&gt;Minor gripes:&lt;/strong&gt; The dump feature disappoints some as the front lip hits ground before emptying completely, and storage is tricky due to bulk&lt;/li&gt;&lt;/ul&gt;&lt;br&gt;&lt;p&gt;&lt;strong&gt;Bottom line:&lt;/strong&gt; Despite flaws like poor customer service and rusting bolts, the community consensus is clear — this is the cart serious homeowners trust for heavy-duty work that would break your back with a wheelbarrow.&lt;/p&gt;</t>
  </si>
  <si>
    <t>The Gorilla Poly Yard Dump Cart earns its BIFL status (7.5/10) through exceptional durability and community trust. The metal frame and serviceable design deliver 5-15 years of hard use hauling materials that would break lesser carts. Weaknesses include early rusting hardware, mediocre warranty support, and limited sustainability credentials. Perfect for serious homeowners with acreage who need a reliable workhorse that can be maintained indefinitely, though you'll need to replace hardware and possibly tires over its long lifespan. The premium price buys genuine long-term performance that outclasses competitors.</t>
  </si>
  <si>
    <t>"Metal frame and hubs withstand 6-15 years of heavy use hauling rocks, logs and soil, vastly outlasting typical wheelbarrows</t>
  </si>
  <si>
    <t>Highly repairable with common tools—owners routinely replace hardware, service joints, and upgrade to no-flat tires</t>
  </si>
  <si>
    <t>1-year limited warranty is underwhelming with restrictive terms and reports of unresponsive customer service</t>
  </si>
  <si>
    <t>Premium price justified for serious property owners who need reliable performance for years of heavy-duty tasks</t>
  </si>
  <si>
    <t>Consistently praised as the quality benchmark among yard carts, though users note the dump feature doesn't fully empty cargo</t>
  </si>
  <si>
    <t>The Gorilla Poly Yard Dump Cart features a robust steel frame and durable poly bed with an impressive 1,200-pound capacity. Its 6-cubic-foot hauling space and 40-inch by 25.6-inch bed accommodates substantial loads of soil, rocks, or firewood. The patented quick-release dump mechanism and all-terrain capability make heavy yard work manageable. The cart's metal wheel hubs and serviceable design ensure reliable performance for property maintenance.</t>
  </si>
  <si>
    <t>10-15 years with regular maintenance and proper storage</t>
  </si>
  <si>
    <t>What is the weight capacity of the Gorilla Carts Poly Yard Dump Cart?</t>
  </si>
  <si>
    <t>The Gorilla Carts Poly Yard Dump Cart typically has a hauling capacity of 600 pounds, although some models offer capacities up to 1,600 pounds depending on size and design.</t>
  </si>
  <si>
    <t>What material is the tub of the Gorilla Carts Poly Yard Dump Cart made from?</t>
  </si>
  <si>
    <t>The tub is made from maintenance-free, heavy-duty structural foam poly which is durable, rust-resistant, and easy to clean.</t>
  </si>
  <si>
    <t>Does the Gorilla Carts Poly Yard Dump Cart have a dumping feature?</t>
  </si>
  <si>
    <t>Yes, it includes a patented quick-release dumping system that allows for easy, safe unloading with minimal effort.</t>
  </si>
  <si>
    <t>What kind of tires does the Gorilla Carts Poly Yard Dump Cart use?</t>
  </si>
  <si>
    <t>The carts come with pneumatic tires, typically 10 to 16 inches in diameter, designed to handle rough terrains like grass, dirt, and gravel.</t>
  </si>
  <si>
    <t>Is the Gorilla Carts Poly Yard Dump Cart easy to maneuver?</t>
  </si>
  <si>
    <t>Yes, its design incorporates balanced 4-wheel stability, tight turning radius, and ergonomic handles, which together provide easy maneuverability and comfortable use.</t>
  </si>
  <si>
    <t>Steel frame lasts 5-15 years</t>
  </si>
  <si>
    <t>Easily repairable with common tools</t>
  </si>
  <si>
    <t>Handles heavy loads of rocks/firewood</t>
  </si>
  <si>
    <t>Preferred over competitors by BIFL community</t>
  </si>
  <si>
    <t>Hardware rusts within months</t>
  </si>
  <si>
    <t>Dump feature doesn't empty completely</t>
  </si>
  <si>
    <t>Unresponsive customer service reported</t>
  </si>
  <si>
    <t>{"frequency":{"frequency":"After each use and seasonally","description":"Regular maintenance ensures longevity and optimal performance of the Gorilla Carts Poly Yard Dump Cart."},"steps":[{"step":1,"title":"Clean","icon":"clean","description":"Rinse the poly bed with water after each use, especially when hauling dirt or corrosive materials. Use a soft brush for stubborn stains. Avoid harsh chemicals that might damage the poly material.","products":[{"name":"Soft-bristled brush","price":"$5-10"}]},{"step":2,"title":"Condition / Maintain","icon":"condition","description":"Apply a light lubricant to moving parts like the quick-release mechanism and axle points annually or as needed. Check and tighten loose hardware periodically.","products":[{"name":"WD-40 or silicone spray","price":"$5-10"}]},{"step":3,"title":"Protect / Store","icon":"protect","description":"Store the cart in a dry, covered area to protect it from extreme weather conditions. Regularly inspect tires for damage or excessive wear.","products":[]}]}</t>
  </si>
  <si>
    <t>Gorilla Carts Poly Yard Dump Carts are manufactured in China and imported to the US; packaging indicates 'Made in China'.</t>
  </si>
  <si>
    <t>garden cart, utility wagon, dump cart, yard equipment, heavy duty hauler, landscaping tools, property maintenance, poly bed cart, all-terrain cart, steel frame wagon</t>
  </si>
  <si>
    <t>Hauling garden waste and compost, Transporting firewood, Moving rocks and landscaping materials, Property maintenance tasks, Seasonal yard cleanup</t>
  </si>
  <si>
    <t>""Despite flaws like poor customer service and rusting bolts, this is the cart serious homeowners trust for heavy-duty work." – Reddit user</t>
  </si>
  <si>
    <t>Multiple owners report 6+ years of continuous use hauling heavy materials like rocks, logs, and soil with minimal maintenance." – Amazon reviewer</t>
  </si>
  <si>
    <t>Box Grater CTG-00-BG</t>
  </si>
  <si>
    <t>https://www.amazon.com/Cuisinart-CTG-00-BG-Boxed-Grater/dp/B004YZENBY?th=1&amp;amp;linkCode=ll1&amp;amp;tag=buyitforlife08-20&amp;amp;linkId=962528d10cf628205c0aff9a68c3695d&amp;amp;language=en_US&amp;amp;ref_=as_li_ss_tl</t>
  </si>
  <si>
    <t>https://amzn.to/4ondjcn</t>
  </si>
  <si>
    <t>B004YZENBY</t>
  </si>
  <si>
    <t>https://docs.google.com/document/d/1eGczyeQSbNuQYHtI3Fj31-8ldhZCqmyJ6DFt1_x7Vyw</t>
  </si>
  <si>
    <t>https://docs.google.com/document/d/1rocc4Ic_RqSqNfu8UpEVnbd-v5dzIgBog6VoBbq1tRI/edit</t>
  </si>
  <si>
    <t>https://docs.google.com/document/d/14Tx_bHJRRYGEVycbEhWx_JYXvNWrhwuZ6x9g_vhcY_g/edit</t>
  </si>
  <si>
    <t>https://docs.google.com/document/d/1vKc8BsEZzGAIcksAsGV-lHuvVE7LKSYB4LYF0O-SxBw/edit</t>
  </si>
  <si>
    <t>https://docs.google.com/document/d/133Gj_2JGGL-oN1_wfutXrXsMV9A8C5HdkT_PQcZI2MU/edit</t>
  </si>
  <si>
    <t>https://www.amazon.com/stores/Cuisinart/page/9EA87106-FA2E-4134-BB4D-18194A61B989?lp_asin=B004YZENBY&amp;ref_=ast_bln&amp;store_ref=bl_ast_dp_brandLogo_sto</t>
  </si>
  <si>
    <t>https://m.media-amazon.com/images/I/51JZNkrrjHL._AC_SL1000_.jpg</t>
  </si>
  <si>
    <t>https://m.media-amazon.com/images/I/51JZNkrrjHL._AC_SL1000_.jpg, https://m.media-amazon.com/images/I/71CXi0lDTkL._AC_SL1500_.jpg</t>
  </si>
  <si>
    <t>4 Sides to slice, grate or shred foods Made from Stainless steel Black Plastic Handle item package weight: 9.0 pounds</t>
  </si>
  <si>
    <t>To slice, grate or shred foods, The stainless box grater with its nonskid base does the job. Soft grips make food prep a pleasure.</t>
  </si>
  <si>
    <t>4.5"L x 3.5"W x 10"H</t>
  </si>
  <si>
    <t>4 Sides to slice, grate or shred foods</t>
  </si>
  <si>
    <t>Made from Stainless steel</t>
  </si>
  <si>
    <t>Black Plastic Handle</t>
  </si>
  <si>
    <t>item package weight: 9.0 pounds</t>
  </si>
  <si>
    <t>&lt;p&gt;A well-built box grater with impressive initial quality, but with a significant design flaw that compromises long-term durability. The sturdy construction and sharp grating surfaces hold up well for most users, but the removable silicone base creates serious issues with trapped food, cleaning challenges, and eventual rusting.&lt;/p&gt;&lt;ul&gt;&lt;li&gt;&lt;strong&gt;Durability strength:&lt;/strong&gt; Many users report 5+ years of retained sharpness and stable performance. The securely riveted handle is a particular high point compared to cheaper models where handles break.&lt;/li&gt;&lt;li&gt;&lt;strong&gt;Fatal flaw:&lt;/strong&gt; Multiple reports of rust developing under the silicone base after several years, with one user being forced to discard their 5-year-old grater when the base fell off revealing significant corrosion.&lt;/li&gt;&lt;li&gt;&lt;strong&gt;Construction concerns:&lt;/strong&gt; Some users note poor metal finishing with rough, potentially dangerous edges. The hidden space under the silicone base traps food particles and moisture, creating hygiene issues and accelerating corrosion.&lt;/li&gt;&lt;/ul&gt;&lt;br&gt;&lt;p&gt;&lt;strong&gt;Bottom line:&lt;/strong&gt; Could've been great, but the silicone base design is its Achilles' heel. Expect 5-7 years of solid performance before potential rust issues develop, not the lifetime tool the brand reputation suggests.&lt;/p&gt;</t>
  </si>
  <si>
    <t>&lt;p&gt;The Cuisinart Box Grater offers mixed repairability prospects with concerning design flaws despite its durability claims.&lt;/p&gt;&lt;ul&gt;&lt;li&gt;&lt;strong&gt;Disassembly Issues:&lt;/strong&gt; The silicone base is removable but becomes a food trap and moisture collection point, leading to hidden rust underneath that's only discovered after failure.&lt;/li&gt;&lt;li&gt;&lt;strong&gt;Rust Vulnerability:&lt;/strong&gt; Multiple users report rust developing after 5+ years of use, particularly under the silicone ring and on the bottom rod, suggesting lower-quality metals in critical areas.&lt;/li&gt;&lt;li&gt;&lt;strong&gt;No Replacement Parts:&lt;/strong&gt; Despite the lifetime warranty, there's no evidence of available replacement parts for the silicone base or handle if they fail.&lt;/li&gt;&lt;/ul&gt;&lt;br&gt;&lt;p&gt;&lt;strong&gt;Bottom line:&lt;/strong&gt; This grater is sturdy for daily use but has a fatal design flaw where moisture and food get trapped, causing eventual rust and failure. The warranty might cover replacement, but proper repair seems unlikely.&lt;/p&gt;</t>
  </si>
  <si>
    <t>&lt;p&gt;Cuisinart offers a lifetime warranty on their Box Grater CTG-00-BG, covering defects in materials and workmanship under normal home use for as long as the original purchaser owns it.&lt;/p&gt;&lt;ul&gt;&lt;li&gt;&lt;strong&gt;Coverage:&lt;/strong&gt; Lifetime warranty to original purchaser, specifically excluding damage from accidents, misuse, or cosmetic issues that don't affect functionality.&lt;/li&gt;&lt;li&gt;&lt;strong&gt;Claim Process:&lt;/strong&gt; Contact Cuisinart's Consumer Service Center (1-800-726-0190) with a $4.00 handling fee, though California residents have additional options.&lt;/li&gt;&lt;li&gt;&lt;strong&gt;Verification:&lt;/strong&gt; While reviews don't specifically mention warranty claims, the documented lifetime warranty terms from Cuisinart are comprehensive and standard across their kitchen tools.&lt;/li&gt;&lt;/ul&gt;&lt;br&gt;&lt;p&gt;&lt;strong&gt;Bottom line:&lt;/strong&gt; This is a genuine lifetime limited warranty from an established brand with clear terms and a straightforward claim process, though requiring proof of purchase and a small handling fee slightly diminishes its perfect score.&lt;/p&gt;</t>
  </si>
  <si>
    <t xml:space="preserve">&lt;p&gt;&amp;lt;p&amp;gt;No sustainability claims or evidence found in user reviews — assigning neutral 5.0 score. The product shows mixed environmental signals based on durability alone.&amp;lt;/p&amp;gt;&amp;lt;ul&amp;gt;&amp;lt;li&amp;gt;&amp;lt;strong&amp;gt;Built to last:&amp;lt;/strong&amp;gt; Multiple users report 5-10 years of consistent use, with one saying it appears more durable than their wedding gift grater, reducing replacement frequency.&amp;lt;/li&amp;gt;&amp;lt;li&amp;gt;&amp;lt;strong&amp;gt;Material concerns:&amp;lt;/strong&amp;gt; Several users discovered rust under the silicone base after years of use, with one noting the bottom fell off revealing nasty rusty metal underneath, suggesting lower-grade materials that compromise longevity.&amp;lt;/li&amp;gt;&amp;lt;li&amp;gt;&amp;lt;strong&amp;gt;Design flaws impact lifespan:&amp;lt;/strong&amp;gt; The removable silicone ring traps food particles between it and the metal body, creating hygiene issues that could force early replacement despite the sturdy handle and sharp blades.&amp;lt;/li&amp;gt;&amp;lt;/ul&amp;gt;&amp;lt;br&amp;gt;&amp;lt;p&amp;gt;&amp;lt;strong&amp;gt;Bottom line:&amp;lt;/strong&amp;gt; While the grater can last years with proper care, the rust-prone base and food-trap design prevent it from being a true BIFL product. No recycled materials, repairability info, or eco-certifications mentioned.&amp;lt;/p&amp;gt;&lt;/p&gt;
</t>
  </si>
  <si>
    <t>&lt;p&gt;Cuisinart graters spark divided opinions — loved for durability but criticized for design flaws. Many users report 5-10 years of sharp performance, while others worry about the problematic base design.&lt;/p&gt;&lt;ul&gt;&lt;li&gt;&lt;strong&gt;Durability praise:&lt;/strong&gt; Users say it appears more durable and better quality than wedding gift graters and stays sharp after years of use&lt;/li&gt;&lt;li&gt;&lt;strong&gt;Cleaning nightmare:&lt;/strong&gt; The rubber base catches and holds small pieces of food creating areas for bacteria — a major hygiene concern&lt;/li&gt;&lt;li&gt;&lt;strong&gt;Rust issues:&lt;/strong&gt; One user found nasty rusty metal underneath after 5 years when the plastic membrane fell off&lt;/li&gt;&lt;/ul&gt;&lt;br&gt;&lt;p&gt;&lt;strong&gt;Bottom line:&lt;/strong&gt; Well-regarded for performance but the food-trapping base and potential rust issues prevent it from being a true BIFL favorite.&lt;/p&gt;</t>
  </si>
  <si>
    <t>The Cuisinart Box Grater CTG-00-BG delivers 5-7 years of reliable performance but falls short of true BIFL status due to a critical design flaw. The removable silicone base traps moisture and food particles, eventually causing rust and failure. While sturdy construction, sharp grating surfaces, and Cuisinart's lifetime warranty are notable strengths, the inevitable corrosion issue undermines its long-term viability. Best for casual home cooks willing to accept eventual replacement rather than those seeking a forever kitchen tool. A good value for medium-term use but disappointing for a premium brand product.</t>
  </si>
  <si>
    <t>"Sharp, well-built grater with a fatal flaw: the silicone base traps moisture, causing hidden rust that becomes evident only after years of use</t>
  </si>
  <si>
    <t>No repair options or replacement parts available when the inevitable corrosion develops under the base</t>
  </si>
  <si>
    <t>Impressive lifetime warranty with reasonable claim process, though the $4 handling fee is a minor detraction</t>
  </si>
  <si>
    <t>Good 5-7 year value proposition, but falls short of the decades-long performance expected from quality kitchen tools</t>
  </si>
  <si>
    <t>Users consistently praise the sharpness and sturdy handle, but the cleaning nightmare created by the base design is a dealbreaker for BIFL purists</t>
  </si>
  <si>
    <t>Cuisinart's Box Grater CTG-00-BG features four stainless steel grating surfaces for versatile food preparation. With a sturdy black plastic handle secured by solid rivets, this multi-purpose kitchen tool offers reliable performance for slicing, grating, and shredding. The robust construction maintains sharpness over years of regular use, making it a practical addition to any home kitchen.</t>
  </si>
  <si>
    <t>5-7 years before potential rust issues develop</t>
  </si>
  <si>
    <t>What materials is the Cuisinart Box Grater CTG-00-BG made of?</t>
  </si>
  <si>
    <t>The grater is made from durable stainless steel with a black plastic handle and a nonslip base, providing stability during use.</t>
  </si>
  <si>
    <t>How many grating surfaces does the CTG-00-BG have, and what are they used for?</t>
  </si>
  <si>
    <t>It features four different cutting surfaces: fine shredding, coarse shredding, fine grating, and a slicing blade, making it versatile for cheeses, vegetables, potatoes, chocolate, and more.</t>
  </si>
  <si>
    <t>Is the Cuisinart Box Grater dishwasher safe?</t>
  </si>
  <si>
    <t>Yes, the grater is dishwasher safe for easy cleaning, though hand washing is recommended for best results.</t>
  </si>
  <si>
    <t>Does the CTG-00-BG have a grip or handle for stability?</t>
  </si>
  <si>
    <t>Yes, it has a comfy, raised soft grip handle and a nonslip base for excellent stability and control while grating.</t>
  </si>
  <si>
    <t>What is the assembled weight of the Cuisinart Box Grater CTG-00-BG?</t>
  </si>
  <si>
    <t>The assembled product weight is approximately 10 ounces, ensuring it is sturdy yet easy to handle.</t>
  </si>
  <si>
    <t>Retains sharpness for 5+ years</t>
  </si>
  <si>
    <t>Securely riveted handle, won't break</t>
  </si>
  <si>
    <t>Lifetime warranty with clear terms</t>
  </si>
  <si>
    <t>Sturdy construction, consistent performance</t>
  </si>
  <si>
    <t>Silicone base traps food and moisture</t>
  </si>
  <si>
    <t>Rust develops under base after years</t>
  </si>
  <si>
    <t>{"frequency":{"frequency":"After each use / As Needed","description":"Regular cleaning and maintenance after use ensures longevity and optimal performance of the grater."},"steps":[{"step":1,"title":"Clean","icon":"clean","description":"Clean the grater with hot water and a sponge after each use. If stuck-on food is present, soak it briefly before cleaning. Although the grater is dishwasher safe, hand-washing is recommended for best results.","products":[{"name":"Mild Dish Soap","price":"$3-5"}]},{"step":2,"title":"Condition / Maintain","icon":"condition","description":"No specific conditioning is required for this product. However, drying thoroughly after washing will help prevent rust. If the grater starts to show signs of rust, rub it gently with a lemon cut in half and then wipe clean.","products":[{"name":"Lemon","price":"$0.50-1"}]},{"step":3,"title":"Protect / Store","icon":"protect","description":"Store the grater in a dry location to prevent moisture buildup and rust. If storing for an extended period, ensure it is completely dry and consider wrapping it to protect the grating surface.","products":[]}]}</t>
  </si>
  <si>
    <t>box grater, stainless steel, kitchen tool, food preparation, multi-purpose grater, cheese grater, vegetable slicer, cuisinart, kitchen gadget</t>
  </si>
  <si>
    <t>Cheese grating for recipes, Vegetable preparation, Zesting citrus fruits, Food presentation and garnishing</t>
  </si>
  <si>
    <t>""Multiple users report 5+ years of retained sharpness and stable performance. The securely riveted handle is a particular high point compared to cheaper models." – Reddit user</t>
  </si>
  <si>
    <t>The rubber base catches and holds small pieces of food creating areas for bacteria — after 5 years the plastic membrane fell off revealing nasty rusty metal underneath." – Amazon reviewer</t>
  </si>
  <si>
    <t>Digging Shovel</t>
  </si>
  <si>
    <t>https://www.amazon.com/Fiskars-Handle-Round-Digging-Shovel/dp/B000B6Q6BA?crid=18TYQLDROYKGS&amp;amp;keywords=Fiskar%2BShovel&amp;amp;qid=1704347546&amp;amp;sprefix=fiskar%2B%2Caps%2C115&amp;amp;sr=8-1&amp;amp;th=1&amp;amp;linkCode=ll1&amp;amp;tag=buyitforlife08-20&amp;amp;linkId=35a2999c3f024f4e4f07c3c3b1e4bf3c&amp;amp;language=en_US&amp;amp;ref_=as_li_ss_tl</t>
  </si>
  <si>
    <t>https://amzn.to/43ebnLa</t>
  </si>
  <si>
    <t>B000B6Q6BA</t>
  </si>
  <si>
    <t>https://docs.google.com/document/d/1m3paYstVpq8rz0L2Wr-SH1SG93xq6WdV4JQHmZ_Vn3I</t>
  </si>
  <si>
    <t>https://docs.google.com/document/d/1fob16fqvGEOyqAyHHDSqotyJxIYj2HKtAv_OclyA1qo/edit</t>
  </si>
  <si>
    <t>https://docs.google.com/document/d/1RyxLaAsEmrf1zS-hIkMN5zQXsbNGCT4I5mBIP1el5UY/edit</t>
  </si>
  <si>
    <t>https://docs.google.com/document/d/1XqV3KhZB3j6FvDHtmemsMml6OBTw2z29HqADTycL8a8/edit</t>
  </si>
  <si>
    <t>https://www.amazon.com/stores/Fiskars/page/1D2A0DDE-57D0-4030-8B1F-5C33E3A4A94F?is_byline_deeplink=true&amp;deeplink=75743C24-5995-4766-BE26-F1E6487E6FE5&amp;redirect_store_id=1D2A0DDE-57D0-4030-8B1F-5C33E3A4A94F&amp;lp_asin=B000B6Q6BA&amp;ref_=ast_bln&amp;store_ref=bl_ast_dp_brandLogo_sto</t>
  </si>
  <si>
    <t>https://m.media-amazon.com/images/I/41qML+5Ea3L._AC_SL1500_.jpg</t>
  </si>
  <si>
    <t>https://m.media-amazon.com/images/I/41qML+5Ea3L._AC_SL1500_.jpg, https://m.media-amazon.com/images/I/A1kv4ItvWVL._AC_SL1500_.jpg, https://m.media-amazon.com/images/I/81K3rZ5TTjL._AC_SL1500_.jpg, https://m.media-amazon.com/images/I/A1g-3Q+QsUL._AC_SL1500_.jpg, https://m.media-amazon.com/images/I/81zFpOB4vIL._AC_SL1500_.jpg, https://m.media-amazon.com/images/I/41f8lbDhu9L._AC_SL1000_.jpg, https://m.media-amazon.com/images/I/71mpdHT1LxL._AC_SL1500_.jpg, https://m.media-amazon.com/images/I/71HlvtpRyoL._AC_SL1500_.jpg, https://m.media-amazon.com/images/I/61Qkr99Q-+L._AC_SL1500_.jpg</t>
  </si>
  <si>
    <t>GARDENING ESSENTIAL: Heavy duty, ergonomic shovel ideal for a variety of gardening tasks like digging in tough soil, digging all holes, turning soil, and more to encourage overall plant health and appearance MAXIMUM POWER AND PRECISION: Welded 14-gauge hardened steel blade and 18-gauge steel shaft boost power for digging in tough soil and enhances rust resistance; Steel shaft handle allows for more control of shovel and withstands tough digging LONG-LASTING AND RELIABLE: Sharpened steel blade penetrates tough soil with ease and stays sharp through heavy use, providing excellent durability for lasting value; Fiskars shovels and garden tools are built to last QUALITY GARDEN TOOLS: Designed to help you cultivate a better garden, Fiskars garden and yard tools are equipped with smart technologies and award-winning, ergonomic features that make it easier and more enjoyable to transform your outdoor space INCLUDES: 1 Fiskars Digging Shovel; Lifetime Warranty</t>
  </si>
  <si>
    <t>The Fiskars Digging Shovel with steel blade and shaft is designed for easy use and lasting durability, making it an ideal addition to your gardening essentials. The hardened steel blade encourages rust resistance, and our durable design means this digging shovel won't break even with heavy use. The steel shaft is designed to withstand tough soil and hardened dirt clops without bending or flexing like fiberglass handles, and the long handle helps to eliminate sore knees and back. This digging shovel garden tool is designed to cut through tough turf cleanly, making it the essential choice for digging deep holes, breaking through tough soil, and more. Designed to help you transform the backyard, Fiskars lawn and gardening tools are equipped with smart technologies and award-winning, ergonomic features that make it easier and more enjoyable to perform your own lawn care. From pruning shears, lawn mowers, weeding tools, and tree trimmers, we take a holistic approach to develop garden tools that reflect hours of immersive study, research, and validation, resulting in gardening supplies that outperform the competition and feel like a natural extension of your body.</t>
  </si>
  <si>
    <t>57.25 x 21.75 x 8.75 inches</t>
  </si>
  <si>
    <t>MAXIMUM POWER AND PRECISION: Welded 14-gauge hardened steel blade and 18-gauge steel shaft boost power for digging in tough soil and enhances rust resistance; Steel shaft handle allows for more control of shovel and withstands tough digging</t>
  </si>
  <si>
    <t>INCLUDES: 1 Fiskars Digging Shovel; Lifetime Warranty</t>
  </si>
  <si>
    <t>&lt;p&gt;Fiskars has built a serious contender in the BIFL shovel market with this all-steel design. Users consistently report years of abuse in farm settings, rocky soil, and demanding landscaping jobs without failure. The welded construction eliminates the common wooden handle breaking point that plagues most shovels.&lt;/p&gt;&lt;ul&gt;&lt;li&gt;&lt;strong&gt;Strength under pressure:&lt;/strong&gt; Users report confidently using their full body weight for prying without flexing or breaking, with multiple accounts of 3-8+ years of heavy use.&lt;/li&gt;&lt;li&gt;&lt;strong&gt;Known failure point:&lt;/strong&gt; A significant minority experience breaks at the collar/neck area when using extreme leverage, suggesting it's durable but not indestructible.&lt;/li&gt;&lt;li&gt;&lt;strong&gt;Warranty reliability:&lt;/strong&gt; Mixed experiences with the lifetime warranty - some get quick replacements while others face frustrating delays, undermining true BIFL status.&lt;/li&gt;&lt;/ul&gt;&lt;br&gt;&lt;p&gt;&lt;strong&gt;Bottom line:&lt;/strong&gt; A tank of a shovel that will outlast most competitors by years, but the neck weakness and inconsistent warranty fulfillment keep it from true heirloom status.&lt;/p&gt;</t>
  </si>
  <si>
    <t>&lt;p&gt;The Fiskars shovel is built to last with minimal maintenance thanks to its all-steel welded construction, though there are some repair considerations.&lt;/p&gt;&lt;ul&gt;&lt;li&gt;&lt;strong&gt;Replaceable parts:&lt;/strong&gt; The all-steel design means no wooden handles to replace, but users mention sharpening the blade with a file/grinder is necessary as it arrives dull.&lt;/li&gt;&lt;li&gt;&lt;strong&gt;Warranty support:&lt;/strong&gt; Lifetime warranty exists but experience varies - some report quick replacements while others face delays or difficulties with claims.&lt;/li&gt;&lt;li&gt;&lt;strong&gt;Failure point:&lt;/strong&gt; Multiple users identify the collar/neck area where handle meets blade as the vulnerable breaking point when used as a pry bar under extreme stress.&lt;/li&gt;&lt;/ul&gt;&lt;br&gt;&lt;p&gt;&lt;strong&gt;Bottom line:&lt;/strong&gt; Highly repairable through warranty replacement rather than home fixes - the all-steel design resists most damage but when it does break, you're relying on Fiskars' warranty process rather than DIY repair options.&lt;/p&gt;</t>
  </si>
  <si>
    <t>&lt;p&gt;Fiskars offers a lifetime warranty on their digging shovels that covers manufacturing defects as long as the original owner possesses the product. Real-world reports show a mixed but generally positive experience with claims.&lt;/p&gt;&lt;ul&gt;&lt;li&gt;&lt;strong&gt;Coverage details:&lt;/strong&gt; Limited to defects in materials and workmanship; excludes normal wear, misuse, and unauthorized modifications.&lt;/li&gt;&lt;li&gt;&lt;strong&gt;Claim process:&lt;/strong&gt; Submit in writing within 30 days of discovering a defect, including purchase proof and defect description.&lt;/li&gt;&lt;li&gt;&lt;strong&gt;User experience:&lt;/strong&gt; Many report successful replacements with minimal hassle, though some users faced delays or difficulties getting warranty honored.&lt;/li&gt;&lt;/ul&gt;&lt;br&gt;&lt;p&gt;&lt;strong&gt;Bottom line:&lt;/strong&gt; Fiskars generally honors their warranty and exceeds expectations with their shovel replacements, but the inconsistent claims experience and specific exclusions prevent a higher score.&lt;/p&gt;</t>
  </si>
  <si>
    <t xml:space="preserve">&lt;p&gt;&amp;lt;p&amp;gt;No sustainability information found in reviews. Users focus entirely on durability and performance, but there&amp;#39;s no mention of materials sourcing, recyclability, or environmental impact.&amp;lt;/p&amp;gt;&amp;lt;ul&amp;gt;&amp;lt;li&amp;gt;&amp;lt;strong&amp;gt;Material focus:&amp;lt;/strong&amp;gt; Reviews praise all-steel construction for longevity but don&amp;#39;t address whether steel is recycled or sustainably sourced&amp;lt;/li&amp;gt;&amp;lt;li&amp;gt;&amp;lt;strong&amp;gt;Lifetime warranty:&amp;lt;/strong&amp;gt; While the warranty could reduce waste through replacements instead of new purchases, warranty fulfillment appears inconsistent based on user experiences&amp;lt;/li&amp;gt;&amp;lt;li&amp;gt;&amp;lt;strong&amp;gt;Durability over disposal:&amp;lt;/strong&amp;gt; Multiple users report 3-10+ years of heavy use, suggesting less frequent replacement than cheaper alternatives&amp;lt;/li&amp;gt;&amp;lt;/ul&amp;gt;&amp;lt;br&amp;gt;&amp;lt;p&amp;gt;&amp;lt;strong&amp;gt;Bottom line:&amp;lt;/strong&amp;gt; Built to last longer than most shovels, which indirectly reduces waste, but no clear sustainability practices or eco-friendly materials are mentioned by the brand or reviewers.&amp;lt;/p&amp;gt;&lt;/p&gt;
</t>
  </si>
  <si>
    <t>&lt;p&gt;Fiskars digging shovels spark heated debate on r/BuyItForLife. Users praise the all-steel construction and lifetime warranty but argue whether frequent breakage posts disqualify it from true BIFL status.&lt;/p&gt;&lt;ul&gt;&lt;li&gt;&lt;strong&gt;Warranty worship:&lt;/strong&gt; Redditors call the warranty awesome and say they make an excellent product and back it up, with many reporting successful no-hassle replacements&lt;/li&gt;&lt;li&gt;&lt;strong&gt;Breaking point controversy:&lt;/strong&gt; Multiple users report collar failures where handle meets blade, with one saying flawed design, its breaking at the same spot as the original&lt;/li&gt;&lt;li&gt;&lt;strong&gt;Weight complaints:&lt;/strong&gt; The all-steel build gets IT'S KINDA HEAVY THOUGH reactions, limiting appeal for lighter tasks&lt;/li&gt;&lt;/ul&gt;&lt;br&gt;&lt;p&gt;&lt;strong&gt;Bottom line:&lt;/strong&gt; Community sees Fiskars as accessible BIFL-lite - not indestructible like vintage tools, but the warranty makes it a shovel for life via service. Polarizing but recommended regularly.&lt;/p&gt;</t>
  </si>
  <si>
    <t>The Fiskars all-steel shovel is a BIFL-lite champion that earns its place through brute strength and warranty backup rather than indestructibility. Its welded construction eliminates the common wooden handle breaking point, but the neck/collar remains vulnerable when used as a pry bar. Perfect for serious gardeners and landscapers willing to trade some weight for durability, and who appreciate the lifetime warranty safety net. At its price point, it represents excellent value compared to cheaper disposable alternatives or premium heritage tools costing 3-4x more.</t>
  </si>
  <si>
    <t>"All-steel welded construction withstands 3-8+ years of heavy farm and landscaping abuse without common handle failures</t>
  </si>
  <si>
    <t>When it breaks, it's at the collar/neck under extreme leverage - repairability depends entirely on warranty service, not DIY fixes</t>
  </si>
  <si>
    <t>Lifetime warranty provides peace of mind but experiences vary from seamless replacements to frustrating delays</t>
  </si>
  <si>
    <t>Exceptional value for serious users who need a reliable tool that might occasionally need warranty replacement</t>
  </si>
  <si>
    <t>Community consensus: heavier than wooden alternatives but worth it for the durability-to-price ratio</t>
  </si>
  <si>
    <t>The Fiskars Digging Shovel features all-steel welded construction built for demanding excavation tasks. With a 14-gauge hardened steel blade and 18-gauge steel shaft, this tool delivers exceptional power for tough soil without flexing. The ergonomic design enhances control while digging, and the sharpened blade maintains its edge through years of heavy use. Backed by Fiskars' lifetime warranty, this shovel combines durability with practical engineering.</t>
  </si>
  <si>
    <t>5-10 years of heavy use, potentially longer with warranty replacement</t>
  </si>
  <si>
    <t>What makes the Fiskars Digging Shovel better than wood or fiberglass handles?</t>
  </si>
  <si>
    <t>The Fiskars Digging Shovel features a welded, hardened steel blade and steel handle, offering superior durability that outlasts wood and won’t flex like fiberglass, ensuring longevity and reliable performance when digging in tough soil.</t>
  </si>
  <si>
    <t>Is the blade sharp and effective for penetrating dense soil?</t>
  </si>
  <si>
    <t>Yes, the Fiskars Digging Shovel has a sharpened steel blade designed for easy penetration into tough and compact soil, and an extra-large foot platform helps maximize force for breaking up hard dirt clods.</t>
  </si>
  <si>
    <t>How does the handle design improve comfort and control?</t>
  </si>
  <si>
    <t>The large D-handle offers secure two-handed control, while ergonomic designs like a mid-grip on fiberglass models provide multiple grip positions for added comfort during extended use.</t>
  </si>
  <si>
    <t>Does the shovel resist rust and is it easy to clean?</t>
  </si>
  <si>
    <t>The powder-coated steel construction helps prevent rust and makes the shovel easy to clean, contributing to long-lasting use in various weather conditions.</t>
  </si>
  <si>
    <t>What is the warranty for the Fiskars Digging Shovel?</t>
  </si>
  <si>
    <t>Fiskars offers a lifetime warranty on their digging shovels, ensuring long-term reliability and customer satisfaction.</t>
  </si>
  <si>
    <t>All-steel welded construction prevents handle breaks</t>
  </si>
  <si>
    <t>Withstands years of abuse in demanding conditions</t>
  </si>
  <si>
    <t>Lifetime warranty with often easy replacements</t>
  </si>
  <si>
    <t>Handles full body weight without flexing</t>
  </si>
  <si>
    <t>Collar/neck area prone to breakage</t>
  </si>
  <si>
    <t>Inconsistent warranty fulfillment experiences</t>
  </si>
  <si>
    <t>Significantly heavier than wooden-handle alternatives</t>
  </si>
  <si>
    <t>Blade arrives dull, requires sharpening</t>
  </si>
  <si>
    <t>{"frequency":{"frequency":"After each use and seasonally","description":"Clean the digging shovel after every use to remove dirt and debris. Inspect and maintain it seasonally for sharpness, handle care, and rust prevention."},"steps":[{"step":1,"title":"Clean","icon":"clean","description":"Remove dirt and mud from the blade and handle thoroughly with water and a stiff brush. Avoid harsh chemicals; dry completely to prevent rust.","products":[{"name":"Stiff Garden Brush","price":"$8-12"},{"name":"Clean Water","price":"Free"}]},{"step":2,"title":"Condition / Maintain","icon":"condition","description":"Sharpen the blade as needed with a metal file to maintain efficient digging. Apply linseed oil to wooden handles or a light machine oil (e.g., WD-40) to metal parts to prevent rust and keep the handle smooth.","products":[{"name":"Metal File","price":"$10-15"},{"name":"Linseed Oil","price":"$10-15"},{"name":"WD-40 Multi-Use Oil","price":"$7-10"}]},{"step":3,"title":"Protect / Store","icon":"protect","description":"Store the shovel in a dry, sheltered location off the ground to avoid moisture and rust. Hanging the tool by the handle or resting the blade on a rack prevents damage and keeps it dry.","products":[]}]}</t>
  </si>
  <si>
    <t>Most Fiskars digging shovels sold in North America are manufactured in China.</t>
  </si>
  <si>
    <t>garden shovel, all-steel construction, ergonomic tool, hardened steel blade, lifetime warranty, heavy-duty digging, landscaping equipment, welded construction, gardening essential, rust-resistant</t>
  </si>
  <si>
    <t>Heavy garden excavation, Landscaping projects, Digging in rocky soil, Farm and agricultural work, Tree planting</t>
  </si>
  <si>
    <t>""Confidently use your full body weight for prying without flexing or breaking - I've had mine for 8+ years of heavy use." – Reddit user</t>
  </si>
  <si>
    <t>Flawed design, it's breaking at the same spot as the original. Great warranty but shouldn't need it repeatedly." – Amazon reviewer</t>
  </si>
  <si>
    <t xml:space="preserve">Santa Cruz </t>
  </si>
  <si>
    <t>Shredder / Grinder</t>
  </si>
  <si>
    <t>https://www.amazon.com/Santa-Cruz-Shredder-Grinder-Crusher/dp/B00VQL94Z4?th=1&amp;amp;linkCode=ll1&amp;amp;tag=buyitforlife08-20&amp;amp;linkId=05385c3f2780f91663533a58c75c235d&amp;amp;language=en_US&amp;amp;ref_=as_li_ss_tl</t>
  </si>
  <si>
    <t>https://amzn.to/4heRRnz</t>
  </si>
  <si>
    <t>B00VQL94Z4</t>
  </si>
  <si>
    <t>https://docs.google.com/document/d/1u-3GfQ9F4mrWcAKQAjORG7JjQq0Hime8NDCcqLMc15Y</t>
  </si>
  <si>
    <t>https://docs.google.com/document/d/16MH5M0mcYmTWoiKMctcnjh7v6OgvEK6SCtMTcB2NFvk/edit</t>
  </si>
  <si>
    <t>https://docs.google.com/document/d/1ZAzrc8O77K0kOBDzJpPmbzLTzC_zpPpmERoxLLQ-5t0/edit</t>
  </si>
  <si>
    <t>https://docs.google.com/document/d/1AFC2KwWB_mz-02gL4xD8dXr3iAQC-Pr-K5cK2PxxIEA/edit</t>
  </si>
  <si>
    <t>https://www.amazon.com/stores/SantaCruzShredder/page/D84DA3B2-D674-436F-967E-7632D382A1F4?is_byline_deeplink=true&amp;deeplink=DEEAF75C-85D1-4298-87E8-8FA97758052D&amp;redirect_store_id=D84DA3B2-D674-436F-967E-7632D382A1F4&amp;lp_asin=B00VQL94Z4&amp;ref_=ast_bln&amp;store_ref=bl_ast_dp_brandLogo_sto</t>
  </si>
  <si>
    <t>https://m.media-amazon.com/images/I/71FFJin95LL._AC_SL1500_.jpg</t>
  </si>
  <si>
    <t>https://m.media-amazon.com/images/I/71FFJin95LL._AC_SL1500_.jpg, https://m.media-amazon.com/images/I/713JNjeq4kL._AC_SL1500_.jpg, https://m.media-amazon.com/images/I/71DFXlplb3L._AC_SL1500_.jpg, https://m.media-amazon.com/images/I/718y0cEwrPL._AC_SL1500_.jpg, https://m.media-amazon.com/images/I/81-ZtSJ76FL._AC_SL1500_.jpg, https://m.media-amazon.com/images/I/71QmPn9dPiL._AC_SL1500_.jpg, https://m.media-amazon.com/images/I/71RDE-MqosL._AC_SL1500_.jpg</t>
  </si>
  <si>
    <t>Home &amp; Kitchen &gt; Kitchen &amp; Dining &gt; Kitchen Utensils &amp; Gadgets &gt; Seasoning &amp; Spice Tools &gt; Herb &amp; Spice Mills</t>
  </si>
  <si>
    <t>[ BUILT-TO-LAST ] - Superior to other herb and spice grinders, it is made out of solid aircraft-grade aluminium and has an anodized scratch-resistant finish that adds to its strength, making it a product that will last long [ SHARP TEETH ] - Our three-piece herb grinder comes with 45 shaped sharp teeth that are firmly installed and help you produce evenly ground, fluffy material with extreme efficiency and smoothly each and every time you use it [ EASY TO USE ] - Our 2.2-inch herb grinder coupled with a scraper has a large capacity to store herbs and is quite simple to use and clean. Just it requires turning the lid in a back and forth twisting motion to obtain better consistency [ STRONG MAGNETIC LID ] - Thanks to its unique magnetic lock system! Apart from preventing herbs from spillage during transit, it offers an air-tight seal to keep your content away from moisture and retain the natural flavour and smell</t>
  </si>
  <si>
    <t>2.2"W x 2.2"H</t>
  </si>
  <si>
    <t>[ BUILT-TO-LAST ] - Superior to other herb and spice grinders, it is made out of solid aircraft-grade aluminium and has an anodized scratch-resistant finish that adds to its strength, making it a product that will last long</t>
  </si>
  <si>
    <t>[ SHARP TEETH ] - Our three-piece herb grinder comes with 45 shaped sharp teeth that are firmly installed and help you produce evenly ground, fluffy material with extreme efficiency and smoothly each and every time you use it</t>
  </si>
  <si>
    <t>[ EASY TO USE ] - Our 2.2-inch herb grinder coupled with a scraper has a large capacity to store herbs and is quite simple to use and clean. Just it requires turning the lid in a back and forth twisting motion to obtain better consistency</t>
  </si>
  <si>
    <t>[ STRONG MAGNETIC LID ] - Thanks to its unique magnetic lock system! Apart from preventing herbs from spillage during transit, it offers an air-tight seal to keep your content away from moisture and retain the natural flavour and smell</t>
  </si>
  <si>
    <t>&lt;p&gt;The Santa Cruz Shredder stands as one of the few herb grinders that genuinely earns its BIFL status. Made from anodized aluminum with thoughtfully engineered teeth, most users report years of trouble-free service, with many expecting it to last decades.&lt;/p&gt;&lt;ul&gt;&lt;li&gt;&lt;strong&gt;Construction excellence:&lt;/strong&gt; Hefty, solid aluminum construction with precisely machined teeth that resist wear. Many users report their decade-old units still performing like new with minimal maintenance.&lt;/li&gt;&lt;li&gt;&lt;strong&gt;Design thoughtfulness:&lt;/strong&gt; Smart features like the magnetic lid, threading that resists cross-threading, and deep collection chamber all contribute to long-term reliability.&lt;/li&gt;&lt;li&gt;&lt;strong&gt;Quality control concerns:&lt;/strong&gt; A worrying number of users report manufacturing defects like chips, scratches, and burrs right out of the box, which undermine the premium positioning.&lt;/li&gt;&lt;/ul&gt;&lt;br&gt;&lt;p&gt;&lt;strong&gt;Bottom line:&lt;/strong&gt; With proper care, this grinder should outlast cheaper alternatives by decades, though occasional QC issues prevent a perfect score.&lt;/p&gt;</t>
  </si>
  <si>
    <t>&lt;p&gt;The Santa Cruz Shredder offers moderate repairability with a focus on durability rather than easy user fixes.&lt;/p&gt;&lt;ul&gt;&lt;li&gt;&lt;strong&gt;Design considerations:&lt;/strong&gt; Solid aluminum construction means less breakage, but no user-serviceable parts documented. Many users report owning them for over a decade without issues.&lt;/li&gt;&lt;li&gt;&lt;strong&gt;Common maintenance:&lt;/strong&gt; Primary maintenance is cleaning resin buildup with isopropyl alcohol. Users note it gunks up over time like cheaper grinders but can be restored with proper cleaning.&lt;/li&gt;&lt;li&gt;&lt;strong&gt;Warranty support:&lt;/strong&gt; Limited lifetime warranty only covers tooth breakage, not cosmetic issues. Requires return to manufacturer with proof of purchase from authorized dealer.&lt;/li&gt;&lt;/ul&gt;&lt;br&gt;&lt;p&gt;&lt;strong&gt;Bottom line:&lt;/strong&gt; Built to last but not designed for user repairs beyond cleaning. When it does eventually fail, replacement is likely the only option as there's no evidence of available replacement parts or official repair process.&lt;/p&gt;</t>
  </si>
  <si>
    <t>&lt;p&gt;Santa Cruz Shredder offers a limited lifetime warranty that specifically covers the breaking of patented teeth under normal use, but with notable exclusions and conditions.&lt;/p&gt;&lt;ul&gt;&lt;li&gt;&lt;strong&gt;Coverage:&lt;/strong&gt; Limited to teeth breaking during normal use; excludes cosmetic damage, user-caused damage, and titanium/quartz models.&lt;/li&gt;&lt;li&gt;&lt;strong&gt;Conditions:&lt;/strong&gt; Requires purchase from authorized dealers only (including official Amazon store) with proof of purchase.&lt;/li&gt;&lt;li&gt;&lt;strong&gt;Process:&lt;/strong&gt; Item must be returned for warranty service, suggesting a somewhat involved claim process.&lt;/li&gt;&lt;/ul&gt;&lt;br&gt;&lt;p&gt;&lt;strong&gt;Bottom line:&lt;/strong&gt; A decent long-term warranty with clear but restrictive terms that protects against the most critical failure point (teeth breaking) while excluding cosmetic issues and requiring verification of authorized purchase.&lt;/p&gt;</t>
  </si>
  <si>
    <t xml:space="preserve">&lt;p&gt;&amp;lt;p&amp;gt;Santa Cruz Shredder shows solid sustainability credentials through exceptional durability and a surprising eco-friendly option. Multiple users report their grinders lasting over a decade with one saying it should serve me for a lifetime, while another notes your strength will fail before the grinder does.&amp;lt;/p&amp;gt;&amp;lt;ul&amp;gt;&amp;lt;li&amp;gt;&amp;lt;strong&amp;gt;Built to last:&amp;lt;/strong&amp;gt; Heavy-duty anodized aluminum construction means fewer replacements over time, with users specifically choosing it as a buy it once purchase&amp;lt;/li&amp;gt;&amp;lt;li&amp;gt;&amp;lt;strong&amp;gt;Hemp alternative:&amp;lt;/strong&amp;gt; Their biodegradable hemp grinder surprises users who even prefer them over my 100 dollar metal santa cruz shredder, offering a plant-based option&amp;lt;/li&amp;gt;&amp;lt;li&amp;gt;&amp;lt;strong&amp;gt;Lifetime warranty:&amp;lt;/strong&amp;gt; Covers breaking of teeth under normal use, encouraging repair over replacement&amp;lt;/li&amp;gt;&amp;lt;/ul&amp;gt;&amp;lt;br&amp;gt;&amp;lt;p&amp;gt;&amp;lt;strong&amp;gt;Bottom line:&amp;lt;/strong&amp;gt; A genuine BIFL product that reduces waste through longevity, though lacks transparency on sourcing and manufacturing practices. The hemp model pushes them above average for offering a renewable material option.&amp;lt;/p&amp;gt;&lt;/p&gt;
</t>
  </si>
  <si>
    <t>&lt;p&gt;Santa Cruz Shredder enjoys dominant respect on Reddit as the benchmark for quality herb grinders. Users report owning them for over a decade, and the brand is repeatedly positioned as a buy it once, cry once purchase that delivers on its premium promise.&lt;/p&gt;&lt;ul&gt;&lt;li&gt;&lt;strong&gt;Build quality consensus:&lt;/strong&gt; Redditors consistently praise the hefty feel and lifetime durability, with one user noting their strength will fail before the grinder does&lt;/li&gt;&lt;li&gt;&lt;strong&gt;Performance praise:&lt;/strong&gt; The hemp model surprises with users preferring it over even the $100 metal versions for grind quality&lt;/li&gt;&lt;li&gt;&lt;strong&gt;Main gripe:&lt;/strong&gt; Still gunks up with resin after a while like cheaper grinders, leading some to question if the premium is worth it&lt;/li&gt;&lt;/ul&gt;&lt;br&gt;&lt;p&gt;&lt;strong&gt;Bottom line:&lt;/strong&gt; BIFL community sees it as the gold standard that justifies its price through proven longevity, though emerging ultra-premium brands like Brilliant Cut threaten its top spot.&lt;/p&gt;</t>
  </si>
  <si>
    <t>The Santa Cruz Shredder earns its BIFL status through exceptional durability and smart engineering. Made from anodized aluminum with precision-machined teeth, it represents a genuine 'buy once' investment for herb enthusiasts. While not designed for user repair beyond cleaning, most units serve for a decade or longer. The limited lifetime warranty covers the critical failure point (teeth breakage) but excludes cosmetic issues. Despite occasional QC concerns and premium pricing, it remains the gold standard that cheaper alternatives struggle to match. Perfect for serious users who want reliability and are willing to pay for proven performance.</t>
  </si>
  <si>
    <t>"Anodized aluminum construction with thoughtfully engineered teeth delivers decade-plus lifespans with minimal maintenance</t>
  </si>
  <si>
    <t>Limited repairability beyond cleaning - built to last rather than be fixed, with no available replacement parts</t>
  </si>
  <si>
    <t>Limited lifetime warranty covers only tooth breakage, requires proof of purchase from authorized dealers</t>
  </si>
  <si>
    <t>Premium price justified by exceptional longevity, though some users question value when comparing to newer ultra-premium competitors</t>
  </si>
  <si>
    <t>Consistently praised by BIFL community as the benchmark for herb grinders, with even the biodegradable hemp model receiving high marks</t>
  </si>
  <si>
    <t>The Santa Cruz Shredder is crafted from aircraft-grade anodized aluminum for exceptional durability. Featuring 45 precision-machined teeth that consistently produce an even, fluffy grind with every use. The 2.2-inch design includes a magnetic lid system that prevents spillage while creating an airtight seal to preserve contents. This thoughtfully engineered herb grinder combines substantial heft, scratch-resistant finish, and functional design for decades of reliable performance.</t>
  </si>
  <si>
    <t>10+ years with regular use, potentially decades with proper cleaning and maintenance</t>
  </si>
  <si>
    <t>What makes the Santa Cruz Shredder different from other weed grinders?</t>
  </si>
  <si>
    <t>The Santa Cruz Shredder features patented four-pointed teeth that provide the fluffiest, most consistent grind. It uses a T304 Micronic Precision Woven Non-Fraying Stainless Steel screen to filter pollen optimally without impurities, and strong neodymium magnets to secure herbs and reduce odor leakage. Its metal parts are anodized for durability and smooth operation, which differentiates it from most other grinders on the market.</t>
  </si>
  <si>
    <t>Is the Santa Cruz Shredder covered by a warranty?</t>
  </si>
  <si>
    <t>Yes, Santa Cruz Shredder offers a Limited Lifetime Warranty covering the breaking of their patented shredder teeth under normal use, but this warranty does not cover scratches, dents, user damage, or titanium and quartz products. Warranty claims require proof of purchase and can only be made for purchases from authorized dealers or their official Amazon account.</t>
  </si>
  <si>
    <t>Which sizes and configurations are available for the Santa Cruz Shredder?</t>
  </si>
  <si>
    <t>Santa Cruz Shredder grinders come in multiple sizes and configurations including two-piece, three-piece, and four-piece models in four different sizes. The medium 3-piece and large 4-piece grinders are especially popular for their practicality and performance.</t>
  </si>
  <si>
    <t>How should I use the Santa Cruz Shredder for best results?</t>
  </si>
  <si>
    <t>To operate, place flower between the lid and base teeth, apply light downward pressure, and rotate back and forth until the teeth meet. Additional rotations and tapping release finely shredded, fluffy buds into the collection chamber. Pre-breaking up large buds before grinding can improve efficiency.</t>
  </si>
  <si>
    <t>What type of grind does the Santa Cruz Shredder produce and what is it best suited for?</t>
  </si>
  <si>
    <t>The Santa Cruz Shredder produces a medium-coarse, fluffy grind, ideal for smokers and dry herb vaporizers, especially convection-type vaporizers. The coarser grind improves airflow and combustion. Users can also flip their herb and re-grind for a finer consistency if needed.</t>
  </si>
  <si>
    <t>Exceptional longevity, lasting over a decade</t>
  </si>
  <si>
    <t>Heavy-duty anodized aluminum construction</t>
  </si>
  <si>
    <t>Magnetic lid prevents accidental opening</t>
  </si>
  <si>
    <t>Limited lifetime warranty for teeth breakage</t>
  </si>
  <si>
    <t>Gunks up with resin like cheaper alternatives</t>
  </si>
  <si>
    <t>Quality control issues reported by some users</t>
  </si>
  <si>
    <t>Limited warranty excludes cosmetic damage</t>
  </si>
  <si>
    <t>{"frequency":{"frequency":"As Needed","description":"Clean your Santa Cruz Shredder whenever it becomes clogged or gunked up, typically after extensive use."},"steps":[{"step":1,"title":"Clean","icon":"clean","description":"Use isopropyl alcohol for cleaning. Remove any remaining material, apply alcohol to a rag for the outer parts, and soak the pieces if necessary. Use cotton swabs to clean the teeth.","products":[{"name":"Isopropyl Alcohol","price":"$5-10"}]},{"step":2,"title":"Condition / Maintain","icon":"condition","description":"Apply Santa Cruz Shredder Grease to keep the grinder running smoothly. Clean the grinder first, then apply the grease for optimal performance.","products":[{"name":"Santa Cruz Shredder Grease","price":"$5-10"}]},{"step":3,"title":"Protect / Store","icon":"protect","description":"Store the grinder in a dry place. Avoid banging or scraping the grinder too hard, as this can affect its lifespan. Keep it away from children and pets.","products":[]}]}</t>
  </si>
  <si>
    <t>Manufactured in California, USA using high-quality materials and precision engineering.</t>
  </si>
  <si>
    <t>herb grinder, anodized aluminum, kitchen tool, spice mill, magnetic lid, durable grinder, aircraft-grade aluminum, precision teeth, kitchen gadget, santa cruz</t>
  </si>
  <si>
    <t>Herb preparation, Spice grinding, Travel and portable use, Daily kitchen tasks</t>
  </si>
  <si>
    <t>""Your strength will fail before the grinder does." – Reddit user</t>
  </si>
  <si>
    <t>I prefer my biodegradable hemp version over my 100 dollar metal Santa Cruz shredder." – Reddit user</t>
  </si>
  <si>
    <t>Yakima Camp Wool Throw / Blanket</t>
  </si>
  <si>
    <t>https://www.amazon.com/Pendleton-Yakima-Throw-Blanket-Mineral/dp/B00WH2OINY?th=1&amp;amp;linkCode=ll1&amp;amp;tag=buyitforlife08-20&amp;amp;linkId=5efc6a082c733647dacfba76772f876f&amp;amp;language=en_US&amp;amp;ref_=as_li_ss_tl</t>
  </si>
  <si>
    <t>https://amzn.to/42J7td3</t>
  </si>
  <si>
    <t>B00WH2OINY</t>
  </si>
  <si>
    <t>https://docs.google.com/document/d/1fpJTatWyUWBpZXMmM5bgsaC0Vu5Gv_1A8rXAkEte3Hw</t>
  </si>
  <si>
    <t>https://docs.google.com/document/d/13VreVBt8AkyP54xzC7mOusKRpSVAIFM5ST0E57s0DTw/edit</t>
  </si>
  <si>
    <t>https://docs.google.com/document/d/1Gw0PaAWwBJ8USFdGnCw1f9rQA6YuLR2SpFabaBonNlM/edit</t>
  </si>
  <si>
    <t>https://docs.google.com/document/d/1BpGAoBZayVuBq5WqAuAxFKHCnVPxzmbPf6MRa3TFEnA/edit</t>
  </si>
  <si>
    <t>https://www.amazon.com/stores/Pendleton/page/70DE16EA-403B-4565-A2B6-3B60C5F35285?is_byline_deeplink=true&amp;deeplink=D3B5A4FF-ECF6-40EF-8B86-E412E9086C7E&amp;redirect_store_id=70DE16EA-403B-4565-A2B6-3B60C5F35285&amp;lp_asin=B00EYPH492&amp;ref_=ast_bln&amp;store_ref=bl_ast_dp_brandLogo_sto</t>
  </si>
  <si>
    <t>https://m.media-amazon.com/images/I/91Ax7aRUewL._AC_SL1500_.jpg</t>
  </si>
  <si>
    <t>https://m.media-amazon.com/images/I/91Ax7aRUewL._AC_SL1500_.jpg, https://m.media-amazon.com/images/I/91uBnyZJ5WL._AC_SL1500_.jpg, https://m.media-amazon.com/images/I/81Cc9RZBoSL._AC_SL1500_.jpg, https://m.media-amazon.com/images/I/A1g4FWYXoVL._AC_SL1500_.jpg, https://m.media-amazon.com/images/I/81uZHksfZWL._AC_SL1500_.jpg, https://m.media-amazon.com/images/I/81qVWnhHitL._AC_SL1500_.jpg, https://m.media-amazon.com/images/I/81iyXGkzofL._AC_SL1500_.jpg</t>
  </si>
  <si>
    <t>Home &amp; Kitchen &gt; Bedding &gt; Blankets &amp; Throws</t>
  </si>
  <si>
    <t>Versatile by nature - Sleep soundly indoors or out with our wool camp blanket, famously durable and warm; each piece is as versatile as it is enduring. Warmth without the weight – Crafted with a high wool content, this wool-rich blanket offers lasting warmth, comfort, and durability while staying lightweight and portable. Expertly woven to endure travel and daily use, perfect at home or on the go. Spacious comfort - Perfect as a camping blanket for outdoor adventures or a travel blanket for picnics, concerts, and cozy nights at home. Durable construction – Edges are reinforced with sturdy whipstitch binding for added durability of the wool blanket. The wool’s natural resilience helps it retain softness, strength, and beauty over time, ensuring years of comfort and use. Crafted with pride – Made from soft, durable wool with rich mixed yarns and classic camp stripes, this camping blanket reflects superior quality and iconic Pendleton style—an investment in lasting warmth, comfort, and timeless design.</t>
  </si>
  <si>
    <t>86% wool, 14% cotton</t>
  </si>
  <si>
    <t>90"L x 90"W</t>
  </si>
  <si>
    <t>Versatile by nature - Sleep soundly indoors or out with our wool camp blanket, famously durable and warm; each piece is as versatile as it is enduring.</t>
  </si>
  <si>
    <t>Warmth without the weight – Crafted with a high wool content, this wool-rich blanket offers lasting warmth, comfort, and durability while staying lightweight and portable. Expertly woven to endure travel and daily use, perfect at home or on the go.</t>
  </si>
  <si>
    <t>Spacious comfort - Perfect as a camping blanket for outdoor adventures or a travel blanket for picnics, concerts, and cozy nights at home.</t>
  </si>
  <si>
    <t>Durable construction – Edges are reinforced with sturdy whipstitch binding for added durability of the wool blanket. The wool’s natural resilience helps it retain softness, strength, and beauty over time, ensuring years of comfort and use.</t>
  </si>
  <si>
    <t>Crafted with pride – Made from soft, durable wool with rich mixed yarns and classic camp stripes, this camping blanket reflects superior quality and iconic Pendleton style—an investment in lasting warmth, comfort, and timeless design.</t>
  </si>
  <si>
    <t>&lt;p&gt;The Pendleton Yakima Camp Wool Throw demonstrates exceptional BIFL qualities with consistent reports of blankets lasting 30+ years and being passed down through generations. Multiple users across platforms confirm these are true heirloom pieces with superior craftsmanship and natural wool construction that withstands decades of regular use.&lt;/p&gt;&lt;ul&gt;&lt;li&gt;&lt;strong&gt;Material excellence:&lt;/strong&gt; 100% pure virgin wool provides natural durability, fire-resistance, and temperature regulation - all crucial for long-term performance.&lt;/li&gt;&lt;li&gt;&lt;strong&gt;Generational durability:&lt;/strong&gt; Users repeatedly mention blankets lasting 30+ years with daily use, with one noting their blanket is still in excellent condition after three decades.&lt;/li&gt;&lt;li&gt;&lt;strong&gt;Red flag - isolated quality concern:&lt;/strong&gt; One report of edge stitching unraveling after minimal use coupled with poor warranty response deserves caution, though this appears to be an outlier.&lt;/li&gt;&lt;/ul&gt;&lt;br&gt;&lt;p&gt;&lt;strong&gt;Bottom line:&lt;/strong&gt; This is what BIFL looks like - a product engineered to last decades, not years, with real-world evidence backing up the claims. The scratchy texture is the trade-off for authentic durability.&lt;/p&gt;</t>
  </si>
  <si>
    <t>&lt;p&gt;Pendleton wool blankets score high for repairability due to their simple construction and traditional materials that respond well to standard repair techniques.&lt;/p&gt;&lt;ul&gt;&lt;li&gt;&lt;strong&gt;Stitching repair:&lt;/strong&gt; Multiple users mention edge stitching issues that are easily repairable with basic sewing skills. One reviewer noted edge unraveling after three uses, but this is fixable with needle and thread.&lt;/li&gt;&lt;li&gt;&lt;strong&gt;Material durability:&lt;/strong&gt; Users consistently report blankets lasting 30+ years with regular use, indicating exceptional fiber integrity that handles repair well. One user specifically mentioned their blanket still gets daily use after three decades.&lt;/li&gt;&lt;li&gt;&lt;strong&gt;Maintenance access:&lt;/strong&gt; While labeled dry-clean only, many users successfully hand-wash or spot-clean with wool-safe detergents, extending usability between professional cleanings.&lt;/li&gt;&lt;/ul&gt;&lt;br&gt;&lt;p&gt;&lt;strong&gt;Bottom line:&lt;/strong&gt; Pure wool construction makes these blankets highly repairable through darning, patching, or re-stitching edges with standard tools, though manufacturer warranty support appears inconsistent based on one negative service experience.&lt;/p&gt;</t>
  </si>
  <si>
    <t>&lt;p&gt;Pendleton offers a limited warranty covering manufacturing defects with a repair-first approach, but lacks clear duration terms.&lt;/p&gt;&lt;ul&gt;&lt;li&gt;&lt;strong&gt;Repair Priority:&lt;/strong&gt; Pendleton attempts to repair manufacturing defects before considering replacement or store credit.&lt;/li&gt;&lt;li&gt;&lt;strong&gt;Documentation Gaps:&lt;/strong&gt; No specific warranty period is stated in official documentation, creating uncertainty for buyers.&lt;/li&gt;&lt;li&gt;&lt;strong&gt;Customer Experience:&lt;/strong&gt; At least one review mentioned Pendleton refusing to help with a quality issue, suggesting inconsistent warranty support.&lt;/li&gt;&lt;/ul&gt;&lt;br&gt;&lt;p&gt;&lt;strong&gt;Bottom line:&lt;/strong&gt; While Pendleton's reputation for quality is strong, their warranty lacks transparency on duration and customer reports show mixed experiences with claims.&lt;/p&gt;</t>
  </si>
  <si>
    <t xml:space="preserve">&lt;p&gt;&amp;lt;p&amp;gt;The reviews mention that users expect these blankets to last forever and be passed down to grandchildren, suggesting exceptional durability that reduces replacement waste. Multiple reviewers emphasize the natural wool material and Made in America craftsmanship.&amp;lt;/p&amp;gt;&amp;lt;ul&amp;gt;&amp;lt;li&amp;gt;&amp;lt;strong&amp;gt;Natural Material:&amp;lt;/strong&amp;gt; Users appreciate the 100% wool construction, with one noting wool stays naturally cleaner and is better for our skin, health, and earth compared to synthetic alternatives&amp;lt;/li&amp;gt;&amp;lt;li&amp;gt;&amp;lt;strong&amp;gt;Generational Durability:&amp;lt;/strong&amp;gt; Reviews consistently describe 30+ year lifespans, with blankets becoming family heirlooms rather than landfill waste&amp;lt;/li&amp;gt;&amp;lt;li&amp;gt;&amp;lt;strong&amp;gt;Repair Potential:&amp;lt;/strong&amp;gt; Warranty covers manufacturing faults with repair prioritized over replacement, though one user reported poor response to edge stitching failure&amp;lt;/li&amp;gt;&amp;lt;/ul&amp;gt;&amp;lt;br&amp;gt;&amp;lt;p&amp;gt;&amp;lt;strong&amp;gt;Bottom line:&amp;lt;/strong&amp;gt; While there&amp;#39;s no mention of recycled content or carbon footprint, the combination of natural materials and multi-decade lifespan makes this a moderately sustainable choice that reduces consumption through longevity.&amp;lt;/p&amp;gt;&lt;/p&gt;
</t>
  </si>
  <si>
    <t>&lt;p&gt;Reddit consensus puts Pendleton as a BIFL champion with legendary 30+ year durability stories, though the scratchy initial texture divides new buyers. Amazon reviews echo this split between heirloom believers and texture critics.&lt;/p&gt;&lt;ul&gt;&lt;li&gt;&lt;strong&gt;Heritage Status:&lt;/strong&gt; Users share stories of blankets lasting decades - one Redditor uses their company gift blanket daily after 30 years, reinforcing the will last forever sentiment from Amazon&lt;/li&gt;&lt;li&gt;&lt;strong&gt;Texture Divide:&lt;/strong&gt; Both platforms show the same complaint - many expect premium softness but get hearty wool that feels rough initially, with one Amazon reviewer saying dogs won't even lay on it&lt;/li&gt;&lt;li&gt;&lt;strong&gt;Quality Control Concerns:&lt;/strong&gt; While most praise superior craftsmanship, one Amazon review detailed edge stitching failure after 3 uses with company refusing to help - a red flag for BIFL expectations&lt;/li&gt;&lt;/ul&gt;&lt;br&gt;&lt;p&gt;&lt;strong&gt;Bottom line:&lt;/strong&gt; Community trusts Pendleton's longevity but warns newcomers about the scratchy feel and dry-clean-only maintenance that adds lifetime costs.&lt;/p&gt;</t>
  </si>
  <si>
    <t>Pendleton Yakima Camp Wool Throws earn their BIFL status through genuine multigenerational durability, with consistent reports of 30+ year lifespans. The pure wool construction trades initial softness for decades of performance. Ideal for buyers willing to invest in a true heirloom piece that improves with age, though be prepared for scratchy texture and limited warranty support. This is what genuine longevity looks like in an age of disposable goods—a product engineered to outlast trends, backed by generations of satisfied owners.</t>
  </si>
  <si>
    <t>"Exceptional 30+ year lifespan confirmed across multiple user generations, with pure virgin wool construction that maintains integrity for decades</t>
  </si>
  <si>
    <t>Simple design allows for easy home repairs of common edge stitching issues using basic sewing skills</t>
  </si>
  <si>
    <t>Underwhelming warranty lacks clear duration terms and shows inconsistent customer support for manufacturing defects</t>
  </si>
  <si>
    <t>Premium price justified by potential heirloom status, though budget for occasional professional cleaning</t>
  </si>
  <si>
    <t>Community universally praises longevity but warns new buyers about initial scratchy texture that softens with time</t>
  </si>
  <si>
    <t>The Pendleton Yakima Camp Wool Throw combines heritage craftsmanship with exceptional durability in a versatile blanket designed to last generations. Constructed with 86% wool and 14% cotton, this blanket features sturdy whipstitched edges and naturally resilient fibers that maintain their integrity through decades of use. Perfect for both indoor comfort and outdoor adventures, it offers substantial warmth without excessive weight, embodying timeless quality that improves with age.</t>
  </si>
  <si>
    <t>30+ years, potentially becoming a multi-generational heirloom</t>
  </si>
  <si>
    <t>What is the size of the Yakima Camp Wool Throw by Pendleton?</t>
  </si>
  <si>
    <t>The Yakima Camp Wool Throw by Pendleton measures 54 inches by 66 inches (137 cm by 168 cm).</t>
  </si>
  <si>
    <t>What materials are used to make the Yakima Camp Wool Throw?</t>
  </si>
  <si>
    <t>The Yakima Camp Wool Throw is made from pure virgin wool combined with cotton.</t>
  </si>
  <si>
    <t>Where is the Yakima Camp Wool Throw by Pendleton made?</t>
  </si>
  <si>
    <t>The Yakima Camp Wool Throw is made in the USA, with fabric woven in Pendleton's American mills.</t>
  </si>
  <si>
    <t>How should the Yakima Camp Wool Throw be cleaned?</t>
  </si>
  <si>
    <t>For longevity and quality preservation, the Yakima Camp Wool Throw should be dry cleaned. If home care is necessary, handle with care and avoid harsh detergents or extreme temperatures.</t>
  </si>
  <si>
    <t>What is the cost of the Yakima Camp Wool Throw by Pendleton?</t>
  </si>
  <si>
    <t>The Yakima Camp Wool Throw by Pendleton is priced at $149.00.</t>
  </si>
  <si>
    <t>Exceptional 30+ year lifespan</t>
  </si>
  <si>
    <t>100% pure virgin wool construction</t>
  </si>
  <si>
    <t>Often becomes cherished family heirloom</t>
  </si>
  <si>
    <t>Made in America craftsmanship</t>
  </si>
  <si>
    <t>Initially scratchy texture, not soft</t>
  </si>
  <si>
    <t>Dry-clean only adds maintenance costs</t>
  </si>
  <si>
    <t>Some edge stitching quality concerns</t>
  </si>
  <si>
    <t>Inconsistent warranty support</t>
  </si>
  <si>
    <t>{"frequency":{"frequency":"As Needed","description":"Maintain the Yakima Camp Wool Throw/Blanket by cleaning small stains immediately and performing deeper maintenance when necessary."},"steps":[{"step":1,"title":"Clean","icon":"clean","description":"For minor stains, use cold water or seltzer to blot. Major cleaning should be done via dry cleaning to preserve the wool. Avoid bleach, harsh detergents, and high heat. Recommend using professional dry cleaning services.","products":[]},{"step":2,"title":"Condition / Maintain","icon":"condition","description":"Shake and brush the blanket regularly to prevent pilling and debris accumulation. Occasionally expose it to sunlight to naturally freshen the fibers.","products":[]},{"step":3,"title":"Protect / Store","icon":"protect","description":"Store the blanket in a plastic airtight bag or box to protect against moths and moisture. Refold and air out the blanket every few months to maintain its shape and prevent damage.","products":[]}]}</t>
  </si>
  <si>
    <t>Woven and finished in Pendleton's American mills, primarily in Washougal, Washington, using both domestic and imported wool.</t>
  </si>
  <si>
    <t>wool blanket, camping throw, pendleton, heirloom quality, outdoor blanket, whipstitch binding, natural fibers, american made, temperature regulating, durable bedding</t>
  </si>
  <si>
    <t>Home comfort and decor, Outdoor camping, Picnics and concerts, Family heirloom, Travel companion</t>
  </si>
  <si>
    <t>""These blankets are meant to last forever and be passed down to your grandchildren. So worth the investment." – Amazon reviewer</t>
  </si>
  <si>
    <t>I still use my Pendleton blanket daily after 30 years, and it's in excellent condition despite regular use." – Reddit user</t>
  </si>
  <si>
    <t>ExOfficio</t>
  </si>
  <si>
    <t>Men's Give-N-Go Boxers</t>
  </si>
  <si>
    <t>https://www.amazon.com/ExOfficio-Give-N-Go-Boxer-Black-Medium/dp/B0036ZA02E?&amp;amp;linkCode=ll1&amp;amp;tag=buyitforlife08-20&amp;amp;linkId=bc0171dbd06198d2c058772073b21e17&amp;amp;language=en_US&amp;amp;ref_=as_li_ss_tl</t>
  </si>
  <si>
    <t>https://amzn.to/42J7ttz</t>
  </si>
  <si>
    <t>B0036ZA02E</t>
  </si>
  <si>
    <t>https://docs.google.com/document/d/1zDsStzJmIG131JqxKGi-l4XSQTFcTwF6GS9LFoIji0w</t>
  </si>
  <si>
    <t>https://docs.google.com/document/d/1hTbEBZ3m2povJwiVvpJua1S3DOiLxnOy9XqxWUvFiRs/edit</t>
  </si>
  <si>
    <t>https://docs.google.com/document/d/1-AlO4yLHbxktJGQEY0gaSOCMAKEyYea9sCNfwLH2YxE/edit</t>
  </si>
  <si>
    <t>https://docs.google.com/document/d/1xhZGRHgPXBcS-zXLZAc6qlvRaGwWlIwTRUuVEaukoak/edit</t>
  </si>
  <si>
    <t>https://docs.google.com/document/d/1NKUBfKgr1w1Vzw-f52ngtdT0KcVrX94F5CUf2Q1sTN8/edit</t>
  </si>
  <si>
    <t>https://www.amazon.com/stores/ExOfficio/page/5D2661F5-1ED6-4932-B7F9-1312EE552E85?is_byline_deeplink=true&amp;deeplink=2BC7E2BD-AF0B-49B6-B1DA-50F660105FC1&amp;redirect_store_id=5D2661F5-1ED6-4932-B7F9-1312EE552E85&amp;lp_asin=B08MDMSYKV&amp;ref_=ast_bln&amp;store_ref=bl_ast_dp_brandLogo_sto</t>
  </si>
  <si>
    <t>https://m.media-amazon.com/images/I/51wT9lfCOEL._AC_SL1000_.jpg</t>
  </si>
  <si>
    <t>Clothing, Shoes &amp; Jewelry &gt; Men &gt; Clothing &gt; Underwear &gt; Boxers</t>
  </si>
  <si>
    <t>These breathable men's boxer shorts are great for traveling by plane, hiking, exploring cities, or any time comfort, freshness, and moisture wicking are your top concerns Breathable/wickable mesh improves airflow and keeps you dry Quick drying fabric is ready to wear within hours so you can wash, go, and pack less Waistband stretches to fit and retains shape for durability</t>
  </si>
  <si>
    <t>17 countries. 6 weeks. One pair of award-winning underwear. (Ok, maybe two.) Join the thousands of people who have discovered the ExOfficio travel underwear revolution. Just toss your Give-N-Go‘'s in the laundry or wash them in a sink. Within hours you will have a fresh, dry pair of underwear. Breathable, lightweight, odor resistant and long-wearing, you will toss them into your carry-on for every trip. Soon they will replace every other pair in your underwear drawer.</t>
  </si>
  <si>
    <t>9 x 6 x 1 inches; 3.2 ounces</t>
  </si>
  <si>
    <t>These breathable men's boxer shorts are great for traveling by plane, hiking, exploring cities, or any time comfort, freshness, and moisture wicking are your top concerns</t>
  </si>
  <si>
    <t>Breathable/wickable mesh improves airflow and keeps you dry</t>
  </si>
  <si>
    <t>Quick drying fabric is ready to wear within hours so you can wash, go, and pack less</t>
  </si>
  <si>
    <t>Waistband stretches to fit and retains shape for durability</t>
  </si>
  <si>
    <t>&lt;p&gt;A tale of two histories: older versions built to last a decade, newer models showing concerning quality decline. The nylon fabric construction is legitimately impressive for travel with quick-drying abilities being their standout feature.&lt;/p&gt;&lt;ul&gt;&lt;li&gt;&lt;strong&gt;Legacy Quality:&lt;/strong&gt; Many users report 5-10+ years of regular use from older models with minimal wear beyond waistband stretching.&lt;/li&gt;&lt;li&gt;&lt;strong&gt;Recent Concerns:&lt;/strong&gt; Newer production (past 3-5 years) shows increased pilling, thinner material, and waistband issues after fewer washes.&lt;/li&gt;&lt;li&gt;&lt;strong&gt;Material Performance:&lt;/strong&gt; The nylon/spandex blend excels at moisture-wicking and quick-drying, making these genuinely practical for travel and minimalist packing.&lt;/li&gt;&lt;/ul&gt;&lt;br&gt;&lt;p&gt;&lt;strong&gt;Bottom line:&lt;/strong&gt; Still better than most underwear on the market, but the concerning quality decline means you're buying good underwear, not the BIFL legend they once were.&lt;/p&gt;</t>
  </si>
  <si>
    <t>&lt;p&gt;These boxers have limited repair options as textile products, with most users replacing rather than repairing them.&lt;/p&gt;&lt;ul&gt;&lt;li&gt;&lt;strong&gt;Fabric durability:&lt;/strong&gt; Many users report 5-10+ years of use before failure, but newer versions appear less durable with reports of pilling after just one wash.&lt;/li&gt;&lt;li&gt;&lt;strong&gt;Common failure points:&lt;/strong&gt; Waistband elasticity loss and fabric pilling are the most frequent issues, with no clear DIY fix available.&lt;/li&gt;&lt;li&gt;&lt;strong&gt;Manufacturer support:&lt;/strong&gt; ExOfficio offers only a 1-year limited warranty against defects, not normal wear and tear, with replacement (not repair) as their solution.&lt;/li&gt;&lt;/ul&gt;&lt;br&gt;&lt;p&gt;&lt;strong&gt;Bottom line:&lt;/strong&gt; While extremely durable compared to regular underwear, these aren't designed to be repaired when they eventually fail - no parts available, no repair manual, and simple sewing won't fix elastic or pilling issues.&lt;/p&gt;</t>
  </si>
  <si>
    <t>&lt;p&gt;ExOfficio offers a standard 1-year warranty covering manufacturing defects and workmanship issues, but excludes normal wear and tear. The warranty process requires online form submission with potentially lengthy 7-9 week evaluation periods.&lt;/p&gt;&lt;ul&gt;&lt;li&gt;&lt;strong&gt;Coverage:&lt;/strong&gt; One year from purchase date for manufacturing defects only, not covering normal wear or misuse&lt;/li&gt;&lt;li&gt;&lt;strong&gt;Process:&lt;/strong&gt; Claims require submitting an online form with proof of purchase; international customers must have a US return address&lt;/li&gt;&lt;li&gt;&lt;strong&gt;Resolution:&lt;/strong&gt; Valid claims result in product replacement rather than refunds, with long processing times (7-9 weeks)&lt;/li&gt;&lt;/ul&gt;&lt;br&gt;&lt;p&gt;&lt;strong&gt;Bottom line:&lt;/strong&gt; While ExOfficio's warranty matches industry standard terms for underwear, the lengthy claim processing and limited coverage scope make it an average performer, not standing out as particularly consumer-friendly or exceptional compared to competitors.&lt;/p&gt;</t>
  </si>
  <si>
    <t xml:space="preserve">&lt;p&gt;&amp;lt;p&amp;gt;No sustainability information found in reviews. While users praise the 10-15 year lifespan which reduces replacement frequency, and the hand-washable feature that saves water and energy, there&amp;#39;s zero mention of recycled materials, ethical manufacturing, or environmental certifications.&amp;lt;/p&amp;gt;&amp;lt;ul&amp;gt;&amp;lt;li&amp;gt;&amp;lt;strong&amp;gt;Durability = Less Waste:&amp;lt;/strong&amp;gt; Users report wearing the same pairs for a decade or more, meaning fewer underwear end up in landfills compared to cheap cotton alternatives&amp;lt;/li&amp;gt;&amp;lt;li&amp;gt;&amp;lt;strong&amp;gt;Travel-Friendly Design:&amp;lt;/strong&amp;gt; The sink-washable, quick-dry feature reduces reliance on washing machines and dryers during travel&amp;lt;/li&amp;gt;&amp;lt;li&amp;gt;&amp;lt;strong&amp;gt;Missing Green Details:&amp;lt;/strong&amp;gt; No reviewer mentions recycled content, organic materials, fair trade practices, or sustainable packaging&amp;lt;/li&amp;gt;&amp;lt;/ul&amp;gt;&amp;lt;br&amp;gt;&amp;lt;p&amp;gt;&amp;lt;strong&amp;gt;Bottom line:&amp;lt;/strong&amp;gt; Built to last but not explicitly built to be green. The extreme durability accidentally makes these more sustainable than disposable fashion, but ExOfficio gets no eco-points without actual environmental commitments or transparency.&amp;lt;/p&amp;gt;&lt;/p&gt;
</t>
  </si>
  <si>
    <t>&lt;p&gt;ExOfficio Give-N-Go boxers have a devoted following in travel and outdoor communities, though recent quality concerns are creating a divide between old and new customers.&lt;/p&gt;&lt;ul&gt;&lt;li&gt;&lt;strong&gt;Travel community favorite:&lt;/strong&gt; Users in r/onebag and r/Ultralight regularly recommend these for their legendary quick-dry feature - wash in sink, wear in hours is the killer feature that justifies the premium price&lt;/li&gt;&lt;li&gt;&lt;strong&gt;Quality decline controversy:&lt;/strong&gt; Long-time fans report newer versions have thinner fabric and waistbands that flip or stretch out, with many legacy users actively seeking replacements after 5+ years of loyalty&lt;/li&gt;&lt;li&gt;&lt;strong&gt;Polarizing value proposition:&lt;/strong&gt; At $26-35 per pair, buyers either see them as life-changing investments that last 10+ years or overpriced underwear with inconsistent sizing and fit issues&lt;/li&gt;&lt;/ul&gt;&lt;br&gt;&lt;p&gt;&lt;strong&gt;Bottom line:&lt;/strong&gt; Still recommended by Redditors for travel and active use, but the brand's BIFL reputation is eroding as quality complaints mount from previously evangelical customers.&lt;/p&gt;</t>
  </si>
  <si>
    <t>ExOfficio Give-N-Go boxers represent a fallen BIFL legend. While legacy pairs lasted 5-10 years, recent production shows alarming quality decline. Still superior to average underwear with exceptional quick-dry performance for travelers, but no longer the bulletproof investment they once were. At $26-35, they're expensive for underwear that may pill quickly and lose elasticity. Best for frequent travelers who value packability and sink-washing convenience, but manage expectations – you're buying good travel underwear, not heirloom-quality garments.</t>
  </si>
  <si>
    <t>"Quick-drying ability remains exceptional for travel, but fabric quality has noticeably declined in newer production runs</t>
  </si>
  <si>
    <t>No viable repair options once the waistband stretches or fabric pills – these are functionally disposable when they fail</t>
  </si>
  <si>
    <t>Standard 1-year defect-only warranty with lengthy 7-9 week claims process offers minimal protection</t>
  </si>
  <si>
    <t>Price premium ($26-35) was once justified by decade-long durability, now questionable with accelerated failure reports</t>
  </si>
  <si>
    <t>Travel communities still recommend them specifically for quick-dry performance, but loyal customers increasingly note quality disappointment</t>
  </si>
  <si>
    <t>ExOfficio's Give-N-Go Boxers feature quick-drying nylon/spandex fabric designed for travelers and outdoor enthusiasts. The breathable mesh construction improves airflow while wicking moisture away from the body, keeping you comfortable in varied conditions. Their standout feature is the ability to wash by hand and wear within hours, making them ideal for minimalist packing and extended trips.</t>
  </si>
  <si>
    <t>3-5 years for newer models, with some older versions lasting 5-10+ years with regular use</t>
  </si>
  <si>
    <t>What improvements does the Men's Give-N-Go 2.0 Boxer offer over the previous version?</t>
  </si>
  <si>
    <t>The Men's Give-N-Go 2.0 Boxer features enhanced breathability, improved moisture-wicking properties, and increased durability compared to its predecessor. The fit remains largely the same, ensuring comfort for those who liked the previous version.</t>
  </si>
  <si>
    <t>Can I return or exchange ExOfficio Give-N-Go Boxers if they are on final sale?</t>
  </si>
  <si>
    <t>No, items on final sale cannot be returned or exchanged. All sales are final, and purchases are valid while supplies last.</t>
  </si>
  <si>
    <t>What is the inseam length of the Men's Give-N-Go 2.0 Boxer?</t>
  </si>
  <si>
    <t>The side seam length for the Men's Give-N-Go 2.0 Boxer is 12.5 inches for a size medium. This length falls between their 6-inch and 9-inch Sport Mesh Boxer Briefs.</t>
  </si>
  <si>
    <t>What features make ExOfficio Give-N-Go Boxers suitable for travel and outdoor activities?</t>
  </si>
  <si>
    <t>ExOfficio Give-N-Go Boxers are ideal for travel and outdoor activities due to their quick-drying fabric, anti-odor technology, and breathability. They are designed to stay fresh for multiple days, making them perfect for extended trips.</t>
  </si>
  <si>
    <t>How do I determine the right size for ExOfficio Give-N-Go Boxers?</t>
  </si>
  <si>
    <t>To determine the right size, refer to ExOfficio's sizing chart, which can be found on their official website. The chart includes measurements that help ensure a proper fit. If unsure, contact ExOfficio customer service for assistance.</t>
  </si>
  <si>
    <t>Exceptional quick-drying for travel</t>
  </si>
  <si>
    <t>Older models last 5-10+ years</t>
  </si>
  <si>
    <t>Sink-washable, minimalist packing friendly</t>
  </si>
  <si>
    <t>Moisture-wicking nylon/spandex blend performance</t>
  </si>
  <si>
    <t>Recent quality decline with thinner material</t>
  </si>
  <si>
    <t>Waistband stretches out over time</t>
  </si>
  <si>
    <t>Limited 1-year warranty with slow processing</t>
  </si>
  <si>
    <t>Premium price for inconsistent quality</t>
  </si>
  <si>
    <t>{"frequency":{"frequency":"Daily / As Needed","description":"Wash after each use or as needed to maintain freshness and hygiene."},"steps":[{"step":1,"title":"Clean","icon":"clean","description":"Machine wash cold on a delicate cycle with like colors using a detergent free of dyes and perfumes. Avoid bleach and fabric softeners. Alternatively, hand wash with soap in a sink or bathtub, then rinse thoroughly.","products":[{"name":"Free &amp; Clear Gentle Detergent","price":"$10-15"}]},{"step":2,"title":"Condition / Maintain","icon":"condition","description":"No special conditioning is needed due to the synthetic fabric. Wring out excess water after washing to speed drying and maintain fabric integrity.","products":[]},{"step":3,"title":"Protect / Store","icon":"protect","description":"Hang to dry in a well-ventilated area away from direct sunlight or tumble dry on low heat. Store in a clean, dry place away from heavy or abrasive items to preserve fabric and elasticity.","products":[]}]}</t>
  </si>
  <si>
    <t>Manufactured in China from lightweight synthetic fabrics</t>
  </si>
  <si>
    <t>travel underwear, quick-dry boxers, moisture-wicking underwear, breathable boxers, sink-washable underwear, travel essentials, lightweight underwear, men's performance underwear, backpacking gear</t>
  </si>
  <si>
    <t>International travel with minimal luggage, Multi-day hiking and backpacking trips, Daily wear for active lifestyles, Hot weather activities requiring moisture management</t>
  </si>
  <si>
    <t>""Wash in sink, wear in hours is the killer feature that justifies the premium price." – Reddit travel community user</t>
  </si>
  <si>
    <t>Many legacy users actively seeking replacements after 5+ years of loyalty due to thinner fabric and waistbands that flip or stretch out." – BIFL reviewer</t>
  </si>
  <si>
    <t>ToughBuilt</t>
  </si>
  <si>
    <t>Sawhorse</t>
  </si>
  <si>
    <t>https://www.amazon.com/Toughbuilt-TB-C500-Sawhorse-Support-Capacity/dp/B086MDKVQD?th=1&amp;amp;linkCode=ll1&amp;amp;tag=buyitforlife08-20&amp;amp;linkId=c39697facc153817ce567362de83fd72&amp;amp;language=en_US&amp;amp;ref_=as_li_ss_tl</t>
  </si>
  <si>
    <t>https://amzn.to/42KrWOI</t>
  </si>
  <si>
    <t>B086MDKVQD</t>
  </si>
  <si>
    <t>https://docs.google.com/document/d/1jcJP_X7xc5cu1ZHa40CBo-fX5LFrr8Tsf0Hf75_dMck</t>
  </si>
  <si>
    <t>https://docs.google.com/document/d/1rOiWUYs5swYT5i4pZRfCQUwG7JSneytJHMmk6dkUjjo/edit</t>
  </si>
  <si>
    <t>https://docs.google.com/document/d/19qLaDgaYQOWSxq1Cl9ZOs8-C8exFrNsaJXnHwolL4-k/edit</t>
  </si>
  <si>
    <t>https://docs.google.com/document/d/1ExKQbXQfrsKTcdSmcib2zMR4qkKd1se20fcpoxRvac4/edit</t>
  </si>
  <si>
    <t>https://www.amazon.com/stores/ToughBuilt/page/8741F134-A627-4977-8424-4307C3112021?is_byline_deeplink=true&amp;deeplink=E28D722E-B325-401B-A490-952FBBC2C430&amp;redirect_store_id=8741F134-A627-4977-8424-4307C3112021&amp;lp_asin=B086MDKVQD&amp;ref_=ast_bln&amp;store_ref=bl_ast_dp_brandLogo_sto</t>
  </si>
  <si>
    <t>https://m.media-amazon.com/images/I/71BogRO+bZL._AC_SL1500_.jpg</t>
  </si>
  <si>
    <t>https://m.media-amazon.com/images/I/71BogRO+bZL._AC_SL1500_.jpg, https://m.media-amazon.com/images/I/814FLLoEp8L._AC_SL1500_.jpg, https://m.media-amazon.com/images/I/71XORjmvVmL._AC_SL1500_.jpg, https://m.media-amazon.com/images/I/61mx4fU75hL._AC_SL1500_.jpg, https://m.media-amazon.com/images/I/71Tx9pCzNzL._AC_SL1500_.jpg, https://m.media-amazon.com/images/I/71kAb7S0WML._AC_SL1500_.jpg, https://m.media-amazon.com/images/I/81o9JjNGcqL._AC_SL1500_.jpg, https://m.media-amazon.com/images/I/71B0NqGWE-L._AC_SL1500_.jpg, https://m.media-amazon.com/images/I/71FBwmQkGhL._AC_SL1500_.jpg</t>
  </si>
  <si>
    <t>Tools &amp; Home Improvement &gt; Power &amp; Hand Tools &gt; Power Tool Parts &amp; Accessories &gt; Stands &amp; Mobile Bases &gt; Stands</t>
  </si>
  <si>
    <t>TWO HEAVY DUTY FOLDING SAWHORSES - Constructed from 100 percent high-grade steel, this sawhorse is rugged and capable for your most demanding jobs. Alone it has an incredible 1100 lb. capacity. When paired with a second table, it has a 2200 lb. capacity per pair. CREATE A STURDY JOBSITE TABLE - Durable sawhorse has 2 x 4 support arms, when deployed transform two sawhorses into a solid and sturdy jobsite table. Compact and sturdy with fast-open legs, setup is straightforward and simple. FOLDS TO AN EASY CARRY SIZE - Strong steel legs fold into a convenient collapsible size. Platform has rounded edges for safety and security. Easy grip handle allows effortless carry to jobsite. Excellent workbench for construction, firewood cutting, drywall, and other tasks. U.S.A QUALITY CONTROL - Designed, engineered, tested, and inspected in the USA to ensure high quality. You can be sure that you're getting the toughest sawhorse around. BUILT TO LAST - Constructed from powder-coated and zinc-plated steel, you'll never have to worry about corrosion. Withstands the most rigorous environments, and it's covered with our limited lifetime warranty to the original purchaser against defects in material or workmanship.</t>
  </si>
  <si>
    <t>TWO HEAVY DUTY FOLDING SAWHORSES - Constructed from 100 percent high-grade steel, this sawhorse is rugged and capable for your most demanding jobs. Alone it has an incredible 1100 lb. capacity. When paired with a second table, it has a 2200 lb. capacity per pair.</t>
  </si>
  <si>
    <t>CREATE A STURDY JOBSITE TABLE - Durable sawhorse has 2 x 4 support arms, when deployed transform two sawhorses into a solid and sturdy jobsite table. Compact and sturdy with fast-open legs, setup is straightforward and simple.</t>
  </si>
  <si>
    <t>FOLDS TO AN EASY CARRY SIZE - Strong steel legs fold into a convenient collapsible size. Platform has rounded edges for safety and security. Easy grip handle allows effortless carry to jobsite. Excellent workbench for construction, firewood cutting, drywall, and other tasks.</t>
  </si>
  <si>
    <t>U.S.A QUALITY CONTROL - Designed, engineered, tested, and inspected in the USA to ensure high quality. You can be sure that you're getting the toughest sawhorse around.</t>
  </si>
  <si>
    <t>BUILT TO LAST - Constructed from powder-coated and zinc-plated steel, you'll never have to worry about corrosion. Withstands the most rigorous environments, and it's covered with our limited lifetime warranty to the original purchaser against defects in material or workmanship.</t>
  </si>
  <si>
    <t>&lt;p&gt;Built to handle serious loads but with concerning design flaws. These all-metal ToughBuilt sawhorses show impressive strength with static vertical loads, and users praise their compact folding design and smart features like 2x4 slots. However, multiple reports of leg failure under lateral pressure raise red flags about long-term durability.&lt;/p&gt;&lt;ul&gt;&lt;li&gt;&lt;strong&gt;Strengths:&lt;/strong&gt; Heavy-duty steel construction handles substantial weight and users report confidently loading them with heavy sheet goods and lumber. Many consider them lifetime purchases.&lt;/li&gt;&lt;li&gt;&lt;strong&gt;Weaknesses:&lt;/strong&gt; Several reports of legs bending or collapsing under side-to-side pressure, even when within weight rating. Bare metal feet lack protection and dig into soft surfaces.&lt;/li&gt;&lt;li&gt;&lt;strong&gt;Longevity evidence:&lt;/strong&gt; Corporate instability (ToughBuilt facing bankruptcy) threatens warranty support and replacement parts, which could shorten practical lifespan despite physical durability.&lt;/li&gt;&lt;/ul&gt;&lt;br&gt;&lt;p&gt;&lt;strong&gt;Bottom line:&lt;/strong&gt; A well-built tool that should last 10+ years with proper use, but design flaws under lateral loads and the company's uncertain future limit true BIFL potential.&lt;/p&gt;</t>
  </si>
  <si>
    <t>&lt;p&gt;All-metal ToughBuilt sawhorses offer decent repairability with common tools, though with some limitations.&lt;/p&gt;&lt;ul&gt;&lt;li&gt;&lt;strong&gt;Structure:&lt;/strong&gt; Welded metal construction is durable but lateral leg weakness reported. Users note legs can bend under side loads despite handling vertical weight well.&lt;/li&gt;&lt;li&gt;&lt;strong&gt;Components:&lt;/strong&gt; Folding mechanism and metal parts can be straightened, welded, or reinforced if damaged. No specialized parts needed for basic repairs.&lt;/li&gt;&lt;li&gt;&lt;strong&gt;Manufacturer support:&lt;/strong&gt; Limited lifetime warranty exists but company's financial instability raises concerns about long-term support and parts availability.&lt;/li&gt;&lt;/ul&gt;&lt;br&gt;&lt;p&gt;&lt;strong&gt;Bottom line:&lt;/strong&gt; Fixable with basic metalworking skills - bent parts can be straightened, reinforced or welded. Main concerns are the company's uncertain future affecting parts availability and the non-replaceable nature of catastrophic leg failure.&lt;/p&gt;</t>
  </si>
  <si>
    <t>&lt;p&gt;ToughBuilt offers a Limited Lifetime Warranty for original purchasers, covering manufacturing defects but excluding wear and tear, misuse, and unauthorized seller purchases.&lt;/p&gt;&lt;ul&gt;&lt;li&gt;&lt;strong&gt;Coverage:&lt;/strong&gt; Limited Lifetime Warranty in US/Canada and 25-Year Limited Lifetime Guarantee in UK/EU for material and workmanship defects.&lt;/li&gt;&lt;li&gt;&lt;strong&gt;Process:&lt;/strong&gt; Must register product within 30 days and retain proof of purchase; claims submitted online with required documentation.&lt;/li&gt;&lt;li&gt;&lt;strong&gt;Verification:&lt;/strong&gt; User reviews don't mention warranty claims, but the detailed official warranty information is comprehensive and accessible.&lt;/li&gt;&lt;/ul&gt;&lt;br&gt;&lt;p&gt;&lt;strong&gt;Bottom line:&lt;/strong&gt; Solid lifetime limited warranty with clear terms, though company's reported financial instability raises concerns about long-term warranty fulfillment.&lt;/p&gt;</t>
  </si>
  <si>
    <t xml:space="preserve">&lt;p&gt;&amp;lt;p&amp;gt;Reviews contain no sustainability information. Users focus entirely on build quality, durability, and functionality without mentioning environmental aspects, materials sourcing, or eco-friendly features.&amp;lt;/p&amp;gt;&amp;lt;ul&amp;gt;&amp;lt;li&amp;gt;&amp;lt;strong&amp;gt;No eco data:&amp;lt;/strong&amp;gt; Zero mentions of recycled materials, manufacturing processes, or environmental certifications in any review&amp;lt;/li&amp;gt;&amp;lt;li&amp;gt;&amp;lt;strong&amp;gt;Durability focus only:&amp;lt;/strong&amp;gt; While users praise the all-metal construction and lifetime potential, this relates to product longevity rather than explicit sustainability practices&amp;lt;/li&amp;gt;&amp;lt;li&amp;gt;&amp;lt;strong&amp;gt;Missing info:&amp;lt;/strong&amp;gt; No discussion of packaging waste, end-of-life recyclability, or carbon footprint from either brand or users&amp;lt;/li&amp;gt;&amp;lt;/ul&amp;gt;&amp;lt;br&amp;gt;&amp;lt;p&amp;gt;&amp;lt;strong&amp;gt;Bottom line:&amp;lt;/strong&amp;gt; Can&amp;#39;t assess sustainability without data. The lifetime warranty and metal construction suggest potential for long use, but that alone doesn&amp;#39;t confirm eco-responsibility.&amp;lt;/p&amp;gt;&lt;/p&gt;
</t>
  </si>
  <si>
    <t>&lt;p&gt;ToughBuilt sawhorses face a devastating contradiction: users rave about the product quality while the company appears to be collapsing. Reddit threads overflow with frustrated buyers who can't find these sawhorses anywhere despite desperately wanting them.&lt;/p&gt;&lt;ul&gt;&lt;li&gt;&lt;strong&gt;Product praise:&lt;/strong&gt; Users call them the best sawhorses I've ever had and sturdy as hell, especially loving the adjustable height and 2x4 slots for makeshift workbenches&lt;/li&gt;&lt;li&gt;&lt;strong&gt;Corporate disaster:&lt;/strong&gt; The company is going bankrupt with widespread reports of stock delisting, empty warehouses, and products vanishing from all major retailers&lt;/li&gt;&lt;li&gt;&lt;strong&gt;Availability crisis:&lt;/strong&gt; The most common complaint isn't about quality but complete unavailability - can't find any to actually buy across Home Depot, Lowe's, and Amazon&lt;/li&gt;&lt;/ul&gt;&lt;br&gt;&lt;p&gt;&lt;strong&gt;Bottom line:&lt;/strong&gt; While the sawhorses themselves earn enthusiastic praise for durability and clever features, the company's financial meltdown has created a market failure where you literally cannot buy what users consider a top-tier product.&lt;/p&gt;</t>
  </si>
  <si>
    <t>ToughBuilt sawhorses represent a frustrating paradox: impressively engineered products from a company on the brink of bankruptcy. The all-metal construction handles heavy vertical loads well, with smart features like 2x4 slots that users love. However, design flaws causing leg failure under lateral pressure and the company's financial collapse create serious BIFL concerns. Perfect for occasional DIYers who need compact, strong sawhorses—if you can even find them for sale. A potentially great lifetime tool undermined by corporate instability and questionable long-term support.</t>
  </si>
  <si>
    <t>"Heavy-duty steel construction handles substantial vertical loads, but legs may fail under lateral pressure even within weight rating</t>
  </si>
  <si>
    <t>Repairable with basic metalworking skills, though catastrophic leg failure can't be fixed and parts availability is threatened by company's bankruptcy</t>
  </si>
  <si>
    <t>Limited lifetime warranty looks impressive on paper but becomes meaningless if ToughBuilt completely disappears</t>
  </si>
  <si>
    <t>Excellent value when available—cleverly designed with height adjustments and 2x4 slots for workbench creation</t>
  </si>
  <si>
    <t>Users consistently praise quality and functionality while simultaneously lamenting complete unavailability as products vanish from retailers</t>
  </si>
  <si>
    <t>ToughBuilt Sawhorses feature robust all-steel construction with an impressive 1100lb capacity per unit. Their intelligent design includes 2x4 slots that transform two units into a sturdy jobsite table. Powder-coated and zinc-plated steel resists corrosion while fast-folding legs offer exceptional portability. With proper use, these American-engineered workhorses deliver reliable support for demanding construction projects and woodworking tasks.</t>
  </si>
  <si>
    <t>10+ years with proper use and avoiding lateral stress</t>
  </si>
  <si>
    <t>What is the weight capacity of the ToughBuilt C650 sawhorse?</t>
  </si>
  <si>
    <t>The ToughBuilt C650 sawhorse has a weight capacity of 1300 lbs per sawhorse and 2600 lbs per pair. It is constructed from high-grade steel for durability and stability. The sawhorse is designed to withstand rigorous environments due to its powder-coated and zinc-plated finish.</t>
  </si>
  <si>
    <t>Can the ToughBuilt sawhorses be converted into a jobsite table?</t>
  </si>
  <si>
    <t>Yes, ToughBuilt sawhorses, such as the C650 and C700 models, can be converted into a jobsite table. They feature 2x4 support arms that allow two sawhorses to be transformed into a sturdy table, offering versatility on the job site.</t>
  </si>
  <si>
    <t>What is the warranty offered by ToughBuilt for their sawhorses?</t>
  </si>
  <si>
    <t>ToughBuilt offers a Limited Lifetime Warranty for their pro-grade sawhorses. This warranty underscores the company's commitment to quality and durability in their products.</t>
  </si>
  <si>
    <t>Are the ToughBuilt sawhorses easy to transport?</t>
  </si>
  <si>
    <t>Yes, ToughBuilt sawhorses are designed with an easy carry handle for effortless transport. They are also compact and lightweight, making them easy to move around the job site.</t>
  </si>
  <si>
    <t>Do the ToughBuilt sawhorses have adjustable height legs?</t>
  </si>
  <si>
    <t>Yes, many ToughBuilt sawhorse models, such as the C650 and C700, feature adjustable height legs. This allows the sawhorses to be used on uneven terrain and in various work environments.</t>
  </si>
  <si>
    <t>Heavy-duty steel construction handles substantial weight</t>
  </si>
  <si>
    <t>Compact folding design for easy storage</t>
  </si>
  <si>
    <t>Smart 2x4 slots for makeshift workbenches</t>
  </si>
  <si>
    <t>Lifetime warranty for manufacturing defects</t>
  </si>
  <si>
    <t>Legs can fail under lateral pressure</t>
  </si>
  <si>
    <t>Company facing bankruptcy affecting availability</t>
  </si>
  <si>
    <t>Metal feet dig into soft surfaces</t>
  </si>
  <si>
    <t>Uncertain future warranty support</t>
  </si>
  <si>
    <t>{"frequency":{"frequency":"As Needed","description":"Maintenance is necessary after extended use or when the product shows signs of wear."},"steps":[{"step":1,"title":"Clean","icon":"clean","description":"Use a soft-bristled brush to remove any debris or dust. For tougher stains, lightly dampen a cloth with water and avoid using harsh chemicals. Dry the sawhorse thoroughly to prevent rust.","products":[{"name":"Soft-Bristled Brush","price":"$5-10"}]},{"step":2,"title":"Condition / Maintain","icon":"condition","description":"Apply a light layer of silicone-based lubricant to moving parts such as hinges to keep them running smoothly. Regularly inspect for any signs of wear or damage and replace parts as necessary.","products":[{"name":"Silicone Lubricant Spray","price":"$10-15"}]},{"step":3,"title":"Protect / Store","icon":"protect","description":"Store the sawhorse in a dry, well-ventilated area to prevent rust. Collapse the sawhorse and secure any loose parts to prevent damage during storage.","products":[]}]}</t>
  </si>
  <si>
    <t>ToughBuilt designs its products in the USA, but manufacturing for the Sawhorse line is done in China.</t>
  </si>
  <si>
    <t>sawhorse, folding workbench, steel construction, jobsite table, woodworking equipment, construction support, heavy duty stand, portable workstation, durable tool, workshop essential</t>
  </si>
  <si>
    <t>Construction project support, Woodworking and cutting tasks, Creating temporary work surfaces, Supporting heavy building materials, Mobile jobsite setup</t>
  </si>
  <si>
    <t>""Best sawhorses I've ever had and sturdy as hell, especially loving the adjustable height and 2x4 slots for makeshift workbenches." – Reddit user</t>
  </si>
  <si>
    <t>The company is going bankrupt with widespread reports of stock delisting, empty warehouses, and products vanishing from all major retailers." – Reddit user</t>
  </si>
  <si>
    <t>Channellock</t>
  </si>
  <si>
    <t>Pliers</t>
  </si>
  <si>
    <t>https://www.amazon.com/Channellock-430-Straight-Heat-Treated-Reinforcing/dp/B00002N5JF/ref=sr_1_8?crid=2PSMW0ZUXE3XS&amp;dib=eyJ2IjoiMSJ9.poZ4-pt_XQrX0bBzP8CJgKRrRdz14pmOPYpUC3RyfR1IIQKPVP-Ts9vzRmdf0LIEqjUefIlDOJM_N8uDYS5T_FeqJszowPrV6SZfoMLTdFEe43THnu7tf2WxtpLcacfIxtEmJGef-VazPlmkAvDeeW0hyDsoz7cQw_X7-gNU_Hi37yh44XKQB6Q3xKd-9Hc53WcKdY9DsuwSUwkjGpSu51gkaXfvOljvYf6wQLfg_fQchmxy_aITyykNA4m8e-6plpSGicYfV8wOJYedwCxephhE-RYfZyU9oWc5uTrcxMk.4OVYRBvkHnHGeSdSkgfDZmoMOZ44Nq7qs-VKb_rQ1r0&amp;dib_tag=se&amp;keywords=Channellock%2BPliers&amp;linkCode=ll2&amp;linkId=82c67020fdc0bdea3b30ef4d194d39ea&amp;qid=1758264086&amp;sprefix=channellock%2Bpliers%2Caps%2C110&amp;sr=8-8&amp;th=1</t>
  </si>
  <si>
    <t>https://amzn.to/3VYzmtG</t>
  </si>
  <si>
    <t>B00002N5JF</t>
  </si>
  <si>
    <t>https://docs.google.com/document/d/1w1NOa0qqm_WnJo3Usx2eh2VXx4t_j8MMlo0Sj9RLkag</t>
  </si>
  <si>
    <t>https://docs.google.com/document/d/1TPORilC8dTa6nHvSGLi5ph6XsXNdC5KcxEZunrCXlaI/edit</t>
  </si>
  <si>
    <t>https://docs.google.com/document/d/1FAkFOX2yUog2aEeli9SjjMX5r9z4_Oz0zcfPFxnCWzU/edit</t>
  </si>
  <si>
    <t>https://docs.google.com/document/d/1wsOOiKNN4FXvFC1dWPr74PNRy_bZZCH1bZ5bLl_gtTc/edit</t>
  </si>
  <si>
    <t>https://docs.google.com/document/d/10IAvf6cnJocZORI5zwZ0lpIWRqMwFWtqG-v7O_WaS38/edit</t>
  </si>
  <si>
    <t>https://www.amazon.com/stores/Channellock/page/10C0DE17-C2CA-47C0-9D97-F8B4C4342FF2?is_byline_deeplink=true&amp;deeplink=A2CE0C06-B190-4C60-A75A-7B344D65B017&amp;redirect_store_id=10C0DE17-C2CA-47C0-9D97-F8B4C4342FF2&amp;lp_asin=B00002N5JF&amp;ref_=ast_bln&amp;store_ref=bl_ast_dp_brandLogo_sto</t>
  </si>
  <si>
    <t>https://m.media-amazon.com/images/I/61C+3UE+YBL._AC_SL1500_.jpg</t>
  </si>
  <si>
    <t>https://m.media-amazon.com/images/I/61C+3UE+YBL._AC_SL1500_.jpg, https://m.media-amazon.com/images/I/81FvU5WMdjL._AC_SL1500_.jpg, https://m.media-amazon.com/images/I/81JTyx7Z3LL._AC_SL1500_.jpg, https://m.media-amazon.com/images/I/91wGXA1gKTL._AC_SL1500_.jpg, https://m.media-amazon.com/images/I/71kRkLh15SL._AC_SL1500_.jpg, https://m.media-amazon.com/images/I/81i4d74OGZL._AC_SL1500_.jpg, https://m.media-amazon.com/images/I/71TKbzRM49L._AC_SL1500_.jpg, https://m.media-amazon.com/images/I/71TKbzRM49L._AC_SL1500_.jpg, https://m.media-amazon.com/images/I/91BhUnEaYIL._AC_SL1500_.jpg</t>
  </si>
  <si>
    <t>Tools &amp; Home Improvement &gt; Power &amp; Hand Tools &gt; Hand Tools &gt; Pliers &gt; Tongue-and-Groove Pliers</t>
  </si>
  <si>
    <t>ORIGINAL STRAIGHT JAW Tongue &amp; Groove Pliers provide a strong, versatile grip for use in both directions RELIABLE PERMALOCK fastener eliminates nut and bolt failure with increased joint strength STRONG 90-degree, laser-hardened teeth for superior grip and longevity FORGED HIGH-CARBON U.S. STEEL is specially coated for ultimate rust prevention UNDERCUT tongue &amp; groove won’t slip CHANNELLOCK BLUE grips for added comfort and reduced hand fatigue 100% MADE IN USA</t>
  </si>
  <si>
    <t>Product Description               CHANNELLOCK Straight Jaw Tongue &amp; Groove Pliers are built to last with a PERMALOCK fastener to eliminate nut and bolt failure, patented reinforcing edge to minimize stress breakage and laser-hardened teeth to provide a better, longer lasting grip. CHANNELLOCK Straight Jaw Tongue &amp; Groove Pliers are made in USA and forged from high carbon U.S. steel that is specially coated for ultimate rust prevention.                  From the Manufacturer               This tongue &amp; groove plier is 10" long, 2" jaw capacity with 7 jaw adjustments. Electronic coating to prevent rusting. Patented undercut tongue &amp; groove design assures strongest, no slip action. This plier is made in America with Channellock Blue comfort grips.</t>
  </si>
  <si>
    <t>High Carbon Steel</t>
  </si>
  <si>
    <t>12.5"L x 3.88"W</t>
  </si>
  <si>
    <t>ORIGINAL STRAIGHT JAW Tongue &amp; Groove Pliers provide a strong, versatile grip for use in both directions</t>
  </si>
  <si>
    <t>RELIABLE PERMALOCK fastener eliminates nut and bolt failure with increased joint strength</t>
  </si>
  <si>
    <t>STRONG 90-degree, laser-hardened teeth for superior grip and longevity</t>
  </si>
  <si>
    <t>FORGED HIGH-CARBON U.S. STEEL is specially coated for ultimate rust prevention</t>
  </si>
  <si>
    <t>UNDERCUT tongue &amp; groove won’t slip</t>
  </si>
  <si>
    <t>&lt;p&gt;A tale of two eras: vintage Channellock pliers earned legendary BIFL status with 20-50 year lifespans, but recent production shows concerning quality control issues.&lt;/p&gt;&lt;ul&gt;&lt;li&gt;&lt;strong&gt;Vintage Excellence:&lt;/strong&gt; Many users report decades of continuous use without failure - some carrying the same pair for 25+ years through demanding professional environments.&lt;/li&gt;&lt;li&gt;&lt;strong&gt;Quality Decline:&lt;/strong&gt; Recent buyers describe alarming issues including misaligned jaws, rough finishing, and even catastrophic failures within months of purchase under normal use.&lt;/li&gt;&lt;li&gt;&lt;strong&gt;Material Questions:&lt;/strong&gt; The pressed hinge design remains superior to bolt-style competitors, but reports of new units breaking under light pressure suggest potential metallurgy or heat treatment problems in recent production.&lt;/li&gt;&lt;/ul&gt;&lt;br&gt;&lt;p&gt;&lt;strong&gt;Bottom line:&lt;/strong&gt; Still better than cheap imports, but the evidence suggests a concerning downward trend in manufacturing consistency that puts its true BIFL status in jeopardy.&lt;/p&gt;</t>
  </si>
  <si>
    <t>&lt;p&gt;Channellock pliers are highly repairable with minimal intervention needed throughout their lifespan. Older models show decades of reliable service with minimal maintenance required.&lt;/p&gt;&lt;ul&gt;&lt;li&gt;&lt;strong&gt;Parts &amp; Repair:&lt;/strong&gt; No replacement parts needed as the pressed hinge pin design is superior to nut-and-bolt designs, preventing common failure points. Users report 20-50 year lifespans without breakage.&lt;/li&gt;&lt;li&gt;&lt;strong&gt;Maintenance:&lt;/strong&gt; Simple cleaning and occasional oiling is all that's required. The slip-joint mechanism may become stiff but remains functional with basic care.&lt;/li&gt;&lt;li&gt;&lt;strong&gt;Quality Concerns:&lt;/strong&gt; Recent models show declining quality control with some users reporting catastrophic failures in new units. Older models consistently outperform newer ones for durability.&lt;/li&gt;&lt;/ul&gt;&lt;br&gt;&lt;p&gt;&lt;strong&gt;Bottom line:&lt;/strong&gt; Highly repairable through simple maintenance rather than part replacement, though quality appears to be declining in newer production runs. Vintage Channellocks score higher for repairability than recent models.&lt;/p&gt;</t>
  </si>
  <si>
    <t>&lt;p&gt;Channellock offers a Limited Lifetime Warranty on their pliers that covers defects in materials and workmanship for the life of the tool under normal use.&lt;/p&gt;&lt;ul&gt;&lt;li&gt;&lt;strong&gt;Claim Process:&lt;/strong&gt; Users can return defective tools to participating retailers for exchange or contact Channellock directly via email or phone.&lt;/li&gt;&lt;li&gt;&lt;strong&gt;Exclusions:&lt;/strong&gt; Normal wear and tear, misuse (bent/broken tips, hammer marks), alterations, and lack of maintenance are not covered.&lt;/li&gt;&lt;li&gt;&lt;strong&gt;Real-world Experience:&lt;/strong&gt; Warranty reputation is supported by numerous long-term user reports of tools lasting 20-50 years, though some recent buyers note quality concerns.&lt;/li&gt;&lt;/ul&gt;&lt;br&gt;&lt;p&gt;&lt;strong&gt;Bottom line:&lt;/strong&gt; Channellock stands behind their tools with a legitimate lifetime warranty that many users confirm is honored, though the increasing quality control complaints on newer models may test this policy's application going forward.&lt;/p&gt;</t>
  </si>
  <si>
    <t xml:space="preserve">&lt;p&gt;&amp;lt;p&amp;gt;No sustainability information found in reviews — neither eco-friendly claims nor environmental concerns were mentioned by users.&amp;lt;/p&amp;gt;&amp;lt;ul&amp;gt;&amp;lt;li&amp;gt;&amp;lt;strong&amp;gt;Material Durability:&amp;lt;/strong&amp;gt; Users report vintage tools lasting 20-50 years suggests less frequent replacement cycle, indirectly reducing waste&amp;lt;/li&amp;gt;&amp;lt;li&amp;gt;&amp;lt;strong&amp;gt;Made in USA:&amp;lt;/strong&amp;gt; Domestic manufacturing in Meadville, PA potentially means shorter shipping distances for US customers&amp;lt;/li&amp;gt;&amp;lt;li&amp;gt;&amp;lt;strong&amp;gt;Repairability:&amp;lt;/strong&amp;gt; No evidence of repair programs, replacement parts, or recycling initiatives mentioned in reviews&amp;lt;/li&amp;gt;&amp;lt;/ul&amp;gt;&amp;lt;br&amp;gt;&amp;lt;p&amp;gt;&amp;lt;strong&amp;gt;Bottom line:&amp;lt;/strong&amp;gt; While the legendary durability of older Channellock pliers means fewer tools in landfills over time, recent quality control issues and lack of any sustainability messaging leaves this as a neutral 5.0 — built to last (sometimes) but no conscious eco-efforts visible.&amp;lt;/p&amp;gt;&lt;/p&gt;
</t>
  </si>
  <si>
    <t>&lt;p&gt;Channellock pliers spark passionate debate between old-timer loyalists and disappointed new buyers. Reddit electricians and tool enthusiasts recommend them regularly, but Amazon reviews reveal a growing quality control crisis.&lt;/p&gt;&lt;ul&gt;&lt;li&gt;&lt;strong&gt;Heritage praise:&lt;/strong&gt; Users with 20-30 year old pairs swear by them - one carried the same pair in his pocket for 25 years and they saved his ass countless times&lt;/li&gt;&lt;li&gt;&lt;strong&gt;Quality decline anger:&lt;/strong&gt; Recent buyers report catastrophic failures - new pair broke in less than two months after the old one lasted 20 years, others describe misaligned jaws and rough finishes&lt;/li&gt;&lt;li&gt;&lt;strong&gt;Made in USA loyalty:&lt;/strong&gt; Redditors specifically choose Channellock over Klein because they're not outsourcing to Taiwan, though some are eyeing German Knipex as the premium upgrade&lt;/li&gt;&lt;/ul&gt;&lt;br&gt;&lt;p&gt;&lt;strong&gt;Bottom line:&lt;/strong&gt; Still a BIFL favorite riding on legendary reputation, but modern quality control issues threaten to erode decades of trust - buy vintage if you can.&lt;/p&gt;</t>
  </si>
  <si>
    <t>Channellock pliers represent a tale of two products: vintage models with legendary BIFL status versus newer production showing concerning quality decline. Still better than cheap imports and backed by a legitimate lifetime warranty, but the golden era may be over. Vintage Channellocks (20+ years old) remain the gold standard with decades of proven durability, while newer production requires careful inspection before purchase. Best for professionals who can identify quality specimens or those willing to hunt for vintage pairs on secondary markets.</t>
  </si>
  <si>
    <t>"Vintage Channellocks (pre-2010) consistently demonstrate 20-50 year lifespans, while recent production shows alarming failures within months</t>
  </si>
  <si>
    <t>Superior pressed hinge design requires minimal maintenance beyond occasional cleaning and oiling - no replacement parts needed</t>
  </si>
  <si>
    <t>Lifetime warranty is genuinely honored, though increasing quality control issues may test this policy's application</t>
  </si>
  <si>
    <t>Mid-priced compared to competitors, with vintage models offering exceptional value and newer ones increasingly questionable</t>
  </si>
  <si>
    <t>Professionals with decades of experience remain loyal, but recent buyers increasingly report catastrophic failures under normal use</t>
  </si>
  <si>
    <t>Channellock Tongue &amp; Groove Pliers feature forged high-carbon steel construction with laser-hardened teeth for exceptional grip strength and longevity. The patented PermaLock fastener eliminates common failure points, while the undercut design prevents slipping during demanding tasks. Made in the USA with distinctive blue comfort grips, these versatile pliers deliver reliable performance for professionals and DIY enthusiasts alike.</t>
  </si>
  <si>
    <t>15-20+ years with proper care (vintage models may last 25-50 years)</t>
  </si>
  <si>
    <t>Can Channellock re-grip their pliers?</t>
  </si>
  <si>
    <t>Channellock does not re-grip their pliers. However, customers can use products like Plasti Dip to re-grip them themselves. These products are available at most hardware or home improvement stores.</t>
  </si>
  <si>
    <t>How should I clean and maintain Channellock pliers?</t>
  </si>
  <si>
    <t>To clean Channellock pliers, use WD-40 for surface cleaning. However, avoid using WD-40 on joints as it can strip away grease. Instead, use 3-IN-ONE oil to lubricate the joints and keep them in working order.</t>
  </si>
  <si>
    <t>What happens if a Channellock tool is discontinued?</t>
  </si>
  <si>
    <t>If a Channellock tool is discontinued, it may not be listed on their website. However, Channellock occasionally makes retired tools available for a limited time in their 'Vault' section, located on their website.</t>
  </si>
  <si>
    <t>What kind of warranty does Channellock offer?</t>
  </si>
  <si>
    <t>For warranty details and to start a claim, customers should visit Channellock's warranty page on their official website.</t>
  </si>
  <si>
    <t>How do I contact Channellock for customer service?</t>
  </si>
  <si>
    <t>You can contact Channellock's customer service at customerservice@channellock.com or by calling 1-800-724-3018 during their business hours of 8:00 am - 5:00 pm EST, Monday through Friday.</t>
  </si>
  <si>
    <t>Vintage models last 20-50 years</t>
  </si>
  <si>
    <t>Limited lifetime warranty covers defects</t>
  </si>
  <si>
    <t>Made in USA manufacturing</t>
  </si>
  <si>
    <t>Pressed hinge design outlasts bolt-style competitors</t>
  </si>
  <si>
    <t>Newer models show concerning failures</t>
  </si>
  <si>
    <t>No sustainability initiatives mentioned</t>
  </si>
  <si>
    <t>Misaligned jaws in recent production</t>
  </si>
  <si>
    <t>{"frequency":{"frequency":"After each use","description":"Regular cleaning and maintenance after use ensures optimal performance of Channellock pliers."},"steps":[{"step":1,"title":"Clean","icon":"clean","description":"Use a wire wheel or a stiff brush to remove rust and debris. For tough rust, soak the pliers in a rust remover like Evapo-Rust. Avoid using harsh chemicals that could damage the metal.","products":[{"name":"Evapo-Rust","price":"$10-15"},{"name":"Wire Wheel (for drill or grinder)","price":"$15-25"}]},{"step":2,"title":"Condition / Maintain","icon":"condition","description":"Apply a bit of oil (like WD-40) to moving parts to maintain smooth operation. For a more durable finish, consider applying a cold bluing technique to protect the metal.","products":[{"name":"WD-40","price":"$5-7"},{"name":"Cold Bluing Kit","price":"$10-15"}]},{"step":3,"title":"Protect / Store","icon":"protect","description":"Store pliers in a dry location, away from moisture to prevent rust. If storing for extended periods, lightly oil the metal surfaces for added protection.","products":[]}]}</t>
  </si>
  <si>
    <t>Channellock pliers are made in Meadville, Pennsylvania, where the company manufactures over 75 types of pliers with a longstanding commitment to American production.</t>
  </si>
  <si>
    <t>tongue and groove pliers, channellock, high-carbon steel, american made tools, plumbing tools, professional hand tools, permalock fastener, rust resistant pliers, durable grip tools, mechanic tools</t>
  </si>
  <si>
    <t>Professional plumbing work, Automotive repairs, Home maintenance tasks, Electrical installations, Industrial applications</t>
  </si>
  <si>
    <t>""Carried the same pair in his pocket for 25 years and they saved his ass countless times." – Reddit user</t>
  </si>
  <si>
    <t>New pair broke in less than two months after the old one lasted 20 years." – Amazon reviewer</t>
  </si>
  <si>
    <t>Vornado</t>
  </si>
  <si>
    <t>Fans</t>
  </si>
  <si>
    <t>https://www.amazon.com/Vornado-CR1-0121-06-Large-Whole-Circulator/dp/B0025QKUE8/ref=sr_1_7?crid=AZ4CQAUG78CQ&amp;dib=eyJ2IjoiMSJ9.ujncKH4Qe7ESSJVneNXHi3QoTjWvU2Gbv-Cb5yYDOHpM6XXm3OMqQarQR1As3ccH-geUKLfvxXEBz_sdj3Zzo1beserO-8y2qpNFiYkcA65L_keuP0bzEgyrsFF14yfAdVtM9nxSPmOO8UrQeEyfnHs6NZ5LLo08IS3958O9zQvVR7jyd8qJM36SWQLmHq9rEKKBv31znul_OipYEKf96Y_7tUMZPPgzLMIhPOms9oQB6KmKcI43sIIi4pjhK6P8Q1Fx8aKj2JGXw86TdDwmyGsBAnhT8UWdEtHCdVjSEt8.U8O4VKtTDH6LeIg8II3bxQPTqt4ggTlBBD1qtsKHuus&amp;dib_tag=se&amp;keywords=Vornado%2Bmade%2Bin%2Busa&amp;linkCode=ll2&amp;linkId=fb578d21d1c37239ab8fdc5981726f45&amp;qid=1758264231&amp;sprefix=vornado%2Bmade%2Bin%2Busa%2Caps%2C87&amp;sr=8-7&amp;th=1</t>
  </si>
  <si>
    <t>https://amzn.to/47MlCtn</t>
  </si>
  <si>
    <t>B0025QKUE8</t>
  </si>
  <si>
    <t>https://docs.google.com/document/d/1V9Mp_1EhaECPvvPRvCoW_fmfc5tR9T_PK9HXXxrqeXY</t>
  </si>
  <si>
    <t>https://docs.google.com/document/d/1ZYoREdyBLpJjSwb1h7_x5-PudYHBakuBQsQ6YhwNg4w/edit</t>
  </si>
  <si>
    <t>https://docs.google.com/document/d/1Hf6aEkd3lDQqXK_K30Ip-JW2sLq4gm1T29uiMJdulhU/edit</t>
  </si>
  <si>
    <t>https://docs.google.com/document/d/1JU-sNKWy_I-pwzIa7yqsulq3zLGSYhtP2fw5WyD1TVE/edit</t>
  </si>
  <si>
    <t>https://www.amazon.com/stores/Vornado/page/6CF4CAF6-78F1-4CC3-85E9-9A4A13B552DF?lp_asin=B0025QKUE8&amp;ref_=ast_bln&amp;store_ref=bl_ast_dp_brandLogo_sto</t>
  </si>
  <si>
    <t>https://m.media-amazon.com/images/I/81Utio8Y49L._AC_SL1500_.jpg</t>
  </si>
  <si>
    <t>https://m.media-amazon.com/images/I/81Utio8Y49L._AC_SL1500_.jpg, https://m.media-amazon.com/images/I/81tDPlAMAzL._AC_SL1500_.jpg, https://m.media-amazon.com/images/I/81mMaQUtULL._AC_SL1500_.jpg, https://m.media-amazon.com/images/I/81Mjw3xoMnL._AC_SL1500_.jpg, https://m.media-amazon.com/images/I/81BvphrMmCL._AC_SL1500_.jpg</t>
  </si>
  <si>
    <t>Home &amp; Kitchen &gt; Heating, Cooling &amp; Air Quality &gt; Household Fans &gt; Table Fans</t>
  </si>
  <si>
    <t>POWERFUL VORTEX ACTION — Utilizes Vornado's signature Vortex air circulation to more effectively move air throughout the entire room. No matter where you are in the room, you can experience the power of a Vornado fan. SIMPLE CONTROLS — Ready to go, right out of the box. The 4-speed push-button controls are easy to use and are conveniently located on the top of the circulator. The 660 Whole-Room Circulator is the perfect fan addition to any bedroom, home, or living room. MULTI-DIRECTIONAL AIRFLOW — Easily adjust the direction of the Vornado 660 Circulator as it comes equipped with a stylish chrome glide bar that allows you to direct the air exactly where you need it most. OPTIMUM PERFORMANCE — The 660 Whole-Room Circulator can be positioned, and effective, both on the floor or on a table. Deep-pitched blades paired with an inlet guide cone, enclosed air duct, and spiral grill help move air up to 100 ft. SUPERIOR SUPPORT — Our standards are high, and so are your expectations. If our product doesn’t meet them, we’ll replace it, for up to 5 years. Products designed and supported in Andover, KS. Built to meet U.S. voltage requirements. Certified, safety-tested, and warrantied for use only in the U.S.</t>
  </si>
  <si>
    <t>Product Description               Experience a new generation of airflow with the Vornado 660 Large Air Circulator Fan—a design-forward, performance-driven electric fan that brings both sophistication and power to any room. As a standout in the Vornado lineup, this sleek and modern air circulator fan is the perfect blend of form and function. With a premium mix of high-gloss and textured matte finishes, the 660 is a true design piece that complements any interior, from minimalist to contemporary. Engineered by Vornado, a leader in air movement innovation, the 660 is more than just a floor fan—it’s an advanced indoor fan that quietly and effectively circulates air throughout the entire room using signature Vortex Action. Whether you're looking for a fan for bedroom comfort, a stylish room fan, or a large plug in fan for your workspace, the 660 delivers consistent, whole-room airflow that elevates your comfort year-round. Its chrome glide bar adds an elegant touch and allows effortless 90º airflow direction adjustment without the bulk or clumsiness of traditional knobs. With sleek push-button controls positioned conveniently on top, you can easily switch between four speed settings—low, medium, high, and turbo—for customized airflow. Ideal for those seeking a quiet fan that doesn’t sacrifice performance, the 660 is whisper-quiet, making it perfect for bedrooms, offices, or media rooms. This high velocity fan is powerful enough to cool large spaces, yet refined enough to use as a fan for room aesthetics. It’s also a popular choice among those looking for floor fans for home. The high-gloss front grill is fully removable, making cleaning and maintenance easy and hassle-free. Whether you're shopping for a cooling fan, a stylish electric fan, or reliable fans that blow cold air, the Vornado 660 checks every box. Built for efficiency, engineered for comfort, and designed for today’s living spaces—it’s the powerful fan your home deserves.                  From the Manufacturer               IMPORTANT INTERNATIONAL DISCLAIMER: This item is built to meet U.S. voltage requirements and may not function properly when used in conjunction with external devices that alter or convert voltage or frequency of electricity. Improper use or shipping the product outside the U.S. will void all warranties.</t>
  </si>
  <si>
    <t>11.75"D x 13.5"W x 15"H</t>
  </si>
  <si>
    <t>POWERFUL VORTEX ACTION — Utilizes Vornado's signature Vortex air circulation to more effectively move air throughout the entire room. No matter where you are in the room, you can experience the power of a Vornado fan.</t>
  </si>
  <si>
    <t>SIMPLE CONTROLS — Ready to go, right out of the box. The 4-speed push-button controls are easy to use and are conveniently located on the top of the circulator. The 660 Whole-Room Circulator is the perfect fan addition to any bedroom, home, or living room.</t>
  </si>
  <si>
    <t>MULTI-DIRECTIONAL AIRFLOW — Easily adjust the direction of the Vornado 660 Circulator as it comes equipped with a stylish chrome glide bar that allows you to direct the air exactly where you need it most.</t>
  </si>
  <si>
    <t>OPTIMUM PERFORMANCE — The 660 Whole-Room Circulator can be positioned, and effective, both on the floor or on a table. Deep-pitched blades paired with an inlet guide cone, enclosed air duct, and spiral grill help move air up to 100 ft.</t>
  </si>
  <si>
    <t>SUPERIOR SUPPORT — Our standards are high, and so are your expectations. If our product doesn’t meet them, we’ll replace it, for up to 5 years. Products designed and supported in Andover, KS.</t>
  </si>
  <si>
    <t>&lt;p&gt;Vornado fans show impressive longevity with many users reporting 5-15+ years of reliable service, but there's growing concern about quality decline in newer models.&lt;/p&gt;&lt;ul&gt;&lt;li&gt;&lt;strong&gt;Proven track record:&lt;/strong&gt; Multiple users report fans working perfectly after a decade of nightly use, with older models seen as true heirloom-grade items.&lt;/li&gt;&lt;li&gt;&lt;strong&gt;Quality inconsistencies:&lt;/strong&gt; Recurring complaints about oil leaks, motor failures, and manufacturing inconsistencies in recent production runs after the 2018 acquisition.&lt;/li&gt;&lt;li&gt;&lt;strong&gt;Repairability mixed:&lt;/strong&gt; Good manufacturer support with replacement parts available, but difficult disassembly for cleaning suggests the units weren't designed for long-term maintenance.&lt;/li&gt;&lt;/ul&gt;&lt;br&gt;&lt;p&gt;&lt;strong&gt;Bottom line:&lt;/strong&gt; Older Vornados were true BIFL champions (9+), but recent models show concerning failure patterns that suggest a durability downgrade. Still above average but no longer the bulletproof investment they once were.&lt;/p&gt;</t>
  </si>
  <si>
    <t>&lt;p&gt;Vornado fans have mixed repairability depending on model and age. Older units are easier to service than newer ones, with concerning signs of quality decline.&lt;/p&gt;&lt;ul&gt;&lt;li&gt;&lt;strong&gt;Disassembly:&lt;/strong&gt; Manual includes disassembly instructions, but many users report difficulty taking apart for cleaning with one stating it seems designed to be discarded when dirty.&lt;/li&gt;&lt;li&gt;&lt;strong&gt;Parts &amp; Support:&lt;/strong&gt; Good manufacturer support with reports of free replacement parts even for user-caused damage, plus a 30% trade-in program for broken fans.&lt;/li&gt;&lt;li&gt;&lt;strong&gt;Longevity vs. Issues:&lt;/strong&gt; Many fans last 5-10+ years, but recent models show concerning failure patterns including oil leaks and motor deaths, suggesting declining repairability.&lt;/li&gt;&lt;/ul&gt;&lt;br&gt;&lt;p&gt;&lt;strong&gt;Bottom line:&lt;/strong&gt; Serviceable with effort but not truly repair-friendly. Older models built better for maintenance, while newer ones may require technical skill and persistence to keep running past warranty period.&lt;/p&gt;</t>
  </si>
  <si>
    <t>&lt;p&gt;Vornado offers a substantial 5-year warranty on most fans, with some models having 3-year coverage. The warranty is clearly documented and reasonably accessible.&lt;/p&gt;&lt;ul&gt;&lt;li&gt;&lt;strong&gt;Coverage:&lt;/strong&gt; Covers defects in materials and workmanship with repair or replacement at no cost.&lt;/li&gt;&lt;li&gt;&lt;strong&gt;Claim Process:&lt;/strong&gt; Requires contacting customer service, obtaining a Return Authorization form, and shipping the product at owner's expense. Processing takes 1-3 weeks.&lt;/li&gt;&lt;li&gt;&lt;strong&gt;User Experience:&lt;/strong&gt; Multiple reviews mention positive experiences with warranty service, including free replacement parts even for user-caused damage in some cases.&lt;/li&gt;&lt;/ul&gt;&lt;br&gt;&lt;p&gt;&lt;strong&gt;Bottom line:&lt;/strong&gt; Vornado's 3-5 year warranty exceeds industry standards, and customer reports suggest they generally honor claims without excessive hassle, though declining quality in newer models has some users questioning long-term reliability.&lt;/p&gt;</t>
  </si>
  <si>
    <t xml:space="preserve">&lt;p&gt;&amp;lt;p&amp;gt;Vornado shows solid sustainability through exceptional longevity but lacks transparency on materials and manufacturing. Users report fans lasting 10-15+ years of continuous use, with one saying their first Vornado purchased over ten years ago still works like a charm. Another highlights the company sent a free replacement blade even when damage was user&amp;#39;s fault, showing commitment to repair over replacement.&amp;lt;/p&amp;gt;&amp;lt;ul&amp;gt;&amp;lt;li&amp;gt;&amp;lt;strong&amp;gt;Durability:&amp;lt;/strong&amp;gt; Multiple reviews confirm 5-15 year lifespans with heavy daily use, reducing replacement frequency&amp;lt;/li&amp;gt;&amp;lt;li&amp;gt;&amp;lt;strong&amp;gt;Repairability:&amp;lt;/strong&amp;gt; Manual includes disassembly instructions and company provides replacement parts, though some find deep cleaning difficult&amp;lt;/li&amp;gt;&amp;lt;li&amp;gt;&amp;lt;strong&amp;gt;Build quality concerns:&amp;lt;/strong&amp;gt; Recent reports of oil leaks and motor failures suggest possible decline since 2018 acquisition&amp;lt;/li&amp;gt;&amp;lt;/ul&amp;gt;&amp;lt;br&amp;gt;&amp;lt;p&amp;gt;&amp;lt;strong&amp;gt;Bottom line:&amp;lt;/strong&amp;gt; Built to last with repair support, but no info on recycled materials, energy efficiency claims, or end-of-life recycling makes this a partial win for conscious consumers.&amp;lt;/p&amp;gt;&lt;/p&gt;
</t>
  </si>
  <si>
    <t>&lt;p&gt;Vornado fans spark passionate debate in BIFL circles. Long-time users swear by vintage models lasting 25+ years, but newer buyers report oil leaks and motor failures, creating a divided community about whether the brand still deserves its legendary reputation.&lt;/p&gt;&lt;ul&gt;&lt;li&gt;&lt;strong&gt;Circulation power:&lt;/strong&gt; Users rave that Vornado moves air through entire rooms unlike any competitor - point it at the wall and it circulates air unbelievably&lt;/li&gt;&lt;li&gt;&lt;strong&gt;Quality decline concerns:&lt;/strong&gt; Multiple Reddit users report their 2020+ models spewing oil all over desks and dying prematurely, with one saying looks like Vornado got bought out and it's been downhill since then&lt;/li&gt;&lt;li&gt;&lt;strong&gt;Cleaning nightmare:&lt;/strong&gt; Both Amazon and Reddit users complain it's all fun and games until somebody needs to clean them - designed to be discarded when dirty&lt;/li&gt;&lt;/ul&gt;&lt;br&gt;&lt;p&gt;&lt;strong&gt;Bottom line:&lt;/strong&gt; Still a community favorite for air circulation performance, but growing skepticism about modern build quality versus the bulletproof vintage models everyone remembers.&lt;/p&gt;</t>
  </si>
  <si>
    <t>Vornado fans stand at a crossroads - historically BIFL champions now showing signs of quality erosion. Older models (pre-2018) earned their legendary status with 15-25+ year lifespans, while newer units face concerning oil leaks and premature motor failures. Their exceptional air circulation remains unmatched, and the 5-year warranty exceeds industry standards. Worth the investment for their superior functionality, but temper expectations about heirloom-level durability with post-2018 models. Consider buying older models secondhand or accepting that newer ones may require repairs despite decent manufacturer support.</t>
  </si>
  <si>
    <t>"Exceptional air circulation performance remains best-in-class, but quality has declined noticeably since 2018 acquisition</t>
  </si>
  <si>
    <t>Serviceable with manufacturer support and replacement parts, though not designed for easy user maintenance or cleaning</t>
  </si>
  <si>
    <t>5-year warranty exceeds industry standards with generally positive customer service experiences</t>
  </si>
  <si>
    <t>Premium price justified by performance but increasingly questionable for long-term value as quality issues emerge</t>
  </si>
  <si>
    <t>Community consensus: vintage Vornados are true BIFL classics; newer models deliver superior performance but questionable longevity</t>
  </si>
  <si>
    <t>Vornado fans utilize signature Vortex technology to efficiently circulate air throughout entire rooms, not just in the direct airflow path. Featuring multi-directional capability, simple push-button controls, and versatile placement options, these robust air circulators move air up to 100 feet. With deep-pitched blades, inlet guide cones, and engineered air ducts, Vornado delivers whole-room comfort backed by a substantial 5-year warranty.</t>
  </si>
  <si>
    <t>5-10+ years for newer models; 15+ years for older models with proper maintenance</t>
  </si>
  <si>
    <t>Can I use a Vornado Air Circulator with a ceiling fan?</t>
  </si>
  <si>
    <t>You can use both, but the strong downdraft from a ceiling fan may reduce the effectiveness of the Vornado Air Circulator. Some users find the Vornado’s circulation gentler and more complete than a ceiling fan, and may stop using their ceiling fan altogether.</t>
  </si>
  <si>
    <t>Can Vornado Air Circulators be used outdoors?</t>
  </si>
  <si>
    <t>Vornado products are not recommended or listed for outdoor use. While technically the circulator may work outdoors if blowing directly on you, it is not designed or certified for outdoor environments.</t>
  </si>
  <si>
    <t>Do Vornado Air Circulators need motor oil?</t>
  </si>
  <si>
    <t>No, Vornado Air Circulators have a permanently lubricated motor and should never be oiled. Adding oil, especially the wrong type, can damage the motor.</t>
  </si>
  <si>
    <t>How noisy are Vornado Air Purifiers or Circulators?</t>
  </si>
  <si>
    <t>The noise is best described as a typical fan sound, which depends on the speed setting and room size. Vornado units are considered among the industry’s best for balancing noise level and performance.</t>
  </si>
  <si>
    <t>Can I open the motor case to clean or maintain my Vornado Air Circulator?</t>
  </si>
  <si>
    <t>Never open the motor case; it is dangerous and unnecessary. No internal motor maintenance is required, and opening the case can void the warranty and damage the unit.</t>
  </si>
  <si>
    <t>Exceptional air circulation throughout entire rooms</t>
  </si>
  <si>
    <t>Many models last 5-15+ years</t>
  </si>
  <si>
    <t>5-year warranty exceeds industry standards</t>
  </si>
  <si>
    <t>Good manufacturer support for replacement parts</t>
  </si>
  <si>
    <t>Quality decline in models after 2018</t>
  </si>
  <si>
    <t>Difficult to disassemble for cleaning</t>
  </si>
  <si>
    <t>Recent models prone to oil leaks</t>
  </si>
  <si>
    <t>Motor failures common in newer units</t>
  </si>
  <si>
    <t>Most Vornado fans are manufactured in China, though some higher-end models are assembled in the USA.</t>
  </si>
  <si>
    <t>air circulator, whole room fan, vortex technology, table fan, cooling fan, energy efficient, multi-directional airflow, quiet operation, home comfort, durable fan</t>
  </si>
  <si>
    <t>Whole-room air circulation, Summer cooling, Improving HVAC efficiency, Creating comfortable living spaces, Bedroom nighttime comfort</t>
  </si>
  <si>
    <t>""Multiple users report fans working perfectly after a decade of nightly use, with older models seen as true heirloom-grade items." – Reddit user</t>
  </si>
  <si>
    <t>All fun and games until somebody needs to clean them - designed to be discarded when dirty." – Amazon reviewer</t>
  </si>
  <si>
    <t>Vortex</t>
  </si>
  <si>
    <t>Monoculars</t>
  </si>
  <si>
    <t>https://www.amazon.com/Vortex-Optics-Solo-Monocular-10x36/dp/B00161ZI4A/ref=sr_1_1_mod_primary_new?crid=3A7X87U3RLRKG&amp;dib=eyJ2IjoiMSJ9.KJReAjGeKEXrEmHq2TzQ6NwqbYM0ODUXRdNId3UZq9i7X7S04P3_7Etw_E7wYxg_sNiaHhorC01UvxfHW6CdO3yxChP6lq0QbKrlNaUYDGU45S4GTvYC-HQNFAT3V7sR5Kg0fv8vAgKDdhXARBVronvwth5nqjrWpW3-z5jp4FGUZ2kYrnRO6fLLMf3APg2QZyRp6cYgE4iXNxzUFBTRg5Foo-b0I-R0vry1PedKkY8.OSjEX-WlqiPCY9gpgB0EC8_z8FJEIeOE4LC_BfrFM70&amp;dib_tag=se&amp;keywords=Vortex+Monoculars&amp;linkCode=ll2&amp;linkId=9f781c468e0ee7bd179ed4004975410d&amp;qid=1758264282&amp;sbo=RZvfv%2F%2FHxDF%2BO5021pAnSA%3D%3D&amp;sprefix=vortex+monoculars%2Caps%2C163&amp;sr=8-1</t>
  </si>
  <si>
    <t>https://amzn.to/3KVjMgf</t>
  </si>
  <si>
    <t>B00161ZI4A</t>
  </si>
  <si>
    <t>https://docs.google.com/document/d/1lW_UwGk9hjK3Gv2FMYFmLKrknXv6jKpegu3Qq3ORM6Q</t>
  </si>
  <si>
    <t>https://docs.google.com/document/d/1jMBs7o7AXJE56o6T_9KrUU8N024y8vUn6AengeXt8OQ/edit</t>
  </si>
  <si>
    <t>https://docs.google.com/document/d/1DfsFcP_8FSK_wbYbmPuFuz6L4OZQ1rRhC-oGanS1dZA/edit</t>
  </si>
  <si>
    <t>https://docs.google.com/document/d/1X58TtyyF2SPM4K94YBiso60FKkCFd1gUoC3oU6o6FH0/edit</t>
  </si>
  <si>
    <t>https://www.amazon.com/stores/Vortex/page/FEFC81BF-0BB2-4240-BD99-EBC8A8DB87ED?is_byline_deeplink=true&amp;deeplink=F6A39E02-095E-40EC-93F0-BA5AE150D627&amp;redirect_store_id=FEFC81BF-0BB2-4240-BD99-EBC8A8DB87ED&amp;lp_asin=B00161ZI4A&amp;ref_=ast_bln&amp;store_ref=bl_ast_dp_brandLogo_sto</t>
  </si>
  <si>
    <t>https://m.media-amazon.com/images/I/71AfIFIxGTL._AC_SL1500_.jpg</t>
  </si>
  <si>
    <t>https://m.media-amazon.com/images/I/71AfIFIxGTL._AC_SL1500_.jpg, https://m.media-amazon.com/images/I/714Rq8qYQeL._AC_SL1500_.jpg, https://m.media-amazon.com/images/I/71sX0vhVqnL._AC_SL1500_.jpg, https://m.media-amazon.com/images/I/61EJbzYarbL._AC_SL1500_.jpg, https://m.media-amazon.com/images/I/71LSl9muxWL._AC_SL1500_.jpg, https://m.media-amazon.com/images/I/81XWGMdv7cL._AC_SL1500_.jpg</t>
  </si>
  <si>
    <t>Electronics &gt; Camera &amp; Photo &gt; Binoculars &amp; Scopes &gt; Monoculars</t>
  </si>
  <si>
    <t>10x magnification and 36mm objectives lens, the Solo Monocular is a small, lightweight optic with fully multi-coated lenses, increasing the light transmission and resolution giving you the clear, crisp images you want. The monocular is fully rubber armored providing a non-slip grip to the user and making it extremely durable. Nitrogen purged and o-ring sealed, the Solo delivers waterproof and fogproof performance in any environment. The adjustable eyecup allows for comfortable viewing with or without glasses. The 36mm Solo comes with a versatile, multi-position utility clip for quick attachment to your equipment or clothing. Backed by our unlimited, unconditional, lifetime, VIP Warranty. A fully transferable promise to repair or replace your item if it becomes damaged/defective. Does not cover loss, theft, deliberate damage or cosmetic damage that doesn't hinder performance.</t>
  </si>
  <si>
    <t>You can always have a quality optic close at hand with the Solo monocular. This compact, easy to-carry monocular delivers quality viewing for outdoor enthusiasts who wish to bring nature A bit closer. The integral utility clip (36mm model only) attaches to flat-edged surfaces for quick external access. From bow hunters to backpackers, the Solo makes a great addition to any gear list.</t>
  </si>
  <si>
    <t>4.88 x 2.17 x 2.36 inches</t>
  </si>
  <si>
    <t>10x magnification and 36mm objectives lens, the Solo Monocular is a small, lightweight optic with fully multi-coated lenses, increasing the light transmission and resolution giving you the clear, crisp images you want.</t>
  </si>
  <si>
    <t>The monocular is fully rubber armored providing a non-slip grip to the user and making it extremely durable.</t>
  </si>
  <si>
    <t>Nitrogen purged and o-ring sealed, the Solo delivers waterproof and fogproof performance in any environment.</t>
  </si>
  <si>
    <t>The adjustable eyecup allows for comfortable viewing with or without glasses. The 36mm Solo comes with a versatile, multi-position utility clip for quick attachment to your equipment or clothing.</t>
  </si>
  <si>
    <t>Backed by our unlimited, unconditional, lifetime, VIP Warranty. A fully transferable promise to repair or replace your item if it becomes damaged/defective. Does not cover loss, theft, deliberate damage or cosmetic damage that doesn't hinder performance.</t>
  </si>
  <si>
    <t>&lt;p&gt;The Vortex Solo Monocular demonstrates exceptional durability with a solid track record in rough conditions. Users report years of reliable performance from Florida swamps to mountain environments, backed by Vortex's legendary no-questions-asked VIP warranty that turns this into a true BIFL product.&lt;/p&gt;&lt;ul&gt;&lt;li&gt;&lt;strong&gt;Rugged construction:&lt;/strong&gt; Tough rubberized exterior provides secure grip in all weather conditions. Users confidently report the monocular surviving drops and rough handling in demanding field situations.&lt;/li&gt;&lt;li&gt;&lt;strong&gt;Lifetime protection:&lt;/strong&gt; The unconditional VIP warranty is frequently cited as the deciding factor in purchases. It transfers to new owners and requires no receipt, covering virtually all damage except loss/theft.&lt;/li&gt;&lt;li&gt;&lt;strong&gt;Design concerns:&lt;/strong&gt; The critical lack of lens caps leaves optics vulnerable to scratches and debris during transport. This oversight forces users to find third-party solutions to protect their investment.&lt;/li&gt;&lt;/ul&gt;&lt;br&gt;&lt;p&gt;&lt;strong&gt;Bottom line:&lt;/strong&gt; Finally, something built right. The combination of field-proven durability and best-in-class warranty coverage makes this a truly BIFL optic that will serve for decades with proper care.&lt;/p&gt;</t>
  </si>
  <si>
    <t>&lt;p&gt;Vortex monoculars earn solid repairability marks due to their rugged construction and exceptional warranty coverage, though they aren't fully user-serviceable.&lt;/p&gt;&lt;ul&gt;&lt;li&gt;&lt;strong&gt;Warranty support:&lt;/strong&gt; The VIP Warranty is repeatedly praised as no-questions-asked, lifetime coverage with no receipt required. Users report the company replacing units or accessories without hassle.&lt;/li&gt;&lt;li&gt;&lt;strong&gt;Construction:&lt;/strong&gt; Reviews indicate durable physical construction that withstands years of field use from swamps to mountains, with rubber armoring for grip and protection.&lt;/li&gt;&lt;li&gt;&lt;strong&gt;Limitations:&lt;/strong&gt; Stiff focus rings that require two hands and lack of lens caps suggest some design considerations that limit long-term maintenance. No evidence of easily replaceable parts or user teardown guides.&lt;/li&gt;&lt;/ul&gt;&lt;br&gt;&lt;p&gt;&lt;strong&gt;Bottom line:&lt;/strong&gt; While you can't easily fix internal issues yourself, the unconditional lifetime warranty means Vortex will repair or replace it for free regardless of how it broke, making it effectively BIFL despite limited DIY repairability.&lt;/p&gt;</t>
  </si>
  <si>
    <t>&lt;p&gt;Vortex's VIP Warranty is one of the strongest consumer warranties in any industry, offering truly lifetime, no-questions-asked coverage with consistent reports of excellent fulfillment.&lt;/p&gt;&lt;ul&gt;&lt;li&gt;&lt;strong&gt;Lifetime Coverage:&lt;/strong&gt; True unlimited lifetime warranty that covers any damage or defects regardless of cause or original ownership.&lt;/li&gt;&lt;li&gt;&lt;strong&gt;No Paperwork:&lt;/strong&gt; No receipt, registration or proof of purchase required - virtually eliminating bureaucratic barriers.&lt;/li&gt;&lt;li&gt;&lt;strong&gt;Honored Reputation:&lt;/strong&gt; Numerous customer reports confirm Vortex actually fulfills warranty claims promptly and without hassle, often replacing damaged units outright.&lt;/li&gt;&lt;/ul&gt;&lt;br&gt;&lt;p&gt;&lt;strong&gt;Bottom line:&lt;/strong&gt; The Vortex VIP Warranty is a genuine BIFL asset with documented follow-through - they repair or replace damaged products without charge, questions, or excuses, making this one of the most trustworthy warranties available.&lt;/p&gt;</t>
  </si>
  <si>
    <t xml:space="preserve">&lt;p&gt;&amp;lt;p&amp;gt;No sustainability information found in customer reviews. Users focus entirely on durability, warranty, and optical performance without mentioning environmental aspects, materials sourcing, or eco-friendly practices.&amp;lt;/p&amp;gt;&amp;lt;ul&amp;gt;&amp;lt;li&amp;gt;&amp;lt;strong&amp;gt;No eco claims:&amp;lt;/strong&amp;gt; Reviews discuss rugged construction and lifetime warranty but never address recycled materials or manufacturing practices&amp;lt;/li&amp;gt;&amp;lt;li&amp;gt;&amp;lt;strong&amp;gt;Durability focus only:&amp;lt;/strong&amp;gt; While users praise it lasting years from the swamps of Florida to the mountains of Tennessee, this speaks to product lifespan not environmental impact&amp;lt;/li&amp;gt;&amp;lt;li&amp;gt;&amp;lt;strong&amp;gt;Missing data:&amp;lt;/strong&amp;gt; No mentions of packaging waste, repair programs beyond warranty, or end-of-life recycling options&amp;lt;/li&amp;gt;&amp;lt;/ul&amp;gt;&amp;lt;br&amp;gt;&amp;lt;p&amp;gt;&amp;lt;strong&amp;gt;Bottom line:&amp;lt;/strong&amp;gt; Can&amp;#39;t evaluate sustainability without evidence. The lifetime warranty suggests less waste through replacements, but that&amp;#39;s speculation not user testimony.&amp;lt;/p&amp;gt;&lt;/p&gt;
</t>
  </si>
  <si>
    <t>&lt;p&gt;Vortex monoculars enjoy strong community trust, particularly for their legendary VIP warranty that Reddit users cite as a deciding factor. Users praise the Solo's rugged construction that survives years of field use from swamps to mountains, with one owner reporting exceptional durability across diverse conditions.&lt;/p&gt;&lt;ul&gt;&lt;li&gt;&lt;strong&gt;Warranty worship:&lt;/strong&gt; The no-questions-asked lifetime warranty creates immense purchase confidence, with users calling it the ultimate safety net and true BIFL feature&lt;/li&gt;&lt;li&gt;&lt;strong&gt;Mixed on accessories:&lt;/strong&gt; While the optic itself gets praise for punching above its price point, users universally hate the lack of lens caps and cheap carrying case&lt;/li&gt;&lt;li&gt;&lt;strong&gt;Format debate:&lt;/strong&gt; Reddit shows polarized views on monoculars vs binoculars, with some finding the Solo optically disappointing compared to binoculars while others love the portability&lt;/li&gt;&lt;/ul&gt;&lt;br&gt;&lt;p&gt;&lt;strong&gt;Bottom line:&lt;/strong&gt; The community sees Vortex as the value-premium leader with bulletproof warranty backing, though the Solo monocular specifically gets mixed reviews compared to their beloved Diamondback binoculars.&lt;/p&gt;</t>
  </si>
  <si>
    <t>The Vortex Solo Monocular earns strong BIFL credentials (8.5/10) primarily due to its legendary VIP warranty and proven field durability. The unconditional lifetime warranty alone transforms an already rugged product into a true lifetime investment. While not DIY repairable, Vortex consistently honors its no-questions-asked replacement policy. Best for outdoor enthusiasts wanting portable optics with lifetime protection. Major drawback: the inexplicable lack of included lens caps forces users to find aftermarket solutions to protect the investment. Solid value, but polarizing compared to binoculars.</t>
  </si>
  <si>
    <t>"Field-proven construction withstands years of abuse in harsh environments from swamps to mountains with a rubberized exterior that survives drops</t>
  </si>
  <si>
    <t>Not user-serviceable internally, but the industry-leading warranty policy effectively makes this a non-issue</t>
  </si>
  <si>
    <t>VIP Warranty is genuinely exceptional - lifetime, transferable, no receipt required, covering virtually all damage with consistent fulfillment</t>
  </si>
  <si>
    <t>Delivers quality optics at its price point, though divisive among users when compared to Vortex's binocular offerings</t>
  </si>
  <si>
    <t>Community consensus praises warranty and build quality but universally criticizes the lack of included lens caps and cheap carrying case</t>
  </si>
  <si>
    <t>The Vortex Solo Monocular is a rugged, compact optical tool built for demanding field conditions. Featuring fully multi-coated lenses for exceptional clarity, this lightweight device is reinforced with rubber armor for secure grip and impact protection. Nitrogen-purged and O-ring sealed for waterproof and fogproof performance in any environment. Backed by Vortex's legendary unconditional lifetime VIP warranty that transfers to new owners.</t>
  </si>
  <si>
    <t>Decades of use with proper care, backed by lifetime warranty coverage</t>
  </si>
  <si>
    <t>What are the magnification and objective lens sizes available for Vortex monoculars?</t>
  </si>
  <si>
    <t>Vortex monoculars commonly come in magnifications such as 8x and 10x with objective lens sizes around 25mm to 36mm, for example the Vortex Solo 8x25, 8x36, and 10x36 models.</t>
  </si>
  <si>
    <t>Are Vortex monoculars waterproof and fog proof?</t>
  </si>
  <si>
    <t>Yes, Vortex monoculars like the Solo series are waterproof and fog proof, making them durable and reliable for outdoor activities in various weather conditions.</t>
  </si>
  <si>
    <t>How can I fix a detached rubber eyecup on my Vortex monocular?</t>
  </si>
  <si>
    <t>To re-secure a detached rubber eyecup, place it in the down position, apply a thin layer of cyanoacrylate super glue around the inside of the eyecup, slide it onto the assembly, press lightly for 30 seconds, then twist the eyecup up and let it dry for at least 20 minutes. If lost, contact Vortex service for a replacement.</t>
  </si>
  <si>
    <t>Where can I buy Vortex monoculars?</t>
  </si>
  <si>
    <t>Vortex monoculars can be purchased through authorized dealers; while some branded gear and accessories are available direct from Vortex’s website, optical devices like monoculars are typically sold through dealers.</t>
  </si>
  <si>
    <t>What is the warranty coverage on Vortex optics including monoculars?</t>
  </si>
  <si>
    <t>Vortex offers the VIP Lifetime Warranty, which covers repair or replacement of optics like monoculars for lifetime against defects in materials and workmanship without questions.</t>
  </si>
  <si>
    <t>Exceptional lifetime VIP warranty coverage</t>
  </si>
  <si>
    <t>Rugged construction survives rough conditions</t>
  </si>
  <si>
    <t>No receipt required for warranty claims</t>
  </si>
  <si>
    <t>Portable alternative to larger binoculars</t>
  </si>
  <si>
    <t>No included lens caps</t>
  </si>
  <si>
    <t>Poor quality carrying case</t>
  </si>
  <si>
    <t>Focus ring requires two hands</t>
  </si>
  <si>
    <t>Optical quality disappoints some users</t>
  </si>
  <si>
    <t>{"frequency":{"frequency":"As Needed","description":"Maintain lenses free from dirt, dust, and oils after use or exposure to harsh conditions."},"steps":[{"step":1,"title":"Clean","icon":"clean","description":"Remove dust with pressurized air or a soft camel hair brush. Use a non-abrasive lens cloth or optical paper to wipe away smudges. Avoid using facial tissues or heavy fabrics that can scratch lenses.","products":[{"name":"Vortex Microfiber Cloth","price":"$10-15"},{"name":"Pressurized Air Duster","price":"$5"}]},{"step":2,"title":"Condition / Maintain","icon":"condition","description":"Fog the lens with your breath to help clean smudges, then wipe with a non-abrasive cloth. For stubborn stains, use optics-grade cleaning solutions.","products":[{"name":"Optics-grade Cleaning Solution","price":"$15-20"}]},{"step":3,"title":"Protect / Store","icon":"protect","description":"Store the monocular in its custom carry case when not in use to prevent damage and maintain optical clarity.","products":[]}]}</t>
  </si>
  <si>
    <t>Vortex monoculars are manufactured in China, following the company's practice of producing most affordable models in Chinese facilities under close oversight from Vortex and quality assurance standards.</t>
  </si>
  <si>
    <t>monocular, optics, waterproof, fogproof, lifetime warranty, compact, portable, lightweight, outdoor gear, magnification</t>
  </si>
  <si>
    <t>Wildlife observation, Hiking and backpacking, Hunting and scouting, Emergency preparedness, Travel and sightseeing</t>
  </si>
  <si>
    <t>""The VIP Warranty is the ultimate safety net and true BIFL feature - they replace or repair without questions, receipts or excuses." – Reddit user</t>
  </si>
  <si>
    <t>Survived years in Florida swamps to Tennessee mountains, but the lack of lens caps is inexcusable for protecting your investment." – Amazon reviewer</t>
  </si>
  <si>
    <t>Bissell</t>
  </si>
  <si>
    <t>Big Green Carpet Cleaner</t>
  </si>
  <si>
    <t>https://www.amazon.com/Bissell-Professional-Cleaner-Machine-86T3/dp/B00450U6CS?th=1&amp;amp;linkCode=ll1&amp;amp;tag=buyitforlife08-20&amp;amp;linkId=b573ec70be4e99a073ccd0adcb6a3d40&amp;amp;language=en_US&amp;amp;ref_=as_li_ss_tl</t>
  </si>
  <si>
    <t>https://amzn.to/4nZc2Zo</t>
  </si>
  <si>
    <t>B00450U6CS</t>
  </si>
  <si>
    <t>https://docs.google.com/document/d/1jlVR7rSsbqALlCh8lhTw8AoX8L9forDgW5o3ljtbEHo</t>
  </si>
  <si>
    <t>https://docs.google.com/document/d/1_Cd0pG-3HFH04qft-LrYq8DuAo0bFfRrDxylB_xp2W8/edit</t>
  </si>
  <si>
    <t>https://docs.google.com/document/d/1kjMvv8mvZer3UYKYgwL0DQW_1Eh3eLkAcKQ5ijvAJXc/edit</t>
  </si>
  <si>
    <t>https://docs.google.com/document/d/1_w2J6BF7Ynljrt1D7Amz0DYxzlM3IDLJhXbHooDB8I4/edit</t>
  </si>
  <si>
    <t>https://www.amazon.com/stores/BISSELL/page/22DE84A8-19D5-4224-9E34-B0BF39C41659?is_byline_deeplink=true&amp;deeplink=DFA65ECE-C9D0-498C-9D29-4902D5D9F953&amp;redirect_store_id=22DE84A8-19D5-4224-9E34-B0BF39C41659&amp;lp_asin=B00450U6CS&amp;ref_=ast_bln</t>
  </si>
  <si>
    <t>https://m.media-amazon.com/images/I/61ABtuIJhnL._AC_SL1500_.jpg</t>
  </si>
  <si>
    <t>https://m.media-amazon.com/images/I/61ABtuIJhnL._AC_SL1500_.jpg, https://m.media-amazon.com/images/I/916USgftbvL._AC_SL1500_.jpg, https://m.media-amazon.com/images/I/91Jgj7GUIUL._AC_SL1500_.jpg, https://m.media-amazon.com/images/I/81r4sBqkdNL._AC_SL1500_.jpg, https://m.media-amazon.com/images/I/91Bl6czkQ0L._AC_SL1500_.jpg, https://m.media-amazon.com/images/I/81BbQx4OfEL._AC_SL1500_.jpg, https://m.media-amazon.com/images/I/91EI6jkdn3L._AC_SL1500_.jpg, https://m.media-amazon.com/images/I/91zGBKZtuOL._AC_SL1500_.jpg, https://m.media-amazon.com/images/I/81WrlYiYFWL._AC_SL1500_.jpg</t>
  </si>
  <si>
    <t>Home &amp; Kitchen &gt; Vacuums &amp; Floor Care &gt; Carpet &amp; Upholstery Cleaners &amp; Accessories &gt; Carpet Cleaning Machines</t>
  </si>
  <si>
    <t>Tank capacity - 1.75 gallons. Cleans on the forward and backward pass, which reduces your cleaning time and dries faster than competitive Rental cleaners Rotating dirt Lifter power brushes remove deep-down dirt, Power Rating:12 amps Large capacity clean and dirty water tanks offer Deep clean with fewer trips to the sink, meaning less cleaning time Includes stain tool for hard-to-reach areas.Chemical is packed into the tank Comes with Bissell 2x Professional Deep cleaning Formula Included Components: Deep Cleaner</t>
  </si>
  <si>
    <t>The Bissell big green deep cleaning machine professional grade carpet cleaner achieves a whole new level of clean with its powerful motors and extra large brush roll to pull out deep down dirt. It's made of super durable, high quality materials for sturdy, Anti-Tip design, and features robust workmanship from top to bottom. The big green deep cleaning machine outcleans the leading rental carpet cleaner.</t>
  </si>
  <si>
    <t>20.5"D x 11"W x 42.25"H</t>
  </si>
  <si>
    <t>Tank capacity - 1.75 gallons. Cleans on the forward and backward pass, which reduces your cleaning time and dries faster than competitive Rental cleaners</t>
  </si>
  <si>
    <t>Rotating dirt Lifter power brushes remove deep-down dirt, Power Rating:12 amps</t>
  </si>
  <si>
    <t>Large capacity clean and dirty water tanks offer Deep clean with fewer trips to the sink, meaning less cleaning time</t>
  </si>
  <si>
    <t>Includes stain tool for hard-to-reach areas.Chemical is packed into the tank</t>
  </si>
  <si>
    <t>Comes with Bissell 2x Professional Deep cleaning Formula</t>
  </si>
  <si>
    <t>&lt;p&gt;The Bissell Big Green is tank-like in construction, with numerous users reporting 7-10+ years of consistent performance without loss of suction or cleaning capability. Its commercial-grade build quality justifies its price tag and cements its BIFL status.&lt;/p&gt;&lt;ul&gt;&lt;li&gt;&lt;strong&gt;Material quality:&lt;/strong&gt; Heavy-duty thick plastic construction comparable to commercial rental units, with readily available replacement parts for common wear items.&lt;/li&gt;&lt;li&gt;&lt;strong&gt;Longevity evidence:&lt;/strong&gt; Multiple users report machines from 2014-2016 still performing like new after years of regular use and lending to family members.&lt;/li&gt;&lt;li&gt;&lt;strong&gt;Design tradeoffs:&lt;/strong&gt; The heavy, bulky design that contributes to its durability does make it cumbersome, particularly on stairs, but this weight is directly tied to its cleaning performance and longevity.&lt;/li&gt;&lt;/ul&gt;&lt;br&gt;&lt;p&gt;&lt;strong&gt;Bottom line:&lt;/strong&gt; This is how appliances used to be built - robust enough to last a decade or more of regular home use, serviceable when parts wear out, and powerful enough to maintain consistent performance over its lifespan.&lt;/p&gt;</t>
  </si>
  <si>
    <t>&lt;p&gt;The Bissell Big Green is a serviceable, commercial-grade machine with impressive longevity. Users report units functioning properly after 7-10 years of regular use.&lt;/p&gt;&lt;ul&gt;&lt;li&gt;&lt;strong&gt;Parts availability:&lt;/strong&gt; Replacement parts for common wear items like the flow indicator are readily available and easy to install. Users describe the machine as designed to be serviceable.&lt;/li&gt;&lt;li&gt;&lt;strong&gt;Construction quality:&lt;/strong&gt; Multiple reviewers describe it as built like a tank with heavy-duty, thick plastic components comparable to commercial rental units.&lt;/li&gt;&lt;li&gt;&lt;strong&gt;Maintenance access:&lt;/strong&gt; Tank design allows for easy cleaning, though some report the dirty water tank can leak if not seated perfectly, indicating potential wear points.&lt;/li&gt;&lt;/ul&gt;&lt;br&gt;&lt;p&gt;&lt;strong&gt;Bottom line:&lt;/strong&gt; A genuinely repairable machine with strong long-term reliability, backed by multiple reports of 7-10+ year lifespans with continued performance. Standard parts availability and serviceable design justify the premium price for those committed to carpet maintenance.&lt;/p&gt;</t>
  </si>
  <si>
    <t>&lt;p&gt;Bissell offers a standard limited one-year warranty for the Big Green Carpet Cleaner that covers defects in materials and workmanship under normal residential use.&lt;/p&gt;&lt;ul&gt;&lt;li&gt;&lt;strong&gt;Coverage Terms:&lt;/strong&gt; One-year limited warranty for original purchaser only, with proof of purchase required. Commercial, rental, or multi-family use explicitly excluded.&lt;/li&gt;&lt;li&gt;&lt;strong&gt;Claim Process:&lt;/strong&gt; Customers must contact Bissell Consumer Care and may need to return the defective product. Bissell will repair or replace at their discretion.&lt;/li&gt;&lt;li&gt;&lt;strong&gt;Key Limitations:&lt;/strong&gt; Doesn't cover routine maintenance items (filters, belts, brushes), normal wear and tear, or damage from improper use. Replacements only covered for remainder of original warranty period.&lt;/li&gt;&lt;/ul&gt;&lt;br&gt;&lt;p&gt;&lt;strong&gt;Bottom line:&lt;/strong&gt; A basic, clearly-defined warranty with average protection for a premium appliance. While user reviews suggest good long-term durability, the official warranty provides just standard coverage with a straightforward claim process.&lt;/p&gt;</t>
  </si>
  <si>
    <t xml:space="preserve">&lt;p&gt;&amp;lt;p&amp;gt;The reviews contain no meaningful sustainability information about materials, energy use, recyclability, or environmental practices. Users focus entirely on durability and cleaning performance.&amp;lt;/p&amp;gt;&amp;lt;ul&amp;gt;&amp;lt;li&amp;gt;&amp;lt;strong&amp;gt;Durability mentioned:&amp;lt;/strong&amp;gt; Users report machines lasting 7-10+ years with heavy use, reducing replacement frequency&amp;lt;/li&amp;gt;&amp;lt;li&amp;gt;&amp;lt;strong&amp;gt;Repairability noted:&amp;lt;/strong&amp;gt; Multiple reviewers mention replacement parts are readily available and easy to install&amp;lt;/li&amp;gt;&amp;lt;li&amp;gt;&amp;lt;strong&amp;gt;Resource efficiency implied:&amp;lt;/strong&amp;gt; Extends carpet life instead of requiring replacement, but no eco-specific claims made&amp;lt;/li&amp;gt;&amp;lt;/ul&amp;gt;&amp;lt;br&amp;gt;&amp;lt;p&amp;gt;&amp;lt;strong&amp;gt;Bottom line:&amp;lt;/strong&amp;gt; While the Big Green&amp;#39;s longevity and repairability align with reduce/reuse principles, there&amp;#39;s zero evidence in reviews about sustainable materials, manufacturing, or end-of-life recycling. Default score reflects absence of environmental data.&amp;lt;/p&amp;gt;&lt;/p&gt;
</t>
  </si>
  <si>
    <t>&lt;p&gt;Redditors and reviewers strongly recommend the Big Green as a tank that lasts 10+ years, with users reporting their machines still going strong after heavy use since 2014 and 2016. The community consensus is overwhelmingly positive for long-term value.&lt;/p&gt;&lt;ul&gt;&lt;li&gt;&lt;strong&gt;Durability wins:&lt;/strong&gt; Built like a tank with heavy-duty thick plastic components and readily available replacement parts&lt;/li&gt;&lt;li&gt;&lt;strong&gt;Performance praise:&lt;/strong&gt; Professional-grade cleaning that outperforms rental units and saves money over time&lt;/li&gt;&lt;li&gt;&lt;strong&gt;Main gripe:&lt;/strong&gt; It's heavy and cumbersome, described as a workout to use for extended periods&lt;/li&gt;&lt;/ul&gt;&lt;br&gt;&lt;p&gt;&lt;strong&gt;Bottom line:&lt;/strong&gt; A BIFL favorite that delivers commercial-grade results but requires muscle to maneuver.&lt;/p&gt;</t>
  </si>
  <si>
    <t>The Bissell Big Green is a true BIFL carpet cleaner built to commercial standards that's likely to last 7-10+ years with regular maintenance. Its tank-like construction and readily available parts justify the premium price for homeowners committed to carpet care. While the warranty is merely adequate and sustainability credentials unimpressive, its exceptional durability, repairability, and cleaning power make it a sound long-term investment. The tradeoff for this durability is weight and bulk—this is a workhorse, not a convenience product.</t>
  </si>
  <si>
    <t>"Built like a tank with heavy-duty plastic components that maintain performance even after a decade of regular use</t>
  </si>
  <si>
    <t>Highly serviceable design with easy-to-replace common wear parts keeps this machine running long after competitors fail</t>
  </si>
  <si>
    <t>Standard one-year warranty is underwhelming for a premium product, but actual longevity far exceeds official coverage</t>
  </si>
  <si>
    <t>Premium price justified by commercial-grade cleaning power that outperforms rentals and extends carpet life</t>
  </si>
  <si>
    <t>Weight and bulk consistently cited as the only significant drawback, with users considering it a worthwhile tradeoff</t>
  </si>
  <si>
    <t>The Bissell Big Green Carpet Cleaner offers commercial-grade cleaning power in a robust, tank-like design built to last. With a generous 1.75-gallon capacity and powerful rotating DirtLifter brushes, it deep cleans carpets on both forward and backward passes. The heavy-duty construction features thick, durable plastic components and serviceable parts, delivering professional results that outperform rental units year after year.</t>
  </si>
  <si>
    <t>7-10+ years with regular home use</t>
  </si>
  <si>
    <t>Can the Big Green carpet cleaner be used on hard surfaces?</t>
  </si>
  <si>
    <t>No, the Big Green carpet cleaner is intended only for carpets and upholstery and should not be used on any hard surfaces.</t>
  </si>
  <si>
    <t>Can the Big Green Deep Cleaning Machine be used to extract water from floods?</t>
  </si>
  <si>
    <t>No, the Big Green should never be used on carpet or anywhere with standing water; it is designed only for cleaning moistened carpets during the cleaning process.</t>
  </si>
  <si>
    <t>Does the BISSELL Big Green carpet cleaner remove pet urine and vomit stains?</t>
  </si>
  <si>
    <t>Yes, using BISSELL’s enzyme-based pre-treat or stain remover products allows the Big Green to deep clean pet urine and vomit stains effectively.</t>
  </si>
  <si>
    <t>Will the BISSELL Big Green carpet cleaning machine work on all types of carpet?</t>
  </si>
  <si>
    <t>It is recommended to check the carpet manufacturer's cleaning instructions; extra caution should be taken with frieze carpets before using the Big Green machine.</t>
  </si>
  <si>
    <t>How much water does the BISSELL Big Green carpet cleaner leave behind after cleaning?</t>
  </si>
  <si>
    <t>The amount of water left depends on spraying and dry suction passes; typically, two dry suction passes after two wet sprays are recommended to reduce drying time, and it leaves less water than many competitive machines.</t>
  </si>
  <si>
    <t>Tank-like durability lasting 7-10+ years</t>
  </si>
  <si>
    <t>Professional-grade cleaning outperforms rental units</t>
  </si>
  <si>
    <t>Readily available replacement parts</t>
  </si>
  <si>
    <t>Maintains consistent performance over lifespan</t>
  </si>
  <si>
    <t>Heavy and cumbersome to maneuver</t>
  </si>
  <si>
    <t>Basic one-year limited warranty only</t>
  </si>
  <si>
    <t>Dirty water tank can leak</t>
  </si>
  <si>
    <t>Requires significant storage space</t>
  </si>
  <si>
    <t>{"frequency":{"frequency":"After each use","description":"Regular maintenance ensures optimal performance and longevity of the Big Green Carpet Cleaner"},"steps":[{"step":1,"title":"Clean","icon":"clean","description":"Remove and empty both the clean and dirty water tanks. Use a cloth to wipe down the machine, paying special attention to the brush bar and air vents. Regular cleaning helps prevent dirt and debris from affecting the machine's efficiency.","products":[{"name":"Microfiber Cloth","price":"$5-10"}]},{"step":2,"title":"Condition / Maintain","icon":"condition","description":"Use genuine Bissell formulas to ensure the machine runs smoothly and safely. Regularly check for blockages in the brush roll and clean or replace as needed. This maintains the machine's performance and extends its lifespan.","products":[{"name":"Bissell 2X Formula","price":"$10-15"}]},{"step":3,"title":"Protect / Store","icon":"protect","description":"Store the machine in a dry, clean environment. Ensure all parts are securely attached and the machine is dried before storage to prevent moisture buildup.","products":[]}]}</t>
  </si>
  <si>
    <t>Designed in the USA and manufactured in China; Bissell relocated production from the USA and Mexico to various Chinese factories.</t>
  </si>
  <si>
    <t>carpet cleaner, bissell, deep cleaning, upholstery cleaning, pet stain remover, commercial grade, high capacity, repairable appliance, home maintenance, durable cleaning equipment</t>
  </si>
  <si>
    <t>Whole-home carpet deep cleaning, Removing stubborn pet stains, Extending carpet lifespan, Refreshing high-traffic areas, Cleaning upholstery with included tool</t>
  </si>
  <si>
    <t>""This is how appliances used to be built - robust enough to last a decade of regular home use, serviceable when parts wear out." – Reddit user</t>
  </si>
  <si>
    <t>Multiple users report machines from 2014-2016 still performing like new after years of regular use and lending to family members." – Amazon reviewer</t>
  </si>
  <si>
    <t>Vollrath</t>
  </si>
  <si>
    <t>French Fry Cutter</t>
  </si>
  <si>
    <t>https://www.amazon.com/Vollrath-47713-French-Potato-Cutter/dp/B000VVUN64?crid=13SE7CKAMHGZA&amp;amp;keywords=Vollrath+French+Fry+Cutter&amp;amp;qid=1704427720&amp;amp;sprefix=vollrath+french+fry+cutter%2Caps%2C93&amp;amp;sr=8-1&amp;amp;ufe=app_do%3Aamzn1.fos.c3015c4a-46bb-44b9-81a4-dc28e6d374b3&amp;amp;linkCode=ll1&amp;amp;tag=buyitforlife08-20&amp;amp;linkId=e73ba82f72f22af4dd849bd3d16672d8&amp;amp;language=en_US&amp;amp;ref_=as_li_ss_tl</t>
  </si>
  <si>
    <t>https://amzn.to/478EtN5</t>
  </si>
  <si>
    <t>B000VVUN64</t>
  </si>
  <si>
    <t>https://docs.google.com/document/d/1bkOp_6RJ3HOssdUKPVCh1lU2BGw2moUrbEQqA3amk_s</t>
  </si>
  <si>
    <t>https://docs.google.com/document/d/1ECA-5qbdZZIC3Mbc8oKGCVWX3lf4bsJoRPB4Z2BQtCc/edit</t>
  </si>
  <si>
    <t>https://docs.google.com/document/d/1XgtU4gNTv6dOOptvPp_ci3vjZad_Tv8EQW5ROi5EFUo/edit</t>
  </si>
  <si>
    <t>https://docs.google.com/document/d/1HSUH27R-9FVq6uLtwWDq-Qg5yWhu1L1UEyjvDXjfxYY/edit</t>
  </si>
  <si>
    <t>https://docs.google.com/document/d/1j-EaWSsahW1qlfTlf3GxNg3I6-YdYocZuHyDlOmVjlA/edit</t>
  </si>
  <si>
    <t>https://www.amazon.com/stores/Vollrath/page/DEBAF9D9-3C66-47FC-97BF-3DF80C100A1E?is_byline_deeplink=true&amp;deeplink=DEBAF9D9-3C66-47FC-97BF-3DF80C100A1E&amp;redirect_store_id=DEBAF9D9-3C66-47FC-97BF-3DF80C100A1E&amp;lp_asin=B000VVUN64&amp;ref_=ast_bln&amp;store_ref=bl_ast_dp_brandLogo_sto</t>
  </si>
  <si>
    <t>https://m.media-amazon.com/images/I/61RSMd0mOxL._SL1000_.jpg</t>
  </si>
  <si>
    <t>https://m.media-amazon.com/images/I/61RSMd0mOxL._SL1000_.jpg, https://m.media-amazon.com/images/I/61RSMd0mOxL._SL1000_.jpg, https://m.media-amazon.com/images/I/61A4LEBVhnL._SL1000_.jpg, https://m.media-amazon.com/images/I/41xm+mtNeEL.jpg</t>
  </si>
  <si>
    <t>Home &amp; Kitchen &gt; Kitchen &amp; Dining &gt; Kitchen Utensils &amp; Gadgets &gt; Peeling, Grating &amp; Slicing Tools &gt; Mandolines &amp; Slicers</t>
  </si>
  <si>
    <t>DURABLE CONSTRUCTION: The Vollrath 47713 French Fry Cutter is meticulously crafted from high-quality stainless steel, ensuring not only durability and longevity but also a sleek appearance that complements any professional kitchen setting. Its robust construction makes it resistant to rust, corrosion, and staining, maintaining hygiene standards and simplifying cleaning routines. CUT SIZE 3/8": Featuring a precise cut size of 3/8 inches, this manual vegetable potato slicer is optimized for producing consistent, uniform French fries with ease. Whether for high-volume restaurant operations or smaller-scale food establishments, it delivers efficiency and quality in every slice. ERGONOMIC NON-SLIP HANDLE: Engineered with an ergonomic non-slip handle, the cutter offers a comfortable and secure grip during use. This design not only enhances user control and precision but also minimizes hand strain, ensuring safety and efficiency throughout prolonged use in busy kitchen environments. LEG BASE SCREW: Equipped with secure screw holes on the base of its legs, the cutter allows for stable attachment to countertops or work surfaces. This feature enhances stability during operation, preventing unnecessary movement or slipping, even when handling tougher vegetables or larger quantities. COMPACT DIMENSIONS: With its compact footprint of 8-1/2 inches in width, 11-1/2 inches in depth, and 23 inches in height, the Vollrath French Fry Cutter efficiently utilizes kitchen space while offering versatility in placement. Its portable design facilitates ease of use and storage, making it a practical addition to any commercial settings.</t>
  </si>
  <si>
    <t>Potato Cutter, cut size 3/8", heavy nickel-plated ductile cast iron frame &amp; handle with screw holes on base of legs</t>
  </si>
  <si>
    <t>10.5 x 19.6 x 14 inches; 17.8 Pounds</t>
  </si>
  <si>
    <t>DURABLE CONSTRUCTION: The Vollrath 47713 French Fry Cutter is meticulously crafted from high-quality stainless steel, ensuring not only durability and longevity but also a sleek appearance that complements any professional kitchen setting. Its robust construction makes it resistant to rust, corrosion, and staining, maintaining hygiene standards and simplifying cleaning routines.</t>
  </si>
  <si>
    <t>CUT SIZE 3/8": Featuring a precise cut size of 3/8 inches, this manual vegetable potato slicer is optimized for producing consistent, uniform French fries with ease. Whether for high-volume restaurant operations or smaller-scale food establishments, it delivers efficiency and quality in every slice.</t>
  </si>
  <si>
    <t>ERGONOMIC NON-SLIP HANDLE: Engineered with an ergonomic non-slip handle, the cutter offers a comfortable and secure grip during use. This design not only enhances user control and precision but also minimizes hand strain, ensuring safety and efficiency throughout prolonged use in busy kitchen environments.</t>
  </si>
  <si>
    <t>LEG BASE SCREW: Equipped with secure screw holes on the base of its legs, the cutter allows for stable attachment to countertops or work surfaces. This feature enhances stability during operation, preventing unnecessary movement or slipping, even when handling tougher vegetables or larger quantities.</t>
  </si>
  <si>
    <t>COMPACT DIMENSIONS: With its compact footprint of 8-1/2 inches in width, 11-1/2 inches in depth, and 23 inches in height, the Vollrath French Fry Cutter efficiently utilizes kitchen space while offering versatility in placement. Its portable design facilitates ease of use and storage, making it a practical addition to any commercial settings.</t>
  </si>
  <si>
    <t>&lt;p&gt;The Vollrath French Fry Cutter is a commercial-grade workhorse that consistently outperforms consumer alternatives. Built with thick metal construction and professional components, it's specifically highlighted for handling sweet potatoes - the task that breaks cheaper cutters.&lt;/p&gt;&lt;ul&gt;&lt;li&gt;&lt;strong&gt;Commercial build quality:&lt;/strong&gt; Users repeatedly note the heavier, solid construction with thicker blades installed tighter than competitors, giving them less chance of bending under stress.&lt;/li&gt;&lt;li&gt;&lt;strong&gt;Sweet potato capable:&lt;/strong&gt; Multiple users confirm it successfully cuts dense sweet potatoes, which typically break or bend cheaper cutters - the ultimate durability test.&lt;/li&gt;&lt;li&gt;&lt;strong&gt;Trade-offs worth noting:&lt;/strong&gt; Requires significant physical effort to operate and comes with a substantial price tag, but this reflects the industrial-grade components designed for years of heavy use.&lt;/li&gt;&lt;/ul&gt;&lt;br&gt;&lt;p&gt;&lt;strong&gt;Bottom line:&lt;/strong&gt; This is restaurant equipment built to withstand thousands of cuts over many years - not a disposable kitchen gadget. The 12-month warranty doesn't cover wear parts like blades, but the core components should last decades with proper care.&lt;/p&gt;</t>
  </si>
  <si>
    <t>&lt;p&gt;The Vollrath French Fry Cutter is a commercial-grade workhorse built for durability with serviceable components, though requiring significant physical force to operate.&lt;/p&gt;&lt;ul&gt;&lt;li&gt;&lt;strong&gt;Component Quality:&lt;/strong&gt; Heavy-duty commercial construction with thicker, tighter blades showing less chance of bending under stress compared to consumer models.&lt;/li&gt;&lt;li&gt;&lt;strong&gt;Replacement Parts:&lt;/strong&gt; Blades are explicitly mentioned as wear parts in warranty documentation, indicating they're designed to be replaced rather than being disposable.&lt;/li&gt;&lt;li&gt;&lt;strong&gt;Limitations:&lt;/strong&gt; 12-month warranty specifically excludes cutting blades as wear items, meaning users will need to source replacements after heavy use.&lt;/li&gt;&lt;/ul&gt;&lt;br&gt;&lt;p&gt;&lt;strong&gt;Bottom line:&lt;/strong&gt; A robust tool with replaceable key components, though Vollrath's exclusion of wear parts from warranty coverage means you'll be on your own for blade replacements long-term.&lt;/p&gt;</t>
  </si>
  <si>
    <t>&lt;p&gt;Vollrath offers a standard 12-month limited warranty covering defects in materials and workmanship from date of purchase. However, cutting blades (the core component of a french fry cutter) are explicitly excluded as "wear parts" expected to wear out during normal use.&lt;/p&gt;&lt;ul&gt;&lt;li&gt;&lt;strong&gt;Coverage Duration:&lt;/strong&gt; 1-year standard warranty, but excludes the most critical parts&lt;/li&gt;&lt;li&gt;&lt;strong&gt;Claim Process:&lt;/strong&gt; Moderately complex - requires product registration, proof of purchase, and pre-authorization&lt;/li&gt;&lt;li&gt;&lt;strong&gt;Buyer Responsibility:&lt;/strong&gt; User must pay to return products to Vollrath and follow specific procedures&lt;/li&gt;&lt;/ul&gt;&lt;br&gt;&lt;p&gt;&lt;strong&gt;Bottom line:&lt;/strong&gt; While the warranty length is average, the specific exclusion of cutting blades significantly limits its value for this type of product. The process is structured but places multiple obligations on the buyer.&lt;/p&gt;</t>
  </si>
  <si>
    <t xml:space="preserve">&lt;p&gt;&amp;lt;p&amp;gt;No environmental or sustainability information found in the reviews. Users focus entirely on durability and build quality without mentioning materials sourcing, manufacturing impact, or end-of-life considerations.&amp;lt;/p&amp;gt;&amp;lt;ul&amp;gt;&amp;lt;li&amp;gt;&amp;lt;strong&amp;gt;Durability signals:&amp;lt;/strong&amp;gt; Built for commercial kitchens with heavy-duty construction and thicker blades that resist bending&amp;lt;/li&amp;gt;&amp;lt;li&amp;gt;&amp;lt;strong&amp;gt;Longevity focus:&amp;lt;/strong&amp;gt; Reviewers praise it as a buy-it-for-life product that handles heavy use including tough sweet potatoes&amp;lt;/li&amp;gt;&amp;lt;li&amp;gt;&amp;lt;strong&amp;gt;Missing data:&amp;lt;/strong&amp;gt; No mentions of recycled materials, energy efficiency, packaging waste, or recyclability&amp;lt;/li&amp;gt;&amp;lt;/ul&amp;gt;&amp;lt;br&amp;gt;&amp;lt;p&amp;gt;&amp;lt;strong&amp;gt;Bottom line:&amp;lt;/strong&amp;gt; While the Vollrath&amp;#39;s commercial-grade build suggests it won&amp;#39;t need frequent replacement (good for reducing waste), there&amp;#39;s zero sustainability information in these reviews to evaluate its actual environmental impact.&amp;lt;/p&amp;gt;&lt;/p&gt;
</t>
  </si>
  <si>
    <t>&lt;p&gt;Vollrath's French fry cutter has earned serious respect from both Reddit's BIFL community and verified buyers as the gold standard for durability.&lt;/p&gt;&lt;ul&gt;&lt;li&gt;&lt;strong&gt;Reddit consensus:&lt;/strong&gt; Users repeatedly cite Vollrath as the benchmark for quality, with one saying everything they make is top notch and actually cheaper than high-end homeowner grade stuff&lt;/li&gt;&lt;li&gt;&lt;strong&gt;Real-world testing:&lt;/strong&gt; Multiple owners confirm it handles the ultimate test - cutting dense sweet potatoes that break cheaper models, with users noting the vollrath blades are thicker and installed tighter&lt;/li&gt;&lt;li&gt;&lt;strong&gt;Minor gripes:&lt;/strong&gt; Some mention it requires significant force to operate and the $278 price point makes buyers say figure out how often you're going to make fries first&lt;/li&gt;&lt;/ul&gt;&lt;br&gt;&lt;p&gt;&lt;strong&gt;Bottom line:&lt;/strong&gt; This is the cutter Redditors recommend when someone's tired of broken plastic junk - built for commercial kitchens means built to last forever at home.&lt;/p&gt;</t>
  </si>
  <si>
    <t>The Vollrath French Fry Cutter is legitimate commercial-grade equipment that outperforms and outlasts consumer alternatives. Its tank-like construction handles dense sweet potatoes that destroy cheaper cutters, making it a true BIFL kitchen tool for serious home cooks. The high price ($278) delivers exceptional durability and replaceable components, though Vollrath's warranty excludes the blades themselves. If you make fries regularly and are tired of replacing broken cutters, this industrial-strength option will likely be the last one you'll need to buy.</t>
  </si>
  <si>
    <t>"Built with thicker, tighter blades and commercial-grade construction that withstands the ultimate test: cutting sweet potatoes</t>
  </si>
  <si>
    <t>Core components should last decades with proper care, though blades are considered wear items that will need replacement eventually</t>
  </si>
  <si>
    <t>12-month limited warranty has significant limitations, explicitly excluding cutting blades as 'wear parts'</t>
  </si>
  <si>
    <t>Expensive at $278, but potentially worth it if you make fries regularly and have broken cheaper cutters</t>
  </si>
  <si>
    <t>Unanimously praised by BIFL community as the benchmark for quality, though users note it requires significant physical force to operate</t>
  </si>
  <si>
    <t>The Vollrath French Fry Cutter delivers commercial-grade performance for home kitchens. Constructed from high-quality stainless steel with thick, precision-engineered blades that resist bending, it consistently produces uniform 3/8-inch cuts. The ergonomic non-slip handle provides stability during use, while the screw-down base option ensures secure mounting. This robust tool handles even dense sweet potatoes with ease, outlasting cheaper alternatives for years of reliable service.</t>
  </si>
  <si>
    <t>10-15 years for core components with proper maintenance, with occasional blade replacements as needed</t>
  </si>
  <si>
    <t>What size cuts does the Vollrath French Fry Cutter produce?</t>
  </si>
  <si>
    <t>The Vollrath French Fry Cutter produces consistent cuts such as ⅜-inch, 9/32-inch, and 7/16-inch sizes, depending on the specific model of the cutter used. Additional blade sets are also available for different cut sizes.</t>
  </si>
  <si>
    <t>How do I clean the Vollrath French Fry Cutter?</t>
  </si>
  <si>
    <t>The cutter features a stainless steel 'V' trough that is easy to clean. To maintain food safety and ensure durability, it is recommended to follow proper cleaning procedures including disassembly when possible, cleaning with warm soapy water, and drying thoroughly.</t>
  </si>
  <si>
    <t>Can the Vollrath French Fry Cutter be mounted on a counter or wall?</t>
  </si>
  <si>
    <t>Yes, the cutter has screw holes in its base allowing it to be securely mounted to a counter or wall to prevent movement during use and ensure stability.</t>
  </si>
  <si>
    <t>Is the Vollrath French Fry Cutter durable and corrosion-resistant?</t>
  </si>
  <si>
    <t>The cutter is built with a durable cast-iron body and handle, which is nickel plated to prevent corrosion, ensuring years of reliable use.</t>
  </si>
  <si>
    <t>What type of potatoes can the Vollrath French Fry Cutter handle?</t>
  </si>
  <si>
    <t>The cutter can slice through whole potatoes easily, including various sizes up to a 6⅜-inch height opening. It is also effective for sweet potatoes when used with a strong, sudden push and fresh, firm potatoes.</t>
  </si>
  <si>
    <t>Handles tough sweet potatoes without breaking</t>
  </si>
  <si>
    <t>Thicker blades resist bending under pressure</t>
  </si>
  <si>
    <t>Built for thousands of cuts over decades</t>
  </si>
  <si>
    <t>Requires significant physical force to operate</t>
  </si>
  <si>
    <t>High price point at $278</t>
  </si>
  <si>
    <t>Cutting blades excluded from warranty coverage</t>
  </si>
  <si>
    <t>12-month warranty shorter than expected</t>
  </si>
  <si>
    <t>{"frequency":{"frequency":"Daily / After Each Use","description":"To maintain cleanliness and prevent food residue buildup, clean the French Fry Cutter after every use."},"steps":[{"step":1,"title":"Clean","icon":"clean","description":"Clean the Vollrath French Fry Cutter with hot soapy water and a soft brush. Avoid using a dishwasher, as aluminum parts can be damaged. For any stuck food particles, gently scrub with a non-abrasive brush. Allow the unit to air dry after cleaning to prevent moisture accumulation.","products":[{"name":"Soft Brush","price":"$5-10"}]},{"step":2,"title":"Condition / Maintain","icon":"condition","description":"To ensure smooth operation, apply a lubricant specifically designed for the slides. This helps maintain the functionality and prevents gummy buildup over time. Regular lubrication is crucial for optimal performance.","products":[{"name":"Petroleum Gel or Equivalent Lubricant","price":"$10-15"}]},{"step":3,"title":"Protect / Store","icon":"protect","description":"Mount the French Fry Cutter securely to a counter or wall to prevent movement and ensure stability. Store the cutter in a clean, dry area when not in use to extend its lifespan.","products":[]}]}</t>
  </si>
  <si>
    <t>Manufactured at Vollrath's facilities in Wisconsin, USA, where most manual food preparation equipment is produced.</t>
  </si>
  <si>
    <t>french fry cutter, commercial grade kitchen tool, stainless steel slicer, sweet potato cutter, durable kitchen equipment, professional food prep, restaurant quality, manual vegetable slicer, heavy duty, vollrath</t>
  </si>
  <si>
    <t>Restaurant-quality french fry preparation, Processing tough sweet potatoes, High-volume vegetable cutting, Commercial kitchen operations</t>
  </si>
  <si>
    <t>""Everything Vollrath makes is top notch and actually cheaper than high-end homeowner grade stuff." – Reddit user</t>
  </si>
  <si>
    <t>The vollrath blades are thicker and installed tighter with less chance of bending under stress." – BIFL community member</t>
  </si>
  <si>
    <t>Benriner</t>
  </si>
  <si>
    <t>Mandoline</t>
  </si>
  <si>
    <t>https://www.amazon.com/Benriner-Slicer-Japanese-Stainless-Blades/dp/B01D2C0AGG?th=1&amp;amp;linkCode=ll1&amp;amp;tag=buyitforlife08-20&amp;amp;linkId=67180373cb5f6160a905014ad954cd88&amp;amp;language=en_US&amp;amp;ref_=as_li_ss_tl</t>
  </si>
  <si>
    <t>https://amzn.to/4nVYmyl</t>
  </si>
  <si>
    <t>B01D2C0AGG</t>
  </si>
  <si>
    <t>https://docs.google.com/document/d/1RF71BOiCExBt-qhjgjYKwLBRwHwZc0AR-pjfozJ4TRY</t>
  </si>
  <si>
    <t>https://docs.google.com/document/d/1J-lGxXT8qgUoRJHcz41-KDsGcneVXweUIhXJWeXpyN4/edit</t>
  </si>
  <si>
    <t>https://docs.google.com/document/d/14oGQoS3QlF7u7qops8SyKzpJgl4wJ53BDQYIcJptsnA/edit</t>
  </si>
  <si>
    <t>https://docs.google.com/document/d/1JgSH8LgBOoTvKoTCULRntGkGo67lbG2HFj84Bu8aYCw/edit</t>
  </si>
  <si>
    <t>https://docs.google.com/document/d/1-BwtyBn0sSIFeiUv4FQrMtPte5baH_xS1nvDTqHka5Q/edit</t>
  </si>
  <si>
    <t>https://www.amazon.com/stores/and3/page/020731B1-89C1-4E84-9B0E-30D352EC5569?lp_asin=B01D2C0AGG&amp;ref_=ast_bln</t>
  </si>
  <si>
    <t>https://m.media-amazon.com/images/I/51BJkxwb-WL._AC_SL1500_.jpg</t>
  </si>
  <si>
    <t>https://m.media-amazon.com/images/I/51BJkxwb-WL._AC_SL1500_.jpg, https://m.media-amazon.com/images/I/61bW9NcaQiL._AC_SL1500_.jpg, https://m.media-amazon.com/images/I/51mv0KJ+OWL._AC_SL1500_.jpg, https://m.media-amazon.com/images/I/51c78BveA3L._AC_SL1500_.jpg, https://m.media-amazon.com/images/I/61N61KkO+DL._AC_SL1500_.jpg, https://m.media-amazon.com/images/I/71pFfqF2AOL._AC_SL1500_.jpg, https://m.media-amazon.com/images/I/31oJzlf3W-L._AC_.jpg, https://m.media-amazon.com/images/I/31XtFvzFaQL._AC_.jpg, https://m.media-amazon.com/images/I/31fy10Hn8ZL._AC_.jpg, https://m.media-amazon.com/images/I/31AF8o-LNcL._AC_.jpg, https://m.media-amazon.com/images/I/41P-79LEyvL._AC_.jpg, https://m.media-amazon.com/images/I/310h-SfcSwL._AC_.jpg, https://m.media-amazon.com/images/I/41pevRux-vL._AC_.jpg</t>
  </si>
  <si>
    <t>Home &amp; Kitchen &gt; Kitchen &amp; Dining &gt; Kitchen Utensils &amp; Gadgets &gt; Peeling, Grating &amp; Slicing Tools &gt; Mandolines &amp; Slicers &gt; Mandolines</t>
  </si>
  <si>
    <t>Benriner's Beige mandolin slicer easily slices medium fruits and veggies into consistently sized pieces that cook evenly and look great Made from handcrafted Japanese stainless steel blades and BPA-free plastic; Large open handle for Comfort and non-skid rubber base for added stability 4 interchangeable blades (straight edge, coarse, medium and fine tooth); make wide slices, chunky cuts, long narrow and extra-narrow julienne strips Safety guard holds smaller pieces to protect fingers; hooks onto bowls to collect slices; easy-turn dial adjusts Thickness; disassembles for cleaning Easy to use; saves time; Make chips, French fries, garnish, hash browns, stir fry, and more; Measures 14. 5 x 5. 25-Inches; top-rack dishwasher safe</t>
  </si>
  <si>
    <t>Benriner's Beige mandolin quickly and easily slices medium fruits and veggies into consistently sized pieces that cook evenly and look great, just like the pros. It's a favorite of kitchen tools for easier food preparation to save lots of time during food preparation. Create delicious, healthy entrees and side dishes, like stir fry's, casseroles, or Vegetarian recipes, and prepare healthy Snacks or garnish, salad toppings, and so much more. Safe and easy to use. The safety guard holds smaller end pieces securely for less waste and to protect fingers. With 4 interchangeable cutting blades and an easy-turn dial to adjust slice thickness, it's easy to make a variety of cuts to fit every recipe. Use the straight-edge blade to make wider slices for chips, scalloped potatoes or thinly sliced onion, The coarse-toothed blade for Chunky French fry cuts and carrot sticks, medium-toothed or fine-toothed blades to make long, narrow and extra-narrow strips, called julienne or matchstick cuts, for hashbrowns, shoestring potato nests, noodles (zucchini spaghetti strands) and stir fry's the nonskid rubber base adds stability during use or securely hook the groove onto bowls to collect slices. Simply snap in the desired blade, hold the mandolin slicer by the handle and slice directly into a bowl or onto a work surface. Made from Handcrafted Japanese stainless steel blades and BPA-free plastic, Includes 4 interchangeable blades (straight edge, coarse-tooth, medium-tooth and fine-tooth), large open comfortable handle and nonskid rubber base. The safety guard holds smaller end pieces for safe-and-easy slicing and protects fingers. Disassembles for easy cleaning. Top-rack dishwasher safe for easy cleanup.</t>
  </si>
  <si>
    <t>14.17"L x 5.91"W x 1.57"H</t>
  </si>
  <si>
    <t>Benriner's Beige mandolin slicer easily slices medium fruits and veggies into consistently sized pieces that cook evenly and look great</t>
  </si>
  <si>
    <t>Made from handcrafted Japanese stainless steel blades and BPA-free plastic; Large open handle for Comfort and non-skid rubber base for added stability</t>
  </si>
  <si>
    <t>4 interchangeable blades (straight edge, coarse, medium and fine tooth); make wide slices, chunky cuts, long narrow and extra-narrow julienne strips</t>
  </si>
  <si>
    <t>Safety guard holds smaller pieces to protect fingers; hooks onto bowls to collect slices; easy-turn dial adjusts Thickness; disassembles for cleaning</t>
  </si>
  <si>
    <t>Easy to use; saves time; Make chips, French fries, garnish, hash browns, stir fry, and more; Measures 14. 5 x 5. 25-Inches; top-rack dishwasher safe</t>
  </si>
  <si>
    <t>&lt;p&gt;The Benriner mandoline is a true BIFL champion that professional chefs and home cooks alike swear by. Its simple, no-frills design prioritizes function over fashion with a legendary sharp blade that maintains performance for decades when properly maintained.&lt;/p&gt;&lt;ul&gt;&lt;li&gt;&lt;strong&gt;Construction quality:&lt;/strong&gt; Made with sturdy ABS plastic frame and Japanese stainless steel blade that users describe as built like a tank. Many report their Benriner lasting 10+ years of regular use.&lt;/li&gt;&lt;li&gt;&lt;strong&gt;Repairability:&lt;/strong&gt; Unlike competitors with fixed blades, the Benriner's removable blade can be sharpened or replaced entirely, dramatically extending lifespan. Users specifically purchase it for this BIFL feature.&lt;/li&gt;&lt;li&gt;&lt;strong&gt;Performance longevity:&lt;/strong&gt; Multiple users report owning and actively using their Benriner for years or decades with consistent performance. The simplicity of design means fewer parts to break or fail.&lt;/li&gt;&lt;/ul&gt;&lt;br&gt;&lt;p&gt;&lt;strong&gt;Bottom line:&lt;/strong&gt; This is one of those rare kitchen tools that actually deserves its cult following. The main blade will outlast you if properly maintained, though the safety guard is dangerously inadequate and the julienne blades are its weakest components.&lt;/p&gt;</t>
  </si>
  <si>
    <t>&lt;p&gt;The Benriner Mandoline earns high marks for repairability with its simple, maintainable design that professional chefs trust for decades of use.&lt;/p&gt;&lt;ul&gt;&lt;li&gt;&lt;strong&gt;Blade Serviceability:&lt;/strong&gt; Main blade easily detaches for sharpening on a whetstone or complete replacement, extending functional lifespan indefinitely according to multiple long-term owners.&lt;/li&gt;&lt;li&gt;&lt;strong&gt;Construction Quality:&lt;/strong&gt; Sturdy ABS plastic body with minimal moving parts described as built like a tank with fewer failure points than complex competitors.&lt;/li&gt;&lt;li&gt;&lt;strong&gt;Parts Availability:&lt;/strong&gt; Replacement blades readily available, though users note the julienne attachments are more problematic and may require more frequent replacement.&lt;/li&gt;&lt;/ul&gt;&lt;br&gt;&lt;p&gt;&lt;strong&gt;Bottom line:&lt;/strong&gt; A repairable kitchen workhorse with straightforward maintenance that can last decades with proper care, though newer models with plastic adjustment knobs may be slightly less durable than older versions with metal hardware.&lt;/p&gt;</t>
  </si>
  <si>
    <t>&lt;p&gt;Benriner mandolines lack clearly documented manufacturer warranty information. No specific warranty terms are published on their website or product materials.&lt;/p&gt;&lt;ul&gt;&lt;li&gt;&lt;strong&gt;Limited information:&lt;/strong&gt; Warranty details are typically provided by retailers rather than Benriner itself, creating inconsistent coverage depending on where purchased.&lt;/li&gt;&lt;li&gt;&lt;strong&gt;Repairability focus:&lt;/strong&gt; Instead of warranty, Benriner emphasizes product longevity through replaceable/sharpenable blades and available spare parts.&lt;/li&gt;&lt;li&gt;&lt;strong&gt;User reports:&lt;/strong&gt; While many users report years or decades of use, this speaks to durability rather than warranty support.&lt;/li&gt;&lt;/ul&gt;&lt;br&gt;&lt;p&gt;&lt;strong&gt;Bottom line:&lt;/strong&gt; With no official warranty documentation available, buyers must rely on retailer policies and the product's inherent durability rather than manufacturer guarantee.&lt;/p&gt;</t>
  </si>
  <si>
    <t xml:space="preserve">&lt;p&gt;&amp;lt;p&amp;gt;The Benriner mandoline earns high marks for its repairable design and decades-long durability. Users report the blade easily detaches for cleaning and most importantly sharpening, with many expecting to continue using it for decades to come. The manufacturer provides spare parts for all models, supporting maintenance and extending product life.&amp;lt;/p&amp;gt;&amp;lt;ul&amp;gt;&amp;lt;li&amp;gt;&amp;lt;strong&amp;gt;Built to last:&amp;lt;/strong&amp;gt; Multiple users describe owning theirs for years or even decades, with simple sturdy construction that stands up to professional kitchen use&amp;lt;/li&amp;gt;&amp;lt;li&amp;gt;&amp;lt;strong&amp;gt;Repairable by design:&amp;lt;/strong&amp;gt; Unlike competitors with fixed disposable blades, the Benriner&amp;#39;s removable blade can be sharpened on a whetstone or replaced entirely&amp;lt;/li&amp;gt;&amp;lt;li&amp;gt;&amp;lt;strong&amp;gt;Material concerns:&amp;lt;/strong&amp;gt; Made from ABS plastic rather than more sustainable materials, though the durability offsets frequent replacement cycles&amp;lt;/li&amp;gt;&amp;lt;/ul&amp;gt;&amp;lt;br&amp;gt;&amp;lt;p&amp;gt;&amp;lt;strong&amp;gt;Bottom line:&amp;lt;/strong&amp;gt; A true BIFL product that fights planned obsolescence through user-maintainable design, though it lacks recycled materials or explicit eco-certifications.&amp;lt;/p&amp;gt;&lt;/p&gt;
</t>
  </si>
  <si>
    <t>&lt;p&gt;The Benriner is a Reddit cult favorite among serious cooks and chefs who consider it the gold standard mandoline. Users regularly report owning theirs for decades, praising the legendary sharp Japanese blade and replaceable parts that make it truly BIFL.&lt;/p&gt;&lt;ul&gt;&lt;li&gt;&lt;strong&gt;Professional endorsement:&lt;/strong&gt; Most people including chefs buy and use the cheap Japanese Benriner mandoline - it's the assumed default in pro kitchens&lt;/li&gt;&lt;li&gt;&lt;strong&gt;Durability focus:&lt;/strong&gt; I've owned this for about two years and expect to continue using it for decades to come thanks to the sharpenable blade&lt;/li&gt;&lt;li&gt;&lt;strong&gt;Safety concerns:&lt;/strong&gt; Mixed experiences on the included guard - universally called terrible and useless, with many users slicing fingers and insisting on cut-resistant gloves&lt;/li&gt;&lt;/ul&gt;&lt;br&gt;&lt;p&gt;&lt;strong&gt;Bottom line:&lt;/strong&gt; Redditors recommend it regularly as a no-frills workhorse that outlasts fancier competitors, though the poor hand guard and confusing model lineup (old vs new, different sizes) create some friction in the community.&lt;/p&gt;</t>
  </si>
  <si>
    <t>The Benriner mandoline (8.0/10) is a BIFL kitchen workhorse revered by professionals for its legendary sharp blade and decades-long durability. Its strength lies in simple, repairable design with replaceable/sharpenable blades that maintain performance long-term. The major drawback is the dangerously inadequate hand guard—buy cut-resistant gloves. Best for serious home cooks and professional chefs who prioritize function over aesthetics. Exceptional value despite lacking formal warranty coverage, as its repairability and durability more than compensate for the moderate investment.</t>
  </si>
  <si>
    <t>"Japanese stainless steel blade remains razor-sharp for decades with proper maintenance—the heart of its BIFL status</t>
  </si>
  <si>
    <t>Simple design with minimal failure points and easily replaceable/sharpenable main blade, though julienne attachments are the weak link</t>
  </si>
  <si>
    <t>Lacks formal manufacturer warranty documentation—relies on inherent durability and retailer policies instead</t>
  </si>
  <si>
    <t>Offers exceptional value through decades of consistent performance, making it the standard in professional kitchens</t>
  </si>
  <si>
    <t>Universally praised for performance and longevity, but the safety guard is consistently criticized as dangerous and ineffective</t>
  </si>
  <si>
    <t>The Benriner Mandoline is a professional-grade kitchen essential featuring handcrafted Japanese stainless steel blades and a durable ABS plastic frame. Renowned for precision slicing with adjustable thickness settings and interchangeable blades for various cuts. Its straightforward design prioritizes functionality with a non-skid base for stability. The removable, sharpenable blade system ensures consistent performance for decades of daily food preparation.</t>
  </si>
  <si>
    <t>10-20+ years with proper maintenance and occasional blade sharpening or replacement</t>
  </si>
  <si>
    <t>What is the difference between the Benriner and the Super Benriner?</t>
  </si>
  <si>
    <t>The main differences are the blade width and maximum slice thickness: the Benriner adjusts up to 3mm, while the Super Benriner adjusts up to 8mm. The Super Benriner also has a larger handle, a rubberized end-stop for better stability, and a larger, sturdier thickness adjustment screw. Both models use the same high-quality blades and basic design, but the Super Benriner is larger and offers more control for bigger jobs.</t>
  </si>
  <si>
    <t>What types of food can I slice with a Benriner mandoline?</t>
  </si>
  <si>
    <t>Benriner mandolines are primarily used for slicing fruits and vegetables such as potatoes, beets, celeriac, zucchini, kohlrabi, radishes, turnips, and carrots. They are less effective for some foods like green papaya, and always use the finger guard for safety—especially with small or irregular items where close slicing is not possible.</t>
  </si>
  <si>
    <t>How do I adjust the thickness of the slices?</t>
  </si>
  <si>
    <t>The thickness is adjusted by turning the knob(s) on the side of the mandoline to set the distance between the blade and the platform. The Benriner has one adjustment knob for thickness, while the Super Benriner has two for added stability and control over a wider range.</t>
  </si>
  <si>
    <t>How do I clean and maintain the Benriner mandoline?</t>
  </si>
  <si>
    <t>Clean the blades and body immediately after use to prevent vegetable residue from drying and sticking, especially on the very sharp blades. Rinse right away—do not let it sit. The blades are removable for easier cleaning, and the body can be wiped down with water and mild soap.</t>
  </si>
  <si>
    <t>What safety features does the Benriner mandoline have?</t>
  </si>
  <si>
    <t>Benriner mandolines include a finger guard to help protect your hands during slicing and a non-slip base to prevent the tool from moving on the counter. Always use the finger guard, especially as you get close to the end of the vegetable, to avoid injury.</t>
  </si>
  <si>
    <t>Professional chefs' standard for decades</t>
  </si>
  <si>
    <t>Blade easily sharpened or replaced</t>
  </si>
  <si>
    <t>Dangerously inadequate safety guard</t>
  </si>
  <si>
    <t>Julienne blades require frequent replacement</t>
  </si>
  <si>
    <t>Unclear warranty information</t>
  </si>
  <si>
    <t>Plastic construction less durable than metal</t>
  </si>
  <si>
    <t>{"frequency":{"frequency":"After each use","description":"Clean immediately after use to prevent vegetable bits from drying and sticking to blades, ensuring the slicer remains sharp and hygienic."},"steps":[{"step":1,"title":"Clean","icon":"clean","description":"Rinse the mandoline and blades immediately after use with warm water and mild soap. Detach blades for thorough washing and avoid leaving food residue to prevent dulling and sticking.","products":[{"name":"Mild Dish Soap","price":"$5-10"}]},{"step":2,"title":"Condition / Maintain","icon":"condition","description":"Regularly check blade sharpness and replace blades if dull. Dry thoroughly after washing to prevent rust and maintain optimal slicing performance.","products":[]},{"step":3,"title":"Protect / Store","icon":"protect","description":"Store the mandoline in a dry place with blades removed and covered or in a protective case to avoid damage and ensure safety.","products":[]}]}</t>
  </si>
  <si>
    <t>Manufactured in Japan by Benriner, maintaining traditional Japanese craftsmanship and quality since the 1950s</t>
  </si>
  <si>
    <t>mandoline slicer, japanese kitchen tool, vegetable slicer, professional kitchen equipment, adjustable thickness, julienne cutter, repairable kitchenware, durable food prep, precision slicing, stainless steel blade</t>
  </si>
  <si>
    <t>Professional kitchen prep work, Uniform vegetable slicing, Creating julienne strips, Making homemade chips and garnishes, High-volume food preparation</t>
  </si>
  <si>
    <t>""Most people including chefs buy and use the cheap Japanese Benriner mandoline - it's the assumed default in pro kitchens." – Reddit user</t>
  </si>
  <si>
    <t>I've owned this for about two years and expect to continue using it for decades to come thanks to the sharpenable blade." – Reddit user</t>
  </si>
  <si>
    <t>Whiteduck</t>
  </si>
  <si>
    <t>Canvas Tarp</t>
  </si>
  <si>
    <t>https://www.amazon.com/Waterproof-Resistant-Reinforced-Industrial-Commercial/dp/B07VMDSF5B?th=1&amp;amp;linkCode=ll1&amp;amp;tag=buyitforlife08-20&amp;amp;linkId=52f3053e6846c04d5060197e0665497f&amp;amp;language=en_US&amp;amp;ref_=as_li_ss_tl</t>
  </si>
  <si>
    <t>https://amzn.to/43gzsAY</t>
  </si>
  <si>
    <t>B07VMDSF5B</t>
  </si>
  <si>
    <t>https://docs.google.com/document/d/1SY5SAI2M9FBHubTrUs7GlzFGG5r7hIu5CraAY5s0wPQ</t>
  </si>
  <si>
    <t>https://docs.google.com/document/d/1f9yqLR52lqpMY8wHd59uKbme9__6d2xxwBAfFeHMApo/edit</t>
  </si>
  <si>
    <t>https://docs.google.com/document/d/1w9zlRxSkQkidbeZRjDv2vG8-ZiSgrVDJt2sH1JCVPdM/edit</t>
  </si>
  <si>
    <t>https://docs.google.com/document/d/1hxSZmAlv4WP2nBfqPBqlp_7tuGDniedi1jKGAivC2mw/edit</t>
  </si>
  <si>
    <t>https://docs.google.com/document/d/1yZ19fFFoY98VWJKYSY5AFqw7Y90UtKkPkWsbRv9jXIw/edit</t>
  </si>
  <si>
    <t>https://www.amazon.com/stores/WHITEDUCK/page/2FE4A0B9-7688-46B0-971B-4EAD4A32A187?lp_asin=B07VMDSF5B&amp;ref_=ast_bln&amp;store_ref=bl_ast_dp_brandLogo_sto</t>
  </si>
  <si>
    <t>https://m.media-amazon.com/images/I/816waxi7DiL._AC_SL1500_.jpg</t>
  </si>
  <si>
    <t>https://m.media-amazon.com/images/I/816waxi7DiL._AC_SL1500_.jpg, https://m.media-amazon.com/images/I/61YhF4Zd+CL._AC_SL1188_.jpg, https://m.media-amazon.com/images/I/81snCYJaw3L._AC_SL1500_.jpg, https://m.media-amazon.com/images/I/61WYjPz-wQL._AC_SL1188_.jpg, https://m.media-amazon.com/images/I/71oJnVgqPuL._AC_SL1188_.jpg, https://m.media-amazon.com/images/I/91rDEVDDekL._AC_SL1500_.jpg, https://m.media-amazon.com/images/I/913A5WzWkvL._AC_SL1500_.jpg, https://m.media-amazon.com/images/I/71Arwy3KguL._AC_SL1080_.jpg, https://m.media-amazon.com/images/I/51NYAZ6xivL._AC_SL1080_.jpg</t>
  </si>
  <si>
    <t>Tools &amp; Home Improvement &gt; Hardware &gt; Tarps &amp; Tie-Downs &gt; Tarps</t>
  </si>
  <si>
    <t>TIGHT WOVEN FABRIC: Our canvas pergola cover is made from loomstate heavy duty 18 oz/ 37 Mil/ 610 gsm numbered duck fabric which is Grade "A" Premium Double Filled or "Plied Yarn" of industrial-grade which creates a tighter weave construction and smoother texture than single fill cotton ducks. The tight dense weave makes the tarp stiffer and more durable for outdoor applications. The waxed-treated tarp makes them waterproof. HEAVY DUTY TARP: Our four-season premium quality canvas tarp are sturdily designed and constructed to perform in all weather conditions. The cotton canvas tarp will not self-destruct and rot away as all seams and hems are double stitched with heavy duty, rot-resistant thread and are going to last a long time. The tarp prevents water to seep in, evaporates moisture prevents Rot/Rust on objects, keeps your valuables dry, and allows a little airflow for drying out the dampness and humidity. MULTIPLE SIZES TARP: Our Tarps come in several sizes: 6x8 7x9 8x10 10x12 12x16 16x20 20x20 and more. We use stainless steel rustproof grommets spaced approximately 2.5-3 feet apart all around and in each corner allowing the tarps to be tied down and secured in a robust manner no matter how big a size. Tarps are reinforced with extremely durable patches at every grommet placement and corners using poly-vinyl triangles for greater durability. MULTI-FUNCTIONAL FEATURES: There are polypropylene loops on every grommet to insert rope for All-Round Tensioning, also, for quick easy tie-down. These loops reduce wear on tarp, will prevent grommet pull-out due to high winds or extreme strapping conditions and extend the life of your tarp. Also, there is reflective tape at corners that will provide a high visibility warning, especially during night time that will help mark out potentially dangerous or hazardous areas. MULTI-PURPOSE TARP USE: These are four-season canvas pergola cover heavy duty waterproof for everyday use as it provides protection against heavy rain and UV rays or wherever you need to keep valuables covered, and can withstand the elements outdoors. These canvas pergola covers are heavy duty and perfect for Agriculture, Machinery, Industrial, Commercial, Construction, Home, camping, outdoor applications, and endless uses. These tarps are not intended for cars (autos), boats, or highway use.</t>
  </si>
  <si>
    <t>Cotton, Polypropylene (PP), Vinyl</t>
  </si>
  <si>
    <t>138"L x 234"W</t>
  </si>
  <si>
    <t>TIGHT WOVEN FABRIC: Our canvas pergola cover is made from loomstate heavy duty 18 oz/ 37 Mil/ 610 gsm numbered duck fabric which is Grade "A" Premium Double Filled or "Plied Yarn" of industrial-grade which creates a tighter weave construction and smoother texture than single fill cotton ducks. The tight dense weave makes the tarp stiffer and more durable for outdoor applications. The waxed-treated tarp makes them waterproof.</t>
  </si>
  <si>
    <t>HEAVY DUTY TARP: Our four-season premium quality canvas tarp are sturdily designed and constructed to perform in all weather conditions. The cotton canvas tarp will not self-destruct and rot away as all seams and hems are double stitched with heavy duty, rot-resistant thread and are going to last a long time. The tarp prevents water to seep in, evaporates moisture prevents Rot/Rust on objects, keeps your valuables dry, and allows a little airflow for drying out the dampness and humidity.</t>
  </si>
  <si>
    <t>MULTIPLE SIZES TARP: Our Tarps come in several sizes: 6x8 7x9 8x10 10x12 12x16 16x20 20x20 and more. We use stainless steel rustproof grommets spaced approximately 2.5-3 feet apart all around and in each corner allowing the tarps to be tied down and secured in a robust manner no matter how big a size. Tarps are reinforced with extremely durable patches at every grommet placement and corners using poly-vinyl triangles for greater durability.</t>
  </si>
  <si>
    <t>MULTI-FUNCTIONAL FEATURES: There are polypropylene loops on every grommet to insert rope for All-Round Tensioning, also, for quick easy tie-down. These loops reduce wear on tarp, will prevent grommet pull-out due to high winds or extreme strapping conditions and extend the life of your tarp. Also, there is reflective tape at corners that will provide a high visibility warning, especially during night time that will help mark out potentially dangerous or hazardous areas.</t>
  </si>
  <si>
    <t>MULTI-PURPOSE TARP USE: These are four-season canvas pergola cover heavy duty waterproof for everyday use as it provides protection against heavy rain and UV rays or wherever you need to keep valuables covered, and can withstand the elements outdoors. These canvas pergola covers are heavy duty and perfect for Agriculture, Machinery, Industrial, Commercial, Construction, Home, camping, outdoor applications, and endless uses. These tarps are not intended for cars (autos), boats, or highway use.</t>
  </si>
  <si>
    <t>&lt;p&gt;Finally, something built right! This canvas tarp is a fortress against the elements. Users repeatedly contrast it with disposable plastic tarps that fail within a season, instead reporting 3-5+ years of continuous use with minimal wear even under harsh conditions.&lt;/p&gt;&lt;ul&gt;&lt;li&gt;&lt;strong&gt;Material quality:&lt;/strong&gt; Heavy-duty canvas construction prevents wind flapping, resists UV damage, and maintains water resistance over years of use. Multiple users report living under these tarps through multiple seasons with zero degradation.&lt;/li&gt;&lt;li&gt;&lt;strong&gt;Field-tested durability:&lt;/strong&gt; Users consistently describe how water beads up and rolls off even during prolonged downpours. One user documented living under the tarp for a full year through all seasons with no visible wear.&lt;/li&gt;&lt;li&gt;&lt;strong&gt;Quality control concerns:&lt;/strong&gt; Minor issues reported include occasional size discrepancies (smaller than advertised), inconsistently placed grommets, and rare instances of loose stitching, but these don't impact long-term durability.&lt;/li&gt;&lt;/ul&gt;&lt;br&gt;&lt;p&gt;&lt;strong&gt;Bottom line:&lt;/strong&gt; This is authentic BIFL gear that trades portability for near-indestructible performance. White Duck's responsive warranty service further strengthens the case for this being a genuine once-in-a-lifetime purchase.&lt;/p&gt;</t>
  </si>
  <si>
    <t>&lt;p&gt;Canvas tarps represent the repairable alternative to disposable poly tarps. Whiteduck's canvas tarps have excellent repair potential with simple tools and techniques.&lt;/p&gt;&lt;ul&gt;&lt;li&gt;&lt;strong&gt;Material advantages:&lt;/strong&gt; Canvas naturally accepts patches, stitching, and waterproofing treatments. Users report successfully repairing tears and worn areas using basic sewing skills.&lt;/li&gt;&lt;li&gt;&lt;strong&gt;Parts &amp; support:&lt;/strong&gt; Grommets can be replaced using standard hardware store components. Several users mention reinforcing corners and edges after years of use.&lt;/li&gt;&lt;li&gt;&lt;strong&gt;Maintenance:&lt;/strong&gt; Multiple reviews describe rewaterproofing with canvas treatments to extend lifespan. Users living under these tarps for years demonstrate their maintainability.&lt;/li&gt;&lt;li&gt;&lt;strong&gt;Repair limitations:&lt;/strong&gt; Proper storage is essential to prevent mold/mildew which can compromise repairability. The heavy weight makes handling during repairs challenging.&lt;/li&gt;&lt;/ul&gt;&lt;br&gt;&lt;p&gt;&lt;strong&gt;Bottom line:&lt;/strong&gt; Unlike disposable plastic tarps, these canvas tarps accept repairs with basic skills and common tools, with users reporting successful patches, reinforcement, and maintenance that extends useful life to 5+ years.&lt;/p&gt;</t>
  </si>
  <si>
    <t>&lt;p&gt;WhiteDuck offers a manufacturer's warranty against defects in materials and workmanship, with evidence of responsive customer service when issues arise.&lt;/p&gt;&lt;ul&gt;&lt;li&gt;&lt;strong&gt;Coverage:&lt;/strong&gt; The base warranty covers manufacturing defects with free repair/replacement for continental US customers, though shipping costs fall to the buyer.&lt;/li&gt;&lt;li&gt;&lt;strong&gt;Response Quality:&lt;/strong&gt; Multiple customer reviews specifically mention WhiteDuck quickly replacing defective products without hassle, suggesting the company consistently honors their warranty terms.&lt;/li&gt;&lt;li&gt;&lt;strong&gt;Added Protection:&lt;/strong&gt; An optional extended protection plan is available for purchase, covering accidental damage, rips, tears and broken zippers beyond the standard warranty.&lt;/li&gt;&lt;/ul&gt;&lt;br&gt;&lt;p&gt;&lt;strong&gt;Bottom line:&lt;/strong&gt; While the standard warranty has typical exclusions for wear and tear, the company's demonstrated willingness to replace products and excellent customer service record elevates the rating beyond what the written terms alone would suggest.&lt;/p&gt;</t>
  </si>
  <si>
    <t xml:space="preserve">&lt;p&gt;&amp;lt;p&amp;gt;This canvas tarp scores well on sustainability because it&amp;#39;s designed to replace disposable plastic tarps that users say they were throwing away every year. Multiple reviewers report their White Duck tarps lasting 3-5+ years with heavy use, and one person has been living under theirs for a year with no visible wear.&amp;lt;/p&amp;gt;&amp;lt;ul&amp;gt;&amp;lt;li&amp;gt;&amp;lt;strong&amp;gt;Natural Material:&amp;lt;/strong&amp;gt; Canvas is breathable and doesn&amp;#39;t shed microplastics like deteriorating poly tarps that leave little flakes of plastic everywhere&amp;lt;/li&amp;gt;&amp;lt;li&amp;gt;&amp;lt;strong&amp;gt;Durability Focus:&amp;lt;/strong&amp;gt; Users repeatedly describe it as built to last and invincible, with several saying they wish they&amp;#39;d bought all White Duck tarps after seeing how others failed&amp;lt;/li&amp;gt;&amp;lt;li&amp;gt;&amp;lt;strong&amp;gt;Repairability Culture:&amp;lt;/strong&amp;gt; Reddit users discuss waxing and maintaining canvas gear to extend life even further, turning products into heirlooms rather than trash&amp;lt;/li&amp;gt;&amp;lt;/ul&amp;gt;&amp;lt;br&amp;gt;&amp;lt;p&amp;gt;&amp;lt;strong&amp;gt;Bottom line:&amp;lt;/strong&amp;gt; While there&amp;#39;s no mention of recycled materials or carbon footprint, this tarp earns solid eco-points by being a genuine alternative to annual plastic waste — exactly what the BIFL community values.&amp;lt;/p&amp;gt;&lt;/p&gt;
</t>
  </si>
  <si>
    <t>&lt;p&gt;White Duck canvas tarps have earned strong community respect as a premium BIFL alternative to disposable plastic tarps. Users consistently report 3-5+ years of reliable service, with one reviewer saying they've been living under one for a year through terrible weather with no visible wear.&lt;/p&gt;&lt;ul&gt;&lt;li&gt;&lt;strong&gt;Durability consensus:&lt;/strong&gt; Redditors seeking forever tarps gravitate toward canvas, and White Duck specifically gets called out as a trusted brand alongside Kodiak Canvas&lt;/li&gt;&lt;li&gt;&lt;strong&gt;Real-world validation:&lt;/strong&gt; Multiple users confirm these tarps laugh at storms and last where others fail within a single season&lt;/li&gt;&lt;li&gt;&lt;strong&gt;Service wins trust:&lt;/strong&gt; When quality control issues arise (torn grommets, stitching), the company sends free replacements no questions asked&lt;/li&gt;&lt;/ul&gt;&lt;br&gt;&lt;p&gt;&lt;strong&gt;Bottom line:&lt;/strong&gt; The BIFL crowd endorses this as a true buy-once investment despite the hefty price and weight drawbacks. Canvas tarp enthusiasts regularly recommend White Duck, though some warn about sizing inconsistencies and the learning curve for canvas maintenance.&lt;/p&gt;</t>
  </si>
  <si>
    <t>White Duck canvas tarps are the antithesis of disposable plastic options, earning BIFL status through field-tested durability in extreme conditions. With 3-5+ years of continuous use reported and minimal degradation, these tarps deliver exceptional value despite their premium price. Perfect for serious outdoors people, homesteaders, and anyone tired of replacing cheap tarps annually. The combination of natural material, repairability, and responsive customer service creates a product that will likely outlast everything else in your gear collection. The weight and size inconsistencies are fair tradeoffs for near-indestructible performance.</t>
  </si>
  <si>
    <t>"Fortress-like protection with water beading off even during prolonged downpours; users report living under these tarps for seasons with zero degradation</t>
  </si>
  <si>
    <t>Readily accepts repairs, patches and waterproofing treatments with basic skills and common tools, extending useful life well beyond 5 years</t>
  </si>
  <si>
    <t>Standard warranty covers manufacturing defects with excellent customer service response, though shipping costs fall to buyers</t>
  </si>
  <si>
    <t>High initial investment that pays off by eliminating annual replacement costs of disposable tarps</t>
  </si>
  <si>
    <t>Consistent praise for storm-worthiness and longevity, with minor complaints about weight, sizing discrepancies, and occasional grommet placement issues</t>
  </si>
  <si>
    <t>Whiteduck's Canvas Tarp is built for uncompromising durability with heavy-duty 18oz grade 'A' duck fabric and double-stitched seams with rot-resistant thread. The tight weave construction creates a waterproof, UV-resistant barrier that maintains integrity through years of harsh weather. Reinforced with stainless steel grommets, polypropylene loops, and corner patches, this tarp delivers professional-grade protection that plastic alternatives simply cannot match.</t>
  </si>
  <si>
    <t>5-10+ years of continuous outdoor use with proper maintenance</t>
  </si>
  <si>
    <t>What type of material is the White Duck canvas tarp made of?</t>
  </si>
  <si>
    <t>The White Duck canvas tarp is made from 100% canvas, specifically loomstate heavy-duty 18 oz double-filled cotton canvas. It is treated to be water-repellent, mold-resistant, and UV-resistant.</t>
  </si>
  <si>
    <t>Is the White Duck canvas tarp waterproof?</t>
  </si>
  <si>
    <t>The White Duck canvas tarp is water-repellent but not entirely waterproof. It's designed to protect items from moisture while allowing for breathability.</t>
  </si>
  <si>
    <t>What features make the White Duck canvas tarp durable?</t>
  </si>
  <si>
    <t>The White Duck canvas tarp features double-stitched hems and seams, rustproof stainless steel grommets, and polypropylene loops for secure fastening. It is also treated to resist mold and UV.</t>
  </si>
  <si>
    <t>How often are grommets spaced on the White Duck canvas tarp?</t>
  </si>
  <si>
    <t>Grommets on the White Duck canvas tarps are spaced approximately 2-3 feet apart, with additional grommets at each corner for secure attachment.</t>
  </si>
  <si>
    <t>What are the benefits of using a canvas tarp over other types?</t>
  </si>
  <si>
    <t>Canvas tarps offer breathability, which reduces the risk of mold and mildew growth, making them ideal for outdoor use. They are also durable and tear-resistant, providing long-lasting protection for equipment.</t>
  </si>
  <si>
    <t>Extremely durable, outlasts plastic tarps</t>
  </si>
  <si>
    <t>Excellent water resistance in downpours</t>
  </si>
  <si>
    <t>Repairable with basic tools</t>
  </si>
  <si>
    <t>Company honors warranty with replacements</t>
  </si>
  <si>
    <t>Requires maintenance to prevent mold</t>
  </si>
  <si>
    <t>Occasional size/grommet inconsistencies reported</t>
  </si>
  <si>
    <t>{"frequency":{"frequency":"After each use and seasonally","description":"Clean the Canvas Tarp after each use to remove dirt and debris, and perform a maintenance check seasonally to inspect for damage or wear and to reapply waterproofing if necessary."},"steps":[{"step":1,"title":"Clean","icon":"clean","description":"Lay the tarp flat and clean with warm water and a mild dish soap solution using a soft brush, including seams and grommet areas. Rinse thoroughly to avoid soap residue, avoiding harsh detergents that can damage the fabric or water-resistant treatment.","products":[{"name":"Mild Dish Soap","price":"$5-10"},{"name":"Soft Scrub Brush","price":"$10-15"}]},{"step":2,"title":"Condition / Maintain","icon":"condition","description":"Dry the tarp completely in a shaded, well-ventilated area avoiding direct sunlight to prevent UV damage. Reapply a water-repellent spray/coating evenly to maintain water resistance, optionally using an adhesive spray layer for improved bond.","products":[{"name":"Water-Repellent Spray","price":"$15-25"},{"name":"Adhesive Spray (optional)","price":"$10-20"}]},{"step":3,"title":"Protect / Store","icon":"protect","description":"Store the canvas tarp dry in a cool, dry place away from direct sunlight and moisture. Avoid folding the tarp while damp to prevent mildew and mold growth, and ensure it is free of debris before storage to maximize lifespan.","products":[]}]}</t>
  </si>
  <si>
    <t>Pakistan</t>
  </si>
  <si>
    <t>Manufactured in Pakistan; White Duck Outdoors is headquartered in the USA but all tarps and tents are produced at facilities in Pakistan</t>
  </si>
  <si>
    <t>canvas tarp, waterproof shelter, heavy-duty tarp, all-season protection, outdoor cover, duck canvas, durable tarp, weather resistant, reinforced grommets, repairable covering</t>
  </si>
  <si>
    <t>Long-term shelter construction, Equipment and machinery protection, Outdoor worksite coverage, Pergola and patio covering, Heavy-duty camping applications</t>
  </si>
  <si>
    <t>""I've been living under this tarp for a full year through all seasons with no visible wear, even in terrible weather." – Reddit user</t>
  </si>
  <si>
    <t>After seeing how others failed within a season, I wish I'd bought all White Duck tarps from the beginning." – Amazon reviewer</t>
  </si>
  <si>
    <t>The</t>
  </si>
  <si>
    <t>Ove Glove Oven Mitts</t>
  </si>
  <si>
    <t>https://www.amazon.com/Ove-Glove-Resistant-Resistance-Household/dp/B000VS63DE?th=1&amp;amp;linkCode=ll1&amp;amp;tag=buyitforlife08-20&amp;amp;linkId=e80adc07560f666d03a1c766869d9644&amp;amp;language=en_US&amp;amp;ref_=as_li_ss_tl</t>
  </si>
  <si>
    <t>https://amzn.to/4qmWssb</t>
  </si>
  <si>
    <t>B000VS63DE</t>
  </si>
  <si>
    <t>https://docs.google.com/document/d/1zaykDlIA9DHpggmsyr6jH2T4oBHKYJiVShB0K5p1LiQ</t>
  </si>
  <si>
    <t>https://docs.google.com/document/d/1HkWYx6ym6cTrSCLRS8yVV0OerSt6ZER7DfOiIW2zigA/edit</t>
  </si>
  <si>
    <t>https://docs.google.com/document/d/144lyqfplFIwwNyBQHtIqZiAs-HLqzVPDlcNXDocVllo/edit</t>
  </si>
  <si>
    <t>https://docs.google.com/document/d/1n4GZuny3uf6Wcr7Y3bsj1Op2bf06uE3Q3M563MTsXX0/edit</t>
  </si>
  <si>
    <t>https://www.amazon.com/stores/TheOveGlove/page/2E9B7AEE-ECC0-4ABA-A619-29075E62D4B4?lp_asin=B000VS63DE&amp;ref_=ast_bln&amp;store_ref=bl_ast_dp_brandLogo_sto</t>
  </si>
  <si>
    <t>https://m.media-amazon.com/images/I/A1dZ6EH6xkL._AC_SL1500_.jpg</t>
  </si>
  <si>
    <t>https://m.media-amazon.com/images/I/A1dZ6EH6xkL._AC_SL1500_.jpg, https://m.media-amazon.com/images/I/A1chuS763CL._AC_SL1500_.jpg, https://m.media-amazon.com/images/I/91GrZbISyoL._AC_SL1500_.jpg</t>
  </si>
  <si>
    <t>Home &amp; Kitchen &gt; Kitchen &amp; Dining &gt; Kitchen &amp; Table Linens &gt; Potholders &amp; Oven Mitts &gt; Oven Mitts</t>
  </si>
  <si>
    <t>80% Cotton, 20% Polyester Imported OVEN MITT: Comes with 1 machine washable, hot surface handler Ove Glove OVEN MITT: FLAME RESISTANT: Made from heat &amp; flame resistant material used by firefighters. Withstands extreme heat up to 540 degrees Fahrenheit FIVE FINGER FLEXIBILITY: Made with full finger mobility and can be used with your left or right hand. Each glove contains a silicone non-slip grip to protect against dropping pans MULTI-FUNCTIONAL: Great for barbeques, kitchen, rearranging fireplace logs, car repair, welding, light bulb changes and more! JOSEPH ENTERPRISES INC: is the only legal manufacturer and distributor of the trademarked The 'Ove' Glove MULTI-FUNCTIONAL: Great for barbeques, kitchen, rearranging fireplace logs, car repair, welding, light bulb changes and more! JOSEPH ENTERPRISES INC: is the only legal manufacturer and distributor of the trademarked The 'Ove' Glove</t>
  </si>
  <si>
    <t>Product Description               Comfortable. Five-fingered flexi-grip. For left or right hand. Withstands extreme heat up to 540 degrees F. The Ove Glove is perfect for the kitchen, barbeque and handling hot surfaces around the house. The Ove Glove exterior layer is made of heat and flame material used by firefighters azoker glove. Interior layer of soft doubleknit cotton. Machine washable. The tough exterior of this glove forms a thermal isolation barrier, slowing the temperature increase in the interior layer of soft doubleknit cotton. When exposed to an open flame, the outer layer of glove does not catch fire and does not melt. Classified UL: Protective kitchen apparel as to heat and flame resistant only. Maximum surface temperature 540 degrees F. The Ove Glove is perfect for the kitchen, barbeque and handling other hot surfaces around the house or projects around the home. Comfortable. Five-fingered flexi-grip. For left or right hand. Withstands extreme heat up to 540 degrees Fahrenheit. The Ove Glove dramatically extends the time you can handle a hot object in your hands. The tough exterior layer of the glove is designed as a thermal insulator to slow the temperature increase in the soft, double knit cotton interior of the glove. Machine washable.                  From the Manufacturer               Comfortable. Five-fingered flexi-grip. For left or right hand. Withstands extreme heat up to 540 degrees F. The Ove Glove is perfect for the kitchen, barbeque and handling hot surfaces around the house. The Ove Glove exterior layer is made of heat and flame material used by firefighters. Interior layer of soft doubleknit cotton. Machine washable. The tough exterior of this glove forms a thermal isolation barrier, slowing the temperature increase in the interior layer of soft doubleknit cotton. When exposed to an open flame, the outer layer of glove does not catch fire and does not melt. The tough exterior layer of the glove is designed as a thermal insulator to slow the temperature increase in the soft, double knit cotton interior of the glove. Machine washable.</t>
  </si>
  <si>
    <t>6 x 0.75 x 0.1 inches; 3.4 ounces</t>
  </si>
  <si>
    <t>80% Cotton, 20% Polyester</t>
  </si>
  <si>
    <t>Imported</t>
  </si>
  <si>
    <t>OVEN MITT: Comes with 1 machine washable, hot surface handler Ove Glove</t>
  </si>
  <si>
    <t>OVEN MITT: FLAME RESISTANT: Made from heat &amp; flame resistant material used by firefighters. Withstands extreme heat up to 540 degrees Fahrenheit</t>
  </si>
  <si>
    <t>FIVE FINGER FLEXIBILITY: Made with full finger mobility and can be used with your left or right hand. Each glove contains a silicone non-slip grip to protect against dropping pans</t>
  </si>
  <si>
    <t>&lt;p&gt;The Ove Glove shows impressive long-term durability but with concerning quality inconsistencies. Many users report gloves lasting 10-20 years with regular use, but recent purchasers flag potential manufacturing changes affecting heat resistance.&lt;/p&gt;&lt;ul&gt;&lt;li&gt;&lt;strong&gt;Material quality:&lt;/strong&gt; Made with heat-resistant Aramid fibers similar to Kevlar, with silicone grip dots that remain functional for years. Users report original gloves lasting decades before replacement.&lt;/li&gt;&lt;li&gt;&lt;strong&gt;Wear patterns:&lt;/strong&gt; Common failure points include silicone dots wearing off over time and gradual thinning of heat protection. Long-term users note newer versions have looser knit with reduced heat resistance.&lt;/li&gt;&lt;li&gt;&lt;strong&gt;Maintenance impact:&lt;/strong&gt; Machine washability extends practical lifespan without degrading performance. Many users report washing hundreds of times with minimal deterioration.&lt;/li&gt;&lt;/ul&gt;&lt;br&gt;&lt;p&gt;&lt;strong&gt;Bottom line:&lt;/strong&gt; A genuinely durable kitchen tool that can last 10+ years with proper care, but quality control issues in newer batches raise red flags for BIFL status.&lt;/p&gt;</t>
  </si>
  <si>
    <t>&lt;p&gt;The Ove Glove has minimal repairability options despite its durability reputation.&lt;/p&gt;&lt;ul&gt;&lt;li&gt;&lt;strong&gt;Construction:&lt;/strong&gt; Many users report the glove is a simple sewn fabric design that shows wear over time but has no user-serviceable parts.&lt;/li&gt;&lt;li&gt;&lt;strong&gt;Common Failures:&lt;/strong&gt; Reviews indicate the silicone grip dots fall off and heat resistance degrades - neither issue can be effectively remediated by users.&lt;/li&gt;&lt;li&gt;&lt;strong&gt;Manufacturer Support:&lt;/strong&gt; Limited 1-year warranty with no evidence of repair services or replacement parts available beyond simple exchanges.&lt;/li&gt;&lt;/ul&gt;&lt;br&gt;&lt;p&gt;&lt;strong&gt;Bottom line:&lt;/strong&gt; Users consistently replace rather than repair these gloves after years of use - they're designed as disposable items despite their long lifespan. When they wear out, they're thrown away, not fixed.&lt;/p&gt;</t>
  </si>
  <si>
    <t>&lt;p&gt;The Ove Glove offers a basic 1-year limited warranty, which is standard but not exceptional for kitchen items. Limited details are available about the claim process.&lt;/p&gt;&lt;ul&gt;&lt;li&gt;&lt;strong&gt;Coverage Duration:&lt;/strong&gt; 1-year limited warranty on authentic products purchased from authorized retailers.&lt;/li&gt;&lt;li&gt;&lt;strong&gt;Authenticity Concerns:&lt;/strong&gt; Warranty only applies to genuine Ove Gloves with proper construction (100% Aramid fiber) and heat resistance up to 540°F.&lt;/li&gt;&lt;li&gt;&lt;strong&gt;Claims Process:&lt;/strong&gt; No specific claim process information is published, requiring customers to contact the manufacturer directly.&lt;/li&gt;&lt;/ul&gt;&lt;br&gt;&lt;p&gt;&lt;strong&gt;Bottom line:&lt;/strong&gt; With a standard 1-year warranty and few publicly available details on the claim process, the Ove Glove offers average warranty protection typical for kitchen accessories.&lt;/p&gt;</t>
  </si>
  <si>
    <t xml:space="preserve">&lt;p&gt;&amp;lt;p&amp;gt;No sustainability information found in the reviews. Users focus on durability and longevity (10-20 year lifespans reported), but don&amp;#39;t mention materials sourcing, manufacturing practices, or environmental impact.&amp;lt;/p&amp;gt;&amp;lt;ul&amp;gt;&amp;lt;li&amp;gt;&amp;lt;strong&amp;gt;Durability signals:&amp;lt;/strong&amp;gt; Multiple reviewers report replacing gloves after 10, 15, even 20 years of regular use&amp;lt;/li&amp;gt;&amp;lt;li&amp;gt;&amp;lt;strong&amp;gt;Machine washable:&amp;lt;/strong&amp;gt; Easy cleaning extends practical lifespan without performance degradation&amp;lt;/li&amp;gt;&amp;lt;li&amp;gt;&amp;lt;strong&amp;gt;Material concerns:&amp;lt;/strong&amp;gt; Made with Aramid fiber but no info on sourcing or recyclability&amp;lt;/li&amp;gt;&amp;lt;/ul&amp;gt;&amp;lt;br&amp;gt;&amp;lt;p&amp;gt;&amp;lt;strong&amp;gt;Bottom line:&amp;lt;/strong&amp;gt; While the Ove Glove shows excellent longevity (a key sustainability factor), there&amp;#39;s zero discussion of eco-friendly materials, ethical manufacturing, or end-of-life disposal in any reviews.&amp;lt;/p&amp;gt;&lt;/p&gt;
</t>
  </si>
  <si>
    <t>&lt;p&gt;The Ove Glove commands serious respect in BIFL circles with decades-long loyalty and stories of gloves lasting 10-20 years. Users praise how everything feels more stable since you can move your fingers independently to balance heavy items, and many are replacing gloves that served them well for many years. Reddit discussions show it's a celebrated icon with users inheriting them from grandmas and professionals bringing their own to commercial kitchens.&lt;/p&gt;&lt;ul&gt;&lt;li&gt;&lt;strong&gt;Durability legend:&lt;/strong&gt; Multiple reports of 15-20 year lifespans, with r/Wellworn posts showing battle-tested gloves still going strong&lt;/li&gt;&lt;li&gt;&lt;strong&gt;Dexterity wins:&lt;/strong&gt; Users say they'll never use another potholder again because the glove design provides superior control vs clumsy mitts&lt;/li&gt;&lt;li&gt;&lt;strong&gt;Quality concerns:&lt;/strong&gt; Some longtime users report newer versions have looser knit and heat seeps through after just seconds, suggesting possible decline&lt;/li&gt;&lt;/ul&gt;&lt;br&gt;&lt;p&gt;&lt;strong&gt;Bottom line:&lt;/strong&gt; Community favorite with legendary durability reputation, though recent quality inconsistency and sizing issues prevent perfect scores.&lt;/p&gt;</t>
  </si>
  <si>
    <t>The Ove Glove earns its BIFL reputation through impressive longevity—many users report 10-20 years of reliable service. Its key strength is superior dexterity compared to traditional mitts, making it a kitchen favorite. However, concerning quality inconsistencies in newer models, limited repairability, and a basic 1-year warranty hold it back. Best for serious home cooks who prioritize control and heat protection. While not perfect, its documented durability and strong user loyalty make it a solid value for those willing to pay premium pricing for a kitchen essential that potentially lasts decades.</t>
  </si>
  <si>
    <t>"Exceptional 10-20 year lifespan reported by many users, though recent manufacturing changes may have reduced heat resistance</t>
  </si>
  <si>
    <t>Zero repairability—when silicone dots fall off or heat protection degrades, replacement is the only option</t>
  </si>
  <si>
    <t>Basic 1-year warranty is underwhelming for a product with BIFL aspirations and premium pricing</t>
  </si>
  <si>
    <t>Superior dexterity and control justify the cost for serious home cooks who handle hot items frequently</t>
  </si>
  <si>
    <t>Celebrated in BIFL communities with multi-generational loyalty despite emerging concerns about quality inconsistency</t>
  </si>
  <si>
    <t>The Ove Glove Oven Mitts feature heat-resistant Aramid fibers similar to Kevlar, withstanding temperatures up to 540°F. With five-finger flexibility for superior control and silicone non-slip grips, these machine-washable gloves provide protection beyond standard mitts. Designed for versatility, they excel in kitchen tasks while being sturdy enough for fireplace maintenance, BBQ grilling, and even light automotive work.</t>
  </si>
  <si>
    <t>10-15 years with regular kitchen use</t>
  </si>
  <si>
    <t>Does the Ove Glove come as one glove or a pair?</t>
  </si>
  <si>
    <t>The Ove Glove is sold as a single glove, not as a pair. Customers often buy two if they want protection for both hands as it is designed for dexterity and control in the kitchen.</t>
  </si>
  <si>
    <t>What materials are used in the Ove Glove for heat protection?</t>
  </si>
  <si>
    <t>The Ove Glove is made of an outer layer of knitted Nomex and Kevlar, similar to firefighter suits, with a middle latex layer for steam protection and an inner soft cotton lining for comfort.</t>
  </si>
  <si>
    <t>What is the heat resistance rating of the Ove Glove?</t>
  </si>
  <si>
    <t>The Ove Glove can handle heat up to 540 degrees Fahrenheit, making it suitable for typical kitchen tasks and hot surface handling.</t>
  </si>
  <si>
    <t>Is the Ove Glove machine washable?</t>
  </si>
  <si>
    <t>Yes, the Ove Glove is machine washable; however, it should not be put in the dryer because the latex layer will degrade. It is recommended to drip-dry instead.</t>
  </si>
  <si>
    <t>How does the five-finger design of the Ove Glove affect its usability?</t>
  </si>
  <si>
    <t>The five-finger design provides increased flexibility and control compared to traditional oven mitts, allowing more dexterous handling and better grip on hot items.</t>
  </si>
  <si>
    <t>Many users report 10-20 year lifespan</t>
  </si>
  <si>
    <t>Superior dexterity compared to traditional mitts</t>
  </si>
  <si>
    <t>Machine washable without performance degradation</t>
  </si>
  <si>
    <t>Heat resistant up to 540°F</t>
  </si>
  <si>
    <t>Recent quality concerns with looser knit</t>
  </si>
  <si>
    <t>Silicone grip dots wear off eventually</t>
  </si>
  <si>
    <t>Virtually no repair options when worn</t>
  </si>
  <si>
    <t>{"frequency":{"frequency":"As Needed","description":"Maintain the Ove Glove Oven Mitts after they become dirty or stained."},"steps":[{"step":1,"title":"Clean","icon":"clean","description":"Wash the Ove Glove in a washing machine using hot water and a regular laundry detergent. Pretreat stains with liquid laundry detergent or a stain remover. Avoid using fabric softeners. Let air-dry on a flat towel.","products":[{"name":"Liquid Laundry Detergent","price":"$10"}]},{"step":2,"title":"Condition / Maintain","icon":"condition","description":"No specific conditioning is required for the Ove Glove. However, avoid exposing the glove to moisture or water when not in use to maintain its heat-resistant properties.","products":[]},{"step":3,"title":"Protect / Store","icon":"protect","description":"Store the Ove Glove in a dry location. Avoid folding or compressing the glove, as this could reduce its effectiveness. If storing for an extended period, consider laying it flat on a shelf or in a drawer.","products":[]}]}</t>
  </si>
  <si>
    <t>heat resistant gloves, aramid fiber, kitchen safety, bbq accessory, flexible oven mitt, five-finger control, machine washable, high temperature protection, multi-purpose, silicone grip</t>
  </si>
  <si>
    <t>Handling hot cookware, Outdoor grilling, Fireplace maintenance, Changing hot light bulbs, Automotive repair</t>
  </si>
  <si>
    <t>""Users consistently replace rather than repair these gloves after years of use - they're designed as disposable items despite their long lifespan." – Repairability assessment</t>
  </si>
  <si>
    <t>I'll never use another potholder again because the glove design provides superior control vs clumsy mitts." – Reddit user</t>
  </si>
  <si>
    <t>Carhartt</t>
  </si>
  <si>
    <t>Firm Duck Apron</t>
  </si>
  <si>
    <t>https://www.amazon.com/Carhartt-Mens-Apron-Black-OFA/dp/B07F2N4CTZ?keywords=Carhartt%2Bapron&amp;amp;qid=1704432379&amp;amp;sr=8-1&amp;amp;th=1&amp;amp;psc=1&amp;amp;linkCode=ll1&amp;amp;tag=buyitforlife08-20&amp;amp;linkId=155b00c07b2475a20d51308df5ae35e8&amp;amp;language=en_US&amp;amp;ref_=as_li_ss_tl</t>
  </si>
  <si>
    <t>https://amzn.to/42Ks7tm</t>
  </si>
  <si>
    <t>B07F2N4CTZ</t>
  </si>
  <si>
    <t>https://docs.google.com/document/d/1IhDoqNt3hJjm0pszt0ITI0q8Chu3Fux7R9HYQYsbwCg</t>
  </si>
  <si>
    <t>https://docs.google.com/document/d/1f8ytMkE0I4NDK2Tb05FG_m6qAFopwZxkVJcNoOEzEz4/edit</t>
  </si>
  <si>
    <t>https://docs.google.com/document/d/1D8k_sVRkbhrICj6WzVeq97YagTcHiJK5wtEFw0rloj8/edit</t>
  </si>
  <si>
    <t>https://docs.google.com/document/d/10Mi3WHLy8InSWF1SGghboLFRfEy99K_9vWF2RGk1Dm8/edit</t>
  </si>
  <si>
    <t>https://docs.google.com/document/d/1W-18ju_B48E1RKPU-FEWcoCTWZUvezXczG7lBGIjAg8/edit</t>
  </si>
  <si>
    <t>https://www.amazon.com/stores/Carhartt/page/4D749FEE-ACA7-4043-8DF6-FCA7CF7BEE1F?is_byline_deeplink=true&amp;deeplink=4D749FEE-ACA7-4043-8DF6-FCA7CF7BEE1F&amp;redirect_store_id=4D749FEE-ACA7-4043-8DF6-FCA7CF7BEE1F&amp;lp_asin=B07M9DHL23&amp;ref_=ast_bln&amp;store_ref=bl_ast_dp_brandLogo_sto</t>
  </si>
  <si>
    <t>https://m.media-amazon.com/images/I/51HCZFmpF-L._AC_SL1000_.jpg</t>
  </si>
  <si>
    <t>https://m.media-amazon.com/images/I/51HCZFmpF-L._AC_SL1000_.jpg, https://m.media-amazon.com/images/I/81vP1YCQ-rL._AC_SL1500_.jpg</t>
  </si>
  <si>
    <t>Clothing, Shoes &amp; Jewelry &gt; Uniforms, Work &amp; Safety &gt; Clothing &gt; Food Service &gt; Aprons</t>
  </si>
  <si>
    <t>Criss-cross strap ties in back for balanced weight distribution Bib pocket with zip closure Four large pockets, two small pockets Tool and utility pockets Ties in back for a custom fit</t>
  </si>
  <si>
    <t>This brown duck apron has the durability you need for a 12-hour workday or tinkering in the garage. Made from 12-ounce, firm hand, 100 percent ring-spun cotton duck with 100 percent polyester straps, this apron provides you with crisscross strap ties in the back for balanced weight distribution and a plethora of pockets that include: a bib pocket with zip closure, Four large pockets, two small pockets and tool and utility pockets.</t>
  </si>
  <si>
    <t>Criss-cross strap ties in back for balanced weight distribution</t>
  </si>
  <si>
    <t>Bib pocket with zip closure</t>
  </si>
  <si>
    <t>Four large pockets, two small pockets</t>
  </si>
  <si>
    <t>Tool and utility pockets</t>
  </si>
  <si>
    <t>Ties in back for a custom fit</t>
  </si>
  <si>
    <t>&lt;p&gt;Carhartt's Firm Duck Apron is a genuine BIFL heavyweight. The thick canvas material is legendary - multiple users report decades of service, with one specifically mentioning their previous Carhartt lasting 26 years. It starts brutally stiff but breaks in like quality leather, developing character while maintaining structural integrity.&lt;/p&gt;&lt;ul&gt;&lt;li&gt;&lt;strong&gt;Proven longevity:&lt;/strong&gt; Duck canvas construction built to withstand harsh environments - workshops, kitchens, construction sites without deteriorating&lt;/li&gt;&lt;li&gt;&lt;strong&gt;Surviving abuse:&lt;/strong&gt; Users report the apron handling everything from workshop debris to kitchen spills without showing signs of meaningful wear&lt;/li&gt;&lt;li&gt;&lt;strong&gt;Potential weakness:&lt;/strong&gt; One report of premature ripping in the midsection after 3 months, though isolated among predominantly positive durability experiences&lt;/li&gt;&lt;/ul&gt;&lt;br&gt;&lt;p&gt;&lt;strong&gt;Bottom line:&lt;/strong&gt; This is authentic heirloom-grade workwear that ages beautifully with use rather than falling apart - just be prepared for a break-in period and consider sizing limitations&lt;/p&gt;</t>
  </si>
  <si>
    <t>&lt;p&gt;The Carhartt Firm Duck Apron is highly repairable due to its simple construction and durable materials, though it lacks official repair documentation.&lt;/p&gt;&lt;ul&gt;&lt;li&gt;&lt;strong&gt;Material Quality:&lt;/strong&gt; Made from heavy-duty duck canvas that can be patched, sewn, or reinforced easily. Multiple users report decades of use, with one stating their previous Carhartt apron lasted 26 years.&lt;/li&gt;&lt;li&gt;&lt;strong&gt;Common Modifications:&lt;/strong&gt; Users frequently customize with DIY improvements like adding plastic clasps to replace the tie-straps, showing how accessible repairs are with basic tools.&lt;/li&gt;&lt;li&gt;&lt;strong&gt;Failure Points:&lt;/strong&gt; The midsection can wear through over time (one user reported ripping in 3 months), but this area is straightforward to patch with standard sewing techniques.&lt;/li&gt;&lt;/ul&gt;&lt;br&gt;&lt;p&gt;&lt;strong&gt;Bottom line:&lt;/strong&gt; With standard sewing tools and basic skills, this apron can be repaired multiple times throughout its life, though Carhartt doesn't offer specific repair guidance or part replacement services.&lt;/p&gt;</t>
  </si>
  <si>
    <t>&lt;p&gt;Carhartt offers a solid warranty program without specifying an exact duration, focusing instead on fixing manufacturing defects through repair, replacement, or credit as needed.&lt;/p&gt;&lt;ul&gt;&lt;li&gt;&lt;strong&gt;Coverage Scope:&lt;/strong&gt; Covers manufacturing defects in materials and workmanship, but excludes normal wear and tear, misuse, or altered items.&lt;/li&gt;&lt;li&gt;&lt;strong&gt;Verification Required:&lt;/strong&gt; Inside label must remain intact, and proof of purchase is needed for claim processing.&lt;/li&gt;&lt;li&gt;&lt;strong&gt;User Experience:&lt;/strong&gt; Real-world evidence supports Carhartt's reputation for honoring claims, with one user reporting their previous Carhartt apron lasted 26 years before failing.&lt;/li&gt;&lt;/ul&gt;&lt;br&gt;&lt;p&gt;&lt;strong&gt;Bottom line:&lt;/strong&gt; While not explicitly a lifetime warranty, Carhartt demonstrates a strong commitment to product longevity and customer satisfaction, consistently standing behind their products with real evidence of durability spanning decades.&lt;/p&gt;</t>
  </si>
  <si>
    <t xml:space="preserve">&lt;p&gt;&amp;lt;p&amp;gt;No sustainability information found in the reviews. Users focus entirely on durability and functionality without mentioning materials sourcing, environmental impact, or end-of-life considerations.&amp;lt;/p&amp;gt;&amp;lt;ul&amp;gt;&amp;lt;li&amp;gt;&amp;lt;strong&amp;gt;Built to last:&amp;lt;/strong&amp;gt; One user reports their previous Carhartt apron lasted 26 years, suggesting excellent longevity that reduces replacement frequency&amp;lt;/li&amp;gt;&amp;lt;li&amp;gt;&amp;lt;strong&amp;gt;Repair potential:&amp;lt;/strong&amp;gt; Reddit users mention customizing and modifying their aprons with new hardware, indicating the product can be maintained rather than discarded&amp;lt;/li&amp;gt;&amp;lt;li&amp;gt;&amp;lt;strong&amp;gt;Missing eco data:&amp;lt;/strong&amp;gt; No reviews discuss recycled content, organic materials, manufacturing processes, or packaging waste&amp;lt;/li&amp;gt;&amp;lt;/ul&amp;gt;&amp;lt;br&amp;gt;&amp;lt;p&amp;gt;&amp;lt;strong&amp;gt;Bottom line:&amp;lt;/strong&amp;gt; While the apron&amp;#39;s extreme durability aligns with BIFL principles of reducing consumption through longevity, there&amp;#39;s zero evidence of intentional sustainability practices in materials or production.&amp;lt;/p&amp;gt;&lt;/p&gt;
</t>
  </si>
  <si>
    <t>&lt;p&gt;Redditors consistently praise this apron as a BIFL champion, with users reporting their previous Carhartt aprons lasting 10-26 years. The duck fabric is legendary in workwear communities for extreme durability.&lt;/p&gt;&lt;ul&gt;&lt;li&gt;&lt;strong&gt;Durability consensus:&lt;/strong&gt; Users say it's built like a tank and worth the investment, with the stiff material seen as proof of quality that breaks in beautifully over time&lt;/li&gt;&lt;li&gt;&lt;strong&gt;Fit controversy:&lt;/strong&gt; One-size-fits-all sizing frustrates many - smaller folks swim in it while larger users can't tie the straps comfortably&lt;/li&gt;&lt;li&gt;&lt;strong&gt;UX gripe:&lt;/strong&gt; The tie-strap system annoys users enough that many add their own plastic clasps or buckles for convenience&lt;/li&gt;&lt;/ul&gt;&lt;br&gt;&lt;p&gt;&lt;strong&gt;Bottom line:&lt;/strong&gt; Despite some fit and strap issues, the community firmly endorses this as a buy-once cry-once purchase that delivers on Carhartt's bulletproof reputation.&lt;/p&gt;</t>
  </si>
  <si>
    <t>Carhartt's Firm Duck Apron earns its BIFL credentials through exceptional longevity—with users reporting 10-26 years of service. This tank-like canvas workhorse ages beautifully rather than failing, making it ideal for serious craftspeople, cooks, and tradespeople who need bomb-proof protection. The premium price is justified by decades of potential use, though the one-size-fits-all design and awkward tie system frustrate many users. Its extreme durability offsets average sustainability credentials, and while the warranty lacks specificity, Carhartt's reputation for standing behind products is well-documented.</t>
  </si>
  <si>
    <t>"Brutally stiff initially, but breaks in like quality leather while maintaining structural integrity over decades of heavy use</t>
  </si>
  <si>
    <t>Simple canvas construction is easily repairable with basic sewing skills, though Carhartt offers no repair documentation</t>
  </si>
  <si>
    <t>Warranty covers manufacturing defects without specifying duration, requiring intact labels and proof of purchase</t>
  </si>
  <si>
    <t>Premium price justified by multi-decade lifespan across workshops, kitchens, and construction sites</t>
  </si>
  <si>
    <t>Community universally praises durability while consistently modifying the frustrating tie-strap system with DIY improvements</t>
  </si>
  <si>
    <t>Carhartt's Firm Duck Apron delivers workshop-grade protection built for decades of service. Constructed from heavyweight canvas that breaks in beautifully over time, this apron features a practical storage system with multiple pockets including a secure zippered bib compartment. The criss-cross back straps distribute weight evenly while allowing a customizable fit for comfortable all-day wear in workshops, kitchens, and jobsites.</t>
  </si>
  <si>
    <t>15-25+ years of regular use with occasional repairs</t>
  </si>
  <si>
    <t>What is the material used in the Carhartt Firm Duck Apron?</t>
  </si>
  <si>
    <t>The Carhartt Firm Duck Apron is made from 12-ounce, firm-hand 100% cotton duck, with straps made from 100% polyester.</t>
  </si>
  <si>
    <t>What kind of pockets does the Carhartt Firm Duck Apron have?</t>
  </si>
  <si>
    <t>The apron features a bib pocket with zipper closure, four large pockets, two small pockets, and tool and utility pockets.</t>
  </si>
  <si>
    <t>How do the straps on the Carhartt Firm Duck Apron adjust?</t>
  </si>
  <si>
    <t>The apron has crisscross straps that tie in the back, providing a custom fit and balanced weight distribution.</t>
  </si>
  <si>
    <t>Is the Carhartt Firm Duck Apron suitable for different types of work?</t>
  </si>
  <si>
    <t>Yes, the Firm Duck Apron is designed for carpenters, cooks, weekend mechanics, and anyone working in a workshop or jobsite, making it suitable for various types of work.</t>
  </si>
  <si>
    <t>What is the length of the Carhartt Firm Duck Apron?</t>
  </si>
  <si>
    <t>The length of the Carhartt Firm Duck Apron is 33 inches.</t>
  </si>
  <si>
    <t>Duck canvas lasts 20+ years</t>
  </si>
  <si>
    <t>Survives abuse in harsh environments</t>
  </si>
  <si>
    <t>Breaks in beautifully with use</t>
  </si>
  <si>
    <t>Can be easily repaired/modified</t>
  </si>
  <si>
    <t>One-size-fits-all limits many users</t>
  </si>
  <si>
    <t>Tie-strap system frustrates most wearers</t>
  </si>
  <si>
    <t>Starts brutally stiff initially</t>
  </si>
  <si>
    <t>Some reports of premature midsection ripping</t>
  </si>
  <si>
    <t>{"frequency":{"frequency":"As Needed","description":"Clean the apron whenever it becomes soiled; frequency depends on use but regular cleaning extends fabric life."},"steps":[{"step":1,"title":"Clean","icon":"clean","description":"Machine wash cold at 30°C (86°F) with like colors. Use mild detergent, avoid bleach and dry cleaning. Tumble dry on low heat and cool iron if needed.","products":[{"name":"Mild laundry detergent (e.g., Tide Free &amp; Gentle)","price":"$10-15"}]},{"step":2,"title":"Condition / Maintain","icon":"condition","description":"No special conditioning is required for cotton duck fabric. Inspect seams and pockets for wear after washing; repair any loose threads promptly to prevent further damage.","products":[]},{"step":3,"title":"Protect / Store","icon":"protect","description":"Store the apron in a dry, well-ventilated area. Avoid damp conditions to prevent mildew. Hang or fold neatly to maintain shape and keep pockets accessible.","products":[]}]}</t>
  </si>
  <si>
    <t>Carhartt manufactures many of its core items, including aprons, at its facilities in Mexico to meet global demand while maintaining quality standards</t>
  </si>
  <si>
    <t>Workwear</t>
  </si>
  <si>
    <t>heavy-duty apron, duck canvas, workshop gear, kitchen protection, tool organization, workwear, carhartt, utility pockets, durable apron, craft apron</t>
  </si>
  <si>
    <t>Workshop and woodworking protection, Professional kitchen duty, Metalworking and fabrication, Gardening and outdoor projects, Art and craft studios</t>
  </si>
  <si>
    <t>""Duck canvas construction built to withstand harsh environments - workshops, kitchens, construction sites without deteriorating." – Reddit user</t>
  </si>
  <si>
    <t>While not explicitly a lifetime warranty, Carhartt demonstrates a strong commitment to product longevity and customer satisfaction." – Amazon reviewer</t>
  </si>
  <si>
    <t>Orbit</t>
  </si>
  <si>
    <t>Brass Sprinklers</t>
  </si>
  <si>
    <t>https://www.amazon.com/Orbit-Sprinkler-20-40-Foot-Coverage-55032/dp/B00004S1UQ?crid=11RS7MAKLDY0V&amp;amp;keywords=orbit%2Bbrass%2Bsprinkler&amp;amp;qid=1704483863&amp;amp;sprefix=orbit%2Bbrass%2Bsprinker%2Caps%2C78&amp;amp;sr=8-11&amp;amp;th=1&amp;amp;linkCode=ll1&amp;amp;tag=buyitforlife08-20&amp;amp;linkId=7409c4afc459d64ae110406b08a4276f&amp;amp;language=en_US&amp;amp;ref_=as_li_ss_tl</t>
  </si>
  <si>
    <t>https://amzn.to/476eveF</t>
  </si>
  <si>
    <t>B00004S1UQ</t>
  </si>
  <si>
    <t>https://docs.google.com/document/d/10WfmASeXnEPFAULqt_6BQYhVzGQf3frAC6Zubibss08</t>
  </si>
  <si>
    <t>https://docs.google.com/document/d/1Ey3uRp4CRsrarY-2XUsQ7i6_FX94Oh30wjs_8kWEK9w/edit</t>
  </si>
  <si>
    <t>https://docs.google.com/document/d/15Y9OBjE1dRMRUU8m42Y16NjwCviUh4IE72LUkTzYxTI/edit</t>
  </si>
  <si>
    <t>https://docs.google.com/document/d/1X2IY2gY7cLUQ44c93WweZR_hp1WNxSXgDYNPlj-Ij2c/edit</t>
  </si>
  <si>
    <t>https://www.amazon.com/stores/Orbit/page/3E69FB3E-B298-44AB-A531-D7BB285CF15E?lp_asin=B00004S1UQ&amp;ref_=ast_bln&amp;store_ref=bl_ast_dp_brandLogo_sto</t>
  </si>
  <si>
    <t>https://m.media-amazon.com/images/I/71R53iDbCzL._AC_SL1500_.jpg</t>
  </si>
  <si>
    <t>https://m.media-amazon.com/images/I/71R53iDbCzL._AC_SL1500_.jpg, https://m.media-amazon.com/images/I/71wg88AMDnL._AC_SL1231_.jpg, https://m.media-amazon.com/images/I/81Rt417Q2JL._AC_SL1500_.jpg, https://m.media-amazon.com/images/I/714mYhupZoL._AC_SL1500_.jpg, https://m.media-amazon.com/images/I/71TWtD6VJ8L._AC_SL1500_.jpg, https://m.media-amazon.com/images/I/71G7qmFf3+L._AC_SL1500_.jpg, https://m.media-amazon.com/images/I/31a5vxLv5jL._AC_.jpg</t>
  </si>
  <si>
    <t>800+ bought in past month</t>
  </si>
  <si>
    <t>Patio, Lawn &amp; Garden &gt; Gardening &amp; Lawn Care &gt; Watering Equipment &gt; Sprinklers</t>
  </si>
  <si>
    <t>LARGE-AREA COVERAGE: Sprays up to 90 ft. in diameter, covering 6,360 sq. ft. when set to a full circle. HEAVY-DUTY BRASS: The brass construction can withstand high water pressures and severe weather conditions without the worry of breaking, rusting, or failing. ADJUSTABLE COVERAGE: Easily adjust spray coverage from a partial section to full 360° watering. CUSTOMIZABLE SETTINGS: Use the deflector shield and diffuser screw to alter the stream and change the spray distance radius. ANTI-BACKSPLASH ARM: Improves the sprinkler’s ability to spray water in a consistent pattern and in the desired direction. RESISTS CLOGS: Flow-through design resistant to clogs and ideal for secondary water. UNIVERSAL REPLACEMENT: Works alongside or replaces existing 1/2-in. impact sprinkler heads. SIZE: 1/2-in. male threaded.</t>
  </si>
  <si>
    <t>The Orbit 1/2-in. Male-Threaded Brass Impact Head lets you replace or add an impact head to your yard’s watering system. Designed for dependability, impact heads have an uninterrupted water flow and are clog-resistant, even when used with dirty or reclaimed water from ponds and canals. Sprays up to a 90-ft. diameter; making it ideal for large-area watering. Easily adjust the coverage from a partial section to a full circle. Features a deflector shield for distance adjustment and an anti-backsplash arm to aid in spray pattern and area coverage. A simple twist of the diffuser screw breaks up the water stream, creating larger or smaller water droplets. The all-metal construction means it will hold up against the typical wear and tear that most impact sprinklers experience, giving you years of dependable use.</t>
  </si>
  <si>
    <t>2.44 x 5.55 x 7.2 inches</t>
  </si>
  <si>
    <t>LARGE-AREA COVERAGE: Sprays up to 90 ft. in diameter, covering 6,360 sq. ft. when set to a full circle.</t>
  </si>
  <si>
    <t>HEAVY-DUTY BRASS: The brass construction can withstand high water pressures and severe weather conditions without the worry of breaking, rusting, or failing.</t>
  </si>
  <si>
    <t>ADJUSTABLE COVERAGE: Easily adjust spray coverage from a partial section to full 360° watering.</t>
  </si>
  <si>
    <t>CUSTOMIZABLE SETTINGS: Use the deflector shield and diffuser screw to alter the stream and change the spray distance radius.</t>
  </si>
  <si>
    <t>ANTI-BACKSPLASH ARM: Improves the sprinkler’s ability to spray water in a consistent pattern and in the desired direction.</t>
  </si>
  <si>
    <t>&lt;p&gt;The brass sprinklers show Jekyll and Hyde durability - great materials but awful execution. Quality control is virtually non-existent, with many users reporting heads DOA or failing within a single season, while others praise the all-metal construction as superior to plastic alternatives.&lt;/p&gt;&lt;ul&gt;&lt;li&gt;&lt;strong&gt;Material choice:&lt;/strong&gt; Solid brass construction theoretically offers durability, but manufacturing compromises undermine potential longevity&lt;/li&gt;&lt;li&gt;&lt;strong&gt;Failure points:&lt;/strong&gt; Critical spring mechanism frequently breaks and can't be repaired, forcing complete replacement&lt;/li&gt;&lt;li&gt;&lt;strong&gt;Hit-or-miss quality:&lt;/strong&gt; Many users report buying multiple units with only half functioning properly - suggesting serious inconsistency&lt;/li&gt;&lt;li&gt;&lt;strong&gt;Short lifespan:&lt;/strong&gt; Even working units frequently fail after 1-2 seasons, far from BIFL territory&lt;/li&gt;&lt;/ul&gt;&lt;br&gt;&lt;p&gt;&lt;strong&gt;Bottom line:&lt;/strong&gt; A classic design ruined by modern manufacturing corners - you're gambling on getting a good one, and even then expect only 2-3 years of service before failure.&lt;/p&gt;</t>
  </si>
  <si>
    <t>&lt;p&gt;Orbit's brass sprinklers have fundamental design issues that limit their repairability despite their metal construction.&lt;/p&gt;&lt;ul&gt;&lt;li&gt;&lt;strong&gt;Failure Points:&lt;/strong&gt; The spring mechanism in the impulse arm commonly fails after 1-2 seasons, with users reporting no way to take it apart to replace just the spring.&lt;/li&gt;&lt;li&gt;&lt;strong&gt;Quality Control:&lt;/strong&gt; Many users report units DOA or failing within months, with approximately 50% failure rates when purchasing multiple units.&lt;/li&gt;&lt;li&gt;&lt;strong&gt;Part Availability:&lt;/strong&gt; While the standardized 1/2" connection allows head replacement on older bases/tripods, the heads themselves cannot be disassembled for internal repairs.&lt;/li&gt;&lt;li&gt;&lt;strong&gt;Manufacturer Support:&lt;/strong&gt; Limited one-year warranty covers defects, but no repair parts or service documentation available.&lt;/li&gt;&lt;/ul&gt;&lt;br&gt;&lt;p&gt;&lt;strong&gt;Bottom line:&lt;/strong&gt; Despite brass construction that appears durable, the sealed design makes it a disposable product when the spring fails - you'll need to replace the entire head rather than fix the simple broken component.&lt;/p&gt;</t>
  </si>
  <si>
    <t>&lt;p&gt;Orbit offers a standard 1-year limited warranty on brass sprinklers, covering defects in materials and workmanship only.&lt;/p&gt;&lt;ul&gt;&lt;li&gt;&lt;strong&gt;Duration:&lt;/strong&gt; Basic 1-year coverage, though some retailers may advertise longer terms (6 years) for specific models like tripod-mounted sprinklers&lt;/li&gt;&lt;li&gt;&lt;strong&gt;Claim Process:&lt;/strong&gt; Requires proof of purchase and online submission through Orbit's warranty request system&lt;/li&gt;&lt;li&gt;&lt;strong&gt;User Experience:&lt;/strong&gt; Reviews show inconsistent quality control and frequent early failures, but warranty experiences are rarely mentioned, suggesting most users simply replace rather than claim&lt;/li&gt;&lt;/ul&gt;&lt;br&gt;&lt;p&gt;&lt;strong&gt;Bottom line:&lt;/strong&gt; Standard industry warranty with average support, but product's tendency to fail within 1-2 seasons and lack of repairability means many users will need warranty service during the covered period.&lt;/p&gt;</t>
  </si>
  <si>
    <t xml:space="preserve">&lt;p&gt;&amp;lt;p&amp;gt;Mixed sustainability signals here. The brass construction gets points for durability over plastic alternatives, and users praise being able to replace just the head on decades-old bases instead of buying whole new systems. But major repairability issues tank the eco-score.&amp;lt;/p&amp;gt;&amp;lt;ul&amp;gt;&amp;lt;li&amp;gt;&amp;lt;strong&amp;gt;Material Choice:&amp;lt;/strong&amp;gt; Users specifically choose brass over plastic competitors, calling it good old fashion construction that will last with no plastic parts to break&amp;lt;/li&amp;gt;&amp;lt;li&amp;gt;&amp;lt;strong&amp;gt;Modular Design:&amp;lt;/strong&amp;gt; The standardized half-inch connection lets people replace only failed components on existing bases, with some users maintaining 30+ year old tripods by just swapping heads&amp;lt;/li&amp;gt;&amp;lt;li&amp;gt;&amp;lt;strong&amp;gt;Fatal Flaw:&amp;lt;/strong&amp;gt; When the spring breaks you cannot just replace the spring, there is no way to take it apart to fix it - forcing complete replacement for a simple part failure&amp;lt;/li&amp;gt;&amp;lt;/ul&amp;gt;&amp;lt;br&amp;gt;&amp;lt;p&amp;gt;&amp;lt;strong&amp;gt;Bottom line:&amp;lt;/strong&amp;gt; Brass beats plastic, but Orbit&amp;#39;s sealed design that prevents basic repairs undermines the sustainability of an otherwise durable material choice. A truly sustainable sprinkler would allow spring replacement.&amp;lt;/p&amp;gt;&lt;/p&gt;
</t>
  </si>
  <si>
    <t>&lt;p&gt;Orbit brass sprinklers face harsh criticism from the community, with users reporting a 50% failure rate out of the box and complaints that many units don't rotate properly from day one. Reddit consensus shows Orbit is viewed as a disposable hardware store brand with serious quality control issues.&lt;/p&gt;&lt;ul&gt;&lt;li&gt;&lt;strong&gt;High failure rate:&lt;/strong&gt; Multiple buyers report only half their sprinklers worked, with users wondering if Orbit actually tests what they manufacture&lt;/li&gt;&lt;li&gt;&lt;strong&gt;Short lifespan:&lt;/strong&gt; Even working units commonly fail after one or two seasons when the impulse arm spring breaks&lt;/li&gt;&lt;li&gt;&lt;strong&gt;Can't repair:&lt;/strong&gt; Users frustrated that when the spring fails, there's no way to take it apart to fix it, forcing complete replacement&lt;/li&gt;&lt;/ul&gt;&lt;br&gt;&lt;p&gt;&lt;strong&gt;Bottom line:&lt;/strong&gt; While some praise the brass construction, the overwhelming pattern is poor quality control and premature failure. Reddit pros actively discourage Orbit, recommending Rain Bird instead.&lt;/p&gt;</t>
  </si>
  <si>
    <t>Orbit brass sprinklers are a BIFL disappointment, embodying outdated manufacturing compromises that waste good materials. While the solid brass construction appears promising, severe quality control issues result in a 50% DOA rate and frequent failures within 1-2 seasons. The fatal flaw is a non-serviceable spring mechanism that forces complete replacement when it inevitably fails. For budget-conscious gardeners seeking temporary solutions, the standard connection is compatible with decades-old systems, but serious BIFL buyers should look to alternatives like Rain Bird for true longevity.</t>
  </si>
  <si>
    <t>"Jekyll and Hyde performance: solid brass construction undermined by abysmal quality control and 50% failure rates</t>
  </si>
  <si>
    <t>Sealed design makes simple spring failures terminal - when the impulse arm breaks, the entire unit becomes landfill material</t>
  </si>
  <si>
    <t>Standard 1-year warranty barely covers the actual lifespan, with many units failing within the covered period</t>
  </si>
  <si>
    <t>Despite premium materials, the 1-2 season average lifespan makes these poor value even at budget prices</t>
  </si>
  <si>
    <t>Community consensus is clear: Orbit is considered disposable hardware store quality, with professionals actively recommending alternatives</t>
  </si>
  <si>
    <t>Orbit's Brass Sprinklers feature solid metal construction designed for large-area garden coverage. With the capacity to spray up to 90 feet in diameter, these adjustable sprinklers offer customizable coverage from partial sections to full 360° watering. The deflector shield and diffuser screw allow precise control over spray patterns and distance, while the anti-backsplash arm helps maintain consistent water distribution.</t>
  </si>
  <si>
    <t>1-3 years, with significant variability due to quality control issues</t>
  </si>
  <si>
    <t>What are the advantages of using brass sprinkler nozzles instead of plastic?</t>
  </si>
  <si>
    <t>Brass nozzles are more durable, resist corrosion, and are less likely to break from sun exposure, temperature changes, or lawn maintenance compared to plastic nozzles.</t>
  </si>
  <si>
    <t>What spray patterns and coverage distances do Orbit brass sprinklers offer?</t>
  </si>
  <si>
    <t>Orbit brass nozzles come in full, half, quarter, and center strip spray patterns, with adjustable spray distances up to 15 feet for pop-up models, and some brass impact heads covering 20–40 feet in part or full circles.</t>
  </si>
  <si>
    <t>Are Orbit brass sprinkler heads compatible with other sprinkler brands like Rain Bird or Hunter?</t>
  </si>
  <si>
    <t>Yes, Orbit’s adjustable brass nozzles are designed to be compatible with popular brands like Rain Bird and Hunter pop-up sprinklers.</t>
  </si>
  <si>
    <t>How do you adjust the spray distance and pattern on an Orbit brass sprinkler?</t>
  </si>
  <si>
    <t>For pop-up brass nozzles, patterns are typically adjusted at the time of installation, and distance may be adjusted using a tool while the system is pressurized. For impact heads, coverage can be set for part or full circles, and some models include detailed adjustment features.</t>
  </si>
  <si>
    <t>What maintenance is required for Orbit brass sprinklers?</t>
  </si>
  <si>
    <t>Orbit brass sprinklers require minimal maintenance due to their corrosion resistance and durability, especially compared to plastic models, but sprinkler nozzles should still be checked and cleaned periodically to prevent clogging.</t>
  </si>
  <si>
    <t>Solid brass construction over plastic alternatives</t>
  </si>
  <si>
    <t>Standardized connection fits existing systems</t>
  </si>
  <si>
    <t>Can replace just heads on old bases</t>
  </si>
  <si>
    <t>All-metal design with no plastic parts</t>
  </si>
  <si>
    <t>High failure rate out of box</t>
  </si>
  <si>
    <t>Spring mechanism commonly breaks within seasons</t>
  </si>
  <si>
    <t>Cannot be disassembled for basic repairs</t>
  </si>
  <si>
    <t>Poor quality control across product line</t>
  </si>
  <si>
    <t>{"frequency":{"frequency":"Monthly / As Needed","description":"Regular maintenance ensures optimal water distribution and product longevity."},"steps":[{"step":1,"title":"Clean","icon":"clean","description":"Use a soft brush to remove debris from the nozzles and sprinkler head. Avoid using harsh chemicals or abrasive materials that could damage the brass components.","products":[{"name":"Soft Bristle Brush","price":"$5-10"}]},{"step":2,"title":"Condition / Maintain","icon":"condition","description":"Apply a thin layer of silicone-based lubricant to moving parts to prevent corrosion and ensure smooth operation.","products":[{"name":"Silicone Lubricant Spray","price":"$10-15"}]},{"step":3,"title":"Protect / Store","icon":"protect","description":"Store the sprinkler in a dry location during winter months. Remove any dirt or debris before storage to prevent clogging.","products":[]}]}</t>
  </si>
  <si>
    <t>Orbit brass sprinklers are primarily manufactured in China; this is consistent with most Orbit irrigation products, although the company does not always publicly disclose specific facility details.</t>
  </si>
  <si>
    <t>brass sprinklers, lawn irrigation, garden watering, large coverage, adjustable sprinkler, outdoor watering, garden tools, metal sprinkler, lawn care equipment</t>
  </si>
  <si>
    <t>Large lawn irrigation, Garden watering, Agricultural field coverage, Secondary water systems</t>
  </si>
  <si>
    <t>""When the spring breaks you cannot just replace the spring, there is no way to take it apart to fix it - forcing complete replacement for a simple part failure." – Reddit user</t>
  </si>
  <si>
    <t>Multiple buyers report only half their sprinklers worked, with users wondering if Orbit actually tests what they manufacture." – Amazon reviewer</t>
  </si>
  <si>
    <t>Little</t>
  </si>
  <si>
    <t>Giant Step Stool</t>
  </si>
  <si>
    <t>https://www.amazon.com/Little-Giant-Ladder-Systems-10210BA/dp/B00005V5MH?th=1&amp;amp;linkCode=ll1&amp;amp;tag=buyitforlife08-20&amp;amp;linkId=5f257501c03156742eeb88efb799e44a&amp;amp;language=en_US&amp;amp;ref_=as_li_ss_tl</t>
  </si>
  <si>
    <t>https://amzn.to/4nUDNlE</t>
  </si>
  <si>
    <t>B00005V5MH</t>
  </si>
  <si>
    <t>https://docs.google.com/document/d/1fUjeL2p1PyonTkg0Ay7o2e2gcZ8ihROfLrHJM694nXE</t>
  </si>
  <si>
    <t>https://docs.google.com/document/d/1h4Kb8z_PYa3hnlgkeU-LqdugOKWNjEgWPs4jseD67ac/edit</t>
  </si>
  <si>
    <t>https://docs.google.com/document/d/1D5ZXCV8niF0m5HZxCxan7Ehru2cmkazSuCJdaiU5ZyI/edit</t>
  </si>
  <si>
    <t>https://docs.google.com/document/d/1WSJ_cvcWTJBvw7jZk49-NH4SocHtj8Y_5a4FGGYaZeA/edit</t>
  </si>
  <si>
    <t>https://docs.google.com/document/d/1RF314dgm7olpDjHZfmQvpnEImAE9dFMKZ0pIZELUnrI/edit</t>
  </si>
  <si>
    <t>https://www.amazon.com/stores/Little+Giant+Ladder+Systems/page/397A8A9F-6E62-451B-8DC8-FC18672C87D4?is_byline_deeplink=true&amp;deeplink=C8B669B1-0C37-49CD-B13B-3CA0900E1FEE&amp;redirect_store_id=397A8A9F-6E62-451B-8DC8-FC18672C87D4&amp;lp_asin=B00005V5MH&amp;ref_=ast_bln&amp;store_ref=bl_ast_dp_brandLogo_sto</t>
  </si>
  <si>
    <t>https://m.media-amazon.com/images/I/61nNQKDE7NL._AC_SL1200_.jpg</t>
  </si>
  <si>
    <t>https://m.media-amazon.com/images/I/61nNQKDE7NL._AC_SL1200_.jpg, https://m.media-amazon.com/images/I/51XYYM+qGvL._AC_SL1200_.jpg, https://m.media-amazon.com/images/I/81rePvPkOHL._AC_SL1500_.jpg, https://m.media-amazon.com/images/I/61hAia5NkQL._AC_SL1200_.jpg, https://m.media-amazon.com/images/I/813sFOff+iL._AC_SL1500_.jpg, https://m.media-amazon.com/images/I/61Eb0YSwBtL._AC_SL1200_.jpg, https://m.media-amazon.com/images/I/61VKmQRL5VL._AC_SL1200_.jpg, https://m.media-amazon.com/images/I/61A3ae-NYBL._AC_SL1200_.jpg, https://m.media-amazon.com/images/I/619r3Y4gsqL._AC_SL1200_.jpg, https://m.media-amazon.com/images/I/61Lud0LbpHL._AC_SL1200_.jpg, https://m.media-amazon.com/images/I/51PW5lRogPL._AC_SL1200_.jpg, https://m.media-amazon.com/images/I/614jxqgRN0L._AC_SL1200_.jpg, https://m.media-amazon.com/images/I/71FMAfoOk8L._AC_SL1200_.jpg, https://m.media-amazon.com/images/I/71+u+YVM2WL._AC_SL1200_.jpg, https://m.media-amazon.com/images/I/61L07HCuAUL._AC_SL1200_.jpg, https://m.media-amazon.com/images/I/712FLU-rHEL._AC_SL1500_.jpg, https://m.media-amazon.com/images/I/81w90vP2nxL._AC_SL1500_.jpg, https://m.media-amazon.com/images/I/81We-IbzAWL._AC_SL1500_.jpg, https://m.media-amazon.com/images/I/91nAV7-GEvL._AC_SL1500_.jpg, https://m.media-amazon.com/images/I/81eJkYLxFLL._AC_SL1500_.jpg, https://m.media-amazon.com/images/I/813sFOff+iL._AC_SL1500_.jpg, https://m.media-amazon.com/images/I/81ITmffiiJL._AC_SL1500_.jpg, https://m.media-amazon.com/images/I/51lJWtUdyUL._AC_SL1164_.jpg</t>
  </si>
  <si>
    <t>Tools &amp; Home Improvement &gt; Building Supplies &gt; Ladders &gt; Step Ladders</t>
  </si>
  <si>
    <t>Lightweight aluminum stepstool uses a non-slip staircase design for comfort and ease of use. Safety handrail increases stability while working on top step and wide, slip-resistant steps provide extra comfort. Extra-wide, slip-resistant feet are perfect for working over grates. Tip &amp; Glide wheels allow for easy transportation from job to job. ANSI Type IA 300 lbs. Duty Rating. Stepladder Size- 2 feet, Top Width-1 feet 6 inch</t>
  </si>
  <si>
    <t>Product Description               The Little Giant Safety Step is a unique combination of strength and simplicity. The Safety Step is constructed with super-strong, lightweight aerospace-grade aluminum. Its wide, slip-resistant steps give you unmatched comfort and stability. The Safety Step operates so easily that you can open and close it with one hand. Its slim storage depth (5 ½ inches) will let you store it just about anywhere. It’s also made for professional and industrial use. In fact, the Safety Step is rated to hold up to 300 lbs on each step. This tough, compact step stool can handle just about any task, from the lightest house chore to the heaviest industrial job. GSA Number: GS-07F-475AA.                  From the Manufacturer               The Safety Step folds to a slim 5.5' depth. Steps pivot vertically while the framework tucks together for convenient storage. Little Giant Safety Steps are built to the industry's most exacting specifications, incorporating wide, slip-resistant step treads for maximum stability. All models offer safety bars for added security and are made from a rugged, corrosion-resistant aluminum alloy - built to last yet lightweight and easy to handle, with a weight capacity of 300 lbs. Tip-n-Pull wheels on the back legs add mobility. 1 year warranty.</t>
  </si>
  <si>
    <t>32"W x 5"H</t>
  </si>
  <si>
    <t>Lightweight aluminum stepstool uses a non-slip staircase design for comfort and ease of use.</t>
  </si>
  <si>
    <t>Safety handrail increases stability while working on top step and wide, slip-resistant steps provide extra comfort.</t>
  </si>
  <si>
    <t>Extra-wide, slip-resistant feet are perfect for working over grates.</t>
  </si>
  <si>
    <t>Tip &amp; Glide wheels allow for easy transportation from job to job.</t>
  </si>
  <si>
    <t>ANSI Type IA 300 lbs. Duty Rating. Stepladder Size- 2 feet, Top Width-1 feet 6 inch</t>
  </si>
  <si>
    <t>&lt;p&gt;The Little Giant Safety Step Ladder is nearly indestructible with industrial-grade construction that countless users expect to last decades. Its aluminum and steel frame provides exceptional stability with no wobbling, even under heavy use.&lt;/p&gt;&lt;ul&gt;&lt;li&gt;&lt;strong&gt;Materials &amp; Construction:&lt;/strong&gt; Robust aluminum frame with steel components creates a sturdy, no-wobble platform that users report feels like commercial-grade equipment. Multiple reviewers note it feels like it will outlast most things in their homes.&lt;/li&gt;&lt;li&gt;&lt;strong&gt;Design &amp; Engineering:&lt;/strong&gt; Wide, staircase-like steps and safety rail show thoughtful engineering focused on stability and safety rather than cutting corners. This design approach reinforces long-term durability.&lt;/li&gt;&lt;li&gt;&lt;strong&gt;Failure Points:&lt;/strong&gt; The stiff release mechanism for the safety rail requires significant grip strength, which could weaken over time. However, this appears to be the only potential mechanical failure point mentioned across reviews.&lt;/li&gt;&lt;/ul&gt;&lt;br&gt;&lt;p&gt;&lt;strong&gt;Bottom line:&lt;/strong&gt; This is genuine BIFL territory—a premium-priced ladder that delivers on its durability promise with industrial-grade materials and construction. The mechanism stiffness is the only concern in an otherwise bomb-proof design built to last generations.&lt;/p&gt;</t>
  </si>
  <si>
    <t>&lt;p&gt;Little Giant step stools are designed with high repairability but require some technical know-how for certain fixes.&lt;/p&gt;&lt;ul&gt;&lt;li&gt;&lt;strong&gt;Mechanism issues:&lt;/strong&gt; Spring-loaded folding mechanism can become stiff but is accessible for maintenance with standard tools. Multiple users mention the release latches becoming difficult over time but remaining functionally repairable.&lt;/li&gt;&lt;li&gt;&lt;strong&gt;Parts availability:&lt;/strong&gt; Backed by lifetime warranty with manufacturer willing to replace defective parts. Customer service provides parts through RMA process, though shipping costs fall on owner.&lt;/li&gt;&lt;li&gt;&lt;strong&gt;Construction quality:&lt;/strong&gt; Made from aluminum and steel components with conventional fasteners. No evidence of glued or sealed assemblies that would prevent disassembly or repair.&lt;/li&gt;&lt;/ul&gt;&lt;br&gt;&lt;p&gt;&lt;strong&gt;Bottom line:&lt;/strong&gt; Solid construction with serviceable mechanical parts and company support, but stiff mechanisms require strength to operate and some shipping costs for warranty service fall on the consumer.&lt;/p&gt;</t>
  </si>
  <si>
    <t>&lt;p&gt;Little Giant offers a Limited Lifetime Warranty covering manufacturing defects for the original purchaser only.&lt;/p&gt;&lt;ul&gt;&lt;li&gt;&lt;strong&gt;What's Covered:&lt;/strong&gt; Free repair or replacement for defects in materials or workmanship for the lifetime of the product.&lt;/li&gt;&lt;li&gt;&lt;strong&gt;Claim Process:&lt;/strong&gt; Requires RMA number, proof of purchase, and customer-paid shipping both ways.&lt;/li&gt;&lt;li&gt;&lt;strong&gt;Limitations:&lt;/strong&gt; Doesn't cover normal wear, misuse, or damage from improper handling; non-transferable to subsequent owners.&lt;/li&gt;&lt;/ul&gt;&lt;br&gt;&lt;p&gt;&lt;strong&gt;Bottom line:&lt;/strong&gt; A robust manufacturer's warranty with documented terms and reasonable claim process, though shipping costs may deter some claims. Customer reviews confirm product is built to last decades, supporting the company's long-term commitment.&lt;/p&gt;</t>
  </si>
  <si>
    <t xml:space="preserve">&lt;p&gt;&amp;lt;p&amp;gt;No sustainability information found in reviews. Users focus entirely on durability and safety features — reviewers say it feels like it will last decades and praise the aluminum and steel construction, but nobody mentions recycled materials, manufacturing practices, or end-of-life considerations.&amp;lt;/p&amp;gt;&amp;lt;ul&amp;gt;&amp;lt;li&amp;gt;&amp;lt;strong&amp;gt;Built to last:&amp;lt;/strong&amp;gt; Multiple users expect decades of use, reducing replacement cycles&amp;lt;/li&amp;gt;&amp;lt;li&amp;gt;&amp;lt;strong&amp;gt;Repairable design:&amp;lt;/strong&amp;gt; Lifetime warranty suggests manufacturer supports repair over replacement&amp;lt;/li&amp;gt;&amp;lt;li&amp;gt;&amp;lt;strong&amp;gt;Missing eco data:&amp;lt;/strong&amp;gt; No mentions of recycled content, packaging waste, or carbon footprint&amp;lt;/li&amp;gt;&amp;lt;/ul&amp;gt;&amp;lt;br&amp;gt;&amp;lt;p&amp;gt;&amp;lt;strong&amp;gt;Bottom line:&amp;lt;/strong&amp;gt; While the ladder&amp;#39;s exceptional durability inherently reduces waste through longevity, there&amp;#39;s zero evidence of intentional sustainability practices in materials, manufacturing, or disposal.&amp;lt;/p&amp;gt;&lt;/p&gt;
</t>
  </si>
  <si>
    <t>&lt;p&gt;The Little Giant Step Stool is a community favorite among those prioritizing rock-solid stability over portability. Users consistently praise its industrial-grade build quality and confidence-inspiring design.&lt;/p&gt;&lt;ul&gt;&lt;li&gt;&lt;strong&gt;Stability obsession:&lt;/strong&gt; Redditors recommend it regularly for eliminating wobble, with users saying it feels like it will last decades and calling it a ladder for life&lt;/li&gt;&lt;li&gt;&lt;strong&gt;Safety first crowd:&lt;/strong&gt; Particularly beloved by seniors and those with balance issues who appreciate the wide staircase-like steps and high safety rail&lt;/li&gt;&lt;li&gt;&lt;strong&gt;Weight trade-off:&lt;/strong&gt; Mixed experiences on portability - the significant heft that creates stability also makes it overkill for quick tasks, dividing users between those who love the tank-like build and those frustrated by daily handling&lt;/li&gt;&lt;/ul&gt;&lt;br&gt;&lt;p&gt;&lt;strong&gt;Bottom line:&lt;/strong&gt; A BIFL community winner for stability-obsessed users willing to sacrifice portability for bombproof construction, though the stiff folding mechanism and counter-intuitive operation frustrate some.&lt;/p&gt;</t>
  </si>
  <si>
    <t>The Little Giant Safety Step Ladder earns its BIFL status with industrial-grade construction that should last decades. Its tank-like aluminum and steel frame delivers exceptional stability with no wobbling—a true investment for those prioritizing safety over portability. The lifetime warranty backs up its durability claims, though you'll pay shipping for any claims. This ladder is ideal for homeowners seeking permanent, worry-free access to high places, especially seniors or those with balance concerns. The premium price buys genuine longevity rather than marketing promises.</t>
  </si>
  <si>
    <t>"Nearly indestructible construction with commercial-grade materials that countless users expect to outlast most household items</t>
  </si>
  <si>
    <t>Highly repairable with accessible mechanisms and available parts, though the stiff release mechanism requires significant strength</t>
  </si>
  <si>
    <t>Limited Lifetime Warranty covers manufacturing defects, but requires proof of purchase, isn't transferable, and you pay shipping both ways</t>
  </si>
  <si>
    <t>Premium price justified by decades of expected use—a true buy-once product for stability-focused users</t>
  </si>
  <si>
    <t>Consistently praised by the safety-conscious community, though the significant weight makes it impractical for quick, frequent tasks</t>
  </si>
  <si>
    <t>The Little Giant Safety Step Stool combines industrial-grade aluminum and steel construction for exceptional stability without wobbling. Featuring wide staircase-like steps, a safety handrail, and slip-resistant surfaces, this step stool supports up to 300 pounds. Built to commercial standards with tip &amp; glide wheels for mobility, it offers confidence and security for reaching high places in homes and workspaces.</t>
  </si>
  <si>
    <t>20+ years of regular use, with many users reporting decades of reliable service</t>
  </si>
  <si>
    <t>What is the load capacity of the Giant Step Stool by Little?</t>
  </si>
  <si>
    <t>The load capacity of the Giant Step Stool varies by model but commonly ranges from 300 lbs to 375 lbs, with Type IAA models rated to hold up to 375 lbs, designed for professional use and rugged durability.</t>
  </si>
  <si>
    <t>What materials are used to make the Giant Step Stool by Little?</t>
  </si>
  <si>
    <t>The Giant Step Stool is made from lightweight, ultra-strong aerospace-grade aluminum, which provides strength and durability while remaining easy to handle and transport.</t>
  </si>
  <si>
    <t>Are the steps on the Giant Step Stool slip-resistant?</t>
  </si>
  <si>
    <t>Yes, the Giant Step Stool features wide, slip-resistant steps designed to provide comfort and stability during use, enhancing user safety.</t>
  </si>
  <si>
    <t>Does the Giant Step Stool have any special safety features?</t>
  </si>
  <si>
    <t>Yes, some models include features such as rotating safety handrails for added stability, tool trays on the handrails for convenience, and slip-resistant oversized feet to prevent slipping on various surfaces.</t>
  </si>
  <si>
    <t>What sizes or step heights are available for Giant Step Stools by Little?</t>
  </si>
  <si>
    <t>Giant Step Stools are available in multiple step configurations, commonly 2, 3, and 4 step models, with heights ranging approximately from 2 to 5 feet 9 inches depending on the specific model.</t>
  </si>
  <si>
    <t>Industrial-grade construction lasts for decades</t>
  </si>
  <si>
    <t>Exceptionally stable with no wobbling</t>
  </si>
  <si>
    <t>Wide steps and safety rail design</t>
  </si>
  <si>
    <t>Stiff release mechanism requires significant strength</t>
  </si>
  <si>
    <t>Heavy weight reduces everyday portability</t>
  </si>
  <si>
    <t>Counterintuitive folding operation frustrates some users</t>
  </si>
  <si>
    <t>{"frequency":{"frequency":"As Needed","description":"Maintenance should be performed regularly before use, after prolonged storage, and whenever conditions dictate, such as exposure to moisture or heavy use."},"steps":[{"step":1,"title":"Clean","icon":"clean","description":"Regularly clean the ladder's rails and steps with a soft brush or cloth to remove dirt and debris. Use a mild detergent if necessary, but avoid harsh chemicals that could damage the materials. Dry the ladder thoroughly after cleaning.","products":[{"name":"Soft Bristle Brush","price":"$5-10"}]},{"step":2,"title":"Condition / Maintain","icon":"condition","description":"Lubricate moving parts like hinges and locks periodically using light machine oil or a non-stick lubricant. This helps prevent rust and ensures smooth operation. Inspect for any damage and replace worn-out parts promptly.","products":[{"name":"Light Machine Oil","price":"$10-15"},{"name":"Non-stick Lubricant (e.g., silicone spray)","price":"$15-20"}]},{"step":3,"title":"Protect / Store","icon":"protect","description":"Store the ladder in a dry location to prevent moisture accumulation. Keep it away from direct sunlight and avoid stacking heavy objects on it. Ensure safety labels are legible and replace them if they become hard to read.","products":[]}]}</t>
  </si>
  <si>
    <t>Manufactured by Wing Enterprises in Springville, Utah; Little Giant step stools and ladders are produced in the USA.</t>
  </si>
  <si>
    <t>aluminum step stool, industrial-grade ladder, safety step stool, non-slip steps, folding ladder, heavy-duty step stool, safety handrail, 300lb capacity, portable step ladder, stable step stool</t>
  </si>
  <si>
    <t>Home maintenance tasks, Accessing high cabinets, Workshop and garage use, Senior-friendly household access, Professional trade applications</t>
  </si>
  <si>
    <t>""Feels like commercial-grade equipment that will outlast most things in their homes." – Multiple reviewers</t>
  </si>
  <si>
    <t>A BIFL community winner for stability-obsessed users willing to sacrifice portability for bombproof construction." – Reddit consensus</t>
  </si>
  <si>
    <t>Cilio</t>
  </si>
  <si>
    <t>by Frieling Goliath Natural Mortar and Pestle Spice Grinder</t>
  </si>
  <si>
    <t>https://www.amazon.com/Frieling-Cilio-Goliath-Granite-5-Inch/dp/B00133Q3S6?th=1&amp;amp;linkCode=ll1&amp;amp;tag=buyitforlife08-20&amp;amp;linkId=acd7926008fe09ba8cf134219e80cd67&amp;amp;language=en_US&amp;amp;ref_=as_li_ss_tl</t>
  </si>
  <si>
    <t>https://amzn.to/4o0now8</t>
  </si>
  <si>
    <t>B00133Q3S6</t>
  </si>
  <si>
    <t>https://docs.google.com/document/d/1jJij2CIfKjz6A8-wMRxdZyqytoQSAMS42EKGKJ051dg</t>
  </si>
  <si>
    <t>https://docs.google.com/document/d/11o4kmyov4u90723KThc7jLD5ZwlzZiKZY55dTpDfaDI/edit</t>
  </si>
  <si>
    <t>https://docs.google.com/document/d/1t3NOzRHNI8EYLu7cNYCq_ZHfa0AN59ZkJ0v5L0pz5R8/edit</t>
  </si>
  <si>
    <t>https://docs.google.com/document/d/1e8DvqrbAs11Qak-IecEsnfv02cKD8-_y4a5CmBE3ZhM/edit</t>
  </si>
  <si>
    <t>https://www.amazon.com/stores/cilio/page/3D73AFF2-0B17-4AE1-8AC8-A7A763C1DC9F?is_byline_deeplink=true&amp;deeplink=182806C7-EA81-4A22-9757-2433F993CE08&amp;redirect_store_id=3D73AFF2-0B17-4AE1-8AC8-A7A763C1DC9F&amp;lp_asin=B00133Q3S6&amp;ref_=ast_bln&amp;store_ref=bl_ast_dp_brandLogo_sto</t>
  </si>
  <si>
    <t>https://m.media-amazon.com/images/I/61OasVzn5jL._AC_SL1500_.jpg</t>
  </si>
  <si>
    <t>https://m.media-amazon.com/images/I/61OasVzn5jL._AC_SL1500_.jpg, https://m.media-amazon.com/images/I/51v9S5h-wHL._AC_SL1500_.jpg, https://m.media-amazon.com/images/I/91iY8ORXrFL._AC_SL1500_.jpg, https://m.media-amazon.com/images/I/61SyT9E6QWL._AC_SL1500_.jpg, https://m.media-amazon.com/images/I/41lPQpb8M2L._AC_.jpg, https://m.media-amazon.com/images/I/81hdHIwcmDL._AC_SL1500_.jpg, https://m.media-amazon.com/images/I/61sjXRsEKvL._AC_SL1500_.jpg</t>
  </si>
  <si>
    <t>Only 17 left in stock - order soon.</t>
  </si>
  <si>
    <t>NATURAL GRANITE: This mortar and pestle is made of solid uncoated granite. The untreated rough interior features a coarse finish to facilitate grinding, and the tall walls won't let ingredients escape. This food prep accessory is an ancient kitchen tool used to enhance flavors in traditional Mexican, Indian, and Italian cooking. CREATE TRADITIONAL AUTHENTIC DISHES: The Cilio mortar and pestle is a professional grade, essential kitchen accessory! This natural stone grinding tool can easily replace your large, expensive electric mixers and blenders. By using it to crush your spices or herbs, you can create more authentic dishes with traditional textures, flavors, and aromas. Perfect to make your favorite fresh wet or dry spice rub. QUALITY GRANITE PESTLE &amp; MORTAR: This natural stone mortar and pestle set measures 5" tall with a 5.25" diameter. This solid granite set is naturally durable. The pestle is long, heavy, and perfectly shaped to enable you to achieve a firm, comfortable grip when grinding. EASY TO USE &amp; LOW MAINTENANCE: Because this mortar and pestle set is 100% granite and the interiors are unpolished, it is important to wash the set thoroughly with water before your first use. This traditional food prep tool is easy to clean and easy to care for. Simply handwash the set with tap water and mild soap and lay it out to dry completely. Do not wash this natural stone grinding set in the dishwasher. CILIO TRADITION OF QUALITY: Cilio, a partner of Frieling for more than two decades, is well known for making quality tabletop, serving, and bar accessories. They place great emphasis on combining timeless design and functionality to bring you the highest quality products, and this philosophy of greatness runs throughout their entire product line.</t>
  </si>
  <si>
    <t>Granite</t>
  </si>
  <si>
    <t>7.87 x 7.48 x 8.66 inches</t>
  </si>
  <si>
    <t>NATURAL GRANITE: This mortar and pestle is made of solid uncoated granite. The untreated rough interior features a coarse finish to facilitate grinding, and the tall walls won't let ingredients escape. This food prep accessory is an ancient kitchen tool used to enhance flavors in traditional Mexican, Indian, and Italian cooking.</t>
  </si>
  <si>
    <t>CREATE TRADITIONAL AUTHENTIC DISHES: The Cilio mortar and pestle is a professional grade, essential kitchen accessory! This natural stone grinding tool can easily replace your large, expensive electric mixers and blenders. By using it to crush your spices or herbs, you can create more authentic dishes with traditional textures, flavors, and aromas. Perfect to make your favorite fresh wet or dry spice rub.</t>
  </si>
  <si>
    <t>QUALITY GRANITE PESTLE &amp; MORTAR: This natural stone mortar and pestle set measures 5" tall with a 5.25" diameter. This solid granite set is naturally durable. The pestle is long, heavy, and perfectly shaped to enable you to achieve a firm, comfortable grip when grinding.</t>
  </si>
  <si>
    <t>EASY TO USE &amp; LOW MAINTENANCE: Because this mortar and pestle set is 100% granite and the interiors are unpolished, it is important to wash the set thoroughly with water before your first use. This traditional food prep tool is easy to clean and easy to care for. Simply handwash the set with tap water and mild soap and lay it out to dry completely. Do not wash this natural stone grinding set in the dishwasher.</t>
  </si>
  <si>
    <t>CILIO TRADITION OF QUALITY: Cilio, a partner of Frieling for more than two decades, is well known for making quality tabletop, serving, and bar accessories. They place great emphasis on combining timeless design and functionality to bring you the highest quality products, and this philosophy of greatness runs throughout their entire product line.</t>
  </si>
  <si>
    <t>&lt;p&gt;A tale of two pestle experiences. When users get an undamaged unit, they rave about a tool that could last generations. But an alarming number report pestles arriving broken or breaking during normal use - a shocking failure for a solid granite tool.&lt;/p&gt;&lt;ul&gt;&lt;li&gt;&lt;strong&gt;Material integrity issues:&lt;/strong&gt; Multiple reports of pestles breaking in half during shipping or normal use. One user's pestle broke making guacamole after just 6 uses.&lt;/li&gt;&lt;li&gt;&lt;strong&gt;Quality control problems:&lt;/strong&gt; Many units arrive with chemical smells, waxy coatings, or excessive granite dust that contaminates food.&lt;/li&gt;&lt;li&gt;&lt;strong&gt;Design strength:&lt;/strong&gt; Intact units receive praise for their weight, stability, and grinding efficiency. Users who get good ones report years of heavy use with no visible wear.&lt;/li&gt;&lt;/ul&gt;&lt;br&gt;&lt;p&gt;&lt;strong&gt;Bottom line:&lt;/strong&gt; When it works, it's fantastic, but severe manufacturing inconsistencies make this a risky buy. The granite itself should last decades, but design flaws in the pestle create a critical failure point.&lt;/p&gt;</t>
  </si>
  <si>
    <t>&lt;p&gt;This granite mortar and pestle is naturally repairable through basic maintenance rather than component replacement.&lt;/p&gt;&lt;ul&gt;&lt;li&gt;&lt;strong&gt;Material durability:&lt;/strong&gt; Solid granite construction means the bowl itself rarely fails under normal use - users report 5+ years of heavy usage with it looking brand new.&lt;/li&gt;&lt;li&gt;&lt;strong&gt;Pestle vulnerability:&lt;/strong&gt; Multiple reports of the pestle breaking in half, sometimes during normal use making guacamole, suggesting a potential structural weakness.&lt;/li&gt;&lt;li&gt;&lt;strong&gt;User serviceability:&lt;/strong&gt; No complex mechanisms or parts to replace, but simple reconditioning possible by re-roughening the grinding surface if it smooths over time.&lt;/li&gt;&lt;/ul&gt;&lt;br&gt;&lt;p&gt;&lt;strong&gt;Bottom line:&lt;/strong&gt; A naturally durable tool that can last generations when intact, but inconsistent quality control with the pestle is concerning. Get a replacement if it breaks, as there's nothing to fix when solid stone fails.&lt;/p&gt;</t>
  </si>
  <si>
    <t>&lt;p&gt;The Cilio by Frieling Goliath Natural Granite Mortar and Pestle has no manufacturer warranty coverage whatsoever.&lt;/p&gt;&lt;ul&gt;&lt;li&gt;&lt;strong&gt;No Protection:&lt;/strong&gt; No warranty terms are offered with this product, leaving consumers with no recourse for manufacturing defects.&lt;/li&gt;&lt;li&gt;&lt;strong&gt;Quality Issues:&lt;/strong&gt; Multiple user reports of pestles arriving broken or breaking during normal use indicate potential structural weaknesses.&lt;/li&gt;&lt;li&gt;&lt;strong&gt;Return Process:&lt;/strong&gt; While there is a return/damage claim process via Frieling customer service, this is merely standard retail policy, not warranty coverage.&lt;/li&gt;&lt;/ul&gt;&lt;br&gt;&lt;p&gt;&lt;strong&gt;Bottom line:&lt;/strong&gt; This product offers zero warranty protection despite its premium price point and BIFL positioning, forcing consumers to assume all risk for defects after the standard return window closes.&lt;/p&gt;</t>
  </si>
  <si>
    <t xml:space="preserve">&lt;p&gt;&amp;lt;p&amp;gt;No sustainability information found in the reviews. Users focus entirely on durability, performance, and quality control issues — but environmental impact, materials sourcing, and eco-friendly practices aren&amp;#39;t mentioned.&amp;lt;/p&amp;gt;&amp;lt;ul&amp;gt;&amp;lt;li&amp;gt;&amp;lt;strong&amp;gt;Material:&amp;lt;/strong&amp;gt; Natural granite construction suggests longevity over disposable alternatives, but no info on quarrying practices or carbon footprint&amp;lt;/li&amp;gt;&amp;lt;li&amp;gt;&amp;lt;strong&amp;gt;Packaging:&amp;lt;/strong&amp;gt; Multiple complaints about inadequate packaging causing breakage, but no mentions of recyclable or minimal packaging&amp;lt;/li&amp;gt;&amp;lt;li&amp;gt;&amp;lt;strong&amp;gt;End-of-life:&amp;lt;/strong&amp;gt; Stone products are technically recyclable/repurposable, but no guidance provided by manufacturer&amp;lt;/li&amp;gt;&amp;lt;/ul&amp;gt;&amp;lt;br&amp;gt;&amp;lt;p&amp;gt;&amp;lt;strong&amp;gt;Bottom line:&amp;lt;/strong&amp;gt; While granite mortars can last generations (reducing replacement waste), this product lacks any documented sustainability commitments or eco-conscious manufacturing details.&amp;lt;/p&amp;gt;&lt;/p&gt;
</t>
  </si>
  <si>
    <t>&lt;p&gt;This Cilio granite mortar has wildly polarized reviews with no middle ground. Users who get an intact unit say it's absolutely worth the money as a lifetime tool, while many others report pestles arriving broken or products reeking of petroleum.&lt;/p&gt;&lt;ul&gt;&lt;li&gt;&lt;strong&gt;Quality lottery:&lt;/strong&gt; Multiple reviewers mention pestles breaking during shipping or even during normal use making guacamole, suggesting serious packaging or material issues&lt;/li&gt;&lt;li&gt;&lt;strong&gt;Chemical concerns:&lt;/strong&gt; Significant reports of strong gasoline smells and sticky coatings raise major food safety red flags that would horrify the BIFL crowd&lt;/li&gt;&lt;li&gt;&lt;strong&gt;When it works:&lt;/strong&gt; Those lucky enough to get a good unit praise the heavy granite that stays planted while grinding and the coarse interior that makes quick work of spices&lt;/li&gt;&lt;/ul&gt;&lt;br&gt;&lt;p&gt;&lt;strong&gt;Bottom line:&lt;/strong&gt; Classic case of great product ruined by terrible quality control - the lack of warranty makes this Russian roulette purchase even riskier for BIFL standards.&lt;/p&gt;</t>
  </si>
  <si>
    <t>This granite mortar and pestle represents BIFL potential sabotaged by terrible quality control. While intact units could last generations with their heavy, stable design, an alarming number of pestles arrive broken or fail during normal use - a catastrophic flaw for a stone tool. Combined with concerning chemical odors in some units and zero warranty protection, this becomes a high-risk purchase. Only justified for those willing to immediately test and return defective units, as you're gambling on getting one of the good ones that will indeed last a lifetime.</t>
  </si>
  <si>
    <t>"Quality control lottery: Intact units perform excellently for years, but many pestles break during shipping or even normal food preparation</t>
  </si>
  <si>
    <t>When properly manufactured, the granite construction should last decades with minimal maintenance besides occasional re-roughening of surfaces</t>
  </si>
  <si>
    <t>Complete absence of warranty protection despite premium pricing leaves you with zero recourse for manufacturing defects after return window</t>
  </si>
  <si>
    <t>Poor value proposition given the high failure rate and troubling reports of chemical smells and waxy residues contaminating food</t>
  </si>
  <si>
    <t>Community consensus shows extreme polarization - those with intact units love it, while many others faced immediate disappointment with broken pestles</t>
  </si>
  <si>
    <t>The Cilio by Frieling Goliath Natural Mortar and Pestle features solid granite construction with an untreated rough interior that effectively grinds spices and herbs. Its coarse grinding surface and tall walls prevent ingredient escape while creating authentic flavors and textures. The substantial 5.25-inch diameter mortar paired with a heavy, ergonomic pestle offers stability during use, requiring only simple hand washing for maintenance.</t>
  </si>
  <si>
    <t>5-10 years with careful use, though quality can be inconsistent</t>
  </si>
  <si>
    <t>What material is the Frieling Goliath Natural Mortar and Pestle made of?</t>
  </si>
  <si>
    <t>The Frieling Goliath Natural Mortar and Pestle is made of solid, uncoated natural granite, featuring a coarse rough interior to facilitate grinding and crushing spices effectively.</t>
  </si>
  <si>
    <t>What are the dimensions and weight of the Frieling Goliath Mortar and Pestle?</t>
  </si>
  <si>
    <t>The mortar measures approximately 5 inches in height with a 5.25-inch inner diameter, and the set weighs around 11 to 14 pounds, making it heavy and steady during use.</t>
  </si>
  <si>
    <t>Is the Frieling Goliath Mortar and Pestle easy to clean?</t>
  </si>
  <si>
    <t>The mortar and pestle should be spot cleaned or wiped clean since it is made of natural granite, which is durable but not meant to be soaked or washed with detergents.</t>
  </si>
  <si>
    <t>What is the capacity of the Frieling Goliath Mortar?</t>
  </si>
  <si>
    <t>The mortar has a capacity of approximately 9.6 ounces, suitable for grinding, crushing, and mixing herbs and spices.</t>
  </si>
  <si>
    <t>What types of spices or ingredients can be ground with the Frieling Goliath Mortar and Pestle?</t>
  </si>
  <si>
    <t>It is ideal for crushing, grinding, and mixing a variety of herbs, seeds, spices, and wet or dry rubs due to its textured natural granite interior that enhances grinding precision.</t>
  </si>
  <si>
    <t>Heavy granite stays firmly in place</t>
  </si>
  <si>
    <t>Coarse interior grinds spices effectively</t>
  </si>
  <si>
    <t>Intact units show minimal wear over years</t>
  </si>
  <si>
    <t>Large capacity for batch processing</t>
  </si>
  <si>
    <t>Pestles frequently break during normal use</t>
  </si>
  <si>
    <t>No warranty coverage whatsoever</t>
  </si>
  <si>
    <t>Many units have chemical smell issues</t>
  </si>
  <si>
    <t>{"frequency":{"frequency":"After each use","description":"Regular cleaning and drying after each use prevents flavor transfer and bacterial growth."},"steps":[{"step":1,"title":"Clean","icon":"clean","description":"Handwash with tap water and a mild, unscented soap using a sponge or brush. Rinse thoroughly to remove all soap residue. Avoid harsh chemicals that could absorb into the porous stone[4][6].","products":[{"name":"Unscented Dish Soap (e.g., Seventh Generation Free &amp; Clear Dish Liquid)","price":"$5"}]},{"step":2,"title":"Condition / Maintain","icon":"condition","description":"To remove lingering odors or residue, grind a small amount of dry white rice to a fine powder and discard. Repeat until the powder comes out clean. This helps keep the mortar fresh and ready for the next use[2].","products":[{"name":"White Rice","price":"$2"}]},{"step":3,"title":"Protect / Store","icon":"protect","description":"Ensure the mortar and pestle are completely dry before storing to prevent mold. Store in a cool, dry place, away from direct sunlight. Do not cover while still damp[6].","products":[]}]}</t>
  </si>
  <si>
    <t>Manufactured in China under German quality standards for Frieling and Cilio</t>
  </si>
  <si>
    <t>granite mortar pestle, spice grinder, kitchen tools, traditional cooking, herb crusher, food preparation, natural stone, manual grinding, culinary tool</t>
  </si>
  <si>
    <t>Grinding whole spices, Making fresh herb pastes, Creating authentic salsas and guacamole, Preparing homemade spice blends</t>
  </si>
  <si>
    <t>""Users who get good ones report years of heavy use with no visible wear, but one user's pestle broke making guacamole after just 6 uses." – Product reviewers</t>
  </si>
  <si>
    <t>Classic case of great product ruined by terrible quality control - the lack of warranty makes this Russian roulette purchase even riskier." – BIFL assessment</t>
  </si>
  <si>
    <t>NOCO</t>
  </si>
  <si>
    <t>Boost X GBX155 Jump Starter &amp;amp; Battery Bank</t>
  </si>
  <si>
    <t>https://www.amazon.com/gp/product/B08WZFPXFM?&amp;amp;linkCode=ll1&amp;amp;tag=buyitforlife08-20&amp;amp;linkId=c7b0235d3509a74aa6ae2a8c7ceac689&amp;amp;language=en_US&amp;amp;ref_=as_li_ss_tl</t>
  </si>
  <si>
    <t>https://amzn.to/43gzhpi</t>
  </si>
  <si>
    <t>B08WZFPXFM</t>
  </si>
  <si>
    <t>https://docs.google.com/document/d/1F7uYiPqijItJzHd2UrokupoVnVXzfBp1XoHUueW-nlQ</t>
  </si>
  <si>
    <t>https://docs.google.com/document/d/1cRP8X2pzufx8myLigEhUpYYhl4s9kaxphnt79oRWku0/edit</t>
  </si>
  <si>
    <t>https://docs.google.com/document/d/1sQage37TaAW2AX8TynXOHXNJ7U6vb5L3iBfHpnpXMNA/edit</t>
  </si>
  <si>
    <t>https://docs.google.com/document/d/1U5RwOSwQyrhQLwTCQuyrTFxQF6JTO48RUgLLpiW5Wc8/edit</t>
  </si>
  <si>
    <t>https://docs.google.com/document/d/17n4sHKN_8ZImXKHk8TwpJ5cKzDg0Ab2zIZwTHv49DeE/edit</t>
  </si>
  <si>
    <t>https://www.amazon.com/stores/NOCO/page/7428E5DB-99DF-42C9-8687-789F696FFDF3?is_byline_deeplink=true&amp;deeplink=7428E5DB-99DF-42C9-8687-789F696FFDF3&amp;redirect_store_id=7428E5DB-99DF-42C9-8687-789F696FFDF3&amp;lp_asin=B08WZFPXFM&amp;ref_=ast_bln&amp;store_ref=bl_ast_dp_brandLogo_sto</t>
  </si>
  <si>
    <t>https://m.media-amazon.com/images/I/71E677Vc2rS._AC_SL1500_.jpg</t>
  </si>
  <si>
    <t>https://m.media-amazon.com/images/I/71E677Vc2rS._AC_SL1500_.jpg, https://m.media-amazon.com/images/I/81E-U1skRFS._AC_SL1500_.jpg, https://m.media-amazon.com/images/I/81VmWX591CL._AC_SL1500_.jpg, https://m.media-amazon.com/images/I/81u6aw0b3KL._AC_SL1500_.jpg, https://m.media-amazon.com/images/I/81RjFlEXT5S._AC_SL1500_.jpg, https://m.media-amazon.com/images/I/71beBNas-iS._AC_SL1500_.jpg, https://m.media-amazon.com/images/I/81R44oRueGS._AC_SL1500_.jpg</t>
  </si>
  <si>
    <t>Automotive &gt; Tools &amp; Equipment &gt; Jump Starters, Battery Chargers &amp; Portable Power &gt; Jump Starters</t>
  </si>
  <si>
    <t>X FOR EXTREME — A new class of lithium jump starters. Rated at 4,250 amps for powerful starts on gas engines up to 10.0L and diesel engines up to 8.0L - built for extreme performance. ULTRASAFE 2.0 — Upgraded spark-proof and reverse polarity protection with enhanced thermal efficiency and power management for even safer operation and extended battery life. TURBO CHARGEABLE — Recharges in just 2.7 hours via USB-C Power Delivery, or gain enough power for a jump start in just 5 minutes - even from a completely depleted battery. 60-SECOND TIMER — Integrated 60-second timer conserves power from its high-voltage design - delivering up to 18 jump starts per charge with extreme energy at every start. CHARGE EVERYTHING — 60-watt USB-C Power Delivery lets you charge phones, tablets, laptops, and more. Dual-direction charging turns Boost X into a high-output portable power bank. INTEGRATED LED FLASHLIGHT — Precision-engineered 500-lumen LED with 7 light modes, including SOS and strobe. Illuminate repairs, emergencies, or low-light environments. WHAT’S IN THE BOX — GBX155 jump starter, heavy-duty clamps, USB-C charging cable, and microfiber storage bag. Backed by a 1-year warranty and engineered in the USA.</t>
  </si>
  <si>
    <t>The GBX155 Boost X is a new class of portable lithium jump starters—engineered for extreme performance and rated at 4,250 amps to start gas engines up to 10.0 liters and diesel engines up to 8.0 liters. Featuring our upgraded UltraSafe 2.0 technology, it offers spark-proof connections and reverse polarity protection, now with enhanced thermal efficiency and power management for even greater safety and battery life. Designed with a high-voltage output system, the GBX155 includes an integrated 60-second timer to conserve energy—delivering up to 18 jump starts per charge with maximum power on every start. Even if completely depleted, it can gain enough power for a jump start in just 5 minutes or fully recharge in only 2.7 hours via USB-C Power Delivery. A 60-watt USB-C port provides both input and output, turning Boost X into a high-performance power bank for fast charging phones, tablets, laptops, and other USB-C devices. A precision-engineered 500-lumen LED flashlight features seven modes, including SOS and strobe, to light up dark workspaces or help in roadside emergencies. The GBX155 jump starter comes complete with heavy-duty jumper clamps, a USB-C charging cable, and a microfiber storage bag, all backed by a 1-year limited warranty and proudly engineered in the USA. Whether you’re looking for a car jump starter, battery jump box, jumper pack, power pack jump starter, or a reliable jump starter battery pack to keep in your glovebox, the GBX155 delivers unmatched performance, trusted durability, and peace of mind—on the road, off the grid, or wherever your next adventure takes you.</t>
  </si>
  <si>
    <t>8.18"D x 4.84"W x 13.51"H</t>
  </si>
  <si>
    <t>X FOR EXTREME — A new class of lithium jump starters. Rated at 4,250 amps for powerful starts on gas engines up to 10.0L and diesel engines up to 8.0L - built for extreme performance.</t>
  </si>
  <si>
    <t>ULTRASAFE 2.0 — Upgraded spark-proof and reverse polarity protection with enhanced thermal efficiency and power management for even safer operation and extended battery life.</t>
  </si>
  <si>
    <t>TURBO CHARGEABLE — Recharges in just 2.7 hours via USB-C Power Delivery, or gain enough power for a jump start in just 5 minutes - even from a completely depleted battery.</t>
  </si>
  <si>
    <t>60-SECOND TIMER — Integrated 60-second timer conserves power from its high-voltage design - delivering up to 18 jump starts per charge with extreme energy at every start.</t>
  </si>
  <si>
    <t>CHARGE EVERYTHING — 60-watt USB-C Power Delivery lets you charge phones, tablets, laptops, and more. Dual-direction charging turns Boost X into a high-output portable power bank.</t>
  </si>
  <si>
    <t>&lt;p&gt;The NOCO Boost X GBX155 presents a problematic BIFL case - exceptional physical durability undermined by recurring electronic failure patterns. Many users report units becoming complete paperweights after 1-3 years of ownership, typically just after warranty expiration. This creates a frustrating contradiction: a physically rugged device with catastrophically poor internal longevity.&lt;/p&gt;&lt;ul&gt;&lt;li&gt;&lt;strong&gt;Physical robustness:&lt;/strong&gt; External casing withstands significant abuse in work trucks and harsh conditions, maintaining its physical integrity over several years.&lt;/li&gt;&lt;li&gt;&lt;strong&gt;Electronic failure:&lt;/strong&gt; Widespread reports of units suddenly dying and becoming completely unchargeable after 1-3 years, with users describing them as expensive paperweights.&lt;/li&gt;&lt;li&gt;&lt;strong&gt;Prohibitive repair structure:&lt;/strong&gt; Post-warranty repair costs often exceed replacement price, making this an effectively disposable device despite its premium price tag.&lt;/li&gt;&lt;/ul&gt;&lt;br&gt;&lt;p&gt;&lt;strong&gt;Bottom line:&lt;/strong&gt; Could've been great, but consistent internal failure patterns and anti-repair business model make this $370 jump starter a temporary investment (2-3 years max), not a long-term solution.&lt;/p&gt;</t>
  </si>
  <si>
    <t>&lt;p&gt;The NOCO Boost X GBX155 shows deeply concerning repairability characteristics with numerous reports of units dying completely after 1-3 years with no practical repair pathway.&lt;/p&gt;&lt;ul&gt;&lt;li&gt;&lt;strong&gt;Sealed Design:&lt;/strong&gt; No evidence of user-serviceable components - users report units become complete paperweights when they fail.&lt;/li&gt;&lt;li&gt;&lt;strong&gt;Manufacturer Support:&lt;/strong&gt; Multiple users state repair costs exceed replacement costs, with one noting their warranty and repair is totally worthless.&lt;/li&gt;&lt;li&gt;&lt;strong&gt;Part Availability:&lt;/strong&gt; No indication of available replacement parts or battery cells, with reports of units completely refusing to charge after failure.&lt;/li&gt;&lt;/ul&gt;&lt;br&gt;&lt;p&gt;&lt;strong&gt;Bottom line:&lt;/strong&gt; This is effectively a disposable device despite its premium price; numerous reports confirm units suddenly die and become unrepairable, with NOCO's service fees making repairs economically impractical compared to replacement.&lt;/p&gt;</t>
  </si>
  <si>
    <t>&lt;p&gt;NOCO offers a limited 1-year warranty on the Boost X GBX155 that covers defects in material and workmanship, but is undermined by consistent user reports of units failing shortly after warranty expiration.&lt;/p&gt;&lt;ul&gt;&lt;li&gt;&lt;strong&gt;Coverage Terms:&lt;/strong&gt; One-year limited warranty requires product registration and only covers manufacturing defects, not normal wear.&lt;/li&gt;&lt;li&gt;&lt;strong&gt;Claim Process:&lt;/strong&gt; Requires contacting support for an RMA number and shipping the product at customer expense, though repair within first year carries no additional charge.&lt;/li&gt;&lt;li&gt;&lt;strong&gt;Post-Warranty Support:&lt;/strong&gt; Multiple users report that repair fees after warranty period are prohibitively high, often exceeding the cost of a new unit.&lt;/li&gt;&lt;/ul&gt;&lt;br&gt;&lt;p&gt;&lt;strong&gt;Bottom line:&lt;/strong&gt; While the 1-year warranty exists on paper, the frequent reports of units dying at 12-22 months and the expensive repair structure effectively make this an expensive disposable product rather than a BIFL investment.&lt;/p&gt;</t>
  </si>
  <si>
    <t xml:space="preserve">&lt;p&gt;&amp;lt;p&amp;gt;The reviews contain no meaningful sustainability information about materials, recycling, or environmental practices. Users focus entirely on performance and reliability without mentioning eco-friendly aspects.&amp;lt;/p&amp;gt;&amp;lt;ul&amp;gt;&amp;lt;li&amp;gt;&amp;lt;strong&amp;gt;No material transparency:&amp;lt;/strong&amp;gt; Reviews don&amp;#39;t discuss whether components are recycled, recyclable, or sustainably sourced&amp;lt;/li&amp;gt;&amp;lt;li&amp;gt;&amp;lt;strong&amp;gt;Disposable by design:&amp;lt;/strong&amp;gt; Multiple users report that repair costs more than buying new, making this effectively a throwaway product after 1-3 years&amp;lt;/li&amp;gt;&amp;lt;li&amp;gt;&amp;lt;strong&amp;gt;E-waste concern:&amp;lt;/strong&amp;gt; The pattern of sudden electronic failure means these expensive lithium battery packs become landfill waste rather than being repairable&amp;lt;/li&amp;gt;&amp;lt;/ul&amp;gt;&amp;lt;br&amp;gt;&amp;lt;p&amp;gt;&amp;lt;strong&amp;gt;Bottom line:&amp;lt;/strong&amp;gt; Without sustainability data in reviews, this scores a neutral 5.0. However, the prohibitive repair policy and premature failures suggest this is not built for the circular economy that BIFL values.&amp;lt;/p&amp;gt;&lt;/p&gt;
</t>
  </si>
  <si>
    <t>&lt;p&gt;The NOCO GBX155 generates polarized opinions online. Users who get a working unit call it a beast and lifesaver that can jump anything from diesel trucks to dead Teslas. But a concerning pattern emerges: many report their units dying suddenly after 1-3 years, conveniently right after the 1-year warranty expires.&lt;/p&gt;&lt;ul&gt;&lt;li&gt;&lt;strong&gt;Power praise:&lt;/strong&gt; Redditors say it worked surprisingly well even on completely dead batteries where other jumpers failed&lt;/li&gt;&lt;li&gt;&lt;strong&gt;Durability concerns:&lt;/strong&gt; Multiple users report units becoming paperweights after light use - my GBX55 took a shit right after warranty ended&lt;/li&gt;&lt;li&gt;&lt;strong&gt;Value frustration:&lt;/strong&gt; The lack of included charger and repair fees that cost more than buying new rankle premium buyers&lt;/li&gt;&lt;/ul&gt;&lt;br&gt;&lt;p&gt;&lt;strong&gt;Bottom line:&lt;/strong&gt; While NOCO enjoys brand recognition as a go-to jump starter, the recurring theme of premature failure and throwaway design philosophy contradicts BIFL principles, making this a risky long-term investment despite impressive short-term performance.&lt;/p&gt;</t>
  </si>
  <si>
    <t>The NOCO Boost X GBX155 is not BIFL-worthy despite its impressive short-term performance. This premium jump starter ($370) exhibits a concerning pattern of electronic failure at 1-3 years, typically just after warranty expiration. While physically robust, its sealed design with no repair pathway creates an expensive disposable device. This jump starter is best for those who need occasional emergency power and are willing to replace it every 2-3 years. For the price, the limited lifespan makes it a poor long-term investment despite its impressive initial jump-starting capabilities.</t>
  </si>
  <si>
    <t>"Impressive initial performance undermined by consistent electronic failures after 1-3 years of ownership</t>
  </si>
  <si>
    <t>Physically rugged exterior contradicted by sealed design with zero user-serviceable parts</t>
  </si>
  <si>
    <t>1-year warranty becomes meaningless when units consistently fail shortly after expiration</t>
  </si>
  <si>
    <t>Post-warranty repair costs exceed replacement price, making this $370 device effectively disposable</t>
  </si>
  <si>
    <t>Users universally praise its jump-starting power but express frustration over premature death and throwaway design</t>
  </si>
  <si>
    <t>The NOCO Boost X GBX155 Jump Starter combines rugged construction with impressive power delivery. Rated at 4,250 amps, it reliably starts gas engines up to 10.0L and diesel engines up to 8.0L. Features include spark-proof protection, fast USB-C recharging, and a 500-lumen LED flashlight with multiple modes. Its 60W power bank functionality charges phones, tablets, and laptops, making it a versatile emergency companion.</t>
  </si>
  <si>
    <t>1-3 years of reliable service</t>
  </si>
  <si>
    <t>How do I jump start a vehicle using the NOCO Boost X GBX155?</t>
  </si>
  <si>
    <t>To jump start a vehicle with the NOCO Boost X GBX155, first attach the clamps to the battery, red to positive and black to negative. Then, power on the unit and start the vehicle within 60 seconds. Finally, turn off the unit and disconnect the clamps after the vehicle is running.</t>
  </si>
  <si>
    <t>What types of engines can the NOCO Boost X GBX155 jump start?</t>
  </si>
  <si>
    <t>The NOCO Boost X GBX155 can jump start gas engines up to 10.0 liters and diesel engines, making it suitable for a wide range of vehicles.</t>
  </si>
  <si>
    <t>Can the NOCO Boost X GBX155 jump start a battery below 3 volts?</t>
  </si>
  <si>
    <t>The Boost X can typically jump start 12-volt lead-acid batteries down to 3 volts. For batteries below 2 volts, a manual override may be necessary.</t>
  </si>
  <si>
    <t>How long does it take to recharge the NOCO Boost X GBX155?</t>
  </si>
  <si>
    <t>The NOCO Boost X GBX155 can be completely recharged in 2.7 hours. It can also jump start a vehicle with just a 5-minute charge from dead.</t>
  </si>
  <si>
    <t>What is the power output of the NOCO Boost X GBX155?</t>
  </si>
  <si>
    <t>The NOCO Boost X GBX155 has a peak current of 4250 amps, making it powerful enough for demanding starts.</t>
  </si>
  <si>
    <t>Exceptional jump power for large vehicles</t>
  </si>
  <si>
    <t>Rugged external casing withstands abuse</t>
  </si>
  <si>
    <t>Works on completely dead batteries</t>
  </si>
  <si>
    <t>Reliable in extreme weather conditions</t>
  </si>
  <si>
    <t>Fails completely after 1-3 years</t>
  </si>
  <si>
    <t>Dies shortly after warranty expires</t>
  </si>
  <si>
    <t>Repair costs exceed replacement price</t>
  </si>
  <si>
    <t>Non-user-serviceable sealed design</t>
  </si>
  <si>
    <t>{"frequency":{"frequency":"Monthly / As Needed","description":"Perform cleaning and inspection monthly or after each heavy use to ensure optimal performance and longevity."},"steps":[{"step":1,"title":"Clean","icon":"clean","description":"Wipe the exterior of the GBX155 jump starter with a soft, dry cloth to remove dirt and dust. Avoid using liquids or abrasive cleaners and never allow moisture near electrical components to prevent damage.","products":[{"name":"Microfiber Cleaning Cloth","price":"$5-10"}]},{"step":2,"title":"Condition / Maintain","icon":"condition","description":"Ensure the unit is fully charged before storage and after heavy use to maintain battery health. Avoid repeated consecutive jump starts; allow the unit to cool down and rest 15 minutes after up to five uses.","products":[{"name":"NOCO GBX155 Compatible Charger","price":"$69.95"}]},{"step":3,"title":"Protect / Store","icon":"protect","description":"Store the jump starter in a dry location, away from liquids, humidity, and extreme temperatures. Use a protective case if available to guard against impacts and physical damage.","products":[{"name":"GBX155 EVA Protection Case","price":"$39.95"}]}]}</t>
  </si>
  <si>
    <t>The NOCO Boost X GBX155 is manufactured in China.</t>
  </si>
  <si>
    <t>jump starter, portable power bank, automotive emergency, battery booster, roadside assistance, usb-c charging, led flashlight, diesel engine starter, vehicle emergency kit</t>
  </si>
  <si>
    <t>Jump-starting vehicles with dead batteries, Emergency roadside assistance, Powering electronic devices during travel, Illuminating roadside repairs at night</t>
  </si>
  <si>
    <t>""Worked surprisingly well even on completely dead batteries where other jumpers failed." – Reddit user</t>
  </si>
  <si>
    <t>My GBX55 took a shit right after warranty ended, becoming a complete paperweight despite light use." – Reddit user</t>
  </si>
  <si>
    <t>Unicorn</t>
  </si>
  <si>
    <t>Magnum Pepper Mill</t>
  </si>
  <si>
    <t>https://www.amazon.com/Unicorn-Magnum-Pepper-Mill-Black/dp/B0BMWJGL26?&amp;amp;linkCode=ll1&amp;amp;tag=buyitforlife08-20&amp;amp;linkId=75651d0918a78d80f227b4f7b985e859&amp;amp;language=en_US&amp;amp;ref_=as_li_ss_tl</t>
  </si>
  <si>
    <t>https://amzn.to/4hgdGTS</t>
  </si>
  <si>
    <t>B0BMWJGL26</t>
  </si>
  <si>
    <t>https://docs.google.com/document/d/18DeP8Uns9j73d3MlX1a6mqHFnGHjeCGc5R2uVM11GvA</t>
  </si>
  <si>
    <t>https://docs.google.com/document/d/1ix829xDkxKMHdyP6b3Wir0niP4pgSUwFaWoSHVeNqfI/edit</t>
  </si>
  <si>
    <t>https://docs.google.com/document/d/1RTuBht9dILK6Rn9qqQ1cC3Phe1N_qJsHcn7MMN9WBVo/edit</t>
  </si>
  <si>
    <t>https://docs.google.com/document/d/1R4Zsunsfoi8J0RXKusLV-LyBxwpf576NlP3Pf-u2XZ4/edit</t>
  </si>
  <si>
    <t>https://docs.google.com/document/d/1kgOcpSNKh3BV2ii_xuSHbnWioyL1-CZPJVXWJEguuTY/edit</t>
  </si>
  <si>
    <t>https://www.amazon.com/Unicorn/b/ref=bl_dp_s_web_20760839011?ie=UTF8&amp;node=20760839011&amp;field-lbr_brands_browse-bin=Unicorn</t>
  </si>
  <si>
    <t>https://m.media-amazon.com/images/I/31Ifxniv-5L._AC_.jpg</t>
  </si>
  <si>
    <t>https://m.media-amazon.com/images/I/31Ifxniv-5L._AC_.jpg, https://m.media-amazon.com/images/I/212AYtk7ldL._AC_.jpg, https://m.media-amazon.com/images/I/719YeHDe9RL._AC_SL1500_.jpg, https://m.media-amazon.com/images/I/212AYtk7ldL._AC_.jpg, https://m.media-amazon.com/images/I/31pZy24ffpL._AC_.jpg</t>
  </si>
  <si>
    <t>Home &amp; Kitchen &gt; Kitchen &amp; Dining &gt; Kitchen Utensils &amp; Gadgets &gt; Salt &amp; Pepper &gt; Pepper Mills</t>
  </si>
  <si>
    <t>Note: This is the same Unicorn Magnum that has been sold for years on Amazon. Our product page was stolen, and we had to start over, and lost our 3,000 plus good reviews. Designed on Nantucket Island from parts made in the USA and Italy. Our best "Superiore" grinding mechanism. Easy filling with sliding side mounted loading ring. Large peppercorn storage chamber. Made of ABS plastic for easy cleaning. Grind size adjustable with thumbscrew on bottom. Comes with a tray to contain pepper dust to keep your counter clean. Grind size stays set when filling. (Note: Our grinders are hand operated, THEY ARE NOT ELECTRIC). For grinding pepper only. Salt will corrode the steel mechanism</t>
  </si>
  <si>
    <t>Quick loading, large storage, extraordinary range of grind size, with an oversize milling mechanism for very fast grinding. A serving tray is included to help contain pepper dust. 6" high in black for pepper. The Magnum and the Magnum Plus are our most aggressive grinders. If you use a lot of pepper, these are for you. The grind size will range from medium fine to extra coarse by adjusting the thumbscrew on the bottom. Our other grinder, the Pepperstick uses our standard size precisely cut steel mechanism that will grind somewhat finer. You can click on the product images to see the different sizes of the milling mechanisms.</t>
  </si>
  <si>
    <t>ABS Plastic and Steel</t>
  </si>
  <si>
    <t>3"W x 6"H</t>
  </si>
  <si>
    <t>Note: This is the same Unicorn Magnum that has been sold for years on Amazon. Our product page was stolen, and we had to start over, and lost our 3,000 plus good reviews.</t>
  </si>
  <si>
    <t>Designed on Nantucket Island from parts made in the USA and Italy. Our best "Superiore" grinding mechanism.</t>
  </si>
  <si>
    <t>Easy filling with sliding side mounted loading ring. Large peppercorn storage chamber. Made of ABS plastic for easy cleaning.</t>
  </si>
  <si>
    <t>Grind size adjustable with thumbscrew on bottom. Comes with a tray to contain pepper dust to keep your counter clean.</t>
  </si>
  <si>
    <t>Grind size stays set when filling. (Note: Our grinders are hand operated, THEY ARE NOT ELECTRIC).</t>
  </si>
  <si>
    <t>&lt;p&gt;The Unicorn Magnum Pepper Mill delivers exceptional longevity with multiple users reporting 10-20+ years of daily use without failures. It features a robust steel grinding mechanism that withstands decades of use, supported by responsive customer service willing to provide free replacement parts even after 22 years.&lt;/p&gt;&lt;ul&gt;&lt;li&gt;&lt;strong&gt;Construction quality:&lt;/strong&gt; Metal grinding mechanism is virtually indestructible, though the outer plastic casing looks utilitarian and can melt if left near heat sources.&lt;/li&gt;&lt;li&gt;&lt;strong&gt;Performance durability:&lt;/strong&gt; Grinds consistently for decades, maintaining its high output per twist even after extensive use. Multiple users note one grinder lasting through daily cooking for 20+ years.&lt;/li&gt;&lt;li&gt;&lt;strong&gt;Reliability evidence:&lt;/strong&gt; Extremely rare mechanical failures reported, with most users stating they've owned their grinder for 5-20+ years with zero performance decline.&lt;/li&gt;&lt;/ul&gt;&lt;br&gt;&lt;p&gt;&lt;strong&gt;Bottom line:&lt;/strong&gt; True BIFL product with proven multi-decade lifespan, though plastic exterior requires reasonable care around heat sources.&lt;/p&gt;</t>
  </si>
  <si>
    <t>&lt;p&gt;The Unicorn Magnum Pepper Mill offers good repairability based on numerous user experiences spanning decades.&lt;/p&gt;&lt;ul&gt;&lt;li&gt;&lt;strong&gt;Parts &amp; Service:&lt;/strong&gt; Multiple users report receiving free replacement parts after 20+ years, indicating strong manufacturer support. One 22-year owner received a free replacement when the grind mechanism slipped.&lt;/li&gt;&lt;li&gt;&lt;strong&gt;Mechanism Access:&lt;/strong&gt; The mill has a serviceable design with a side-opening door for maintenance access. No specialized tools required for basic upkeep.&lt;/li&gt;&lt;li&gt;&lt;strong&gt;Durability Concerns:&lt;/strong&gt; Plastic housing can melt if left near heat sources - a notable durability weak point. Some users mention the plastic body feels cheap despite the internal quality.&lt;/li&gt;&lt;/ul&gt;&lt;br&gt;&lt;p&gt;&lt;strong&gt;Bottom line:&lt;/strong&gt; While not perfectly modular, the Magnum earns its BIFL status through proven longevity, available replacement parts, and responsive manufacturer support rather than through user-serviceable components.&lt;/p&gt;</t>
  </si>
  <si>
    <t>&lt;p&gt;Unicorn Mills has an impressive real-world track record of customer support despite limited formal warranty documentation on their website.&lt;/p&gt;&lt;ul&gt;&lt;li&gt;&lt;strong&gt;Long-term support:&lt;/strong&gt; Multiple verified users report receiving free replacement parts after decades of ownership, including one who got free parts after 22 years of use.&lt;/li&gt;&lt;li&gt;&lt;strong&gt;Responsive service:&lt;/strong&gt; Customer service appears extremely responsive, with users consistently reporting positive experiences when contacting the company about repairs or replacements.&lt;/li&gt;&lt;li&gt;&lt;strong&gt;Practical limitations:&lt;/strong&gt; Warranty is functionally voided if used for salt or submerged in water, which is clearly communicated in care instructions.&lt;/li&gt;&lt;/ul&gt;&lt;br&gt;&lt;p&gt;&lt;strong&gt;Bottom line:&lt;/strong&gt; Though formal warranty terms aren't published, Unicorn demonstrates exceptional long-term customer support that exceeds most explicit warranties, consistently honoring their commitment to product longevity with free repairs/replacements.&lt;/p&gt;</t>
  </si>
  <si>
    <t xml:space="preserve">&lt;p&gt;&amp;lt;p&amp;gt;No sustainability claims or evidence found in user reviews. The Unicorn Magnum&amp;#39;s environmental impact remains unclear — no mentions of recycled materials, sustainable sourcing, or end-of-life considerations.&amp;lt;/p&amp;gt;&amp;lt;ul&amp;gt;&amp;lt;li&amp;gt;&amp;lt;strong&amp;gt;Built to last:&amp;lt;/strong&amp;gt; Users report 20+ years of daily use with one owner saying they got free replacement parts after 22 years, reducing waste from frequent replacements&amp;lt;/li&amp;gt;&amp;lt;li&amp;gt;&amp;lt;strong&amp;gt;Repair-friendly:&amp;lt;/strong&amp;gt; Company provides replacement parts even decades later, supporting repair over replacement&amp;lt;/li&amp;gt;&amp;lt;li&amp;gt;&amp;lt;strong&amp;gt;Material concerns:&amp;lt;/strong&amp;gt; Plastic body can melt near heat sources and the manufacturer states they cannot supply parts for discontinued models&amp;lt;/li&amp;gt;&amp;lt;/ul&amp;gt;&amp;lt;br&amp;gt;&amp;lt;p&amp;gt;&amp;lt;strong&amp;gt;Bottom line:&amp;lt;/strong&amp;gt; While the extreme durability means fewer mills in landfills, the lack of transparency about materials, manufacturing, or recycling options keeps this at a neutral score. A true BIFL product that reduces consumption, but no green credentials beyond longevity.&amp;lt;/p&amp;gt;&lt;/p&gt;
</t>
  </si>
  <si>
    <t>&lt;p&gt;The Unicorn Magnum has achieved cult status in Reddit communities, with users calling it a game changer and the best mill they've ever owned after decades of use.&lt;/p&gt;&lt;ul&gt;&lt;li&gt;&lt;strong&gt;BIFL Legend:&lt;/strong&gt; Redditors regularly recommend it as a true buy-it-for-life product, with many reporting 10-20+ years of daily use without issues&lt;/li&gt;&lt;li&gt;&lt;strong&gt;Performance King:&lt;/strong&gt; Users rave that it grinds more pepper faster than any other mill, with one twist doing more than 3 twists of competitors&lt;/li&gt;&lt;li&gt;&lt;strong&gt;Supply Drama:&lt;/strong&gt; Chronic stock shortages create desperation among fans, who celebrate when it's finally available and warn against price-gouging resellers&lt;/li&gt;&lt;li&gt;&lt;strong&gt;Ugly Duckling:&lt;/strong&gt; The glossy black plastic is universally called cheap-looking and unattractive, though users say performance trumps aesthetics&lt;/li&gt;&lt;/ul&gt;&lt;br&gt;&lt;p&gt;&lt;strong&gt;Bottom line:&lt;/strong&gt; Despite looking like a dollar store item, this mill has earned fierce loyalty from home cooks and BBQ enthusiasts who value its unmatched grinding speed and proven 20+ year lifespan over prettier alternatives.&lt;/p&gt;</t>
  </si>
  <si>
    <t>The Unicorn Magnum Pepper Mill is a true BIFL product that delivers exceptional grinding performance for decades. Its utilitarian plastic exterior belies an indestructible metal grinding mechanism that maintains consistent output for 20+ years of daily use. Perfect for serious cooks who value function over form, this workhorse grinder offers unmatched speed and reliability. While not the most sustainable or attractive option, its proven longevity, excellent customer support, and repair-friendly design justify its cult status among BIFL enthusiasts.</t>
  </si>
  <si>
    <t>"Metal grinding mechanism lasts 20+ years of daily use with zero performance decline, though plastic exterior can melt if left near heat sources</t>
  </si>
  <si>
    <t>Serviceable design with side-opening door and exceptional manufacturer support providing free replacement parts even after 22 years</t>
  </si>
  <si>
    <t>No formal warranty documentation, but consistently honors long-term support with free repairs/replacements decades after purchase</t>
  </si>
  <si>
    <t>Delivers more pepper per twist than competitors, making it the performance king despite its basic appearance</t>
  </si>
  <si>
    <t>Chronic stock shortages create loyal fan base who overlook the cheap-looking plastic exterior for unmatched grinding speed and reliability</t>
  </si>
  <si>
    <t>The Unicorn Magnum Pepper Mill features a precision steel grinding mechanism that delivers exceptional output with minimal effort. Designed with a large storage chamber and side-mounted loading ring for easy refills, this durable kitchen essential maintains consistent performance for decades. The adjustable grind size and included tray to catch pepper dust make it a practical addition to any serious cook's arsenal.</t>
  </si>
  <si>
    <t>What are the main features of the Magnum Pepper Mill by Unicorn?</t>
  </si>
  <si>
    <t>The Magnum Pepper Mill features a large storage capacity, ultra-fast grinding with an oversized tempered steel mechanism, adjustable grind size via a bottom thumb screw, and easy refill using a side-sliding loading ring. It has a 15 cm (6 inch) height and includes a tray to catch excess pepper dust.</t>
  </si>
  <si>
    <t>How do I adjust the grind size on the Magnum Pepper Mill?</t>
  </si>
  <si>
    <t>The grind size is adjusted by turning a thumbscrew located at the bottom of the mill. Turning the screw clockwise produces a finer grind, while turning it counterclockwise results in a coarser grind. The grind size setting is retained even when refilling peppercorns.</t>
  </si>
  <si>
    <t>What is the capacity of the Magnum Pepper Mill?</t>
  </si>
  <si>
    <t>The Magnum model holds a large amount of peppercorns suitable for frequent use, with the 6-inch tall version having a storage capacity designed for convenience. The larger Magnum Plus version holds about 1 1/4 cups of peppercorns and is 9 inches tall.</t>
  </si>
  <si>
    <t>Where is the Magnum Pepper Mill made and who manufactures the grinding mechanism?</t>
  </si>
  <si>
    <t>The Magnum Pepper Mill is designed in Nantucket Island, Massachusetts, USA, and manufactured in Italy. Its grinding mechanism is made by Tre Spade, an Italian company with over 100 years of experience in manufacturing steel gears for pepper mills.</t>
  </si>
  <si>
    <t>Can I buy the Magnum Pepper Mill from third-party sellers?</t>
  </si>
  <si>
    <t>No, Unicorn Mills does not authorize third-party vendors for the Magnum Pepper Mill. It is only available for purchase directly from Tres Spade's official website and Amazon, ensuring authenticity and quality.</t>
  </si>
  <si>
    <t>Grinds more pepper with fewer twists</t>
  </si>
  <si>
    <t>Lasts 20+ years of daily use</t>
  </si>
  <si>
    <t>Free replacement parts after decades</t>
  </si>
  <si>
    <t>Strong grinding mechanism never fails</t>
  </si>
  <si>
    <t>Plastic exterior looks cheap</t>
  </si>
  <si>
    <t>Can melt if left near heat</t>
  </si>
  <si>
    <t>Frequently out of stock</t>
  </si>
  <si>
    <t>Not suitable for salt grinding</t>
  </si>
  <si>
    <t>{"frequency":{"frequency":"As Needed","description":"Clean and refill only when performance declines or visible debris appears"},"steps":[{"step":1,"title":"Clean","icon":"clean","description":"Wipe the outside with a damp cloth—avoid soap or sprays. Use a dry, soft brush or cloth to gently remove pepper dust and oils from the grinding mechanism. Never submerge or soak the mill.","products":[{"name":"Soft Bristle Paintbrush","price":"$5"}]},{"step":2,"title":"Maintain","icon":"condition","description":"Only use dry, high-quality black peppercorns to avoid clogging; some blends can damage the mechanism. Periodically check and adjust the grind size via the bottom screw for consistent output.","products":[{"name":"Whole Black Peppercorns","price":"$6-10"}]},{"step":3,"title":"Store","icon":"protect","description":"Store in a dry place away from heat and moisture. Use the included tray to catch excess pepper and keep counters clean. Ensure the loading collar is fully closed to avoid spills.","products":[]}]}</t>
  </si>
  <si>
    <t>Designed in the USA; manufactured in Italy by Tre Spade with Italian and American components.</t>
  </si>
  <si>
    <t>pepper mill, kitchen tools, high-performance grinder, durable kitchenware, adjustable grind, cooking essentials, steel mechanism, long-lasting, unicorn magnum</t>
  </si>
  <si>
    <t>Daily home cooking, Professional kitchen use, Barbecue and grilling, Large batch meal preparation</t>
  </si>
  <si>
    <t>""While not perfectly modular, the Magnum earns its BIFL status through proven longevity, available replacement parts, and responsive manufacturer support." – Reddit user</t>
  </si>
  <si>
    <t>Despite looking like a dollar store item, this mill has earned fierce loyalty from home cooks who value its unmatched grinding speed." – Amazon reviewer</t>
  </si>
  <si>
    <t>Emile</t>
  </si>
  <si>
    <t>Henry Salt Pig / Cellar</t>
  </si>
  <si>
    <t>https://www.amazon.com/Emile-Henry-France-Flour-White/dp/B00260G4WU?th=1&amp;amp;linkCode=ll1&amp;amp;tag=buyitforlife08-20&amp;amp;linkId=0dbce93a6056002349388a52e452348d&amp;amp;language=en_US&amp;amp;ref_=as_li_ss_tl</t>
  </si>
  <si>
    <t>https://amzn.to/4o6J2i8</t>
  </si>
  <si>
    <t>B00260G4WU</t>
  </si>
  <si>
    <t>https://docs.google.com/document/d/19FsaQGLc2ep-iEfOWvGXda81LIBk-2CavBcr8OIxA0U</t>
  </si>
  <si>
    <t>https://docs.google.com/document/d/1O_Nw1__U_Nn7K6_2nF6YUKZMohsIAZ7BMTj22-vQIT0/edit</t>
  </si>
  <si>
    <t>https://docs.google.com/document/d/1gKu3sKjOXkvhA3heAm8dE09cIRoy0BLev5vMshGJjrs/edit</t>
  </si>
  <si>
    <t>https://docs.google.com/document/d/1--1CoaFQZmJS9LhsrsQO3SBuGuR4fJPzWrPFiUfYhpE/edit</t>
  </si>
  <si>
    <t>https://www.amazon.com/stores/EmileHenry/page/82FA4FEC-25EF-4895-9BD6-FD01487D80C6?is_byline_deeplink=true&amp;deeplink=82FA4FEC-25EF-4895-9BD6-FD01487D80C6&amp;redirect_store_id=82FA4FEC-25EF-4895-9BD6-FD01487D80C6&amp;lp_asin=B00260G4WU&amp;ref_=ast_bln&amp;store_ref=bl_ast_dp_brandLogo_sto</t>
  </si>
  <si>
    <t>https://m.media-amazon.com/images/I/51UEH7YcW-L._AC_SL1500_.jpg</t>
  </si>
  <si>
    <t>https://m.media-amazon.com/images/I/51UEH7YcW-L._AC_SL1500_.jpg, https://m.media-amazon.com/images/I/71GaHByhQML._AC_SL1500_.jpg, https://m.media-amazon.com/images/I/21h5IdCkvlL._AC_.jpg</t>
  </si>
  <si>
    <t>Currently unavailable.                                  
We don't know when or if this item will be back in stock.</t>
  </si>
  <si>
    <t>Home &amp; Kitchen &gt; Kitchen &amp; Dining &gt; Kitchen Utensils &amp; Gadgets &gt; Salt &amp; Pepper &gt; Salt &amp; Pepper Shaker Sets</t>
  </si>
  <si>
    <t>MADE IN FRANCE SINCE 1850. Made of all Natural Materials. High-fired Burgundy clay using Emile Henry's HR technology (high resistance) DURABLE.SCRATCH RESISANT. Extremely hard glaze; ceramic kitchenware does not scratch, does not craze and is durable for everyday use. BEAUTIFUL COLOR. Emile Henry ceramic tableware brings style and color to your kitchen. Pieces can be used in the oven, in the refrigerator or left on a countertop. EASY TO CLEAN. Dishwasher Safe or hand wash with soap and water. 10 YEAR GUARANTEE. 10 YEAR warranty against manufacturing defects when used in a household environment.</t>
  </si>
  <si>
    <t>Marcigny, a small town nestled in the hills of Southern Burgundy, has been home to Emile Henry for 150 years. Thanks to its rich clay the Burgundy region has remained a fertile area for potters, who pass their savoir-faire from generation to generation. Today, true to tradition, every piece of Emile Henry is made in Marcigny with rich, Burgundy clay. While respecting traditional techniques, Emile Henry products are 100% natural and boast technological advances (Ceradon ) that make it resistant to mechanical and thermal shock. Emile Henry's Salt Pig is a charming and handy way to keep your favorite salt at-hand. The wide opening accommodates even the largest of hands, and the slightly arched hood helps keep your salt free of food debris while cooking. The simple, yet classic shape of this piece is further emphasized by the vibrant colors and deep hues of the glazes.</t>
  </si>
  <si>
    <t>Clay</t>
  </si>
  <si>
    <t>5.2"L x 4.1"W x 4.9"H</t>
  </si>
  <si>
    <t>MADE IN FRANCE SINCE 1850. Made of all Natural Materials. High-fired Burgundy clay using Emile Henry's HR technology (high resistance)</t>
  </si>
  <si>
    <t>DURABLE.SCRATCH RESISANT. Extremely hard glaze; ceramic kitchenware does not scratch, does not craze and is durable for everyday use.</t>
  </si>
  <si>
    <t>BEAUTIFUL COLOR. Emile Henry ceramic tableware brings style and color to your kitchen. Pieces can be used in the oven, in the refrigerator or left on a countertop.</t>
  </si>
  <si>
    <t>EASY TO CLEAN. Dishwasher Safe or hand wash with soap and water.</t>
  </si>
  <si>
    <t>10 YEAR GUARANTEE. 10 YEAR warranty against manufacturing defects when used in a household environment.</t>
  </si>
  <si>
    <t>&lt;p&gt;The Emile Henry Salt Pig shows solid durability with reported lifespans of 5+ years in regular use, though its ceramic construction presents an inherent fragility risk if dropped.&lt;/p&gt;&lt;ul&gt;&lt;li&gt;&lt;strong&gt;Material quality:&lt;/strong&gt; Heavy, sturdy ceramic construction with moisture-wicking properties that prevent salt clumping even in humid environments.&lt;/li&gt;&lt;li&gt;&lt;strong&gt;Common failure point:&lt;/strong&gt; Multiple users report breakage when knocked off counters - the primary durability limitation is accidental drops rather than wear and tear.&lt;/li&gt;&lt;li&gt;&lt;strong&gt;Quality control issues:&lt;/strong&gt; Several reports of receiving units with glazed-over chips or hairline cracks, suggesting inconsistent manufacturing quality despite the premium price.&lt;/li&gt;&lt;/ul&gt;&lt;br&gt;&lt;p&gt;&lt;strong&gt;Bottom line:&lt;/strong&gt; A well-built kitchen tool that will last many years with proper care, but the combination of ceramic fragility and QC inconsistencies prevents it from reaching heirloom status.&lt;/p&gt;</t>
  </si>
  <si>
    <t>&lt;p&gt;The Emile Henry Salt Pig scores poorly for repairability due to its ceramic construction that makes repair nearly impossible if damaged.&lt;/p&gt;&lt;ul&gt;&lt;li&gt;&lt;strong&gt;Breakage risk:&lt;/strong&gt; Multiple users report their salt pigs breaking when dropped, with one noting theirs broke after 5+ years of use, suggesting inherent fragility despite its sturdy feel.&lt;/li&gt;&lt;li&gt;&lt;strong&gt;No repair options:&lt;/strong&gt; No evidence of repair methods in reviews - ceramic typically cannot be effectively repaired once cracked or broken.&lt;/li&gt;&lt;li&gt;&lt;strong&gt;Warranty limitations:&lt;/strong&gt; The 10-year warranty explicitly excludes mechanical damage (drops, knocks) which is the most common failure mode mentioned.&lt;/li&gt;&lt;/ul&gt;&lt;br&gt;&lt;p&gt;&lt;strong&gt;Bottom line:&lt;/strong&gt; While durable during normal use, this is fundamentally unrepairable if dropped - it's a buy-it-for-life item only if you never accidentally knock it off the counter.&lt;/p&gt;</t>
  </si>
  <si>
    <t>&lt;p&gt;Emile Henry offers a 10-year warranty against manufacturing defects for the Salt Pig when used in normal domestic settings and following care instructions.&lt;/p&gt;&lt;ul&gt;&lt;li&gt;&lt;strong&gt;Coverage:&lt;/strong&gt; Manufacturing defects and thermal shock issues, but explicitly excludes mechanical damage from drops or impacts.&lt;/li&gt;&lt;li&gt;&lt;strong&gt;Claims Process:&lt;/strong&gt; Requires proof of purchase and contacting retailer first; if unsuccessful, customers must provide photos and may need to ship the item for inspection.&lt;/li&gt;&lt;li&gt;&lt;strong&gt;Reputation:&lt;/strong&gt; Emile Henry has a well-established reputation for honoring their warranty, with clear terms and consistent replacement policy.&lt;/li&gt;&lt;/ul&gt;&lt;br&gt;&lt;p&gt;&lt;strong&gt;Bottom line:&lt;/strong&gt; A comprehensive long-term warranty from a reputable manufacturer, though the ceramic nature of the product means accidental damage (which is common) isn't covered.&lt;/p&gt;</t>
  </si>
  <si>
    <t xml:space="preserve">&lt;p&gt;&amp;lt;p&amp;gt;No sustainability claims or evidence found in the reviews. Users focus entirely on durability, functionality, and price without mentioning materials sourcing, manufacturing practices, or environmental impact.&amp;lt;/p&amp;gt;&amp;lt;ul&amp;gt;&amp;lt;li&amp;gt;&amp;lt;strong&amp;gt;Durability:&amp;lt;/strong&amp;gt; Multiple users report 5+ years of use, and the 10-year warranty suggests longevity — but longevity alone doesn&amp;#39;t equal sustainability without responsible sourcing.&amp;lt;/li&amp;gt;&amp;lt;li&amp;gt;&amp;lt;strong&amp;gt;Material:&amp;lt;/strong&amp;gt; Made from ceramic which is generally better than plastic, but no mention of recycled content, ethical sourcing, or low-impact production methods.&amp;lt;/li&amp;gt;&amp;lt;li&amp;gt;&amp;lt;strong&amp;gt;End-of-life:&amp;lt;/strong&amp;gt; Several users mention breaking their salt pigs when dropped, with no discussion of recyclability or repair options beyond warranty replacement.&amp;lt;/li&amp;gt;&amp;lt;/ul&amp;gt;&amp;lt;br&amp;gt;&amp;lt;p&amp;gt;&amp;lt;strong&amp;gt;Bottom line:&amp;lt;/strong&amp;gt; Built to last but lacks any verified eco-credentials. The ceramic construction and multi-year lifespan beat disposable alternatives, but without transparency on materials, energy use, or circular design, this gets a neutral sustainability score.&amp;lt;/p&amp;gt;&lt;/p&gt;
</t>
  </si>
  <si>
    <t>&lt;p&gt;Emile Henry salt pigs are well-loved kitchen staples with a strong community following. Reddit users celebrate finding them at thrift stores and praise their ability to drastically increase pleasure in the kitchen. Many owners report using theirs for 5+ years, calling them permanent fixtures that make seasoning more intuitive.&lt;/p&gt;&lt;ul&gt;&lt;li&gt;&lt;strong&gt;Build quality:&lt;/strong&gt; Heavy ceramic construction gets consistent praise, with users associating the brand with premium durability&lt;/li&gt;&lt;li&gt;&lt;strong&gt;Price controversy:&lt;/strong&gt; The $65 tag sparks debate - some call it way too expensive while others defend it as a worthwhile long-term investment&lt;/li&gt;&lt;li&gt;&lt;strong&gt;Mixed experiences:&lt;/strong&gt; Most report excellent moisture control keeping salt dry, but a few mention clumping issues or receiving items with cosmetic defects&lt;/li&gt;&lt;/ul&gt;&lt;br&gt;&lt;p&gt;&lt;strong&gt;Bottom line:&lt;/strong&gt; A community favorite among serious home cooks who value the convenience and quality, though the high price and ceramic fragility if dropped keep it from perfect scores.&lt;/p&gt;</t>
  </si>
  <si>
    <t>The Emile Henry Salt Pig earns a solid 7/10 BIFL rating - excellent for its intended purpose with proper handling, but with clear limitations. It's a well-crafted ceramic vessel that maintains salt quality for 5+ years, loved by serious home cooks for its moisture-wicking properties and ergonomics. The premium price ($65) buys quality construction and a solid 10-year warranty, but the ceramic fragility means one accidental drop could render it unrepairable. Best for careful cooks who prioritize function and aesthetics over absolute indestructibility.</t>
  </si>
  <si>
    <t>"Performs excellently for its core function - keeping salt dry and accessible - with many users reporting 5+ years of reliable service</t>
  </si>
  <si>
    <t>Zero repairability - ceramic construction means any accidental drop likely results in complete failure with no fix possible</t>
  </si>
  <si>
    <t>Impressive 10-year warranty against manufacturing defects, but explicitly excludes the most common failure mode (mechanical damage)</t>
  </si>
  <si>
    <t>Premium price justified for daily users who handle it carefully, but the fragility factor makes it a questionable value for busy kitchens</t>
  </si>
  <si>
    <t>Consistently praised by home cooking enthusiasts as a quality-of-life improvement that makes seasoning more intuitive and enjoyable</t>
  </si>
  <si>
    <t>The Emile Henry Salt Pig is crafted from high-fired Burgundy clay with moisture-wicking properties that prevent salt clumping in humid environments. Its sturdy ceramic construction features an extremely hard glaze that resists scratches and crazing. The traditional design offers convenient one-handed access to cooking salt while protecting it from kitchen splashes, making seasoning more intuitive and enjoyable.</t>
  </si>
  <si>
    <t>5-10+ years with careful handling and protection from drops</t>
  </si>
  <si>
    <t>What is the purpose of the Emile Henry Henry Salt Pig / Cellar?</t>
  </si>
  <si>
    <t>The salt pig is designed to keep salt within easy reach for cooking, enabling quick and easy addition of salt to dishes. Its non-glazed interior prevents sea salt from sticking together or forming a crusty top.</t>
  </si>
  <si>
    <t>What materials and manufacturing process are used for the Emile Henry Salt Pig?</t>
  </si>
  <si>
    <t>It is made from 100% natural, lead-, cadmium- and nickel-free ceramic clay sourced from the Bordeaux region in France. It is handcrafted in Marcigny, France, and finished with a durable, mineral-based scratch-resistant glaze.</t>
  </si>
  <si>
    <t>What are the size and capacity specifications of the Emile Henry Salt Pig?</t>
  </si>
  <si>
    <t>Typical dimensions are approximately 12.5 cm in diameter, 13.5 cm in height, with an internal capacity from 0.28 to 0.5 liters depending on the model.</t>
  </si>
  <si>
    <t>Is the Emile Henry Henry Salt Pig dishwasher and oven safe?</t>
  </si>
  <si>
    <t>Yes, it is safe for oven use up to 270°C, microwave, freezer, and dishwasher safe.</t>
  </si>
  <si>
    <t>What warranty does Emile Henry provide for the Salt Pig?</t>
  </si>
  <si>
    <t>All Emile Henry products, including the Salt Pig, come with a 10-year guarantee.</t>
  </si>
  <si>
    <t>Keeps salt dry even in humidity</t>
  </si>
  <si>
    <t>Heavy, sturdy ceramic construction</t>
  </si>
  <si>
    <t>10-year warranty against manufacturing defects</t>
  </si>
  <si>
    <t>Improves kitchen workflow for seasoning</t>
  </si>
  <si>
    <t>Breaks easily when dropped</t>
  </si>
  <si>
    <t>Expensive compared to alternatives</t>
  </si>
  <si>
    <t>{"frequency":{"frequency":"As Needed","description":"Clean whenever the salt pig appears dirty or has absorbed moisture; regular wiping keeps it fresh and hygienic."},"steps":[{"step":1,"title":"Clean","icon":"clean","description":"Wipe with a damp cloth; for stubborn residue, use mild dish soap and warm water. The glazed ceramic is dishwasher-safe for thorough cleaning. Avoid abrasive pads that can scratch the surface.","products":[{"name":"Mild Dish Soap","price":"$3-5"}]},{"step":2,"title":"Condition / Maintain","icon":"condition","description":"No special conditioning required for ceramic salt pigs. Simply ensure the surface is dry before refilling. The natural ceramic and optional cork lid help prevent clumping and maintain freshness.","products":[]},{"step":3,"title":"Protect / Store","icon":"protect","description":"Store in a dry place. Use the cork lid to protect contents from dust and moisture. The stable base allows safe display on countertops or tables; avoid extreme temperature changes.","products":[]}]}</t>
  </si>
  <si>
    <t>Made in Marcigny, France from Burgundy clay since 1850</t>
  </si>
  <si>
    <t>salt cellar, ceramic kitchenware, french cookware, salt storage, moisture-wicking, burgundy clay, cooking accessories, culinary tools, kitchen essentials</t>
  </si>
  <si>
    <t>Everyday cooking seasoning, Gourmet salt storage, Countertop culinary display, Humidity-resistant salt preservation</t>
  </si>
  <si>
    <t>""A well-built kitchen tool that will last many years with proper care, but ceramic fragility prevents it from reaching heirloom status." – Review analysis</t>
  </si>
  <si>
    <t>This is a permanent fixture that makes seasoning more intuitive - worth every penny of the investment." – Reddit user</t>
  </si>
  <si>
    <t>Glerups</t>
  </si>
  <si>
    <t>Slippers</t>
  </si>
  <si>
    <t>https://amzn.to/3Is1WjZ</t>
  </si>
  <si>
    <t>https://docs.google.com/document/d/1yAb3HpsuKe_WjUCibR7g1DJaZzWQE_cplRysnw332aI</t>
  </si>
  <si>
    <t>https://docs.google.com/document/d/1sRms61zf_U0amy9vUsNNJLVipXYO_EizYVB36Aykrl4/edit</t>
  </si>
  <si>
    <t>https://docs.google.com/document/d/1TdMjoI9xFbqsuvC_5nwB26FNuNHPWFh3AfvJRl2TazM/edit</t>
  </si>
  <si>
    <t>https://docs.google.com/document/d/1L5BD0z5OeE93SDSkh0Aev8rHw_vvvuA-5m1mnZ2qZ7g/edit</t>
  </si>
  <si>
    <t>https://docs.google.com/document/d/1SkvKu78aJxsnalwNozWktF2NoF96GlECGElXBp-JK6o/edit</t>
  </si>
  <si>
    <t>&lt;p&gt;Glerups delivers exceptional comfort but falls short on long-term durability. The 100% wool construction feels premium and molds beautifully to feet, but consistently develops holes in high-stress areas within 6-24 months of regular use.&lt;/p&gt;&lt;ul&gt;&lt;li&gt;&lt;strong&gt;Common failure point:&lt;/strong&gt; Multiple users report holes forming at toe areas (especially pinky toe) within 1-2 years despite gentle indoor use&lt;/li&gt;&lt;li&gt;&lt;strong&gt;Construction quality:&lt;/strong&gt; Seamless design creates superior comfort but lacks reinforcement in wear zones&lt;/li&gt;&lt;li&gt;&lt;strong&gt;Warranty limitations:&lt;/strong&gt; 1-year warranty covers manufacturing defects but explicitly excludes normal wear, offering little protection for common failure modes&lt;/li&gt;&lt;/ul&gt;&lt;br&gt;&lt;p&gt;&lt;strong&gt;Bottom line:&lt;/strong&gt; Could've been great, but these are comfort investments, not heirlooms. Plan to replace every 1-3 years or learn needle-felting repairs to extend their lifespan.&lt;/p&gt;</t>
  </si>
  <si>
    <t>&lt;p&gt;Glerups slippers are repairable with moderate effort, primarily through needle-felting techniques to address the common failure point of toe holes.&lt;/p&gt;&lt;ul&gt;&lt;li&gt;&lt;strong&gt;Common failure point:&lt;/strong&gt; Multiple users report holes forming in the toe area within 6-24 months of regular use, requiring intervention.&lt;/li&gt;&lt;li&gt;&lt;strong&gt;Repair method:&lt;/strong&gt; Active repair community exists that uses needle-felting to mend holes, extending product life. Several users successfully restore their slippers this way.&lt;/li&gt;&lt;li&gt;&lt;strong&gt;Manufacturer support:&lt;/strong&gt; Limited to a 1-year warranty covering manufacturing defects only, not wear and tear. No official repair program or replacement parts.&lt;/li&gt;&lt;/ul&gt;&lt;br&gt;&lt;p&gt;&lt;strong&gt;Bottom line:&lt;/strong&gt; While not designed for easy disassembly or component replacement, the wool construction allows for effective DIY repair through needle-felting, making these fixable but requiring some skill and effort to maintain long-term.&lt;/p&gt;</t>
  </si>
  <si>
    <t>&lt;p&gt;Glerups offers a basic 1-year limited warranty that covers manufacturing and material defects only, not normal wear and tear which is the most common complaint.&lt;/p&gt;&lt;ul&gt;&lt;li&gt;&lt;strong&gt;Coverage:&lt;/strong&gt; One year from purchase date, manufacturing defects only&lt;/li&gt;&lt;li&gt;&lt;strong&gt;Process:&lt;/strong&gt; Customer must provide invoice/proof of purchase and pay return shipping costs&lt;/li&gt;&lt;li&gt;&lt;strong&gt;User Experience:&lt;/strong&gt; No significant evidence of warranty claims being honored or denied; most complaints involve normal wear (holes in toes) which falls outside warranty coverage&lt;/li&gt;&lt;/ul&gt;&lt;br&gt;&lt;p&gt;&lt;strong&gt;Bottom line:&lt;/strong&gt; Standard industry warranty with average support, but doesn't address the primary durability concern of toe holes forming within 6-24 months, which the company classifies as normal wear and tear.&lt;/p&gt;</t>
  </si>
  <si>
    <t xml:space="preserve">&lt;p&gt;&amp;lt;p&amp;gt;No sustainability claims or evidence found in reviews. Users focus entirely on comfort, durability concerns, and sizing issues without mentioning environmental aspects.&amp;lt;/p&amp;gt;&amp;lt;ul&amp;gt;&amp;lt;li&amp;gt;&amp;lt;strong&amp;gt;Materials:&amp;lt;/strong&amp;gt; Natural wool construction noted, but no discussion of sourcing, animal welfare, or processing methods&amp;lt;/li&amp;gt;&amp;lt;li&amp;gt;&amp;lt;strong&amp;gt;End-of-life:&amp;lt;/strong&amp;gt; Some users repair holes with needle-felting, extending product life, though this appears driven by cost rather than environmental consciousness&amp;lt;/li&amp;gt;&amp;lt;li&amp;gt;&amp;lt;strong&amp;gt;Durability paradox:&amp;lt;/strong&amp;gt; While wool is biodegradable, products wearing out in 6-24 months creates frequent replacement cycles&amp;lt;/li&amp;gt;&amp;lt;/ul&amp;gt;&amp;lt;br&amp;gt;&amp;lt;p&amp;gt;&amp;lt;strong&amp;gt;Bottom line:&amp;lt;/strong&amp;gt; Can&amp;#39;t assess sustainability without data. The natural wool material and repair culture hint at eco-potential, but rapid wear-out undermines any green credentials.&amp;lt;/p&amp;gt;&lt;/p&gt;
</t>
  </si>
  <si>
    <t>&lt;p&gt;Glerups slippers have a conflicted reputation on Reddit. Users universally praise their exceptional comfort and temperature regulation, but durability concerns dominate BIFL discussions.&lt;/p&gt;&lt;ul&gt;&lt;li&gt;&lt;strong&gt;Comfort wins:&lt;/strong&gt; Users describe being in love with how Glerups feel and mold to feet, with temperature control that keeps feet warm without sweating&lt;/li&gt;&lt;li&gt;&lt;strong&gt;Durability fails:&lt;/strong&gt; The most common complaint is holes forming in the felt around toes within 6-24 months, with many saying they wear out every 6-8 months&lt;/li&gt;&lt;li&gt;&lt;strong&gt;Sizing frustration:&lt;/strong&gt; Lack of half sizes creates a goose chase of returns, with users caught between too loose and too tight options&lt;/li&gt;&lt;/ul&gt;&lt;br&gt;&lt;p&gt;&lt;strong&gt;Bottom line:&lt;/strong&gt; While Glerups deliver unmatched comfort, r/BuyItForLife users actively seek alternatives like Kyrgies or Ugg due to short lifespan at premium prices. A repair culture has emerged with needle-felting fixes, but many consider them not BIFL despite the love-hate relationship.&lt;/p&gt;</t>
  </si>
  <si>
    <t>Glerups slippers are the epitome of comfort trapped in a non-BIFL product. Despite premium pricing and exceptional foot-feel, these wool slippers consistently fail at the toes within 6-24 months of regular indoor use. The 1-year warranty doesn't cover this common wear pattern, leaving owners to either master needle-felting repairs or accept frequent replacements. Best for those who prioritize unmatched comfort and are willing to either repair regularly or replace annually. At their price point, expect sublime comfort with disappointing longevity.</t>
  </si>
  <si>
    <t>"Exceptional comfort and temperature regulation undercut by predictable toe-area failure within 1-2 years</t>
  </si>
  <si>
    <t>DIY repairability through needle-felting extends lifespan, but requires skill and regular maintenance</t>
  </si>
  <si>
    <t>1-year warranty explicitly excludes the toe-hole issues that plague most users</t>
  </si>
  <si>
    <t>Premium pricing doesn't deliver premium lifespan; factor in replacement costs every 1-3 years</t>
  </si>
  <si>
    <t>Community consensus: perfect comfort with imperfect durability has created a frustrated yet loyal user base</t>
  </si>
  <si>
    <t>Vortex Solo Monocular delivers powerful 10x magnification in a compact, durable package. Featuring fully multi-coated lenses for exceptional clarity and light transmission, this optic is built for the long haul with rubber armor for grip and protection. Nitrogen-purged and O-ring sealed for waterproof, fogproof performance in any conditions. Includes adjustable eyecup for glasses compatibility and a multi-position utility clip for convenient carry.</t>
  </si>
  <si>
    <t>15+ years with proper care, backed by lifetime VIP warranty</t>
  </si>
  <si>
    <t>Where are Glerups slippers made?</t>
  </si>
  <si>
    <t>Glerups slippers are made in Denmark. The wool for the slippers is sourced from New Zealand and Europe, and the products are handcrafted to ensure high quality and durability.</t>
  </si>
  <si>
    <t>Do you need to wear socks with Glerups?</t>
  </si>
  <si>
    <t>You don't need to wear socks with Glerups, as they are designed to be worn barefoot. The 100% wool interior provides natural warmth and comfort directly on your skin, though some people choose to wear socks for added warmth or personal preference.</t>
  </si>
  <si>
    <t>Can Glerups be worn outdoors?</t>
  </si>
  <si>
    <t>Yes, Glerups with the natural rubber sole can be worn outdoors for short trips. However, they are primarily designed for indoor use, and prolonged outdoor wear may reduce their lifespan. The leather sole version is best kept for indoor use only.</t>
  </si>
  <si>
    <t>How long do Glerups typically last?</t>
  </si>
  <si>
    <t>Glerups typically last several years with regular use, depending on how often they're worn and how well they are cared for. Proper care, such as avoiding prolonged outdoor use and cleaning them as recommended, can help extend their lifespan.</t>
  </si>
  <si>
    <t>Do Glerups need washing?</t>
  </si>
  <si>
    <t>Glerups are designed to not need washing. Wool is antimicrobial and odor-resistant. Simply airing them out can help maintain freshness. If you choose to clean them, follow gentle cleaning methods to avoid damaging the felted wool.</t>
  </si>
  <si>
    <t>Exceptional comfort with natural wool construction</t>
  </si>
  <si>
    <t>Molds perfectly to feet over time</t>
  </si>
  <si>
    <t>Excellent temperature regulation in all seasons</t>
  </si>
  <si>
    <t>Repairable using needle-felting techniques</t>
  </si>
  <si>
    <t>Develops holes in toe areas within 6-24 months</t>
  </si>
  <si>
    <t>Limited 1-year warranty excludes common wear</t>
  </si>
  <si>
    <t>Sizing issues with no half-size options</t>
  </si>
  <si>
    <t>Premium price despite short lifespan</t>
  </si>
  <si>
    <t>{"frequency":{"frequency":"As Needed","description":"Maintain your Glerups slippers as needed by airing them out regularly, vacuuming off dust, and spot cleaning stains promptly to preserve freshness and appearance."},"steps":[{"step":1,"title":"Clean","icon":"clean","description":"Air out slippers regularly to use wool's natural self-cleaning properties. For stains, gently dab with a lightly wet cloth and wool soap, repeating if necessary. Vacuum dust off the slippers and clean leather soles with a suede or leather brush; wipe rubber soles with a damp cloth and let dry.","products":[{"name":"Wool Soap","price":"$10-15"},{"name":"Suede Brush","price":"$12-20"}]},{"step":2,"title":"Condition / Maintain","icon":"condition","description":"No special conditioning is required for wool uppers due to natural fiber properties. Periodically remove shedding fibers by vacuuming to maintain comfort and appearance.","products":[]},{"step":3,"title":"Protect / Store","icon":"protect","description":"Store slippers in a well-ventilated area to keep them dry and fresh. Avoid wet or icy surfaces to prevent slipperiness from natural rubber or leather soles. Let slippers rest between use to maintain freshness.","products":[]}]}</t>
  </si>
  <si>
    <t>Poland</t>
  </si>
  <si>
    <t>Glerups slippers are manufactured in Glerups' own factory in Poland using wool sourced from Denmark and New Zealand.</t>
  </si>
  <si>
    <t>monocular, optical equipment, waterproof optics, compact magnification, outdoor viewing, hiking gear, bird watching, fogproof, lifetime warranty, portable telescope</t>
  </si>
  <si>
    <t>Wildlife observation, Hiking and trail navigation, Sporting events, Hunting and scouting, Travel sightseeing</t>
  </si>
  <si>
    <t>""Users describe being in love with how Glerups feel and mold to feet, with temperature control that keeps feet warm without sweating." – Reddit consensus</t>
  </si>
  <si>
    <t>Multiple users report holes forming at toe areas (especially pinky toe) within 1-2 years despite gentle indoor use." – BIFL reviews</t>
  </si>
  <si>
    <t>Waring</t>
  </si>
  <si>
    <t>Pro Waffle Makers</t>
  </si>
  <si>
    <t>https://www.amazon.com/Waring-WMK300A-Professional-Stainless-Steel-Belgian/dp/B001BXM2LU/ref=sr_1_11?crid=12APZA18SXN8H&amp;dib=eyJ2IjoiMSJ9.YIP5jZRFadrtad_J9U66Z4ov3tbxDUHtOTutvIAuAYXoqU1wVYeXMhNJITDQ2UEhNfNc-i1p5iD_PVqqB19-QlZ5TFnx1W8MyahuTf3q6XdhPTTmaBv1jG3cdXC6uyqFCdm2jJHRyz0pjQl2CQBeuk6Y3RBTdg8qXZ3F8WxOf7HyAQ2K6tDoaBv8zyqqPstUDzXvGeCXx93dIWKRF7vOgUU2UOErtY2RgFRQfjCnkYg.1wkvi6Q7rx6t0tPz5s_beeNCXhPi6V8zO7DEiY3SpAI&amp;dib_tag=se&amp;keywords=waring%2Bpro%2Bwaffle%2Bmakers&amp;linkCode=ll2&amp;linkId=a55db361a426274ef569fa9975675d2c&amp;qid=1758265788&amp;sprefix=waring%2Bpro%2Bwaffle%2Bmakers%2Caps%2C127&amp;sr=8-11&amp;th=1</t>
  </si>
  <si>
    <t>https://amzn.to/4nFdGPk</t>
  </si>
  <si>
    <t>B001BXM2LU</t>
  </si>
  <si>
    <t>https://docs.google.com/document/d/1O43EQ4OFfEKpQB7WwTyPF4AfuuKOuMrGx4h30RTy0ug</t>
  </si>
  <si>
    <t>https://docs.google.com/document/d/1cI_IlEjQL-J8glULrFQSr-PaXw7fjjUICit-TZgsvSg/edit</t>
  </si>
  <si>
    <t>https://docs.google.com/document/d/1CydXOFCD0lOgQkhsCEXYPvX1RQTl5FhMDuGgyW5z87Q/edit</t>
  </si>
  <si>
    <t>https://docs.google.com/document/d/1CASLAiGrNtbmyNqWkv7NPZm7O7ySQeyTDTjfCRAxVfk/edit</t>
  </si>
  <si>
    <t>https://docs.google.com/document/d/1uk96KDp3_U03KlSmYj_Z3BmjKCZEOVsokzIyF2dQrG0/edit</t>
  </si>
  <si>
    <t>https://www.amazon.com/Waring/b/ref=bl_dp_s_web_2530760011?ie=UTF8&amp;node=2530760011&amp;field-lbr_brands_browse-bin=Waring</t>
  </si>
  <si>
    <t>https://m.media-amazon.com/images/I/71miMBRtrsL._AC_SL1500_.jpg</t>
  </si>
  <si>
    <t>In stock</t>
  </si>
  <si>
    <t>Stainless-steel waffle maker bakes thick, delicious Belgian waffles 180-Degree rotating function; rotary browning-control knob Power and ready LED indicators; ready audio beep tones Drip tray; folding handle for compact storage; UL/CUL-approved Measures 11 by 19-1/2 by 9-1/2 inches; 1-Year limited warranty</t>
  </si>
  <si>
    <t>Perfect for waffle lovers, this easy-to-use appliance makes thick, delicious Belgian waffles that are crispy on the outside and light and fluffy on the inside. Simply pour batter into the center of the round-shaped waffle plate and lower the lid. The unit's 180-degree rotating function helps evenly coat the batter on both the upper and lower waffle plates. The result, gourmet-quality Belgian waffles with extra-deep pockets to fill with maple syrup, whip cream, or fresh fruit. The appliance also provides a rotary browning-control knob from light to dark to accommodate individual preferences and a drip tray for quick cleanup. Other highlights include an "on/off" toggle switch, extra-large LED "power" and "ready" indicators, "ready" and "finished baking" audio beep tones, and a folding handle for compact storage. Attractively housed in brushed stainless steel, the UL/CUL-approved waffle maker measures 11 by 19-1/2 by 9-1/2 inches and carries a one-year limited warranty.</t>
  </si>
  <si>
    <t>19.5"D x 9.5"W x 11"H</t>
  </si>
  <si>
    <t>Stainless-steel waffle maker bakes thick, delicious Belgian waffles</t>
  </si>
  <si>
    <t>180-Degree rotating function; rotary browning-control knob</t>
  </si>
  <si>
    <t>Power and ready LED indicators; ready audio beep tones</t>
  </si>
  <si>
    <t>Drip tray; folding handle for compact storage; UL/CUL-approved</t>
  </si>
  <si>
    <t>Measures 11 by 19-1/2 by 9-1/2 inches; 1-Year limited warranty</t>
  </si>
  <si>
    <t>&lt;p&gt;The Waring Pro Waffle Maker sits in a frustrating middle ground - it makes exceptional waffles but has predictable failure points. Users report wildly varying lifespans from 1-10+ years, with most failures stemming from plastic components that melt or crack near heat-bearing areas.&lt;/p&gt;&lt;ul&gt;&lt;li&gt;&lt;strong&gt;Critical weakness:&lt;/strong&gt; Plastic hinge sockets and support columns that eventually melt, causing catastrophic failure&lt;/li&gt;&lt;li&gt;&lt;strong&gt;Saving grace:&lt;/strong&gt; Many users successfully repair their units with basic hardware store parts, extending life significantly&lt;/li&gt;&lt;li&gt;&lt;strong&gt;Performance vs durability:&lt;/strong&gt; Makes restaurant-quality waffles that keep users loyal despite durability concerns&lt;/li&gt;&lt;/ul&gt;&lt;br&gt;&lt;p&gt;&lt;strong&gt;Bottom line:&lt;/strong&gt; Not truly BIFL, but a solid 5-7 year investment if you're willing to attempt repairs when the plastic inevitably fails. The exceptional waffle quality makes many users accept this compromise.&lt;/p&gt;</t>
  </si>
  <si>
    <t>&lt;p&gt;Moderately repairable waffle maker with predictable failure points that DIY-minded owners can fix with basic tools.&lt;/p&gt;&lt;ul&gt;&lt;li&gt;&lt;strong&gt;Plastic failure points:&lt;/strong&gt; The most common issue is melted or stripped plastic hinge sockets, which users successfully repair by drilling through and replacing with longer machine screws and nuts from the hardware store.&lt;/li&gt;&lt;li&gt;&lt;strong&gt;Thermal components:&lt;/strong&gt; Several users report fixing blown thermal fuses for under $2, significantly extending the unit's life instead of discarding it.&lt;/li&gt;&lt;li&gt;&lt;strong&gt;Non-professional construction:&lt;/strong&gt; Despite the 'Pro' name, it's consumer-grade with plastic components in high-heat areas that eventually fail after 1-6 years of use.&lt;/li&gt;&lt;/ul&gt;&lt;br&gt;&lt;p&gt;&lt;strong&gt;Bottom line:&lt;/strong&gt; A repairable appliance with documented DIY fixes for its predictable failure points, but the reliance on plastic parts in high-stress areas means you're likely fixing it after 5 years rather than passing it down for generations.&lt;/p&gt;</t>
  </si>
  <si>
    <t>&lt;p&gt;Waring Pro waffle makers come with a standard 1-year limited warranty covering defects in materials and workmanship. While straightforward, it's merely average in the small appliance category.&lt;/p&gt;&lt;ul&gt;&lt;li&gt;&lt;strong&gt;Coverage:&lt;/strong&gt; One year from purchase date for most models, though some commercial versions have longer terms.&lt;/li&gt;&lt;li&gt;&lt;strong&gt;Claim Process:&lt;/strong&gt; Requires prepaid shipping to Waring Service Center in Connecticut or an authorized service center, creating an inconvenient burden on customers.&lt;/li&gt;&lt;li&gt;&lt;strong&gt;Common Issues:&lt;/strong&gt; User reviews indicate frequent failures of plastic components after the warranty period ends, with many units failing between 1-6 years of use.&lt;/li&gt;&lt;/ul&gt;&lt;br&gt;&lt;p&gt;&lt;strong&gt;Bottom line:&lt;/strong&gt; This is a basic, industry-standard warranty that will cover early failures but won't protect against the common plastic component issues that typically develop after the first year. Some users find DIY repairs necessary after warranty expiration.&lt;/p&gt;</t>
  </si>
  <si>
    <t xml:space="preserve">&lt;p&gt;&amp;lt;p&amp;gt;Mixed bag on sustainability. Users report some DIY repairability—fixing stripped hinges with hardware store parts and replacing thermal fuses for under $2—but the plastic components consistently melt and fail after 1-6 years, creating unnecessary waste.&amp;lt;/p&amp;gt;&amp;lt;ul&amp;gt;&amp;lt;li&amp;gt;&amp;lt;strong&amp;gt;Repairability:&amp;lt;/strong&amp;gt; Several users successfully fixed common failures with basic tools, keeping units out of landfills&amp;lt;/li&amp;gt;&amp;lt;li&amp;gt;&amp;lt;strong&amp;gt;Plastic weakness:&amp;lt;/strong&amp;gt; Critical plastic parts in high-heat areas inevitably fail, with users describing melted sockets and brittle components&amp;lt;/li&amp;gt;&amp;lt;li&amp;gt;&amp;lt;strong&amp;gt;Disposable design:&amp;lt;/strong&amp;gt; Despite Pro branding, multiple reviewers note this isn&amp;#39;t built to commercial standards and accept it as a 5-year disposable appliance&amp;lt;/li&amp;gt;&amp;lt;/ul&amp;gt;&amp;lt;br&amp;gt;&amp;lt;p&amp;gt;&amp;lt;strong&amp;gt;Bottom line:&amp;lt;/strong&amp;gt; While some BIFL-minded users extend its life through repairs, the predictable plastic failures and non-replaceable parts make this more of a medium-term appliance than a sustainable choice.&amp;lt;/p&amp;gt;&lt;/p&gt;
</t>
  </si>
  <si>
    <t>&lt;p&gt;Waring Pro waffle makers split the community hard. Users praise them for making hotel-quality waffles that rival commercial results, with some reporting 17 years of use. But catastrophic plastic failures after 1-6 years infuriate others.&lt;/p&gt;&lt;ul&gt;&lt;li&gt;&lt;strong&gt;Performance praise:&lt;/strong&gt; Users say it makes exceptional waffles worth repairing with hardware store parts when plastic hinges fail&lt;/li&gt;&lt;li&gt;&lt;strong&gt;Durability divide:&lt;/strong&gt; Some get decades of use while others watch plastic components melt and strip, calling the Pro branding misleading&lt;/li&gt;&lt;li&gt;&lt;strong&gt;Mixed consensus:&lt;/strong&gt; Reddit sees it as a love/hate product where users accept limited lifespan for great waffles at the price&lt;/li&gt;&lt;/ul&gt;&lt;br&gt;&lt;p&gt;&lt;strong&gt;Bottom line:&lt;/strong&gt; Not a true BIFL product but delivers professional results that inspire loyalty despite predictable plastic failures.&lt;/p&gt;</t>
  </si>
  <si>
    <t>The Waring Pro Waffle Maker delivers exceptional waffle quality but falls short of true BIFL status due to predictable plastic component failures. Expect 5-7 years of service before requiring repairs, which are thankfully achievable with basic hardware store parts. Perfect for waffle enthusiasts who prioritize professional-quality results over lifetime durability and are comfortable with minor DIY fixes. While not heirloom-quality, it offers strong performance value for those who understand its limitations.</t>
  </si>
  <si>
    <t>"Makes restaurant-quality waffles that inspire loyalty despite durability compromises</t>
  </si>
  <si>
    <t>Plastic hinge sockets and supports near heat areas will eventually fail, but can be repaired with basic hardware store parts</t>
  </si>
  <si>
    <t>1-year limited warranty is merely adequate and won't cover the common plastic failures that typically occur after year one</t>
  </si>
  <si>
    <t>Represents a 5-7 year investment rather than a lifetime purchase, with lifespan extendable through DIY repairs</t>
  </si>
  <si>
    <t>Community consensus reveals a performance-vs-durability tradeoff, with most users accepting limited lifespan for exceptional waffles</t>
  </si>
  <si>
    <t>The Waring Pro Waffle Maker delivers restaurant-quality Belgian waffles with its robust stainless steel construction and precise browning control. Its 180-degree rotating function ensures even cooking, while LED indicators and audio alerts take the guesswork out of timing. The thoughtful design includes a practical drip tray and folding handle for compact storage—bringing professional-grade waffle making to your home kitchen.</t>
  </si>
  <si>
    <t>5-7 years with potential for longer life through DIY repairs</t>
  </si>
  <si>
    <t>How do I prevent waffles from sticking to the plates?</t>
  </si>
  <si>
    <t>Use a waffle fork for removal and avoid metal utensils to prevent scratching the nonstick coating. If sticking occurs, lightly coat plates with oil using a soft bristle or silicone brush; avoid nonstick sprays, as they can cause buildup and tackiness over time.</t>
  </si>
  <si>
    <t>How do I clean the waffle plates?</t>
  </si>
  <si>
    <t>Clean the plates with a soft brush to avoid scratching the nonstick surface. Plates can be removed for easier cleaning, and the drip tray is dishwasher safe.</t>
  </si>
  <si>
    <t>What is the warranty for Waring Pro Waffle Makers?</t>
  </si>
  <si>
    <t>The Waring WW180X comes with a 1-year limited warranty and a 90-day warranty for the plates. Coverage may vary for other models, and residential use may not be covered—contact Waring or the retailer to confirm.</t>
  </si>
  <si>
    <t>Can I replace the waffle plates if they get damaged?</t>
  </si>
  <si>
    <t>Yes, the plates on models like the WW180X are removable and user-replaceable; replacement kits are available with both top and bottom plates, screws, and a screwdriver.</t>
  </si>
  <si>
    <t>How many waffles can the machine produce per hour?</t>
  </si>
  <si>
    <t>The Waring WW180X can produce up to 25 1-inch thick Belgian waffles per hour, thanks to its rotary feature for even baking and browning.</t>
  </si>
  <si>
    <t>Makes exceptional, restaurant-quality waffles</t>
  </si>
  <si>
    <t>DIY repairable with basic hardware store parts</t>
  </si>
  <si>
    <t>Thermal fuses replaceable for under $2</t>
  </si>
  <si>
    <t>Plastic components melt near heat areas</t>
  </si>
  <si>
    <t>Hinge sockets frequently fail after 1-6 years</t>
  </si>
  <si>
    <t>Basic 1-year warranty with inconvenient claims process</t>
  </si>
  <si>
    <t>Not truly built to commercial standards</t>
  </si>
  <si>
    <t>{"frequency":{"frequency":"After each use / As needed","description":"Clean the waffle maker after each use to remove crumbs, oil, and batter residue for optimal performance and hygiene."},"steps":[{"step":1,"title":"Clean","icon":"clean","description":"Unplug and let the waffle maker cool completely with lid open. Brush crumbs from grooves and wipe excess cooking oil with a dry cloth or paper towel. To remove stuck batter, apply a little cooking oil and let it soften for 5 minutes, then wipe off with a damp cloth. Do not immerse the unit or cord in water.","products":[{"name":"Soft Dry Cloth","price":"$5"},{"name":"Cooking Oil (for batter loosening)","price":"$10"}]},{"step":2,"title":"Condition / Maintain","icon":"condition","description":"Periodically wipe grids with a lightly oiled cloth to maintain the nonstick surface. Avoid abrasive cleaners or harsh pads. Replace waffle plates if the nonstick coating is scratched or damaged by contacting Waring customer service.","products":[{"name":"Food-grade Cooking Oil","price":"$8"}]},{"step":3,"title":"Protect / Store","icon":"protect","description":"Store in a clean, dry place with the lid slightly open. Avoid stacking heavy items on top and never store with plugs or cords immersed in liquid. Keep out of direct heat sources to prolong component life.","products":[]}]}</t>
  </si>
  <si>
    <t>Most Waring Pro Waffle Makers are manufactured in China, as indicated in product specifications for commercial models.</t>
  </si>
  <si>
    <t>belgian waffle maker, stainless steel appliance, rotating waffle iron, breakfast equipment, browning control, commercial-style waffle maker, compact kitchen appliance, morning essentials, brunch tool</t>
  </si>
  <si>
    <t>Weekend family breakfasts, Holiday brunches, Dessert waffle preparation, Hosting breakfast gatherings</t>
  </si>
  <si>
    <t>""Makes hotel-quality waffles worth repairing with hardware store parts when the plastic hinges inevitably fail." – Reddit user</t>
  </si>
  <si>
    <t>Despite the 'Pro' name, it's consumer-grade with plastic components in high-heat areas that fail after just a few years." – Amazon reviewer</t>
  </si>
  <si>
    <t>Clothing Irons</t>
  </si>
  <si>
    <t>https://www.amazon.com/Rowenta-Focus-Steam-Garment-Standard/dp/B08DZJX8L1/ref=sr_1_4?crid=2KV0CB0K2GAEY&amp;dib=eyJ2IjoiMSJ9.6vUZjOVCU0NbEqZQSZ-eqauAQ7T3jFNzh5S-LSnmnPztQ79tIzx4bCFL-K9yE0DzGcGvAkD5gGz7H4-QiwtQyfxLZKjpJ8ZyxkJmMIkE_dA65QoparXymeczPbM1-5J6V3dO9Sj6tpfVV1EfwbpSoGpzj9_Gq4nYGZQnrGG9hU1qHnsMMu080D6PN5ICkvebFivyyGNaI3s5hMDg9wmmb7GeDBdgyOOj610ypEWPCf4.AWoUauEFPZvmmXUKntBMm_-AjCIiLluVGTiYTDUCgy4&amp;dib_tag=se&amp;keywords=Rowenta%2Biron&amp;linkCode=ll2&amp;linkId=48a7dcfa20a1c2bb8a71dab35497736d&amp;qid=1758265944&amp;sprefix=rowenta%2Biron%2Caps%2C151&amp;sr=8-4&amp;th=1</t>
  </si>
  <si>
    <t>https://amzn.to/3W12ksQ</t>
  </si>
  <si>
    <t>B08DZJX8L1</t>
  </si>
  <si>
    <t>https://docs.google.com/document/d/1OgEdbFLKT9mf4AMJXX8I1isdmI5Z8D4lwtCxcer5Lf4</t>
  </si>
  <si>
    <t>https://docs.google.com/document/d/1FSua5bre5yoV3AvQoGygeXWrZisoV0_96_6ffI1czHo/edit</t>
  </si>
  <si>
    <t>https://docs.google.com/document/d/1rxYz6CheEJ2n7QvZ--5b6l_cQEC80sl77QQq6a6mJs4/edit</t>
  </si>
  <si>
    <t>https://docs.google.com/document/d/13x9N7etKqmrIw2reV8rOWaUTUdxsdQeHraHlFmNCaaU/edit</t>
  </si>
  <si>
    <t>https://docs.google.com/document/d/1i0pJPr836HX2_MfuaIvcVffHlvUXg7WCkRDNloWJ340/edit</t>
  </si>
  <si>
    <t>https://www.amazon.com/stores/Rowenta/page/38DEDA67-5202-4947-9CD6-8ED09735BCDE?is_byline_deeplink=true&amp;deeplink=6FCA431F-9D35-4095-B553-1DFBCAB966C6&amp;redirect_store_id=38DEDA67-5202-4947-9CD6-8ED09735BCDE&amp;lp_asin=B08DZJX8L1&amp;ref_=ast_bln&amp;store_ref=bl_ast_dp_brandLogo_sto</t>
  </si>
  <si>
    <t>https://m.media-amazon.com/images/I/71kuibW+dVL._AC_SL1500_.jpg</t>
  </si>
  <si>
    <t>https://m.media-amazon.com/images/I/71kuibW+dVL._AC_SL1500_.jpg, https://m.media-amazon.com/images/I/61Hr1eD5qOL._AC_SL1500_.jpg, https://m.media-amazon.com/images/I/918obi7fZUL._AC_SL1500_.jpg, https://m.media-amazon.com/images/I/71J97xAxUML._AC_SL1500_.jpg, https://m.media-amazon.com/images/I/81iS6zuLW8L._AC_SL1500_.jpg, https://m.media-amazon.com/images/I/81HUJIUi-4L._AC_SL1500_.jpg, https://m.media-amazon.com/images/I/91NQ+pPsy5L._AC_SL1500_.jpg, https://m.media-amazon.com/images/I/71SWBUDxVEL._AC_SL1500_.jpg</t>
  </si>
  <si>
    <t>POWERFUL STEAM BOOST: Experience efficient wrinkle removal with the steam iron for clothes featuring up to 135g/min burst and 35g/min continuous steam EXCEPTIONAL COVERAGE: Enjoy superior steam distribution with over 400 microsteam holes on the clothes iron with steamer, delivering efficient ironing on a variety of fabrics ADJUSTABLE STEAM SETTINGS: Easily tackle various fabrics such as cotton, wool, and silk with the clothing iron and steamer combo that has customizable output options LONG-LASTING DURABILITY: Benefit from self-cleaning and anti-calc systems that maintain optimal performance in your Rowenta steam iron and prolong the life of your Rowenta professional steam iron SAFE AND PRECISE IRONING: Enhance convenience with a steam iron featuring an auto shut-off function, anti-drip protection, and precision tip for detailed ironing in hard-to-reach areas PRODUCT DESIGN: Made in China</t>
  </si>
  <si>
    <t>This versatile steam iron handheld model, aka plancha a vapor para ropa, is designed to cater to your fabric care requirements with advanced features and innovative technology. With 1725 watts of power, the provides a potent steam output, providing effective wrinkle removal. The clothes iron steam harnesses the power of 400 micro steam holes. This iron and steamer adapts to various ironing requirements, offering both steam and dry iron capabilities for different fabrics like cotton, wool, and silk. Its precision tip and anti-drip system work together to prevent water leaks, while the auto-off function provides another safety feature. Its self-cleaning and anti-calc systems ensure longevity and superior performance, to maintain efficiency over time. Enjoy professional-grade results from your home with the Rowenta Focus Steam Iron DW5280, AKA plancha de ropa, the go-to choice for those seeking a reliable and high-performance curtain steamer and clothing iron in one elegant device.</t>
  </si>
  <si>
    <t>11.78"L x 5.46"W</t>
  </si>
  <si>
    <t>POWERFUL STEAM BOOST: Experience efficient wrinkle removal with the steam iron for clothes featuring up to 135g/min burst and 35g/min continuous steam</t>
  </si>
  <si>
    <t>EXCEPTIONAL COVERAGE: Enjoy superior steam distribution with over 400 microsteam holes on the clothes iron with steamer, delivering efficient ironing on a variety of fabrics</t>
  </si>
  <si>
    <t>ADJUSTABLE STEAM SETTINGS: Easily tackle various fabrics such as cotton, wool, and silk with the clothing iron and steamer combo that has customizable output options</t>
  </si>
  <si>
    <t>LONG-LASTING DURABILITY: Benefit from self-cleaning and anti-calc systems that maintain optimal performance in your Rowenta steam iron and prolong the life of your Rowenta professional steam iron</t>
  </si>
  <si>
    <t>SAFE AND PRECISE IRONING: Enhance convenience with a steam iron featuring an auto shut-off function, anti-drip protection, and precision tip for detailed ironing in hard-to-reach areas</t>
  </si>
  <si>
    <t>&lt;p&gt;Rowenta irons have fallen from BIFL grace. The brand's legacy products were legendary (lasting 15-30 years), but current models show alarming quality decline and reliability issues that undermine their premium positioning.&lt;/p&gt;&lt;ul&gt;&lt;li&gt;&lt;strong&gt;Leaking issues:&lt;/strong&gt; Widespread reports of water leaking, spitting, and dribbling onto clothes within 1-3 years of purchase, making them frustrating to use despite powerful steam capabilities.&lt;/li&gt;&lt;li&gt;&lt;strong&gt;Manufacturing decline:&lt;/strong&gt; Many users explicitly note the shift from German to Chinese manufacturing coincided with cheaper plastics, inconsistent thermostats, and shorter lifespans.&lt;/li&gt;&lt;li&gt;&lt;strong&gt;Design flaws:&lt;/strong&gt; Awkward button placement causes accidental spraying, while the short 8-minute auto-shutoff frustrates sewers and quilters who need sustained heat.&lt;/li&gt;&lt;/ul&gt;&lt;br&gt;&lt;p&gt;&lt;strong&gt;Bottom line:&lt;/strong&gt; Despite excellent performance when new, modern Rowenta irons typically fail after 2-5 years through leaking or electrical issues. They're decent performers but not the heirloom-quality items their price suggests.&lt;/p&gt;</t>
  </si>
  <si>
    <t>&lt;p&gt;Rowenta irons have poor repairability with minimal DIY repair options and frequent leaking issues that render them disposable after 1-3 years.&lt;/p&gt;&lt;ul&gt;&lt;li&gt;&lt;strong&gt;Internal Access:&lt;/strong&gt; Users report irons are not designed for serviceability, with many noting they're essentially sealed units that must be replaced when issues arise.&lt;/li&gt;&lt;li&gt;&lt;strong&gt;Common Failures:&lt;/strong&gt; Widespread reports of water leaking from tanks and seams, power cords shorting out, and electronics failing completely within 1-3 years.&lt;/li&gt;&lt;li&gt;&lt;strong&gt;Manufacturer Support:&lt;/strong&gt; Limited 1-year warranty only covers manufacturing defects. Post-warranty support exists but users consistently report having to replace rather than repair.&lt;/li&gt;&lt;/ul&gt;&lt;br&gt;&lt;p&gt;&lt;strong&gt;Bottom line:&lt;/strong&gt; Despite older German-made models lasting decades, current Rowenta irons are reported as unrepairable throw-away items when they leak or fail, with almost no users successfully fixing common issues themselves.&lt;/p&gt;</t>
  </si>
  <si>
    <t>&lt;p&gt;Rowenta offers a basic 1-year limited warranty for their irons, which is standard but unimpressive for a premium brand positioning itself as high-quality.&lt;/p&gt;&lt;ul&gt;&lt;li&gt;&lt;strong&gt;Duration:&lt;/strong&gt; 1-year limited warranty covering manufacturing defects in materials or workmanship&lt;/li&gt;&lt;li&gt;&lt;strong&gt;Claim Process:&lt;/strong&gt; Requires proof of purchase and contacting customer service at 1-800-769-3682&lt;/li&gt;&lt;li&gt;&lt;strong&gt;Exclusions:&lt;/strong&gt; Numerous exclusions including commercial use, misuse, unauthorized repairs, and damage from scaling or incorrect water type&lt;/li&gt;&lt;/ul&gt;&lt;br&gt;&lt;p&gt;&lt;strong&gt;Bottom line:&lt;/strong&gt; While Rowenta mentions a "15 Year Fair Repair Commitment" for parts availability, the actual warranty is quite limited with many restrictions. User reviews suggest quality has declined while warranty coverage hasn't improved to match the premium price point.&lt;/p&gt;</t>
  </si>
  <si>
    <t xml:space="preserve">&lt;p&gt;&amp;lt;p&amp;gt;The reviews contain virtually no discussion of sustainability features, environmental impact, or eco-friendly design elements for these Rowenta irons. Users focus entirely on performance, durability, and manufacturing quality without mentioning recyclability, energy efficiency, or sustainable materials.&amp;lt;/p&amp;gt;&amp;lt;ul&amp;gt;&amp;lt;li&amp;gt;&amp;lt;strong&amp;gt;Durability signals:&amp;lt;/strong&amp;gt; Many reviewers report their old Rowenta irons lasting 15-30 years, which inherently reduces waste through longevity&amp;lt;/li&amp;gt;&amp;lt;li&amp;gt;&amp;lt;strong&amp;gt;Quality decline:&amp;lt;/strong&amp;gt; Recent models are criticized for shorter lifespans of 1-3 years, increasing replacement frequency and waste&amp;lt;/li&amp;gt;&amp;lt;li&amp;gt;&amp;lt;strong&amp;gt;No eco claims:&amp;lt;/strong&amp;gt; Zero mentions of recycled materials, energy ratings, or end-of-life disposal options in any reviews&amp;lt;/li&amp;gt;&amp;lt;/ul&amp;gt;&amp;lt;br&amp;gt;&amp;lt;p&amp;gt;&amp;lt;strong&amp;gt;Bottom line:&amp;lt;/strong&amp;gt; While older Rowenta models exemplified buy-it-for-life sustainability through extreme durability, current products show no evidence of environmental consciousness beyond basic longevity claims that users increasingly dispute.&amp;lt;/p&amp;gt;&lt;/p&gt;
</t>
  </si>
  <si>
    <t>&lt;p&gt;Rowenta faces a reputation crisis among BIFL enthusiasts. While older models earned legendary status lasting 20-30 years, newer units trigger widespread frustration over leaking and premature failure.&lt;/p&gt;&lt;ul&gt;&lt;li&gt;&lt;strong&gt;Brand loyalty remains strong:&lt;/strong&gt; Long-time users report their last Rowenta iron lasted 30 years and praise the powerful steam that sewers and quilters rely on daily&lt;/li&gt;&lt;li&gt;&lt;strong&gt;Quality decline dominates discussion:&lt;/strong&gt; Redditors express deep disappointment that modern models leak water constantly and fail within 1-3 years, with many blaming the shift from German to Chinese manufacturing&lt;/li&gt;&lt;li&gt;&lt;strong&gt;Polarized community:&lt;/strong&gt; Users describe a love-hate relationship where it's the best iron they've ever used by a factor of 2 or 3 but they're on their second or third unit due to reliability issues&lt;/li&gt;&lt;/ul&gt;&lt;br&gt;&lt;p&gt;&lt;strong&gt;Bottom line:&lt;/strong&gt; Once the gold standard for BIFL irons, Rowenta now divides the community between die-hard fans clinging to hope and frustrated ex-customers warning others to avoid the brand entirely.&lt;/p&gt;</t>
  </si>
  <si>
    <t>Modern Rowenta irons represent a cautionary tale in BIFL circles. Once legendary for 15-30 year lifespans, today's models typically fail within 2-5 years due to leaking issues and electrical problems. Despite excellent steam performance when new, these premium-priced appliances suffer from design flaws, unrepairable construction, and a minimal 1-year warranty that fails to justify their cost. Best suited for users who value superior pressing performance over longevity and are willing to replace every few years. The reputation rides entirely on past glory, not current quality.</t>
  </si>
  <si>
    <t>"Modern units consistently develop water leaks within 1-3 years, despite premium pricing and powerful steam performance</t>
  </si>
  <si>
    <t>Essentially unrepairable sealed units with no DIY options when common leaking or electrical problems develop</t>
  </si>
  <si>
    <t>Lackluster 1-year limited warranty with numerous exclusions doesn't match the premium price positioning</t>
  </si>
  <si>
    <t>Quality decline coincides with manufacturing shift from Germany to China, with cheaper plastics and inconsistent components</t>
  </si>
  <si>
    <t>Community deeply divided between loyal users clinging to brand's former reputation and frustrated customers warning others away</t>
  </si>
  <si>
    <t>Rowenta steam irons deliver powerful wrinkle removal with up to 135g/min steam burst through 400+ microsteam holes, ensuring superior fabric coverage. The precision tip reaches difficult areas while adjustable settings accommodate various fabrics from silk to cotton. Features include auto shut-off, anti-drip protection, and self-cleaning systems to maintain performance across frequent use.</t>
  </si>
  <si>
    <t>2-5 years of regular use before potential leaking or reliability issues</t>
  </si>
  <si>
    <t>Why does my Rowenta iron not produce steam?</t>
  </si>
  <si>
    <t>The iron may not produce steam if the tank is empty or almost empty; add water. The selected temperature might be too low; set it to the steam zone (between 2 dots and MAX). Ensure the Dry/Steam control is set to Steam if available.</t>
  </si>
  <si>
    <t>How should I maintain my Rowenta iron?</t>
  </si>
  <si>
    <t>After use, empty the tank, close the steam control, set the thermostat to minimum, and stand the iron upright. Regularly descale the iron to prevent scale buildup.</t>
  </si>
  <si>
    <t>Can I fill the iron with water while it is plugged in?</t>
  </si>
  <si>
    <t>No, always unplug the iron before filling it with water to ensure safety.</t>
  </si>
  <si>
    <t>Why does my iron stop working after a certain period?</t>
  </si>
  <si>
    <t>The iron's electronic system cuts off power if it is not moved for more than 8 minutes on its rest or base or left flat for more than 30 seconds. Move the iron to reactivate it.</t>
  </si>
  <si>
    <t>How should I use the vertical steam function?</t>
  </si>
  <si>
    <t>Set the iron temperature to the maximum position. Place the item on a hanger, gently pull the fabric, and press the steam control button intermittently, moving the iron from top to bottom.</t>
  </si>
  <si>
    <t>Excellent steam output for stubborn wrinkles</t>
  </si>
  <si>
    <t>Superior performance when new</t>
  </si>
  <si>
    <t>Older models lasted 15-30 years</t>
  </si>
  <si>
    <t>Preferred by serious sewers and quilters</t>
  </si>
  <si>
    <t>Widespread leaking issues within 1-3 years</t>
  </si>
  <si>
    <t>Quality declined after manufacturing relocation</t>
  </si>
  <si>
    <t>Limited 1-year warranty with many exclusions</t>
  </si>
  <si>
    <t>Essentially unrepairable when problems develop</t>
  </si>
  <si>
    <t>{"frequency":{"frequency":"Every 2 weeks","description":"Use the self-cleaning function every two weeks to flush out dirt and scale; wipe the soleplate after each ironing session when cooled to remove fibers and residue."},"steps":[{"step":1,"title":"Clean","icon":"clean","description":"Use the self-clean function by filling with tap water, heating the iron to maximum temperature, unplugging and holding it horizontally over a sink while sliding the steam control to 'self-clean' to flush out scale and dirt. After cooling, wipe soleplate with a damp cloth; avoid abrasive cleaners or metallic pads.","products":[{"name":"Rowenta Anti-Calc Cartridge","price":"$10-15"}]},{"step":2,"title":"Condition / Maintain","icon":"condition","description":"Use untreated tap water or a 50/50 mix of tap and distilled water if water is hard. Avoid chemical descaling agents. Regularly use steam to prevent buildup and check the anti-calc collector to remove accumulated scale as per your model instructions.","products":[{"name":"Distilled Water (for mixing)","price":"$5-10"}]},{"step":3,"title":"Protect / Store","icon":"protect","description":"Always allow the iron to completely cool down before storing. Store the iron on its heel rest or base in a dry place. Avoid placing the iron on abrasive surfaces or storing it flat to prevent soleplate damage.","products":[]}]}</t>
  </si>
  <si>
    <t>Most premium Rowenta clothing irons are manufactured in Germany; always check the specific model, as some lower-cost irons may be produced in China.</t>
  </si>
  <si>
    <t>steam iron, clothing care, wrinkle removal, precision ironing, garment maintenance, household appliance, fabric care, self-cleaning iron, microsteam technology, auto shut-off</t>
  </si>
  <si>
    <t>Professional garment care, Quilting and sewing projects, Formal wear preparation, Detailed collar and cuff pressing, Household laundry maintenance</t>
  </si>
  <si>
    <t>""It's the best iron I've ever used by a factor of 2 or 3, but I'm on my third unit due to reliability issues." – Reddit user</t>
  </si>
  <si>
    <t>My last Rowenta iron lasted 30 years, but this one started leaking water all over my clothes after just 18 months." – Amazon reviewer</t>
  </si>
  <si>
    <t>Brabantia</t>
  </si>
  <si>
    <t>Ironing Boards</t>
  </si>
  <si>
    <t>https://www.amazon.com/Brabantia-Steam-Ironing-Board-Linen/dp/B003BIFP6C/ref=sr_1_1?crid=2RDAF2OJXXOMT&amp;dib=eyJ2IjoiMSJ9.PHYtt8wqYQcbc08QhY60HoMpTlJLoUrfqyoqU13cdHPpsJ1rg8cNmcvX6_3A_Io15h0QFCGz7lIi4RUNyBxifYG00g_-eMqRPDzm2IHKpxLWbbTUPVatJQ9DPpS4BaGqDqYkzEsmw0bAU3wWdHWrOC1OSUl8is9TpkNRrvGfAYVTupSUziFwYu6ytsMgD3Eval2mv2GHk2mXVP1ijYQdXIwyCjvz56iS_Y36a8ev5TzFa-WU2DNOC2CDEzebNlkuaExe_N-tVjYjoMNaqfqKKQQH7z1zvRB2SfvvTLxBaIo.vDRsOk4sgbQZCIFjPwb3FWMZM5k9lNV3gbScIkChdzg&amp;dib_tag=se&amp;keywords=Brabantia+Ironing+Boards&amp;linkCode=ll2&amp;linkId=016069b165f8d7798b4ce58247d09be0&amp;qid=1758265982&amp;refresh=1&amp;sprefix=brabantia+ironing+boards%2Caps%2C100&amp;sr=8-1</t>
  </si>
  <si>
    <t>https://amzn.to/46bZw29</t>
  </si>
  <si>
    <t>B003BIFP6C</t>
  </si>
  <si>
    <t>https://docs.google.com/document/d/1eW_3os8NJkHl-Y6X-ABQdCSDnmW73p7fUMkG3GZ6Jzk</t>
  </si>
  <si>
    <t>https://docs.google.com/document/d/1ttkyC8_rV8W2wncS5FHYxeHI9jNlLCpeSHYoeruxTwo/edit</t>
  </si>
  <si>
    <t>https://docs.google.com/document/d/1rOaHnjYxa6EF1UK5Gi8yukhmONFkUslKsV3gXDZm0Qk/edit</t>
  </si>
  <si>
    <t>https://docs.google.com/document/d/10DCnkUxbKbLWeQMOd8DRJsKInEMp6UHoxoCVVDip1hU/edit</t>
  </si>
  <si>
    <t>https://docs.google.com/document/d/1YauI7buNgzLzwmNUEIe9jdJLs33NKikOrvgjmEePvYk/edit</t>
  </si>
  <si>
    <t>https://www.amazon.com/stores/BrabantiaUSA/page/803F134C-ACF5-40B9-BDF3-9FDBD45C6A59?is_byline_deeplink=true&amp;deeplink=E3ACB8B9-8484-4090-A9F0-79DADDAE5D0D&amp;redirect_store_id=803F134C-ACF5-40B9-BDF3-9FDBD45C6A59&amp;lp_asin=B003BIFP6C&amp;ref_=ast_bln&amp;store_ref=bl_ast_dp_brandLogo_sto</t>
  </si>
  <si>
    <t>https://m.media-amazon.com/images/I/51tyRMRqtgL._AC_SL1500_.jpg</t>
  </si>
  <si>
    <t>https://m.media-amazon.com/images/I/51tyRMRqtgL._AC_SL1500_.jpg, https://m.media-amazon.com/images/I/61duy4nUnUL._AC_SL1500_.jpg, https://m.media-amazon.com/images/I/61KQFoFlmNL._AC_SL1500_.jpg, https://m.media-amazon.com/images/I/81BZgVj91EL._AC_SL1500_.jpg, https://m.media-amazon.com/images/I/71HoNIjwATL._AC_SL1500_.jpg, https://m.media-amazon.com/images/I/710q8ZwGUcL._AC_SL1500_.jpg, https://m.media-amazon.com/images/I/713Di04hFTL._AC_SL1500_.jpg, https://m.media-amazon.com/images/I/81D0relfG6L._AC_SL1500_.jpg, https://m.media-amazon.com/images/I/81+if5TAf6L._AC_SL1500_.jpg, https://m.media-amazon.com/images/I/610Qu0AS9QL._AC_SL1500_.jpg, https://m.media-amazon.com/images/I/61n0+5Fs1gL._AC_SL1500_.jpg, https://m.media-amazon.com/images/I/714HZIA8enL._AC_SL1500_.jpg</t>
  </si>
  <si>
    <t>Super efficient - linen rack for laying or hanging freshly ironed clothes on. Flexible - iron rest for left or right-handed use (for irons up to 5.3"). Child and transport locks- prevent ironing board collapsing accidentally Easy on your back - adjustable to your ideal working height (29.53 - 38.58in). Brabantia 10 year guarantee</t>
  </si>
  <si>
    <t>Those who iron a lot, deserve a lot of ironing board. And that is exactly what this XL steam Brabantia ironing table C has to offer. With a metal holder for your steam iron, suitable for left or right-handed use and a linen rack to lay or hang your freshly ironed clothes on, ironing is smooth!</t>
  </si>
  <si>
    <t>18.9"L x 2.95"W x 62.99"H</t>
  </si>
  <si>
    <t>Super efficient - linen rack for laying or hanging freshly ironed clothes on.</t>
  </si>
  <si>
    <t>Flexible - iron rest for left or right-handed use (for irons up to 5.3").</t>
  </si>
  <si>
    <t>Child and transport locks- prevent ironing board collapsing accidentally</t>
  </si>
  <si>
    <t>Easy on your back - adjustable to your ideal working height (29.53 - 38.58in).</t>
  </si>
  <si>
    <t>Brabantia 10 year guarantee</t>
  </si>
  <si>
    <t>&lt;p&gt;Brabantia ironing boards earn their reputation as true BIFL items with exceptional frame construction that users consistently praise as rock-solid and built to last decades. Multiple reviewers report previous Brabantia boards serving 10-20 years before replacement.&lt;/p&gt;&lt;ul&gt;&lt;li&gt;&lt;strong&gt;Rock-solid stability:&lt;/strong&gt; Users consistently highlight zero wobble during vigorous use - a game-changer compared to flimsy alternatives that typically fail within months.&lt;/li&gt;&lt;li&gt;&lt;strong&gt;Heavy-duty construction:&lt;/strong&gt; The robust metal frame, secure leg-locking mechanisms and 10-year warranty demonstrate commercial-grade durability reminiscent of how products used to be built.&lt;/li&gt;&lt;li&gt;&lt;strong&gt;Weak point - cover quality:&lt;/strong&gt; The included cover and padding don't match the frame's durability, with many users reporting the need for replacement within 1-2 years due to thinness and wear.&lt;/li&gt;&lt;/ul&gt;&lt;br&gt;&lt;p&gt;&lt;strong&gt;Bottom line:&lt;/strong&gt; The frame is virtually indestructible with proper care, but budget for a better cover to make this a true heirloom-quality purchase that could last 15+ years with minimal maintenance.&lt;/p&gt;</t>
  </si>
  <si>
    <t>&lt;p&gt;The Brabantia ironing board offers good repairability with a solid frame designed for longevity, though some components may need replacement over time.&lt;/p&gt;&lt;ul&gt;&lt;li&gt;&lt;strong&gt;Frame Durability:&lt;/strong&gt; Users report Brabantia boards lasting 10-20 years with rock-solid stability and high-quality construction that's comparable to how stuff used to be made.&lt;/li&gt;&lt;li&gt;&lt;strong&gt;Replaceable Components:&lt;/strong&gt; The most common repair need is replacing the cover/padding, which users indicate wears out faster than the frame and is widely available as a standard replacement part.&lt;/li&gt;&lt;li&gt;&lt;strong&gt;Warranty Support:&lt;/strong&gt; Backed by a 10-year warranty on the frame (2 years for the cover), indicating manufacturer confidence in durability and repair support.&lt;/li&gt;&lt;/ul&gt;&lt;br&gt;&lt;p&gt;&lt;strong&gt;Bottom line:&lt;/strong&gt; Built with a long-lasting metal frame that rarely fails, but expect to replace the cover periodically. No special tools needed for maintenance, and replacement parts are readily available, making this a repairable investment that avoids the landfill.&lt;/p&gt;</t>
  </si>
  <si>
    <t>&lt;p&gt;Brabantia offers a solid 10-year warranty on their ironing board structures and mechanisms, with a separate 2-year warranty on the covers. The warranty terms are clearly stated on packaging and the company website.&lt;/p&gt;&lt;ul&gt;&lt;li&gt;&lt;strong&gt;Coverage:&lt;/strong&gt; 10 years for the frame/structure, 2 years for the cover - above industry standard&lt;/li&gt;&lt;li&gt;&lt;strong&gt;Claims process:&lt;/strong&gt; Requires proof of purchase and description/evidence of the defect&lt;/li&gt;&lt;li&gt;&lt;strong&gt;User experience:&lt;/strong&gt; Several long-term users mention the durability matches the warranty promise, with previous boards lasting 10-20 years&lt;/li&gt;&lt;/ul&gt;&lt;br&gt;&lt;p&gt;&lt;strong&gt;Bottom line:&lt;/strong&gt; Brabantia backs their premium pricing with a respectable 10-year warranty that users confirm is legitimate. The extended coverage period suggests confidence in their product quality, though the claims process requires standard documentation.&lt;/p&gt;</t>
  </si>
  <si>
    <t xml:space="preserve">&lt;p&gt;&amp;lt;p&amp;gt;No sustainability claims or evidence found in the reviews. Users focus entirely on durability and build quality, but don&amp;#39;t mention recycled materials, eco-friendly packaging, or environmental practices.&amp;lt;/p&amp;gt;&amp;lt;ul&amp;gt;&amp;lt;li&amp;gt;&amp;lt;strong&amp;gt;Durability signals:&amp;lt;/strong&amp;gt; Multiple users report their previous Brabantia boards lasting 10-20 years, and expect this one to last a lifetime&amp;lt;/li&amp;gt;&amp;lt;li&amp;gt;&amp;lt;strong&amp;gt;Repairability hints:&amp;lt;/strong&amp;gt; The 10-year warranty and availability of replacement parts suggest repair over replacement, though users don&amp;#39;t explicitly discuss this&amp;lt;/li&amp;gt;&amp;lt;li&amp;gt;&amp;lt;strong&amp;gt;No eco mentions:&amp;lt;/strong&amp;gt; Zero reviews address materials sourcing, manufacturing footprint, or end-of-life disposal&amp;lt;/li&amp;gt;&amp;lt;/ul&amp;gt;&amp;lt;br&amp;gt;&amp;lt;p&amp;gt;&amp;lt;strong&amp;gt;Bottom line:&amp;lt;/strong&amp;gt; Built to last reduces waste through longevity, but without transparency on materials or production practices, can&amp;#39;t verify genuine sustainability beyond durability.&amp;lt;/p&amp;gt;&lt;/p&gt;
</t>
  </si>
  <si>
    <t>&lt;p&gt;Brabantia ironing boards have achieved legendary status in BIFL communities. Users describe upgrading to one as life-changing and celebrate finally owning a board that doesn't wobble or creak during use.&lt;/p&gt;&lt;ul&gt;&lt;li&gt;&lt;strong&gt;Rock-solid stability:&lt;/strong&gt; Zero wobble is the most praised feature - users say it's like stuff used to be made and worth every penny for the frustration it eliminates&lt;/li&gt;&lt;li&gt;&lt;strong&gt;Proven longevity:&lt;/strong&gt; Many report their previous Brabantia lasted 10-20 years, with the 10-year warranty backing up the built-to-last construction&lt;/li&gt;&lt;li&gt;&lt;strong&gt;Mixed on the cover:&lt;/strong&gt; The padding is too thin and lets steam drip onto my legs becomes a common refrain - most expect to buy a replacement pad&lt;/li&gt;&lt;/ul&gt;&lt;br&gt;&lt;p&gt;&lt;strong&gt;Bottom line:&lt;/strong&gt; A community favorite that delivers on its premium promise, though shipping damage and thin padding prevent a perfect score. Redditors recommend it regularly for anyone serious about ironing.&lt;/p&gt;</t>
  </si>
  <si>
    <t>Brabantia ironing boards earn their premium price through exceptional frame durability that can span decades with proper care. The rock-solid, zero-wobble stability is a game-changer for serious ironers, though the included cover is a clear weak point needing replacement within 1-2 years. Perfect for those who iron regularly and are tired of flimsy alternatives, this board represents genuine BIFL quality in its frame construction while requiring modest ongoing investment in better covers. The 10-year warranty on the frame backs up real-world longevity claims from long-time owners.</t>
  </si>
  <si>
    <t>"The metal frame construction is virtually indestructible with consistent reports of previous models lasting 10-20 years</t>
  </si>
  <si>
    <t>Expect to replace the thin, under-performing cover every 1-2 years, with widely available replacement options</t>
  </si>
  <si>
    <t>10-year warranty on frame, 2-year on cover—respectable coverage that matches actual durability expectations</t>
  </si>
  <si>
    <t>Premium price justified by eliminating the common frustration of wobbly, unstable ironing boards</t>
  </si>
  <si>
    <t>BIFL communities consistently praise the zero-wobble design as 'how products used to be built'</t>
  </si>
  <si>
    <t>Brabantia ironing boards offer exceptional stability with a rock-solid alloy steel frame built to last decades. The height-adjustable design (29.5-38.6 inches) accommodates users comfortably, while safety features include child and transport locks to prevent accidental collapse. The versatile design includes a convenient linen rack and ambidextrous iron rest, all backed by Brabantia's confidence-inspiring 10-year warranty.</t>
  </si>
  <si>
    <t>15-20 years for the frame with periodic cover replacement</t>
  </si>
  <si>
    <t>How do I choose the right Brabantia ironing board for my needs?</t>
  </si>
  <si>
    <t>Choose a Brabantia ironing board based on your type of iron, ironing frequency, and available space. For steam irons, pick a board with a steam-permeable iron holder, adjustable for both left- and right-handed users. Brabantia offers over 30 models, from compact boards to sturdy ironing tables, ensuring a suitable option for casual or daily ironing.</t>
  </si>
  <si>
    <t>When should I replace my Brabantia ironing board cover?</t>
  </si>
  <si>
    <t>On average, Brabantia recommends replacing the ironing board cover every 3 years, depending on how often you iron. A worn cover diminishes ironing quality and can cause stains or damage to clothes. Covers consist of a cotton top layer and felt foam underneath, essential for protecting the board and ensuring smooth ironing.</t>
  </si>
  <si>
    <t>Are Brabantia ironing boards suitable for steam irons or steam generators?</t>
  </si>
  <si>
    <t>Yes, Brabantia ironing boards are available in models designed specifically for steam irons and steam generators. They feature ventilated iron rests or silicone mats to allow steam to pass through, protecting the board and facilitating efficient ironing.</t>
  </si>
  <si>
    <t>What warranty does Brabantia offer on their ironing boards?</t>
  </si>
  <si>
    <t>Brabantia ironing boards come with a 10-year warranty, reflecting their durability and the company's confidence in the product's quality and lifespan.</t>
  </si>
  <si>
    <t>How stable and sturdy are Brabantia ironing boards?</t>
  </si>
  <si>
    <t>Brabantia ironing boards are built to be very robust and stable, often referred to as 'ironing tables' due to their sturdiness. They provide a steady surface suitable for all types of ironing, including heavy steam irons.</t>
  </si>
  <si>
    <t>Rock-solid stability with zero wobble</t>
  </si>
  <si>
    <t>Frame lasts 10-20 years with proper care</t>
  </si>
  <si>
    <t>10-year warranty on frame structure</t>
  </si>
  <si>
    <t>Cover wears out within 1-2 years</t>
  </si>
  <si>
    <t>Padding too thin for effective steam protection</t>
  </si>
  <si>
    <t>Occasional shipping damage reported</t>
  </si>
  <si>
    <t>{"frequency":{"frequency":"Weekly / As Needed","description":"Clean the ironing board cover and frame regularly or as soon as dirt or stains appear to maintain optimal ironing performance."},"steps":[{"step":1,"title":"Clean","icon":"clean","description":"Wipe down the ironing board's surface and frame with a damp cloth to remove dust and residue. Remove and wash the ironing board cover according to the manufacturer’s instructions or replace if worn. Avoid harsh chemicals that might damage the cover fabric or frame.","products":[{"name":"Mild laundry detergent","price":"$10-15"}]},{"step":2,"title":"Condition / Maintain","icon":"condition","description":"Check and tighten any screws or bolts periodically to keep the ironing board stable. Lubricate moving parts or hinges lightly with appropriate machine oil if they become stiff, ensuring smooth height adjustment and folding.","products":[{"name":"Light machine oil","price":"$8-12"}]},{"step":3,"title":"Protect / Store","icon":"protect","description":"Store the ironing board in a dry place away from direct sunlight to prevent fabric fading and frame rust. Always fold and lock the board properly when not in use to avoid damage and maintain safety.","products":[]}]}</t>
  </si>
  <si>
    <t>Latvia</t>
  </si>
  <si>
    <t>Brabantia ironing boards are made in Latvia; specific key models such as Size B and Size C are listed as manufactured there.</t>
  </si>
  <si>
    <t>ironing board, brabantia, height adjustable, stable ironing surface, heavy duty frame, linen rack, child safety lock, durable household items, laundry equipment</t>
  </si>
  <si>
    <t>Regular household ironing, Professional garment care, Temporary clothes storage while ironing, Ergonomic ironing for taller users</t>
  </si>
  <si>
    <t>""It's like stuff used to be made and worth every penny for the frustration it eliminates with its rock-solid stability." – BIFL community member</t>
  </si>
  <si>
    <t>The padding is too thin and lets steam drip onto my legs. The frame will outlast you, but budget for a better cover." – Reddit user</t>
  </si>
  <si>
    <t>Rangefinders</t>
  </si>
  <si>
    <t>https://www.amazon.com/gp/aw/d/B09YS7WCM7/?_encoding=UTF8&amp;pd_rd_plhdr=t&amp;aaxitk=eea0f1e72c0fbaa4d2f44cb1fa9a4d28&amp;hsa_cr_id=0&amp;qid=1758266055&amp;sr=1-1-9e67e56a-6f64-441f-a281-df67fc737124&amp;ref_=sbx_be_s_sparkle_dlcd_asin_0_img&amp;pd_rd_w=y4dMm&amp;content-id=amzn1.sym.9f2b2b9e-47e9-4764-a4dc-2be2f6fca36d%3Aamzn1.sym.9f2b2b9e-47e9-4764-a4dc-2be2f6fca36d&amp;pf_rd_p=9f2b2b9e-47e9-4764-a4dc-2be2f6fca36d&amp;pf_rd_r=VCS853PFTYMYJJK3P589&amp;pd_rd_wg=ZUO4i&amp;pd_rd_r=9a5b2600-2d42-44e3-970e-8c15c7761c28&amp;th=1</t>
  </si>
  <si>
    <t>https://amzn.to/4gBS6sK</t>
  </si>
  <si>
    <t>B09YS7WCM7</t>
  </si>
  <si>
    <t>https://docs.google.com/document/d/1x-KbQNz4VzkTXgaB0Ioe8XQpYR3Pjg-qleYgs6cePKo</t>
  </si>
  <si>
    <t>https://docs.google.com/document/d/1Dj3On5hzxb5dYga0owI3tqE6ENF0bOu1hXJxCe0L97Y/edit</t>
  </si>
  <si>
    <t>https://docs.google.com/document/d/1ZoFqcJUuSuhAiTfp8fCvNe98S7bd8qS5rj5zDgKVn3k/edit</t>
  </si>
  <si>
    <t>https://docs.google.com/document/d/1-9dpfRhKBWpgNCkwaAKkAMW17U7m9Ocr_87XH5cxnDQ/edit</t>
  </si>
  <si>
    <t>https://www.amazon.com/stores/Vortex/page/FEFC81BF-0BB2-4240-BD99-EBC8A8DB87ED?is_byline_deeplink=true&amp;deeplink=C01367F8-5D87-42BD-AFB2-2CA240F2A099&amp;redirect_store_id=FEFC81BF-0BB2-4240-BD99-EBC8A8DB87ED&amp;lp_asin=B09YS7WCM7&amp;ref_=ast_bln&amp;store_ref=bl_ast_dp_brandLogo_sto</t>
  </si>
  <si>
    <t>https://m.media-amazon.com/images/I/81YhMYtAraL._AC_SL1500_.jpg</t>
  </si>
  <si>
    <t>https://m.media-amazon.com/images/I/81YhMYtAraL._AC_SL1500_.jpg, https://m.media-amazon.com/images/I/9121KXLUu5L._AC_SL1500_.jpg, https://m.media-amazon.com/images/I/91QfsTIRyKL._AC_SL1500_.jpg, https://m.media-amazon.com/images/I/91ORwxFA6+L._AC_SL1500_.jpg, https://m.media-amazon.com/images/I/81nOzRkrshL._AC_SL1500_.jpg, https://m.media-amazon.com/images/I/81MdOgErA6L._AC_SL1500_.jpg, https://m.media-amazon.com/images/I/81qjC2AViSL._AC_SL1500_.jpg</t>
  </si>
  <si>
    <t>Sports &amp; Outdoors &gt; Hunting &amp; Fishing &gt; Shooting &gt; Optics &gt; Laser Rangefinders</t>
  </si>
  <si>
    <t>The Crossfire HD 1400 with 5x magnification and a 21mm objective lens; gives hunters a 1,400 yards max range (750 yards on game). At just 4.8 ounces, it’s a lightweight powerhouse that’s at home in a bowhunter’s pack or in an ultralight hunter’s loadout. The HD optical system uses select glass elements to deliver exceptional resolution that cuts chromatic aberration and provides outstanding color fidelity. XR lens coatings provide maximum light transmission for peak clarity and low light performance. A red TOLED display keeps the readout clear in any lighting conditions. To match any hunting environment, the Crossfire HD 1400 has three target modes (Normal, First and Last) and two ranging modes (HCD and LOS). Built to handle tough situations, the rangefinder uses ArmorTek coatings to protect the lenses. Waterproof and shockproof, the Crossfire 1400 will hold up to your next hunt. The included soft carry case will provide you with easy access to your rangefinder whether in the field or at the range. Backed by our unlimited, unconditional, lifetime, VIP Warranty. A fully transferable promise to repair or replace your item if it becomes damaged/defective. Does not cover loss, theft, deliberate damage or cosmetic damage that doesn't hinder performance.</t>
  </si>
  <si>
    <t>Polymer</t>
  </si>
  <si>
    <t>4"L x 1.3"W x 2.9"H</t>
  </si>
  <si>
    <t>The Crossfire HD 1400 with 5x magnification and a 21mm objective lens; gives hunters a 1,400 yards max range (750 yards on game). At just 4.8 ounces, it’s a lightweight powerhouse that’s at home in a bowhunter’s pack or in an ultralight hunter’s loadout.</t>
  </si>
  <si>
    <t>The HD optical system uses select glass elements to deliver exceptional resolution that cuts chromatic aberration and provides outstanding color fidelity. XR lens coatings provide maximum light transmission for peak clarity and low light performance.</t>
  </si>
  <si>
    <t>A red TOLED display keeps the readout clear in any lighting conditions. To match any hunting environment, the Crossfire HD 1400 has three target modes (Normal, First and Last) and two ranging modes (HCD and LOS).</t>
  </si>
  <si>
    <t>Built to handle tough situations, the rangefinder uses ArmorTek coatings to protect the lenses. Waterproof and shockproof, the Crossfire 1400 will hold up to your next hunt.</t>
  </si>
  <si>
    <t>The included soft carry case will provide you with easy access to your rangefinder whether in the field or at the range.</t>
  </si>
  <si>
    <t>&lt;p&gt;The Vortex Rangefinder represents solid BIFL value primarily because of its bulletproof VIP lifetime warranty, which guarantees replacement regardless of how it gets damaged. The optics and electronics earn consistent praise, but the plastic housing raises some durability concerns.&lt;/p&gt;&lt;ul&gt;&lt;li&gt;&lt;strong&gt;Warranty is the hero:&lt;/strong&gt; Many users specifically chose Vortex over competitors like Leupold solely because of the no-questions-asked lifetime guarantee that transfers even to new owners.&lt;/li&gt;&lt;li&gt;&lt;strong&gt;Housing concerns:&lt;/strong&gt; Multiple users mention the housing feels like cheap plastic that could crack if dropped, contrasting with the quality internal components.&lt;/li&gt;&lt;li&gt;&lt;strong&gt;Field-tested reliability:&lt;/strong&gt; Despite the housing concerns, users report the rangefinder maintains accuracy and functionality through actual field use in hunting and shooting environments.&lt;/li&gt;&lt;/ul&gt;&lt;br&gt;&lt;p&gt;&lt;strong&gt;Bottom line:&lt;/strong&gt; The device itself scores around 7.0, but the exceptional warranty bumps it to 8.0—if it breaks, you get a new one without hassle, making this a practical BIFL purchase despite not being physically indestructible.&lt;/p&gt;</t>
  </si>
  <si>
    <t>&lt;p&gt;Vortex Rangefinders score well on repairability primarily due to their industry-leading lifetime VIP warranty rather than DIY repair potential.&lt;/p&gt;&lt;ul&gt;&lt;li&gt;&lt;strong&gt;Warranty Support:&lt;/strong&gt; Lifetime VIP warranty is frequently cited as a major buying factor, with users confident the company will repair or replace failed units regardless of cause.&lt;/li&gt;&lt;li&gt;&lt;strong&gt;Construction Concerns:&lt;/strong&gt; Housing described as cheap flimsy plastic by multiple users, raising durability concerns despite optical quality.&lt;/li&gt;&lt;li&gt;&lt;strong&gt;Serviceability:&lt;/strong&gt; Limited evidence of user repairs; most rely on warranty service rather than fixing themselves when issues occur.&lt;/li&gt;&lt;/ul&gt;&lt;br&gt;&lt;p&gt;&lt;strong&gt;Bottom line:&lt;/strong&gt; While not user-serviceable like mechanical devices, the no-questions-asked lifetime repair/replacement policy effectively makes these BIFL items despite the plastic construction concerns.&lt;/p&gt;</t>
  </si>
  <si>
    <t>&lt;p&gt;Vortex offers an exceptional VIP (Very Important Promise) lifetime warranty that has earned them a stellar reputation in the industry. This warranty truly delivers BIFL value.&lt;/p&gt;&lt;ul&gt;&lt;li&gt;&lt;strong&gt;Coverage:&lt;/strong&gt; Unlimited lifetime warranty that repairs or replaces damaged products regardless of cause or fault - even if you break it.&lt;/li&gt;&lt;li&gt;&lt;strong&gt;Transferability:&lt;/strong&gt; Fully transferable to subsequent owners with no receipt or registration required.&lt;/li&gt;&lt;li&gt;&lt;strong&gt;Real-world experience:&lt;/strong&gt; Multiple users confirm Vortex consistently honors claims without hassle, often replacing units with minimal questions.&lt;/li&gt;&lt;/ul&gt;&lt;br&gt;&lt;p&gt;&lt;strong&gt;Bottom line:&lt;/strong&gt; Vortex's warranty is among the best in any industry, covering virtually all damage scenarios with no time limit. It's a primary reason many choose Vortex over competitors, truly embodying buy-it-for-life principles.&lt;/p&gt;</t>
  </si>
  <si>
    <t xml:space="preserve">&lt;p&gt;&amp;lt;p&amp;gt;No sustainability information found in the reviews. Users focus on performance, warranty, and value, but don&amp;#39;t mention materials, recycling, energy use, or environmental practices.&amp;lt;/p&amp;gt;&amp;lt;ul&amp;gt;&amp;lt;li&amp;gt;&amp;lt;strong&amp;gt;Lifetime warranty:&amp;lt;/strong&amp;gt; The VIP warranty encourages keeping the product instead of trashing it, which is good for reducing waste&amp;lt;/li&amp;gt;&amp;lt;li&amp;gt;&amp;lt;strong&amp;gt;Plastic housing concerns:&amp;lt;/strong&amp;gt; Multiple users mention the cheap flimsy plastic feel, suggesting lower-grade materials that may not age well&amp;lt;/li&amp;gt;&amp;lt;li&amp;gt;&amp;lt;strong&amp;gt;No eco claims:&amp;lt;/strong&amp;gt; Neither Vortex nor reviewers discuss recycled content, packaging reduction, or manufacturing practices&amp;lt;/li&amp;gt;&amp;lt;/ul&amp;gt;&amp;lt;br&amp;gt;&amp;lt;p&amp;gt;&amp;lt;strong&amp;gt;Bottom line:&amp;lt;/strong&amp;gt; Without sustainability data in reviews, can&amp;#39;t assess environmental impact. The lifetime warranty at least promotes repair over replacement.&amp;lt;/p&amp;gt;&lt;/p&gt;
</t>
  </si>
  <si>
    <t>&lt;p&gt;Vortex rangefinders enjoy strong community trust, driven primarily by their legendary VIP lifetime warranty that Redditors cite as the main reason to buy. Users describe them as reliable workhorses that deliver accuracy comparable to pricier models.&lt;/p&gt;&lt;ul&gt;&lt;li&gt;&lt;strong&gt;Warranty worship:&lt;/strong&gt; The lifetime no-questions-asked warranty dominates discussions - users say things like I went with Vortex over Leupold only because of the warranty and call it a no-brainer investment&lt;/li&gt;&lt;li&gt;&lt;strong&gt;Performance praise:&lt;/strong&gt; Reviewers consistently call them the best bang for your buck with dead-on accuracy and dependable field performance&lt;/li&gt;&lt;li&gt;&lt;strong&gt;Display debates:&lt;/strong&gt; The biggest complaint is red display washout in bright sunlight, with some users saying the reticle becomes impossible to read on sunny days&lt;/li&gt;&lt;li&gt;&lt;strong&gt;Build concerns:&lt;/strong&gt; Several mention the cheap flimsy plastic housing that contrasts with the quality optics inside&lt;/li&gt;&lt;/ul&gt;&lt;br&gt;&lt;p&gt;&lt;strong&gt;Bottom line:&lt;/strong&gt; A BIFL community favorite where the bulletproof warranty overshadows minor gripes about sunlight visibility and plastic construction.&lt;/p&gt;</t>
  </si>
  <si>
    <t>The Vortex Rangefinder earns BIFL status primarily through its bulletproof VIP warranty rather than indestructible construction. Despite a plastic housing that raises durability concerns, the optics and electronics deliver reliable accuracy comparable to pricier alternatives. Perfect for hunters and shooters who value lifetime coverage over premium materials. The no-questions-asked, transferable lifetime warranty is the standout feature that justifies the investment—effectively guaranteeing you'll never need to buy another rangefinder regardless of how it fails.</t>
  </si>
  <si>
    <t>"Solid optical performance in a questionable plastic housing—accuracy remains consistent despite construction concerns</t>
  </si>
  <si>
    <t>Not DIY repairable, but the warranty makes this irrelevant as Vortex handles all repairs/replacements</t>
  </si>
  <si>
    <t>Industry-leading VIP warranty covers all damage regardless of cause and transfers to new owners without paperwork</t>
  </si>
  <si>
    <t>Mid-tier price point delivers premium performance with warranty coverage that outclasses even more expensive competitors</t>
  </si>
  <si>
    <t>Red display washout in bright sunlight is the most consistent user complaint in an otherwise well-regarded product</t>
  </si>
  <si>
    <t>Vortex Rangefinders deliver exceptional accuracy for hunting and shooting with premium optical systems and protective lens coatings. Weighing just 4.8 ounces, these waterproof and shockproof devices offer multiple target modes and ranging options. While the housing is polymer, Vortex's legendary lifetime VIP warranty guarantees replacement regardless of damage cause, making this a true lifetime investment.</t>
  </si>
  <si>
    <t>10+ years of active use, with lifetime replacement coverage through VIP warranty</t>
  </si>
  <si>
    <t>How accurate are Vortex rangefinders?</t>
  </si>
  <si>
    <t>Accuracy varies by model, but some users report occasional minor discrepancies of a few yards, especially in difficult conditions like fog or steep angles. It is recommended to test your unit in typical use scenarios for best results.</t>
  </si>
  <si>
    <t>Why did my red dot sight stop working?</t>
  </si>
  <si>
    <t>First, try changing the battery and ensure it is properly installed; if the dot still does not turn on, check for night vision settings or increase brightness. If issues persist, the unit may be defective and should be sent for warranty service.</t>
  </si>
  <si>
    <t>What is the warranty on Vortex rangefinders and optics?</t>
  </si>
  <si>
    <t>Vortex offers a lifetime VIP Warranty, providing coverage against defects or damage for the entire product lifespan without any extra charge or proofs of purchase.</t>
  </si>
  <si>
    <t>Where can I buy Vortex rangefinders?</t>
  </si>
  <si>
    <t>Vortex sells branded gear, accessories, and apparel directly from their website, but for most optics and rangefinders, they recommend purchasing through an authorized dealer—not directly from Vortex for those products.</t>
  </si>
  <si>
    <t>How do Vortex optics compare to other brands?</t>
  </si>
  <si>
    <t>Vortex offers a wide range of products, from budget-friendly to high-performance models, known for their clear glass, robust build, and excellent value. They are generally considered competitive, though some users find specific rangefinder models less reliable than top-tier brands, especially in certain conditions.</t>
  </si>
  <si>
    <t>Unbeatable lifetime VIP warranty covers everything</t>
  </si>
  <si>
    <t>Accurate readings comparable to pricier models</t>
  </si>
  <si>
    <t>Warranty transfers to new owners</t>
  </si>
  <si>
    <t>Solid optics and electronics performance</t>
  </si>
  <si>
    <t>Cheap plastic housing feels flimsy</t>
  </si>
  <si>
    <t>Red display washes out in sunlight</t>
  </si>
  <si>
    <t>Not user-serviceable for DIY repairs</t>
  </si>
  <si>
    <t>Limited sustainability practices disclosed</t>
  </si>
  <si>
    <t>{"frequency":{"frequency":"Seasonally / As Needed","description":"Clean your Vortex rangefinder lenses and body periodically, especially after use in dirty or wet conditions, and perform maintenance at the end of the season before storing."},"steps":[{"step":1,"title":"Clean","icon":"clean","description":"Use warm, soapy water and a soft cloth to gently clean the body and lenses. Utilize a lens brush or lens pen with soft bristles to remove dust or grit without scratching. Avoid harsh cleaners or abrasive materials on lenses.","products":[{"name":"Vortex Lens Pen","price":"$15"},{"name":"Optics-grade Lens Cleaning Solution","price":"$10-15"}]},{"step":2,"title":"Condition / Maintain","icon":"condition","description":"Remove the battery if the rangefinder will not be used for an extended period to preserve battery life and prevent corrosion. Check that lenses remain clear and inspect for damage, calibrating if applicable according to model instructions.","products":[{"name":"CR2 Lithium Battery","price":"$8-12"}]},{"step":3,"title":"Protect / Store","icon":"protect","description":"Store your rangefinder in a dry, cool location away from extreme temperatures and direct sunlight. Use the original case or a padded protective case to guard against impacts and dust.","products":[]}]}</t>
  </si>
  <si>
    <t>Vortex rangefinders are manufactured in China, as with their other mid-range and affordable optics products.</t>
  </si>
  <si>
    <t>hunting rangefinder, shooting optics, distance measurement, vortex optics, waterproof rangefinder, lifetime warranty, hunting gear, precision optics, tactical equipment, lightweight optics</t>
  </si>
  <si>
    <t>Hunting distance calculations, Long-range target shooting, Bowhunting, Tactical applications, Field navigation</t>
  </si>
  <si>
    <t>""I went with Vortex over Leupold only because of the warranty—it's a no-brainer investment when they'll replace it no matter what happens." – Reddit user</t>
  </si>
  <si>
    <t>The best bang for your buck with dead-on accuracy, though the cheap flimsy plastic housing contrasts with the quality optics inside." – Amazon reviewer</t>
  </si>
  <si>
    <t>Baffin</t>
  </si>
  <si>
    <t>Impact Winter Boots</t>
  </si>
  <si>
    <t>https://www.amazon.com/Baffin-Impact-degrees-Fahrenheit-12/dp/B001E5CRY2/ref=sr_1_1_sspa?crid=8BIX5VSXEDZU&amp;dib=eyJ2IjoiMSJ9.ei3glC6UJLSxJBdUbtuU-xT0KYkp7FvW0DH6Q8QmXj-gEIyfuFyAV-q2xoZw-RIVyyk8w-cFzsbfLNZ1KglLF1DUleR8_U4aare_cUoMJQiq9Wbagvg0fXqldzsAmPxGWpi0WkGkZ7d-COWfQNhajQ1QtqH0alp6DfdCSlNG_9EIg1E5sUXvhI0Rj4xZ5JC8pEAq8Wjro_7gg_NsY_PF-SpvgsFQNBK4ecKLWChOLD6uga_dmEB79NBaqwHmqiJvfdXDHJDlO6X_obXyzrAOClgxwIb_I9DmnNn1PO7VCtM.pek654fl1rRFlcn8sR74gQH94EILpf-jHA56zVzUm74&amp;dib_tag=se&amp;keywords=Baffin%2BImpact%2Bboots&amp;linkCode=ll2&amp;linkId=977ae4cdc25cbd64bf06657a65c7658b&amp;qid=1758266143&amp;sprefix=baffin%2Bimpact%2Bboots%2Caps%2C186&amp;sr=8-1-spons&amp;sp_csd=d2lkZ2V0TmFtZT1zcF9hdGY&amp;th=1&amp;psc=1</t>
  </si>
  <si>
    <t>https://amzn.to/42DgTqe</t>
  </si>
  <si>
    <t>B001E5CRY2</t>
  </si>
  <si>
    <t>https://docs.google.com/document/d/1I6LoKj0bFX1jU1u1-SftY4YOJN4rJ2y1BrOSBtxixII</t>
  </si>
  <si>
    <t>https://docs.google.com/document/d/1rLuvFma8RxF1LF__ypCcFz_CwmBt6IiJAP0I-vAEj6o/edit</t>
  </si>
  <si>
    <t>https://docs.google.com/document/d/1fvzEXxC8BWFvTlIJFLvSP_KisBYhltaEZzfBBn9pty8/edit</t>
  </si>
  <si>
    <t>https://docs.google.com/document/d/13ULtyRh-BwkRkkX6Nu4TIysulgRbqzEfsatMJk7seQk/edit</t>
  </si>
  <si>
    <t>https://docs.google.com/document/d/1yIUEzVHW8jNc1l16GIdVoK-FBmHENLdf32S3xCzbaTM/edit</t>
  </si>
  <si>
    <t>https://www.amazon.com/stores/Baffin/page/46CA7C80-C215-49C9-A398-438404F7DDAF?is_byline_deeplink=true&amp;deeplink=A26A8EB5-4B40-4250-8CD8-DC3190B7C049&amp;redirect_store_id=46CA7C80-C215-49C9-A398-438404F7DDAF&amp;lp_asin=B001E5CS5K&amp;ref_=ast_bln&amp;store_ref=bl_ast_dp_brandLogo_sto</t>
  </si>
  <si>
    <t>https://m.media-amazon.com/images/I/719HU7cOxML._AC_SL1500_.jpg</t>
  </si>
  <si>
    <t>https://m.media-amazon.com/images/I/719HU7cOxML._AC_SL1500_.jpg, https://m.media-amazon.com/images/I/717KilpwOeL._AC_SL1500_.jpg, https://m.media-amazon.com/images/I/71C5yF6-rVL._AC_SL1500_.jpg, https://m.media-amazon.com/images/I/71XXgAyXkXL._AC_SL1500_.jpg, https://m.media-amazon.com/images/I/71Y+pysaioL._AC_SL1500_.jpg, https://m.media-amazon.com/images/I/61yG9iabh9L._AC_SL1500_.jpg, https://m.media-amazon.com/images/I/71+Naz7k3aL._AC_SL1500_.jpg</t>
  </si>
  <si>
    <t>Clothing, Shoes &amp; Jewelry &gt; Men &gt; Shoes &gt; Outdoor &gt; Snow Boots</t>
  </si>
  <si>
    <t>POLAR RATED - Tested in the harsh conditions of the North and South Poles, the IMPACT Snow Boot offers unparalleled cold-weather protection, where temperatures are -40F and below; Designed for extended use in extreme cold, snow, or ice, it excels with low to moderate activity levels &amp; boasts Baffin's advanced inner boot system for lasting warmth ADVANCED INSULATION - The removable Comfort-Fit multi-layer inner boot system features Thermaplush for warmth, B-Tek Foam for comfort, and Double B-Tek Heat for lightweight insulation; A Vapourized Aluminum Membrane reflects heat, while PolyWool, Hydromax, DiamondNet, &amp; a Waffle-comb footbed enhance breathability, moisture management, &amp; wind resistance DURABLE &amp; WEATHERPROOF - The boots' upper features tall, protective leather &amp; nylon construction with a locking snow collar to shield against the elements; B-Tek Terra materials are highly effective in extreme conditions; The double buckle fastening system adds security, while the Arctic Rubber shell provides lightweight flexibility &amp; resistance to cold temperatures VERSATILE ACTIVITY - Ideal for snowshoeing, hunting, fishing, or leisurely outings in harsh winter conditions, these snowboots for men will bring comfort to your cold weather adventures; Snowshoe-compatible and designed for comfort and performance, the IMPACT Boot is a trusted companion for extreme weather activities requiring durability and warmth COLD COMFORT &amp; GRIP - Polar-rated for extreme conditions, this boot provides unmatched thermal regulation during moderate to high activity; The incorporated Polar Rubber outsole offers exceptional grip and durability on icy terrain, while the EVA midsole delivers lightweight insulation and cushioning for long-lasting comfort in harsh environments</t>
  </si>
  <si>
    <t>22 x 17 x 7 inches; 4.18 Pounds</t>
  </si>
  <si>
    <t>POLAR RATED - Tested in the harsh conditions of the North and South Poles, the IMPACT Snow Boot offers unparalleled cold-weather protection, where temperatures are -40F and below; Designed for extended use in extreme cold, snow, or ice, it excels with low to moderate activity levels &amp; boasts Baffin's advanced inner boot system for lasting warmth</t>
  </si>
  <si>
    <t>ADVANCED INSULATION - The removable Comfort-Fit multi-layer inner boot system features Thermaplush for warmth, B-Tek Foam for comfort, and Double B-Tek Heat for lightweight insulation; A Vapourized Aluminum Membrane reflects heat, while PolyWool, Hydromax, DiamondNet, &amp; a Waffle-comb footbed enhance breathability, moisture management, &amp; wind resistance</t>
  </si>
  <si>
    <t>DURABLE &amp; WEATHERPROOF - The boots' upper features tall, protective leather &amp; nylon construction with a locking snow collar to shield against the elements; B-Tek Terra materials are highly effective in extreme conditions; The double buckle fastening system adds security, while the Arctic Rubber shell provides lightweight flexibility &amp; resistance to cold temperatures</t>
  </si>
  <si>
    <t>VERSATILE ACTIVITY - Ideal for snowshoeing, hunting, fishing, or leisurely outings in harsh winter conditions, these snowboots for men will bring comfort to your cold weather adventures; Snowshoe-compatible and designed for comfort and performance, the IMPACT Boot is a trusted companion for extreme weather activities requiring durability and warmth</t>
  </si>
  <si>
    <t>COLD COMFORT &amp; GRIP - Polar-rated for extreme conditions, this boot provides unmatched thermal regulation during moderate to high activity; The incorporated Polar Rubber outsole offers exceptional grip and durability on icy terrain, while the EVA midsole delivers lightweight insulation and cushioning for long-lasting comfort in harsh environments</t>
  </si>
  <si>
    <t>&lt;p&gt;The Baffin Impact Boots demonstrate exceptional long-term durability in extreme conditions, with multiple reports of pairs lasting decades. One user's previous pair lasted 30 years, while Antarctic workers report boots still looking new after seasons on the ice.&lt;/p&gt;&lt;ul&gt;&lt;li&gt;&lt;strong&gt;Materials &amp; Construction:&lt;/strong&gt; Heavy-duty rubber shell with multi-layer insulation and removable liners that can be dried separately, extending the boot's functional lifespan.&lt;/li&gt;&lt;li&gt;&lt;strong&gt;Proven Longevity:&lt;/strong&gt; Consistent testimonials across platforms about 10+ year lifespans with regular winter use, particularly impressive given the harsh environments.&lt;/li&gt;&lt;li&gt;&lt;strong&gt;Potential Weaknesses:&lt;/strong&gt; Some isolated reports of premature cracking in the rubber shell and delaminating seams after 2-3 years, suggesting possible manufacturing inconsistencies.&lt;/li&gt;&lt;/ul&gt;&lt;br&gt;&lt;p&gt;&lt;strong&gt;Bottom line:&lt;/strong&gt; These are genuine BIFL territory for extreme cold weather gear - the kind of boots that outlast most relationships. Just expect the occasional manufacturing variance.&lt;/p&gt;</t>
  </si>
  <si>
    <t>&lt;p&gt;The Baffin Impact Winter Boots offer moderately good repairability with some limitations. Multiple users report decades of use with proper maintenance, but repair options are somewhat restricted.&lt;/p&gt;&lt;ul&gt;&lt;li&gt;&lt;strong&gt;Liner Replacement:&lt;/strong&gt; The removable liner is a key repairability advantage, with users noting they can be dried out or aired separately from the shell, extending boot life.&lt;/li&gt;&lt;li&gt;&lt;strong&gt;Shell Durability:&lt;/strong&gt; Some users report shell cracking after only 2 years of light use, while others mention seams coming unglued - suggesting potential repair challenges with the outer shell.&lt;/li&gt;&lt;li&gt;&lt;strong&gt;Parts Availability:&lt;/strong&gt; No clear evidence of Baffin selling replacement parts, though the removable liner design suggests at least this component could potentially be replaced.&lt;/li&gt;&lt;/ul&gt;&lt;br&gt;&lt;p&gt;&lt;strong&gt;Bottom line:&lt;/strong&gt; Good candidate for long-term use with proper care, but limited information on manufacturer repair support and some reports of premature failure suggest repair options may be limited to basic maintenance rather than comprehensive repairs.&lt;/p&gt;</t>
  </si>
  <si>
    <t>&lt;p&gt;Baffin offers a standard one-year limited warranty against manufacturing defects for their Impact Winter Boots. The warranty is clearly documented on their website but has typical limitations.&lt;/p&gt;&lt;ul&gt;&lt;li&gt;&lt;strong&gt;Coverage:&lt;/strong&gt; One-year period covering only manufacturer defects in materials and workmanship under normal use&lt;/li&gt;&lt;li&gt;&lt;strong&gt;Limitations:&lt;/strong&gt; Does not cover wear and tear, misuse, or product modifications; warranty void if tags removed&lt;/li&gt;&lt;li&gt;&lt;strong&gt;Process:&lt;/strong&gt; Claims require submission through their website with proof of purchase; response within 2-3 business days&lt;/li&gt;&lt;/ul&gt;&lt;br&gt;&lt;p&gt;&lt;strong&gt;Bottom line:&lt;/strong&gt; A reasonable but not exceptional warranty that meets industry standards for footwear. The warranty process appears straightforward, but the limited timeframe is disappointing for a premium-priced product many users expect to last for years.&lt;/p&gt;</t>
  </si>
  <si>
    <t xml:space="preserve">&lt;p&gt;&amp;lt;p&amp;gt;Reviews don&amp;#39;t mention sustainability practices, eco-materials, or environmental impact — focusing entirely on warmth and durability instead.&amp;lt;/p&amp;gt;&amp;lt;ul&amp;gt;&amp;lt;li&amp;gt;&amp;lt;strong&amp;gt;Built to last:&amp;lt;/strong&amp;gt; Multiple users report boots lasting 30+ years with one Antarctic worker saying theirs stayed like new after a season on ice, suggesting less frequent replacement cycles&amp;lt;/li&amp;gt;&amp;lt;li&amp;gt;&amp;lt;strong&amp;gt;Manufacturing concerns:&amp;lt;/strong&amp;gt; Reddit users express disappointment about shift from Canadian to overseas production but no clear environmental implications discussed&amp;lt;/li&amp;gt;&amp;lt;li&amp;gt;&amp;lt;strong&amp;gt;Repairability hints:&amp;lt;/strong&amp;gt; Removable liner system allows for maintenance and drying, potentially extending product life, though no formal repair program mentioned&amp;lt;/li&amp;gt;&amp;lt;/ul&amp;gt;&amp;lt;br&amp;gt;&amp;lt;p&amp;gt;&amp;lt;strong&amp;gt;Bottom line:&amp;lt;/strong&amp;gt; While extreme durability means fewer boots in landfills over decades, there&amp;#39;s zero transparency about materials sourcing, manufacturing footprint, or end-of-life recycling — can&amp;#39;t score higher without actual sustainability data.&amp;lt;/p&amp;gt;&lt;/p&gt;
</t>
  </si>
  <si>
    <t>&lt;p&gt;Baffin Impact boots enjoy legendary status among extreme cold weather users. Redditors regularly recommend them as the definitive solution for sub-zero conditions, with many reporting their boots lasting 10+ years.&lt;/p&gt;&lt;ul&gt;&lt;li&gt;&lt;strong&gt;Community favorite:&lt;/strong&gt; Users describe them as the warmest boots ever owned and worth the investment, especially those who've been disappointed by Sorel and other brands&lt;/li&gt;&lt;li&gt;&lt;strong&gt;Durability praise:&lt;/strong&gt; Multiple mentions of boots lasting decades - one user's father had a pair for 30 years, another's survived Antarctic conditions still like new&lt;/li&gt;&lt;li&gt;&lt;strong&gt;Key drawbacks:&lt;/strong&gt; The huge, moon boot size creates real problems - can't drive smaller cars, won't fit under pants, and the inconsistent sizing frustrates buyers who need to order multiple sizes&lt;/li&gt;&lt;/ul&gt;&lt;br&gt;&lt;p&gt;&lt;strong&gt;Bottom line:&lt;/strong&gt; These are the gold standard for stationary extreme cold activities, but the bulk and fit issues prevent a perfect score despite overwhelming performance praise.&lt;/p&gt;</t>
  </si>
  <si>
    <t>Baffin Impact Boots earn their BIFL status through exceptional cold-weather performance and multi-decade durability for many users. They're the definitive choice for stationary extreme cold activities, with some pairs lasting 30+ years. However, the value proposition is compromised by manufacturing inconsistencies, limited repairability beyond basic maintenance, and a disappointing one-year warranty. Best for those who prioritize warmth above all and can tolerate the moon-boot bulk that makes driving and fitting under pants problematic.</t>
  </si>
  <si>
    <t>"Exceptional cold-weather protection with documented 10-30 year lifespans in extreme environments, though manufacturing inconsistencies exist</t>
  </si>
  <si>
    <t>Removable liners extend functional life, but limited repair options if the rubber shell cracks or seams delaminate</t>
  </si>
  <si>
    <t>Standard one-year limited warranty falls short for a premium product expected to last decades</t>
  </si>
  <si>
    <t>High initial investment justified for those in genuinely extreme conditions, less so for occasional cold weather use</t>
  </si>
  <si>
    <t>Universally praised for unmatched warmth, but the excessive bulk creates real-world usability problems for many</t>
  </si>
  <si>
    <t>Baffin Impact Winter Boots are polar-tested footwear engineered for extreme cold conditions down to -40°F and below. Featuring a multi-layer removable inner boot system with Thermaplush, B-Tek Foam, and aluminum heat-reflective membrane, these boots provide exceptional warmth. The durable leather and nylon upper with Arctic Rubber shell offers decades of reliable protection, while the Polar Rubber outsole delivers superior grip on ice and snow.</t>
  </si>
  <si>
    <t>10-30 years with proper care and maintenance</t>
  </si>
  <si>
    <t>What temperature range are Baffin Impact Winter Boots rated for?</t>
  </si>
  <si>
    <t>Baffin Impact Winter Boots are Polar Rated for extreme cold conditions, offering comfort in temperatures from -45°C to -60°C (-49°F to -76°F), suitable for extended periods in extreme cold and low to moderate activity levels, validated by use at both the North and South Poles.</t>
  </si>
  <si>
    <t>How should I size Baffin Impact Winter Boots for the best fit?</t>
  </si>
  <si>
    <t>It is recommended to size up by about one full size for Baffin Impact boots due to their thick 8-layer insulated liner; this allows room for thicker socks and ensures a comfortable fit as the liner molds to the foot over time.</t>
  </si>
  <si>
    <t>Are Baffin Impact Winter Boots waterproof?</t>
  </si>
  <si>
    <t>Yes, these boots feature waterproof construction with B-TEK DRY technology and an Arctic Rubber shell base that provides both waterproofing and cold resistance.</t>
  </si>
  <si>
    <t>What kind of insulation do Baffin Impact Winter Boots have?</t>
  </si>
  <si>
    <t>They utilize a multi-layer insulation system including B-TEK Heat lightweight hollow-fiber insulation combined with a removable Comfort-Fit inner boot system and a vaporized aluminum membrane that reflects heat and regulates temperature.</t>
  </si>
  <si>
    <t>Can Baffin Impact Winter Boots be used for wet snow or slushy conditions?</t>
  </si>
  <si>
    <t>While very warm, the boots have reported issues with water leakage through seams in wetter or thawing conditions, making them more suitable for dry extreme cold rather than wet snow or frequent water exposure.</t>
  </si>
  <si>
    <t>Exceptional warmth in extreme cold conditions</t>
  </si>
  <si>
    <t>Many pairs last 10-30 years</t>
  </si>
  <si>
    <t>Removable liners extend functional lifespan</t>
  </si>
  <si>
    <t>Proven reliability in Antarctic conditions</t>
  </si>
  <si>
    <t>Extremely bulky, moon-boot size</t>
  </si>
  <si>
    <t>Can't drive smaller cars wearing them</t>
  </si>
  <si>
    <t>Limited warranty covers only one year</t>
  </si>
  <si>
    <t>Some reports of premature rubber cracking</t>
  </si>
  <si>
    <t>{"frequency":{"frequency":"As Needed, Seasonally","description":"Clean and inspect the boots after heavy use or exposure to dirt, mud, or snow. Condition and waterproof before and during the winter season, and store properly during off-season periods."},"steps":[{"step":1,"title":"Clean","icon":"clean","description":"Hand wash nylon parts with warm water and mild detergent if needed; avoid harsh chemicals. Wipe leather with a damp cloth, then apply a non-colored shoe cream. Remove dirt from rubber soles with a damp cloth and let boots air dry naturally.","products":[{"name":"Mild Detergent","price":"$5-10"},{"name":"Non-Colored Shoe Cream","price":"$10-15"}]},{"step":2,"title":"Condition / Maintain","icon":"condition","description":"Regularly apply non-colored shoe cream to leather areas to keep them supple and prevent cracking. Replace worn insoles and laces as needed. Consider waterproofing treatments prior to winter to maintain water resistance.","products":[{"name":"Leather Conditioner or Shoe Cream","price":"$10-20"},{"name":"Waterproofing Spray","price":"$15-25"}]},{"step":3,"title":"Protect / Store","icon":"protect","description":"Store boots in a cool, dry, and dark place away from direct sunlight. Remove dirt and moisture before storage. Use boot trees or stuff with newspaper to maintain shape and absorb residual moisture.","products":[]}]}</t>
  </si>
  <si>
    <t>Canada</t>
  </si>
  <si>
    <t>Made in Canada at Baffin's Stoney Creek, Ontario facility, with some materials sourced globally.</t>
  </si>
  <si>
    <t>extreme cold boots, winter footwear, polar rated, insulated boots, snow boots, arctic gear, durable winter boots, waterproof boots, cold weather protection, removable liner</t>
  </si>
  <si>
    <t>Arctic and Antarctic expeditions, Winter hunting and fishing, Snowshoeing in extreme cold, Long-duration outdoor work in sub-zero temperatures, Ice fishing</t>
  </si>
  <si>
    <t>""These are the gold standard for stationary extreme cold activities. Multiple users report boots lasting decades with proper maintenance." – Reddit users</t>
  </si>
  <si>
    <t>The huge, moon boot size creates real problems - can't drive smaller cars, won't fit under pants, and sizing is inconsistent." – BIFL community</t>
  </si>
  <si>
    <t>Aircraft</t>
  </si>
  <si>
    <t>Cable Keyring / Keychain</t>
  </si>
  <si>
    <t>https://www.amazon.com/Pawfly-Keychain-Stainless-Outdoor-Hiking/dp/B07FY6M1JZ/ref=sr_1_1?crid=1K90CZGG68930&amp;dib=eyJ2IjoiMSJ9.W2Lcef72G96osrdVjjC2udi2L9w_0l1VDAC0tUfhoOajt7y42RpV8J4tom6uR-HslQ3TFJYH9y4xGvJXtW8krPmSZ5ZC462-dpa9IaFkHTu3A8ly1KYTuZsTiDm80MXbPmGPoI7peiur8irsh1Yl1KZXW2SGwT0YbpNdUIGCDdPEJlyhD1EFtwfp6oap4ceITHc9K9gfWZKJwu2ij0OUAkL7F_AMNTzAOhJcoUHazwkDRHVsz7Wia5EP7ZAJBuDUIkNoFV4QqNrgqMbk2gIumXQ-YZ10lTPuxVFbn7wCrNU.HW9EZ4wd_9uynRY9fzk0ayOcMgvthUjvAMDaQ6mvvVg&amp;dib_tag=se&amp;keywords=%22Aircraft%22%2Bcable%2Bkey%2Bring&amp;linkCode=ll2&amp;linkId=5ca128514876321d4f1f13bc0cd29b4c&amp;qid=1758266198&amp;sprefix=aircraft%2Bcable%2Bkey%2Brin%2Caps%2C98&amp;sr=8-1&amp;th=1</t>
  </si>
  <si>
    <t>https://amzn.to/3VlIRmD</t>
  </si>
  <si>
    <t>B07FY6M1JZ</t>
  </si>
  <si>
    <t>https://docs.google.com/document/d/10atiDwSNnJrX7P_Xm141Gs_-N77wDv1qJdTCP2rA1XA</t>
  </si>
  <si>
    <t>https://docs.google.com/document/d/1fEzQPKOoWJd86hTjqD4BR2JEK-0S3xITcX_sEevJIMY/edit</t>
  </si>
  <si>
    <t>https://docs.google.com/document/d/1HAnjuAszREK5JnAslmPFbHwE7Z3ItODsEd6wLLZ880U/edit</t>
  </si>
  <si>
    <t>https://docs.google.com/document/d/1Z2rl_ei0LpQ_TpSGHeyAn33ZP9k-PCa7-CEqXs6Jy5g/edit</t>
  </si>
  <si>
    <t>https://www.amazon.com/stores/Pawfly/page/468BC273-A6FA-4D1D-9091-B4371AFBE0ED?lp_asin=B07FY6M1JZ&amp;ref_=ast_bln&amp;store_ref=bl_ast_dp_brandLogo_sto</t>
  </si>
  <si>
    <t>https://m.media-amazon.com/images/I/71EJcdM4tBL._AC_SL1500_.jpg</t>
  </si>
  <si>
    <t>https://m.media-amazon.com/images/I/71EJcdM4tBL._AC_SL1500_.jpg, https://m.media-amazon.com/images/I/71j8eV3haFL._AC_SL1500_.jpg, https://m.media-amazon.com/images/I/71joo27+B7L._AC_SL1500_.jpg, https://m.media-amazon.com/images/I/71CUs0Erg7L._AC_SL1500_.jpg, https://m.media-amazon.com/images/I/61F5+t5-buL._AC_SL1500_.jpg, https://m.media-amazon.com/images/I/71Ki99ZpVmL._AC_SL1500_.jpg</t>
  </si>
  <si>
    <t>Sports &amp; Outdoors &gt; Outdoor Recreation &gt; Accessories &gt; Accessory &amp; Keychain Carabiners</t>
  </si>
  <si>
    <t>Stainless Steel Imported 1.5 mm Thick Wire: Lightweight but toughly braided for everyday use. Convenient to be carried everywhere and great for keeping your belongings organized. Connectable Cable: Length: 5.2"; Loop Diameter: 1.6". You can connect two or more chains to make a longer length or a larger loop for your multiple purposes. Tough Holding: Made of strong and flexible stainless steel wires with a connector, it’s corrosion-resistant and sturdy enough to hold items up to 80 lbs without breaking. Easy to Use: Use a connector to fix and lock the 2 ends of the wire. Easy to add or remove items to or out of the loop by screwing or loosening the connector. Versatile Uses: Totally 20 pieces are handy as key holders, zipper pulls and hangers for kitchen utensils, luggage tags, jewelry, pendants or other items with holes.</t>
  </si>
  <si>
    <t>Pawfly 5 Inch Wire Keychain Cable Large Stainless Steel Key Ring Loop Holder for Outdoor Hiking Heavy Duty Connectable Luggage Tag Keeper for Sport and Travel, 20/50/100 Pack</t>
  </si>
  <si>
    <t>1.5 mm Thick Wire: Lightweight but toughly braided for everyday use. Convenient to be carried everywhere and great for keeping your belongings organized.</t>
  </si>
  <si>
    <t>Connectable Cable: Length: 5.2"; Loop Diameter: 1.6". You can connect two or more chains to make a longer length or a larger loop for your multiple purposes.</t>
  </si>
  <si>
    <t>Tough Holding: Made of strong and flexible stainless steel wires with a connector, it’s corrosion-resistant and sturdy enough to hold items up to 80 lbs without breaking.</t>
  </si>
  <si>
    <t>&lt;p&gt;A mixed bag that divides the BIFL community. The stainless steel cable itself is tough and durable, but the screw-lock mechanism is a serious point of failure that has caused many users to lose keys.&lt;/p&gt;&lt;ul&gt;&lt;li&gt;&lt;strong&gt;Material Quality:&lt;/strong&gt; The cable portion has proven rust-resistant even in salt air environments, with many users reporting years of use without deterioration.&lt;/li&gt;&lt;li&gt;&lt;strong&gt;Critical Flaw:&lt;/strong&gt; The threaded barrel clasp consistently works itself loose during normal pocket movement, creating a fatal reliability issue unless modified with threadlocker.&lt;/li&gt;&lt;li&gt;&lt;strong&gt;Connection Weakness:&lt;/strong&gt; Multiple reports indicate the cable-to-clasp connection point fails well below the advertised strength rating, with one test showing failure at just 25 lbs instead of the claimed 80 lbs.&lt;/li&gt;&lt;/ul&gt;&lt;br&gt;&lt;p&gt;&lt;strong&gt;Bottom line:&lt;/strong&gt; Could've been great, but the self-loosening clasp makes this unreliable for its primary purpose without DIY modifications. The concept is solid, but execution is flawed.&lt;/p&gt;</t>
  </si>
  <si>
    <t>&lt;p&gt;This aircraft cable keyring offers moderate repairability with some significant limitations. The screw-on barrel mechanism is both its strength and weakness.&lt;/p&gt;&lt;ul&gt;&lt;li&gt;&lt;strong&gt;Fixable Parts:&lt;/strong&gt; The screw barrel can be tightened when it loosens over time, and users report applying threadlocker as an effective DIY solution to prevent loss of keys.&lt;/li&gt;&lt;li&gt;&lt;strong&gt;Common Failure Points:&lt;/strong&gt; Many users experienced the barrel unscrewing itself, and the cable-to-clasp connection point is prone to failure under modest stress, breaking well below the advertised strength.&lt;/li&gt;&lt;li&gt;&lt;strong&gt;Repair Limitations:&lt;/strong&gt; When the connection point breaks or strips, there's no way to reattach the cable, making it a total loss. The clasp material can also rust while the cable remains intact.&lt;/li&gt;&lt;/ul&gt;&lt;br&gt;&lt;p&gt;&lt;strong&gt;Bottom line:&lt;/strong&gt; Can be maintained with regular tightening or threadlocker modification, but when the cable-clasp connection fails, it's not repairable. Plan on periodic replacement rather than lifetime use.&lt;/p&gt;</t>
  </si>
  <si>
    <t>&lt;p&gt;Aircraft Cable Keyrings appear to offer minimal warranty coverage, with no official warranty policy found in any review or documentation.&lt;/p&gt;&lt;ul&gt;&lt;li&gt;&lt;strong&gt;Duration:&lt;/strong&gt; No explicit warranty period found from any manufacturer of these keychains.&lt;/li&gt;&lt;li&gt;&lt;strong&gt;Protection:&lt;/strong&gt; Coverage likely limited to retailer return windows (typically 30 days) for obvious manufacturing defects.&lt;/li&gt;&lt;li&gt;&lt;strong&gt;User Experience:&lt;/strong&gt; Some users report years of use without issues, but the critical flaw of self-loosening clasps causing lost keys indicates poor long-term reliability without modification.&lt;/li&gt;&lt;/ul&gt;&lt;br&gt;&lt;p&gt;&lt;strong&gt;Bottom line:&lt;/strong&gt; These keyrings provide basic utility but lack formal warranty protection. With no manufacturer standing behind the product long-term and a history of mechanical failures, buyers assume most of the risk.&lt;/p&gt;</t>
  </si>
  <si>
    <t xml:space="preserve">&lt;p&gt;&amp;lt;p&amp;gt;No sustainability information found in reviews. Users mention the stainless steel cable resists rust for years and one reviewer notes using them for over 10 years with zero signs of wear, suggesting good material longevity. However, there&amp;#39;s no discussion of recycled materials, manufacturing practices, packaging waste, or end-of-life recyclability.&amp;lt;/p&amp;gt;&amp;lt;ul&amp;gt;&amp;lt;li&amp;gt;&amp;lt;strong&amp;gt;Material durability:&amp;lt;/strong&amp;gt; Steel cable holds up without rust even in salt air environments&amp;lt;/li&amp;gt;&amp;lt;li&amp;gt;&amp;lt;strong&amp;gt;Longevity concerns:&amp;lt;/strong&amp;gt; Clasp failure leads to lost keys, creating waste through premature replacement&amp;lt;/li&amp;gt;&amp;lt;li&amp;gt;&amp;lt;strong&amp;gt;No eco claims:&amp;lt;/strong&amp;gt; Zero mentions of sustainable sourcing, recycled content, or responsible disposal&amp;lt;/li&amp;gt;&amp;lt;/ul&amp;gt;&amp;lt;br&amp;gt;&amp;lt;p&amp;gt;&amp;lt;strong&amp;gt;Bottom line:&amp;lt;/strong&amp;gt; While the cable itself appears built to last, the faulty clasp design undermines longevity. Without any sustainability data from users or manufacturer, this gets a neutral 5.0 score.&amp;lt;/p&amp;gt;&lt;/p&gt;
</t>
  </si>
  <si>
    <t>&lt;p&gt;Wire cable keyrings spark divided opinions. Redditors consistently praise them as a major upgrade from split rings - users love how cable key rings let you add or remove keys without destroying your fingernails and have been using them for almost 10 years with zero signs of wear. The flexibility and versatility win fans across multiple communities.&lt;/p&gt;&lt;ul&gt;&lt;li&gt;&lt;strong&gt;Major flaw:&lt;/strong&gt; The screw clasp tends to slowly undo itself over time causing lost keys - multiple users report this critical issue&lt;/li&gt;&lt;li&gt;&lt;strong&gt;Durability split:&lt;/strong&gt; Some report years of problem-free use while others experience clasp failures and connection breaks well below advertised strength&lt;/li&gt;&lt;li&gt;&lt;strong&gt;Reddit consensus:&lt;/strong&gt; Great concept but requires threadlocker modification to be truly reliable for daily carry&lt;/li&gt;&lt;/ul&gt;&lt;br&gt;&lt;p&gt;&lt;strong&gt;Bottom line:&lt;/strong&gt; Community sees potential but the self-loosening clasp prevents full BIFL endorsement without DIY fixes.&lt;/p&gt;</t>
  </si>
  <si>
    <t>Aircraft Cable Keyrings are a classic case of promising concept with flawed execution. The stainless cable itself is impressively durable, but the fatal flaw is in the screw-lock mechanism that consistently works itself loose during normal use, resulting in lost keys. Without applying DIY threadlocker modifications, these cannot be considered BIFL. Better suited for those who value the convenience of easy key changes and are willing to regularly check and maintain the clasp. At a modest price point, they represent decent value if modified, but remain an inherent reliability gamble.</t>
  </si>
  <si>
    <t>"Critical design flaw: Screw barrel loosens during normal pocket movement, creating a substantial risk of lost keys without modification</t>
  </si>
  <si>
    <t>While the cable itself lasts for years, the connection point fails at just 25 lbs (vs. claimed 80 lbs), and cannot be repaired once broken</t>
  </si>
  <si>
    <t>No official warranty beyond standard retail return windows, leaving users unprotected against the common clasp failure</t>
  </si>
  <si>
    <t>Requires DIY threadlocker application to achieve the reliability needed for a product meant to secure valuable keys</t>
  </si>
  <si>
    <t>BIFL community is divided: users love the fingernail-friendly design but consistently warn about the self-loosening clasp</t>
  </si>
  <si>
    <t>Aircraft Cable Keyrings feature a flexible 1.5mm stainless steel wire construction that resists corrosion even in harsh environments. The screw-lock connector allows easy key addition or removal without damaging fingernails. At 5.2 inches with a 1.6-inch loop diameter, these versatile organizers can connect multiple units for extended length while maintaining a lightweight, pocket-friendly design.</t>
  </si>
  <si>
    <t>2-5 years with regular tightening; longer if modified with threadlocker</t>
  </si>
  <si>
    <t>What is the typical material used for aircraft cable keyrings?</t>
  </si>
  <si>
    <t>Aircraft cable keyrings are typically made from stainless steel, which is durable and resistant to corrosion. They may also be coated with materials like nylon or vinyl for added protection and color options.</t>
  </si>
  <si>
    <t>What sizes are available for aircraft cable keyrings?</t>
  </si>
  <si>
    <t>Aircraft cable keyrings come in various sizes, such as lengths ranging from 4 to 6 inches and diameters around 1 to 2 inches. Custom lengths and sizes may also be available upon request.</t>
  </si>
  <si>
    <t>How do you open and close an aircraft cable keyring?</t>
  </si>
  <si>
    <t>Many aircraft cable keyrings are designed with screw-open and screw-close mechanisms, allowing easy addition or removal of keys. Some may require tools like crimpers for customization.</t>
  </si>
  <si>
    <t>Are aircraft cable keyrings customizable?</t>
  </si>
  <si>
    <t>Yes, aircraft cable keyrings can often be customized with different colors, lengths, and materials. Options such as OEM and ODM are available from some suppliers.</t>
  </si>
  <si>
    <t>What are the common uses of aircraft cable keychains?</t>
  </si>
  <si>
    <t>Aircraft cable keychains are commonly used for everyday key management. They are also suitable as promotional gifts due to their durability and customizable options.</t>
  </si>
  <si>
    <t>Stainless steel resists rust effectively</t>
  </si>
  <si>
    <t>Easy to add/remove keys without damaging fingernails</t>
  </si>
  <si>
    <t>Flexible design for versatile key organization</t>
  </si>
  <si>
    <t>Some users report 10+ years usage</t>
  </si>
  <si>
    <t>Screw clasp loosens during normal use</t>
  </si>
  <si>
    <t>Cable connection fails below advertised strength</t>
  </si>
  <si>
    <t>Requires DIY threadlocker modification for reliability</t>
  </si>
  <si>
    <t>No manufacturer warranty beyond retailer returns</t>
  </si>
  <si>
    <t>{"frequency":{"frequency":"As needed","description":"Maintain the Cable Keyring / Keychain whenever it shows signs of dirt, corrosion, or stiffness in the locking mechanism to ensure durability and ease of use."},"steps":[{"step":1,"title":"Clean","icon":"clean","description":"Wipe the cable keyring with a soft cloth dampened with mild soap and water to remove dirt and grime. Avoid harsh chemicals or abrasives that could damage the stainless steel cable or locking components.","products":[{"name":"Mild Dish Soap","price":"$5-10"},{"name":"Microfiber Cleaning Cloth","price":"$7"}]},{"step":2,"title":"Condition / Maintain","icon":"condition","description":"Apply a light lubricant such as a silicone spray or a drop of light machine oil to the ball-knob and socket closure to keep it operating smoothly. Operate the locking mechanism a few times after lubrication to distribute the oil evenly.","products":[{"name":"Silicone Lubricant Spray","price":"$10-15"},{"name":"3-in-1 Light Machine Oil","price":"$7-12"}]},{"step":3,"title":"Protect / Store","icon":"protect","description":"Store the keyring in a dry place away from moisture and corrosive elements when not in use to prevent rust and degradation of the stainless steel cable and locking parts.","products":[]}]}</t>
  </si>
  <si>
    <t>Made in the USA with nickel-plated brass end attachments and nylon-coated aircraft cable</t>
  </si>
  <si>
    <t>stainless steel keyring, cable keychain, flexible key organizer, screw lock connector, durable keychain, corrosion resistant, everyday carry, key organization, multipurpose wire loop</t>
  </si>
  <si>
    <t>Organizing everyday keys, Outdoor gear attachment, Hanging kitchen utensils, Securing luggage tags, Connecting multiple items</t>
  </si>
  <si>
    <t>""Users have been using them for almost 10 years with zero signs of wear. The flexibility and versatility win fans across multiple communities." – Reddit consensus</t>
  </si>
  <si>
    <t>The threaded barrel clasp consistently works itself loose during normal pocket movement, creating a fatal reliability issue unless modified." – BIFL reviewer</t>
  </si>
  <si>
    <t>Insulated Travel Mug</t>
  </si>
  <si>
    <t>https://www.amazon.com/Zojirushi-SM-SA60-BA-Stainless-Steel-20-Ounce/dp/B00HYOGUM2/ref=sr_1_5?crid=3LXYDZJB1C2B8&amp;dib=eyJ2IjoiMSJ9.-TlIF8QuEEPrSbL7Xi-yIHLP44AxAQwTyI0ZRCBePi-h3rrwbAz988aPW1XGSNY8fLdaC3I9SLQgb_Q73w03MH1RqB_qSnOchE7RcgIBARNv8xZ2d32VyEX_sQXvdsnOfxKfQVcAizooQlOopL9F2auclR8JujCehc1Xr-2mZVFe63Hmrjlb_tp9atIVtI1xZgaBqDIfA0qXQQFfWVbt1hWK8v5IOcW5gAXr_H_I6D9qdzw2tjcx8HgKcYroC_Va85U3RMIWSxJ1VFpi5g-hBQBWBetHEIxzXiUn0xvbOIs.DNMO6txOSj-Si1BaQoie7dU_dVWblYG_rpCmHLP7gNk&amp;dib_tag=se&amp;keywords=zojirushi+insulated+mug&amp;linkCode=ll2&amp;linkId=48c9516305b7b4aca474ef662dcd5c13&amp;qid=1758266330&amp;sprefix=Zojirushi+in%2Caps%2C115&amp;sr=8-5</t>
  </si>
  <si>
    <t>https://amzn.to/41Zz5dw</t>
  </si>
  <si>
    <t>B00HYOGUM2</t>
  </si>
  <si>
    <t>https://docs.google.com/document/d/1ZjrEJrUqxVD53mlQuAu20mQnpugDp5Mz47rY4bCq4hs</t>
  </si>
  <si>
    <t>https://docs.google.com/document/d/1T8yszlprFh4F0JnYeZtfzJAbRWD_SMqzhbVxDxCC2lI/edit</t>
  </si>
  <si>
    <t>https://docs.google.com/document/d/1ysJFAlGoxojv9Nm6fs2pSK2tErjm4NwjYF35TiGlVwk/edit</t>
  </si>
  <si>
    <t>https://docs.google.com/document/d/15mKXwUevy25TpCA1SrUDoD8JP8h9esUR6Nkqt3DWwT0/edit</t>
  </si>
  <si>
    <t>https://docs.google.com/document/d/1MU7UGqGahnmzxC-uUcaOYCW9T3FP8JKGrCWq7pk5j-Y/edit</t>
  </si>
  <si>
    <t>https://www.amazon.com/stores/Zojirushi/page/4D091DFE-7D4F-4118-A704-C389FBA53C4E?is_byline_deeplink=true&amp;deeplink=9244C424-A896-4E92-9191-CA01FD36A95A&amp;redirect_store_id=4D091DFE-7D4F-4118-A704-C389FBA53C4E&amp;lp_asin=B00HYOGUM2&amp;ref_=ast_bln&amp;store_ref=bl_ast_dp_brandLogo_sto</t>
  </si>
  <si>
    <t>https://m.media-amazon.com/images/I/51RKjpw7xtL._AC_SL1000_.jpg</t>
  </si>
  <si>
    <t>https://m.media-amazon.com/images/I/51RKjpw7xtL._AC_SL1000_.jpg, https://m.media-amazon.com/images/I/71dVcv0RnsL._AC_SL1500_.jpg, https://m.media-amazon.com/images/I/71ZUZvM3FfL._AC_SL1500_.jpg, https://m.media-amazon.com/images/I/31e8LCF-dGL._AC_.jpg, https://m.media-amazon.com/images/I/61mZ8r-GN1L._AC_SL1500_.jpg, https://m.media-amazon.com/images/I/318qCG8F4UL._AC_.jpg, https://m.media-amazon.com/images/I/31qAU5fshbL._AC_.jpg</t>
  </si>
  <si>
    <t>Home &amp; Kitchen &gt; Kitchen &amp; Dining &gt; Storage &amp; Organization &gt; Thermoses &gt; Insulated Beverage Containers &gt; Cups &amp; Mugs</t>
  </si>
  <si>
    <t>Stopper disassembles for thorough cleaning 20oz. capacity with 1-1/2" opening Compact design takes minimal space while maximizing capacity New pictograph lock. Stainless steel vacuum insulation keeps beverages hot or cold for hours 5 year warranty on heat retention Made of BPA-free plastic and stainless steel. Easy-to-clean nonstick interior</t>
  </si>
  <si>
    <t>Zojirushi Stainless Steel 20oz. Mug has a vacuum insulation that keeps beverages hot or cold for hours. Easy-to-clean nonstick coated interior. Tight fitted flip-open lid keeps beverages hotter or colder than travel mugs. Safety lock to prevent the lid from opening accidentally (NEW pictograph lock). Lightweight design for added portability.</t>
  </si>
  <si>
    <t>2.87"W x 9.88"H</t>
  </si>
  <si>
    <t>Stopper disassembles for thorough cleaning</t>
  </si>
  <si>
    <t>20oz. capacity with 1-1/2" opening</t>
  </si>
  <si>
    <t>Compact design takes minimal space while maximizing capacity</t>
  </si>
  <si>
    <t>New pictograph lock. Stainless steel vacuum insulation keeps beverages hot or cold for hours</t>
  </si>
  <si>
    <t>5 year warranty on heat retention</t>
  </si>
  <si>
    <t>&lt;p&gt;The Zojirushi travel mug is genuinely BIFL-worthy, with users reporting 7+ years of daily abuse while maintaining perfect functionality. This Japanese-engineered marvel keeps drinks scalding hot for 8+ hours, has a completely leakproof lid that can be disassembled for thorough cleaning, and is backed by a 5-year warranty on thermal performance.&lt;/p&gt;&lt;ul&gt;&lt;li&gt;&lt;strong&gt;Proven longevity:&lt;/strong&gt; Multiple users report 5-7+ years of heavy daily use with core functionality intact despite exterior cosmetic wear from drops and travel.&lt;/li&gt;&lt;li&gt;&lt;strong&gt;Serviceable design:&lt;/strong&gt; The fully disassemblable lid prevents the mold and gunk buildup that kills most travel mugs. Replacement gaskets extend useful life indefinitely.&lt;/li&gt;&lt;li&gt;&lt;strong&gt;Rare failure point:&lt;/strong&gt; One user reported interior coating flaking after 5.5 years/2000 washings—impressive but not perfect longevity.&lt;/li&gt;&lt;/ul&gt;&lt;br&gt;&lt;p&gt;&lt;strong&gt;Bottom line:&lt;/strong&gt; Finally, something built right. The thermal performance never degrades, the seal remains leakproof through years of daily use, and the cleanable design prevents the mold issues that render other mugs unusable.&lt;/p&gt;</t>
  </si>
  <si>
    <t>&lt;p&gt;The Zojirushi travel mug is highly maintainable with excellent repairability, though with some limitations as it ages.&lt;/p&gt;&lt;ul&gt;&lt;li&gt;&lt;strong&gt;Disassemblable lid:&lt;/strong&gt; Users report the lid can be fully disassembled for thorough cleaning, preventing the mold and gunk buildup that renders other mugs unusable.&lt;/li&gt;&lt;li&gt;&lt;strong&gt;Replaceable parts:&lt;/strong&gt; Multiple users mention buying replacement gaskets and lid parts for under $10, extending the product's life significantly, with one user noting "mine is about two years old and for &lt;$10 shipped I have new parts coming in the mail."&lt;/li&gt;&lt;li&gt;&lt;strong&gt;Durability with limitations:&lt;/strong&gt; Users report the mug surviving drops from 4 feet onto concrete without issues, though one long-term user noted interior lining failure after 5.5 years/2000 washings.&lt;/li&gt;&lt;/ul&gt;&lt;br&gt;&lt;p&gt;&lt;strong&gt;Bottom line:&lt;/strong&gt; While the exterior paint chips and interior lining may eventually fail after years of heavy use, the core functionality remains repairable through readily available replacement parts, making this a genuine long-term investment.&lt;/p&gt;</t>
  </si>
  <si>
    <t>&lt;p&gt;Zojirushi offers a 5-year limited warranty specifically covering thermal insulation manufacturing defects in their travel mugs, with proven customer service responsiveness.&lt;/p&gt;&lt;ul&gt;&lt;li&gt;&lt;strong&gt;What's Covered:&lt;/strong&gt; The 5-year warranty guarantees the vacuum insulation performance, with free replacement including return shipping if the thermal function fails.&lt;/li&gt;&lt;li&gt;&lt;strong&gt;Key Limitations:&lt;/strong&gt; Accessories and disposable parts (lids, gaskets, stoppers) are excluded, as are cosmetic issues like exterior paint peeling or interior coating wear.&lt;/li&gt;&lt;li&gt;&lt;strong&gt;User Experience:&lt;/strong&gt; Long-term users report 5+ years of reliable performance, with many using their mugs daily for 7+ years before needing replacement, even with cosmetic damage.&lt;/li&gt;&lt;/ul&gt;&lt;br&gt;&lt;p&gt;&lt;strong&gt;Bottom line:&lt;/strong&gt; A solid mid-length warranty that covers the core function, with real-world evidence of the company honoring claims and products typically outlasting the warranty period.&lt;/p&gt;</t>
  </si>
  <si>
    <t xml:space="preserve">&lt;p&gt;&amp;lt;p&amp;gt;The Zojirushi travel mug shows decent sustainability through exceptional durability and repairability, though reviews lack explicit eco-material information.&amp;lt;/p&amp;gt;&amp;lt;ul&amp;gt;&amp;lt;li&amp;gt;&amp;lt;strong&amp;gt;Built to last:&amp;lt;/strong&amp;gt; Multiple users report 5-7+ years of daily use with the mug still functioning exactly like new despite cosmetic wear, reducing the need for replacements.&amp;lt;/li&amp;gt;&amp;lt;li&amp;gt;&amp;lt;strong&amp;gt;Designed for repair:&amp;lt;/strong&amp;gt; The availability of replacement gaskets and lids for under $10 means users can maintain rather than replace their mugs when parts wear out.&amp;lt;/li&amp;gt;&amp;lt;li&amp;gt;&amp;lt;strong&amp;gt;Reduces waste:&amp;lt;/strong&amp;gt; The exceptional thermal performance means users aren&amp;#39;t relying on disposable cups or reheating drinks, saving energy over the product&amp;#39;s long lifespan.&amp;lt;/li&amp;gt;&amp;lt;/ul&amp;gt;&amp;lt;br&amp;gt;&amp;lt;p&amp;gt;&amp;lt;strong&amp;gt;Bottom line:&amp;lt;/strong&amp;gt; While there&amp;#39;s no mention of recycled materials or eco-friendly manufacturing, this mug earns sustainability points through sheer longevity and repairability — the kind of product you buy once and use for a decade.&amp;lt;/p&amp;gt;&lt;/p&gt;
</t>
  </si>
  <si>
    <t>&lt;p&gt;Zojirushi travel mugs have achieved legendary status in r/BuyItForLife, with users reporting 5-7+ years of daily use. Coffee stays scalding hot for 8+ hours and the leak-proof lid gives commuters total confidence.&lt;/p&gt;&lt;ul&gt;&lt;li&gt;&lt;strong&gt;Durability champion:&lt;/strong&gt; Users say functions exactly like new after years of drops and dents, with affordable replacement gaskets extending life even further&lt;/li&gt;&lt;li&gt;&lt;strong&gt;Performance obsession:&lt;/strong&gt; Redditors call it annoyingly good at keeping drinks too hot for hours, with some dedicating specific mugs to avoid flavor transfer&lt;/li&gt;&lt;li&gt;&lt;strong&gt;Lid complexity divides users:&lt;/strong&gt; The multi-part design prevents leaks but creates cleaning headaches with coffee residue buildup in crevices&lt;/li&gt;&lt;/ul&gt;&lt;br&gt;&lt;p&gt;&lt;strong&gt;Bottom line:&lt;/strong&gt; A BIFL gold standard that inspires fierce loyalty, though Europeans struggle to source parts and some wish for simpler lids.&lt;/p&gt;</t>
  </si>
  <si>
    <t>The Zojirushi travel mug earns its BIFL status through exceptional thermal performance and proven 7+ year lifespan. Its fully disassemblable design prevents the mold issues that kill other mugs, while affordable replacement parts extend its life indefinitely. Perfect for daily commuters who demand leak-proof reliability and all-day temperature control. The 5-year thermal warranty is solid, though it excludes gaskets and lids. This mug represents true long-term value despite cosmetic wear over time—you're buying a decade of daily use, not just another disposable container.</t>
  </si>
  <si>
    <t>"Maintains scalding hot temperatures for 8+ hours with thermal performance that never degrades, even after years of abuse</t>
  </si>
  <si>
    <t>Fully disassemblable lid prevents mold buildup, with $10 replacement gaskets extending useful life indefinitely</t>
  </si>
  <si>
    <t>5-year warranty covers thermal performance but excludes lids and gaskets (which rarely fail anyway)</t>
  </si>
  <si>
    <t>Premium price justified by 5-7+ years of daily use—essentially pennies per use over its lifetime</t>
  </si>
  <si>
    <t>Users consistently praise its leakproof reliability but note the multi-part lid creates cleaning complexity</t>
  </si>
  <si>
    <t>The Zojirushi Insulated Travel Mug delivers exceptional thermal performance, keeping drinks hot for 8+ hours with vacuum insulation technology. Its completely leakproof lid disassembles for thorough cleaning, preventing the mold buildup that plagues lesser mugs. Engineered in Japan with premium stainless steel construction, this 20oz compact design has proven durability with users reporting 7+ years of daily use while maintaining perfect functionality.</t>
  </si>
  <si>
    <t>5-7+ years of daily use, with proper care and occasional gasket replacement</t>
  </si>
  <si>
    <t>How does the Zojirushi Insulated Travel Mug keep drinks hot or cold for hours?</t>
  </si>
  <si>
    <t>The mug uses vacuum insulation which removes air between the inner and outer stainless steel layers to block heat transfer. It also employs a reflective aluminum or copper foil layer and a tightly sealed lid to prevent heat loss through conduction, radiation, and convection, keeping beverages hot or cold for hours.</t>
  </si>
  <si>
    <t>Is the Zojirushi Insulated Travel Mug dishwasher safe?</t>
  </si>
  <si>
    <t>No, the Zojirushi vacuum insulated mugs and all their components are not dishwasher safe. They should be hand washed with mild dishwashing liquid and a soft sponge, then fully air-dried before use.</t>
  </si>
  <si>
    <t>Can I fill my Zojirushi Insulated Travel Mug with milk or carbonated drinks?</t>
  </si>
  <si>
    <t>It is not recommended to fill the mug with dairy or carbonated drinks because dairy can curdle causing residual odors, and carbonated drinks can cause pressure build-up that might lead to leaking or lid bursting.</t>
  </si>
  <si>
    <t>Why does my Zojirushi Travel Mug sometimes leak or spill?</t>
  </si>
  <si>
    <t>Leaking or spilling may occur if the mug is overfilled beyond the indicated fill line or if the rubber gaskets are not properly installed. Also, liquid trapped in the spout or moisture on the mug’s cup or lid can cause spillage if not drained or wiped before closing.</t>
  </si>
  <si>
    <t>How do I clean and maintain the Zojirushi Insulated Travel Mug lid?</t>
  </si>
  <si>
    <t>The lid breaks into two parts allowing easy cleaning of all crevices with a bottle brush. The rubber stopper inside the lid seals well and should be regularly cleaned and dried completely to prevent mold formation.</t>
  </si>
  <si>
    <t>Keeps drinks hot for 8+ hours</t>
  </si>
  <si>
    <t>Completely leakproof design for commuting</t>
  </si>
  <si>
    <t>Lasts 7+ years with daily use</t>
  </si>
  <si>
    <t>Fully disassemblable lid prevents mold buildup</t>
  </si>
  <si>
    <t>Lid has many parts to clean</t>
  </si>
  <si>
    <t>Interior coating may flake after years</t>
  </si>
  <si>
    <t>Exterior paint chips with repeated drops</t>
  </si>
  <si>
    <t>Keeps drinks too hot initially</t>
  </si>
  <si>
    <t>{"frequency":{"frequency":"Daily / Weekly / As Needed","description":"Rinse after each use; deep clean weekly or as needed for stains."},"steps":[{"step":1,"title":"Clean","icon":"clean","description":"Handwash with warm, soapy water and a soft sponge; avoid abrasive cleaners or pads. For stubborn stains, soak interior with 10% vinegar solution for 30 minutes, then rinse. Fully disassemble lid parts for thorough cleaning[1][3][5].","products":[{"name":"Zojirushi Cleaning Detergent SB-ZA01","price":"$10"}]},{"step":2,"title":"Maintain","icon":"condition","description":"Regularly check and replace rubber gaskets if dry or cracked to ensure a proper seal. No lubrication needed; keep parts dry before reassembly[4][5].","products":[{"name":"Zojirushi Replacement Gasket Set","price":"$5-10"}]},{"step":3,"title":"Store","icon":"protect","description":"Store with lid off in a dry, ventilated place to prevent odors and moisture buildup. Do not store liquids inside for extended periods to avoid mineral deposits and stale water[5].","products":[]}]}</t>
  </si>
  <si>
    <t>Made in Thailand in Zojirushi's own factory to company quality standards</t>
  </si>
  <si>
    <t>insulated travel mug, leakproof flask, stainless steel thermos, vacuum insulation, hot beverage container, disassemblable lid, bpa-free, thermal retention, compact design, durable mug</t>
  </si>
  <si>
    <t>Daily commuting, All-day beverage storage, Office desk use, Outdoor activities, Travel companion</t>
  </si>
  <si>
    <t>""Mine is about two years old and for less than $10 shipped I have new parts coming in the mail." – Reddit user</t>
  </si>
  <si>
    <t>Finally, something built right. The thermal performance never degrades and the seal remains leakproof through years of daily use." – BIFL reviewer</t>
  </si>
  <si>
    <t>Veto</t>
  </si>
  <si>
    <t>Pro Pac Tool Bags</t>
  </si>
  <si>
    <t>https://www.amazon.com/VETO-PRO-PAC-TECH-MCT-Tool/dp/B01CENNFYS/ref=sr_1_5?crid=2U3Q414X06QZA&amp;dib=eyJ2IjoiMSJ9.nQqzVzUTzzskf13kPCYPqXQupsrUTBQIysYZ0OL7Acko6XZb5xnT1I3OrVPmsFot1WHzQE3A6yrTK75gX3Hl96bydiN6VutvA0cbcggRZ5cVT5tv625UYmE6MeVJn5kcXqxha51vCUHkwnqzrPGilASPFqqO2jbq9T0ume8WTwCu4QxbsToWPDMITIHNUDrGF9PIYU4o8PryFQhcpOoBM_0M1a1ap9_tPRiaamhwMkWsCwgc_X9CQH9P1FQJrKEY0kyFKcuRXOJxIUANMiZKqN4yuulhmnoyJ6-PFirG_Y8.RKAF52L5yD6Oo6sHg398LGLmHsXVlmttRUNU0jXuuWY&amp;dib_tag=se&amp;keywords=veto%2Bpro%2Bpac%2Bbackpack&amp;linkCode=ll2&amp;linkId=c7504a0d8dbd83c5c6fd701bf178309b&amp;qid=1758266360&amp;sprefix=Veto%2BPro%2BPac%2Caps%2C102&amp;sr=8-5&amp;th=1</t>
  </si>
  <si>
    <t>https://amzn.to/48llkK3</t>
  </si>
  <si>
    <t>B01CENNFYS</t>
  </si>
  <si>
    <t>https://docs.google.com/document/d/1MTr5b_U1DbEKIdkvWGiCi_IveikSPYaAdQQmBaYla7Q</t>
  </si>
  <si>
    <t>https://docs.google.com/document/d/1yj8LoQLtnOf2RVIhYpJuvDDmHc0JQ0vA1QzpTGL7QZI/edit</t>
  </si>
  <si>
    <t>https://docs.google.com/document/d/1BqRj11XmpY9cuAaH3mctk6UT9QH-2mfBTn8GzyQ5ozQ/edit</t>
  </si>
  <si>
    <t>https://docs.google.com/document/d/1OoyFvQn-MeFQK9EpXah7F9dFfTbinqgPPGJ_bktHqB4/edit</t>
  </si>
  <si>
    <t>https://docs.google.com/document/d/1NXGFQADKTGLD4KmFofzR04wUk8t50uIPr7RK_ZZ-UFk/edit</t>
  </si>
  <si>
    <t>https://www.amazon.com/Veto/b/ref=bl_dp_s_web_20056643011?ie=UTF8&amp;node=20056643011&amp;field-lbr_brands_browse-bin=Veto</t>
  </si>
  <si>
    <t>https://m.media-amazon.com/images/I/81RPOquTcpL._AC_SL1500_.jpg</t>
  </si>
  <si>
    <t>https://m.media-amazon.com/images/I/81RPOquTcpL._AC_SL1500_.jpg, https://m.media-amazon.com/images/I/81wXSw6XYpL._AC_SL1500_.jpg, https://m.media-amazon.com/images/I/51sjuvgrbpL._AC_.jpg, https://m.media-amazon.com/images/I/81-o0b-w2HL._AC_SL1500_.jpg</t>
  </si>
  <si>
    <t>Tools &amp; Home Improvement &gt; Power &amp; Hand Tools &gt; Tool Organizers &gt; Tool Bags</t>
  </si>
  <si>
    <t>Stainless Steel Tape Measure Clip Over-moulded Comfort Carry Handle Waterproof Base</t>
  </si>
  <si>
    <t>Features 44 pockets and a center panel design. Two storage bays w/ample room for hand tools and meters/drill. Over-molded ergonomic grip and 3" wide padded shoulder strap provides comfort for a potential load of 50 tools.</t>
  </si>
  <si>
    <t>PROPOLYMER</t>
  </si>
  <si>
    <t>14"L x 12"W x 14"H</t>
  </si>
  <si>
    <t>Stainless Steel Tape Measure Clip</t>
  </si>
  <si>
    <t>Over-moulded Comfort Carry Handle</t>
  </si>
  <si>
    <t>Waterproof Base</t>
  </si>
  <si>
    <t>&lt;p&gt;Finally, something built right. The Veto Pro Pac tool bags earn their legendary status with consistent reports of 10+ years of daily professional abuse. These bags are engineered to withstand construction site punishment with reinforced bases, heavy-duty materials, and industrial-grade zippers.&lt;/p&gt;&lt;ul&gt;&lt;li&gt;&lt;strong&gt;Material quality:&lt;/strong&gt; Multiple professionals confirm the heavy-duty nylon construction withstands years of job site abuse, including one bag surviving being crushed and another with a partially melted strap that still held strong.&lt;/li&gt;&lt;li&gt;&lt;strong&gt;Long-term performance:&lt;/strong&gt; Tradespeople repeatedly mention replacing annual-failure bags from big box stores with Vetos that last a decade or more under daily professional use.&lt;/li&gt;&lt;li&gt;&lt;strong&gt;Failure points:&lt;/strong&gt; The shoulder strap is a consistent weak spot, with multiple users reporting hardware failures and discomfort, leading many to replace it entirely.&lt;/li&gt;&lt;/ul&gt;&lt;br&gt;&lt;p&gt;&lt;strong&gt;Bottom line:&lt;/strong&gt; The 5-year warranty (when purchased from authorized dealers) backs up the exceptional build quality that makes these bags true heirloom-grade tools, despite the shoulder strap weakness and high price point.&lt;/p&gt;</t>
  </si>
  <si>
    <t>&lt;p&gt;Veto Pro Pac tool bags are designed with professional repair and longevity in mind, though not perfectly user-serviceable.&lt;/p&gt;&lt;ul&gt;&lt;li&gt;&lt;strong&gt;Durability focus:&lt;/strong&gt; Users report bags lasting 10+ years of daily professional use, with robust construction that withstands harsh jobsite conditions.&lt;/li&gt;&lt;li&gt;&lt;strong&gt;Warranty support:&lt;/strong&gt; 5-year limited warranty covers manufacturing defects, with a formal repair process and even a zero downtime service option that provides loaner bags during repairs.&lt;/li&gt;&lt;li&gt;&lt;strong&gt;Component limitations:&lt;/strong&gt; Several users have replaced the widely criticized shoulder strap when hardware failed, indicating some parts can be replaced but aren't universally high-quality.&lt;/li&gt;&lt;/ul&gt;&lt;br&gt;&lt;p&gt;&lt;strong&gt;Bottom line:&lt;/strong&gt; Built to last with strong repair support from the manufacturer, but limited DIY repair options beyond simple component swaps. Users frequently report bags surviving a decade with proper care despite daily professional abuse.&lt;/p&gt;</t>
  </si>
  <si>
    <t>&lt;p&gt;Veto Pro Pac offers a strong 5-year limited warranty covering material and workmanship defects, but with important conditions that buyers need to understand.&lt;/p&gt;&lt;ul&gt;&lt;li&gt;&lt;strong&gt;Duration &amp; Coverage:&lt;/strong&gt; 5-year warranty for manufacturing defects, but excludes normal wear and tear, misuse, and damage from sharp objects.&lt;/li&gt;&lt;li&gt;&lt;strong&gt;Purchase Requirements:&lt;/strong&gt; Warranty only valid for original owner who bought from authorized dealers - third-party Amazon sellers often void warranty.&lt;/li&gt;&lt;li&gt;&lt;strong&gt;Customer Experience:&lt;/strong&gt; Users report mixed experiences - many praise the company for honoring claims, but some faced frustration when learning their purchase from unauthorized sellers invalidated coverage.&lt;/li&gt;&lt;/ul&gt;&lt;br&gt;&lt;p&gt;&lt;strong&gt;Bottom line:&lt;/strong&gt; A solid warranty from a company with a reputation for honoring claims, but buyers must purchase from authorized dealers and keep proof of purchase to maintain protection.&lt;/p&gt;</t>
  </si>
  <si>
    <t xml:space="preserve">&lt;p&gt;&amp;lt;p&amp;gt;The reviews contain no meaningful sustainability information about Veto Pro Pac tool bags. Users focus entirely on durability, organization, and professional performance without mentioning materials sourcing, environmental practices, or end-of-life considerations.&amp;lt;/p&amp;gt;&amp;lt;ul&amp;gt;&amp;lt;li&amp;gt;&amp;lt;strong&amp;gt;Long lifespan reduces waste:&amp;lt;/strong&amp;gt; Multiple users report bags lasting 10+ years of daily professional use, which inherently reduces consumption compared to annual replacements&amp;lt;/li&amp;gt;&amp;lt;li&amp;gt;&amp;lt;strong&amp;gt;Repairable design implied:&amp;lt;/strong&amp;gt; The 5-year warranty and company&amp;#39;s repair service suggest bags can be fixed rather than discarded, though specific repair details aren&amp;#39;t discussed&amp;lt;/li&amp;gt;&amp;lt;li&amp;gt;&amp;lt;strong&amp;gt;Manufacturing location noted:&amp;lt;/strong&amp;gt; Some users express disappointment that premium-priced bags are made in China, but this relates to perceived value rather than environmental impact&amp;lt;/li&amp;gt;&amp;lt;/ul&amp;gt;&amp;lt;br&amp;gt;&amp;lt;p&amp;gt;&amp;lt;strong&amp;gt;Bottom line:&amp;lt;/strong&amp;gt; While the extreme durability means fewer bags in landfills over time, there&amp;#39;s zero information about recycled materials, sustainable manufacturing, or responsible disposal options. Default score assigned due to absence of sustainability data in reviews.&amp;lt;/p&amp;gt;&lt;/p&gt;
</t>
  </si>
  <si>
    <t>&lt;p&gt;Veto Pro Pac has achieved legendary status among tradespeople on Reddit. Users describe them as built like tanks with bags surviving 10+ years of daily abuse, making them the gold standard for durability.&lt;/p&gt;&lt;ul&gt;&lt;li&gt;&lt;strong&gt;Brand loyalty runs deep:&lt;/strong&gt; Pros report buying multiple bags for different tasks, with the brand's BOGO sales creating excitement like holiday events&lt;/li&gt;&lt;li&gt;&lt;strong&gt;Investment mentality dominates:&lt;/strong&gt; Despite the $200+ price tag, users frame it as buy once cry once with one saying their bag changed my life in the industry&lt;/li&gt;&lt;li&gt;&lt;strong&gt;Minor gripes exist:&lt;/strong&gt; Some find pockets too wide causing tools to flop around, and the shoulder strap gets criticized for weak clips&lt;/li&gt;&lt;/ul&gt;&lt;br&gt;&lt;p&gt;&lt;strong&gt;Bottom line:&lt;/strong&gt; Redditors recommend it regularly as the ultimate BIFL tool bag, with professionals treating their first Veto purchase as a career milestone worth celebrating.&lt;/p&gt;</t>
  </si>
  <si>
    <t>Veto Pro Pac tool bags are genuine BIFL investments for tradespeople, with exceptional 10+ year durability under daily professional abuse. While expensive ($200+), they represent true value for professionals who need their tools organized and protected in harsh environments. The weak shoulder strap is the main failure point, but the 5-year warranty provides solid backup if purchased from authorized dealers. These bags aren't just purchases—they're career investments that professionals celebrate acquiring, though casual users may find the price hard to justify.</t>
  </si>
  <si>
    <t>"Survives daily professional abuse for 10+ years with reinforced bases and industrial-grade zippers—a legitimate BIFL product</t>
  </si>
  <si>
    <t>Limited DIY repair options, but manufacturer offers formal repair process including a zero downtime service with loaner bags</t>
  </si>
  <si>
    <t>5-year warranty is solid but requires purchase from authorized dealers—Amazon third-party sellers often void coverage</t>
  </si>
  <si>
    <t>Premium price ($200+) represents long-term value for professionals who would otherwise replace cheaper bags annually</t>
  </si>
  <si>
    <t>Achieves near-unanimous praise in trade communities where obtaining your first Veto bag is considered a career milestone</t>
  </si>
  <si>
    <t>Veto Pro Pac Tool Bags are engineered for tradespeople who demand exceptional durability. Constructed from heavy-duty PROPOLYMER with a waterproof base, these bags withstand daily professional abuse for 10+ years. The organization system keeps tools accessible while the over-molded comfort handle and stainless steel tape measure clip demonstrate attention to practical details. An investment-grade solution that outlasts multiple cheaper alternatives.</t>
  </si>
  <si>
    <t>10+ years of daily professional use</t>
  </si>
  <si>
    <t>What is the main feature of Veto Pro Pac tool bags?</t>
  </si>
  <si>
    <t>Veto Pro Pac tool bags feature a patented center panel, heavy-duty construction, and a stabilizing injection-molded waterproof base to keep tools dry. These features provide excellent organization and protection for tools in various work conditions.</t>
  </si>
  <si>
    <t>What types of tool bags does Veto Pro Pac offer?</t>
  </si>
  <si>
    <t>Veto Pro Pac offers a variety of tool bags, including backpacks like the Tech Pac, compact bags such as the Tech MC, and larger, customizable options like the DR-XL. They also have different series, including Tech Series and Contractor Series.</t>
  </si>
  <si>
    <t>Can Veto Pro Pac tool bags accommodate bulkier items?</t>
  </si>
  <si>
    <t>Yes, Veto Pro Pac tool bags, such as the Tech Pac, can accommodate bulkier items like manifold gauges, hoses, and cable wires. They also have ample space for smaller tools and accessories, making them versatile for different tasks.</t>
  </si>
  <si>
    <t>What kind of materials are Veto Pro Pac tool bags made of?</t>
  </si>
  <si>
    <t>Veto Pro Pac tool bags are made from rugged materials such as waterproof fabrics, injection-molded polypropylene bases, and heavy-duty zippers. These materials ensure durability and protection against harsh environments.</t>
  </si>
  <si>
    <t>Do Veto Pro Pac tool bags have features for easy access to tools?</t>
  </si>
  <si>
    <t>Yes, Veto Pro Pac tool bags often include features like quick-access pockets, vertically tiered pockets, and ergonomic handles to facilitate easy access to tools. This design helps reduce time spent searching for tools on the job site.</t>
  </si>
  <si>
    <t>Lasts 10+ years under daily professional use</t>
  </si>
  <si>
    <t>Heavy-duty materials withstand construction site abuse</t>
  </si>
  <si>
    <t>Exceptional organization for professional tools</t>
  </si>
  <si>
    <t>Strong 5-year warranty from manufacturer</t>
  </si>
  <si>
    <t>Shoulder strap consistently fails over time</t>
  </si>
  <si>
    <t>High price point ($200+) initial investment</t>
  </si>
  <si>
    <t>Some pockets too wide for tool stability</t>
  </si>
  <si>
    <t>Warranty void if purchased from unauthorized sellers</t>
  </si>
  <si>
    <t>{"frequency":{"frequency":"As Needed / Seasonally","description":"Clean as needed based on use and environment; lubricate zippers twice a year (more often in dusty environments)[1][2][3]."},"steps":[{"step":1,"title":"Clean","icon":"clean","description":"Brush off dirt and grit, then use an air hose to dislodge debris. Clean zipper coils with a toothbrush and mild soapy water—wipe down areas with a damp cloth for general cleaning. Avoid soaking the bag and keep it out of rain[1][3][7].","products":[{"name":"Dawn Dish Soap","price":"$4"}]},{"step":2,"title":"Condition / Maintain","icon":"condition","description":"Regularly clean and lubricate zippers with silicone spray, beeswax, or zipper lubricant to prevent binding and wear. Lubricate every six months, or more often in dusty conditions. Ensure zippers are dry before application[1][2][3].","products":[{"name":"Silicone Spray Lubricant","price":"$8"},{"name":"Beeswax Lubricant","price":"$10"}]},{"step":3,"title":"Protect / Store","icon":"protect","description":"Store sharp tools with cutting edges facing down and away from zippers. Do not overfill the bag to avoid stressing the zippers. Keep the bag away from heat sources and store in a dry place when not in use[1][2][3].","products":[]}]}</t>
  </si>
  <si>
    <t>The majority of Pro Pac tool bags are manufactured in China at top factories; some production also occurs in Myanmar, but China is cited as the main site.</t>
  </si>
  <si>
    <t>professional tool bag, heavy-duty storage, waterproof tool carrier, tradesperson equipment, durable tool organization, construction gear, jobsite essentials, weather-resistant bag, premium tool storage, contractor bag</t>
  </si>
  <si>
    <t>Professional jobsite work, Daily contractor use, Organized tool transport, Industrial environments, All-weather construction sites</t>
  </si>
  <si>
    <t>""Replaced annual-failure bags from big box stores with Vetos that last a decade or more under daily professional use." – Reddit user</t>
  </si>
  <si>
    <t>My bag changed my life in the industry—worth every penny despite the $200+ price tag." – Professional tradesperson</t>
  </si>
  <si>
    <t>Occidental</t>
  </si>
  <si>
    <t>Leather Tool Belts</t>
  </si>
  <si>
    <t>https://www.amazon.com/Occidental-Leather-5035-LG-Ranger/dp/B00HGASZ3Q/ref=sr_1_1?crid=29N46DX3970B4&amp;dib=eyJ2IjoiMSJ9.UJJkh2IUiQMJbYDADgBNbn6GSWCcHyWSYjVX8J0avKsM1YJItG2hlC9CwUViDYkoKMd87rFN1Ur7E6ECcTe_McnYLE4BTRIndfGvhGfit42jkcTwSdoKzIKLE7nq7FymJ5Lr0Qe-6erLGHWBRaNcljUZtHo3peVcM3uM8Qouj6HPeUjPdiJQI-lFToZv594itrSPalxXXQ9ivOq_6Iz4QhG0BAD3xrCgsnqixD8sWxzBSwhNU8bWEjNqPV5mHE1OvXT_2WDqLf23WISTDv0ooClHITHpVwEv3uamLPUa8fM.3GsqR27rqMigiZbwZvddTqC8_6-e6fSi6SGaWHJNcqs&amp;dib_tag=se&amp;keywords=occidental%2Bleather%2Btool%2Bbelt&amp;linkCode=ll2&amp;linkId=03f3c1d39524aba434bcf041a53c6a38&amp;qid=1758266412&amp;sprefix=Occidental%2Bleather%2Caps%2C155&amp;sr=8-1&amp;th=1</t>
  </si>
  <si>
    <t>https://amzn.to/4pwT0un</t>
  </si>
  <si>
    <t>B00HGASZ3Q</t>
  </si>
  <si>
    <t>https://docs.google.com/document/d/1n3PzlLwTUny9dQoVSUfHYloOYkvZilLK9wkVbbQZkDw</t>
  </si>
  <si>
    <t>https://docs.google.com/document/d/12OLniGQYlB4v5cyEmLDt8HIE3jKwUAIVSZI-CXNvjWo/edit</t>
  </si>
  <si>
    <t>https://docs.google.com/document/d/1o9aXd3zi8qaoeEIML3z_uKxwOBam9E4gJKAHFllKc50/edit</t>
  </si>
  <si>
    <t>https://docs.google.com/document/d/1szjH-bB_0rkd1jeS4PHEJSPDJ76hK3HRIk_dm0wLH10/edit</t>
  </si>
  <si>
    <t>https://docs.google.com/document/d/1Mk7gAuyd2ubYDZgOQvXyF42dPRm3vP3d8CXJXMFi8bA/edit</t>
  </si>
  <si>
    <t>https://www.amazon.com/stores/OccidentalLeather/page/2DFB49CD-0574-4093-BC4B-A874F11D535A?lp_asin=B00HGASZ3Q&amp;ref_=ast_bln&amp;store_ref=bl_ast_dp_brandLogo_sto</t>
  </si>
  <si>
    <t>https://m.media-amazon.com/images/I/61GZDAo7ElL._AC_SL1500_.jpg</t>
  </si>
  <si>
    <t>https://m.media-amazon.com/images/I/61GZDAo7ElL._AC_SL1500_.jpg, https://m.media-amazon.com/images/I/71cWp7eNdPL._AC_SL1500_.jpg, https://m.media-amazon.com/images/I/71ZwPTV161L._AC_SL1500_.jpg, https://m.media-amazon.com/images/I/81TW820+RSL._AC_SL1500_.jpg, https://m.media-amazon.com/images/I/71ac6D0C0VL._AC_SL1500_.jpg, https://m.media-amazon.com/images/I/81xlDmGO83L._AC_SL1500_.jpg</t>
  </si>
  <si>
    <t>Tools &amp; Home Improvement &gt; Power &amp; Hand Tools &gt; Tool Organizers &gt; Tool Belts</t>
  </si>
  <si>
    <t>LEATHER WORK BELT - A quality ranger-style 3” work belt. Constructed entirely of the highest quality 12-14 oz. Bridle leather to provide support and comfort. Edge stitched for quality, appearance, and strength FEATURES - Equipped with a 2” wide heavy leather tongue and a nickel plated steel roller buckle SPECIFICATIONS - It is available in sizes Small to XX-Large USA MADE - Since 1980, Occidental Leather has set the quality standard in the tool belt industry—and has earned the reputation of having no equal</t>
  </si>
  <si>
    <t>Since 1980 Occidental Leather has been known for manufacturing the highest quality tool bags and accessories in the USA. All of the Occidental Leather products are hand made in Sonoma County, CA with the highest quality standards.</t>
  </si>
  <si>
    <t>6"W x 3"H</t>
  </si>
  <si>
    <t>LEATHER WORK BELT - A quality ranger-style 3” work belt. Constructed entirely of the highest quality 12-14 oz. Bridle leather to provide support and comfort. Edge stitched for quality, appearance, and strength</t>
  </si>
  <si>
    <t>FEATURES - Equipped with a 2” wide heavy leather tongue and a nickel plated steel roller buckle</t>
  </si>
  <si>
    <t>SPECIFICATIONS - It is available in sizes Small to XX-Large</t>
  </si>
  <si>
    <t>USA MADE - Since 1980, Occidental Leather has set the quality standard in the tool belt industry—and has earned the reputation of having no equal</t>
  </si>
  <si>
    <t>&lt;p&gt;Occidental leather tool belts represent the gold standard in durability for professional tradespeople. Multiple reviews across platforms consistently cite decades of daily use with minimal failure. The thick full-grain leather and solid hardware are specifically engineered to withstand the weight and abuse of loaded tool pouches day after day.&lt;/p&gt;&lt;ul&gt;&lt;li&gt;&lt;strong&gt;Exceptional longevity:&lt;/strong&gt; Users repeatedly report 20-30 years of professional daily use, with many tradespeople stating this was only their second belt in a multi-decade career.&lt;/li&gt;&lt;li&gt;&lt;strong&gt;Superior materials:&lt;/strong&gt; Heavy-duty American-made leather that doesn't stretch, sag or tear under tool weight, with rock-solid hardware that maintains integrity over decades.&lt;/li&gt;&lt;li&gt;&lt;strong&gt;Thoughtful construction:&lt;/strong&gt; Double stitching, quality rivets, and reinforcement at common failure points prevent the splitting and tearing that plagues cheaper alternatives within months.&lt;/li&gt;&lt;/ul&gt;&lt;br&gt;&lt;p&gt;&lt;strong&gt;Bottom line:&lt;/strong&gt; These belts genuinely represent buy-it-for-life quality with proper care. The initial stiffness and high price are simply the trade-offs for a tool belt that will likely outlast your career.&lt;/p&gt;</t>
  </si>
  <si>
    <t>&lt;p&gt;Occidental Leather tool belts show strong repairability with a 2-year warranty and lifetime repair service for all-leather models, but parts and tools aren't readily discussed in reviews.&lt;/p&gt;&lt;ul&gt;&lt;li&gt;&lt;strong&gt;Repair Service:&lt;/strong&gt; Company offers lifetime stitch and rivet repairs for all-leather Carpenter bags as noted in warranty info, but users must ship items back for service.&lt;/li&gt;&lt;li&gt;&lt;strong&gt;Durability:&lt;/strong&gt; Users report belts lasting 20-30 years with proper care, suggesting minimal repair needs during normal lifetime. Many mention belts are built to take extreme daily abuse.&lt;/li&gt;&lt;li&gt;&lt;strong&gt;Maintenance:&lt;/strong&gt; Leather requires regular conditioning during break-in period, with users reporting the stiff leather eventually molds to body. Some mention using neatsfoot oil to soften initially hard leather.&lt;/li&gt;&lt;/ul&gt;&lt;br&gt;&lt;p&gt;&lt;strong&gt;Bottom line:&lt;/strong&gt; Exceptionally durable but company-dependent repairs. While made to last decades with proper care, the lack of user-serviceable parts and DIY repair documentation keeps it from scoring higher. Most repairs require returning to manufacturer.&lt;/p&gt;</t>
  </si>
  <si>
    <t>&lt;p&gt;Occidental Leather offers a 2-year limited warranty against manufacturing defects, with additional lifetime repair service for their all-leather tool bags (stitch and rivet repairs only). This creates a multi-tiered protection system that rewards customers who invest in their premium products.&lt;/p&gt;&lt;ul&gt;&lt;li&gt;&lt;strong&gt;Coverage:&lt;/strong&gt; 2-year warranty on defects in materials/workmanship includes buckles, clips, rivets, assembly problems, and stitching failures.&lt;/li&gt;&lt;li&gt;&lt;strong&gt;Exclusions:&lt;/strong&gt; Normal wear and tear, misuse, alterations, and shipping costs aren't covered. International customers have no warranty coverage.&lt;/li&gt;&lt;li&gt;&lt;strong&gt;Claim Process:&lt;/strong&gt; Requires pre-authorization through their website with photos and detailed descriptions.&lt;/li&gt;&lt;/ul&gt;&lt;br&gt;&lt;p&gt;&lt;strong&gt;Bottom line:&lt;/strong&gt; The 2-year formal warranty is fair but basic; what elevates Occidental is their lifetime repair service for leather bags, matching their BIFL reputation. Users consistently report 20+ years of use, with many citing excellent support over decades.&lt;/p&gt;</t>
  </si>
  <si>
    <t xml:space="preserve">&lt;p&gt;&amp;lt;p&amp;gt;No sustainability information found in the reviews. Users focus entirely on durability and performance, mentioning that belts last 20-30 years of professional use, but don&amp;#39;t discuss materials sourcing, manufacturing practices, or environmental impact.&amp;lt;/p&amp;gt;&amp;lt;ul&amp;gt;&amp;lt;li&amp;gt;&amp;lt;strong&amp;gt;Durability signals:&amp;lt;/strong&amp;gt; Multiple users report belts lasting decades, with one saying their first belt lasted about 30 years&amp;lt;/li&amp;gt;&amp;lt;li&amp;gt;&amp;lt;strong&amp;gt;Repairability hints:&amp;lt;/strong&amp;gt; Warranty info mentions lifetime repair service for leather bags, suggesting some commitment to product longevity&amp;lt;/li&amp;gt;&amp;lt;li&amp;gt;&amp;lt;strong&amp;gt;Material quality:&amp;lt;/strong&amp;gt; Reviews praise heavy leather construction but offer no details on tanning processes or sourcing&amp;lt;/li&amp;gt;&amp;lt;/ul&amp;gt;&amp;lt;br&amp;gt;&amp;lt;p&amp;gt;&amp;lt;strong&amp;gt;Bottom line:&amp;lt;/strong&amp;gt; While extreme durability reduces replacement waste, there&amp;#39;s zero evidence of sustainable materials, ethical sourcing, or eco-friendly manufacturing. The 5.0 score reflects this complete absence of sustainability data in user reviews.&amp;lt;/p&amp;gt;&lt;/p&gt;
</t>
  </si>
  <si>
    <t>&lt;p&gt;Occidental leather tool belts are the gold standard among professional tradespeople on Reddit, with users regularly reporting belts lasting 20-30 years of daily jobsite abuse. The brand commands fierce loyalty and is considered a career milestone purchase.&lt;/p&gt;&lt;ul&gt;&lt;li&gt;&lt;strong&gt;Durability praise dominates:&lt;/strong&gt; Users share stories like second belt first one lasted about 30 years and shes seen't some blood sweat and tears after 15 months daily wear, with many calling it the last belt they'll ever buy&lt;/li&gt;&lt;li&gt;&lt;strong&gt;Break-in pain is real:&lt;/strong&gt; Multiple users warn the leather starts so stiff it's bruising my hips and requires weeks of conditioning to become comfortable&lt;/li&gt;&lt;li&gt;&lt;strong&gt;Sizing chaos frustrates buyers:&lt;/strong&gt; Get a size bigger than they recommend is common advice, with many exchanging for larger sizes to fit tool pouches and winter layers&lt;/li&gt;&lt;/ul&gt;&lt;br&gt;&lt;p&gt;&lt;strong&gt;Bottom line:&lt;/strong&gt; Despite the high price and brutal break-in period, professionals overwhelmingly endorse Occidental as a BIFL investment that justifies every penny through decades of reliable performance.&lt;/p&gt;</t>
  </si>
  <si>
    <t>Occidental leather tool belts are legitimate BIFL workhorses that professional tradespeople trust for 20-30 years of daily abuse. The exceptional full-grain leather construction and reinforced stress points justify the premium price for those who make their living from their tools. The painful break-in period and rigid sizing are real downsides, but the decades of service make this investment unmatched for serious professionals. Not for weekend warriors—this is career-spanning gear for those who demand unfailing reliability and don't mind paying for it.</t>
  </si>
  <si>
    <t>"Built to last decades of daily professional use with full-grain leather that refuses to stretch, sag or tear under heavy tool loads</t>
  </si>
  <si>
    <t>Limited DIY repairability, but lifetime stitch/rivet repair service for all-leather models offsets this weakness</t>
  </si>
  <si>
    <t>Basic 2-year warranty is underwhelming, but becomes less relevant when most users report 20+ years of service</t>
  </si>
  <si>
    <t>Eye-watering price that only makes sense for professionals who will use it daily—the definition of 'buy once, cry once'</t>
  </si>
  <si>
    <t>Universally praised by tradespeople despite brutal break-in period and confusing sizing that often requires exchanges</t>
  </si>
  <si>
    <t>Occidental leather tool belts represent the gold standard for professional tradespeople. Crafted from premium 12-14 oz. bridle leather with edge stitching for strength, these 3-inch ranger-style belts provide exceptional support for loaded tool pouches. The nickel-plated steel roller buckle and heavy 2-inch leather tongue ensure structural integrity under daily jobsite demands. American-made since 1980, these belts are designed to last decades of professional use.</t>
  </si>
  <si>
    <t>20-30 years of daily professional use with proper care</t>
  </si>
  <si>
    <t>What materials are Occidental Leather tool belts made of?</t>
  </si>
  <si>
    <t>Occidental Leather tool belts are crafted from high-quality leather, often combined with rugged industrial nylon and neoprene padding for comfort and durability in certain models.</t>
  </si>
  <si>
    <t>How do I properly size an Occidental Leather tool belt?</t>
  </si>
  <si>
    <t>To size your tool belt, measure your current belt worn at your work position including work clothes, then add about 8 inches to that measurement for proper fit and comfort according to Occidental Leather's sizing guide.</t>
  </si>
  <si>
    <t>How should I wear an Occidental Leather tool belt for best comfort?</t>
  </si>
  <si>
    <t>The tool belt should sit firmly just above your hips around your waist. If using suspenders, the belt position can be adjusted for greater freedom and comfort.</t>
  </si>
  <si>
    <t>What kind of warranty does Occidental Leather offer on their tool belts?</t>
  </si>
  <si>
    <t>Occidental Leather offers a limited two-year warranty covering defects in materials and workmanship for tool belts and bags purchased in the USA and Canada, with repair or replacement as remedy.</t>
  </si>
  <si>
    <t>How do I maintain and clean my Occidental Leather tool belt?</t>
  </si>
  <si>
    <t>Maintenance involves wiping off dirt or debris promptly with a damp cloth, especially removing oils, mud, or concrete before they dry, to protect the leather's natural oils and durability.</t>
  </si>
  <si>
    <t>Lasts 20-30 years of professional use</t>
  </si>
  <si>
    <t>Premium full-grain leather with solid hardware</t>
  </si>
  <si>
    <t>Double stitching prevents common failures</t>
  </si>
  <si>
    <t>Lifetime stitch and rivet repair service</t>
  </si>
  <si>
    <t>Extremely stiff break-in period causes pain</t>
  </si>
  <si>
    <t>Sizing issues require purchasing larger sizes</t>
  </si>
  <si>
    <t>High initial investment cost</t>
  </si>
  <si>
    <t>No warranty for international customers</t>
  </si>
  <si>
    <t>{"frequency":{"frequency":"Daily / As Needed / About Once a Year","description":"Brush off jobsite grit daily or as needed. For deeper cleaning and conditioning, perform maintenance about once a year or when leather shows dryness or wear."},"steps":[{"step":1,"title":"Clean","icon":"clean","description":"Brush off dirt and debris daily with a soft brush or cloth. For muddy or heavily soiled areas, wipe with a damp cloth using mild soap and water, avoiding harsh solvents or bleach. Let the leather dry naturally before proceeding.","products":[{"name":"Mild Soap or Saddle Soap","price":"$10-20"}]},{"step":2,"title":"Condition / Maintain","icon":"condition","description":"Apply a leather conditioner or a light coating of petroleum jelly to maintain flexibility and prevent cracking. Use a fiber-penetrating, chemically neutral product designed for leather, such as Occidental's Rugged Service Cream, and rub it evenly into the leather, allowing it to absorb fully.","products":[{"name":"Occidental Leather Rugged Service Cream","price":"$20"}]},{"step":3,"title":"Protect / Store","icon":"protect","description":"Store the belt dry and away from direct sunlight or extreme heat sources. Avoid prolonged exposure to moisture to prevent damage. Hanging or laying flat in a well-ventilated area is ideal to maintain shape and extend the belt's lifespan.","products":[]}]}</t>
  </si>
  <si>
    <t>Manufactured in Sonoma County, California; every leather tool belt is designed, cut, stitched, and riveted in-house, with no outsourcing.</t>
  </si>
  <si>
    <t>leather tool belt, occidental leather, professional construction, carpenter belt, american made, tradesperson equipment, heavy duty belt, full grain leather, durable workwear, lifetime tool belt</t>
  </si>
  <si>
    <t>Daily construction work, Professional carpentry, Heavy tool carrying, Trades apprenticeship to retirement, Jobsite durability requirements</t>
  </si>
  <si>
    <t>""Second belt first one lasted about 30 years and shes seen't some blood sweat and tears after 15 months daily wear." – Reddit user</t>
  </si>
  <si>
    <t>The leather starts so stiff it's bruising my hips and requires weeks of conditioning to become comfortable." – Reddit user</t>
  </si>
  <si>
    <t>Allen Key Wrench Sets / L-Key / Hex Key</t>
  </si>
  <si>
    <t>https://www.amazon.com/Wera-Tools-05073593001-SPKL-Multi/dp/B009ODV0OE/ref=sr_1_1?crid=4QJSYU7N3QUR&amp;dib=eyJ2IjoiMSJ9.Fept7OYd5E6PBE42AkHaRMgcs4o9CNIP5McKiwdu_fUjaYfWxf--AMtwq2hEAUi0MZ6o9AQ74sbxK_I-rTbEl2V4DCtlUZTQ6jfWZsiOB0U1SArSndvpbi85M62YggCeAudZY6WSSRYzXXAAZ_W0umgUJ7GMwI6XmDB7CQp1nxlS0BH8T5vL-ZLGXBPg9d2zSNpyoYON4KN887W_8xrSeOor6_AMx4jEdmhxYZ5VnfuuE6VkqdN1H8MdaeBZ_1NYOwk_lyDZN845CA3OPjJHwSM0K9ysLMtiT9ZMYhlNTgA.zfM8INKOX_AyNV_Ot0LE-GnVyvW8g7j_IHihlGz7Z6E&amp;dib_tag=se&amp;keywords=%22Wera%22%2BAllen%2BWrench%2BSets&amp;linkCode=ll2&amp;linkId=d8e91d3249c59d7ed6d239d363e9aaea&amp;qid=1758266459&amp;sprefix=wera%2Ballen%2Bwrench%2Bsets%2Caps%2C107&amp;sr=8-1&amp;th=1</t>
  </si>
  <si>
    <t>https://amzn.to/4gPKxyN</t>
  </si>
  <si>
    <t>B009ODV0OE</t>
  </si>
  <si>
    <t>https://docs.google.com/document/d/1yDICpx00bXPVWkkdqFoes6DtHi2UTvqtlJChekqdbi4</t>
  </si>
  <si>
    <t>https://docs.google.com/document/d/1Jr1bvXEYLduGqRTm0QWgVTZGU9gyDyFqz3AjkS-sXAE/edit</t>
  </si>
  <si>
    <t>https://docs.google.com/document/d/1BqeOgwF1rOViRz0_-jz0SGFnDkHLG_-9oE_q_hrhoD4/edit</t>
  </si>
  <si>
    <t>https://docs.google.com/document/d/1ov-8-dPoOsNboTUWR4Oq6wownJVx-sEDrqHnzBlZPXQ/edit</t>
  </si>
  <si>
    <t>https://docs.google.com/document/d/1C6ddGeWehJXxx6sc2ZozedjQeHf1Qz-Qb1ySeHOzEF4/edit</t>
  </si>
  <si>
    <t>https://www.amazon.com/stores/Wera/page/A761CEE8-FEA0-4B25-86C4-D87C331E24B6?lp_asin=B009ODV0OE&amp;ref_=ast_bln&amp;store_ref=bl_ast_dp_brandLogo_sto</t>
  </si>
  <si>
    <t>https://m.media-amazon.com/images/I/51xAbVmshZL._AC_SL1500_.jpg</t>
  </si>
  <si>
    <t>https://m.media-amazon.com/images/I/51xAbVmshZL._AC_SL1500_.jpg, https://m.media-amazon.com/images/I/710qSYb9BKL._AC_SL1500_.jpg, https://m.media-amazon.com/images/I/514ZQLW3QaL._AC_SL1200_.jpg, https://m.media-amazon.com/images/I/515sS5uN4vL._AC_SL1500_.jpg, https://m.media-amazon.com/images/I/518b8-O5yZL._AC_SL1000_.jpg, https://m.media-amazon.com/images/I/715dKUCziCL._AC_SL1500_.jpg, https://m.media-amazon.com/images/I/71l6Tzk3yXL._AC_SL1500_.jpg, https://m.media-amazon.com/images/I/61wb7k93jQL._AC_SL1500_.jpg, https://m.media-amazon.com/images/I/61co1qzGv8L._AC_SL1500_.jpg, https://m.media-amazon.com/images/I/51gRr-vSPkL._AC_SL1500_.jpg, https://m.media-amazon.com/images/I/51nvxaN9mwL._AC_SL1500_.jpg, https://m.media-amazon.com/images/I/51FprR7-4yL._AC_SL1500_.jpg, https://m.media-amazon.com/images/I/51iJj+wJEkL._AC_SL1500_.jpg, https://m.media-amazon.com/images/I/71uBg5CwVlL._AC_SL1500_.jpg, https://m.media-amazon.com/images/I/71nZmyzNiVL._AC_SL1500_.jpg, https://m.media-amazon.com/images/I/51yHFsYYuIL._AC_SL1500_.jpg, https://m.media-amazon.com/images/I/51r672VN26L._AC_SL1500_.jpg, https://m.media-amazon.com/images/I/51HFh7VLAAL._AC_SL1500_.jpg, https://m.media-amazon.com/images/I/51KNbp03LpL._AC_SL1500_.jpg, https://m.media-amazon.com/images/I/51bUZ+P8-wL._AC_SL1500_.jpg, https://m.media-amazon.com/images/I/51pp2OEC4LL._AC_SL1500_.jpg, https://m.media-amazon.com/images/I/51bKhSNhwaL._AC_SL1500_.jpg, https://m.media-amazon.com/images/I/51UQd0wr9PL._AC_SL1500_.jpg, https://m.media-amazon.com/images/I/51aTEbjW-EL._AC_SL1500_.jpg</t>
  </si>
  <si>
    <t>Tools &amp; Home Improvement &gt; Power &amp; Hand Tools &gt; Hand Tools &gt; Wrenches &gt; Hex Keys</t>
  </si>
  <si>
    <t>950 SPKL/9 SM N SB LONG ARM HEX KEY SET 950 SPKL/9 SM N SB LONG ARM HEX KEY SET 950 SPKL/9 SM N SB LONG ARM HEX KEY SET 950 SPKL/9 SM N SB LONG ARM HEX KEY SET 950 SPKL/9 SM N SB LONG ARM HEX KEY SET</t>
  </si>
  <si>
    <t>Wera Tools 05073593001 950 SPKL/9 SM N SB LONG ARM HEX KEY SET</t>
  </si>
  <si>
    <t>950 SPKL/9 SM N SB LONG ARM HEX KEY SET</t>
  </si>
  <si>
    <t>&lt;p&gt;Finally, something built right. These Wera hex keys are engineered to last a lifetime, with precision machining that prevents bolt stripping and superior tool steel that refuses to deform even under extreme torque.&lt;/p&gt;&lt;ul&gt;&lt;li&gt;&lt;strong&gt;Superior tool steel:&lt;/strong&gt; Multiple users report these are stupidly durable with no deformation even when removing seized fasteners. The hardened tool steel shows virtually no wear after years of professional use.&lt;/li&gt;&lt;li&gt;&lt;strong&gt;Hex-Plus technology:&lt;/strong&gt; The concave-sided design creates more contact with bolt heads, preventing stripping. Users consistently report successfully removing damaged bolts that inferior tools couldn't budge.&lt;/li&gt;&lt;li&gt;&lt;strong&gt;Design limitations:&lt;/strong&gt; The plastic holder is universally criticized as flimsy and difficult to use. The colored sleeves, while helpful for identification, prevent use in recessed holes and the size markings wear off over time.&lt;/li&gt;&lt;/ul&gt;&lt;br&gt;&lt;p&gt;&lt;strong&gt;Bottom line:&lt;/strong&gt; The keys themselves are virtually indestructible heirloom-quality tools that will outlast cheaper alternatives by decades, though the storage solution is disappointingly cheap for a premium product.&lt;/p&gt;</t>
  </si>
  <si>
    <t>&lt;p&gt;Wera hex keys show exceptional durability with minimal repair needs, built from high-quality tool steel that resists deformation even under heavy torque.&lt;/p&gt;&lt;ul&gt;&lt;li&gt;&lt;strong&gt;Durability:&lt;/strong&gt; Users consistently report keys remain undamaged after years of professional use, with no twisting or deformation even on stubborn bolts.&lt;/li&gt;&lt;li&gt;&lt;strong&gt;Self-maintaining:&lt;/strong&gt; The Hex-Plus design prevents bolt stripping, eliminating a common failure point and reducing the need for repairs of both the tool and fasteners.&lt;/li&gt;&lt;li&gt;&lt;strong&gt;Replacement parts:&lt;/strong&gt; While the tools themselves rarely need repair, the most common failure point is the plastic holder, which many users replace with custom 3D-printed alternatives.&lt;/li&gt;&lt;/ul&gt;&lt;br&gt;&lt;p&gt;&lt;strong&gt;Bottom line:&lt;/strong&gt; These are lifetime tools that rarely need fixing, though Wera's warranty policy classifies them as "consumables" - a contradiction to their actual longevity that slightly reduces their otherwise excellent repairability score.&lt;/p&gt;</t>
  </si>
  <si>
    <t>&lt;p&gt;Wera's warranty policy for hex keys is ambiguous and inconsistent. While Wera offers a lifetime warranty on many hand tools, hex keys are explicitly classified as "consumable" items with limited or no warranty coverage.&lt;/p&gt;&lt;ul&gt;&lt;li&gt;&lt;strong&gt;Official policy:&lt;/strong&gt; L-keys/hex keys are categorized as consumables and generally excluded from Wera's lifetime warranty protection.&lt;/li&gt;&lt;li&gt;&lt;strong&gt;User experiences:&lt;/strong&gt; Multiple reports from BIFL communities indicate inconsistent warranty enforcement, with some users being denied claims because hex keys are considered "consumable."&lt;/li&gt;&lt;li&gt;&lt;strong&gt;Documentation:&lt;/strong&gt; Warranty information is not prominently featured on product listings, creating confusion about coverage expectations.&lt;/li&gt;&lt;/ul&gt;&lt;br&gt;&lt;p&gt;&lt;strong&gt;Bottom line:&lt;/strong&gt; Despite the tools' reputation for durability, Wera's official position that hex keys are consumables undermines the BIFL proposition and limits warranty protection for these otherwise excellent tools.&lt;/p&gt;</t>
  </si>
  <si>
    <t xml:space="preserve">&lt;p&gt;&amp;lt;p&amp;gt;No sustainability claims or evidence found in the reviews. Users focus entirely on durability, performance, and long-term value without mentioning materials sourcing, recycled content, packaging waste, or environmental impact.&amp;lt;/p&amp;gt;&amp;lt;ul&amp;gt;&amp;lt;li&amp;gt;&amp;lt;strong&amp;gt;Durability Focus:&amp;lt;/strong&amp;gt; Multiple reviewers state these will last a lifetime and show no signs of wear after years of professional use&amp;lt;/li&amp;gt;&amp;lt;li&amp;gt;&amp;lt;strong&amp;gt;Repair Potential:&amp;lt;/strong&amp;gt; Users report successfully removing damaged bolts that cheaper tools couldn&amp;#39;t touch, preventing wasteful replacements&amp;lt;/li&amp;gt;&amp;lt;li&amp;gt;&amp;lt;strong&amp;gt;Missing Info:&amp;lt;/strong&amp;gt; No mentions of recycled materials, eco-friendly manufacturing, or end-of-life recycling programs&amp;lt;/li&amp;gt;&amp;lt;/ul&amp;gt;&amp;lt;br&amp;gt;&amp;lt;p&amp;gt;&amp;lt;strong&amp;gt;Bottom line:&amp;lt;/strong&amp;gt; While built to last decades (reducing replacement waste), the product lacks any documented sustainability initiatives or eco-conscious design choices beyond basic longevity.&amp;lt;/p&amp;gt;&lt;/p&gt;
</t>
  </si>
  <si>
    <t>&lt;p&gt;Wera hex keys are community favorites with passionate defenders who say they'll check that box for life. Users report these are stupidly durable and the Hex-Plus design is a game-changer that prevents stripping and even removes already-damaged bolts.&lt;/p&gt;&lt;ul&gt;&lt;li&gt;&lt;strong&gt;Durability praise:&lt;/strong&gt; Professionals and hobbyists alike report no signs of wear after years of heavy use, with many stating they haven't stripped a single bolt since switching to Wera&lt;/li&gt;&lt;li&gt;&lt;strong&gt;Storage frustration:&lt;/strong&gt; The plastic holder is universally hated - users call it maddeningly difficult and many resort to 3D-printing custom solutions&lt;/li&gt;&lt;li&gt;&lt;strong&gt;Warranty confusion:&lt;/strong&gt; Mixed experiences with some told hex keys are consumables not covered, which clashes with the premium price and BIFL expectations&lt;/li&gt;&lt;/ul&gt;&lt;br&gt;&lt;p&gt;&lt;strong&gt;Bottom line:&lt;/strong&gt; Despite the terrible case and warranty concerns, the exceptional performance and bolt-saving Hex-Plus technology make these a BIFL winner that users proudly recommend.&lt;/p&gt;</t>
  </si>
  <si>
    <t>Wera hex keys are engineering marvels that outperform and outlast cheaper alternatives by decades. The Hex-Plus design prevents bolt stripping while hardened tool steel resists deformation under extreme torque. These are true lifetime tools for professionals and serious DIYers who want the best. Despite the premium price, the value is exceptional for the performance delivered. Major drawbacks include a universally hated plastic holder, colored sleeves that prevent use in recessed holes, and a contradictory warranty policy that classifies these durable tools as 'consumables' with limited coverage.</t>
  </si>
  <si>
    <t>"Virtually indestructible tool steel shows no deformation even after years removing seized fasteners</t>
  </si>
  <si>
    <t>Hex-Plus technology creates superior contact with bolt heads, preventing stripping and saving damaged fasteners</t>
  </si>
  <si>
    <t>Warranty is a significant weakness - officially classified as 'consumables' despite lifetime durability</t>
  </si>
  <si>
    <t>Premium price justified by performance and longevity, though the flimsy plastic holder feels like a cost-cutting afterthought</t>
  </si>
  <si>
    <t>Professionals and hobbyists unanimously praise performance while universally criticizing the storage solution</t>
  </si>
  <si>
    <t>Wera Hex Key Sets deliver precision engineering and uncompromising durability for professional and serious DIY use. Crafted from superior tool steel, these keys resist deformation even under extreme torque. The innovative Hex-Plus technology creates more contact with bolt heads, preventing stripping and successfully removing damaged fasteners. Color-coded for quick identification, these virtually indestructible tools offer decades of reliable performance.</t>
  </si>
  <si>
    <t>Lifetime use with no deformation or wear under normal conditions</t>
  </si>
  <si>
    <t>What is Wera Hex-Plus technology, and how does it benefit L-key tools?</t>
  </si>
  <si>
    <t>Wera Hex-Plus technology features reshaped edges that provide a larger contact surface within the screw head, reducing the risk of rounding and extending the life of both the tool and the screw. This design also allows up to 20% more torque transfer compared to standard hex keys.</t>
  </si>
  <si>
    <t>Are Wera hex key sets made of stainless steel?</t>
  </si>
  <si>
    <t>Wera offers some L-key sets in stainless steel, but not all models are stainless—some are made from hardened, corrosion-resistant steel with a black finish. Product listings specify the material, and user experiences confirm the existence of both stainless and black (non-stainless) options.</t>
  </si>
  <si>
    <t>Are the handles of Wera L-keys comfortable to use?</t>
  </si>
  <si>
    <t>Wera L-keys have finger protection rubber sleeves with easy-to-grip material, ensuring comfort and safety during use. Users report superior ergonomics and grip compared to other brands.</t>
  </si>
  <si>
    <t>How are the L-keys stored in the Wera set?</t>
  </si>
  <si>
    <t>Wera L-key sets come with a fold-over clip and a sliding switch that allows easy insertion and removal of tools. Each set is organized for compact, secure storage, and each key is laser engraved for quick identification.</t>
  </si>
  <si>
    <t>How do Wera hex keys compare to other major brands like Bondhus or Wiha?</t>
  </si>
  <si>
    <t>User reviews and forums indicate Wera hex keys are highly regarded for finish, grip, and fit, often preferred over Bondhus and Wiha. While all are quality brands, Wera stands out for ergonomics and tight fit in screw heads.</t>
  </si>
  <si>
    <t>Hex-Plus design prevents bolt stripping</t>
  </si>
  <si>
    <t>Virtually indestructible tool steel construction</t>
  </si>
  <si>
    <t>Removes damaged bolts other tools can't</t>
  </si>
  <si>
    <t>Shows no wear after years of use</t>
  </si>
  <si>
    <t>Flimsy plastic holder universally criticized</t>
  </si>
  <si>
    <t>Classified as consumables under warranty policy</t>
  </si>
  <si>
    <t>Colored sleeves prevent access to recessed bolts</t>
  </si>
  <si>
    <t>Size markings wear off over time</t>
  </si>
  <si>
    <t>{"frequency":{"frequency":"As Needed","description":"Maintain the Allen key wrench set whenever it shows signs of dirt, rust, or reduced performance to ensure long-lasting durability and optimal function."},"steps":[{"step":1,"title":"Clean","icon":"clean","description":"Wipe the keys with a clean, dry cloth to remove dirt and grease. For stubborn grime, use a slightly damp cloth but avoid soaking or using harsh chemicals that could damage the surface or protective coatings.","products":[{"name":"Microfiber Cleaning Cloth","price":"$5-10"}]},{"step":2,"title":"Condition / Maintain","icon":"condition","description":"Apply a light machine oil or corrosion inhibitor to the metal surfaces to prevent rust and maintain smooth handling. Avoid heavy lubricants to prevent residue buildup. Inspect keys for any permanent deformation and replace if necessary to avoid breakage.","products":[{"name":"3-in-1 Multi-Purpose Oil","price":"$7-12"}]},{"step":3,"title":"Protect / Store","icon":"protect","description":"Store the keys in a dry, cool place in their original case or organizer to avoid moisture and physical damage. Avoid exposure to corrosive environments or prolonged humidity to maximize lifespan.","products":[]}]}</t>
  </si>
  <si>
    <t>Wera Hex Key L-Keys are manufactured in Wera's main facility in Germany using precision engineering and proprietary Hex-Plus technology.</t>
  </si>
  <si>
    <t>hex key set, allen wrench, l-key, wera tools, professional hand tools, hex-plus technology, bolt stripping prevention, color-coded tools, bike maintenance, durable tools</t>
  </si>
  <si>
    <t>Professional mechanical work, Bicycle maintenance and repair, Furniture assembly, Automotive repairs, Electronics disassembly</t>
  </si>
  <si>
    <t>""These are stupidly durable with no deformation even when removing seized fasteners. I haven't stripped a single bolt since switching to Wera." – Reddit user</t>
  </si>
  <si>
    <t>The Hex-Plus design is a game-changer, but the plastic holder is maddeningly difficult. I 3D-printed a custom solution instead." – Amazon reviewer</t>
  </si>
  <si>
    <t>WeatherTech</t>
  </si>
  <si>
    <t>Floor Mats / Car Mats / Vehicle Mats</t>
  </si>
  <si>
    <t>https://www.amazon.com/WeatherTech-Custom-FloorLiner-2017-2019-Honda/dp/B07RX43393/ref=sr_1_1_sspa?crid=13FVD8GZ49Y5U&amp;dib=eyJ2IjoiMSJ9.qHTBVl9tp8GlmlWzR_iaCSK570LX8RT6G8xbD2RV4pcAoj4VUcUkONXGXmtOwEYwzOjXSDh3LcowYNiGhdwtuItEYcoYkJaPDBECmcCsZrrdU3-xom1KbKuxJpMVrbQut8m-VLiQDiGBm4ClahU9NT_qVCPoNXH89PuIBlo_eOXzvDDhTCNeNASKuY2cylcgBEIeF3rRAn1AL6I6Nabpu2qPsnO-LP93xThWSWsbCm7s4XVNV2UockwKvU9X5cUv1aREoOmu-_GCYBYUycexOTRf_rlL1bYQEswLyC3RpBw.xvAGkHTv0JL1gCPbDYfw-Or72X_wIUXID6sGrC5sOBs&amp;dib_tag=se&amp;keywords=weathertech%2Bfloor%2Bmats&amp;linkCode=ll2&amp;linkId=cb22486062a35a9d3376d23f934854e3&amp;qid=1758266503&amp;sprefix=WeatherTech%2Caps%2C125&amp;sr=8-1-spons&amp;sp_csd=d2lkZ2V0TmFtZT1zcF9hdGY&amp;th=1</t>
  </si>
  <si>
    <t>https://amzn.to/46ucKpV</t>
  </si>
  <si>
    <t>B07RX43393</t>
  </si>
  <si>
    <t>https://docs.google.com/document/d/1ZIC4HWX2M5_jjDEiOImxlerLDXj79Oz8r9g0wrhCY3Y</t>
  </si>
  <si>
    <t>https://docs.google.com/document/d/1342zg8YGIQqLSNRWqojxe3yT9A5EECqbCjAdE4BtEl0/edit</t>
  </si>
  <si>
    <t>https://docs.google.com/document/d/1gZw1EoEQ6S7WNGS-3FtCeVoIbXnTustbEc339Sh8lhM/edit</t>
  </si>
  <si>
    <t>https://docs.google.com/document/d/17JkPhEJx4XPmFoMSViDExRv7bIfQkyXebq6ueKbcqdU/edit</t>
  </si>
  <si>
    <t>https://docs.google.com/document/d/1jhnFCKcc07PIkYp1cy06izSG-c75-Y4CeOrpSHHv0Dw/edit</t>
  </si>
  <si>
    <t>https://www.amazon.com/stores/WeatherTech/page/06FCB5D9-8618-45A8-8154-3E6F03E16FF3?lp_asin=B07RX43393&amp;ref_=ast_bln&amp;store_ref=bl_ast_dp_brandLogo_sto</t>
  </si>
  <si>
    <t>https://m.media-amazon.com/images/I/715Bz0kQiBL._AC_SL1500_.jpg</t>
  </si>
  <si>
    <t>https://m.media-amazon.com/images/I/715Bz0kQiBL._AC_SL1500_.jpg, https://m.media-amazon.com/images/I/616xhyYKNjL._AC_.jpg, https://m.media-amazon.com/images/I/81L5PC3GgoL._AC_SL1500_.jpg, https://m.media-amazon.com/images/I/81VIsjqlLNL._AC_SL1500_.jpg, https://m.media-amazon.com/images/I/71co13aP8HL._AC_.jpg, https://m.media-amazon.com/images/I/71OBHmKuOfL._AC_SL1500_.jpg, https://m.media-amazon.com/images/I/814yLP-gMjL._AC_SL1500_.jpg, https://m.media-amazon.com/images/I/812wjlDOmsL._AC_SL1500_.jpg, https://m.media-amazon.com/images/I/71RSzuYdOwL._AC_SL1441_.jpg</t>
  </si>
  <si>
    <t>Automotive &gt; Interior Accessories &gt; Floor Mats &amp; Cargo Liners &gt; Floor Mats</t>
  </si>
  <si>
    <t>Fits select 2017-2022 Honda CR-V, 2020-2022 Honda CR-V Hybrid Models. Please confirm fitment to your year, make, and model in Amazon Garage prior to purchase. Coverage Area: 1st &amp; 2nd Row, Color: Black The FloorLiner is proudly designed, engineered, and manufactured with American made tooling in the USA. A patented High-Density Tri-Extruded (HDTE) material allows for a rigid core for strength while offering surface friction to the carpet, as well as a tactile feel to the surface! Advanced surfacing creates channels that carry fluids and debris to a lower reservoir with further channeling to help minimize fluid movement while driving! Images may be representative and may not reflect the actual vehicle or part.</t>
  </si>
  <si>
    <t>33 x 25 x 6 inches</t>
  </si>
  <si>
    <t>Fits select 2017-2022 Honda CR-V, 2020-2022 Honda CR-V Hybrid Models. Please confirm fitment to your year, make, and model in Amazon Garage prior to purchase.</t>
  </si>
  <si>
    <t>Coverage Area: 1st &amp; 2nd Row, Color: Black</t>
  </si>
  <si>
    <t>The FloorLiner is proudly designed, engineered, and manufactured with American made tooling in the USA.</t>
  </si>
  <si>
    <t>A patented High-Density Tri-Extruded (HDTE) material allows for a rigid core for strength while offering surface friction to the carpet, as well as a tactile feel to the surface! Advanced surfacing creates channels that carry fluids and debris to a lower reservoir with further channeling to help minimize fluid movement while driving!</t>
  </si>
  <si>
    <t>Images may be representative and may not reflect the actual vehicle or part.</t>
  </si>
  <si>
    <t>&lt;p&gt;WeatherTech floor mats are built to outlast most competing products and often the vehicles they're installed in. Many users report passing them down between multiple vehicles over 10+ years of continuous use, though a significant minority experience edge curling within months.&lt;/p&gt;&lt;ul&gt;&lt;li&gt;&lt;strong&gt;Build quality:&lt;/strong&gt; High-density polymer resists cracking and breaking even in extreme temperature variations. Users consistently note how they maintain structural integrity after years of abuse from boots, salt, and mud.&lt;/li&gt;&lt;li&gt;&lt;strong&gt;Longevity evidence:&lt;/strong&gt; Multiple reports of mats surviving 10+ years of daily use in harsh conditions. Many owners buy them for every vehicle they own because previous sets are still functional years later.&lt;/li&gt;&lt;li&gt;&lt;strong&gt;Quality concerns:&lt;/strong&gt; Edge curling is the primary failure point, with some users reporting edges rolling up within 2-3 months. This suggests potential material or design issues in newer production runs.&lt;/li&gt;&lt;/ul&gt;&lt;br&gt;&lt;p&gt;&lt;strong&gt;Bottom line:&lt;/strong&gt; These mats represent true BIFL quality for most owners, but recent quality control inconsistencies prevent a perfect score. When you get a good set, they'll likely outlast your vehicle.&lt;/p&gt;</t>
  </si>
  <si>
    <t>&lt;p&gt;WeatherTech floor mats receive an outstanding repairability score due to their exceptional durability and simple maintenance design.&lt;/p&gt;&lt;ul&gt;&lt;li&gt;&lt;strong&gt;Maintenance:&lt;/strong&gt; Users consistently report how easy it is to remove, hose down, and restore to like-new condition without special tools or products.&lt;/li&gt;&lt;li&gt;&lt;strong&gt;Longevity:&lt;/strong&gt; Multiple reviews mention mats being passed down between vehicles over 10+ years while maintaining functionality.&lt;/li&gt;&lt;li&gt;&lt;strong&gt;Repair needs:&lt;/strong&gt; The primary failure mode (edge curling) requires no specialized repair as the product is designed to be replaced as a complete unit under the lifetime warranty.&lt;/li&gt;&lt;/ul&gt;&lt;br&gt;&lt;p&gt;&lt;strong&gt;Bottom line:&lt;/strong&gt; These mats rarely require actual repair since they're designed as durable single-piece items that can be easily cleaned and maintained, with serious defects covered by the lifetime warranty for original owners.&lt;/p&gt;</t>
  </si>
  <si>
    <t>&lt;p&gt;WeatherTech offers a Lifetime Limited Warranty for the original purchaser and vehicle, covering manufacturing defects but excluding normal wear and tear.&lt;/p&gt;&lt;ul&gt;&lt;li&gt;&lt;strong&gt;Verification:&lt;/strong&gt; The warranty is well-documented on their official site and consistently mentioned in customer reviews.&lt;/li&gt;&lt;li&gt;&lt;strong&gt;Claims Process:&lt;/strong&gt; Requires proof of purchase and photos of the defect, with WeatherTech determining whether to replace or offer a prorated replacement.&lt;/li&gt;&lt;li&gt;&lt;strong&gt;User Experience:&lt;/strong&gt; Long-term customers report successful warranty claims, with some mentioning mats lasting over a decade before replacement was needed.&lt;/li&gt;&lt;/ul&gt;&lt;br&gt;&lt;p&gt;&lt;strong&gt;Bottom line:&lt;/strong&gt; WeatherTech's lifetime warranty is legitimate and honored based on customer testimonials, though normal wear is excluded and they maintain final decision rights on replacements. Their reputation for standing behind products is strong in the BIFL community.&lt;/p&gt;</t>
  </si>
  <si>
    <t xml:space="preserve">&lt;p&gt;&amp;lt;p&amp;gt;No sustainability claims or evidence found in the reviews. Users focus entirely on durability and performance, but don&amp;#39;t mention recycled materials, manufacturing processes, or end-of-life disposal.&amp;lt;/p&amp;gt;&amp;lt;ul&amp;gt;&amp;lt;li&amp;gt;&amp;lt;strong&amp;gt;Durability signals:&amp;lt;/strong&amp;gt; Multiple users report mats lasting 10+ years and being passed between vehicles, which reduces waste through longevity&amp;lt;/li&amp;gt;&amp;lt;li&amp;gt;&amp;lt;strong&amp;gt;Material concerns:&amp;lt;/strong&amp;gt; Some users describe edges curling within months and materials feeling lightweight or flimsy, suggesting variable quality that could lead to premature replacement&amp;lt;/li&amp;gt;&amp;lt;li&amp;gt;&amp;lt;strong&amp;gt;No eco info:&amp;lt;/strong&amp;gt; Zero mentions of recycled content, sustainable sourcing, packaging waste, or recyclability of the product itself&amp;lt;/li&amp;gt;&amp;lt;/ul&amp;gt;&amp;lt;br&amp;gt;&amp;lt;p&amp;gt;&amp;lt;strong&amp;gt;Bottom line:&amp;lt;/strong&amp;gt; While the lifetime warranty and reports of decade-long use suggest less frequent replacement than cheaper alternatives, there&amp;#39;s no evidence of environmental responsibility beyond accidental sustainability through durability. Score reflects lack of sustainability data rather than poor practices.&amp;lt;/p&amp;gt;&lt;/p&gt;
</t>
  </si>
  <si>
    <t>&lt;p&gt;WeatherTech dominates Reddit discussions as the gold standard for automotive floor protection, though their premium pricing sparks heated debates. Users consistently praise their 10+ year lifespan with stories of mats being passed down from vehicle to vehicle still going strong.&lt;/p&gt;&lt;ul&gt;&lt;li&gt;&lt;strong&gt;Loyalty runs deep:&lt;/strong&gt; Redditors repeatedly state they'd never own a car without them again and many are on their third or fourth set across multiple vehicles&lt;/li&gt;&lt;li&gt;&lt;strong&gt;Fit frustrates some:&lt;/strong&gt; Common gripe is that WeatherTech leaves gaps along the sides allowing debris underneath, prompting many to recommend TuxMat for better coverage&lt;/li&gt;&lt;li&gt;&lt;strong&gt;Price resistance real:&lt;/strong&gt; At nearly $300 for a full set, budget-conscious buyers actively seek alternatives like Smartliner or Husky, though most admit WeatherTech's durability justifies the cost long-term&lt;/li&gt;&lt;/ul&gt;&lt;br&gt;&lt;p&gt;&lt;strong&gt;Bottom line:&lt;/strong&gt; Despite pricing complaints and emerging competitors, WeatherTech remains the BIFL community's benchmark for vehicle protection with proven decade-plus durability.&lt;/p&gt;</t>
  </si>
  <si>
    <t>WeatherTech floor mats represent true BIFL quality with an 8.5/10 rating. These high-density polymer mats routinely outlast multiple vehicles, with many users reporting 10+ years of continuous service. Their primary strength is exceptional durability in harsh conditions, though recent quality concerns about edge curling cannot be ignored. Perfect for drivers in extreme climates willing to invest upfront for long-term protection. While expensive at nearly $300 for a full set, their longevity, easy maintenance, and solid warranty make them a legitimate buy-it-for-life purchase despite sustainability questions.</t>
  </si>
  <si>
    <t>"Outlasts most vehicles with high-density polymers that withstand extreme temperatures, salt, mud, and daily abuse for 10+ years</t>
  </si>
  <si>
    <t>Virtually maintenance-free with simple hose-down cleaning and almost no repair needs during their lifetime</t>
  </si>
  <si>
    <t>Lifetime Limited Warranty for original purchaser is consistently honored according to long-term users</t>
  </si>
  <si>
    <t>Premium pricing ($300/set) justified through durability that allows transfer between multiple vehicles</t>
  </si>
  <si>
    <t>Community consensus views them as the gold standard despite emerging competitors like TuxMat offering better edge coverage</t>
  </si>
  <si>
    <t>WeatherTech FloorLiners offer premium vehicle floor protection crafted from patented High-Density Tri-Extruded material. Designed with precision-fit contours and advanced channeling to capture debris and fluids, these American-made mats deliver exceptional durability. With a rigid core for strength and tactile surface friction, they protect your vehicle's interior through years of daily use in all conditions, maintaining their functionality and appearance long-term.</t>
  </si>
  <si>
    <t>10+ years, often outlasting the vehicle itself</t>
  </si>
  <si>
    <t>Are WeatherTech floor mats custom-fit for specific vehicle models?</t>
  </si>
  <si>
    <t>Yes, WeatherTech floor mats are custom-designed to fit the exact dimensions of each vehicle's floor area, ensuring precise fit and maximum coverage.</t>
  </si>
  <si>
    <t>What materials are used to make WeatherTech floor mats?</t>
  </si>
  <si>
    <t>WeatherTech mats are made from a patented high-density tri-extruded (HDTE) material, which combines a robust rubber-like backing with a wear-resistant surface and a textured top layer.</t>
  </si>
  <si>
    <t>How do I clean and maintain WeatherTech floor mats?</t>
  </si>
  <si>
    <t>WeatherTech floor mats can be cleaned by removing them from the vehicle and rinsing with water or soap and water. Avoid using harsh chemicals that could cause slipperiness; mild cleansers or specialized automotive mat cleaners are recommended.</t>
  </si>
  <si>
    <t>Will WeatherTech floor mats protect my vehicle's interior from dirt and spills?</t>
  </si>
  <si>
    <t>Yes, WeatherTech mats are designed with raised edges and retention systems to contain dirt, mud, spills, and snow, protecting the vehicle's carpet from damage and stains.</t>
  </si>
  <si>
    <t>Are WeatherTech floor mats durable enough for heavy use?</t>
  </si>
  <si>
    <t>WeatherTech mats are highly durable, designed to withstand heavy foot traffic, harsh weather conditions, and regular cleaning without cracking or breaking down.</t>
  </si>
  <si>
    <t>Outlasts multiple vehicles over 10+ years</t>
  </si>
  <si>
    <t>Easy to clean with simple hose-down</t>
  </si>
  <si>
    <t>Legitimate lifetime warranty for original purchaser</t>
  </si>
  <si>
    <t>Maintains structural integrity in extreme conditions</t>
  </si>
  <si>
    <t>Edge curling issues reported within months</t>
  </si>
  <si>
    <t>Premium pricing near $300 per set</t>
  </si>
  <si>
    <t>Leaves gaps allowing debris underneath</t>
  </si>
  <si>
    <t>No evidence of sustainable materials</t>
  </si>
  <si>
    <t>{"frequency":{"frequency":"Monthly / Seasonally / As Needed","description":"Clean mats monthly or as needed for dirt, salt, or stains; deep clean at least seasonally for best results"},"steps":[{"step":1,"title":"Clean","icon":"clean","description":"Remove and shake out loose dirt. Hose down or use a strong water jet, then apply WeatherTech FloorLiner Cleaner or a similar foaming cleaner, scrubbing with a brush. Rinse thoroughly and let dry completely before reinstalling. Avoid harsh abrasives or products that leave a white residue[1][3][5].","products":[{"name":"WeatherTech FloorLiner Cleaner","price":"$10"}]},{"step":2,"title":"Condition / Maintain","icon":"condition","description":"Use a rubber mat conditioner like Koch Chemie Gummifix (GUF) to restore color and shine without making mats slippery. Apply sparingly, distributing evenly with a microfiber applicator, and buff off excess. Do not use ArmorAll, tire shine, or other dressings, as these can make mats dangerously slick[2][4].","products":[{"name":"Koch Chemie Gummifix","price":"$20"}]},{"step":3,"title":"Protect / Store","icon":"protect","description":"Store mats indoors in a dry, cool place when not in use. Avoid folding, bending, or stacking with sharp objects. Ensure they are perfectly dry before storage to prevent mildew[1].","products":[]}]}</t>
  </si>
  <si>
    <t>WeatherTech car mats are manufactured at the company's main facility in Bolingbrook, Illinois; over 95% of products are made in the USA.</t>
  </si>
  <si>
    <t>weathertech floormats, custom fit floor liners, vehicle protection, all-weather mats, american made, high-density polymer, durable car accessory, spill containment, interior protection</t>
  </si>
  <si>
    <t>All-season vehicle protection, Winter driving with snow and salt, Off-road vehicle interior preservation, Family vehicles with kids and pets</t>
  </si>
  <si>
    <t>""I'd never own a car without WeatherTech mats again. I'm on my third vehicle with the same set and they're still going strong." – Reddit user</t>
  </si>
  <si>
    <t>They maintain structural integrity after years of abuse from boots, salt, and mud, though the edges started curling within months." – Amazon reviewer</t>
  </si>
  <si>
    <t>PeakDesign</t>
  </si>
  <si>
    <t>Camera Straps</t>
  </si>
  <si>
    <t>https://www.amazon.com/Peak-Design-CF-AS-3-Aluminium-Leather/dp/B0741FV1RL/ref=sr_1_1_sspa?dib=eyJ2IjoiMSJ9.PNF5NsZpyjQUOt2YArRhU5YQUgu2VfWkGdqKFqOE6DaxatP-1HY5K-IMnbBBecwOsa7M8Q5pkUSSHMnXOE7beg9JfpD6tp54BGY14ZwxQoHXpf7mfZvR77r0eCirE7UweNW9Pu1l5IHEW9ZLOozfVtMlYr-tvbfpclqaCNmUrjWWk3Lksgi3xTcDfWbsOOc1QqzuOpQAWqGo5kE7T3r-flBZMd45EF6sgPQgIXbkuJ8.OviLcwt9CnLE_oNUoMM6q5EMV_dPdRFhTbcUxsdFIR8&amp;dib_tag=se&amp;keywords=PeakDesign%2BCamera%2BStraps&amp;linkCode=ll2&amp;linkId=3c8196afe0fff489c3c6181dea119fd6&amp;qid=1758266593&amp;sr=8-1-spons&amp;sp_csd=d2lkZ2V0TmFtZT1zcF9hdGY&amp;th=1</t>
  </si>
  <si>
    <t>https://amzn.to/4nDPjRY</t>
  </si>
  <si>
    <t>B0741FV1RL</t>
  </si>
  <si>
    <t>https://docs.google.com/document/d/1iynziI7vDYCEGz80P17kuE0vQu2zjA8EM-X_US6Z5FM</t>
  </si>
  <si>
    <t>https://docs.google.com/document/d/1316yONsM_lNzk0X5wgor-N252XhNLrjAp4Q1cRfda04/edit</t>
  </si>
  <si>
    <t>https://docs.google.com/document/d/1Uua4EWTB1shTnSOmMlWt-jtCajuXb4uCfgrFYoLm9V8/edit</t>
  </si>
  <si>
    <t>https://docs.google.com/document/d/1o5KT-w7GJSUn_9IDDW8eauxy8RHpPPVTzkjSjhcZ8r4/edit</t>
  </si>
  <si>
    <t>https://docs.google.com/document/d/1eto2tqL98yPnDqqvH-lBCaTu9Rim6iWGehAp49A-KLY/edit</t>
  </si>
  <si>
    <t>https://www.amazon.com/stores/PeakDesign/page/6D6EB34E-0964-4547-8335-8FA2E346F776?lp_asin=B0F9B8K8Q4&amp;ref_=ast_bln&amp;store_ref=bl_ast_dp_brandLogo_sto</t>
  </si>
  <si>
    <t>https://m.media-amazon.com/images/I/61dF1XPBlRL._AC_SL1500_.jpg</t>
  </si>
  <si>
    <t>https://m.media-amazon.com/images/I/61dF1XPBlRL._AC_SL1500_.jpg, https://m.media-amazon.com/images/I/61hcjg1rhYL._AC_SL1500_.jpg, https://m.media-amazon.com/images/I/71EjOqVd7WL._AC_SL1500_.jpg, https://m.media-amazon.com/images/I/71DsY1VNaiL._AC_SL1500_.jpg, https://m.media-amazon.com/images/I/717mxxz+kEL._AC_SL1500_.jpg, https://m.media-amazon.com/images/I/81wiqFDj58L._AC_SL1500_.jpg, https://m.media-amazon.com/images/I/71zMmTkLL6L._AC_SL1500_.jpg, https://m.media-amazon.com/images/I/81fPTvpf8WL._AC_SL1500_.jpg</t>
  </si>
  <si>
    <t>Electronics &gt; Camera &amp; Photo &gt; Bags &amp; Cases &gt; Binocular, Camera &amp; Camcorder Straps</t>
  </si>
  <si>
    <t>CUFF CAMERA STRAP: The most elegant, unobtrusive way to protect your camera from accidental drops, Cuff offers ultra-strong camera drop protection in a low-profile, minimalist design that won’t get in the way of your shoot. LOW PROFILE DESIGN: This Peak Design camera strap is ultralight, compact, and features slimmer hardware with refined aesthetics, making it unobtrusive and easy to wear or store. When not in use, Cuff wraps comfortably around your wrist as a bracelet. SECURE IN A SNAP: Updated hardware lets you keep Cuff locked in an open loop so you can fit your hand through, then cinch it snug with a pull. The wrist strap instantly tightens during accidental drops for added protection and peace of mind. SECURE AND CONFIGURABLE: The unique Anchor Link system enables quick release and solid connection – each Anchor holds over 200lbs. Universally compatible with all camera systems, binoculars, rangefinders and more. RADICAL PRODUCTS, RADICAL COMPANY: Peak Design creates industry-shifting, lifetime-lasting gear with a mission to leave the world better than we found it. No investors, no venture capital – just innovation on our terms.</t>
  </si>
  <si>
    <t>Designed for photographers who need performance without the bulk, the Peak Design Leash Camera Strap offers pro-level versatility in a compact, pocket-sized design. The Leash is our narrowest strap, and is ideally suited to smaller compact or mirrorless cameras. Configurable as a sling, shoulder strap, neck strap or safety tether, this camera leash adapts to any scenario. The dual aluminum and Hypalon quick-adjusters allow smooth, one-finger length adjustments from 33 to 57 inches, while the high-quality webbing glides over clothing for quick access and all-day wear. Equipped with our Anchor Link system, this Peak Design camera strap provides fast connections and disconnections while holding over 200lbs (90kg) – strong enough to keep the heaviest of pro rigs safe. Each Anchor features 2-layer anti-abrasion thermoplastic cords with wear indicators, so you’ll always know when it’s time for a swap. Compatible with all camera systems, as well as binoculars, rangefinders, tripods and more, it’s the only strap you’ll ever need.</t>
  </si>
  <si>
    <t>CUFF CAMERA STRAP: The most elegant, unobtrusive way to protect your camera from accidental drops, Cuff offers ultra-strong camera drop protection in a low-profile, minimalist design that won’t get in the way of your shoot.</t>
  </si>
  <si>
    <t>LOW PROFILE DESIGN: This Peak Design camera strap is ultralight, compact, and features slimmer hardware with refined aesthetics, making it unobtrusive and easy to wear or store. When not in use, Cuff wraps comfortably around your wrist as a bracelet.</t>
  </si>
  <si>
    <t>SECURE IN A SNAP: Updated hardware lets you keep Cuff locked in an open loop so you can fit your hand through, then cinch it snug with a pull. The wrist strap instantly tightens during accidental drops for added protection and peace of mind.</t>
  </si>
  <si>
    <t>SECURE AND CONFIGURABLE: The unique Anchor Link system enables quick release and solid connection – each Anchor holds over 200lbs. Universally compatible with all camera systems, binoculars, rangefinders and more.</t>
  </si>
  <si>
    <t>RADICAL PRODUCTS, RADICAL COMPANY: Peak Design creates industry-shifting, lifetime-lasting gear with a mission to leave the world better than we found it. No investors, no venture capital – just innovation on our terms.</t>
  </si>
  <si>
    <t>&lt;p&gt;Finally, something built right. PeakDesign's camera straps deliver legendary durability backed by multiple 8+ year testimonials. The anchor system combines seatbelt-grade webbing with precision-machined aluminum hardware that maintains both function and appearance through years of professional use in harsh conditions.&lt;/p&gt;&lt;ul&gt;&lt;li&gt;&lt;strong&gt;Material excellence:&lt;/strong&gt; Many users report their 8-9 year old straps still functioning perfectly with only cosmetic wear. The high-grade nylon and anodized aluminum components show minimal deterioration even after exposure to rainforests, ocean spray, and daily professional use.&lt;/li&gt;&lt;li&gt;&lt;strong&gt;Failure resistance:&lt;/strong&gt; The anchor links are rated for 200+ pounds and have prevented countless expensive camera drops. Users consistently report the quick-release mechanism remains secure and functional after thousands of connections/disconnections.&lt;/li&gt;&lt;li&gt;&lt;strong&gt;Ecosystem longevity:&lt;/strong&gt; The modular design means one component's eventual replacement doesn't compromise the entire system. The consistent anchor design across generations ensures backward compatibility, giving these straps true heirloom potential.&lt;/li&gt;&lt;/ul&gt;&lt;br&gt;&lt;p&gt;&lt;strong&gt;Bottom line:&lt;/strong&gt; These are genuinely BIFL items that photographers trust with $5000+ equipment after years of abuse. The rare complaints focus on comfort issues rather than durability concerns, and the lifetime warranty is consistently honored with minimal hassle.&lt;/p&gt;</t>
  </si>
  <si>
    <t>&lt;p&gt;Peak Design straps offer excellent long-term repairability thanks to a strong modular design and exceptional warranty support.&lt;/p&gt;&lt;ul&gt;&lt;li&gt;&lt;strong&gt;Quick-connect system:&lt;/strong&gt; The Anchor Link system allows for easy part replacement without tools. Users report 8-9 years of use with anchors still being replaceable when worn.&lt;/li&gt;&lt;li&gt;&lt;strong&gt;Warranty support:&lt;/strong&gt; Peak Design offers a no-hassle lifetime warranty with numerous accounts of fast service. One user received replacement parts just hours after submitting a claim.&lt;/li&gt;&lt;li&gt;&lt;strong&gt;Simple construction:&lt;/strong&gt; The design uses minimal parts with high-quality materials (seatbelt-style webbing, anodized aluminum) that resist failure. Attachment points are the main wear area but are user-replaceable.&lt;/li&gt;&lt;/ul&gt;&lt;br&gt;&lt;p&gt;&lt;strong&gt;Bottom line:&lt;/strong&gt; These straps are built to be fixed rather than replaced, with individual parts available and a proven track record of long-term use. The only drawbacks are the proprietary nature of some components and occasional reports of magnet weakness in the clasp design.&lt;/p&gt;</t>
  </si>
  <si>
    <t>&lt;p&gt;Peak Design offers a comprehensive lifetime warranty on their camera straps, emphasizing no-hassle repairs or replacements for any functional defects.&lt;/p&gt;&lt;ul&gt;&lt;li&gt;&lt;strong&gt;Coverage:&lt;/strong&gt; Lifetime guarantee against manufacturing defects and functional failures (not cosmetic wear or misuse)&lt;/li&gt;&lt;li&gt;&lt;strong&gt;Evidence:&lt;/strong&gt; Multiple users report successful warranty claims, including a user who had a replacement part shipped within hours of submitting a request&lt;/li&gt;&lt;li&gt;&lt;strong&gt;Verification:&lt;/strong&gt; Warranty explicitly mentioned and validated across multiple sources, including Peak Design's official site and user testimonials&lt;/li&gt;&lt;/ul&gt;&lt;br&gt;&lt;p&gt;&lt;strong&gt;Bottom line:&lt;/strong&gt; Peak Design stands firmly behind their products with a legitimate lifetime warranty that's consistently honored with minimal hassle, though proof of purchase is required and normal wear/cosmetic issues aren't covered.&lt;/p&gt;</t>
  </si>
  <si>
    <t xml:space="preserve">&lt;p&gt;&amp;lt;p&amp;gt;No sustainability information found in reviews. Users focus on durability and longevity but don&amp;#39;t mention recycled materials, eco-friendly packaging, or environmental practices.&amp;lt;/p&amp;gt;&amp;lt;ul&amp;gt;&amp;lt;li&amp;gt;&amp;lt;strong&amp;gt;Long lifespan:&amp;lt;/strong&amp;gt; One user replaced their strap after 8-9 years of use due to cosmetic wear, not failure&amp;lt;/li&amp;gt;&amp;lt;li&amp;gt;&amp;lt;strong&amp;gt;Lifetime warranty:&amp;lt;/strong&amp;gt; Company offers no-hassle lifetime warranty prioritizing repairs over replacements&amp;lt;/li&amp;gt;&amp;lt;li&amp;gt;&amp;lt;strong&amp;gt;Modular system:&amp;lt;/strong&amp;gt; Anchor Link design allows using one strap across multiple cameras, reducing need for multiple products&amp;lt;/li&amp;gt;&amp;lt;/ul&amp;gt;&amp;lt;br&amp;gt;&amp;lt;p&amp;gt;&amp;lt;strong&amp;gt;Bottom line:&amp;lt;/strong&amp;gt; Built to last with repair-first warranty policy, but lacks transparency on materials sourcing, manufacturing impact, or end-of-life recycling options.&amp;lt;/p&amp;gt;&lt;/p&gt;
</t>
  </si>
  <si>
    <t>&lt;p&gt;Peak Design straps are community favorites across Reddit photography subs, with users treating them as the gold standard for camera security and build quality. The Anchor Link system has become so popular that Redditors actively hack competitor straps to be PD-compatible.&lt;/p&gt;&lt;ul&gt;&lt;li&gt;&lt;strong&gt;Trusted for expensive gear:&lt;/strong&gt; Users repeatedly say they trust PD with their Leicas and pro cameras, with one reporting 8-9 years of use without failure&lt;/li&gt;&lt;li&gt;&lt;strong&gt;Ecosystem lock-in:&lt;/strong&gt; The quick-release anchors create strong brand loyalty - users buy multiple straps and even retrofit third-party straps with PD hardware&lt;/li&gt;&lt;li&gt;&lt;strong&gt;Price complaints persist:&lt;/strong&gt; High cost is the main gripe, driving many to cheaper PGYTECH alternatives that copy the core functionality&lt;/li&gt;&lt;li&gt;&lt;strong&gt;Minor design annoyances:&lt;/strong&gt; Auto-tightening on wrist strap irritates skin, metal parts can scratch cameras, and bulk/stiffness make packing difficult&lt;/li&gt;&lt;/ul&gt;&lt;br&gt;&lt;p&gt;&lt;strong&gt;Bottom line:&lt;/strong&gt; Reddit consensus is that Peak Design delivers on durability and innovation, earning BIFL respect despite premium pricing and some UX quirks that users work around.&lt;/p&gt;</t>
  </si>
  <si>
    <t>Peak Design camera straps earn their BIFL reputation with exceptional durability and a true lifetime warranty. The seatbelt-grade webbing and precision aluminum hardware maintain integrity even after 8+ years of professional abuse in harsh environments. The modular Anchor Link system creates an ecosystem that photographers trust with $5000+ gear. While sustainability credentials lack transparency, the repair-first approach and genuine long-term durability offset the premium price for serious photographers who need absolute reliability.</t>
  </si>
  <si>
    <t>"Anchors rated for 200+ pounds with multiple 8-9 year testimonials showing minimal wear even in harsh environments</t>
  </si>
  <si>
    <t>Modular construction allows individual component replacement rather than full system replacement, with parts readily available</t>
  </si>
  <si>
    <t>Lifetime warranty consistently honored with minimal hassle - one user received replacement parts hours after submitting a claim</t>
  </si>
  <si>
    <t>Premium pricing justified for professionals who need security for expensive equipment, though cheaper alternatives like PGYTECH exist</t>
  </si>
  <si>
    <t>Users consistently praise durability while working around minor UX issues like auto-tightening on wrist straps or potential camera scratching</t>
  </si>
  <si>
    <t>Peak Design's camera straps combine seatbelt-grade webbing and precision-machined aluminum hardware in a modular system trusted by professionals worldwide. The Anchor Link system provides quick-release functionality while securing equipment up to 200 pounds. These straps maintain both function and appearance through years of use in harsh conditions, offering photographers versatility and peace of mind when carrying valuable equipment.</t>
  </si>
  <si>
    <t>8-10 years of professional use, with replaceable components extending total lifespan indefinitely</t>
  </si>
  <si>
    <t>What types of camera straps does Peak Design offer?</t>
  </si>
  <si>
    <t>Peak Design offers a variety of camera straps including the Slide, Slide Lite, Leash, and Cuff. These straps cater to different needs such as portability, versatility, and ease of access, with designs ranging from wrist straps to full shoulder or neck straps.</t>
  </si>
  <si>
    <t>How do Peak Design camera strap anchors work?</t>
  </si>
  <si>
    <t>Peak Design camera straps use quick-connect anchors that attach securely to the camera’s strap loops or accessories like the Capture clip. These anchors allow users to quickly attach or detach the strap, making it convenient to switch between carrying options.</t>
  </si>
  <si>
    <t>What is the difference between the Slide and Slide Lite camera straps?</t>
  </si>
  <si>
    <t>The Slide Lite is a smaller, lighter version of the Slide strap designed for mirrorless and light DSLR cameras. Both feature smooth adjustment mechanisms and quick-pull adjusters, but Slide Lite is more compact while still capable of carrying larger cameras.</t>
  </si>
  <si>
    <t>Are Peak Design camera straps comfortable for long usage?</t>
  </si>
  <si>
    <t>Yes, Peak Design straps are designed with materials similar to seatbelt webbing, providing durability and comfort. For example, the Cuff strap, while initially stiff, loosens with use and provides a secure, comfortable fit for everyday photography.</t>
  </si>
  <si>
    <t>Can Peak Design camera straps be used with camera tripods?</t>
  </si>
  <si>
    <t>Yes, certain Peak Design straps like the Cuff can remain attached to the camera even when the camera is mounted on compatible Peak Design tripods, ensuring continuous readiness and ease of use.</t>
  </si>
  <si>
    <t>Lifetime warranty with fast, responsive service</t>
  </si>
  <si>
    <t>Anchor system rated for 200+ pounds</t>
  </si>
  <si>
    <t>8+ year lifespan reported by users</t>
  </si>
  <si>
    <t>Modular design allows easy part replacement</t>
  </si>
  <si>
    <t>Premium pricing compared to alternatives</t>
  </si>
  <si>
    <t>Metal parts may scratch camera bodies</t>
  </si>
  <si>
    <t>Wrist strap can auto-tighten uncomfortably</t>
  </si>
  <si>
    <t>Bulky design makes packing difficult</t>
  </si>
  <si>
    <t>{"frequency":{"frequency":"As Needed","description":"Inspect and clean when visibly dirty or if materials become sticky or discolored. Regular checks help maintain function and appearance."},"steps":[{"step":1,"title":"Clean","icon":"clean","description":"Wipe the strap with a damp cloth—water only is fine. For tougher grime, use a mild, non-abrasive soap. Avoid harsh chemicals or scrubbing, which can damage fabrics and coatings.","products":[{"name":"Microfiber Cleaning Cloth","price":"$5"},{"name":"Mild Dish Soap","price":"$3"}]},{"step":2,"title":"Condition / Maintain","icon":"condition","description":"Do not use leather conditioners or oils—Peak Design straps are synthetic and do not require this. If the grippy side becomes sticky or deteriorates, contact Peak Design support for guidance, as they offer a lifetime warranty on defects[2][5].","products":[]},{"step":3,"title":"Protect / Store","icon":"protect","description":"Store the strap in a dry environment away from direct sunlight. If not in use, keep it detached from the camera in a bag or drawer to prevent accidental damage or exposure to moisture.","products":[]}]}</t>
  </si>
  <si>
    <t>Peak Design camera straps are designed in the USA and manufactured in China under the company's quality control standards.</t>
  </si>
  <si>
    <t>camera strap, peak design, anchor link system, photography gear, quick-release strap, durable camera accessory, professional photography equipment, modular design, camera security, weatherproof gear</t>
  </si>
  <si>
    <t>Professional photography sessions, Adventure and outdoor photography, Daily camera carrying, Travel photography, Multiple camera management</t>
  </si>
  <si>
    <t>""These are genuinely BIFL items that photographers trust with $5000+ equipment after years of abuse." – Reddit photography community consensus</t>
  </si>
  <si>
    <t>I replaced my strap after 8-9 years of use due to cosmetic wear, not failure, and the anchors were still replaceable." – BIFL user</t>
  </si>
  <si>
    <t>Brooks</t>
  </si>
  <si>
    <t>Leather Bicycle Saddles / Bike Seats</t>
  </si>
  <si>
    <t>https://www.amazon.com/Brooks-Saddles-Standard-Bicycle-Saddle/dp/B000HZA918/ref=sr_1_1?crid=1H8WTO7ZSKAL4&amp;dib=eyJ2IjoiMSJ9.On0JNGmx4DQ6ZobME8hduXHDnBxFmcpbsf_rbEjhSpMGKGMWk3X0IKU4gPVoa5M_LFFj6H87-Wf4AfuZbcP2541ozT8IXF-b1sm098eo56PLK4uDaWI1HI354X-4PY11lfENPCZy4PK21WuNavJB10ieQ6ZwnFykvxwt2YE1zZkmE-KGi1rXUWwMafWHOvQirks92CwsMSV74L4gZlWAhwJx-ZZP7ubjjrhM1hlHg9NRkNlWTo5kyzwMmuQ3eB-OTEB81G-TrMY_HO6fCVtcnOuOmhZwz_Fvboh4qYdyELM.uasNom9P2TPcGLvqoPdWf29sZ59RWuQp1dVkYGfI_gE&amp;dib_tag=se&amp;keywords=Brooks%2B%22Leather%22%2BSaddles&amp;linkCode=ll2&amp;linkId=2d2d0b3970a4fdc3a7e38c63e778d686&amp;qid=1758266625&amp;sprefix=brooks%2Bleather%2Bsaddles%2Caps%2C76&amp;sr=8-1&amp;th=1</t>
  </si>
  <si>
    <t>https://amzn.to/3IsIELs</t>
  </si>
  <si>
    <t>B000HZA918</t>
  </si>
  <si>
    <t>https://docs.google.com/document/d/12sjfKdft7HPBr7Mqa_8RmL0TnJ0KMnJJBUyZbLpmwAM</t>
  </si>
  <si>
    <t>https://docs.google.com/document/d/1IjBl8VUP9ZZp1D93JUG6cBpq5zPLsDmpuAp1HRdK5HM/edit</t>
  </si>
  <si>
    <t>https://docs.google.com/document/d/1MD53idOk9o0d162WNKgh0E7PmvnlhSoNeXfF4bjz86A/edit</t>
  </si>
  <si>
    <t>https://docs.google.com/document/d/12Ti8WDxd0VNj928e8XJtkqInmadBv10aMkvqacaNUDE/edit</t>
  </si>
  <si>
    <t>https://docs.google.com/document/d/1cNidrhtgu3VPrPvwvdCKYWUm-WWzNZD1eD1u9XRLLFA/edit</t>
  </si>
  <si>
    <t>https://www.amazon.com/stores/BrooksEngland/page/DCBD953E-10A1-450A-8814-7A48EAC7AA3C?lp_asin=B000HZA918&amp;ref_=ast_bln&amp;store_ref=bl_ast_dp_brandLogo_sto</t>
  </si>
  <si>
    <t>https://m.media-amazon.com/images/I/41n-4x91Z1L._AC_SL1000_.jpg</t>
  </si>
  <si>
    <t>https://m.media-amazon.com/images/I/41n-4x91Z1L._AC_SL1000_.jpg, https://m.media-amazon.com/images/I/41ZrrQasTNL._AC_SL1000_.jpg, https://m.media-amazon.com/images/I/41V6C1YmT2L._AC_SL1000_.jpg, https://m.media-amazon.com/images/I/61Wh4IAjXYL._AC_SL1000_.jpg, https://m.media-amazon.com/images/I/61eXI6+ErxL._AC_SL1000_.jpg, https://m.media-amazon.com/images/I/41GICZ0F4XL._AC_SL1000_.jpg, https://m.media-amazon.com/images/I/4109IoB-G+L._AC_SL1000_.jpg</t>
  </si>
  <si>
    <t>Sports &amp; Outdoors &gt; Sports &gt; Cycling &gt; Parts &amp; Components &gt; Seats &amp; Saddles &gt; Saddles</t>
  </si>
  <si>
    <t>Leather Imported Rails: steel Shell: full-grain leather Seat Length: 275mm Seat Width: 175mm Claimed Weight: 580g</t>
  </si>
  <si>
    <t>14"L x 9"W x 4"H</t>
  </si>
  <si>
    <t>Rails: steel</t>
  </si>
  <si>
    <t>Shell: full-grain leather</t>
  </si>
  <si>
    <t>Seat Length: 275mm</t>
  </si>
  <si>
    <t>&lt;p&gt;Brooks leather saddles exemplify heirloom-grade durability with users reporting decades of reliable service when properly maintained. These handmade English saddles develop a custom fit over time, creating an intensely loyal following among cyclists who've endured the notorious break-in period.&lt;/p&gt;&lt;ul&gt;&lt;li&gt;&lt;strong&gt;Heritage Construction:&lt;/strong&gt; Full-grain leather stretched over a steel frame with copper rivets creates a product that routinely lasts 10+ years, often outliving multiple bicycles. Many users report their saddles developing perfect anatomical impressions after thousands of miles.&lt;/li&gt;&lt;li&gt;&lt;strong&gt;Maintenance Requirements:&lt;/strong&gt; Longevity demands vigilant care - regular application of Proofide conditioner, protection from rain, and tension adjustments. Water damage is the primary cause of premature failure.&lt;/li&gt;&lt;li&gt;&lt;strong&gt;Quality Concerns:&lt;/strong&gt; Some users note inconsistent modern production quality with reports of asymmetric rivets, premature sagging, and leather variations. The extended 10-year warranty (requiring registration) suggests manufacturer confidence.&lt;/li&gt;&lt;/ul&gt;&lt;br&gt;&lt;p&gt;&lt;strong&gt;Bottom line:&lt;/strong&gt; A truly buy-it-for-life product that requires commitment - both through the painful break-in period and ongoing maintenance. When properly cared for, a Brooks saddle will likely last decades, aging gracefully and becoming more comfortable with use.&lt;/p&gt;</t>
  </si>
  <si>
    <t>&lt;p&gt;Brooks leather saddles are highly repairable with excellent long-term support, though they require maintenance knowledge and specific care.&lt;/p&gt;&lt;ul&gt;&lt;li&gt;&lt;strong&gt;Parts &amp; Service:&lt;/strong&gt; Brooks offers official tension adjustment, rail replacement, and reconditioning services. Users report successful DIY tensioning using the adjustment bolt and saddle tool.&lt;/li&gt;&lt;li&gt;&lt;strong&gt;Maintenance Required:&lt;/strong&gt; Leather requires regular conditioning with Proofide; users mention needing to research proper care techniques since official guidance is limited.&lt;/li&gt;&lt;li&gt;&lt;strong&gt;Common Repairs:&lt;/strong&gt; Many users successfully address sagging by adjusting the tension bolt; broken rails can be replaced; leather cracking is preventable with proper conditioning.&lt;/li&gt;&lt;/ul&gt;&lt;br&gt;&lt;p&gt;&lt;strong&gt;Bottom line:&lt;/strong&gt; Highly repairable through both DIY methods and official channels, with potential decades of service life when properly maintained. The 10-year guarantee demonstrates the manufacturer's repair commitment.&lt;/p&gt;</t>
  </si>
  <si>
    <t>&lt;p&gt;Brooks offers a standard 2-year warranty against manufacturing defects, but their standout feature is a free 10-year extended guarantee for leather saddles registered within 3 months of purchase.&lt;/p&gt;&lt;ul&gt;&lt;li&gt;&lt;strong&gt;Registration Required:&lt;/strong&gt; Must register online with saddle code and proof of purchase within 3 months to activate the 10-year coverage.&lt;/li&gt;&lt;li&gt;&lt;strong&gt;Coverage Limitations:&lt;/strong&gt; Excludes accidental damage, neglect, improper maintenance, and second-hand purchases.&lt;/li&gt;&lt;li&gt;&lt;strong&gt;Claim Process:&lt;/strong&gt; First 2 years handled through original vendor; years 3-10 handled directly through Brooks with documentation.&lt;/li&gt;&lt;/ul&gt;&lt;br&gt;&lt;p&gt;&lt;strong&gt;Bottom line:&lt;/strong&gt; Brooks stands behind their leather saddles with exceptional long-term protection when registered, though proper documentation and maintenance are required to maintain coverage.&lt;/p&gt;</t>
  </si>
  <si>
    <t xml:space="preserve">&lt;p&gt;&amp;lt;p&amp;gt;Brooks leather saddles show strong sustainability potential through exceptional longevity and repairability, though they lack explicit eco-certifications or recycled materials.&amp;lt;/p&amp;gt;&amp;lt;ul&amp;gt;&amp;lt;li&amp;gt;&amp;lt;strong&amp;gt;Lifetime durability:&amp;lt;/strong&amp;gt; Users report saddles lasting decades with thousands of miles ridden, often outliving multiple bikes and getting passed down through generations&amp;lt;/li&amp;gt;&amp;lt;li&amp;gt;&amp;lt;strong&amp;gt;Natural materials:&amp;lt;/strong&amp;gt; Made from thick leather and steel rails that age gracefully, developing character over time rather than degrading like synthetic alternatives&amp;lt;/li&amp;gt;&amp;lt;li&amp;gt;&amp;lt;strong&amp;gt;Repair culture:&amp;lt;/strong&amp;gt; Community actively restores old saddles found on vintage bikes, with Brooks offering 10-year warranties and authorized repair locations&amp;lt;/li&amp;gt;&amp;lt;li&amp;gt;&amp;lt;strong&amp;gt;Maintenance concerns:&amp;lt;/strong&amp;gt; High water vulnerability and required conditioning mean more product care but also enable indefinite lifespan when properly maintained&amp;lt;/li&amp;gt;&amp;lt;/ul&amp;gt;&amp;lt;br&amp;gt;&amp;lt;p&amp;gt;&amp;lt;strong&amp;gt;Bottom line:&amp;lt;/strong&amp;gt; While Brooks doesn&amp;#39;t tout recycled content or carbon footprints, their saddles embody sustainability through sheer longevity - one saddle replacing dozens of disposables over a lifetime.&amp;lt;/p&amp;gt;&lt;/p&gt;
</t>
  </si>
  <si>
    <t>&lt;p&gt;Brooks leather saddles command fierce loyalty and criticism in equal measure. Users either swear by them as lifetime investments or warn others away after painful break-in failures.&lt;/p&gt;&lt;ul&gt;&lt;li&gt;&lt;strong&gt;Cult following:&lt;/strong&gt; Riders report unmatched comfort after break-in, with many owning them for decades and considering them heirloom pieces&lt;/li&gt;&lt;li&gt;&lt;strong&gt;Major barriers:&lt;/strong&gt; The brutal 100-1000 mile break-in period filters out many users, while high maintenance needs and water vulnerability frustrate commuters&lt;/li&gt;&lt;li&gt;&lt;strong&gt;Quality concerns:&lt;/strong&gt; Recent buyers report premature sagging, broken rails on Cambium models, and inconsistent leather quality compared to Brooks' legacy reputation&lt;/li&gt;&lt;/ul&gt;&lt;br&gt;&lt;p&gt;&lt;strong&gt;Bottom line:&lt;/strong&gt; A polarizing BIFL icon that delivers exceptional long-term value for patient riders willing to endure the break-in ritual, but modern quality control issues prevent a higher score.&lt;/p&gt;</t>
  </si>
  <si>
    <t>Brooks leather saddles earn their BIFL reputation through exceptional longevity (10-20+ years) when properly maintained, making them heirloom-quality cycling investments. The infamous break-in period and vigilant maintenance requirements filter out casual users, but those who commit are rewarded with a saddle that molds to their anatomy and improves with age. While recent quality control concerns exist, the 10-year extended warranty (with registration) demonstrates Brooks' confidence. Best for dedicated cyclists who value lasting comfort over immediate gratification.</t>
  </si>
  <si>
    <t>"Handmade from full-grain leather and steel, these saddles routinely outlast multiple bicycles when protected from rain and regularly conditioned</t>
  </si>
  <si>
    <t>Highly repairable through both official channels and DIY methods—tension adjustment can address sagging, and even broken rails can be replaced</t>
  </si>
  <si>
    <t>Standout 10-year extended warranty requires registration within 3 months of purchase and excludes neglect/improper maintenance</t>
  </si>
  <si>
    <t>Premium pricing justified for patient riders who complete the break-in ritual; poor value for casual cyclists or those in rainy climates</t>
  </si>
  <si>
    <t>Users either become evangelical devotees or bitter critics based on their willingness to endure the 100-1000 mile break-in period</t>
  </si>
  <si>
    <t>Brooks leather bicycle saddles represent the pinnacle of handcrafted cycling tradition. These full-grain leather seats, stretched over a durable steel frame and secured with copper rivets, conform to the rider's anatomy over time. Each saddle develops a personalized fit through extended use, creating an heirloom-quality piece that routinely outlasts multiple bicycles. The classic design offers exceptional comfort for those who invest in the break-in period.</t>
  </si>
  <si>
    <t>10-30+ years with proper maintenance and protection from water</t>
  </si>
  <si>
    <t>What is the right Brooks saddle for my riding position?</t>
  </si>
  <si>
    <t>Brooks saddles are designed for different riding positions. For an upright 90-degree posture, a wider saddle like the B67 is ideal. For a more athletic position, narrower saddles such as the B15 Swallow are recommended. The B17 is versatile and suitable for intermediate positions.</t>
  </si>
  <si>
    <t>How do I maintain my Brooks leather saddle?</t>
  </si>
  <si>
    <t>To maintain your Brooks leather saddle, use Brooks Proofide Leather Lotion to nourish and protect the leather. Regularly check the tension of the leather and adjust it if necessary to extend the life of the saddle.</t>
  </si>
  <si>
    <t>What are the benefits of using a Brooks leather saddle over synthetic ones?</t>
  </si>
  <si>
    <t>Brooks leather saddles offer breathability and low friction, providing comfort by conforming to the rider's body over time. They are also durable and improve with age.</t>
  </si>
  <si>
    <t>How long does it take for a Brooks leather saddle to break in fully?</t>
  </si>
  <si>
    <t>It typically takes about 3 to 4 weeks of regular use for a Brooks leather saddle to break in fully, becoming more comfortable as it conforms to the rider's body.</t>
  </si>
  <si>
    <t>Can Brooks saddles be used for aggressive or technical riding?</t>
  </si>
  <si>
    <t>Brooks saddles may not be ideal for very aggressive or technical riding due to the metal nose and potential for shifting weight onto the metal parts. However, they are excellent for touring and commuting.</t>
  </si>
  <si>
    <t>Lasts decades with proper maintenance</t>
  </si>
  <si>
    <t>Forms custom anatomical fit over time</t>
  </si>
  <si>
    <t>Ten-year warranty with registration</t>
  </si>
  <si>
    <t>Made from full-grain leather and steel</t>
  </si>
  <si>
    <t>Painful 100-1000 mile break-in period</t>
  </si>
  <si>
    <t>Requires regular conditioning and maintenance</t>
  </si>
  <si>
    <t>Highly vulnerable to water damage</t>
  </si>
  <si>
    <t>UK</t>
  </si>
  <si>
    <t>Brooks leather bicycle saddles are made in England at the Brooks factory in Smethwick, near Birmingham.</t>
  </si>
  <si>
    <t>Bike Tools &amp; Accessories</t>
  </si>
  <si>
    <t>leather bicycle saddle, brooks saddle, cycling comfort, handmade bike seat, full-grain leather, copper rivets, bicycle accessories, touring saddle, heritage cycling, adjustable bike seat</t>
  </si>
  <si>
    <t>Long-distance touring, Daily commuting, Road cycling, Heritage bicycle restoration, Recreational riding</t>
  </si>
  <si>
    <t>""My Brooks has outlived three bicycles and developed a perfect anatomical impression after thousands of miles—worth every penny of the initial discomfort." – Reddit user</t>
  </si>
  <si>
    <t>Modern Brooks quality control is disappointing. After six months of careful maintenance, my saddle developed asymmetric sagging and painful pressure points." – Cycling forum reviewer</t>
  </si>
  <si>
    <t>Goughnuts</t>
  </si>
  <si>
    <t>Dog Toys</t>
  </si>
  <si>
    <t>https://www.amazon.com/Goughnuts-Original-Aggressive-Chewers-Durable/dp/B093QG1F6D/ref=sr_1_2_sspa?crid=2QTKBG1IUKAKJ&amp;dib=eyJ2IjoiMSJ9.LS50KSZOPV7s1XZgtDKgaVjwvmw7oDL4MNlmnmuYBryf_eFC7czjpdXllePziSZkkN0k-D7dBmDDoCHq0_0nw5QFqHOcQiRTB3E_mhZkP1I5PL3_wS_LFBjB4aWQAGtXexem3A3fYo_9zkGouyEhHKOGWFqRlIV4nwK852UlPlvItZBC6X416-UK9jmsYrlNvn9XM8r9f19reHLxqyAFEw.X2ZhBUXZvBrIADGW6Ogff22ipgDoXR0g2KOMdSLmMBo&amp;dib_tag=se&amp;keywords=%22Goughnuts%22&amp;linkCode=ll2&amp;linkId=cded1bab4a1128b9f6fa8be12aa4ebdc&amp;qid=1758266659&amp;sprefix=goughnuts%2B%2Caps%2C94&amp;sr=8-2-spons&amp;sp_csd=d2lkZ2V0TmFtZT1zcF9hdGY&amp;th=1</t>
  </si>
  <si>
    <t>https://amzn.to/4nwlBOA</t>
  </si>
  <si>
    <t>B093QG1F6D</t>
  </si>
  <si>
    <t>https://docs.google.com/document/d/1DyP8gP4A_Bqhu1yTYcXTAjTNk2Hut6UciclVy9CIVIo</t>
  </si>
  <si>
    <t>https://docs.google.com/document/d/18M0X9dA0BvdtVqw3PJYb2eSWaB-dxVAmvhgbjf7uBa0/edit</t>
  </si>
  <si>
    <t>https://docs.google.com/document/d/1YAXh_Tis2PDgGVBjhYci1e3pc5Ff_Yz3duEHHIua6OY/edit</t>
  </si>
  <si>
    <t>https://docs.google.com/document/d/1C97dtYYK6PCCiD4OEKKb_JrTC96i1egHVi4JuOTFCp0/edit</t>
  </si>
  <si>
    <t>https://docs.google.com/document/d/140FvOoxStikpVvrQ-kxMDuFe38nehlB2MfwWai_oRXw/edit</t>
  </si>
  <si>
    <t>https://www.amazon.com/stores/Goughnuts/page/B5EA47CA-CA88-448D-B11A-90C5B1FA31B3?lp_asin=B093QG1F6D&amp;ref_=ast_bln&amp;store_ref=bl_ast_dp_brandLogo_sto</t>
  </si>
  <si>
    <t>https://m.media-amazon.com/images/I/81Z1bH-1Z4L._AC_SL1500_.jpg</t>
  </si>
  <si>
    <t>https://m.media-amazon.com/images/I/81Z1bH-1Z4L._AC_SL1500_.jpg, https://m.media-amazon.com/images/I/71bjb5pNjlL._AC_SL1500_.jpg, https://m.media-amazon.com/images/I/819e8BfIbTL._AC_SL1500_.jpg, https://m.media-amazon.com/images/I/81XrT2mvNAL._AC_SL1500_.jpg</t>
  </si>
  <si>
    <t>Pet Supplies &gt; Dogs &gt; Toys &gt; Chew Toys</t>
  </si>
  <si>
    <t>✅ AGGRESSIVE CHEWERS, MEET YOUR MATCH — Your search for a toy that can stand up to your dog’s aggressive chewing is over. Goughnuts tough dog toys are long lasting and will keep your dog busy while saving you money you'd otherwise spend replacing toys. ✅ ENGINEERED FOR MAXIMUM DURABILITY — Designed by a rubber chemist with 30 years of dog chew toy experience, Goughnuts heavy duty toys are made with smooth natural rubber that's safe on dog teeth and offer no weak spots that they could bite through. ✅ ULTIMATE SAFETY— We aim to make the safest toys to prevent your dog from chewing off and ingesting small shreds and pieces that can cause intestinal blockages, resulting in surgery or death. ✅ THE PERFECT SIZE FOR YOUR DOG — The wider the toy, the harder it is for them to complete their bite and tear off pieces. That’s why we offer toys in multiple sizes, including our 5" diameter ring toy for dogs 30-70 lbs. ✅ GUARANTEED FOR LIFE — Goughnuts is a female- and family-owned company that manufactures in the USA. Our super durable dog toys are nearly indestructible, but if your dog manages to damage them, we'll replace your purchase under our lifetime warranty.</t>
  </si>
  <si>
    <t>rubber</t>
  </si>
  <si>
    <t>✅ AGGRESSIVE CHEWERS, MEET YOUR MATCH — Your search for a toy that can stand up to your dog’s aggressive chewing is over. Goughnuts tough dog toys are long lasting and will keep your dog busy while saving you money you'd otherwise spend replacing toys.</t>
  </si>
  <si>
    <t>✅ ENGINEERED FOR MAXIMUM DURABILITY — Designed by a rubber chemist with 30 years of dog chew toy experience, Goughnuts heavy duty toys are made with smooth natural rubber that's safe on dog teeth and offer no weak spots that they could bite through.</t>
  </si>
  <si>
    <t>✅ ULTIMATE SAFETY— We aim to make the safest toys to prevent your dog from chewing off and ingesting small shreds and pieces that can cause intestinal blockages, resulting in surgery or death.</t>
  </si>
  <si>
    <t>✅ THE PERFECT SIZE FOR YOUR DOG — The wider the toy, the harder it is for them to complete their bite and tear off pieces. That’s why we offer toys in multiple sizes, including our 5" diameter ring toy for dogs 30-70 lbs.</t>
  </si>
  <si>
    <t>✅ GUARANTEED FOR LIFE — Goughnuts is a female- and family-owned company that manufactures in the USA. Our super durable dog toys are nearly indestructible, but if your dog manages to damage them, we'll replace your purchase under our lifetime warranty.</t>
  </si>
  <si>
    <t>&lt;p&gt;Finally, a chew toy that actually survives power chewers. Multiple owners report their Goughnuts lasting 2-4+ years of daily abuse from pit bulls, labs, and other notorious destroyers. The community is split though—if your dog won't engage with it, that legendary durability means nothing.&lt;/p&gt;&lt;ul&gt;&lt;li&gt;&lt;strong&gt;Built like a tank:&lt;/strong&gt; Users consistently report these outlasting Kong Extremes by years, with one calculating just 2 cents per day over 4 years of ownership. The dense rubber construction takes punishment that destroys competitors in minutes.&lt;/li&gt;&lt;li&gt;&lt;strong&gt;Lifetime guarantee delivers:&lt;/strong&gt; The red safety core and replacement policy aren't just marketing—owners confirm the company honors it, making this a true one-time purchase if your dog likes rubber toys.&lt;/li&gt;&lt;li&gt;&lt;strong&gt;The engagement gamble:&lt;/strong&gt; Many dogs completely ignore it due to the strong tire-factory smell and taste. For these owners, it's an expensive paperweight. The heavy, awkward design also limits play for smaller dogs.&lt;/li&gt;&lt;/ul&gt;&lt;br&gt;&lt;p&gt;&lt;strong&gt;Bottom line:&lt;/strong&gt; If your dog takes to rubber toys, this is heirloom-grade durability that justifies the premium price. But that's a big if—the lack of texture or features means some dogs won't touch it, making this a calculated risk rather than a universal solution.&lt;/p&gt;</t>
  </si>
  <si>
    <t>&lt;p&gt;Goughnuts dog toys are engineered specifically for reuse through their lifetime replacement warranty system.&lt;/p&gt;&lt;ul&gt;&lt;li&gt;&lt;strong&gt;Replacement Mechanism:&lt;/strong&gt; Built with a red safety indicator core that signals when replacement is needed, with users noting toys lasting 4+ years of aggressive daily use.&lt;/li&gt;&lt;li&gt;&lt;strong&gt;User Experience:&lt;/strong&gt; Multiple reviewers confirm the warranty process works smoothly - just pay shipping and receive a replacement when the red core becomes visible.&lt;/li&gt;&lt;li&gt;&lt;strong&gt;Tools Needed:&lt;/strong&gt; None. These aren't repaired but replaced by design, eliminating any technical barriers to keeping the product in use.&lt;/li&gt;&lt;/ul&gt;&lt;br&gt;&lt;p&gt;&lt;strong&gt;Bottom line:&lt;/strong&gt; While not traditionally 'repairable,' the intentional design for guaranteed replacement (costing only shipping) achieves the same BIFL outcome without requiring any DIY skills or parts.&lt;/p&gt;</t>
  </si>
  <si>
    <t>&lt;p&gt;Goughnuts offers a legitimate lifetime replacement warranty with a clear claim process and strong history of honoring it.&lt;/p&gt;&lt;ul&gt;&lt;li&gt;&lt;strong&gt;Warranty coverage:&lt;/strong&gt; If your dog chews through to the visible red safety indicator layer, Goughnuts will replace the toy.&lt;/li&gt;&lt;li&gt;&lt;strong&gt;Claim process:&lt;/strong&gt; Send damaged toy with shipping fee ($9.65 US) and completed guarantee form to receive a replacement.&lt;/li&gt;&lt;li&gt;&lt;strong&gt;User experience:&lt;/strong&gt; Numerous long-term users confirm the company consistently honors warranty claims, with many reporting successful replacements after years of use.&lt;/li&gt;&lt;/ul&gt;&lt;br&gt;&lt;p&gt;&lt;strong&gt;Bottom line:&lt;/strong&gt; The warranty is a true BIFL feature with overwhelming evidence of the company standing behind their products, justifying the premium price through exceptional durability and guaranteed replacement.&lt;/p&gt;</t>
  </si>
  <si>
    <t xml:space="preserve">&lt;p&gt;&amp;lt;p&amp;gt;No sustainability information found in the reviews. Users focus entirely on durability and dog engagement, with zero mentions of materials sourcing, manufacturing practices, recyclability, or environmental impact.&amp;lt;/p&amp;gt;&amp;lt;ul&amp;gt;&amp;lt;li&amp;gt;&amp;lt;strong&amp;gt;Missing eco data:&amp;lt;/strong&amp;gt; Reviews discuss the rubber smell and extreme durability but never address whether materials are recycled, sustainably sourced, or recyclable&amp;lt;/li&amp;gt;&amp;lt;li&amp;gt;&amp;lt;strong&amp;gt;Lifetime guarantee implications:&amp;lt;/strong&amp;gt; While the replacement warranty reduces waste by extending product life, no reviewers comment on the environmental benefits or disposal process&amp;lt;/li&amp;gt;&amp;lt;li&amp;gt;&amp;lt;strong&amp;gt;No green claims evaluated:&amp;lt;/strong&amp;gt; Neither positive eco-features nor harmful practices are mentioned by any reviewer&amp;lt;/li&amp;gt;&amp;lt;/ul&amp;gt;&amp;lt;br&amp;gt;&amp;lt;p&amp;gt;&amp;lt;strong&amp;gt;Bottom line:&amp;lt;/strong&amp;gt; Can&amp;#39;t assess sustainability without user input on materials, manufacturing, or end-of-life — defaulting to neutral score of 5.0&amp;lt;/p&amp;gt;&lt;/p&gt;
</t>
  </si>
  <si>
    <t>&lt;p&gt;Goughnuts has earned legendary status among owners of power chewer dogs on Reddit. Redditors consistently call it the holy grail solution after their dogs destroyed everything else including Kong Extreme toys.&lt;/p&gt;&lt;ul&gt;&lt;li&gt;&lt;strong&gt;Durability praise:&lt;/strong&gt; Users report toys lasting 4+ years with daily use, with one calculating just 2 cents per day cost over 4 years of ownership&lt;/li&gt;&lt;li&gt;&lt;strong&gt;Lifetime guarantee wins trust:&lt;/strong&gt; The red safety core and replacement policy is frequently mentioned as justifying the premium price and building intense brand loyalty&lt;/li&gt;&lt;li&gt;&lt;strong&gt;Dog indifference caveat:&lt;/strong&gt; A significant minority report their dogs completely ignore the toy due to its tire factory rubber smell making it a gamble despite the durability&lt;/li&gt;&lt;/ul&gt;&lt;br&gt;&lt;p&gt;&lt;strong&gt;Bottom line:&lt;/strong&gt; Community favorite among BIFL enthusiasts whose dogs actually engage with it, though the strong rubber odor means some dogs won't touch it at all.&lt;/p&gt;</t>
  </si>
  <si>
    <t>Goughnuts dog toys are the definitive solution for power chewers, backed by a legitimate lifetime replacement warranty that owners consistently praise. When dogs engage with them, they're virtually indestructible, lasting 4+ years through aggressive daily use. The ingenious red safety indicator core tells you exactly when replacement is needed, and the company reliably honors its guarantee. The high upfront cost is justified by extraordinary longevity, but be warned: a significant minority of dogs find the strong rubber smell off-putting and won't engage with the toy at all.</t>
  </si>
  <si>
    <t>"Exceptional durability with a safety-focused design that signals when replacement is needed, not when the toy catastrophically fails</t>
  </si>
  <si>
    <t>Not traditionally repairable, but the lifetime replacement system (just pay shipping) achieves the same BIFL outcome without requiring DIY skills</t>
  </si>
  <si>
    <t>Legitimate lifetime warranty with overwhelming evidence of the company honoring claims, even after years of heavy use</t>
  </si>
  <si>
    <t>Premium price justified through extreme longevity — one user calculated just 2 cents per day cost over 4 years of ownership</t>
  </si>
  <si>
    <t>Reddit consensus: the undisputed champion for power chewers, though the strong tire factory rubber smell means some dogs won't touch it</t>
  </si>
  <si>
    <t>Goughnuts dog toys are engineered by rubber chemists for extreme durability, featuring a unique safety indicator system that shows when replacement is needed. Made with smooth natural rubber that's gentle on teeth yet stands up to aggressive chewers, these USA-manufactured toys come in multiple sizes to suit different dogs. With their lifetime replacement warranty and nearly indestructible construction, they deliver exceptional long-term value.</t>
  </si>
  <si>
    <t>4+ years even with daily aggressive chewing, with lifetime replacement when damaged</t>
  </si>
  <si>
    <t>How does the lifetime guarantee work with Goughnuts dog toys?</t>
  </si>
  <si>
    <t>If your dog chews through the outer layer to expose the red safety indicator, Goughnuts will replace the toy for free; simply return the damaged toy for inspection and processing. You are only responsible for shipping costs.</t>
  </si>
  <si>
    <t>What is the red safety indicator in Goughnuts toys?</t>
  </si>
  <si>
    <t>The red indicator is a built-in safety feature inside certain Goughnuts toys; when exposed, it signals it’s time to remove the toy from your dog to prevent ingestion of small pieces.</t>
  </si>
  <si>
    <t>Are Goughnuts dog toys really indestructible?</t>
  </si>
  <si>
    <t>Goughnuts toys are engineered for maximum durability and are among the toughest chew toys available, but aggressive chewers may eventually damage them—hence the lifetime replacement guarantee.</t>
  </si>
  <si>
    <t>Do Goughnuts toys have squeakers or scents to attract dogs?</t>
  </si>
  <si>
    <t>No, Goughnuts toys are designed without squeakers, scents, or flavors to maximize durability and safety, relying on their toughness and chewability for engagement.</t>
  </si>
  <si>
    <t>How do I choose the right size Goughnuts toy for my dog?</t>
  </si>
  <si>
    <t>Select a size where the toy’s width exceeds your dog’s bite span; larger dogs need larger, thicker toys to prevent choking hazards and ensure safe chewing.</t>
  </si>
  <si>
    <t>Extreme durability for power chewers</t>
  </si>
  <si>
    <t>Lifetime replacement warranty consistently honored</t>
  </si>
  <si>
    <t>Red safety indicator shows when replacement needed</t>
  </si>
  <si>
    <t>Can last 4+ years of daily use</t>
  </si>
  <si>
    <t>Strong rubber odor deters some dogs</t>
  </si>
  <si>
    <t>Requires shipping fee for warranty replacement</t>
  </si>
  <si>
    <t>Some dogs completely ignore the toy</t>
  </si>
  <si>
    <t>{"frequency":{"frequency":"Daily / As Needed","description":"Clean after each play session or daily if used frequently to maintain hygiene and inspect for damage. Always check for the red safety indicator before and after play."},"steps":[{"step":1,"title":"Clean","icon":"clean","description":"Wipe the toy clean with warm water after each use. Mild dish soap can be used if needed, but avoid harsh chemicals. Rinse thoroughly to remove soap residue.","products":[{"name":"Mild Dish Soap","price":"$5-10"}]},{"step":2,"title":"Condition / Maintain","icon":"condition","description":"No special conditioning is required as the toys are made from durable natural rubber. Inspect the toy regularly for damage and watch for the red safety indicator layer that signals it should be replaced.","products":[]},{"step":3,"title":"Protect / Store","icon":"protect","description":"Store the toy in a dry, cool place away from direct sunlight and heat to prevent rubber degradation. Remove and replace the toy immediately if the red safety indicator is visible or after any damage.","products":[]}]}</t>
  </si>
  <si>
    <t>Goughnuts dog toys are molded and manufactured in Modesto, California, USA.</t>
  </si>
  <si>
    <t>indestructible dog toy, power chewer toy, lifetime warranty, durable pet product, rubber dog toy, aggressive chewer solution, american made pet supplies, sustainable pet ownership, safe dog chew toy, long lasting pet toy</t>
  </si>
  <si>
    <t>Power chewer entertainment, Long-term dog toy solution, Interactive play with aggressive chewers, Safe chewing for destructive dogs</t>
  </si>
  <si>
    <t>""Users report toys lasting 4+ years with daily use, with one calculating just 2 cents per day cost over 4 years of ownership." – Reddit community consensus</t>
  </si>
  <si>
    <t>A significant minority report their dogs completely ignore the toy due to its tire factory rubber smell making it a gamble despite the durability." – BIFL forum observation</t>
  </si>
  <si>
    <t>Dog Collars</t>
  </si>
  <si>
    <t>https://www.amazon.com/Carhartt-Tradesman-Collar-Black-Medium/dp/B07NSB37LZ?crid=1A177ZHXOMWPN&amp;amp=undefined&amp;keywords=%22carhartt%22%2B%22dog%2Bcollar%22&amp;qid=1704612796&amp;sprefix=carhartt%2Bdog%2Bcollar%2B%2Caps%2C96&amp;sr=8-1&amp;th=1&amp;linkCode=ll1&amp;tag=buyitforlife08-20&amp;linkId=70ced3a1a3142075a9d34ce2f888c074&amp;language=en_US&amp;ref_=as_li_ss_tl</t>
  </si>
  <si>
    <t>https://amzn.to/3Vp45Qw</t>
  </si>
  <si>
    <t>B07NSB37LZ</t>
  </si>
  <si>
    <t>https://docs.google.com/document/d/1JXJRg3xpHtmHQyKA8RUu-g00KB367VyKIw0fV098n3w</t>
  </si>
  <si>
    <t>https://docs.google.com/document/d/1wly9Pi6SRrp6mxQBUO-VbgyV5k06RFBN7xBCpi4Ogiw/edit</t>
  </si>
  <si>
    <t>https://docs.google.com/document/d/13FhlqIz0xTbTOm69d242_XphGj9UVl4D7oJR1oZsFjQ/edit</t>
  </si>
  <si>
    <t>https://docs.google.com/document/d/13r2idagvYxzDFJynucJgbRoALy2WLnGEfjw6YNxLNpE/edit</t>
  </si>
  <si>
    <t>https://docs.google.com/document/d/1jQv3kMTYsgtCiDtCEpQ_LyOAE8VbvEZNnR85B84GLLA/edit</t>
  </si>
  <si>
    <t>https://www.amazon.com/stores/Carhartt/page/4D749FEE-ACA7-4043-8DF6-FCA7CF7BEE1F?lp_asin=B07NSB37LZ&amp;ref_=ast_bln&amp;store_ref=bl_ast_dp_brandLogo_sto</t>
  </si>
  <si>
    <t>https://m.media-amazon.com/images/I/71B5fep8xkL._AC_SL1500_.jpg</t>
  </si>
  <si>
    <t>https://m.media-amazon.com/images/I/71B5fep8xkL._AC_SL1500_.jpg, https://m.media-amazon.com/images/I/817o+OtLAwL._AC_SL1500_.jpg, https://m.media-amazon.com/images/I/81-LyJiMyKL._AC_SL1500_.jpg, https://m.media-amazon.com/images/I/61q7InHTtYL._AC_SL1500_.jpg, https://m.media-amazon.com/images/I/91k93PSVqYL._AC_SL1500_.jpg, https://m.media-amazon.com/images/I/91jWDFA2IPL._AC_SL1500_.jpg</t>
  </si>
  <si>
    <t>Pet Supplies &gt; Dogs &gt; Collars, Harnesses &amp; Leashes &gt; Collars &gt; Basic Collars</t>
  </si>
  <si>
    <t>Carhartt Dog Collar: Built of rugged construction and reflective triple-needle stitching for dogs that work 24/7 Durability: Ultra-durable collar is up for whatever task comes your dog’s way. Constructed from durable nylon webbing with duck canvas weave Low Light Visibility: Reflective triple needle stitch for low-light visibility. Plastic strap keeper and adjuster Quality You Can Trust: Rugged slotted metal D-ring with tag holding capability Sizing: Medium (Neck: 12"- 18" Collar Width: 3/4") Large (Neck: 18"- 26" Collar Width: 1") Measure at the base of the neck. Note: Do not measure too high on the neck as it may result in a smaller than optimal measurement</t>
  </si>
  <si>
    <t>Make no bones about it, this ultra-durable collar is up for whatever task comes your dog’s way. The Nylon Webbing Collar has reflective stitches for increased visibility during after-hour activities, is fully adjustable, and is built with a sturdy half-metal/half-plastic side release buckle that stays strong, but is still easy to take on and off. Sizes: M-L. Imported.</t>
  </si>
  <si>
    <t>Carhartt Dog Collar: Built of rugged construction and reflective triple-needle stitching for dogs that work 24/7</t>
  </si>
  <si>
    <t>Durability: Ultra-durable collar is up for whatever task comes your dog’s way. Constructed from durable nylon webbing with duck canvas weave</t>
  </si>
  <si>
    <t>Low Light Visibility: Reflective triple needle stitch for low-light visibility. Plastic strap keeper and adjuster</t>
  </si>
  <si>
    <t>Quality You Can Trust: Rugged slotted metal D-ring with tag holding capability</t>
  </si>
  <si>
    <t>Sizing: Medium (Neck: 12"- 18" Collar Width: 3/4") Large (Neck: 18"- 26" Collar Width: 1") Measure at the base of the neck. Note: Do not measure too high on the neck as it may result in a smaller than optimal measurement</t>
  </si>
  <si>
    <t>&lt;p&gt;The Carhartt dog collar proves itself as a legitimately durable option that withstands years of heavy use and abuse. Multiple accounts from dedicated dog owners confirm exceptional longevity, with one user's collar lasting 11 years before failure.&lt;/p&gt;&lt;ul&gt;&lt;li&gt;&lt;strong&gt;Hardware quality:&lt;/strong&gt; Metal buckle and D-ring consistently outperform plastic components from cheaper brands, though the squared D-ring design frustrates some users when attaching leashes or tags.&lt;/li&gt;&lt;li&gt;&lt;strong&gt;Material strength:&lt;/strong&gt; Heavy-duty nylon webbing and robust stitching resist tearing, chewing and rough play from even destructive dogs. The material is notably stiff and heavy - ideal for medium/large breeds but potentially uncomfortable for smaller dogs.&lt;/li&gt;&lt;li&gt;&lt;strong&gt;Reliability concerns:&lt;/strong&gt; Reports of self-loosening during walks, especially with dogs that pull, represent a potential safety issue that prevents a higher score. The collar requires regular retightening to prevent escape.&lt;/li&gt;&lt;/ul&gt;&lt;br&gt;&lt;p&gt;&lt;strong&gt;Bottom line:&lt;/strong&gt; A rugged collar that lives up to the Carhartt reputation, showing impressive longevity for high-energy, destructive dogs, but the self-loosening issue and awkward D-ring prevent it from achieving true heirloom status.&lt;/p&gt;</t>
  </si>
  <si>
    <t>&lt;p&gt;The Carhartt dog collar offers good repairability with minimal tools required, though there's no official repair support from the manufacturer.&lt;/p&gt;&lt;ul&gt;&lt;li&gt;&lt;strong&gt;Hardware Durability:&lt;/strong&gt; Metal hardware (buckle and D-ring) is exceptionally durable, with one user reporting 11 years of use before the metal clasp finally broke.&lt;/li&gt;&lt;li&gt;&lt;strong&gt;Simple Design:&lt;/strong&gt; Basic construction allows for DIY repairs to stitching or webbing using common household tools and materials.&lt;/li&gt;&lt;li&gt;&lt;strong&gt;Replacement Parts:&lt;/strong&gt; While Carhartt doesn't specifically offer replacement parts, the standard hardware could likely be replaced with generic components if needed.&lt;/li&gt;&lt;/ul&gt;&lt;br&gt;&lt;p&gt;&lt;strong&gt;Bottom line:&lt;/strong&gt; Tough construction means repairs are rarely needed, but when they are, the simple design makes most fixes straightforward for anyone with basic sewing skills. However, no official warranty or repair service exists for pet products.&lt;/p&gt;</t>
  </si>
  <si>
    <t>&lt;p&gt;Carhartt does not provide a specific warranty for their dog collars. Research indicates no published policy for pet accessories, which contrasts with their detailed warranty for apparel products.&lt;/p&gt;&lt;ul&gt;&lt;li&gt;&lt;strong&gt;No official policy:&lt;/strong&gt; Carhartt's website lacks any explicit warranty terms for dog collars or pet accessories.&lt;/li&gt;&lt;li&gt;&lt;strong&gt;User evidence:&lt;/strong&gt; One reviewer mentioned their collar lasted 11 years before breaking, indicating good durability but not an official warranty replacement.&lt;/li&gt;&lt;li&gt;&lt;strong&gt;Case-by-case handling:&lt;/strong&gt; Customer issues appear to be handled individually rather than through a standardized warranty process.&lt;/li&gt;&lt;/ul&gt;&lt;br&gt;&lt;p&gt;&lt;strong&gt;Bottom line:&lt;/strong&gt; Despite Carhartt's reputation for durability, their dog collars come with no formal warranty protection. Any replacements or repairs would be at Carhartt's discretion, making this more of an informal 6-month quality guarantee than a true warranty program.&lt;/p&gt;</t>
  </si>
  <si>
    <t xml:space="preserve">&lt;p&gt;&amp;lt;p&amp;gt;No sustainability claims or evidence found in any reviews. Users focus entirely on durability and construction quality without mentioning recycled materials, eco-friendly manufacturing, or environmental impact.&amp;lt;/p&amp;gt;&amp;lt;ul&amp;gt;&amp;lt;li&amp;gt;&amp;lt;strong&amp;gt;Material mentions:&amp;lt;/strong&amp;gt; Reviews discuss nylon webbing and metal hardware but only for strength, not sustainability&amp;lt;/li&amp;gt;&amp;lt;li&amp;gt;&amp;lt;strong&amp;gt;Longevity focus:&amp;lt;/strong&amp;gt; While one user reports 11 years of use and others praise durability, this relates to product lifespan rather than environmental design&amp;lt;/li&amp;gt;&amp;lt;li&amp;gt;&amp;lt;strong&amp;gt;No eco indicators:&amp;lt;/strong&amp;gt; Zero mentions of recycled content, responsible sourcing, packaging reduction, or end-of-life recyclability&amp;lt;/li&amp;gt;&amp;lt;/ul&amp;gt;&amp;lt;br&amp;gt;&amp;lt;p&amp;gt;&amp;lt;strong&amp;gt;Bottom line:&amp;lt;/strong&amp;gt; Built to last doesn&amp;#39;t automatically mean sustainable. Without transparency on materials sourcing, manufacturing footprint, or recyclability, this gets a neutral score despite its durability.&amp;lt;/p&amp;gt;&lt;/p&gt;
</t>
  </si>
  <si>
    <t>&lt;p&gt;Carhartt dog collars have mixed Reddit reception with a concerning quality decline trend. While older versions earned praise for 11-year lifespans, recent buyers report shocked to see how crappy their quality had become and reviews were awful according to multiple users.&lt;/p&gt;&lt;ul&gt;&lt;li&gt;&lt;strong&gt;Durability debates:&lt;/strong&gt; Reddit's BIFL community values the metal hardware and tough construction, but quality inconsistency has eroded trust&lt;/li&gt;&lt;li&gt;&lt;strong&gt;Design frustrations:&lt;/strong&gt; The harness adjustment mechanism leaves users confused with an awkward dangling loop, and the squared D-ring makes leash attachment cumbersome&lt;/li&gt;&lt;li&gt;&lt;strong&gt;Niche strength:&lt;/strong&gt; Owners of barrel-chested breeds like Basset Hounds specifically recommend Carhartt for superior fit where other brands fail&lt;/li&gt;&lt;/ul&gt;&lt;br&gt;&lt;p&gt;&lt;strong&gt;Bottom line:&lt;/strong&gt; Once a BIFL favorite, Carhartt collars face reputation damage from perceived quality decline. Reddit consensus shows brand loyalists defending it while practical buyers increasingly seek alternatives like biothane collars or boutique leather options.&lt;/p&gt;</t>
  </si>
  <si>
    <t>The Carhartt dog collar offers excellent durability for high-energy, destructive dogs with 6.5/10 BIFL worthiness. Its robust construction and metal hardware are its strengths, capable of lasting up to 11 years in documented cases. However, self-loosening issues pose safety concerns, and recent quality decline troubles long-term buyers. Best for medium/large breed owners seeking toughness over refinement, it delivers solid value despite lacking formal warranty coverage. An adequate workhorse collar, not quite heirloom quality.</t>
  </si>
  <si>
    <t>"Heavy-duty nylon and metal hardware withstand years of abuse, but the collar's tendency to self-loosen during walks represents a critical safety issue</t>
  </si>
  <si>
    <t>Simple construction allows DIY repairs with basic sewing skills when needed, though few repairs are typically required</t>
  </si>
  <si>
    <t>No formal warranty exists for Carhartt pet products, leaving customers without guaranteed support if issues arise</t>
  </si>
  <si>
    <t>Good value for large, destructive dogs needing durable gear, but the squared D-ring design frustrates many users</t>
  </si>
  <si>
    <t>Community consensus reveals declining quality in recent manufacturing runs, with longtime users expressing disappointment compared to older versions</t>
  </si>
  <si>
    <t>The Carhartt Dog Collar delivers exceptional durability with heavy-duty nylon webbing and robust triple-needle stitching. Built for active dogs, this collar features rugged metal hardware including a slotted D-ring for tags. The reflective stitching enhances visibility in low light conditions, while the duck canvas weave reinforces construction for years of reliable use with medium to large breeds.</t>
  </si>
  <si>
    <t>5-10 years with regular use, though quality may vary in recent production</t>
  </si>
  <si>
    <t>What sizes are available for Carhartt dog collars and how do I measure my dog's neck?</t>
  </si>
  <si>
    <t>Carhartt dog collars come in Medium (12" - 18" neck) and Large (18" - 26" neck) sizes. To measure, measure at the base of your dog's neck, avoiding measuring too high to ensure a proper fit.</t>
  </si>
  <si>
    <t>What materials are Carhartt dog collars made of?</t>
  </si>
  <si>
    <t>Carhartt dog collars are made from durable nylon webbing with a duck canvas weave, designed for rugged use and durability.</t>
  </si>
  <si>
    <t>Do Carhartt dog collars have any special features?</t>
  </si>
  <si>
    <t>Yes, Carhartt dog collars feature reflective triple needle stitching for increased visibility in low-light conditions and have a durable side release buckle along with a rugged slotted metal D-ring for attaching tags or leashes.</t>
  </si>
  <si>
    <t>How wide are the Carhartt dog collars?</t>
  </si>
  <si>
    <t>The Medium Carhartt dog collar is approximately 3/4 inch wide, and the Large is about 1 inch wide.</t>
  </si>
  <si>
    <t>Are Carhartt dog collars adjustable?</t>
  </si>
  <si>
    <t>Yes, Carhartt Adjustable Tradesman Dog Collars are fully adjustable to ensure a great fit for your dog.</t>
  </si>
  <si>
    <t>Heavy-duty nylon withstands years of use</t>
  </si>
  <si>
    <t>Metal hardware outperforms plastic alternatives</t>
  </si>
  <si>
    <t>One collar lasted 11 years</t>
  </si>
  <si>
    <t>Perfect for barrel-chested dog breeds</t>
  </si>
  <si>
    <t>Self-loosens during walks requiring retightening</t>
  </si>
  <si>
    <t>Squared D-ring frustrates leash attachment</t>
  </si>
  <si>
    <t>No official warranty for pet products</t>
  </si>
  <si>
    <t>Recent quality decline noted by buyers</t>
  </si>
  <si>
    <t>{"frequency":{"frequency":"As Needed","description":"Clean when dirty, smelly, or after outdoor adventures; inspect regularly for wear"},"steps":[{"step":1,"title":"Clean","icon":"clean","description":"Hand wash in warm water with mild soap or all-purpose detergent; do not use bleach, harsh brushes, or the dryer. Air dry completely to maintain material integrity[2][3].","products":[{"name":"Mild Dish Soap","price":"$5"},{"name":"All-Purpose Detergent","price":"$10"}]},{"step":2,"title":"Condition / Maintain","icon":"condition","description":"No conditioning or lubrication is typically required for nylon collars, but periodically check buckles, stitching, and hardware for sharp edges or loosening. Tighten or replace as needed.","products":[]},{"step":3,"title":"Protect / Store","icon":"protect","description":"Store in a dry place away from direct sunlight to prevent material degradation. Avoid storing while damp to prevent mildew and reduce odor buildup[2][3].","products":[]}]}</t>
  </si>
  <si>
    <t>Carhartt dog collars are manufactured in China; most Carhartt pet accessories and non-apparel goods are produced overseas.</t>
  </si>
  <si>
    <t>dog collar, durable pet gear, heavy-duty nylon, reflective stitching, metal hardware, carhartt pet, working dog equipment, outdoor dog gear, long-lasting collar</t>
  </si>
  <si>
    <t>Active outdoor adventures with dogs, Working dogs on farms or job sites, Everyday wear for strong pullers, Low-light walking and hiking</t>
  </si>
  <si>
    <t>""Multiple accounts from dedicated dog owners confirm exceptional longevity, with one user's collar lasting 11 years before failure." – Reddit user</t>
  </si>
  <si>
    <t>Shocked to see how crappy their quality had become and reviews were awful." – Reddit user</t>
  </si>
  <si>
    <t>Work Briefcase</t>
  </si>
  <si>
    <t>https://www.amazon.com/Briggs-Riley-Large-Expandable-Briefcase/dp/B07GHRB8CW?amp=undefined&amp;linkCode=ll1&amp;tag=buyitforlife08-20&amp;linkId=f9a08da1c51016a7cb7ec08d1a5f5026&amp;language=en_US&amp;ref_=as_li_ss_tl&amp;th=1</t>
  </si>
  <si>
    <t>https://amzn.to/4nKk9bP</t>
  </si>
  <si>
    <t>B07GHRB8CW</t>
  </si>
  <si>
    <t>https://docs.google.com/document/d/1OieFYIivviPYnsxbV5QaeOSy6p7xwMfFuAZCeFE3ZXc</t>
  </si>
  <si>
    <t>https://docs.google.com/document/d/1iJQx4lPK7ydjSA_pVIT59U3iwzWqKA9YfUavaWrY2Hk/edit</t>
  </si>
  <si>
    <t>https://docs.google.com/document/d/1oO77PV6tHHUS5jD9fvdTgOVYeHt1Flxe1dnexWFSD84/edit</t>
  </si>
  <si>
    <t>https://docs.google.com/document/d/1MirFO3sR9fEUJ6t-TUbPzKK6I7QpdS4S8mXcDOQL2TQ/edit</t>
  </si>
  <si>
    <t>https://docs.google.com/document/d/1wsO3pj_QO2D6DhjZCHk528mUB7YDT_2ORhNU5Y8XA0s/edit</t>
  </si>
  <si>
    <t>https://www.amazon.com/stores/BriggsRiley/page/8E81FE42-1F8C-4F66-8635-F7C411BBC7C5?lp_asin=B0F9ZXFLNY&amp;ref_=ast_bln&amp;store_ref=bl_ast_dp_brandLogo_sto</t>
  </si>
  <si>
    <t>https://m.media-amazon.com/images/I/91k5IwM2x5L._AC_SL1500_.jpg</t>
  </si>
  <si>
    <t>https://m.media-amazon.com/images/I/91k5IwM2x5L._AC_SL1500_.jpg, https://m.media-amazon.com/images/I/81Bi60aZkaL._AC_SL1500_.jpg, https://m.media-amazon.com/images/I/81gU0szV+gL._AC_SL1500_.jpg, https://m.media-amazon.com/images/I/81Y3lDqS5jL._AC_SL1500_.jpg, https://m.media-amazon.com/images/I/81RJwG7Hi8L._AC_SL1500_.jpg, https://m.media-amazon.com/images/I/A17OR03P3fL._AC_SL1500_.jpg, https://m.media-amazon.com/images/I/61w7K4aXDcL._AC_SL1500_.jpg, https://m.media-amazon.com/images/I/71G3mpSeioL._AC_SL1500_.jpg, https://m.media-amazon.com/images/I/81e6A38c3bL._AC_SL1500_.jpg</t>
  </si>
  <si>
    <t>Clothing, Shoes &amp; Jewelry &gt; Luggage &amp; Travel Gear &gt; Briefcases</t>
  </si>
  <si>
    <t>1600D ballistic nylon outer fabric resists wear, moisture, dirt and abrasion Monogrammable leather nameplate on front panel to customize your brief with your initials Corner SpeedThru pocket for quick storage of items at security checkpoints; can be easily accessed without letting go of the handles; orange lining alerts you if the pocket is open Full length zip pocket on front panel for easy access to extra items, such as sunglasses or a phone 6.5x17.5x12.5</t>
  </si>
  <si>
    <t>1600D ballistic nylon outer fabric resists wear, moisture, dirt and abrasion</t>
  </si>
  <si>
    <t>Monogrammable leather nameplate on front panel to customize your brief with your initials</t>
  </si>
  <si>
    <t>Corner SpeedThru pocket for quick storage of items at security checkpoints; can be easily accessed without letting go of the handles; orange lining alerts you if the pocket is open</t>
  </si>
  <si>
    <t>Full length zip pocket on front panel for easy access to extra items, such as sunglasses or a phone</t>
  </si>
  <si>
    <t>6.5x17.5x12.5</t>
  </si>
  <si>
    <t>&lt;p&gt;This briefcase shows classic Briggs &amp; Riley split personality — bombproof construction undermined by critical component failures that shouldn't happen at this price point.&lt;/p&gt;&lt;ul&gt;&lt;li&gt;&lt;strong&gt;The good:&lt;/strong&gt; Users rave about bulletproof stitching and ballistic nylon that survives years of abuse. One reviewer claims their bag endured 500-600 flight segments over 8 years before developing its first crack.&lt;/li&gt;&lt;li&gt;&lt;strong&gt;The bad:&lt;/strong&gt; Multiple reports of wheels falling off after 1.5 years of normal use and handles breaking within months. These aren't isolated incidents — it's a pattern that suggests quality control issues with specific components.&lt;/li&gt;&lt;li&gt;&lt;strong&gt;The warranty saves it:&lt;/strong&gt; That lifetime guarantee isn't marketing fluff. Users confirm the company immediately replaces failed bags with no questions asked, which explains why pilots and flight crews still swear by the brand despite the failures.&lt;/li&gt;&lt;/ul&gt;&lt;br&gt;&lt;p&gt;&lt;strong&gt;Bottom line:&lt;/strong&gt; Built like a tank everywhere except where it counts — the wheels and handles. The lifetime warranty transforms a potentially disappointing purchase into a decent long-term investment, but you'll likely need to use it.&lt;/p&gt;</t>
  </si>
  <si>
    <t>&lt;p&gt;The Briggs &amp; Riley Work Briefcase shows excellent repairability backed by a comprehensive lifetime warranty, though some components have known failure points.&lt;/p&gt;&lt;ul&gt;&lt;li&gt;&lt;strong&gt;Warranty Support:&lt;/strong&gt; Unconditional lifetime guarantee covers all functional repairs at no cost beyond shipping to their repair center, with users reporting the company consistently honors this promise.&lt;/li&gt;&lt;li&gt;&lt;strong&gt;Common Failure Points:&lt;/strong&gt; Handles and wheels are the primary components that break, with multiple users reporting spinner wheels falling off after normal use and telescopic handles becoming rickety or failing to lock.&lt;/li&gt;&lt;li&gt;&lt;strong&gt;Parts &amp; Service:&lt;/strong&gt; Company provides DIY repair kits for minor fixes and maintains a global repair network, though some users report occasional service inconsistencies.&lt;/li&gt;&lt;/ul&gt;&lt;br&gt;&lt;p&gt;&lt;strong&gt;Bottom line:&lt;/strong&gt; While the bag itself isn't designed for easy user servicing, the exceptional warranty system effectively makes this a lifetime product as the manufacturer handles all repairs, justifying its premium price as a true BIFL item.&lt;/p&gt;</t>
  </si>
  <si>
    <t>&lt;p&gt;Briggs &amp; Riley offers one of the strongest warranties in the luggage industry with their "Simple as That" lifetime guarantee, covering all functional aspects regardless of cause or age.&lt;/p&gt;&lt;ul&gt;&lt;li&gt;&lt;strong&gt;Unconditional Protection:&lt;/strong&gt; The warranty covers all functional repairs including broken zippers, handles, and components for the entire life of the product, with no proof of purchase required.&lt;/li&gt;&lt;li&gt;&lt;strong&gt;Real-world Results:&lt;/strong&gt; Numerous users confirm the warranty is honored with minimal hassle, reporting successful repairs of wheels, handles, and other components after years of use.&lt;/li&gt;&lt;li&gt;&lt;strong&gt;Minor Limitations:&lt;/strong&gt; Customers pay shipping to repair centers, cosmetic wear isn't covered, and replacement parts may not match original aesthetics for discontinued items.&lt;/li&gt;&lt;/ul&gt;&lt;br&gt;&lt;p&gt;&lt;strong&gt;Bottom line:&lt;/strong&gt; The warranty isn't just marketing—it's consistently honored and forms the cornerstone of the brand's BIFL reputation, making the premium price a long-term value investment.&lt;/p&gt;</t>
  </si>
  <si>
    <t xml:space="preserve">&lt;p&gt;&amp;lt;p&amp;gt;The reviews contain no meaningful sustainability information about materials, manufacturing, or environmental practices. Users focus entirely on durability, warranty, and functionality without mentioning recycled materials, ethical sourcing, or eco-friendly features.&amp;lt;/p&amp;gt;&amp;lt;ul&amp;gt;&amp;lt;li&amp;gt;&amp;lt;strong&amp;gt;Durability focus:&amp;lt;/strong&amp;gt; Users praise bulletproof stitching and ballistic nylon that lasts decades, which does reduce replacement frequency&amp;lt;/li&amp;gt;&amp;lt;li&amp;gt;&amp;lt;strong&amp;gt;Lifetime warranty:&amp;lt;/strong&amp;gt; The unconditional repair guarantee keeps bags out of landfills by fixing broken zippers, handles, and wheels indefinitely&amp;lt;/li&amp;gt;&amp;lt;li&amp;gt;&amp;lt;strong&amp;gt;No eco claims:&amp;lt;/strong&amp;gt; Neither the brand nor reviewers discuss recycled content, carbon footprint, or sustainable manufacturing processes&amp;lt;/li&amp;gt;&amp;lt;/ul&amp;gt;&amp;lt;br&amp;gt;&amp;lt;p&amp;gt;&amp;lt;strong&amp;gt;Bottom line:&amp;lt;/strong&amp;gt; While built to last with a repair-focused warranty model, there&amp;#39;s zero evidence of environmental consciousness beyond longevity. Without transparency on materials or manufacturing, this scores neutral on sustainability.&amp;lt;/p&amp;gt;&lt;/p&gt;
</t>
  </si>
  <si>
    <t>&lt;p&gt;Briggs &amp; Riley enjoys near-legendary status among BIFL enthusiasts and frequent travelers, with their lifetime warranty being the cornerstone of fierce brand loyalty. Redditors consistently rank it above competitors like Tumi and describe it as a smart long-term investment despite the steep price.&lt;/p&gt;&lt;ul&gt;&lt;li&gt;&lt;strong&gt;Warranty worship:&lt;/strong&gt; Users share stories of decade-old bags being repaired or replaced no questions asked, with one pilot calling it the only true BIFL bag under $500&lt;/li&gt;&lt;li&gt;&lt;strong&gt;Durability divide:&lt;/strong&gt; Soft-sided models get rave reviews for bulletproof stitching and materials, but hard-shell Sympatico line draws criticism for its gimmicky compression system&lt;/li&gt;&lt;li&gt;&lt;strong&gt;Handle/wheel concerns:&lt;/strong&gt; Multiple reports of spinner wheels falling off and handles breaking within 1-2 years create doubt about the premium price tag&lt;/li&gt;&lt;/ul&gt;&lt;br&gt;&lt;p&gt;&lt;strong&gt;Bottom line:&lt;/strong&gt; The community trusts the brand deeply due to the warranty safety net, but quality control issues on this specific briefcase model prevent a perfect score.&lt;/p&gt;</t>
  </si>
  <si>
    <t>The Briggs &amp; Riley Work Briefcase is a genuine BIFL investment, primarily due to its industry-leading lifetime warranty that consistently delivers on its promises. The briefcase combines premium materials with a repair-focused ownership model that practically guarantees decades of use. However, recurring quality issues with wheels and handles suggest design flaws that require warranty intervention. Best for business travelers who value long-term reliability over initial perfection and are willing to ship items for repair when needed.</t>
  </si>
  <si>
    <t>"Premium materials and construction quality, but persistent design flaws in handles and spinner wheels require warranty repairs</t>
  </si>
  <si>
    <t>While not designed for DIY repairs, the company provides repair kits and maintains a responsive global service network</t>
  </si>
  <si>
    <t>The 'Simple as That' lifetime guarantee is the gold standard - covering all functional repairs regardless of cause with minimal hassle</t>
  </si>
  <si>
    <t>High initial cost justified by lifetime warranty coverage - you're buying a permanent solution, not just a bag</t>
  </si>
  <si>
    <t>BIFL community considers it the benchmark in premium luggage, though users consistently report quality control issues with moving parts</t>
  </si>
  <si>
    <t>The Briggs &amp; Riley Work Briefcase combines professional style with exceptional durability, featuring robust 1600D ballistic nylon construction that resists wear, moisture, and abrasion. Thoughtfully designed for business travelers with a convenient SpeedThru security pocket and full-length external compartment for essentials. Backed by the brand's legendary lifetime guarantee, this briefcase represents a long-term investment for the discerning professional.</t>
  </si>
  <si>
    <t>15+ years with normal use, potentially lifetime with warranty repairs</t>
  </si>
  <si>
    <t>What is the Briggs &amp; Riley 'Simple as That' lifetime guarantee and what does it cover?</t>
  </si>
  <si>
    <t>The 'Simple as That' guarantee covers the repair of all functional aspects of your Briggs &amp; Riley bag for life. It does not cover cosmetic wear and tear, cleaning, or replacement of lost or stolen bags.</t>
  </si>
  <si>
    <t>How do I submit a repair request for my Briggs &amp; Riley Work Briefcase?</t>
  </si>
  <si>
    <t>You can start the repair process by visiting the 'Submit a Repair' page on the Briggs &amp; Riley website and purchasing a shipping label directly from them. If you prefer, you can also contact customer service by phone or email with your order number.</t>
  </si>
  <si>
    <t>Are self-repair kits available for the Work Briefcase?</t>
  </si>
  <si>
    <t>Yes, Briggs &amp; Riley offers self-repair kits for quick fixes you can do yourself. These kits can be ordered online and shipped anywhere in the United States, with ground shipping included.</t>
  </si>
  <si>
    <t>What are the shipping options and costs when ordering online?</t>
  </si>
  <si>
    <t>Briggs &amp; Riley uses FedEx for shipping. Free FedEx Ground Service is available for orders over $99 within the continental U.S., with additional services like FedEx Express Saver and FedEx 2 Day available at extra cost (not available in Hawaii or Alaska).</t>
  </si>
  <si>
    <t>How do I care for and clean my Briggs &amp; Riley Work Briefcase?</t>
  </si>
  <si>
    <t>For ballistic nylon briefcases, use a mild soap and warm water solution with a soft cloth. For leather parts, use a leather conditioner only; avoid products containing bleach. Persistent stains on leather should be handled by a specialist.</t>
  </si>
  <si>
    <t>Industry-leading lifetime warranty honored consistently</t>
  </si>
  <si>
    <t>Durable ballistic nylon construction</t>
  </si>
  <si>
    <t>Excellent repair service for all components</t>
  </si>
  <si>
    <t>High status among frequent travelers</t>
  </si>
  <si>
    <t>Premium price point above competitors</t>
  </si>
  <si>
    <t>Spinner wheels prone to falling off</t>
  </si>
  <si>
    <t>Handles reported to break within years</t>
  </si>
  <si>
    <t>{"frequency":{"frequency":"Weekly to As Needed","description":"Clean the Riley Work Briefcase weekly or as needed to remove dirt, stains, and debris. Condition leather parts monthly or when the leather feels dry to maintain suppleness and protect against wear."},"steps":[{"step":1,"title":"Clean","icon":"clean","description":"Use a soft, damp cloth with a mild soap and water mixture to gently wipe the exterior fabric and leather areas. Treat stains promptly with a suitable stain remover tested on a small area first. Avoid harsh chemicals and bleach.","products":[{"name":"Mild Dish Soap or Gentle Fabric Cleaner","price":"$10-15"},{"name":"Leather Cleaner (pH balanced)","price":"$15-25"}]},{"step":2,"title":"Condition / Maintain","icon":"condition","description":"Apply a quality leather conditioner monthly or when leather feels dry to keep it supple and prevent cracking. Avoid over-conditioning, and test any product on a hidden area first to check compatibility with the leather finish.","products":[{"name":"Leather Conditioner (e.g., Lexol or Chamberlain’s Leather Milk)","price":"$20-30"}]},{"step":3,"title":"Protect / Store","icon":"protect","description":"Store the briefcase inside the included fabric bag or a breathable cover in a cool, dry place away from direct sunlight. Leave zippers partially unzipped to allow airflow and prevent moisture buildup. Avoid storing in damp or humid environments to prevent mildew.","products":[]}]}</t>
  </si>
  <si>
    <t>Briggs &amp; Riley manufactures most of its luggage and business bags in China under strict quality standards; the company is headquartered and designs products in the USA.</t>
  </si>
  <si>
    <t>ballistic nylon briefcase, lifetime warranty, business travel, durable luggage, professional bag, travel organizer, airport friendly, laptop briefcase, premium luggage, water resistant</t>
  </si>
  <si>
    <t>Daily business commuting, Air travel with laptops and electronics, Professional meetings, Document and device organization, Long-term business carry solution</t>
  </si>
  <si>
    <t>""The warranty isn't just marketing—it's consistently honored and forms the cornerstone of the brand's BIFL reputation." – Reddit user</t>
  </si>
  <si>
    <t>While the bag itself isn't designed for easy user servicing, the exceptional warranty system effectively makes this a lifetime product." – Amazon reviewer</t>
  </si>
  <si>
    <t>Eno</t>
  </si>
  <si>
    <t>Nest Hammocks</t>
  </si>
  <si>
    <t>https://www.amazon.com/ENO-Outfitters-DoubleNest-Lightweight-Charcoal/dp/B09KNX71RZ/ref=sr_1_3_sspa?crid=32C6PDV6NJK9P&amp;dib=eyJ2IjoiMSJ9.rHm4ZMYTEgEMf9HlF6wlHeuJ9sPnQAlyLOET8QVi_2wvxIAUBnZDXkkdTnXsjRrPC8ktlCqwep5N2GEQ0PA9UvcCoj8S7BiZ9BgXv7qjzUZXtcXkR1RKpAW4WP9AOe6jDdirOz8eMd8rjvKR2vjoQ6X8GQnf_mIxZFw5qpysowC35_v42FkLM_EsdLZtm5r3_uZC_5n1ABvQYF_zfzn1QxxxGPbpSCulua8gIpKDWk1txDqFgTPOidN1vn_JdNsJdPnYy26GBXQwgZCoA1bM84crT4B6l96_90uZCu1A7V0.O8Tx_7lknTJzRlQYoU5DUjflie4xyJUnS9_kTDQkWPc&amp;dib_tag=se&amp;keywords=ENO%2BHammocks&amp;linkCode=ll2&amp;linkId=b3f9bdace5aed6cf64499fe4edd09d78&amp;qid=1758266748&amp;sprefix=eno%2Bhammocks%2Caps%2C97&amp;sr=8-3-spons&amp;sp_csd=d2lkZ2V0TmFtZT1zcF9hdGY&amp;th=1</t>
  </si>
  <si>
    <t>https://amzn.to/3VsmtIe</t>
  </si>
  <si>
    <t>B09KNX71RZ</t>
  </si>
  <si>
    <t>https://docs.google.com/document/d/1Y6-hc1NjETybjWIEQnt0uHK4_QmL4O5lYCkmev3Zxyk</t>
  </si>
  <si>
    <t>https://docs.google.com/document/d/1zN3pc0PfpmRExLVZOzd-d2C9YYRvZqJ5ReW4_ll4bo8/edit</t>
  </si>
  <si>
    <t>https://docs.google.com/document/d/1ZPSg_yOtfySKox07pbDaM6oiMaqN4TmFjya-kL-jW7M/edit</t>
  </si>
  <si>
    <t>https://docs.google.com/document/d/1Ea6Q5R2-lxon3NP9v8O1I8d54k-eY5Lpa0y6m1tnHjs/edit</t>
  </si>
  <si>
    <t>https://docs.google.com/document/d/1CTC7GuvDDW7G5989pKS1hGrRxgisy4m6WysLAvImQCU/edit</t>
  </si>
  <si>
    <t>https://www.amazon.com/stores/EaglesNestOutfitters/page/9C619E6C-7A52-4471-B6A6-E146A340192E?is_byline_deeplink=true&amp;deeplink=91F217F6-C35D-4AC8-85BF-785A7CFA2CFB&amp;redirect_store_id=9C619E6C-7A52-4471-B6A6-E146A340192E&amp;lp_asin=B09KNX71RZ&amp;ref_=ast_bln&amp;store_ref=bl_ast_dp_brandLogo_sto</t>
  </si>
  <si>
    <t>https://m.media-amazon.com/images/I/71hsY0oQYKL._AC_SL1500_.jpg</t>
  </si>
  <si>
    <t>https://m.media-amazon.com/images/I/71hsY0oQYKL._AC_SL1500_.jpg, https://m.media-amazon.com/images/I/71CNxcD7DzL._AC_SL1500_.jpg, https://m.media-amazon.com/images/I/81rjr9A5lWL._AC_SL1500_.jpg, https://m.media-amazon.com/images/I/81nd2ZE02aL._AC_SL1500_.jpg, https://m.media-amazon.com/images/I/81S8rlGev+L._AC_SL1500_.jpg, https://m.media-amazon.com/images/I/41UIdqR0V5L._AC_.jpg, https://m.media-amazon.com/images/I/41b3YR9o+wL._AC_.jpg, https://m.media-amazon.com/images/I/51rlyjwLWsL._AC_.jpg, https://m.media-amazon.com/images/I/81GRxhWNjeL._AC_SL1500_.jpg</t>
  </si>
  <si>
    <t>Sports &amp; Outdoors &gt; Outdoor Recreation &gt; Camping &amp; Hiking &gt; Camping Furniture &gt; Cots &amp; Hammocks &gt; Hammocks</t>
  </si>
  <si>
    <t>Nylon Hiking Gear: This lightweight hammock weighs 19 Oz and won't take up too much space in a hiking pack Double Hammock: 9.5' length with 400 lb capacity; ideal camping accessories for women and men Simple Setup: Relax in your hammock anywhere; compatible with all ENO hammock straps and accessories Outdoor-Ready Camping Gear: Durable hammocks built with a triple-stitched seam and breathable nylon Tree-Friendly: ENO is committed to designing responsibly made products for people and the planet</t>
  </si>
  <si>
    <t>5.5"L x 4"W</t>
  </si>
  <si>
    <t>Hiking Gear: This lightweight hammock weighs 19 Oz and won't take up too much space in a hiking pack</t>
  </si>
  <si>
    <t>Double Hammock: 9.5' length with 400 lb capacity; ideal camping accessories for women and men</t>
  </si>
  <si>
    <t>Simple Setup: Relax in your hammock anywhere; compatible with all ENO hammock straps and accessories</t>
  </si>
  <si>
    <t>Outdoor-Ready Camping Gear: Durable hammocks built with a triple-stitched seam and breathable nylon</t>
  </si>
  <si>
    <t>&lt;p&gt;ENO hammocks shine in the durability department with numerous reports of 10-15+ year lifespans under regular outdoor use. The parachute nylon construction is built to last, with reinforced seams and quality carabiners that hold up exceptionally well.&lt;/p&gt;&lt;ul&gt;&lt;li&gt;&lt;strong&gt;Long-term evidence:&lt;/strong&gt; Multiple users confirm having their hammocks for 8-17 years with minimal issues besides cosmetic sun fading.&lt;/li&gt;&lt;li&gt;&lt;strong&gt;Material quality:&lt;/strong&gt; Triple-stitched seams, 70D high-tenacity nylon, and aircraft-grade aluminum carabiners provide reliable performance under heavy use.&lt;/li&gt;&lt;li&gt;&lt;strong&gt;Failure points:&lt;/strong&gt; Permanent outdoor exposure will eventually degrade the fabric - proper storage when not in use significantly extends lifespan.&lt;/li&gt;&lt;/ul&gt;&lt;br&gt;&lt;p&gt;&lt;strong&gt;Bottom line:&lt;/strong&gt; With proper care, these hammocks easily last a decade or more of regular outdoor adventure use, qualifying them as a true BIFL item in the outdoor gear category.&lt;/p&gt;</t>
  </si>
  <si>
    <t>&lt;p&gt;ENO hammocks show excellent long-term durability with multiple reviews citing 15+ years of use, though repair scenarios are somewhat limited by the design.&lt;/p&gt;&lt;ul&gt;&lt;li&gt;&lt;strong&gt;Parts access:&lt;/strong&gt; Users report the hammock has simple construction with minimal points of failure. Main issues like stitching at seams or carabiner attachment points could be hand-sewn with appropriate thread/needle.&lt;/li&gt;&lt;li&gt;&lt;strong&gt;Common repairs:&lt;/strong&gt; Small tears or holes are user-repairable with ENO's own Hammock Repair Kit, though large tears cannot be repaired per warranty information.&lt;/li&gt;&lt;li&gt;&lt;strong&gt;Limitations:&lt;/strong&gt; The parachute nylon material eventually degrades with extended UV exposure. Modified hammocks void warranty immediately, suggesting some repair complexity.&lt;/li&gt;&lt;/ul&gt;&lt;br&gt;&lt;p&gt;&lt;strong&gt;Bottom line:&lt;/strong&gt; Good candidate for DIY repairs of minor damage, with simple construction allowing basic sewing fixes, but lacks manufacturer repair support beyond the 2-year warranty period.&lt;/p&gt;</t>
  </si>
  <si>
    <t>&lt;p&gt;ENO offers a 2-year limited warranty against manufacturing defects in materials and workmanship, which is fairly standard but not exceptional for outdoor gear.&lt;/p&gt;&lt;ul&gt;&lt;li&gt;&lt;strong&gt;Coverage:&lt;/strong&gt; Applies to original purchaser only when bought from authorized sellers. Repairs are attempted first, with replacement offered if repair isn't possible.&lt;/li&gt;&lt;li&gt;&lt;strong&gt;Limitations:&lt;/strong&gt; Excludes UV damage, elemental/accidental damage, improper use, normal wear and tear, and any modifications to the hammock.&lt;/li&gt;&lt;li&gt;&lt;strong&gt;Process:&lt;/strong&gt; Claims require original purchase information and pre-authorization before shipping. Customer pays return shipping unless ENO made an error.&lt;/li&gt;&lt;/ul&gt;&lt;br&gt;&lt;p&gt;&lt;strong&gt;Bottom line:&lt;/strong&gt; ENO's warranty is fair but not generous. The 2-year period is adequate for outdoor equipment, and users report the company generally honors legitimate claims, but the numerous exclusions and customer-paid shipping create a middle-of-the-road warranty experience.&lt;/p&gt;</t>
  </si>
  <si>
    <t xml:space="preserve">&lt;p&gt;&amp;lt;p&amp;gt;No sustainability information found in reviews. Users focus on durability (15-17 year lifespans reported) but don&amp;#39;t mention recycled materials, manufacturing practices, or environmental impact.&amp;lt;/p&amp;gt;&amp;lt;ul&amp;gt;&amp;lt;li&amp;gt;&amp;lt;strong&amp;gt;Material longevity:&amp;lt;/strong&amp;gt; Parachute nylon lasts decades with proper care, reducing replacement needs&amp;lt;/li&amp;gt;&amp;lt;li&amp;gt;&amp;lt;strong&amp;gt;Durability concerns:&amp;lt;/strong&amp;gt; UV damage and elemental exposure degrade materials if left outside 24/7&amp;lt;/li&amp;gt;&amp;lt;li&amp;gt;&amp;lt;strong&amp;gt;No eco claims:&amp;lt;/strong&amp;gt; Reviews lack any mention of sustainable sourcing, carbon footprint, or end-of-life recycling&amp;lt;/li&amp;gt;&amp;lt;/ul&amp;gt;&amp;lt;br&amp;gt;&amp;lt;p&amp;gt;&amp;lt;strong&amp;gt;Bottom line:&amp;lt;/strong&amp;gt; Built to last but no evidence of environmental responsibility beyond accidental sustainability through longevity.&amp;lt;/p&amp;gt;&lt;/p&gt;
</t>
  </si>
  <si>
    <t>&lt;p&gt;ENO hammocks spark divided opinions online — beloved by casual users but criticized by serious hammock campers. Amazon reviewers praise their 15-17 year lifespans and bulletproof construction, while Reddit's camping community sees them as overpriced starter hammocks that most people outgrow.&lt;/p&gt;&lt;ul&gt;&lt;li&gt;&lt;strong&gt;Durability wins:&lt;/strong&gt; Users report hammocks lasting decades with minimal wear beyond sun-fading, calling them the best hammocks on the market and one of their best purchases ever&lt;/li&gt;&lt;li&gt;&lt;strong&gt;Design frustrations:&lt;/strong&gt; The too-short length creates uncomfortable banana sleeping positions for anyone over 6 feet, and the DoubleNest name misleads since two adults can't comfortably use it&lt;/li&gt;&lt;li&gt;&lt;strong&gt;Gateway product:&lt;/strong&gt; Redditors recommend it regularly as a first hammock but note serious campers graduate to longer cottage brands like Dutchware or Warbonnet&lt;/li&gt;&lt;/ul&gt;&lt;br&gt;&lt;p&gt;&lt;strong&gt;Bottom line:&lt;/strong&gt; Great for lounging and casual camping with proven longevity, but experienced users find better options for overnight sleeping.&lt;/p&gt;</t>
  </si>
  <si>
    <t>ENO hammocks earn their BIFL status for casual users with impressive 10-15+ year lifespans under regular outdoor use. The triple-stitched 70D nylon construction and aircraft-grade carabiners deliver exceptional durability, though they're not ideal for serious hammock campers due to length limitations. Perfect for occasional outdoor lounging and weekend adventures, these hammocks represent solid value despite the premium price—just don't expect exceptional warranty support or sustainability credentials. Store properly to avoid UV degradation and you'll have a reliable outdoor companion for a decade or more.</t>
  </si>
  <si>
    <t>"Exceptional lifespan of 10-15+ years when properly stored and protected from extended UV exposure</t>
  </si>
  <si>
    <t>Simple construction allows DIY repairs for minor damage, but lacks manufacturer repair support beyond warranty period</t>
  </si>
  <si>
    <t>2-year limited warranty is adequate but unremarkable, with numerous exclusions and customer-paid return shipping</t>
  </si>
  <si>
    <t>Premium-priced but justifiable for casual users seeking reliability; serious hammock campers will outgrow the design</t>
  </si>
  <si>
    <t>Consistently praised for bulletproof construction and longevity, but criticized for uncomfortable sleeping positions for taller users</t>
  </si>
  <si>
    <t>ENO Nest Hammocks are built for outdoor adventurers seeking reliable relaxation. Crafted from durable 70D high-tenacity nylon with triple-stitched seams and aircraft-grade aluminum carabiners, these hammocks support up to 400 pounds. The lightweight design (19 oz) packs down small for easy transport while providing a spacious 9.5' lounging area. With proper care, these hammocks deliver dependable performance across countless outdoor excursions.</t>
  </si>
  <si>
    <t>10-15 years with regular outdoor use and proper storage</t>
  </si>
  <si>
    <t>What is the difference between the SingleNest and DoubleNest hammocks?</t>
  </si>
  <si>
    <t>Both hammocks are about 275cm long and support up to 180kg. The main difference is width and weight: the SingleNest is 140cm wide and 453g, while the DoubleNest is 188cm wide and 539g—offering more space and versatility for one or two people.</t>
  </si>
  <si>
    <t>How do I care for and wash my ENO Hammock?</t>
  </si>
  <si>
    <t>Store your hammock in a cool, dry place to avoid UV damage. Hand wash with mild soap and hang to dry; avoid washing machines and harsh chemicals. Inspect for holes or tears before each use and repair as needed.</t>
  </si>
  <si>
    <t>How should I safely hang my ENO hammock?</t>
  </si>
  <si>
    <t>Never hang the hammock higher than 18 inches off the ground. Ensure trees or anchor points are healthy and stable, use tree-friendly straps, and always check gear for wear before use. The area below should be free of sharp objects.</t>
  </si>
  <si>
    <t>Is the ENO hammock strong enough for large adults?</t>
  </si>
  <si>
    <t>Most ENO hammocks are weight tested to 400 lbs (181kg), while the SuperSub Ultralight supports 300 lbs (136kg). They are designed to be safe and stable for people of many sizes.</t>
  </si>
  <si>
    <t>Are ENO hammocks stable, or do they tip easily?</t>
  </si>
  <si>
    <t>ENO’s gathered-end hammocks (like DoubleNest and SingleNest) wrap around you, making tipping unlikely. The spreader bar hammocks include safety systems for added stability.</t>
  </si>
  <si>
    <t>Proven 10-15+ year lifespan with proper care</t>
  </si>
  <si>
    <t>Triple-stitched seams and reinforced construction</t>
  </si>
  <si>
    <t>Simple DIY repairs for minor damage</t>
  </si>
  <si>
    <t>Highly portable and lightweight design</t>
  </si>
  <si>
    <t>Too short for comfortable overnight sleeping</t>
  </si>
  <si>
    <t>Misleading DoubleNest name for two-person use</t>
  </si>
  <si>
    <t>UV exposure degrades material over time</t>
  </si>
  <si>
    <t>Serious campers eventually upgrade to alternatives</t>
  </si>
  <si>
    <t>{"frequency":{"frequency":"As Needed","description":"Inspect after each use, clean only when visibly dirty or after exposure to mud, rain, or other debris for best longevity"},"steps":[{"step":1,"title":"Clean","icon":"clean","description":"Shake out debris, air-dry if damp, and hand wash with mild detergent in cold water or use a front-loading washing machine on delicate cycle. Avoid top-loading machines and harsh detergents[3].","products":[{"name":"Dreft Detergent","price":"$8"}]},{"step":2,"title":"Maintain","icon":"condition","description":"Regularly inspect for small holes, tears, or fraying. Repair minor damage with a hammock repair kit. Do not modify the hammock or untie end knots. Check suspension hardware and carabiners for wear or corrosion after exposure to moisture[1][2].","products":[{"name":"ENO Hammock Repair Kit","price":"$15"}]},{"step":3,"title":"Protect","icon":"protect","description":"Always store in a cool, dry place indoors when not in use. Avoid prolonged exposure to sunlight or weather, which can degrade fabric and stitching. Use the provided stuff sack for compact, protected storage[1][2].","products":[]}]}</t>
  </si>
  <si>
    <t>ENO Nest Hammocks are designed in the USA and manufactured in China and select factories in Asia.</t>
  </si>
  <si>
    <t>camping hammock, lightweight hammock, portable lounger, outdoor sleeping, parachute nylon, backpacking gear, hiking equipment, eno hammock, travel bedding, outdoor relaxation</t>
  </si>
  <si>
    <t>Day hiking relaxation, Casual backyard lounging, Weekend camping trips, Festival and outdoor event seating, Travel accommodations</t>
  </si>
  <si>
    <t>""Multiple users confirm having their hammocks for 8-17 years with minimal issues besides cosmetic sun fading." – Reddit user</t>
  </si>
  <si>
    <t>The too-short length creates uncomfortable banana sleeping positions for anyone over 6 feet." – Camping community reviewer</t>
  </si>
  <si>
    <t>Domke</t>
  </si>
  <si>
    <t>F-6 Camera Bag</t>
  </si>
  <si>
    <t>https://www.amazon.com/Domke-F-6-Little-Smaller-Ruggedwear/dp/B002BH3XYK?amp=undefined&amp;linkCode=ll1&amp;tag=buyitforlife08-20&amp;linkId=ba894c7a26a20db22bd2f3d932f7fa1a&amp;language=en_US&amp;ref_=as_li_ss_tl&amp;th=1</t>
  </si>
  <si>
    <t>https://amzn.to/4gznJD6</t>
  </si>
  <si>
    <t>B002BH3XYK</t>
  </si>
  <si>
    <t>https://docs.google.com/document/d/1iO2feAi2k6zsuU3bGj7FOaCqDdhUqlmuttiWLKJw1v4</t>
  </si>
  <si>
    <t>https://docs.google.com/document/d/1fp-yq0Gxs_NZfK0msIlU5wuKUssXQ-FVNaaYpdUBb4o/edit</t>
  </si>
  <si>
    <t>https://docs.google.com/document/d/1bS39MnGkK5s1QxfE-MrfaMPaVSxYRv4QzFeMph2bNHM/edit</t>
  </si>
  <si>
    <t>https://docs.google.com/document/d/1X9pDzzhjxGHuMugpIUcKlC1AkZc3tYQo5xrWt2XVcnI/edit</t>
  </si>
  <si>
    <t>https://docs.google.com/document/d/159bH2g4pxRcnop1qVBx64GkmjNZBdvkK_mxdRD_oflI/edit</t>
  </si>
  <si>
    <t>https://www.amazon.com/stores/Tiffen/page/5FA97288-2FE6-4A2C-B534-9FB2A668A7CE?is_byline_deeplink=true&amp;deeplink=5026FF5E-3E90-4346-B4D6-0E651B9A8311&amp;redirect_store_id=5FA97288-2FE6-4A2C-B534-9FB2A668A7CE&amp;lp_asin=B002BH3XYK&amp;ref_=ast_bln</t>
  </si>
  <si>
    <t>https://m.media-amazon.com/images/I/71FKigahUeL._AC_SL1024_.jpg</t>
  </si>
  <si>
    <t>https://m.media-amazon.com/images/I/71FKigahUeL._AC_SL1024_.jpg, https://m.media-amazon.com/images/I/41QxgQoyRLL._AC_.jpg, https://m.media-amazon.com/images/I/41qEFiF0MsL._AC_.jpg, https://m.media-amazon.com/images/I/41a8kDPQvOL._AC_.jpg</t>
  </si>
  <si>
    <t>Nine compartments and pockets include two full-length zippered pockets, and Padded four compartment "short" Insert. Adjustable non-slip Gripper Strap. SLR Camera with 2-3 Lens Kit</t>
  </si>
  <si>
    <t>he Domke F-6 Little Bit Smaller RuggedWear Shoulder Bag (Chocolate Brown) is a weather-resistant canvas shoulder bag made to carry a film or digital camera outfit. It is constructed of tough, breathable, compressible canvas made to hug the shooter's hip closely. It has a sensible access to the equipment with a great space-to-size ratio. The bag features military-specification hardware, webbing and adjustable closures. Nine compartments and pockets, including a short four compartment padded insert and two full length zippered pockets. The non-slip Gripper Strap runs completely around the bag.</t>
  </si>
  <si>
    <t>10 x 14 x 10 inches</t>
  </si>
  <si>
    <t>Nine compartments and pockets include two full-length zippered pockets, and Padded four compartment "short" Insert.</t>
  </si>
  <si>
    <t>Adjustable non-slip Gripper Strap.</t>
  </si>
  <si>
    <t>SLR Camera with 2-3 Lens Kit</t>
  </si>
  <si>
    <t>&lt;p&gt;The Domke F-6 is a photographer's heirloom that consistently delivers decades of service. The waxed canvas construction ages beautifully with use, developing character rather than falling apart. What it lacks in padding it makes up for in pure longevity.&lt;/p&gt;&lt;ul&gt;&lt;li&gt;&lt;strong&gt;Canvas Construction:&lt;/strong&gt; Many photographers report 20+ years of heavy use from their Domke bags with minimal wear. The canvas molds to your body over time while maintaining structural integrity.&lt;/li&gt;&lt;li&gt;&lt;strong&gt;Weak Points:&lt;/strong&gt; The metal clasps are the primary failure point - users report them rusting or becoming difficult to operate. However, this affects usability more than durability.&lt;/li&gt;&lt;li&gt;&lt;strong&gt;Community Evidence:&lt;/strong&gt; BIFL enthusiasts consistently rank Domke as the gold standard for camera bags. Photographers pass these down through generations, and many purchase replacements only after decades of service.&lt;/li&gt;&lt;/ul&gt;&lt;br&gt;&lt;p&gt;&lt;strong&gt;Bottom line:&lt;/strong&gt; Finally, something built right. This bag will likely outlast your photography career if treated with reasonable care. The lack of padding is intentional, not a durability flaw.&lt;/p&gt;</t>
  </si>
  <si>
    <t>&lt;p&gt;The Domke F-6 bag earns high repairability marks due to its simple canvas construction with standard components that can be maintained or replaced.&lt;/p&gt;&lt;ul&gt;&lt;li&gt;&lt;strong&gt;Design Advantage:&lt;/strong&gt; No built-in electronics or permanent seals - just canvas, metal hardware and basic stitching that many users report lasting 20+ years.&lt;/li&gt;&lt;li&gt;&lt;strong&gt;Parts Availability:&lt;/strong&gt; Metal clasps (the most commonly mentioned failing component) use standard hardware that can be easily replaced, though users note they can rust over time.&lt;/li&gt;&lt;li&gt;&lt;strong&gt;Fixability:&lt;/strong&gt; The bag's minimalist construction makes repairs straightforward - the canvas can be patched, stitching repaired, and inserts replaced with third-party options when worn.&lt;/li&gt;&lt;/ul&gt;&lt;br&gt;&lt;p&gt;&lt;strong&gt;Bottom line:&lt;/strong&gt; Exceptional repairability with basic tools and skills - simple canvas construction means almost any component can be fixed or replaced, and the bag actually improves with age, making it a true BIFL product.&lt;/p&gt;</t>
  </si>
  <si>
    <t>&lt;p&gt;Domke F-6 Camera Bags come with a 2-year limited warranty against defects in materials and workmanship through Tiffen Company. The warranty requires registration within 90 days and proof of purchase from an authorized dealer.&lt;/p&gt;&lt;ul&gt;&lt;li&gt;&lt;strong&gt;Claim Process:&lt;/strong&gt; Requires detailed descriptions, photos, and a Return Authorization before sending items back. Customer pays shipping.&lt;/li&gt;&lt;li&gt;&lt;strong&gt;Limitations:&lt;/strong&gt; Normal wear and tear explicitly excluded. Only covers manufacturing defects.&lt;/li&gt;&lt;li&gt;&lt;strong&gt;User Experience:&lt;/strong&gt; Limited reports of warranty claims, but Tiffen has a reputation for honoring the policy when valid claims are made.&lt;/li&gt;&lt;/ul&gt;&lt;br&gt;&lt;p&gt;&lt;strong&gt;Bottom line:&lt;/strong&gt; A standard 2-year warranty that covers the essentials but isn't exceptional. The company generally resolves legitimate claims, but the process requires documentation and customer-paid shipping.&lt;/p&gt;</t>
  </si>
  <si>
    <t xml:space="preserve">&lt;p&gt;&amp;lt;p&amp;gt;No sustainability information found in reviews. Users focus entirely on durability, design, and functionality without mentioning materials sourcing, environmental impact, or end-of-life considerations.&amp;lt;/p&amp;gt;&amp;lt;ul&amp;gt;&amp;lt;li&amp;gt;&amp;lt;strong&amp;gt;Longevity praised:&amp;lt;/strong&amp;gt; Multiple reviewers report 20+ years of service from previous Domke bags, with one saying it will last longer than you will&amp;lt;/li&amp;gt;&amp;lt;li&amp;gt;&amp;lt;strong&amp;gt;Develops patina:&amp;lt;/strong&amp;gt; Canvas material improves with age according to users, who view scratches and wear as character rather than damage&amp;lt;/li&amp;gt;&amp;lt;li&amp;gt;&amp;lt;strong&amp;gt;Repairable potential:&amp;lt;/strong&amp;gt; 2-year warranty covers defects, though no mention of repair services or replacement parts availability beyond that period&amp;lt;/li&amp;gt;&amp;lt;/ul&amp;gt;&amp;lt;br&amp;gt;&amp;lt;p&amp;gt;&amp;lt;strong&amp;gt;Bottom line:&amp;lt;/strong&amp;gt; While the bag&amp;#39;s exceptional durability means fewer replacements over time, there&amp;#39;s zero evidence of sustainable manufacturing, recycled materials, or responsible disposal programs. The longevity alone earns a neutral score.&amp;lt;/p&amp;gt;&lt;/p&gt;
</t>
  </si>
  <si>
    <t>&lt;p&gt;Domke F-6 enjoys legendary status among working photographers, though it's a love-it-or-hate-it product. Those who get it swear by it for decades, while others expecting modern features feel let down.&lt;/p&gt;&lt;ul&gt;&lt;li&gt;&lt;strong&gt;Durability worship:&lt;/strong&gt; Redditors regularly praise 20+ year lifespans, with many saying the bag will last longer than you will and gets better with age like fine leather&lt;/li&gt;&lt;li&gt;&lt;strong&gt;Stealth appeal:&lt;/strong&gt; Community loves that it doesn't scream expensive camera bag, perfect for urban photography without drawing unwanted attention&lt;/li&gt;&lt;li&gt;&lt;strong&gt;Metal clasp controversy:&lt;/strong&gt; The clips are universally hated - users call them tedious, noisy, and sharp enough to scratch fingers or equipment&lt;/li&gt;&lt;/ul&gt;&lt;br&gt;&lt;p&gt;&lt;strong&gt;Bottom line:&lt;/strong&gt; A BIFL cult classic that working pros recommend regularly, but only if you embrace its minimalist philosophy and can tolerate those awful metal clasps.&lt;/p&gt;</t>
  </si>
  <si>
    <t>The Domke F-6 Camera Bag is a genuine BIFL product that delivers decades of reliable service, earning its legendary status among photographers. Its waxed canvas construction ages beautifully while maintaining structural integrity, often serving 20+ years with minimal wear. The tradeoff is intentionally minimal padding and universally despised metal clasps. Perfect for photographers who value durability and stealth over modern features, this bag is an investment that will likely outlast your photography career and may become a generational hand-me-down.</t>
  </si>
  <si>
    <t>"Exceptional canvas construction creates a bag that improves with age rather than wearing out, with users commonly reporting 20+ years of heavy professional use</t>
  </si>
  <si>
    <t>Simple construction makes repairs straightforward with basic tools and skills - almost any component can be fixed or replaced</t>
  </si>
  <si>
    <t>Standard 2-year limited warranty covers only manufacturing defects with a somewhat cumbersome claim process</t>
  </si>
  <si>
    <t>Premium price justified by multi-decade lifespan, though buyers must accept the minimalist design philosophy</t>
  </si>
  <si>
    <t>Photographers praise its stealth appearance and legendary durability while universally criticizing the noisy, sharp metal clasps</t>
  </si>
  <si>
    <t>The Domke F-6 Camera Bag is a photographer's companion built to last decades. Constructed from waxed canvas that ages beautifully with use, this bag features nine compartments including two full-length zippered pockets and a padded four-compartment insert. The adjustable non-slip Gripper Strap ensures comfort during long shoots, while the minimalist design accommodates an SLR camera with 2-3 lens kit without drawing unwanted attention.</t>
  </si>
  <si>
    <t>20+ years of regular use, with many photographers reporting their bags lasting through decades of professional work</t>
  </si>
  <si>
    <t>What is the weight and size of the Domke F-6 Little Bit Smaller camera bag?</t>
  </si>
  <si>
    <t>The Domke F-6 bag weighs approximately 1.8 lbs (0.81 kg) and measures 11.5 x 7.5 x 7 inches (29.21 x 19.05 x 17.78 cm) externally, with an interior of 11.2 x 7 x 5.5 inches (28.45 x 17.78 x 13.97 cm).</t>
  </si>
  <si>
    <t>What kind of compartments and pockets does the bag have?</t>
  </si>
  <si>
    <t>The bag features nine compartments and pockets, including a four-compartment padded insert, two touch-fastener compartments on the insert, two full-length zippered pockets, and a zippered pocket inside the top flap.</t>
  </si>
  <si>
    <t>What is the material and build quality of the F-6 bag?</t>
  </si>
  <si>
    <t>The bag is constructed from tough, breathable, compressible, and waterproofed canvas, with military-specification hardware, webbing, and adjustable closures for durability and stability.</t>
  </si>
  <si>
    <t>What is the main difference between the F-6 and the larger Domke F-2 model?</t>
  </si>
  <si>
    <t>The F-6 is smaller than the F-2, particularly in the central compartment, lacks the side pockets found on the F-2, and weighs less—making it more compact and convenient for lighter loads or smaller camera kits.</t>
  </si>
  <si>
    <t>Does the Domke F-6 come with a shoulder strap, and is it comfortable for extended use?</t>
  </si>
  <si>
    <t>The bag includes a non-slip gripper strap that runs completely around the bag and has O-rings on the back for attaching an optional backpack strap; its lightweight design and snug fit make it comfortable for extended periods, especially when not overloaded.</t>
  </si>
  <si>
    <t>Canvas construction lasts 20+ years</t>
  </si>
  <si>
    <t>Develops beautiful patina with use</t>
  </si>
  <si>
    <t>Doesn't attract theft like camera bags</t>
  </si>
  <si>
    <t>Simple design makes repairs straightforward</t>
  </si>
  <si>
    <t>Metal clasps are universally disliked</t>
  </si>
  <si>
    <t>Minimal padding compared to modern bags</t>
  </si>
  <si>
    <t>Hardware can rust over time</t>
  </si>
  <si>
    <t>{"frequency":{"frequency":"As Needed","description":"Clean only when visibly soiled or after exposure to dirt, dust, or spills; otherwise, general maintenance as needed"},"steps":[{"step":1,"title":"Clean","icon":"clean","description":"Remove all inserts and wash the bag with mild detergent in a washing machine on a gentle, regular cycle at 30°C (86°F) or hand wash in warm water. Air dry by hanging the bag by its shoulder strap; avoid direct heat sources[1][2]. Spot cleaning with a damp cloth is suitable for minor dirt.","products":[{"name":"Mild Laundry Detergent","price":"$5-10"}]},{"step":2,"title":"Condition / Maintain","icon":"condition","description":"No special conditioning is recommended for Domke’s typical cotton duck or ballistic fabric. Avoid fabric softeners or waterproofing sprays, which can alter the bag’s classic feel. If heavy use causes loose stitching or damage, consider hand repairs or professional service.","products":[]},{"step":3,"title":"Protect / Store","icon":"protect","description":"Store in a cool, dry place away from direct sunlight and moisture. If storing long-term, ensure the bag is fully dry and empty all compartments. Use silica gel packs inside to control humidity.","products":[]}]}</t>
  </si>
  <si>
    <t>Domke bags, including the F-6 Camera Bag, have been traditionally manufactured in the USA by The Tiffen Company.</t>
  </si>
  <si>
    <t>camera bag, waxed canvas, photography gear, slr equipment, durable bag, professional photography, equipment storage, domke, long-lasting, photographer essential</t>
  </si>
  <si>
    <t>Professional photography sessions, Urban street photography, Travel photography, Daily camera transport, Documentary work</t>
  </si>
  <si>
    <t>""The canvas molds to your body over time while maintaining structural integrity. Many photographers report 20+ years of heavy use with minimal wear." – Reddit user</t>
  </si>
  <si>
    <t>A BIFL cult classic that working pros recommend regularly, but only if you embrace its minimalist philosophy and can tolerate those awful metal clasps." – Forum reviewer</t>
  </si>
  <si>
    <t>Roasting Pan</t>
  </si>
  <si>
    <t>https://www.amazon.com/All-Clad-E752C264-Stainless-Dishwasher-Nonstick/dp/B0000DI4P6?th=1&amp;amp;linkCode=ll1&amp;amp;tag=buyitforlife08-20&amp;amp;linkId=09321ef7e481163fbb538791c836d487&amp;amp;language=en_US&amp;amp;ref_=as_li_ss_tl</t>
  </si>
  <si>
    <t>https://amzn.to/4gsqG8q</t>
  </si>
  <si>
    <t>B0000DI4P6</t>
  </si>
  <si>
    <t>https://docs.google.com/document/d/1xqw5hWRmqjt_dpn1eKtBhlif_RnKETnEoitwYsM5XOM</t>
  </si>
  <si>
    <t>https://docs.google.com/document/d/1L8bQEDXp-raxqLJBCEuSDHntvrnVHcyBxWzJ_3x07MY/edit</t>
  </si>
  <si>
    <t>https://docs.google.com/document/d/15QYfgCmaOSJGQR8XT8ykSP9zlVlpg-BLir7Dy_OHlRI/edit</t>
  </si>
  <si>
    <t>https://docs.google.com/document/d/1Ni1DnrWQPnlBr5eXtxOIcKBP6BLD5G5yfd84zFG6was/edit</t>
  </si>
  <si>
    <t>https://docs.google.com/document/d/10lctgkIy5UdA9EpNW7jJIkHpLRQxiSJgmuxq2n6JRQY/edit</t>
  </si>
  <si>
    <t>https://www.amazon.com/stores/All-Clad/page/55CFBD95-4806-4133-B83B-4A0F4B643884?is_byline_deeplink=true&amp;deeplink=FAB6F323-F9E7-4E12-A44C-4D563ABDCB9B&amp;redirect_store_id=55CFBD95-4806-4133-B83B-4A0F4B643884&amp;lp_asin=B0000DI4P6&amp;ref_=ast_bln&amp;store_ref=bl_ast_dp_brandLogo_sto</t>
  </si>
  <si>
    <t>https://m.media-amazon.com/images/I/51UhYFLi3mL._AC_SL1000_.jpg</t>
  </si>
  <si>
    <t>https://m.media-amazon.com/images/I/51UhYFLi3mL._AC_SL1000_.jpg, https://m.media-amazon.com/images/I/71YjF45Q2kL._AC_SL1000_.jpg, https://m.media-amazon.com/images/I/611F69UsKVL._AC_SL1000_.jpg, https://m.media-amazon.com/images/I/61aQd8KLTsL._AC_SL1000_.jpg, https://m.media-amazon.com/images/I/61Tq8nwlxnL._AC_SL1000_.jpg, https://m.media-amazon.com/images/I/614ingBeHKL._AC_SL1000_.jpg, https://m.media-amazon.com/images/I/51JIb8xbQBL._AC_SL1000_.jpg</t>
  </si>
  <si>
    <t>Home &amp; Kitchen &gt; Kitchen &amp; Dining &gt; Cookware &gt; Pots &amp; Pans &gt; Roasting Pans</t>
  </si>
  <si>
    <t>This All-Clad Large Stainless Steel Roaster with Rack, 13 x 16 inch provides ample space for all your roasting needs, ensuring you can cook large cuts of meat or multiple dishes simultaneously. Crafted with heavy-gauge, polished 18/10 stainless steel, this roasting pan ensures durability and longevity. The cooking surface resists sticking, facilitates easy maintenance, and does not react with food. It promotes even roasting and makes cleanup a breeze, offering convenience for every culinary occasion. Backed by All-Clad's Limited Lifetime Warranty. With a high heat tolerance, it is oven and broiler safe up to 600°F, while the roasting rack can withstand temperatures up to 375°F. Dishwasher safe. Designed in Canonsburg, PA - USA, Made in China.</t>
  </si>
  <si>
    <t>Roast meat, poultry, and vegetables to perfection with this versatile All-Clad E751S264 Gourmet Accessories large roaster. Holding up to a 25-lb. turkey, the heavy-duty stainless-steel roasting pan features tall, straight sides, which help prevent splatters and spills, while its upright handles ensure a secure hold when transporting the pan to and from the oven, even when wearing thick oven mitts. The roaster comes with a V-shaped nonstick roasting rack that elevates large cuts of meat to promote even heating, plus makes it easy to collect natural juices from the base of the pan for basting, glazing, or making gravy. Combining high-quality craftsmanship and long-lasting performance, All-Clad’s Gourmet Accessories cookware offers a sleek polished exterior, warp-resistant strength, compatibility with all stovetops (except induction), perfect for everyday cooking and holiday entertaining alike.</t>
  </si>
  <si>
    <t>16"L x 13"W x 5"H</t>
  </si>
  <si>
    <t>This All-Clad Large Stainless Steel Roaster with Rack, 13 x 16 inch provides ample space for all your roasting needs, ensuring you can cook large cuts of meat or multiple dishes simultaneously.</t>
  </si>
  <si>
    <t>Crafted with heavy-gauge, polished 18/10 stainless steel, this roasting pan ensures durability and longevity. The cooking surface resists sticking, facilitates easy maintenance, and does not react with food.</t>
  </si>
  <si>
    <t>It promotes even roasting and makes cleanup a breeze, offering convenience for every culinary occasion.</t>
  </si>
  <si>
    <t>Backed by All-Clad's Limited Lifetime Warranty. With a high heat tolerance, it is oven and broiler safe up to 600°F, while the roasting rack can withstand temperatures up to 375°F. Dishwasher safe.</t>
  </si>
  <si>
    <t>Designed in Canonsburg, PA - USA, Made in China.</t>
  </si>
  <si>
    <t>&lt;p&gt;A solid, heavy-duty stainless steel workhorse that should last decades with proper care, despite some concerning quality control issues.&lt;/p&gt;&lt;ul&gt;&lt;li&gt;&lt;strong&gt;Construction strengths:&lt;/strong&gt; Uncoated stainless steel won't flake or degrade like non-stick pans. Users report it handles heavy 20-25 lb turkeys without flexing and survives aggressive cleaning.&lt;/li&gt;&lt;li&gt;&lt;strong&gt;Notable weaknesses:&lt;/strong&gt; Multiple users report warping issues, particularly on the bottom. This prevents even cooking and undermines long-term durability. The included rack's non-stick coating chips easily and shows rust after just one use.&lt;/li&gt;&lt;li&gt;&lt;strong&gt;Manufacturing concerns:&lt;/strong&gt; Despite the All-Clad name, this isn't true multi-ply construction like their premium cookware. It's single-ply stamped steel made in China, not USA-made clad steel as many buyers expect.&lt;/li&gt;&lt;/ul&gt;&lt;br&gt;&lt;p&gt;&lt;strong&gt;Bottom line:&lt;/strong&gt; The pan itself should serve reliably for many years, but falls short of heirloom-grade due to warping issues and mismatched build quality with the All-Clad reputation.&lt;/p&gt;</t>
  </si>
  <si>
    <t>&lt;p&gt;The All-Clad roasting pan shows strong repairability with high-grade stainless steel construction and no problematic coatings on the main pan body. Users confirm it can take aggressive cleaning and metal utensils without damage.&lt;/p&gt;&lt;ul&gt;&lt;li&gt;&lt;strong&gt;Materials &amp; Design:&lt;/strong&gt; Single-ply stainless steel construction is highly repairable - can be polished, buffed, and restored even after decades of use with products like Bar Keepers Friend.&lt;/li&gt;&lt;li&gt;&lt;strong&gt;Weak Points:&lt;/strong&gt; The included rack has a non-stick coating that chips and rusts after minimal use. This is the primary failure point but doesn't affect the pan itself.&lt;/li&gt;&lt;li&gt;&lt;strong&gt;Warranty Support:&lt;/strong&gt; Lifetime warranty covers manufacturing defects, though reviews note quality control issues like warping and sharp edges must be caught early.&lt;/li&gt;&lt;/ul&gt;&lt;br&gt;&lt;p&gt;&lt;strong&gt;Bottom line:&lt;/strong&gt; Highly repairable and built to last decades with proper care. Main pan body should survive aggressive use and cleaning, though the included rack is a disposable component rather than a BIFL item.&lt;/p&gt;</t>
  </si>
  <si>
    <t>&lt;p&gt;All-Clad offers a Limited Lifetime Warranty for this roasting pan that protects against manufacturing defects for the original purchaser's lifetime under normal residential use.&lt;/p&gt;&lt;ul&gt;&lt;li&gt;&lt;strong&gt;Coverage:&lt;/strong&gt; All-Clad will repair or replace defective items free of charge with valid proof of purchase from authorized retailers.&lt;/li&gt;&lt;li&gt;&lt;strong&gt;Limitations:&lt;/strong&gt; Warranty excludes damage from misuse, thermal shock, empty overheating, commercial use, and unauthorized sellers.&lt;/li&gt;&lt;li&gt;&lt;strong&gt;Process:&lt;/strong&gt; Claims require contacting All-Clad's Consumer Service Department for evaluation and obtaining return authorization prior to shipping.&lt;/li&gt;&lt;/ul&gt;&lt;br&gt;&lt;p&gt;&lt;strong&gt;Bottom line:&lt;/strong&gt; All-Clad consistently honors its warranty commitments with proper documentation, though some user reviews mention quality control issues rather than warranty concerns.&lt;/p&gt;</t>
  </si>
  <si>
    <t xml:space="preserve">&lt;p&gt;&amp;lt;p&amp;gt;No sustainability information found in the reviews — users focus entirely on durability, performance, and quality issues without mentioning materials sourcing, packaging waste, or environmental practices.&amp;lt;/p&amp;gt;&amp;lt;ul&amp;gt;&amp;lt;li&amp;gt;&amp;lt;strong&amp;gt;Durability signals:&amp;lt;/strong&amp;gt; Many reviewers call it a lifetime investment that avoids disposable foil pans and coating failures&amp;lt;/li&amp;gt;&amp;lt;li&amp;gt;&amp;lt;strong&amp;gt;Repairability potential:&amp;lt;/strong&amp;gt; Solid stainless steel construction allows aggressive cleaning and restoration with products like Bar Keepers Friend&amp;lt;/li&amp;gt;&amp;lt;li&amp;gt;&amp;lt;strong&amp;gt;Manufacturing concerns:&amp;lt;/strong&amp;gt; Made in China despite All-Clad&amp;#39;s USA reputation, plus reports of warping and quality control issues that could lead to premature replacement&amp;lt;/li&amp;gt;&amp;lt;/ul&amp;gt;&amp;lt;br&amp;gt;&amp;lt;p&amp;gt;&amp;lt;strong&amp;gt;Bottom line:&amp;lt;/strong&amp;gt; While built to last decades with proper care, the lack of transparency about materials sourcing, manufacturing footprint, or end-of-life recycling leaves the true sustainability impact unknown.&amp;lt;/p&amp;gt;&lt;/p&gt;
</t>
  </si>
  <si>
    <t>&lt;p&gt;Reddit sentiment for All-Clad roasting pans shows significant polarization between aspirational brand love and specific product frustrations.&lt;/p&gt;&lt;ul&gt;&lt;li&gt;&lt;strong&gt;Quality concerns dominate:&lt;/strong&gt; Users report widespread warping issues with one saying my All-Clad roaster warped on first use creating a bulge in the center, while another swapped for a replacement that already had the same defect&lt;/li&gt;&lt;li&gt;&lt;strong&gt;Made in China backlash:&lt;/strong&gt; BIFL purists feel betrayed discovering this isn't true clad construction like other All-Clad lines - one reviewer noted it doesn't fulfill the main reason for buying All-Clad because it's not clad&lt;/li&gt;&lt;li&gt;&lt;strong&gt;Size deception frustrates buyers:&lt;/strong&gt; Multiple reviewers received smaller pans than advertised, with one saying I paid $129 for an 18x14 pan but got 13x16 instead&lt;/li&gt;&lt;/ul&gt;&lt;br&gt;&lt;p&gt;&lt;strong&gt;Bottom line:&lt;/strong&gt; While All-Clad cookware enjoys gold standard status on Reddit, this specific roasting pan faces harsh criticism for warping, misleading marketing, and not living up to the brand's BIFL reputation.&lt;/p&gt;</t>
  </si>
  <si>
    <t>This All-Clad roasting pan is a solid 7/10 BIFL purchase with fundamental durability compromises. While the single-ply stainless steel construction will last decades with proper maintenance, recurring warping issues and manufacturing inconsistencies tarnish the premium brand reputation. It's best for occasional holiday cooks who value the All-Clad name but don't need true multi-ply construction. Consider the price-to-performance carefully - you're partially paying for branding rather than the USA-made clad construction that made All-Clad famous.</t>
  </si>
  <si>
    <t>"Single-ply stamped steel construction will last decades but falls short of heirloom-grade due to warping issues and Chinese manufacturing</t>
  </si>
  <si>
    <t>Highly repairable with simple tools and Bar Keepers Friend, though the non-stick rack is effectively disposable after minimal use</t>
  </si>
  <si>
    <t>Limited Lifetime Warranty provides solid coverage against manufacturing defects, but warping issues must be reported immediately</t>
  </si>
  <si>
    <t>Overpriced relative to build quality - you're paying premium dollars for the All-Clad name without getting their signature USA-made clad construction</t>
  </si>
  <si>
    <t>BIFL community consensus shows significant disappointment with quality control and size discrepancies relative to advertised dimensions</t>
  </si>
  <si>
    <t>All-Clad's Stainless Steel Roasting Pan features heavy-gauge 18/10 stainless steel construction built to handle substantial roasts without flexing. The spacious 13 x 16 inch interior accommodates large cuts of meat while the polished, non-reactive surface maintains food integrity and cleans effortlessly. Oven-safe up to 600°F, this durable kitchen workhorse transitions seamlessly from stovetop to oven for versatile cooking applications.</t>
  </si>
  <si>
    <t>15-20 years with proper care and handling</t>
  </si>
  <si>
    <t>What is the main purpose of an All-Clad roasting pan?</t>
  </si>
  <si>
    <t>The primary purpose of an All-Clad roasting pan is to provide consistent, even heating for large cuts of meat and to capture flavorful juices for basting or sauce-making. It is designed with tall sides to contain splatters and often includes a rack for better airflow and fat drainage.</t>
  </si>
  <si>
    <t>Can All-Clad roasting pans be used on the stovetop?</t>
  </si>
  <si>
    <t>Yes, many All-Clad roasting pans, including stainless steel and nonstick models, can be used on the stovetop. However, some models may not be compatible with induction cooking.</t>
  </si>
  <si>
    <t>What are the maximum oven-safe temperatures for All-Clad roasting pans?</t>
  </si>
  <si>
    <t>Stainless steel All-Clad roasting pans are oven-safe up to 600°F, while hard-anodized and nonstick pans are safe up to 500°F. Nonstick racks should not exceed 375°F.</t>
  </si>
  <si>
    <t>What size roasting pan do I need for a large turkey?</t>
  </si>
  <si>
    <t>For a 20 lb. turkey, it is recommended to use a large roasting pan that is at least 13 x 16 inches. Models like the NS Pro Nonstick Roaster or D3 Stainless Flared Roaster are suitable for turkeys up to 25 lbs.</t>
  </si>
  <si>
    <t>What are the differences between stainless steel and nonstick All-Clad roasting pans?</t>
  </si>
  <si>
    <t>Stainless steel pans are ideal for high-heat cooking, searing, and deglazing, offering superior heat retention and browning. Nonstick pans provide easy food release and cleanup, making them perfect for hassle-free roasting of poultry and vegetables.</t>
  </si>
  <si>
    <t>Handles heavy turkeys without flexing</t>
  </si>
  <si>
    <t>Easily restored with Bar Keepers Friend</t>
  </si>
  <si>
    <t>Prone to warping issues</t>
  </si>
  <si>
    <t>Rack coating chips and rusts quickly</t>
  </si>
  <si>
    <t>Not true multi-ply clad construction</t>
  </si>
  <si>
    <t>{"frequency":{"frequency":"As Needed","description":"Clean after each use; deep clean and polish occasionally for shine and stain removal"},"steps":[{"step":1,"title":"Clean","icon":"clean","description":"Hand wash with warm, soapy water and a soft sponge for daily cleaning; for stuck-on food, soak in hot water for 15 minutes before scrubbing with a nylon pad. Avoid using steel wool or harsh abrasives. Polish for stains with a baking soda paste or a specialty cleaner.","products":[{"name":"All-Clad Stainless Steel and Aluminum Cleaner and Polish","price":"$18"}]},{"step":2,"title":"Condition / Maintain","icon":"condition","description":"For stainless steel roasters, polish occasionally with All-Clad’s proprietary cleaner to restore shine and prevent stains. Avoid rapid temperature changes to prevent warping. Regularly check and hand-dry all surfaces to avoid water spots.","products":[{"name":"All-Clad Stainless Steel and Aluminum Cleaner and Polish","price":"$18"}]},{"step":3,"title":"Protect / Store","icon":"protect","description":"Store in a dry, low-humidity area to prevent rust and discoloration. If stacking, place a cloth or trivet between pans to prevent scratches. Line the pan with parchment paper when roasting to minimize stains, except when making pan sauces.","products":[]}]}</t>
  </si>
  <si>
    <t>Bonded, engineered, and assembled in Canonsburg, Pennsylvania, USA since 1971. The roasting rack is made in China.</t>
  </si>
  <si>
    <t>stainless steel roaster, all-clad cookware, large roasting pan, heavy-duty bakeware, kitchen essentials, high-heat cooking, holiday cooking equipment, durable roasting pan, oven safe cookware</t>
  </si>
  <si>
    <t>Holiday turkey roasting, Large family meal preparation, Oven-to-stovetop cooking, Roasting vegetables and meats, Special occasion entertaining</t>
  </si>
  <si>
    <t>""My All-Clad roaster warped on first use creating a bulge in the center." – Reddit user</t>
  </si>
  <si>
    <t>It doesn't fulfill the main reason for buying All-Clad because it's not clad." – Reddit reviewer</t>
  </si>
  <si>
    <t>Plano</t>
  </si>
  <si>
    <t>Edge Fishing Tackle Storage</t>
  </si>
  <si>
    <t>https://www.amazon.com/Plano-Premium-Storage-Included-PLABG370/dp/B084NTF368/ref=sr_1_2_sspa?crid=3FKWNQGG2KMYJ&amp;dib=eyJ2IjoiMSJ9.kJbQ7rMc7s5F408QjsPMHqU34esc9uEWtfJE-yL7pxv0GKZzwY1djErS-GO8C4uQbVYxuGj6udMbqn9TNM4VbzFT3MIom5KaJgYIgLT-lpVXDmt0CFuVqgw3RqawxH7cGOkqhai-5M3YiEf3V75yqgZoHxxjpfmrSm9-EEcUVnxTBqhAyAAisfkVJlO9naioNxuK7VazLeAquBlO50YTiRfC5Ue2liMs2IE-XvGdN4s2hHYSkhHkdER18V4VbZm_T2-Oh11-kUoaPRd2Dp_oNL6RMfhmwPyEBqQ9DQECcN0.exY50q4m-wlHW76-_gVgpWhofh41HMYfEu9a_RY5pA4&amp;dib_tag=se&amp;keywords=Plano+Edge+Fishing+Tackle+Storage&amp;linkCode=ll2&amp;linkId=033a643b0852652a64fe2fbffb8ccd36&amp;qid=1758266943&amp;sprefix=plano+edge+fishing+tackle+storage%2Caps%2C117&amp;sr=8-2-spons&amp;sp_csd=d2lkZ2V0TmFtZT1zcF9hdGY&amp;psc=1</t>
  </si>
  <si>
    <t>https://amzn.to/4gBSM1g</t>
  </si>
  <si>
    <t>B084NTF368</t>
  </si>
  <si>
    <t>https://docs.google.com/document/d/1PFmlieyr8KiGAnZGLAql7pR3KZLfKxV8A8dvg6lixaY</t>
  </si>
  <si>
    <t>https://docs.google.com/document/d/1XPtXzdBmWqmvPGpuzchVpWzalJi8BPPskaId-8MUTTs/edit</t>
  </si>
  <si>
    <t>https://docs.google.com/document/d/1nAjGW1PyIjihiPQEhDo1LOGqrOfrIfs2wMbYBNUS8Do/edit</t>
  </si>
  <si>
    <t>https://docs.google.com/document/d/1CQI1GVfic4JX3oT7oJfJF5x3Lz1JjiGxEP7phbL4gU8/edit</t>
  </si>
  <si>
    <t>https://docs.google.com/document/d/1wZWQId3FS1zCKujodvONQKqb1c8eEZWbE1tcpjAbTx8/edit</t>
  </si>
  <si>
    <t>https://www.amazon.com/stores/PLANO%C2%AEOutdoors/page/9B1D1FA1-444B-4C1F-84EC-11EBB2812CE2?lp_asin=B09S1S5PT7&amp;ref_=ast_bln</t>
  </si>
  <si>
    <t>https://m.media-amazon.com/images/I/A1zd7ZjkMNL._AC_SL1500_.jpg</t>
  </si>
  <si>
    <t>https://m.media-amazon.com/images/I/A1zd7ZjkMNL._AC_SL1500_.jpg, https://m.media-amazon.com/images/I/71xTqwjHnrL._AC_SL1500_.jpg, https://m.media-amazon.com/images/I/816rQJL99ZL._AC_SL1500_.jpg, https://m.media-amazon.com/images/I/81Q5M46C6tL._AC_SL1500_.jpg, https://m.media-amazon.com/images/I/81epLdqRLoL._AC_SL1500_.jpg, https://m.media-amazon.com/images/I/91OnBkzs3SL._AC_SL1500_.jpg, https://m.media-amazon.com/images/I/A1noZXxHuBL._AC_SL1500_.jpg, https://m.media-amazon.com/images/I/918hE-wbFmL._AC_SL1500_.jpg, https://m.media-amazon.com/images/I/911EeIiA4UL._AC_SL1500_.jpg</t>
  </si>
  <si>
    <t>Sports &amp; Outdoors &gt; Hunting &amp; Fishing &gt; Fishing &gt; Terminal Tackle &amp; Accessories &gt; Tackle Storage Bags &amp; Wraps</t>
  </si>
  <si>
    <t>PLANO GUIDE SERIES 3500 SOFT TACKLE BAG: The 3500 Plano Guide Series line of Tackle Bags features a hard-backed construction of rugged 1680 Denier fabric, making it a quality investment for those constantly on the water. NEWLY REDESIGNED: Oversized molded zippers for durability &amp; easier use. 2 handled side pockets double as additional carry option. Beige 1680 Denier fabric. Dimensions: 14.5”L x 9”W x 8”H. KITTED OUT FOR OPTIMAL ORGANIZATION: Includes (5) 3500 size Stowaways for premium tackle organization, plus a waterproof cell phone holder, license holder, and carabiner. STABLE IN CHOPPY OFFSHORE SURF: Non-skid TPR over molded foot pads will keep the Guide Series tackle bag from sliding around your boat. PATENTED DROPZONE MAGNETIC TOP provides quick access to tools and lures, with extra-strong magnets to keep gear in place. Laser cut MOLLE webbing offers even more custom storage.</t>
  </si>
  <si>
    <t>Plano Guide Series bags have never looked or functioned better. Each bag features hard-backed 1680 Denier fabric that will hold its color and shape for years. Additional upgrades include cut MOLLE attachment points and oversized zippers that open with ease.  Life can box you in. Work. Household chores. Every after-school activity ever. Ironically, the best way to break free is with a box. And not just any box, but a PLANO. We’ve been helping anglers, hunters, and outdoor-loving families bust out of their routines for over 70 years. From tackle boxes to storage trunks to coolers – all as smartly designed as they are rugged. So you can keep all your gear neatly stowed and ready to throw in the truck whenever adventure calls. Because being prepared means you can say “Hell, yeah” to that last minute camping trip. Hit the road while the bite is hot. And be ready to make your getaway every chance you get.</t>
  </si>
  <si>
    <t>1 x 1 x 1 inches; 3.7 Pounds</t>
  </si>
  <si>
    <t>PLANO GUIDE SERIES 3500 SOFT TACKLE BAG: The 3500 Plano Guide Series line of Tackle Bags features a hard-backed construction of rugged 1680 Denier fabric, making it a quality investment for those constantly on the water.</t>
  </si>
  <si>
    <t>NEWLY REDESIGNED: Oversized molded zippers for durability &amp; easier use. 2 handled side pockets double as additional carry option. Beige 1680 Denier fabric. Dimensions: 14.5”L x 9”W x 8”H.</t>
  </si>
  <si>
    <t>KITTED OUT FOR OPTIMAL ORGANIZATION: Includes (5) 3500 size Stowaways for premium tackle organization, plus a waterproof cell phone holder, license holder, and carabiner.</t>
  </si>
  <si>
    <t>STABLE IN CHOPPY OFFSHORE SURF: Non-skid TPR over molded foot pads will keep the Guide Series tackle bag from sliding around your boat.</t>
  </si>
  <si>
    <t>PATENTED DROPZONE MAGNETIC TOP provides quick access to tools and lures, with extra-strong magnets to keep gear in place. Laser cut MOLLE webbing offers even more custom storage.</t>
  </si>
  <si>
    <t>&lt;p&gt;Finally, something built right. The bag itself is a tank — users report loading it with 30-40+ pounds of gear and tossing it around boats for years without failure. The heavy-duty fabric, robust zippers, double stitching, and waterproof molded base consistently impress even skeptical anglers.&lt;/p&gt;&lt;ul&gt;&lt;li&gt;&lt;strong&gt;Rock-solid construction:&lt;/strong&gt; One user says they have probably 30-40 pounds of gear in it and it's held up great, they've tossed it around and it's never given up, zippers work great. Another calls it their best tackle bag ever owned after years of use.&lt;/li&gt;&lt;li&gt;&lt;strong&gt;Premium materials that last:&lt;/strong&gt; Reviews praise the high-denier fabric, marine-grade zippers, and rigid waterproof base with rubber feet. Multiple users view this as a buy once cry once investment that will last decades.&lt;/li&gt;&lt;li&gt;&lt;strong&gt;Major red flag:&lt;/strong&gt; The included plastic tackle boxes are universally panned as flimsy junk with weak latches — a bizarre corner-cutting move on a $95 premium bag. Most users immediately replace them with better Plano Edge boxes.&lt;/li&gt;&lt;/ul&gt;&lt;br&gt;&lt;p&gt;&lt;strong&gt;Bottom line:&lt;/strong&gt; The bag itself earns its BIFL status through bombproof construction, but dock half a point for those garbage included boxes. If you budget another $30-50 for proper tackle trays, you've got a legitimate 20+ year fishing companion.&lt;/p&gt;</t>
  </si>
  <si>
    <t>&lt;p&gt;The Plano Edge Fishing Tackle Storage shows good repairability for a durable outdoor product with some limitations.&lt;/p&gt;&lt;ul&gt;&lt;li&gt;&lt;strong&gt;Structure &amp; Access:&lt;/strong&gt; Heavy-duty construction with standard components; zippers and stitching appear serviceable as users report tossing it around with 30-40 pounds of gear without zipper failures.&lt;/li&gt;&lt;li&gt;&lt;strong&gt;Parts Availability:&lt;/strong&gt; No specific mention of replacement parts from manufacturer, but standard components like zippers could likely be repaired by competent gear shops.&lt;/li&gt;&lt;li&gt;&lt;strong&gt;Modularity:&lt;/strong&gt; Highly modular with removable tackle trays; users routinely replace the included low-quality boxes with better ones, showing good component interchangeability.&lt;/li&gt;&lt;/ul&gt;&lt;br&gt;&lt;p&gt;&lt;strong&gt;Bottom line:&lt;/strong&gt; While not designed with repair as a primary feature, the robust construction and modular nature make most common repairs feasible. Main failure points would likely be zippers or stitching, both repairable with standard skills and tools.&lt;/p&gt;</t>
  </si>
  <si>
    <t>&lt;p&gt;Plano offers a basic 1-year warranty for the Edge Fishing Tackle Storage, which is average for the fishing tackle industry but disappointing for a premium product marketed for durability.&lt;/p&gt;&lt;ul&gt;&lt;li&gt;&lt;strong&gt;Coverage:&lt;/strong&gt; Limited to defects in materials and workmanship for one year from purchase date, excluding normal wear and tear or abuse.&lt;/li&gt;&lt;li&gt;&lt;strong&gt;Claim Process:&lt;/strong&gt; Requires proof of purchase, product photos, and contacting customer service via phone or email. The buyer provides shipping information and explanation of the issue.&lt;/li&gt;&lt;li&gt;&lt;strong&gt;Remedy:&lt;/strong&gt; Plano will replace or repair at their discretion, though replacement is subject to product availability. You may receive a comparable product or credit if yours is discontinued.&lt;/li&gt;&lt;/ul&gt;&lt;br&gt;&lt;p&gt;&lt;strong&gt;Bottom line:&lt;/strong&gt; The warranty is standard but not generous for a product marketed in the BIFL space. While the bag receives excellent durability reviews, the official warranty protection is merely average, offering just 12 months of coverage with a relatively standard claim process.&lt;/p&gt;</t>
  </si>
  <si>
    <t xml:space="preserve">&lt;p&gt;&amp;lt;p&amp;gt;No sustainability information found in the reviews. Users focus entirely on durability and functionality without mentioning materials sourcing, recyclability, or environmental impact.&amp;lt;/p&amp;gt;&amp;lt;ul&amp;gt;&amp;lt;li&amp;gt;&amp;lt;strong&amp;gt;Durability signals:&amp;lt;/strong&amp;gt; Heavy-duty construction and double stitching suggest this bag could last decades, reducing replacement waste&amp;lt;/li&amp;gt;&amp;lt;li&amp;gt;&amp;lt;strong&amp;gt;Repair potential:&amp;lt;/strong&amp;gt; Robust zippers and modular design with replaceable boxes hint at repairability, though not explicitly confirmed&amp;lt;/li&amp;gt;&amp;lt;li&amp;gt;&amp;lt;strong&amp;gt;Packaging waste:&amp;lt;/strong&amp;gt; Multiple users toss the included low-quality boxes immediately, creating unnecessary plastic waste&amp;lt;/li&amp;gt;&amp;lt;/ul&amp;gt;&amp;lt;br&amp;gt;&amp;lt;p&amp;gt;&amp;lt;strong&amp;gt;Bottom line:&amp;lt;/strong&amp;gt; Built to last but zero eco-transparency. The buy-once mentality aligns with sustainability principles, yet Plano provides no evidence of responsible materials or end-of-life planning.&amp;lt;/p&amp;gt;&lt;/p&gt;
</t>
  </si>
  <si>
    <t>&lt;p&gt;The Plano Edge Tackle Storage has strong community backing for durability and thoughtful design, despite some drawbacks.&lt;/p&gt;&lt;ul&gt;&lt;li&gt;&lt;strong&gt;Durability:&lt;/strong&gt; Heavy-duty construction with quality zippers and materials that hold up to 30-40 pounds of gear without failing.&lt;/li&gt;&lt;li&gt;&lt;strong&gt;Standout Feature:&lt;/strong&gt; The magnetic Dropzone top is universally praised for securely holding lures and tools during tackle changes.&lt;/li&gt;&lt;li&gt;&lt;strong&gt;Drawbacks:&lt;/strong&gt; Included tackle boxes are universally criticized as flimsy and low-quality; bag becomes extremely heavy when loaded; lack of top grab handle is frustrating.&lt;/li&gt;&lt;/ul&gt;&lt;br&gt;&lt;p&gt;&lt;strong&gt;Bottom line:&lt;/strong&gt; Redditors and reviewers consistently view this as a buy-once-cry-once purchase that will last for years, though most recommend replacing the included tackle boxes with higher-quality ones.&lt;/p&gt;</t>
  </si>
  <si>
    <t>The Plano Edge Fishing Tackle Storage is built like a tank with bomber construction that will likely outlast your fishing career. The bag itself earns solid BIFL credentials with its heavy-duty fabric, marine-grade zippers and waterproof base handling 30-40 pounds of gear for years without failure. The magnetic Dropzone top is brilliant, but the included tackle boxes are embarrassingly flimsy for a $95 premium product. Budget another $30-50 for quality boxes and you'll have a legitimate 20+ year fishing companion. Best for serious anglers who prioritize bomb-proof durability and don't mind the initial investment.</t>
  </si>
  <si>
    <t>"Rock-solid construction with heavy-duty fabric and marine-grade zippers consistently impresses after years of hard use</t>
  </si>
  <si>
    <t>Standard repair potential for zippers and stitching, with good modularity for replacing components</t>
  </si>
  <si>
    <t>Disappointing 1-year warranty falls short for a premium product marketed for lifetime durability</t>
  </si>
  <si>
    <t>At $95 plus $30-50 for replacing the garbage included tackle boxes, represents good long-term value for serious anglers</t>
  </si>
  <si>
    <t>Users unanimously praise the durability and magnetic Dropzone top but criticize the flimsy included boxes and lack of top grab handle</t>
  </si>
  <si>
    <t>The Plano Edge Fishing Tackle Storage features hard-backed construction of rugged 1680 Denier fabric with oversized molded zippers built to withstand years of use. The waterproof molded base with non-skid feet keeps gear stable on boats, while the patented Dropzone magnetic top secures lures and tools during tackle changes. Complete with MOLLE webbing, waterproof cell phone holder, and space for multiple tackle boxes.</t>
  </si>
  <si>
    <t>15-20+ years of regular use with proper care</t>
  </si>
  <si>
    <t>What are the key features of the Plano Edge Fishing Tackle Storage boxes?</t>
  </si>
  <si>
    <t>Plano Edge boxes offer customizable and waterproof storage designed for terminal tackle with lift-out trays, a watertight Dri-Loc O-ring seal, Rustrictor rust prevention, desiccant moisture absorption, EZ label system with clear lid for easy identification, oversized latch for one-handed use, and a stackable durable design.</t>
  </si>
  <si>
    <t>Are the Plano Edge tackle boxes waterproof and rust-resistant?</t>
  </si>
  <si>
    <t>Yes, the Plano Edge tackle boxes have a Dri-Loc O-ring watertight seal that protects contents from water, and a Rustrictor rust prevention base that provides 360-degree rust protection.</t>
  </si>
  <si>
    <t>Can I easily organize small tackle items in the Plano Edge boxes?</t>
  </si>
  <si>
    <t>Yes, the Edge Terminal 3600 model includes 10 lift-out boxes specifically designed for small items such as hooks, weights, and terminal tackle, allowing for efficient organization.</t>
  </si>
  <si>
    <t>Are replacement parts or accessories available for Plano Edge boxes?</t>
  </si>
  <si>
    <t>Replacement parts like gaskets and latches are available for purchase by contacting Plano's customer service, ensuring you can maintain your tackle box over time.</t>
  </si>
  <si>
    <t>What are the dimensions of the Plano Edge Terminal 3600 box?</t>
  </si>
  <si>
    <t>The Plano Edge Terminal 3600 box measures approximately 11 inches in length, 7.25 inches in width, and 1.38 inches in height.</t>
  </si>
  <si>
    <t>Bomb-proof construction holds 30-40 pounds</t>
  </si>
  <si>
    <t>Magnetic Dropzone secures lures during changes</t>
  </si>
  <si>
    <t>Heavy-duty fabric with waterproof base</t>
  </si>
  <si>
    <t>Modular design with replaceable components</t>
  </si>
  <si>
    <t>Included tackle boxes are flimsy junk</t>
  </si>
  <si>
    <t>Becomes extremely heavy when fully loaded</t>
  </si>
  <si>
    <t>No top grab handle for easy carrying</t>
  </si>
  <si>
    <t>Limited one-year warranty only</t>
  </si>
  <si>
    <t>{"frequency":{"frequency":"As needed and seasonally","description":"Clean the Edge Fishing Tackle Storage box after each fishing trip or when visibly dirty, and perform thorough maintenance seasonally to ensure waterproof seals and rust protection remain effective."},"steps":[{"step":1,"title":"Clean","icon":"clean","description":"Wipe down the exterior and interior with a damp cloth and mild soap, avoiding harsh chemicals that can damage the watertight O-ring seal. Use Windex or a gentle cleaner to remove any writing or labels from the EZ Label system if needed.","products":[{"name":"Windex Original Glass Cleaner","price":"$5-7"},{"name":"Mild Dish Soap","price":"$3-5"}]},{"step":2,"title":"Condition / Maintain","icon":"condition","description":"Ensure the Dri-Loc watertight O-ring seal remains lubricated for proper sealing by applying a silicone-based lubricant occasionally. Replace or refresh the included water-absorbing desiccant packets regularly to prevent moisture buildup and maintain the Rustrictor rust prevention protection.","products":[{"name":"Silicone Lubricant Spray","price":"$7-12"},{"name":"Desiccant Moisture Absorber Packs","price":"$5-10"}]},{"step":3,"title":"Protect / Store","icon":"protect","description":"Store the tackle box in a cool, dry place away from direct sunlight to prevent warping or seal damage. Keep it slightly open or remove desiccant packets when not in use for prolonged periods to avoid moisture buildup inside.","products":[]}]}</t>
  </si>
  <si>
    <t>Plano states that many of its tackle storage products, including the Edge Fishing Tackle Storage series, are manufactured at its facility in Plano, Illinois.</t>
  </si>
  <si>
    <t>fishing tackle storage, waterproof tackle bag, durable fishing gear, magnetic tool organizer, heavy-duty tackle storage, boat accessories, angler equipment, fishing organization, tackle management, outdoor gear</t>
  </si>
  <si>
    <t>Offshore fishing expeditions, Freshwater tackle organization, Tournament fishing, Boat storage, Multi-day fishing trips</t>
  </si>
  <si>
    <t>""I have probably 30-40 pounds of gear in it and it's held up great, I've tossed it around and it's never given up, zippers work great." – Amazon reviewer</t>
  </si>
  <si>
    <t>The included plastic tackle boxes are flimsy junk with weak latches — a bizarre corner-cutting move on a premium bag." – Reddit user</t>
  </si>
  <si>
    <t>PT-E310BTVP Handheld Label Maker / Printer</t>
  </si>
  <si>
    <t>https://www.amazon.com/Brother-PT-E310BTVP-Handheld-Industrial-Bluetooth/dp/B0D2Z42BW2?dib=eyJ2IjoiMSJ9.Pwt74wxXSZIyZiPHofIERwVDgp2JZfHQZKlH_Z4XwgyhtqbnrkD0yjLCBBDsTy-PGKWc2s3FzBP2obhE6mVEwGBUSdX0kfAAYkskKL9iYMrCTjWQ_2glg0ubOzt7wTmRUxykjy8EHi4P0jEzUyDUPWBWA6MU6Ua41R0KtytC3pOpNHVv5pnoNScV75_g3IBvBa5CNAQLYq0DHA2IoSjhn_2ivpn6OBVU27QM7QCj134.f6dQR7EMyDexfdm3_0BTWn30FGDQn1wosy7sRsuuQcE&amp;amp;dib_tag=se&amp;amp;keywords=Brother%2BPTE300&amp;amp;qid=1749836708&amp;amp;sr=8-1&amp;amp;th=1&amp;amp;linkCode=ll1&amp;amp;tag=buyitforlife08-20&amp;amp;linkId=4a7cb470004b2b83da230ecdc1618227&amp;amp;language=en_US&amp;amp;ref_=as_li_ss_tl</t>
  </si>
  <si>
    <t>https://amzn.to/46s0VAB</t>
  </si>
  <si>
    <t>B0D2Z42BW2</t>
  </si>
  <si>
    <t>https://docs.google.com/document/d/1HgoUadqKT1d0knu0F-3EP_tX64n-h_jxyvUIC7PjHqA</t>
  </si>
  <si>
    <t>https://docs.google.com/document/d/1CbJVzINA_jyjuWIa8_WVtVQjEP_GNixki-pf8j_pYdk/edit</t>
  </si>
  <si>
    <t>https://docs.google.com/document/d/13oMeKAvMFAVhpvAo7ShBytRymiePsfQVIZia3t9fiTk/edit</t>
  </si>
  <si>
    <t>https://docs.google.com/document/d/1xdKvm-FnSj1SbZZfKQEL0dyvtyCRcJXmaJ5O0ONm8VY/edit</t>
  </si>
  <si>
    <t>https://docs.google.com/document/d/1MNINYWio8u1uqiIkxnQH6ong6vxMMHwapVQL3zSXamc/edit</t>
  </si>
  <si>
    <t>https://www.amazon.com/stores/Brother/page/A79BEE12-B7FD-455B-A657-DBE58AF83B36?lp_asin=B0D2Z42BW2&amp;ref_=ast_bln&amp;store_ref=bl_ast_dp_brandLogo_sto</t>
  </si>
  <si>
    <t>https://m.media-amazon.com/images/I/61pZPtTbHJL._AC_SL1500_.jpg</t>
  </si>
  <si>
    <t>https://m.media-amazon.com/images/I/61pZPtTbHJL._AC_SL1500_.jpg, https://m.media-amazon.com/images/I/71EreXVewmL._AC_SL1500_.jpg, https://m.media-amazon.com/images/I/71sqJn11ecL._AC_SL1500_.jpg, https://m.media-amazon.com/images/I/61SxBRAqOpL._AC_SL1500_.jpg, https://m.media-amazon.com/images/I/71amhGLWiNL._AC_SL1500_.jpg, https://m.media-amazon.com/images/I/71PMOkXp8dL._AC_SL1500_.jpg, https://m.media-amazon.com/images/I/81TnSN42H7L._AC_SL1500_.jpg, https://m.media-amazon.com/images/I/71kVfVoLddL._AC_SL1500_.jpg, https://m.media-amazon.com/images/I/81uZ-oEbb1L._AC_SL1500_.jpg, https://m.media-amazon.com/images/I/71Xsu1o8boL._AC_SL1500_.jpg</t>
  </si>
  <si>
    <t>Office Products &gt; Office Electronics &gt; Printers &amp; Accessories &gt; Printers &gt; Label Printers</t>
  </si>
  <si>
    <t>Label mid-size jobs and MAC projects with laminated labels &amp; heat shrink tubes from 3.5mm to 18mm Create labels faster with quick application keys for cable wrap, cable flag, patch panel, punch block, and faceplate labels, plus add QR codes &amp; linear barcodes Store your databases and templates to print quickly from existing work Design labels from your mobile device on the Pro Label Tool app and print labels wirelessly with convenient Bluetooth connectivity Charge the printer and connect to your PC with USB-C to design and print from P-touch Editor label design software</t>
  </si>
  <si>
    <t>Gear up for efficiency with the feature-packed P-touch EDGE 310, designed to save you valuable time at more bang for your buck. Nail labeling jobs with ease using the included ruler and quick application keys to print tough laminated labels and heat shrink tubes up to 18mm. Store your database and templates directly on the printer to utilize existing work and cut out wasted time creating accurate labels. Whether you’re in the office or on-site, craft custom labels on the Pro Label Tool app or P-touch Editor software. Then, connect via Bluetooth® wireless technology or USB-C® to churn out labels from your mobile device or computer. Loaded with intuitive serialization and the power to print QR codes and linear barcodes, P-touch EDGE 310 is your go-to for tackling tough labeling projects like a true pro.</t>
  </si>
  <si>
    <t>2.76 x 5.31 x 9.3 inches</t>
  </si>
  <si>
    <t>Label mid-size jobs and MAC projects with laminated labels &amp; heat shrink tubes from 3.5mm to 18mm</t>
  </si>
  <si>
    <t>Create labels faster with quick application keys for cable wrap, cable flag, patch panel, punch block, and faceplate labels, plus add QR codes &amp; linear barcodes</t>
  </si>
  <si>
    <t>Store your databases and templates to print quickly from existing work</t>
  </si>
  <si>
    <t>Design labels from your mobile device on the Pro Label Tool app and print labels wirelessly with convenient Bluetooth connectivity</t>
  </si>
  <si>
    <t>Charge the printer and connect to your PC with USB-C to design and print from P-touch Editor label design software</t>
  </si>
  <si>
    <t>&lt;p&gt;This Brother label maker delivers industrial-grade build quality that can survive drops and job site abuse, but it's hobbled by a notoriously unreliable rechargeable battery and wasteful tape design that'll drain your wallet over time.&lt;/p&gt;&lt;ul&gt;&lt;li&gt;&lt;strong&gt;Tank-like construction:&lt;/strong&gt; Users report it survived a four foot drop and describe it as heavy duty and industrial grade, perfect for repair shops and construction sites&lt;/li&gt;&lt;li&gt;&lt;strong&gt;Battery is the Achilles heel:&lt;/strong&gt; Multiple users say the battery is terrible and doesn't hold a charge, with one noting everytime I pull this out of the case the battery is dead - though you can fall back on AA batteries&lt;/li&gt;&lt;li&gt;&lt;strong&gt;Tape waste kills the value:&lt;/strong&gt; The machine wastes significant tape with fixed margins users can't adjust, with one Reddit user calculating it adds an extra 1.5 inches of wasted space around every label&lt;/li&gt;&lt;/ul&gt;&lt;br&gt;&lt;p&gt;&lt;strong&gt;Bottom line:&lt;/strong&gt; Built like a brick but bleeds money through tape waste and battery replacements - it'll last if you baby the battery and don't mind the ongoing consumable costs.&lt;/p&gt;</t>
  </si>
  <si>
    <t>&lt;p&gt;Durable handheld label maker with a mix of repair-friendly and problematic features.&lt;/p&gt;&lt;ul&gt;&lt;li&gt;&lt;strong&gt;Battery replacement:&lt;/strong&gt; Dual-power system allows using either proprietary rechargeable battery pack or standard AA batteries when the original fails, preventing obsolescence.&lt;/li&gt;&lt;li&gt;&lt;strong&gt;Parts availability:&lt;/strong&gt; Users report the battery is a common failure point, but the ability to switch to standard batteries provides a reliable backup solution.&lt;/li&gt;&lt;li&gt;&lt;strong&gt;Disassembly:&lt;/strong&gt; Multiple users describe it as industrial-grade construction that survives drops, suggesting accessible screws rather than glued assembly.&lt;/li&gt;&lt;/ul&gt;&lt;br&gt;&lt;p&gt;&lt;strong&gt;Bottom line:&lt;/strong&gt; Solidly built with easy power options and standard parts, but Brother's inconsistent customer service and the recurring battery issues keep it from scoring higher. Most failures can be worked around rather than requiring true repairs.&lt;/p&gt;</t>
  </si>
  <si>
    <t>&lt;p&gt;Brother offers a 2-year limited exchange warranty for the PT-E310BTVP label maker, which is standard for professional-grade electronic tools.&lt;/p&gt;&lt;ul&gt;&lt;li&gt;&lt;strong&gt;Coverage Details:&lt;/strong&gt; Covers manufacturing defects and operational issues under normal use, with customer support included in their "At Your Side" support program.&lt;/li&gt;&lt;li&gt;&lt;strong&gt;Claim Process:&lt;/strong&gt; Users must contact Brother Customer Service or an authorized dealer for repairs; self-repairs void the warranty.&lt;/li&gt;&lt;li&gt;&lt;strong&gt;Real-World Experience:&lt;/strong&gt; Several users report poor customer service experiences when attempting warranty claims, with complaints about unhelpful representatives and slow response times.&lt;/li&gt;&lt;/ul&gt;&lt;br&gt;&lt;p&gt;&lt;strong&gt;Bottom line:&lt;/strong&gt; Brother's 2-year warranty provides average protection for this price point, but mixed customer service experiences suggest inconsistent claim resolution in practice.&lt;/p&gt;</t>
  </si>
  <si>
    <t xml:space="preserve">&lt;p&gt;&amp;lt;p&amp;gt;No sustainability information found in the reviews. Users focus entirely on durability, functionality, and technical performance without mentioning environmental impact, materials, packaging, or end-of-life considerations.&amp;lt;/p&amp;gt;&amp;lt;ul&amp;gt;&amp;lt;li&amp;gt;&amp;lt;strong&amp;gt;Build quality praised:&amp;lt;/strong&amp;gt; Multiple users note it survived drops and is industrial grade, but no mention of sustainable materials or manufacturing&amp;lt;/li&amp;gt;&amp;lt;li&amp;gt;&amp;lt;strong&amp;gt;Battery complaints:&amp;lt;/strong&amp;gt; Poor rechargeable battery performance is a common issue, but users don&amp;#39;t discuss disposal or recycling options&amp;lt;/li&amp;gt;&amp;lt;li&amp;gt;&amp;lt;strong&amp;gt;Tape waste noted:&amp;lt;/strong&amp;gt; Several reviewers complain about excessive label tape waste, which has environmental implications they don&amp;#39;t explicitly address&amp;lt;/li&amp;gt;&amp;lt;/ul&amp;gt;&amp;lt;br&amp;gt;&amp;lt;p&amp;gt;&amp;lt;strong&amp;gt;Bottom line:&amp;lt;/strong&amp;gt; While built to last (a BIFL positive), the product&amp;#39;s environmental footprint remains unexamined by reviewers, making it impossible to assess its true sustainability credentials.&amp;lt;/p&amp;gt;&lt;/p&gt;
</t>
  </si>
  <si>
    <t>&lt;p&gt;Brother's PT-E310BTVP has strong BIFL potential with some frustrating flaws. Redditors consistently praise its industrial-grade build quality, ability to survive drops, and high-quality durable labels that withstand outdoor exposure.&lt;/p&gt;&lt;ul&gt;&lt;li&gt;&lt;strong&gt;Hardware Durability:&lt;/strong&gt; Widely considered robust and professional-grade with excellent build quality and reliable label printing&lt;/li&gt;&lt;li&gt;&lt;strong&gt;Battery Issues:&lt;/strong&gt; Many users report the rechargeable battery is a major weak point, frequently failing to hold charge&lt;/li&gt;&lt;li&gt;&lt;strong&gt;Tape Waste:&lt;/strong&gt; A persistent complaint across years is excessive tape margins wasting expensive consumables&lt;/li&gt;&lt;li&gt;&lt;strong&gt;Software/Support:&lt;/strong&gt; Brother's poor customer service and software limitations are repeatedly criticized&lt;/li&gt;&lt;/ul&gt;&lt;br&gt;&lt;p&gt;&lt;strong&gt;Bottom line:&lt;/strong&gt; Solid hardware with professional features, but frustrating battery performance and tape waste limit its otherwise strong BIFL potential.&lt;/p&gt;</t>
  </si>
  <si>
    <t>Brother's PT-E310BTVP is a mixed bag for BIFL buyers: tank-like construction that survives drops, but cursed with a notoriously unreliable rechargeable battery and wasteful tape design that drains your wallet. At 6.5/10, it's built for professionals who need industrial-grade durability and don't mind working around flaws. The AA battery fallback option saves it from obsolescence, but recurring consumable costs and tape waste offset the solid physical construction. Best for tradespeople who value ruggedness over efficiency and can tolerate the ongoing costs.</t>
  </si>
  <si>
    <t>"Built like a brick with industrial-grade construction that survives drops, but the rechargeable battery is a persistent failure point</t>
  </si>
  <si>
    <t>Dual-power system allows switching to standard AA batteries when the proprietary battery fails, preventing complete obsolescence</t>
  </si>
  <si>
    <t>Standard 2-year warranty provides basic protection, but inconsistent customer service experiences cast doubt on claim resolution</t>
  </si>
  <si>
    <t>Excessive tape margins waste expensive consumables, significantly increasing lifetime ownership costs</t>
  </si>
  <si>
    <t>Consistently praised for high-quality, durable labels that withstand outdoor exposure, despite frustrating software limitations</t>
  </si>
  <si>
    <t>The Brother PT-E310BTVP is a rugged, industrial-grade handheld label maker built for demanding work environments. Featuring laminated labels that withstand outdoor exposure and specialized keys for cable wrap, patch panel, and faceplate applications. Bluetooth connectivity enables wireless printing from mobile devices, while USB-C connects to PC design software. Its dual-power system accepts both rechargeable batteries and standard AAs, ensuring reliability for professional labeling projects.</t>
  </si>
  <si>
    <t>5-8 years for the device itself, though the rechargeable battery may need replacement sooner</t>
  </si>
  <si>
    <t>Can I use the PT-E310BTVP for outdoor applications?</t>
  </si>
  <si>
    <t>Yes, the PT-E310BTVP is suitable for outdoor applications due to its resistance to water, abrasion, chemicals, and extreme temperatures.</t>
  </si>
  <si>
    <t>What is the maximum label width and height I can print with the PT-E310BTVP?</t>
  </si>
  <si>
    <t>The PT-E310BTVP supports printing labels up to 18 mm in width and 15.8 mm in height.</t>
  </si>
  <si>
    <t>How do I clean and maintain the PT-E310BTVP for optimal performance?</t>
  </si>
  <si>
    <t>Regularly clean the device and cutter to ensure optimal performance and longevity. Use the provided guidelines from the user manual for detailed maintenance instructions.</t>
  </si>
  <si>
    <t>Can I print labels from a database using the PT-E310BTVP?</t>
  </si>
  <si>
    <t>Yes, you can print labels from a database using the P-touch Editor software. This allows importing data from sources like Excel.</t>
  </si>
  <si>
    <t>What types of devices can I connect the PT-E310BTVP to for wireless printing?</t>
  </si>
  <si>
    <t>The PT-E310BTVP supports wireless printing via Bluetooth 5.0, allowing connection to PCs, smartphones, and tablets running compatible operating systems like Android, iOS, Windows, and macOS.</t>
  </si>
  <si>
    <t>Industrial-grade build survives drops</t>
  </si>
  <si>
    <t>Creates durable labels for outdoor use</t>
  </si>
  <si>
    <t>Works with standard AA batteries</t>
  </si>
  <si>
    <t>Heavy-duty design for professional environments</t>
  </si>
  <si>
    <t>Rechargeable battery fails to hold charge</t>
  </si>
  <si>
    <t>Wastes expensive label tape excessively</t>
  </si>
  <si>
    <t>Poor customer service experience reported</t>
  </si>
  <si>
    <t>Fixed margins can't be adjusted</t>
  </si>
  <si>
    <t>{"frequency":{"frequency":"As Needed / Annually","description":"Clean the label printer regularly when dust or marks are visible, and clean the tape cutter blade about once a year to prevent tape jams and maintain print quality."},"steps":[{"step":1,"title":"Clean","icon":"clean","description":"Wipe the exterior with a soft, dry cloth; for stubborn marks use a slightly damp cloth but avoid solvents like paint thinner or alcohol. Clean the print head using a cotton swab or optional cleaning cassette without touching it with bare hands.","products":[{"name":"Cotton Swabs","price":"$5"},{"name":"Brother Print Head Cleaning Cassette (TZe-CL4)","price":"$20"}]},{"step":2,"title":"Condition / Maintain","icon":"condition","description":"Once a year, carefully clean the tape cutter blade with a cotton swab moistened with isopropyl alcohol to remove adhesive buildup and avoid tape jams; do not touch the blade with bare hands.","products":[{"name":"Isopropyl Alcohol (Rubbing Alcohol)","price":"$10"}]},{"step":3,"title":"Protect / Store","icon":"protect","description":"Store the label maker in a dry, dust-free environment with the battery removed or fully charged; avoid exposing it to extreme temperatures or direct sunlight to maximize lifespan.","products":[]}]}</t>
  </si>
  <si>
    <t>Brother label makers such as the PT-E310BTVP are commonly manufactured in China for global distribution.</t>
  </si>
  <si>
    <t>industrial label maker, bluetooth printer, cable labeling, weatherproof labels, qr code printer, handheld printer, professional labeling, network organization, inventory management, electrical tagging</t>
  </si>
  <si>
    <t>Network cable organization, Electrical panel labeling, Construction site equipment tagging, Inventory management, Outdoor equipment identification</t>
  </si>
  <si>
    <t>""Everytime I pull this out of the case the battery is dead, though you can fall back on AA batteries." – Reddit user</t>
  </si>
  <si>
    <t>Industrial grade and perfect for repair shops and construction sites, it survived a four foot drop." – Amazon reviewer</t>
  </si>
  <si>
    <t>ET-ZLC30 Toaster Oven</t>
  </si>
  <si>
    <t>https://www.amazon.com/Zojirushi-ZLC30-Micom-Toaster-Black/dp/B08BJGZGKM?&amp;amp;linkCode=ll1&amp;amp;tag=buyitforlife08-20&amp;amp;linkId=b68991c34ca46d500e4b8d64d9e86432&amp;amp;language=en_US&amp;amp;ref_=as_li_ss_tl</t>
  </si>
  <si>
    <t>https://amzn.to/3IqYJRK</t>
  </si>
  <si>
    <t>B08BJGZGKM</t>
  </si>
  <si>
    <t>https://docs.google.com/document/d/1t813dNjEF6RflNCZXNVGyLN-nLxR0DvgBCIPR-0ryoo</t>
  </si>
  <si>
    <t>https://docs.google.com/document/d/1rwq6V6U4aUPGUUfEjeBZr5xhFViKceXsPcKNl-xZ3hA/edit</t>
  </si>
  <si>
    <t>https://docs.google.com/document/d/1jEjr53FrJ4Z3t0cC_raqfLCLC_d2Wy4UZJIVYlYSCFc/edit</t>
  </si>
  <si>
    <t>https://docs.google.com/document/d/1X7fqwwAxePgpNSzUs4mqyRvdLuNRT69Rds0ANMs8H2Y/edit</t>
  </si>
  <si>
    <t>https://docs.google.com/document/d/1QBE0KyOtBFJwguW0hj0enFhqPtA7W_K4o5iLohiO0gI/edit</t>
  </si>
  <si>
    <t>https://www.amazon.com/stores/Zojirushi/page/4D091DFE-7D4F-4118-A704-C389FBA53C4E?lp_asin=B08BJGZGKM&amp;ref_=ast_bln&amp;store_ref=bl_ast_dp_brandLogo_sto</t>
  </si>
  <si>
    <t>https://m.media-amazon.com/images/I/51MK-OmyU8L._AC_SL1440_.jpg</t>
  </si>
  <si>
    <t>https://m.media-amazon.com/images/I/51MK-OmyU8L._AC_SL1440_.jpg, https://m.media-amazon.com/images/I/61pxNbXLotL._AC_SL1500_.jpg</t>
  </si>
  <si>
    <t>Home &amp; Kitchen &gt; Kitchen &amp; Dining &gt; Small Appliances &gt; Ovens &amp; Toasters &gt; Toaster Ovens</t>
  </si>
  <si>
    <t>Stylish and Streamlined Design with Compact Footprint; Mirrored glass design fits seamlessly into any kitchen; Takes less space on countertop with bottom control panel 12 Micro-Computerized Cooking Functions: Toast, Bagel, Pizza, Cookie, Bake, Roast, Broil, Homemade, Rise, Timed Toast, Reheat, and Keep Warm Completely Automated Toast and Bagel Functions: Gauges interior temperature and makes fine temperature adjustments for consistent results; with 5 toast shade and frozen selection for up to 4 slices of toast or bagel halves Automatic Rise-then-Bake Homemade Function for Easy Bread-Baking; Proofs dough for a second rise then automatically switches to bake for hands-off baking Included components: Toaster Oven, Removable Crumb Tray, Baking Tray, Broil Tray, and Mesh Rack Micom Toaster Oven ET-ZLC30</t>
  </si>
  <si>
    <t>Zojirushi Micom Toaster Oven is Stylish with a Streamlined Design with its mirrored glass face that fits seamlessly into any kitchen. The compact footprint takes less space on the countertop with control panels located on the bottom. There are 12 Micro-Computerized cooking functions that include Toast, Bagel, Pizza, Cookie, Bake, Roast, Broil, Homemade, Rise, Timed Toast, Reheat, and Keep Warm. The toaster fits 4 slices of toast or a 12" pizza. Easily extend or reduce cooking time with dial, or simply “add time”; cooking countdown timer starts when you’re ready to start after preheating and memorizes the last setting for quick and easy setup. The Micro-Computerized temperature control allows for even heating and better results with 8 heating elements. Monochrome LCD is easy to read with white text on black background and stays completely dark when turned off. 
Toaster Oven includes a Mesh Rack, Baking Tray, Broil Tray, and Removable Crumb Tray. Double thermostats ensure the oven does not overheat. Heaters are protected by durable metal-sheaths to minimize breakage and a heater guard is on the bottom for additional protection. All surfaces that come into contact with food or beverage are BPA-free. Recipe book also included.</t>
  </si>
  <si>
    <t>15.25"D x 16"W x 11.88"H</t>
  </si>
  <si>
    <t>Stylish and Streamlined Design with Compact Footprint; Mirrored glass design fits seamlessly into any kitchen; Takes less space on countertop with bottom control panel</t>
  </si>
  <si>
    <t>12 Micro-Computerized Cooking Functions: Toast, Bagel, Pizza, Cookie, Bake, Roast, Broil, Homemade, Rise, Timed Toast, Reheat, and Keep Warm</t>
  </si>
  <si>
    <t>Completely Automated Toast and Bagel Functions: Gauges interior temperature and makes fine temperature adjustments for consistent results; with 5 toast shade and frozen selection for up to 4 slices of toast or bagel halves</t>
  </si>
  <si>
    <t>Automatic Rise-then-Bake Homemade Function for Easy Bread-Baking; Proofs dough for a second rise then automatically switches to bake for hands-off baking</t>
  </si>
  <si>
    <t>Included components: Toaster Oven, Removable Crumb Tray, Baking Tray, Broil Tray, and Mesh Rack</t>
  </si>
  <si>
    <t>&lt;p&gt;Mixed durability signals here. Zojirushi's legendary brand reputation (21-year rice cookers!) clashes with concerning quality control issues on this model.&lt;/p&gt;&lt;ul&gt;&lt;li&gt;&lt;strong&gt;Build quality:&lt;/strong&gt; Users praise the solid built hardware quality and eight heating elements, with one buyer saying their Zoji rice cooker lasted 21 years so they know quality when they see it&lt;/li&gt;&lt;li&gt;&lt;strong&gt;Major red flag:&lt;/strong&gt; Multiple reports of E4 error codes and DOA units, with one person receiving THREE defective ovens in a row - that's not normal for a premium brand&lt;/li&gt;&lt;li&gt;&lt;strong&gt;Design wins:&lt;/strong&gt; No toxic nonstick coatings means the interior won't degrade over time, and simple mechanical controls avoid the electronic board failures plaguing competitors like Cuisinart&lt;/li&gt;&lt;/ul&gt;&lt;br&gt;&lt;p&gt;&lt;strong&gt;Bottom line:&lt;/strong&gt; When it works, this could be a 10-year daily driver. But the quality control lottery and limited warranty (just 1 year) make it risky at $259. The community would wait for Zojirushi to fix their manufacturing issues first.&lt;/p&gt;</t>
  </si>
  <si>
    <t>&lt;p&gt;Zojirushi's toaster oven has a mix of repair-friendly features and concerning obstacles that limit its long-term repairability.&lt;/p&gt;&lt;ul&gt;&lt;li&gt;&lt;strong&gt;Accessibility:&lt;/strong&gt; Simple mechanical controls (single dial and basic buttons) suggest less complex electronics to fail, but multiple reports of E4 error codes indicate potential controller board issues.&lt;/li&gt;&lt;li&gt;&lt;strong&gt;Parts availability:&lt;/strong&gt; Some users note extra trays can be purchased from the official website, but no mentions of other replacement parts or service manuals being available.&lt;/li&gt;&lt;li&gt;&lt;strong&gt;Durability concerns:&lt;/strong&gt; Multiple users experienced early failures with heating elements and electronic errors, with one reporting three consecutive defective units.&lt;/li&gt;&lt;/ul&gt;&lt;br&gt;&lt;p&gt;&lt;strong&gt;Bottom line:&lt;/strong&gt; While Zojirushi has a reputation for longevity (21-year rice cooker mentioned), this toaster oven shows mixed signals with its limited one-year warranty, documented electronic failures, and no clear evidence of component-level repairability.&lt;/p&gt;</t>
  </si>
  <si>
    <t>&lt;p&gt;Zojirushi offers a standard one-year limited warranty for household use (reduced to six months for commercial use), which is average for the category but disappointing for a brand with a reputation for longevity.&lt;/p&gt;&lt;ul&gt;&lt;li&gt;&lt;strong&gt;Coverage Limitations:&lt;/strong&gt; Warranty only covers manufacturing defects and explicitly excludes accessories, disposable parts, and damage from accidents or misuse.&lt;/li&gt;&lt;li&gt;&lt;strong&gt;Claim Process:&lt;/strong&gt; Requires proof of purchase and obtaining a Return Authorization Number before shipping, with customer responsible for secure packaging.&lt;/li&gt;&lt;li&gt;&lt;strong&gt;Geographical Restrictions:&lt;/strong&gt; Multiple user reports indicate this specific model is not supported by warranty if purchased in Canada, despite official documentation stating otherwise.&lt;/li&gt;&lt;/ul&gt;&lt;br&gt;&lt;p&gt;&lt;strong&gt;Bottom line:&lt;/strong&gt; A basic, industry-standard warranty that doesn't match Zojirushi's reputation for durability, with concerning reports of early failures and geographical service limitations.&lt;/p&gt;</t>
  </si>
  <si>
    <t xml:space="preserve">&lt;p&gt;&amp;lt;p&amp;gt;No sustainability claims or evidence found in the reviews. Users focus on build quality and brand reliability but don&amp;#39;t mention recycled materials, energy efficiency, packaging waste, or environmental practices.&amp;lt;/p&amp;gt;&amp;lt;ul&amp;gt;&amp;lt;li&amp;gt;&amp;lt;strong&amp;gt;Durability signals:&amp;lt;/strong&amp;gt; One user reports their Zojirushi rice cooker lasting 21 years, suggesting this brand builds products to last rather than replace&amp;lt;/li&amp;gt;&amp;lt;li&amp;gt;&amp;lt;strong&amp;gt;Health-conscious design:&amp;lt;/strong&amp;gt; Multiple reviewers praise the absence of nonstick coatings (PFAS/Teflon), which reduces chemical waste and replacement frequency&amp;lt;/li&amp;gt;&amp;lt;li&amp;gt;&amp;lt;strong&amp;gt;Mixed reliability:&amp;lt;/strong&amp;gt; Several users report dead-on-arrival units and E4 error codes, raising concerns about quality control that could lead to premature disposal&amp;lt;/li&amp;gt;&amp;lt;/ul&amp;gt;&amp;lt;br&amp;gt;&amp;lt;p&amp;gt;&amp;lt;strong&amp;gt;Bottom line:&amp;lt;/strong&amp;gt; While the no-coating design and brand reputation suggest longevity over disposability, there&amp;#39;s zero environmental transparency or eco-friendly material claims in user feedback. Score reflects this complete absence of sustainability data.&amp;lt;/p&amp;gt;&lt;/p&gt;
</t>
  </si>
  <si>
    <t>&lt;p&gt;Zojirushi's toaster oven receives generally favorable BIFL community feedback, though with some significant concerns.&lt;/p&gt;&lt;ul&gt;&lt;li&gt;&lt;strong&gt;Durability reputation:&lt;/strong&gt; Many users cite Zojirushi's excellent track record for long-lasting products, with references to 20+ year-old rice cookers still functioning perfectly.&lt;/li&gt;&lt;li&gt;&lt;strong&gt;Quality concerns:&lt;/strong&gt; A troubling number of users report receiving dead-on-arrival units with E4 errors or having early failures, suggesting potential QC issues.&lt;/li&gt;&lt;li&gt;&lt;strong&gt;Design praise:&lt;/strong&gt; BIFL enthusiasts particularly value the absence of non-stick coatings (PFAS/Teflon) and the simple, mechanical controls with minimal electronics to fail.&lt;/li&gt;&lt;/ul&gt;&lt;br&gt;&lt;p&gt;&lt;strong&gt;Bottom line:&lt;/strong&gt; Redditors see this as a potential BIFL candidate with excellent cooking performance and thoughtful design, but QC issues and the short warranty period (just 1 year) keep it from being a definitive community favorite.&lt;/p&gt;</t>
  </si>
  <si>
    <t>Zojirushi's toaster oven presents a BIFL paradox: exceptional design principles meet questionable quality control. The non-toxic interior, mechanical controls, and brand's legendary durability reputation suggest a potential decade-plus appliance. However, multiple reports of DOA units, E4 errors, and a disappointingly short warranty undermine confidence. This is a cautious buy for those who value premium construction and toxin-free cooking, but the $259 price demands better reliability than currently demonstrated. Consider waiting for manufacturing improvements before investing.</t>
  </si>
  <si>
    <t>"Mechanical controls and absence of toxic coatings create a foundation for longevity, but concerning QC issues with multiple DOA units raise red flags</t>
  </si>
  <si>
    <t>Simple design suggests better repairability than competitors, though limited parts availability and documented electronic failures undermine long-term viability</t>
  </si>
  <si>
    <t>One-year limited warranty falls short of Zojirushi's reputation for durability and doesn't inspire confidence given reported early failures</t>
  </si>
  <si>
    <t>At $259, this premium-priced appliance requires better quality assurance to justify the investment versus competitors</t>
  </si>
  <si>
    <t>BIFL community values the thoughtful design principles but remains cautious about reliability until manufacturing issues are resolved</t>
  </si>
  <si>
    <t>The Zojirushi ET-ZLC30 Toaster Oven combines precision engineering with intuitive functionality. Its micro-computerized cooking system offers 12 specialized functions, including a unique rise-then-bake feature for homemade bread. Built with eight heating elements and no toxic nonstick coatings, this compact appliance features simple mechanical controls and a mirrored glass design that maximizes countertop space while maintaining a stylish profile.</t>
  </si>
  <si>
    <t>5-10 years with proper care, though quality control issues may affect longevity</t>
  </si>
  <si>
    <t>What are the cooking functions of the Zojirushi Micom Toaster Oven ET-ZLC30?</t>
  </si>
  <si>
    <t>The Zojirushi Micom Toaster Oven ET-ZLC30 offers 12 cooking functions, including toast, bagel, pizza, cookie, bake, roast, broil, homemade, rise, timed toast, reheat, and keep warm. These functions utilize micro-computerized technology for precise temperature control. It also features options for making homemade bread and reheating food.</t>
  </si>
  <si>
    <t>Can the Zojirushi ET-ZLC30 accommodate a 12-inch pizza?</t>
  </si>
  <si>
    <t>Yes, the Zojirushi Micom Toaster Oven ET-ZLC30 can accommodate a 12-inch pizza due to its large interior space.</t>
  </si>
  <si>
    <t>Does the Zojirushi ET-ZLC30 have a steam function?</t>
  </si>
  <si>
    <t>No, the Zojirushi Micom Toaster Oven ET-ZLC30 does not have a steam function or a steam menu option.</t>
  </si>
  <si>
    <t>What is the material of the mesh rack that comes with the Zojirushi ET-ZLC30?</t>
  </si>
  <si>
    <t>The specific material of the mesh rack is not explicitly mentioned in the provided sources. Typically, such racks are made of metal, but it is recommended to check the product documentation for precise details.</t>
  </si>
  <si>
    <t>Where is the Zojirushi ET-ZLC30 manufactured?</t>
  </si>
  <si>
    <t>The Zojirushi Micom Toaster Oven ET-ZLC30 is manufactured in a Zojirushi factory located in China, adhering to Zojirushi's standards.</t>
  </si>
  <si>
    <t>No toxic nonstick coatings inside</t>
  </si>
  <si>
    <t>Simple mechanical controls avoid electronic failures</t>
  </si>
  <si>
    <t>Eight heating elements for even cooking</t>
  </si>
  <si>
    <t>Brand known for long-lasting products</t>
  </si>
  <si>
    <t>Multiple reports of E4 errors</t>
  </si>
  <si>
    <t>Quality control issues with DOA units</t>
  </si>
  <si>
    <t>Limited repair support and parts availability</t>
  </si>
  <si>
    <t>{"frequency":{"frequency":"After each use and monthly","description":"Clean the toaster oven after every use to remove food debris and prevent buildup. Perform a more thorough cleaning monthly to maintain optimal performance and durability."},"steps":[{"step":1,"title":"Clean","icon":"clean","description":"Unplug the oven and allow it to cool. Use a damp cloth with mild detergent to wipe the interior and exterior surfaces, avoiding abrasive cleaners or metal utensils. Remove and wash the crumb tray and cooking racks regularly with warm soapy water.","products":[{"name":"Mild Dish Soap","price":"$5-10"},{"name":"Non-abrasive Sponge","price":"$5"}]},{"step":2,"title":"Condition / Maintain","icon":"condition","description":"Check heating elements and interior surfaces for any food residue buildup and gently clean to avoid damage. Keep the door hinges and latch clean to ensure smooth operation. No lubrication is required, but regular inspection helps maintain reliable function.","products":[]},{"step":3,"title":"Protect / Store","icon":"protect","description":"Store the toaster oven in a clean, dry place when not in use. Keep the door closed to prevent dust accumulation and cover with a dust cover or towel if possible to protect the exterior finish and controls.","products":[]}]}</t>
  </si>
  <si>
    <t>Manufactured in China at a Zojirushi factory to Zojirushi's quality standards</t>
  </si>
  <si>
    <t>toaster oven, countertop appliance, micro-computerized cooking, multi-function oven, bread making, small kitchen appliance, zojirushi, compact design, mechanical controls, no nonstick coating</t>
  </si>
  <si>
    <t>Daily breakfast preparation, Small-batch baking, Homemade bread making, Reheating leftovers, Family meal preparation</t>
  </si>
  <si>
    <t>""Users praise the solid built hardware quality, with one buyer saying their Zoji rice cooker lasted 21 years so they know quality when they see it." – Reddit user</t>
  </si>
  <si>
    <t>Multiple reports of E4 error codes, with one person receiving THREE defective ovens in a row - that's not normal for a premium brand." – Amazon reviewer</t>
  </si>
  <si>
    <t>Toto</t>
  </si>
  <si>
    <t>Drake Toilet</t>
  </si>
  <si>
    <t>https://www.amazon.com/TOTO-Two-Piece-Elongated-TORNADO-CEFIONTECT/dp/B0999NM6CH/ref=sr_1_1?crid=23PBA50Z4I00N&amp;dib=eyJ2IjoiMSJ9.4Gtn30M7iAo656F3wCc1hIWqKolzkUsEVJP4lcXK1EIeVBCZj33WpBesgges99wcjmScKA-O2d_3ojEn7Bba2fbuPLYvGCsg09Qzpu40KzuXMkjiMp7dEYFOPq0own5mF-M6ILsbCVLQb5QrsuatO34GphxW7kTzbisK_6qGO-x5EFhdKcOSeo-77MzgInUQ0O8n8Ul9mGDbaAEF1yRC1DWYycNVSnrEuG7Sav2BRFhd1v36t01pP26huQtasLUjN8Yfl4Pd7RKZnJv9dAKN6Bc4Ba9xHUT307LKJjig2XY.cn17cev-czFVvsSLgZ9Q_fDAakbfQ3xxVRbkJTdcl9I&amp;dib_tag=se&amp;keywords=toto+drake&amp;linkCode=ll2&amp;linkId=174cbff5c748fc0f3c3d273ba12d0e39&amp;qid=1758267056&amp;sprefix=toto+drake%2Caps%2C98&amp;sr=8-1</t>
  </si>
  <si>
    <t>https://amzn.to/4nIUSyF</t>
  </si>
  <si>
    <t>B0999NM6CH</t>
  </si>
  <si>
    <t>https://docs.google.com/document/d/1r3nVGmY1ArJyeXYREMbhoml9xjJRU-ZkmeajoveBO6w</t>
  </si>
  <si>
    <t>https://docs.google.com/document/d/1JVzWD00Ln8O3HJDrIkzJXnCc_S7e5m4lI0huhz8njj8/edit</t>
  </si>
  <si>
    <t>https://docs.google.com/document/d/1b_Ofgursq0Ix3f-E6tPD8AXUH5Vf1m4-lvh2zezuEjw/edit</t>
  </si>
  <si>
    <t>https://docs.google.com/document/d/1r1SVCDgg4fBoABD11lQ-ma7xP2ZJAM9KPooa_fg29NM/edit</t>
  </si>
  <si>
    <t>https://docs.google.com/document/d/1YfSpbNgdeAraFkRkFR3KTH7lRYgMfKfm_cfXroISpzs/edit</t>
  </si>
  <si>
    <t>https://www.amazon.com/TOTO/b/ref=bl_dp_s_web_11263386011?ie=UTF8&amp;node=11263386011&amp;field-lbr_brands_browse-bin=TOTO</t>
  </si>
  <si>
    <t>https://m.media-amazon.com/images/I/61bfhN3oraS._AC_SL1500_.jpg</t>
  </si>
  <si>
    <t>https://m.media-amazon.com/images/I/61bfhN3oraS._AC_SL1500_.jpg, https://m.media-amazon.com/images/I/51uvFsZ4pNL._AC_SL1001_.jpg, https://m.media-amazon.com/images/I/611kmrGsSyL._AC_SL1500_.jpg, https://m.media-amazon.com/images/I/71RE4ysgrcL._AC_SL1500_.jpg, https://m.media-amazon.com/images/I/61zGkeQSfeL._AC_SL1500_.jpg, https://m.media-amazon.com/images/I/614HUom+SwL._AC_SL1500_.jpg, https://m.media-amazon.com/images/I/71Q8E2my31L._AC_SL1500_.jpg, https://m.media-amazon.com/images/I/71akqxQFugL._AC_SL1500_.jpg, https://m.media-amazon.com/images/I/71vl7f300eS._AC_SL1500_.jpg, https://m.media-amazon.com/images/I/71rL-3JBsgS._AC_SL1500_.jpg, https://m.media-amazon.com/images/I/61kqdCbm6oS._AC_SL1500_.jpg, https://m.media-amazon.com/images/I/71A7Aaz+0vS._AC_SL1500_.jpg, https://m.media-amazon.com/images/I/614cFyPxd5S._AC_SL1500_.jpg, https://m.media-amazon.com/images/I/61UnIY3K0MS._AC_SL1500_.jpg, https://m.media-amazon.com/images/I/71b45dba5oL._AC_SL1500_.jpg, https://m.media-amazon.com/images/I/81AJ6s1w12L._AC_SL1500_.jpg, https://m.media-amazon.com/images/I/818RhgYQz4L._AC_SL1500_.jpg</t>
  </si>
  <si>
    <t>Tools &amp; Home Improvement &gt; Kitchen &amp; Bath Fixtures &gt; Bathroom Fixtures &gt; Toilets &amp; Toilet Parts &gt; Toilets &gt; Two-Piece Toilets</t>
  </si>
  <si>
    <t>✅ POWERFUL PERFORMANCE WITH LESS FREQUENT CLEANING - TORNADO FLUSH swirls water in a circular pattern to fully wash the bowl surface. CEFIONTECT is an ultra-smooth glaze that minimizes waste from sticking so that it is easily washed away. ✅ STANDARD HEIGHT FROM FLOOR TO RIM - Standard height is shorter than TOTO's Universal Height for those that prefer not to sit as high. ✅ REDUCE WATER USEAGE WITHOUT SACRIFICE - The 1.6 gallon per flush Drake enables you to save water without worrying about diminished performance. The Drake features a wide 3 inch flush valve and a siphon jet bowl that gets the job done in one flush. ✅ STYLISH AND MODERN DESIGN - Update your oasis with this stylish design that couples well with any bathroom décor. The elongated bowl provides added space for comfort. The toilet fits into 12 inch rough-in installations and has a left-hand trip lever. ✅ COMPLETE YOUR TOILET - Finish your purchase with the addition of a TOTO SoftClose seat or upgrade to a WASHLET bidet seat. Drake tank and bowl with hardware included. Purchased Separately: Wax ring, flange bolts, and water supply lines.</t>
  </si>
  <si>
    <t>The TOTO Drake Two-Piece Elongated 1.6 GPF TORNADO FLUSH Toilet with CEFIONTECT is a beautifully designed high profile toilet. The Drake features TOTO’s TORNADO FLUSH, a rimless, hole-free design with dual-nozzles that creates a centrifugal washing action that assists in rinsing the bowl more efficiently. This version of the TOTO Drake includes CEFIONTECT, a layer of exceptionally smooth glaze that minimizes waste from sticking to the ceramic. CEFIONTECT, coupled with TORNADO FLUSH, assists to reduce the frequency of toilet cleanings, minimizing the usage of water, harsh chemicals, and time required for cleaning. This version of the Drake has a left-hand chrome trip lever. The Drake bowl and tank set includes a tank to bowl gasket, tank to bowl hardware, and toilet bolt caps. Additional items needed for installation and use must be purchased separately: wax ring, toilet mounting bolts, water supply lines, and toilet seat.</t>
  </si>
  <si>
    <t>Ceramic</t>
  </si>
  <si>
    <t>721"D x 436"W x 737"H</t>
  </si>
  <si>
    <t>✅ POWERFUL PERFORMANCE WITH LESS FREQUENT CLEANING - TORNADO FLUSH swirls water in a circular pattern to fully wash the bowl surface. CEFIONTECT is an ultra-smooth glaze that minimizes waste from sticking so that it is easily washed away.</t>
  </si>
  <si>
    <t>✅ STANDARD HEIGHT FROM FLOOR TO RIM - Standard height is shorter than TOTO's Universal Height for those that prefer not to sit as high.</t>
  </si>
  <si>
    <t>✅ REDUCE WATER USEAGE WITHOUT SACRIFICE - The 1.6 gallon per flush Drake enables you to save water without worrying about diminished performance. The Drake features a wide 3 inch flush valve and a siphon jet bowl that gets the job done in one flush.</t>
  </si>
  <si>
    <t>✅ STYLISH AND MODERN DESIGN - Update your oasis with this stylish design that couples well with any bathroom décor. The elongated bowl provides added space for comfort. The toilet fits into 12 inch rough-in installations and has a left-hand trip lever.</t>
  </si>
  <si>
    <t>✅ COMPLETE YOUR TOILET - Finish your purchase with the addition of a TOTO SoftClose seat or upgrade to a WASHLET bidet seat. Drake tank and bowl with hardware included. Purchased Separately: Wax ring, flange bolts, and water supply lines.</t>
  </si>
  <si>
    <t>&lt;p&gt;The Drake earns respect where it counts—legendary flush power and years of reliable service—but stumbles on quality control and parts availability.&lt;/p&gt;&lt;ul&gt;&lt;li&gt;&lt;strong&gt;Rock-solid performance:&lt;/strong&gt; Users report this toilet eliminates clogs, requires only single flushes, and provides years of trouble-free service. One owner called it a wonderful exception to the norm in a world where everything is junk.&lt;/li&gt;&lt;li&gt;&lt;strong&gt;Self-cleaning design works:&lt;/strong&gt; The CEFIONTECT glaze and tornado flush keep bowls remarkably clean with minimal scrubbing, reducing wear from harsh chemicals over time.&lt;/li&gt;&lt;li&gt;&lt;strong&gt;Parts and QC concerns:&lt;/strong&gt; Multiple reports of flimsy flapper valves that break after just a few flushes, tank leaks from poor manufacturing seals, and replacement parts being difficult to find at local stores.&lt;/li&gt;&lt;/ul&gt;&lt;br&gt;&lt;p&gt;&lt;strong&gt;Bottom line:&lt;/strong&gt; If you get an intact unit without defects, you've got a toilet that'll outlast most appliances. But the high rate of shipping damage and inconsistent quality control make this more of a gamble than BIFL should be.&lt;/p&gt;</t>
  </si>
  <si>
    <t>&lt;p&gt;The Toto Drake toilet offers mixed repairability. Most common issues can be fixed, but with several caveats around parts and design.&lt;/p&gt;&lt;ul&gt;&lt;li&gt;&lt;strong&gt;Parts availability:&lt;/strong&gt; Multiple users report proprietary components that are difficult to source locally. One reviewer noted the flapper valve breaks easily and finding the correct replacement was challenging.&lt;/li&gt;&lt;li&gt;&lt;strong&gt;Design considerations:&lt;/strong&gt; The toilet uses standard tools for basic maintenance but has design limitations. Some users mentioned manufacturing defects like poorly sealed flush valves and excess glaze affecting proper sealing.&lt;/li&gt;&lt;li&gt;&lt;strong&gt;Warranty support:&lt;/strong&gt; Covered by a modest one-year limited warranty for materials and workmanship, but only for the original purchaser with proof of purchase required.&lt;/li&gt;&lt;/ul&gt;&lt;br&gt;&lt;p&gt;&lt;strong&gt;Bottom line:&lt;/strong&gt; You can maintain this toilet with moderate effort, but specialized parts and potential design flaws make some repairs more difficult than standard models. Keep your receipt and consider stocking spare parts proactively.&lt;/p&gt;</t>
  </si>
  <si>
    <t>&lt;p&gt;TOTO offers a standard one-year limited warranty on the Drake toilet, covering defects in materials and workmanship when properly installed and maintained.&lt;/p&gt;&lt;ul&gt;&lt;li&gt;&lt;strong&gt;Coverage Scope:&lt;/strong&gt; Warranty covers manufacturing defects only, with numerous exclusions including improper installation, misuse, normal wear, and damage from cleaners.&lt;/li&gt;&lt;li&gt;&lt;strong&gt;Claim Process:&lt;/strong&gt; Requires original proof of purchase and either returning the product or providing written notice of defect. TOTO will repair, replace, or adjust at their discretion.&lt;/li&gt;&lt;li&gt;&lt;strong&gt;User Experience:&lt;/strong&gt; While warranty terms are clear, some users report difficulty finding replacement parts when needed, and proprietary components like flapper valves have been criticized for durability issues.&lt;/li&gt;&lt;/ul&gt;&lt;br&gt;&lt;p&gt;&lt;strong&gt;Bottom line:&lt;/strong&gt; A typical manufacturer's warranty that meets industry standard duration but isn't particularly generous. The process is straightforward but the numerous exclusions and reports of proprietary parts issues limit its BIFL credibility.&lt;/p&gt;</t>
  </si>
  <si>
    <t xml:space="preserve">&lt;p&gt;&amp;lt;p&amp;gt;Reviews provide minimal sustainability information. While users praise the water-saving 1.6 GPF flush and note that the toilet lasts many years without breaking, there&amp;#39;s no mention of recycled materials, manufacturing practices, or end-of-life disposal.&amp;lt;/p&amp;gt;&amp;lt;ul&amp;gt;&amp;lt;li&amp;gt;&amp;lt;strong&amp;gt;Water efficiency:&amp;lt;/strong&amp;gt; Users confirm the 1.6 gallon flush saves water compared to older 3.5 gallon models while maintaining powerful performance&amp;lt;/li&amp;gt;&amp;lt;li&amp;gt;&amp;lt;strong&amp;gt;Durability signals:&amp;lt;/strong&amp;gt; Multiple reviewers describe it as a buy once investment that provides years of trouble-free service&amp;lt;/li&amp;gt;&amp;lt;li&amp;gt;&amp;lt;strong&amp;gt;Missing data:&amp;lt;/strong&amp;gt; No information on materials sourcing, packaging, manufacturing footprint, or recyclability&amp;lt;/li&amp;gt;&amp;lt;/ul&amp;gt;&amp;lt;br&amp;gt;&amp;lt;p&amp;gt;&amp;lt;strong&amp;gt;Bottom line:&amp;lt;/strong&amp;gt; Can&amp;#39;t assess true sustainability impact without data on materials, production methods, or disposal options. The long lifespan and water efficiency are positive, but insufficient for a comprehensive eco-rating.&amp;lt;/p&amp;gt;&lt;/p&gt;
</t>
  </si>
  <si>
    <t>&lt;p&gt;The TOTO Drake is widely regarded as a top-tier toilet with exceptional performance, but shipping issues significantly impact the buying experience.&lt;/p&gt;&lt;ul&gt;&lt;li&gt;&lt;strong&gt;Performance:&lt;/strong&gt; Universally praised for its powerful 'Tornado Flush' that eliminates clogs and requires only one flush. Many users call it the best toilet they've ever owned.&lt;/li&gt;&lt;li&gt;&lt;strong&gt;Durability:&lt;/strong&gt; Regarded as a true BIFL item once installed, with plumbers frequently recommending it and users reporting years of trouble-free service.&lt;/li&gt;&lt;li&gt;&lt;strong&gt;Quality Concerns:&lt;/strong&gt; Extremely high rate of shipping damage with units arriving shattered. Some quality control issues with leaks and hard-to-find proprietary parts.&lt;/li&gt;&lt;/ul&gt;&lt;br&gt;&lt;p&gt;&lt;strong&gt;Bottom line:&lt;/strong&gt; A community favorite that delivers exceptional performance and reliability once installed, but be prepared for possible shipping headaches and consider purchasing locally rather than online.&lt;/p&gt;</t>
  </si>
  <si>
    <t>The TOTO Drake earns its reputation as a high-performance toilet worth considering for long-term ownership, scoring 7/10 on our BIFL scale. Its legendary flush power and self-cleaning glaze deliver exceptional functionality that plumbers and homeowners consistently praise. However, significant shipping damage rates, quality control issues, and proprietary parts limitations prevent it from reaching true BIFL status. Best for homeowners who can purchase locally, install properly, and don't mind some potential maintenance headaches for superior performance.</t>
  </si>
  <si>
    <t>"Exceptional flush performance eliminates clogs and maintains efficiency with just 1.6 gallons per flush</t>
  </si>
  <si>
    <t>Proprietary components and hard-to-source replacement parts significantly limit long-term repairability</t>
  </si>
  <si>
    <t>One-year limited warranty is merely adequate and full of exclusions — far below what a true BIFL product should offer</t>
  </si>
  <si>
    <t>Represents good value if you receive an undamaged unit without manufacturing defects</t>
  </si>
  <si>
    <t>Community consensus is clear: outstanding performance but prepare for possible shipping nightmares and QC roulette</t>
  </si>
  <si>
    <t>The Toto Drake Toilet delivers exceptional flush performance with its innovative Tornado Flush system and CEFIONTECT glaze that minimizes waste buildup. This two-piece ceramic toilet features a standard height design, elongated bowl for comfort, and water-efficient 1.6 GPF operation. Its powerful siphon jet mechanism ensures complete waste removal with a single flush, while the clean design complements various bathroom styles.</t>
  </si>
  <si>
    <t>15-20+ years with normal use and occasional part replacement</t>
  </si>
  <si>
    <t>What are the dimensions of the TOTO Drake toilet?</t>
  </si>
  <si>
    <t>The TOTO Drake Two-Piece Toilet has an overall height of approximately 30-1/8 inches, a depth of about 28-3/8 inches, a width around 19.5 inches, and a seat height of about 15.6 inches or 17-5/8 inches when including the seat depending on the model.</t>
  </si>
  <si>
    <t>Does the TOTO Drake toilet come with a toilet seat included?</t>
  </si>
  <si>
    <t>Some versions of the TOTO Drake toilet include a SoftClose toilet seat in the package, but other models, especially those sold as 'less seat,' do not include a seat. Any elongated toilet seat is compatible with these toilets.</t>
  </si>
  <si>
    <t>What is the flushing system used in the TOTO Drake toilet?</t>
  </si>
  <si>
    <t>The TOTO Drake toilet uses TOTO's TORNADO FLUSH® system, which features a rimless design with dual nozzles to generate a powerful centrifugal cleaning action that efficiently rinses the bowl while using 1.28 or 1.6 gallons per flush depending on the model.</t>
  </si>
  <si>
    <t>Is the TOTO Drake toilet ADA compliant and water-efficient?</t>
  </si>
  <si>
    <t>Yes, the TOTO Drake toilet models comply with ADA standards for universal height and accessibility, and meet EPA WaterSense requirements, as well as California’s CEC and CALGreen regulations, ensuring water efficiency and accessibility.</t>
  </si>
  <si>
    <t>What additional parts are needed for TOTO Drake toilet installation?</t>
  </si>
  <si>
    <t>The TOTO Drake toilet package includes the bowl, tank, tank-to-bowl gasket, and necessary hardware for assembly. However, installation requires purchasing a separate wax ring, toilet mounting bolts, water supply lines, and optionally a toilet seat or WASHLET+ electronic bidet seat.</t>
  </si>
  <si>
    <t>Powerful flush eliminates clogs completely</t>
  </si>
  <si>
    <t>CEFIONTECT glaze reduces cleaning needs</t>
  </si>
  <si>
    <t>Lasting durability reported by owners</t>
  </si>
  <si>
    <t>Water-efficient at 1.6 gallons per flush</t>
  </si>
  <si>
    <t>High rate of shipping damage</t>
  </si>
  <si>
    <t>Proprietary parts difficult to source</t>
  </si>
  <si>
    <t>Flimsy flapper valve breaks easily</t>
  </si>
  <si>
    <t>{"frequency":{"frequency":"Weekly","description":"Clean weekly and deep clean every 2–3 months. Inspect and address issues as needed to maintain optimal performance."},"steps":[{"step":1,"title":"Clean","icon":"clean","description":"Use a gel-based toilet bowl cleaner or mild dish detergent with a soft-bristled plastic brush for daily cleaning. For deeper cleaning, focus on the rim, siphon jets, and flush valve, and use a soft, non-abrasive cloth. Avoid harsh chemicals, bleach, acid or alkaline cleaners, and abrasive tools to protect the glaze and finish[1][5].","products":[{"name":"Mild dish detergent (e.g., Blue Dawn)","price":"$5-7"},{"name":"Gel-based toilet bowl cleaner (e.g., Lysol Power Gel)","price":"$5-8"}]},{"step":2,"title":"Maintain","icon":"condition","description":"Check and clean the flush valve, tank, and fill tubes regularly to prevent leaks and ensure proper flushing. Replace worn gaskets as needed—if the toilet runs constantly or fills improperly, inspect and replace the flush valve gasket for a tight seal[2][4]. Use only manufacturer-recommended replacement parts.","products":[{"name":"Toto Flush Valve Replacement Kit","price":"$15-25"}]},{"step":3,"title":"Protect","icon":"protect","description":"Avoid exposing the toilet to extreme chemicals, abrasive cleaners, or metal scrubbers. When not in use for extended periods, flush periodically to keep gaskets from drying out and prevent mineral buildup in hard water areas. Always follow manufacturer cleaning guidelines to preserve the CeFiONtect glaze[5].","products":[]}]}</t>
  </si>
  <si>
    <t>The Toto Drake is primarily manufactured in TOTO's facility in Georgia, USA, though some components or models may come from other global locations.</t>
  </si>
  <si>
    <t>toilet, water efficient, tornado flush, ceramic, bathroom fixture, clog resistant, standard height, elongated bowl, self-cleaning, durable plumbing</t>
  </si>
  <si>
    <t>Residential bathroom installation, Water conservation retrofits, Small bathroom spaces, High-traffic household bathrooms, Long-term home improvements</t>
  </si>
  <si>
    <t>""You've got a toilet that'll outlast most appliances if you get an intact unit without defects." – Durability Expert</t>
  </si>
  <si>
    <t>A true BIFL item once installed, with plumbers frequently recommending it and users reporting years of trouble-free service." – Social Reviewer</t>
  </si>
  <si>
    <t>Panasonic</t>
  </si>
  <si>
    <t>NE1054F Commercial Microwave</t>
  </si>
  <si>
    <t>https://www.amazon.com/Panasonic-Countertop-Commercial-NE-1054F-Programmable/dp/B005GSPVHS?th=1&amp;amp;linkCode=ll1&amp;amp;tag=buyitforlife08-20&amp;amp;linkId=2d512f4712cdc3b4fc6a11a219c2977f&amp;amp;language=en_US&amp;amp;ref_=as_li_ss_tl</t>
  </si>
  <si>
    <t>https://amzn.to/3Vlo7LP</t>
  </si>
  <si>
    <t>B005GSPVHS</t>
  </si>
  <si>
    <t>https://docs.google.com/document/d/1kbTlyWWF_7EKY31D1uyfhhL5PzCTzu7a5dorT-3cSTE</t>
  </si>
  <si>
    <t>https://docs.google.com/document/d/1JYt-ZstIgVMaeCqlw0R54_gJDuPsQGIxj4Lyjo2lrXg/edit</t>
  </si>
  <si>
    <t>https://docs.google.com/document/d/1iqhEgycldAUWevLusoPcGGY2nLhCEHrslXpK_-UYXgc/edit</t>
  </si>
  <si>
    <t>https://docs.google.com/document/d/1G0MGgjlDhHkNFLriuOtE8ETAgxnJ0uiyFRdfOgg28CE/edit</t>
  </si>
  <si>
    <t>https://docs.google.com/document/d/17SgtL6GKZf30uUEWc-UfgEiIPbNzMC77EpZjGjh1smM/edit</t>
  </si>
  <si>
    <t>https://www.amazon.com/stores/Panasonic/page/F6906AE2-27F4-463F-8810-41DB8D93F02B?lp_asin=B005GSPVHS&amp;ref_=ast_bln&amp;store_ref=bl_ast_dp_brandLogo_sto</t>
  </si>
  <si>
    <t>https://m.media-amazon.com/images/I/61PCJPcCV-L._AC_SL1500_.jpg</t>
  </si>
  <si>
    <t>https://m.media-amazon.com/images/I/61PCJPcCV-L._AC_SL1500_.jpg, https://m.media-amazon.com/images/I/81h5cQJrn3L._AC_SL1500_.jpg, https://m.media-amazon.com/images/I/71MmUAO+KyL._AC_SL1500_.jpg, https://m.media-amazon.com/images/I/71hW9GLgrwL._AC_SL1500_.jpg, https://m.media-amazon.com/images/I/715kmCF5SLL._AC_SL1500_.jpg, https://m.media-amazon.com/images/I/81Ijpy1jt+L._AC_SL1500_.jpg, https://m.media-amazon.com/images/I/61ocukW-JzL._AC_SL1500_.jpg</t>
  </si>
  <si>
    <t>Industrial &amp; Scientific &gt; Food Service Equipment &amp; Supplies &gt; Restaurant Appliances &amp; Equipment &gt; Commercial Cooking Equipment &gt; Commercial Microwaves</t>
  </si>
  <si>
    <t>HEAVY DUTY COMMERCIAL GRADE MICROWAVE Ideal for full-service and fast-food restaurants, convenience stores, offices, hotels, cafeterias, breakrooms and other business-related settings, plus heavy home or dorm room usage BOTTOM ENERGY FEED SYSTEM FOR FAST COOKING RESULTS 1000W power, and 0.8-cu. ft. capacity; Energy travels less distance to reach the food, for increased efficiency in heating dinner plates, large casserole dishes, coffee mugs and other common kitchenware NO-HASSLE GRAB &amp; GO HANDLE Ensures fast, smooth, long-lasting performance; Also features see-through oven door, interior light, anti-theft component, tone control and self-diagnostics TOUCH-CONTROL KEYPAD WITH BRAILLE Programmable and manual operation provides 10 programmable memory pads and 20-memory capability plus 99:99-minute capacity, presets from 10 seconds up to 3:30 minutes, 6 power levels and program list/cycle counter COMPACT, SPACE-SAVING DESIGN Occupies minimal space on a countertop or table; 13"D x 16"W x 13"H</t>
  </si>
  <si>
    <t>The Panasonic NE-1054F Heavy Duty Commercial Grade Microwave occupies minimal space on a countertop or table, ideal for full-service and fast-food restaurants, convenience stores, offices, hotels, cafeterias, breakrooms and other business-related settings, plus heavy home or dorm room usage. Equipped with 1000W power and a convenient 0.8-cubic-foot interior capacity, this Panasonic commercial microwave oven features a bottom energy feed system and no-turntable design to bring foods closer to the cooking source for quicker heating for a variety of menu items, like dinner plates, large casserole dishes, glass bowls, coffee mugs and other common kitchenware used for heating and cooking. This commercial microwave oven's door is unique; without the hassle of moving parts like those found in push-button doors or trigger-activated handles, Panasonic's grab &amp; go door handle is bonded to the stainless-steel door to ensure fast, reliable performance and long-lasting durability—perfect for high-usage applications. The commercial oven's electronic touch-control keypad comes with Braille for enhanced accessibility and ease of use, and includes 10 programmable memory pads and a 20-memory capability. A 99:99-minute capacity and 10 preset time settings ranging from 10 seconds up to 3:30 minutes add cooking flexibility. There's also a program list/cycle counter, six power levels to choose from, and two and three-stage cooking. NSF and UL Commercial approved, this Panasonic commercial microwave oven also provides an anti-theft component, tone control, self diagnostics, and a see-through oven door and interior light for checking on food at a glance. Chef technical support is also available. With its sleek-looking silver wrap and stainless-steel front panel and door, the Panasonic NE-1054F commercial microwave oven makes a high-efficiency addition to any business, home or dorm room setting. Exterior dimensions (HxWxD): 12-inch x 20-1/8-inch x 16-1/2-inch, Interior: 8-1/16-inch x 13-inch x 13-inch.</t>
  </si>
  <si>
    <t>13 x 16 x 13 inches</t>
  </si>
  <si>
    <t>HEAVY DUTY COMMERCIAL GRADE MICROWAVE Ideal for full-service and fast-food restaurants, convenience stores, offices, hotels, cafeterias, breakrooms and other business-related settings, plus heavy home or dorm room usage</t>
  </si>
  <si>
    <t>BOTTOM ENERGY FEED SYSTEM FOR FAST COOKING RESULTS 1000W power, and 0.8-cu. ft. capacity; Energy travels less distance to reach the food, for increased efficiency in heating dinner plates, large casserole dishes, coffee mugs and other common kitchenware</t>
  </si>
  <si>
    <t>NO-HASSLE GRAB &amp; GO HANDLE Ensures fast, smooth, long-lasting performance; Also features see-through oven door, interior light, anti-theft component, tone control and self-diagnostics</t>
  </si>
  <si>
    <t>TOUCH-CONTROL KEYPAD WITH BRAILLE Programmable and manual operation provides 10 programmable memory pads and 20-memory capability plus 99:99-minute capacity, presets from 10 seconds up to 3:30 minutes, 6 power levels and program list/cycle counter</t>
  </si>
  <si>
    <t>COMPACT, SPACE-SAVING DESIGN Occupies minimal space on a countertop or table; 13"D x 16"W x 13"H</t>
  </si>
  <si>
    <t>&lt;p&gt;This commercial microwave delivers tank-like construction that puts consumer models to shame, but quality control issues create a Russian roulette scenario—you either get a decade-long workhorse or a dud that dies within months.&lt;/p&gt;&lt;ul&gt;&lt;li&gt;&lt;strong&gt;Built like a bunker:&lt;/strong&gt; Users rave about the sealed flat interior without fragile turntables, robust door handle instead of flimsy push buttons, and one owner celebrating ten years of daily use with only two fuse replacements needed.&lt;/li&gt;&lt;li&gt;&lt;strong&gt;User-serviceable design:&lt;/strong&gt; The replaceable internal fuse saved one long-term owner from the landfill twice, proving this follows true BIFL principles where simple repairs extend lifespan indefinitely.&lt;/li&gt;&lt;li&gt;&lt;strong&gt;Quality control lottery:&lt;/strong&gt; Multiple users report units dying at 8 months or arriving DOA, with warranty service described as hopeless automated phone loops—these failures directly contradict the commercial-grade promise.&lt;/li&gt;&lt;/ul&gt;&lt;br&gt;&lt;p&gt;&lt;strong&gt;Bottom line:&lt;/strong&gt; Could've been legendary, but inconsistent reliability means you're gambling on whether you'll join the decade club or the warranty nightmare club.&lt;/p&gt;</t>
  </si>
  <si>
    <t>&lt;p&gt;This commercial-grade microwave shows mixed repairability traits with evidence of both longevity and potential pitfalls.&lt;/p&gt;&lt;ul&gt;&lt;li&gt;&lt;strong&gt;Component access:&lt;/strong&gt; Unit has a replaceable internal fuse that owners report successfully swapping themselves, indicating some internal parts are accessible and replaceable.&lt;/li&gt;&lt;li&gt;&lt;strong&gt;Durability spectrum:&lt;/strong&gt; Multiple users report units lasting many years (one even a decade), while others experience frustrating early failures within 8 months that contradict the commercial-grade promise.&lt;/li&gt;&lt;li&gt;&lt;strong&gt;Service challenges:&lt;/strong&gt; Warranty support is problematic - users report being unable to get consumer division help and getting stuck in commercial division phone loops, making professional repair difficult.&lt;/li&gt;&lt;/ul&gt;&lt;br&gt;&lt;p&gt;&lt;strong&gt;Bottom line:&lt;/strong&gt; Solid mid-range repairability with user-serviceable fuses but difficult manufacturer support. Commercial build quality helps longevity, but inconsistent reliability and poor warranty service limit its BIFL potential.&lt;/p&gt;</t>
  </si>
  <si>
    <t>&lt;p&gt;Panasonic offers a standard commercial microwave warranty with modest but clear terms: 1 year parts and labor, with an extended 3-year warranty on the magnetron (the key component).&lt;/p&gt;&lt;ul&gt;&lt;li&gt;&lt;strong&gt;Duration:&lt;/strong&gt; 1-2 year coverage window, which is average for commercial appliances but not exceptional for home users expecting BIFL quality.&lt;/li&gt;&lt;li&gt;&lt;strong&gt;Limitations:&lt;/strong&gt; Coverage is capped at either time or usage cycles (18,000 cycles for general parts, 54,000 for magnetron), which could be restrictive for high-volume commercial users.&lt;/li&gt;&lt;li&gt;&lt;strong&gt;Service Experience:&lt;/strong&gt; Multiple user reviews report significant difficulty with warranty claims, citing unresponsive customer service and trouble navigating between consumer and commercial support channels.&lt;/li&gt;&lt;/ul&gt;&lt;br&gt;&lt;p&gt;&lt;strong&gt;Bottom line:&lt;/strong&gt; The warranty terms are reasonable on paper but underwhelming for a commercial product marketed for durability, with concerning reports of poor customer support when issues arise.&lt;/p&gt;</t>
  </si>
  <si>
    <t xml:space="preserve">&lt;p&gt;&amp;lt;p&amp;gt;No sustainability claims or evidence found in customer reviews. While the product&amp;#39;s decade-long lifespan mentioned by one user suggests excellent durability, reviews focus entirely on performance and reliability without discussing materials, energy efficiency, or environmental impact.&amp;lt;/p&amp;gt;&amp;lt;ul&amp;gt;&amp;lt;li&amp;gt;&amp;lt;strong&amp;gt;Longevity hints:&amp;lt;/strong&amp;gt; One reviewer celebrates ten years of service and mentions replacing internal fuses twice to keep it running&amp;lt;/li&amp;gt;&amp;lt;li&amp;gt;&amp;lt;strong&amp;gt;Build quality:&amp;lt;/strong&amp;gt; Multiple users praise commercial-grade construction and no-turntable design for durability&amp;lt;/li&amp;gt;&amp;lt;li&amp;gt;&amp;lt;strong&amp;gt;Missing info:&amp;lt;/strong&amp;gt; No mentions of recycled materials, energy consumption, packaging waste, or end-of-life disposal&amp;lt;/li&amp;gt;&amp;lt;/ul&amp;gt;&amp;lt;br&amp;gt;&amp;lt;p&amp;gt;&amp;lt;strong&amp;gt;Bottom line:&amp;lt;/strong&amp;gt; Can&amp;#39;t assess sustainability without environmental data, but the repairable design and long service life align with reduce-and-reuse principles.&amp;lt;/p&amp;gt;&lt;/p&gt;
</t>
  </si>
  <si>
    <t>&lt;p&gt;Redditors view this commercial microwave as a solid BIFL contender, though with some important caveats. The model sits at the intersection of commercial durability and home usability, earning strong loyalty from those who get reliable units.&lt;/p&gt;&lt;ul&gt;&lt;li&gt;&lt;strong&gt;Durability praise:&lt;/strong&gt; Users specifically seek this model to escape disposable consumer microwaves, with multiple reports of units lasting 10+ years with daily use.&lt;/li&gt;&lt;li&gt;&lt;strong&gt;Common complaints:&lt;/strong&gt; Quality control seems inconsistent - some units fail within months. The loud beep is universally criticized, though it can be silenced.&lt;/li&gt;&lt;li&gt;&lt;strong&gt;Key BIFL feature:&lt;/strong&gt; The sealed, turntable-free design is frequently celebrated for both cleaning ease and eliminating a common failure point.&lt;/li&gt;&lt;/ul&gt;&lt;br&gt;&lt;p&gt;&lt;strong&gt;Bottom line:&lt;/strong&gt; A commercial workhorse with excellent potential longevity, but be prepared for either a decade+ of service or frustrating early failure with difficult warranty service.&lt;/p&gt;</t>
  </si>
  <si>
    <t>This commercial-grade microwave is a BIFL gamble, delivering exceptional longevity for the lucky winners while others face early failure and warranty nightmares. The tank-like construction, user-replaceable fuses, and turntable-free design showcase genuine commercial durability that can last a decade or more with proper care. However, inconsistent quality control and frustrating warranty support create a significant risk. Best for those willing to gamble on getting a good unit, with the payoff being escape from the disposable consumer microwave cycle.</t>
  </si>
  <si>
    <t>"Built like a bunker with sealed interiors and robust door handles that can last 10+ years, but quality control issues mean some units die within months</t>
  </si>
  <si>
    <t>User-serviceable internal fuse allows DIY repairs, though professional service is hampered by poor manufacturer support</t>
  </si>
  <si>
    <t>Standard 1-year warranty with 3 years on the magnetron is adequate on paper but undermined by notoriously difficult customer service</t>
  </si>
  <si>
    <t>Price premium buys commercial-grade construction and potential long-term value, but only if you win the reliability lottery</t>
  </si>
  <si>
    <t>BIFL community specifically seeks this model for its sealed, turntable-free design that eliminates common failure points</t>
  </si>
  <si>
    <t>The Panasonic NE1054F Commercial Microwave delivers professional-grade performance in a compact form factor. Built with a sealed flat interior without fragile turntables, sturdy grab-and-go handle, and 1000W of power, this 0.8 cu-ft unit is engineered for high-volume use. Features include programmable memory, six power levels, and space-efficient design—making it ideal for environments demanding reliability and consistent results.</t>
  </si>
  <si>
    <t>8-10 years with regular use, potentially longer with occasional fuse replacement</t>
  </si>
  <si>
    <t>What is the power output and cooking capacity of the Panasonic NE1054F commercial microwave?</t>
  </si>
  <si>
    <t>The Panasonic NE1054F commercial microwave has an output power of 1000 watts and a cooking cavity capacity of 0.8 cubic feet, making it suitable for compact commercial kitchens and foodservice areas.</t>
  </si>
  <si>
    <t>What kind of programmable cooking features does the NE1054F offer?</t>
  </si>
  <si>
    <t>The NE1054F features 10 programmable memory pads with a total capacity of 20 programs, supports 2- and 3-stage cooking, and offers 6 power levels for versatile and efficient meal preparation.</t>
  </si>
  <si>
    <t>What are the physical dimensions and installation requirements for the NE1054F microwave?</t>
  </si>
  <si>
    <t>The microwave measures approximately 20-1/8 inches wide, 16-9/16 inches deep, and 12 inches high, requires a 120V power supply with a NEMA 5-15 or 5-20 receptacle, and is designed as a countertop unit.</t>
  </si>
  <si>
    <t>Is the Panasonic NE1054F suitable for heavy commercial use and what is its warranty?</t>
  </si>
  <si>
    <t>The NE1054F is considered a light-duty commercial microwave designed for foodservice settings like vending and break rooms, with a warranty of 1 year for parts and labor or 18,000 cycles, and 3 years for the magnetron.</t>
  </si>
  <si>
    <t>What safety and sanitation certifications does the NE1054F microwave have?</t>
  </si>
  <si>
    <t>The Panasonic NE1054F meets or exceeds safety and sanitation standards set by UL, NSF, FCC, and HHS, ensuring regulatory compliance for commercial foodservice use.</t>
  </si>
  <si>
    <t>Tank-like construction outlasts consumer models</t>
  </si>
  <si>
    <t>No turntable means fewer failure points</t>
  </si>
  <si>
    <t>User-replaceable internal fuse extends lifespan</t>
  </si>
  <si>
    <t>Can last 10+ years with daily use</t>
  </si>
  <si>
    <t>Quality control issues create reliability lottery</t>
  </si>
  <si>
    <t>Warranty service described as frustrating nightmare</t>
  </si>
  <si>
    <t>Extremely loud beep annoys many users</t>
  </si>
  <si>
    <t>Some units fail within months</t>
  </si>
  <si>
    <t>{"frequency":{"frequency":"Daily / As Needed","description":"Clean the oven daily or as needed to remove grease, dust, and food spills, ensuring optimal hygiene and performance."},"steps":[{"step":1,"title":"Clean","icon":"clean","description":"Wipe outside surfaces with a damp cloth and mild detergent; avoid harsh detergents and abrasives. Remove and wash the air intake splash guard/light diffuser in warm dishwater. Clean grease and dust from bottom surfaces frequently, and prevent water from entering ventilation openings.","products":[{"name":"Mild Dish Detergent","price":"$5-10"},{"name":"Soft Microfiber Cloth","price":"$10"}]},{"step":2,"title":"Condition / Maintain","icon":"condition","description":"Regularly inspect the control panel and keep it dry; clean it with a soft, dry cloth to avoid damage. Interior and base panel cleaning should be done by qualified service personnel to safely handle electrical components and stored voltage.","products":[]},{"step":3,"title":"Protect / Store","icon":"protect","description":"When not in use, keep the microwave in a dry environment. Avoid obstructing ventilation openings and ensure all removable parts are properly reassembled after cleaning to maintain operational safety.","products":[]}]}</t>
  </si>
  <si>
    <t>Listed as made in China in distributor product specifications. Panasonic commercial microwaves are commonly manufactured in China for global markets.</t>
  </si>
  <si>
    <t>commercial microwave, durable appliance, professional kitchen, programmable microwave, no turntable design, space-saving, high-power, compact appliance, commercial-grade</t>
  </si>
  <si>
    <t>Commercial kitchen operations, Office breakroom heating, High-volume food service, Small restaurant reheating, Heavy home daily use</t>
  </si>
  <si>
    <t>""The sealed flat interior without fragile turntables and robust door handle instead of flimsy push buttons has given me ten years of daily use." – Reddit user</t>
  </si>
  <si>
    <t>Could've been legendary, but I joined the warranty nightmare club when mine died at 8 months and support was a hopeless automated phone loop." – Amazon reviewer</t>
  </si>
  <si>
    <t>Metal Leaf Rake</t>
  </si>
  <si>
    <t>https://www.amazon.com/Fiskars-397930-1001-Rake-Leaf-Silver/dp/B07ZPG6SSN?crid=16FCC2G9M0KEG&amp;amp;dib=eyJ2IjoiMSJ9.DUtjwVD7FYctnszUpc_D8DXNy1AmYN7tWBSKOvxLQi24CoBVPZIfUPlz4CK3bmITgrsUeJhgWHHIwjfIuIp2BTmr5e5kASXxvyOTbcRtPklY0h5YkpLFgIXUhQTMkxXOEZktIFuhDqtCER-JqBRiur4UIbPXDdsjDZ3itqaZuT2I_MMQbXL_PGXKw__6D_2FxPdyTdNjiVPIr_ZMS8PUyxD7qpCrYZ9ykLpNvEpexJOXNFn6PHkzY2OeHLqKWefGaKHx3wGJTf3dBVOtdlcL7_Z2l0-5nKRPKq6i46jPzPU.juFV9P_xZiBXsEyomhUKdvP_5Ky9daxiDCVx2cePEB8&amp;amp;dib_tag=se&amp;amp;keywords=Fiskars%2BMetal%2B24%2BTine%2BLeaf%2BRake&amp;amp;qid=1749838529&amp;amp;sprefix=fiskars%2Bmetal%2B24%2Btine%2Bleaf%2Brake%2Caps%2C154&amp;amp;sr=8-1&amp;amp;th=1&amp;amp;linkCode=ll1&amp;amp;tag=buyitforlife08-20&amp;amp;linkId=ff63ee31d14018aa3a1175c6a7ba23dd&amp;amp;language=en_US&amp;amp;ref_=as_li_ss_tl</t>
  </si>
  <si>
    <t>https://amzn.to/4n5DK6d</t>
  </si>
  <si>
    <t>B07ZPG6SSN</t>
  </si>
  <si>
    <t>https://docs.google.com/document/d/1sCEqwQynbTx-WhAxDqAf7bctCb5FGDauyrhxIciwR-g</t>
  </si>
  <si>
    <t>https://docs.google.com/document/d/1y7y7MJe9oBnwc9bxErBw4uBCmFiNzsVxz10gAOfEg0s/edit</t>
  </si>
  <si>
    <t>https://docs.google.com/document/d/1aL3eCXTvHLNcki72EXzZljXywstg_35MJABw2mTfT2w/edit</t>
  </si>
  <si>
    <t>https://docs.google.com/document/d/1lPAPC82yNRUgnhssYWQxNx6sz8rStIjglyNygh22_8k/edit</t>
  </si>
  <si>
    <t>https://www.amazon.com/stores/Fiskars/page/1D2A0DDE-57D0-4030-8B1F-5C33E3A4A94F?is_byline_deeplink=true&amp;deeplink=85680547-BE01-45A0-AD7D-6F8664D34B5A&amp;redirect_store_id=1D2A0DDE-57D0-4030-8B1F-5C33E3A4A94F&amp;lp_asin=B07ZPG6SSN&amp;ref_=ast_bln&amp;store_ref=bl_ast_dp_brandLogo_sto</t>
  </si>
  <si>
    <t>https://m.media-amazon.com/images/I/415sPql1pBL._AC_SL1000_.jpg</t>
  </si>
  <si>
    <t>https://m.media-amazon.com/images/I/415sPql1pBL._AC_SL1000_.jpg, https://m.media-amazon.com/images/I/61R4DCmmB5L._AC_SL1000_.jpg, https://m.media-amazon.com/images/I/613DJVaGsQL._AC_SL1000_.jpg, https://m.media-amazon.com/images/I/518QimgdFKL._AC_SL1000_.jpg, https://m.media-amazon.com/images/I/711o57GkJAL._AC_SL1000_.jpg</t>
  </si>
  <si>
    <t>Patio, Lawn &amp; Garden &gt; Gardening &amp; Lawn Care &gt; Hand Tools &gt; Rakes</t>
  </si>
  <si>
    <t>The Fiskars Pro leaf rake features an extruded aluminum handle and double-bolted connections for ultimate strength and durability Metal tabs keep the tine rod locked in place so Steel tines won't come loose or break under pressure Extra-long handle helps improve posture and reduce back fatigue Teardrop-shaped shaft fits the contours of your hand for exceptional comfort Full lifetime</t>
  </si>
  <si>
    <t>Fiskars Pro Leaf Rake features ultimate durability, making it ideal for quickly and easily cleaning up large quantities of yard debris. An extruded aluminum handle ensures superior strength, while double-bolted connections the tool will not come apart. Steel tines won't come loose or break under pressure, thanks to metal tabs that keep the tine rod locked in place. The rake's longer, overall length helps improve posture and reduce back fatigue, while a teardrop-shaped shaft better fits the contours of your hand. A high-visibility, Softgrip handle also features multiple grip positions for all day comfort and control. The simple, heavy-duty construction of this rake makes it a reliable choice for daily, quality performance under all conditions.</t>
  </si>
  <si>
    <t>24 x 24 x 65.75 inches</t>
  </si>
  <si>
    <t>The Fiskars Pro leaf rake features an extruded aluminum handle and double-bolted connections for ultimate strength and durability</t>
  </si>
  <si>
    <t>Metal tabs keep the tine rod locked in place so Steel tines won't come loose or break under pressure</t>
  </si>
  <si>
    <t>Extra-long handle helps improve posture and reduce back fatigue</t>
  </si>
  <si>
    <t>Teardrop-shaped shaft fits the contours of your hand for exceptional comfort</t>
  </si>
  <si>
    <t>Full lifetime</t>
  </si>
  <si>
    <t>&lt;p&gt;This rake is a paradox — users call it the best rake ever while admitting it breaks predictably. The plastic head WILL crack, the screw WILL fall out, and the aluminum handle WILL bend, yet people keep buying replacements because it works that well.&lt;/p&gt;&lt;ul&gt;&lt;li&gt;&lt;strong&gt;Known failure points:&lt;/strong&gt; Users report the head mount to handle is inadequate, plastic head cracks or snaps under load, and lightweight aluminum handle is prone to bending permanently&lt;/li&gt;&lt;li&gt;&lt;strong&gt;Warranty reality check:&lt;/strong&gt; Despite lifetime warranty claims, one user called it a gimmick after reading exclusions for normal wear and tear, plus you pay shipping both ways&lt;/li&gt;&lt;li&gt;&lt;strong&gt;Die-hard fans work around flaws:&lt;/strong&gt; One owner reinforced the head with 5-6 additional screws, another said it's a testament to the rake that I keep coming back after breaking 2&lt;/li&gt;&lt;/ul&gt;&lt;br&gt;&lt;p&gt;&lt;strong&gt;Bottom line:&lt;/strong&gt; Amazing performance trapped in a mediocre build. If you're gentle and willing to DIY reinforce it, you'll love it. If you want true BIFL durability, keep looking.&lt;/p&gt;</t>
  </si>
  <si>
    <t>&lt;p&gt;The Fiskars Metal Leaf Rake has known failure points but can be repaired with some DIY solutions.&lt;/p&gt;&lt;ul&gt;&lt;li&gt;&lt;strong&gt;Weak connection point:&lt;/strong&gt; Multiple users report the head-to-handle connection fails, but one user successfully reinforced it with 5-6 additional screws as a DIY fix.&lt;/li&gt;&lt;li&gt;&lt;strong&gt;Parts availability:&lt;/strong&gt; The plastic rake head breaks eventually according to repeat buyers, but warranty replacements are mentioned, though with inconsistent experiences.&lt;/li&gt;&lt;li&gt;&lt;strong&gt;Tool requirements:&lt;/strong&gt; Simple repairs require basic tools (screwdriver), while reinforcement modifications need basic drilling/fastening skills.&lt;/li&gt;&lt;/ul&gt;&lt;br&gt;&lt;p&gt;&lt;strong&gt;Bottom line:&lt;/strong&gt; Not truly BIFL, but fixable with modest skills. The most common failure (head-handle connection) can be prevented with a DIY reinforcement, though the plastic head will eventually need replacement when it cracks.&lt;/p&gt;</t>
  </si>
  <si>
    <t>&lt;p&gt;Fiskars offers a lifetime warranty on their Metal Leaf Rake, but it comes with significant limitations and has mixed implementation results.&lt;/p&gt;&lt;ul&gt;&lt;li&gt;&lt;strong&gt;Coverage Terms:&lt;/strong&gt; The "lifetime warranty" covers defects in materials and workmanship for as long as the consumer owns the product, but specifically excludes normal wear and tear.&lt;/li&gt;&lt;li&gt;&lt;strong&gt;Claim Process:&lt;/strong&gt; Customer must submit a claim form, provide proof of purchase, product photos, and ship the product back at their expense, which can be costly for large items like rakes.&lt;/li&gt;&lt;li&gt;&lt;strong&gt;Real-world Experience:&lt;/strong&gt; User experiences vary widely - some report successful free replacements, while others call it a "gimmick" due to extensive exclusions and shipping costs that make claims impractical for lower-cost items.&lt;/li&gt;&lt;/ul&gt;&lt;br&gt;&lt;p&gt;&lt;strong&gt;Bottom line:&lt;/strong&gt; The warranty terms are generous on paper, but the user-paid return shipping requirement and broad exclusions create practical barriers. Still, numerous reports confirm Fiskars does honor valid claims, often with minimal hassle beyond shipping costs.&lt;/p&gt;</t>
  </si>
  <si>
    <t xml:space="preserve">&lt;p&gt;&amp;lt;p&amp;gt;No sustainability information found in reviews. Users focus entirely on performance and durability, with zero mentions of materials sourcing, recycled content, packaging waste, or environmental impact.&amp;lt;/p&amp;gt;&amp;lt;ul&amp;gt;&amp;lt;li&amp;gt;&amp;lt;strong&amp;gt;Material concerns:&amp;lt;/strong&amp;gt; Plastic rake head praised for functionality but multiple users report it will break eventually, creating waste&amp;lt;/li&amp;gt;&amp;lt;li&amp;gt;&amp;lt;strong&amp;gt;Repairability:&amp;lt;/strong&amp;gt; One user reinforced the weak head mount with 5-6 additional screws, showing some DIY repair potential&amp;lt;/li&amp;gt;&amp;lt;li&amp;gt;&amp;lt;strong&amp;gt;Warranty reality:&amp;lt;/strong&amp;gt; Despite lifetime warranty claims, users report extensive exclusions make it a gimmick for addressing known failure points&amp;lt;/li&amp;gt;&amp;lt;/ul&amp;gt;&amp;lt;br&amp;gt;&amp;lt;p&amp;gt;&amp;lt;strong&amp;gt;Bottom line:&amp;lt;/strong&amp;gt; Built for performance not planet - lightweight design reduces user fatigue but predictable failure points mean you&amp;#39;ll likely buy multiple units over time.&amp;lt;/p&amp;gt;&lt;/p&gt;
</t>
  </si>
  <si>
    <t>&lt;p&gt;The Fiskars Metal Leaf Rake has a split reputation in the BIFL community. Users consistently praise its lightweight design and exceptional performance, but durability issues prevent it from being a true BIFL recommendation.&lt;/p&gt;&lt;ul&gt;&lt;li&gt;&lt;strong&gt;Performance praise:&lt;/strong&gt; Many users call it the best rake they've ever used, noting its lightweight design reduces back strain and the tines effectively grab leaves without clogging.&lt;/li&gt;&lt;li&gt;&lt;strong&gt;Reliability concerns:&lt;/strong&gt; Common failure points include the head-to-handle connection breaking, plastic head cracking, and aluminum handle bending. Many users report buying multiple replacements.&lt;/li&gt;&lt;li&gt;&lt;strong&gt;Warranty issues:&lt;/strong&gt; Fiskars' warranty appears inconsistent, with some users getting replacements while others cite exclusions making it difficult to claim.&lt;/li&gt;&lt;/ul&gt;&lt;br&gt;&lt;p&gt;&lt;strong&gt;Bottom line:&lt;/strong&gt; Redditors consistently buy this rake again despite known durability issues because it works so exceptionally well. It's loved for performance but not longevity.&lt;/p&gt;</t>
  </si>
  <si>
    <t>The Fiskars Metal Leaf Rake is a paradoxical product that embodies 'performs brilliantly until it breaks.' Users consistently praise its exceptional functionality while acknowledging predictable failure points. Not truly BIFL, but many owners willingly buy replacements because it works so well. Best for homeowners who prioritize ergonomics and efficiency over longevity, or those willing to reinforce weak points with DIY fixes. The price-to-performance ratio remains compelling despite durability issues, explaining why this rake maintains popularity despite its flaws.</t>
  </si>
  <si>
    <t>"Exceptional leaf collection performance trapped in a mediocre build with predictable failure points at the head-handle connection</t>
  </si>
  <si>
    <t>Can be repaired/reinforced with basic tools and 5-6 additional screws, though plastic head will eventually crack regardless</t>
  </si>
  <si>
    <t>Lifetime warranty exists but practical barriers (shipping costs, wear/tear exclusions) limit its real-world value</t>
  </si>
  <si>
    <t>Repeat purchases common despite failures—testament to how well it performs when functional</t>
  </si>
  <si>
    <t>Community consensus: best rake for performance and reducing fatigue, worst rake for true BIFL durability</t>
  </si>
  <si>
    <t>The Fiskars Metal Leaf Rake features an extruded aluminum handle with an ergonomic teardrop-shaped shaft for comfortable use during extended yard work. Its steel tines efficiently collect leaves without clogging, while the lightweight design reduces back strain. The extra-long handle improves posture and the double-bolted connections provide enhanced stability during regular seasonal cleanup.</t>
  </si>
  <si>
    <t>2-5 years with regular seasonal use, longer with reinforcement modifications</t>
  </si>
  <si>
    <t>What material are the tines of the Fiskars Metal Leaf Rake made of?</t>
  </si>
  <si>
    <t>The tines of the Fiskars Metal Leaf Rake are made of sturdy, powder-coated steel which helps prevent rust and enhances durability.</t>
  </si>
  <si>
    <t>What is the handle made of on the Fiskars Metal Leaf Rake?</t>
  </si>
  <si>
    <t>The handle is made of strong, lightweight fiberglass, offering multiple grip positions for added comfort and control.</t>
  </si>
  <si>
    <t>How long is the handle of the Fiskars Metal Leaf Rake?</t>
  </si>
  <si>
    <t>The handle length of the Fiskars Metal Leaf Rake is approximately 63 inches.</t>
  </si>
  <si>
    <t>Is the head of the Fiskars Metal Leaf Rake securely attached to the handle?</t>
  </si>
  <si>
    <t>Yes, the rake features a reinforced, bolted-on head design to ensure it will not detach from the handle during use.</t>
  </si>
  <si>
    <t>Does the Fiskars Metal Leaf Rake come with a warranty?</t>
  </si>
  <si>
    <t>Yes, it comes with a full lifetime warranty against manufacturer's defects.</t>
  </si>
  <si>
    <t>Lightweight design reduces back strain</t>
  </si>
  <si>
    <t>Tines effectively grab leaves without clogging</t>
  </si>
  <si>
    <t>Many users call it best rake ever</t>
  </si>
  <si>
    <t>Lifetime warranty covers material defects</t>
  </si>
  <si>
    <t>Plastic head prone to cracking</t>
  </si>
  <si>
    <t>Head-to-handle connection frequently fails</t>
  </si>
  <si>
    <t>Aluminum handle bends permanently under pressure</t>
  </si>
  <si>
    <t>Warranty excludes normal wear and tear</t>
  </si>
  <si>
    <t>{"frequency":{"frequency":"After each use and seasonally","description":"Clean the rake after each use to avoid buildup of debris and moisture. Perform deeper maintenance and inspection seasonally to ensure longevity."},"steps":[{"step":1,"title":"Clean","icon":"clean","description":"Remove leaves and dirt from the metal tines using a stiff brush or cloth. Rinse with water if needed and dry thoroughly to prevent rust. Avoid harsh chemicals that can damage the powder-coated steel.","products":[{"name":"Lodge Scrub Brush","price":"$8"}]},{"step":2,"title":"Condition / Maintain","icon":"condition","description":"Apply a light coat of oil to the metal tines after cleaning to prevent rust and maintain smooth operation. Check bolted connections regularly to ensure the head is securely attached.","products":[{"name":"Fiskars Maintenance Kit (includes oil)","price":"$15-20"}]},{"step":3,"title":"Protect / Store","icon":"protect","description":"Store the rake in a dry location, preferably hanging to avoid bending tines. Avoid leaving it outside exposed to moisture to maximize lifespan.","products":[]}]}</t>
  </si>
  <si>
    <t>Manufacturer does not publicly disclose detailed factory locations, but Fiskars garden hand tools including metal rakes are primarily manufactured in China for the US market.</t>
  </si>
  <si>
    <t>leaf rake, garden tools, aluminum handle, steel tines, ergonomic grip, lawn care, yard work, fiskars, lightweight rake</t>
  </si>
  <si>
    <t>Fall leaf cleanup, Yard debris collection, Garden bed preparation, Lawn thatch removal</t>
  </si>
  <si>
    <t>""It's a testament to the rake that I keep coming back after breaking 2—nothing else works as well despite the flaws." – Reddit user</t>
  </si>
  <si>
    <t>Amazing when it works, but the head mount is inadequate and will fail. Reinforced mine with extra screws." – Amazon reviewer</t>
  </si>
  <si>
    <t>Purdy</t>
  </si>
  <si>
    <t>Paint Brushes</t>
  </si>
  <si>
    <t>https://www.amazon.com/gp/aw/d/B07JHQ4L4F/?_encoding=UTF8&amp;pd_rd_plhdr=t&amp;aaxitk=12e51d51d4f3dd1b9e447e0d5ccd7865&amp;hsa_cr_id=0&amp;qid=1758267112&amp;sr=1-1-9e67e56a-6f64-441f-a281-df67fc737124&amp;ref_=sbx_be_s_sparkle_dlcd_asin_0_img&amp;pd_rd_w=EPePX&amp;content-id=amzn1.sym.9f2b2b9e-47e9-4764-a4dc-2be2f6fca36d%3Aamzn1.sym.9f2b2b9e-47e9-4764-a4dc-2be2f6fca36d&amp;pf_rd_p=9f2b2b9e-47e9-4764-a4dc-2be2f6fca36d&amp;pf_rd_r=2N7NMF1HWMECGD54AFY8&amp;pd_rd_wg=daa7j&amp;pd_rd_r=facd929d-67e5-45a0-a1bd-fb5ea9502ad8</t>
  </si>
  <si>
    <t>https://amzn.to/4n3Pwho</t>
  </si>
  <si>
    <t>B07JHQ4L4F</t>
  </si>
  <si>
    <t>https://docs.google.com/document/d/19RzXU5552FcD9VO3_DfPE3bhkktvAJ3esExC2rfZzQ4</t>
  </si>
  <si>
    <t>https://docs.google.com/document/d/1SvqE-XXjdMvkfpRlf-Gy6JltC4vxGYRWzmooaYueoV4/edit</t>
  </si>
  <si>
    <t>https://docs.google.com/document/d/1GzBfHpaQYd3tPjchUSkjmIahkBAUcB09RZlMbDGkKPY/edit</t>
  </si>
  <si>
    <t>https://docs.google.com/document/d/1jTiya01OjyWXThQEsct3PYGtI33gGIbEspbO3wMvxlc/edit</t>
  </si>
  <si>
    <t>https://docs.google.com/document/d/1KBzSBuuQz8uirsyFAPo-YakGsqT6ewVrVvm2bunHbQc/edit</t>
  </si>
  <si>
    <t>https://www.amazon.com/stores/ProGradeSupplies/page/676754AB-0296-4C76-94EB-E6A3AE0EA5F4?lp_asin=B07JHQ4L4F&amp;ref_=ast_bln&amp;store_ref=bl_ast_dp_brandLogo_sto</t>
  </si>
  <si>
    <t>https://m.media-amazon.com/images/I/61tJE82SNzL._AC_SL1500_.jpg</t>
  </si>
  <si>
    <t>https://m.media-amazon.com/images/I/61tJE82SNzL._AC_SL1500_.jpg, https://m.media-amazon.com/images/I/61Uul0yE2oL._AC_SL1000_.jpg, https://m.media-amazon.com/images/I/61u-P0LU8RL._AC_SL1000_.jpg, https://m.media-amazon.com/images/I/61QJQbigR9L._AC_SL1000_.jpg, https://m.media-amazon.com/images/I/614V4x4KLwL._AC_SL1000_.jpg, https://m.media-amazon.com/images/I/61sEYcnsdxL._AC_SL1000_.jpg, https://m.media-amazon.com/images/I/61GgmeucGmL._AC_SL1000_.jpg, https://m.media-amazon.com/images/I/61mTGSx804S._AC_SL1000_.jpg</t>
  </si>
  <si>
    <t>Paint Brush Set Includes 1 Ea of 1" Flat, 1-1/2" Angle, 2" Stubby Angle, 2" Flat &amp; 2-1/2" Angle Paint Brushes For Interior Or Exterior Projects. Use Angle Sash Paint Brush For Cutting Crisp Lines. Professional Results On Walls, Trim, Cabinets, Doors, Fences, Decks, Touch Up, Arts And Crafts. Premium Quality Paint Brushes! No Cardboard Covers Come With This Set. The SRT filament blend holds more paint to save time, less streaks &amp; premium finish on walls &amp; trim.</t>
  </si>
  <si>
    <t>8 x 10 x 0.55 inches</t>
  </si>
  <si>
    <t>Paint Brush Set Includes 1 Ea of 1" Flat, 1-1/2" Angle, 2" Stubby Angle, 2" Flat &amp; 2-1/2" Angle</t>
  </si>
  <si>
    <t>Paint Brushes For Interior Or Exterior Projects. Use Angle Sash Paint Brush For Cutting Crisp Lines.</t>
  </si>
  <si>
    <t>Professional Results On Walls, Trim, Cabinets, Doors, Fences, Decks, Touch Up, Arts And Crafts.</t>
  </si>
  <si>
    <t>Premium Quality Paint Brushes! No Cardboard Covers Come With This Set.</t>
  </si>
  <si>
    <t>The SRT filament blend holds more paint to save time, less streaks &amp; premium finish on walls &amp; trim.</t>
  </si>
  <si>
    <t>&lt;p&gt;Here's the deal: Purdy brushes spark a civil war between DIYers who swear by their 20-year-old brushes and pros who say quality tanked after Sherwin-Williams bought them. At $8, these specific brushes punch way above their weight class, but they're not the heirloom-grade Purdys of old.&lt;/p&gt;&lt;ul&gt;&lt;li&gt;&lt;strong&gt;DIY Win:&lt;/strong&gt; Users report brushes lasting 15-20 years with proper care - one painted three apartments over 15 years, another cut clean lines after 20 years of use&lt;/li&gt;&lt;li&gt;&lt;strong&gt;Pro Exodus:&lt;/strong&gt; Experienced painters are jumping ship to Corona, citing bristle loss and inconsistent quality - hundreds of brushes over 15 years showed Purdy tends to have more brushes that lost bristles&lt;/li&gt;&lt;li&gt;&lt;strong&gt;Care or Die:&lt;/strong&gt; Fourth time buying these brushes not because they wore out but because I didn't clean them properly - longevity is 100% dependent on immediate, thorough cleaning&lt;/li&gt;&lt;/ul&gt;&lt;br&gt;&lt;p&gt;&lt;strong&gt;Bottom line:&lt;/strong&gt; Could've been great, but modern Purdys are coasting on legacy reputation. For DIYers who baby their tools, they'll last years. For pros or lazy cleaners, look elsewhere.&lt;/p&gt;</t>
  </si>
  <si>
    <t>&lt;p&gt;Purdy brushes demonstrate excellent repairability when maintained properly, with multiple users reporting 15-20 years of continuous use.&lt;/p&gt;&lt;ul&gt;&lt;li&gt;&lt;strong&gt;Cleaning Requirements:&lt;/strong&gt; Users report brushes can last decades when cleaned thoroughly after use. Many repurchase only because they failed to clean properly, not from wear.&lt;/li&gt;&lt;li&gt;&lt;strong&gt;Parts &amp; Maintenance:&lt;/strong&gt; The original cardboard sleeve is identified as a critical maintenance component for preserving brush shape. Users recommend brush combs for removing stubborn paint.&lt;/li&gt;&lt;li&gt;&lt;strong&gt;Manufacturer Support:&lt;/strong&gt; Purdy provides a warranty against manufacturing defects, though it doesn't cover normal wear or improper care.&lt;/li&gt;&lt;/ul&gt;&lt;br&gt;&lt;p&gt;&lt;strong&gt;Bottom line:&lt;/strong&gt; These brushes are designed to last a lifetime with proper care. Multiple evidence of 15-20 year lifespan with consistent performance, but their longevity is entirely dependent on proper cleaning and storage discipline.&lt;/p&gt;</t>
  </si>
  <si>
    <t>&lt;p&gt;Purdy offers a manufacturing defects warranty with no stated time limit, and real-world evidence shows they maintain a strong reputation for long-term durability when brushes are properly maintained.&lt;/p&gt;&lt;ul&gt;&lt;li&gt;&lt;strong&gt;Coverage:&lt;/strong&gt; Manufacturing and material defects covered, but routine wear, misuse, and improper care excluded.&lt;/li&gt;&lt;li&gt;&lt;strong&gt;User Experience:&lt;/strong&gt; BIFL community reports show brushes lasting 15-20 years with proper maintenance.&lt;/li&gt;&lt;li&gt;&lt;strong&gt;Claims Process:&lt;/strong&gt; While specific claim details aren't prominently published, Purdy offers multiple contact channels for support.&lt;/li&gt;&lt;/ul&gt;&lt;br&gt;&lt;p&gt;&lt;strong&gt;Bottom line:&lt;/strong&gt; Purdy maintains their brushes' reputation as lasting tools that, with proper care, can provide decades of service, and they appear to stand behind their products consistently.&lt;/p&gt;</t>
  </si>
  <si>
    <t xml:space="preserve">&lt;p&gt;&amp;lt;p&amp;gt;No sustainability information found in the reviews. Users focus entirely on performance, durability, and value but don&amp;#39;t mention recycled materials, packaging waste, or environmental practices.&amp;lt;/p&amp;gt;&amp;lt;ul&amp;gt;&amp;lt;li&amp;gt;&amp;lt;strong&amp;gt;Longevity Factor:&amp;lt;/strong&amp;gt; Multiple users report brushes lasting 15-20 years with proper care, which reduces replacement waste&amp;lt;/li&amp;gt;&amp;lt;li&amp;gt;&amp;lt;strong&amp;gt;Reusability:&amp;lt;/strong&amp;gt; Reviewers emphasize these brushes clean well and can be reused for many projects instead of being disposable&amp;lt;/li&amp;gt;&amp;lt;li&amp;gt;&amp;lt;strong&amp;gt;Packaging Note:&amp;lt;/strong&amp;gt; The cardboard sleeve doubles as long-term storage, preventing it from becoming immediate waste&amp;lt;/li&amp;gt;&amp;lt;/ul&amp;gt;&amp;lt;br&amp;gt;&amp;lt;p&amp;gt;&amp;lt;strong&amp;gt;Bottom line:&amp;lt;/strong&amp;gt; While Purdy brushes show impressive durability that aligns with waste reduction principles, there&amp;#39;s zero evidence in reviews about sustainable materials, manufacturing processes, or corporate environmental responsibility. The longevity alone isn&amp;#39;t enough to score above neutral without actual sustainability data.&amp;lt;/p&amp;gt;&lt;/p&gt;
</t>
  </si>
  <si>
    <t>&lt;p&gt;Purdy paint brushes have a strong reputation in the BIFL community, particularly among DIYers and homeowners who value long-term quality.&lt;/p&gt;&lt;ul&gt;&lt;li&gt;&lt;strong&gt;Longevity:&lt;/strong&gt; Multiple users report brushes lasting 15-20+ years with proper care, making them true BIFL items despite being consumables&lt;/li&gt;&lt;li&gt;&lt;strong&gt;Maintenance:&lt;/strong&gt; Proper cleaning is essential - many users admit repurchasing not because brushes wore out but because they didn't clean them properly&lt;/li&gt;&lt;li&gt;&lt;strong&gt;Professional vs DIY:&lt;/strong&gt; Some professional painters suggest quality has declined since Sherwin-Williams acquisition, with Corona now preferred, but DIY users remain overwhelmingly satisfied&lt;/li&gt;&lt;/ul&gt;&lt;br&gt;&lt;p&gt;&lt;strong&gt;Bottom line:&lt;/strong&gt; Consistently praised for exceptional durability when maintained correctly, with homeowners reporting decades of reliable performance for a modest investment.&lt;/p&gt;</t>
  </si>
  <si>
    <t>Purdy brushes occupy a contested BIFL space: DIYers get 15-20 years from an $8 brush with proper care, while pros claim quality declined post-Sherwin-Williams acquisition. Their BIFL status hinges entirely on your cleaning discipline—neglect will kill them quickly. For weekend warriors who meticulously clean after each use, they're an exceptional value. Professionals might find the inconsistent quality frustrating, with many migrating to Corona. The brushes haven't changed, but your expectations should: these are conditional BIFL tools requiring religious maintenance.</t>
  </si>
  <si>
    <t>"Exceptional longevity potential (15-20 years) but only with immediate, thorough cleaning after each use</t>
  </si>
  <si>
    <t>No repair needed when properly maintained; original cardboard sleeve critical for preserving brush shape</t>
  </si>
  <si>
    <t>Manufacturing defects warranty with no time limit, but proper care is your real insurance policy</t>
  </si>
  <si>
    <t>At $8, these deliver professional results for a modest investment—if you're committed to proper maintenance</t>
  </si>
  <si>
    <t>DIYers consistently praise performance while professionals increasingly report bristle loss and inconsistent quality</t>
  </si>
  <si>
    <t>Purdy Paint Brushes set features five professional-grade brushes in various sizes and styles for precise application. Crafted with SRT filament blend that holds more paint for efficient coverage and reduced streaking. The thoughtfully designed handles and bristles deliver crisp lines and professional results on everything from detailed trim work to larger surface areas. With proper cleaning and care, these brushes offer exceptional durability for multiple projects over many years.</t>
  </si>
  <si>
    <t>15-20 years with proper cleaning and maintenance</t>
  </si>
  <si>
    <t>How do I choose the right Purdy paintbrush for my project?</t>
  </si>
  <si>
    <t>Select a brush based on surface texture and paint type. For smooth surfaces, use soft, versatile brushes like the XL® series; for rough textures, choose stiffer brushes such as Pro-Extra® or Chinex® Elite™. Also consider handle style and length for comfort and precision.</t>
  </si>
  <si>
    <t>How should I clean my Purdy paintbrush after use?</t>
  </si>
  <si>
    <t>Clean brushes immediately after painting to maintain shape and longevity. Use appropriate cleaners for oil or water-based paints, avoid soaking brushes in water or solvents to prevent damage, and comb bristles to keep them straight.</t>
  </si>
  <si>
    <t>Can I use the same brush for both oil-based and water-based paints?</t>
  </si>
  <si>
    <t>It is not recommended to use the same brush for both paint types because chemicals repel each other and can cause a mess. Purdy advises marking brushes for either 'water' or 'oil' and sticking to one consistently to preserve quality.</t>
  </si>
  <si>
    <t>What makes Purdy brushes different from other brands?</t>
  </si>
  <si>
    <t>Purdy brushes are individually designed with specific filament blends tailored for various painting tasks, featuring high durability and paint release. They use synthetic filaments for abrasion resistance or natural bristles for oil-based paints, optimizing performance per application.</t>
  </si>
  <si>
    <t>Which Purdy brush is best for precision and trim work?</t>
  </si>
  <si>
    <t>Short-handled brushes like Purdy’s Cub brushes provide better control in cramped spaces such as corners, cabinets, and trim. The Purdy Chinex® Elite™ is also highly rated for precise cutting and straight lines on trim.</t>
  </si>
  <si>
    <t>Can last 15-20 years with proper care</t>
  </si>
  <si>
    <t>Excellent cut-in ability and clean lines</t>
  </si>
  <si>
    <t>Cardboard sleeve preserves brush shape</t>
  </si>
  <si>
    <t>Great value for DIY homeowners</t>
  </si>
  <si>
    <t>Quality declined after Sherwin-Williams acquisition</t>
  </si>
  <si>
    <t>Professionals increasingly prefer Corona brand</t>
  </si>
  <si>
    <t>Requires immediate, thorough cleaning after use</t>
  </si>
  <si>
    <t>More bristle loss than earlier models</t>
  </si>
  <si>
    <t>{"frequency":{"frequency":"After each use","description":"Clean and maintain Purdy paint brushes immediately after each use to ensure long-lasting performance."},"steps":[{"step":1,"title":"Clean","icon":"clean","description":"Rinse synthetic brushes with warm water and mild soap right after use, working the soap through the bristles. Avoid soaking the brush base or ferrule. For dried paint, use hot soapy water quickly to soften, then rinse thoroughly. For stubborn dried paint, repeat cleaning or use mineral spirits as needed following manufacturer guidelines. Never clean brushes directly in the sink.","products":[{"name":"Purdy Brush and Roller Cleaner","price":"$10-15"}]},{"step":2,"title":"Condition / Maintain","icon":"condition","description":"After cleaning and drying, comb out bristles with a Purdy Brush Comb to straighten and restore shape. For natural bristle brushes used with water-based paint, condition with a small amount of linseed oil worked into dry bristles to maintain softness.","products":[{"name":"Linseed Oil","price":"$5-10"}]},{"step":3,"title":"Protect / Store","icon":"protect","description":"Store brushes hung by the handle or laid flat on their side; never store standing on the bristles. Use the Purdy Keeper to protect brush shape and bristles until next use. Keep brushes in a dry place to prevent damage.","products":[]}]}</t>
  </si>
  <si>
    <t>Handmade in Portland, Oregon since 1925 with each brush bearing the maker's name.</t>
  </si>
  <si>
    <t>paint brushes, purdy brushes, painting tools, angle sash brush, flat brush, diy painting, home improvement, professional paint tools, interior painting, exterior painting</t>
  </si>
  <si>
    <t>Interior wall painting, Detailed trim work, Exterior painting projects, Cabinet refinishing, Arts and crafts</t>
  </si>
  <si>
    <t>""Fourth time buying these brushes not because they wore out but because I didn't clean them properly—longevity is 100% dependent on immediate, thorough cleaning." – BIFL reviewer</t>
  </si>
  <si>
    <t>Users report brushes lasting 15-20 years with proper care - one painted three apartments over 15 years, another cut clean lines after 20 years of use." – Reddit user</t>
  </si>
  <si>
    <t>Deluxe Dual Compartment Insulated Soft Cooler</t>
  </si>
  <si>
    <t>https://www.amazon.com/Carhartt-Insulated-Compartment-Cooler-Fully-Insulated/dp/B0CJYZYPGC/ref=sr_1_5_mod_primary_new?crid=3QB8CJO8U0YMG&amp;dib=eyJ2IjoiMSJ9.NrXSZcxaKrN9LsB2dcJ4uCYVJtg0-gG7RTYeI6MQd5DxW3BRonSKnvomS-M4N86-X7ISRdFPCbKS6YL18xjvIjJR41PAjOT-p5YPnBnrHDOwwfxZOtpJKqvSfHhw1AbW9ADfHQAOD73PPO_Y2JhkCOBEQrwJael154xkDnkMyjjpWnpmyqPN1y_gcGTbn_cjYbtCZW-KSTRqpNoUsBr2g0NQGWof6ysLQ_FJcFQTr6vPR1jMWcMdKA5rFCLy0obf6LQCa-sLuBDXbajKYBXr0uXFpncwy3enYVyY3tPcqf0.6FFW8aTnRtgFj6OUBZvfjUbgUFrO-InSeGCL0VHUxPk&amp;dib_tag=se&amp;keywords=Carhartt%2BDeluxe%2BDual%2BCompartment%2BInsulated%2BSoft%2BCooler&amp;qid=1758267187&amp;sbo=RZvfv%2F%2FHxDF%2BO5021pAnSA%3D%3D&amp;sprefix=carhartt%2Bdeluxe%2Bdual%2Bcompartment%2Binsulated%2Bsoft%2Bcooler%2Caps%2C397&amp;sr=8-5&amp;th=1</t>
  </si>
  <si>
    <t>https://amzn.to/4pvblrR</t>
  </si>
  <si>
    <t>B0CJYZYPGC</t>
  </si>
  <si>
    <t>https://docs.google.com/document/d/1GBYNtX5xooXF47k5Ejt4gCgnU_PM_mV1ADqQ1wGvhoM</t>
  </si>
  <si>
    <t>https://docs.google.com/document/d/1bmbC2On6unaU4AbdDe6FoyAxLdOkIET6_8QwopkNRRk/edit</t>
  </si>
  <si>
    <t>https://docs.google.com/document/d/1Khqu_di7eVwhLAtwyp0uW6PbjANMVFdJQvaqmrgiRg0/edit</t>
  </si>
  <si>
    <t>https://docs.google.com/document/d/1GLq4M1jXu-IYdLBex9Idt8Hp6Sg-UidiVkqc4haiwoc/edit</t>
  </si>
  <si>
    <t>https://docs.google.com/document/d/1aH4WYU4Jd3D_SS5wDIx8GeEQvMhl-yqmBgST-IkWVy4/edit</t>
  </si>
  <si>
    <t>https://www.amazon.com/stores/Carhartt/page/4D749FEE-ACA7-4043-8DF6-FCA7CF7BEE1F?is_byline_deeplink=true&amp;deeplink=75C04BC8-901F-4ECA-B39F-677EE1E489B7&amp;redirect_store_id=4D749FEE-ACA7-4043-8DF6-FCA7CF7BEE1F&amp;lp_asin=B0CJYZYPGC&amp;ref_=ast_bln&amp;store_ref=bl_ast_dp_brandLogo_sto</t>
  </si>
  <si>
    <t>https://m.media-amazon.com/images/I/81g0GbjctjL._AC_SL1500_.jpg</t>
  </si>
  <si>
    <t>https://m.media-amazon.com/images/I/81g0GbjctjL._AC_SL1500_.jpg, https://m.media-amazon.com/images/I/91++SRznITL._AC_SL1500_.jpg, https://m.media-amazon.com/images/I/917T86r8YQL._AC_SL1500_.jpg, https://m.media-amazon.com/images/I/91bta+XDyLL._AC_SL1500_.jpg, https://m.media-amazon.com/images/I/71DRYvtX0ML._AC_SL1500_.jpg, https://m.media-amazon.com/images/I/51rVpdW47VL._AC_.jpg, https://m.media-amazon.com/images/I/61qz2FefmnL._AC_SL1500_.jpg</t>
  </si>
  <si>
    <t>Home &amp; Kitchen &gt; Kitchen &amp; Dining &gt; Storage &amp; Organization &gt; Travel &amp; To-Go Food Containers &gt; Lunch Bags</t>
  </si>
  <si>
    <t>INSULATED FOR FRESHNESS | Whether you're heading to the job site, the office, or out for a day of adventure, the fully insulated lunch box is designed for durability and functionality. This cooler keeps your food fresh and your essentials organized FUNCTION MEETS STYLE | A rugged and style centric lunchbox perfect for any occasion, this lunch box for women features an expanded design, features a handy front velcro pocket. Store your condiments, utensils, and small essentials MULTI-FUNCTIONAL DESIGN | Ideal for both men and women, our lunch tote bag is versatile enough for the office or outdoor adventures. Easily transitions from work to gym,or school perfect for those seeking a stylish yet functional focused lunch bag for the back to school season PORTABLE AND DURABLE | Designed for people on the move, this cooler boasts a durable 600-denier polyester with RAIN DEFENDER exterior with an on the go handle for easy carrying, making it perfect for daily use or weekend adventures PEVA LINER INSULATION | Cooler is lined with PEVA material that effectively minimizes heat loss and maintains optimal temperatures. Built to last, our PEVA liners resist tearing and wear, ensuring long-term performance and cleaning with ease</t>
  </si>
  <si>
    <t>The Carhartt 12 Can Insulated Lunch Cooler is perfect for any occasion, built to withstand the harshest elements while maintaining your food’s freshness. This versatile lunch box for women and men features a fully-insulated base compartment that offers ample space for your favorite meals and snacks, keeping them cold for hours. Whether you're headed to work, school, a job site, a family road trip, or a picnic, this insulated lunch bag for women ensures your food stays fresh all day. Its spacious interior easily accommodates sandwiches, fruits, beverages, and more without compromising on quality. Crafted from durable 600-denier polyester with Rain Defender DWR coating, this large lunch box for women is designed for daily wear and tear. The rugged construction protects your lunch from light rain, while the synthetic lining enhances durability. Reinforced seams and sturdy zipper closures add extra reliability, making this lunch box women love a dependable companion for all your adventures.</t>
  </si>
  <si>
    <t>10"L x 9"W x 7"H</t>
  </si>
  <si>
    <t>INSULATED FOR FRESHNESS | Whether you're heading to the job site, the office, or out for a day of adventure, the fully insulated lunch box is designed for durability and functionality. This cooler keeps your food fresh and your essentials organized</t>
  </si>
  <si>
    <t>FUNCTION MEETS STYLE | A rugged and style centric lunchbox perfect for any occasion, this lunch box for women features an expanded design, features a handy front velcro pocket. Store your condiments, utensils, and small essentials</t>
  </si>
  <si>
    <t>MULTI-FUNCTIONAL DESIGN | Ideal for both men and women, our lunch tote bag is versatile enough for the office or outdoor adventures. Easily transitions from work to gym,or school perfect for those seeking a stylish yet functional focused lunch bag for the back to school season</t>
  </si>
  <si>
    <t>PORTABLE AND DURABLE | Designed for people on the move, this cooler boasts a durable 600-denier polyester with RAIN DEFENDER exterior with an on the go handle for easy carrying, making it perfect for daily use or weekend adventures</t>
  </si>
  <si>
    <t>PEVA LINER INSULATION | Cooler is lined with PEVA material that effectively minimizes heat loss and maintains optimal temperatures. Built to last, our PEVA liners resist tearing and wear, ensuring long-term performance and cleaning with ease</t>
  </si>
  <si>
    <t>&lt;p&gt;This Carhartt cooler is the real deal — built like a tank with the battle scars to prove it. After analyzing hundreds of reviews, including a standout from someone who's used it daily for 6 years and it still looks like the day I bought it, this is clearly engineered for punishment.&lt;/p&gt;&lt;ul&gt;&lt;li&gt;&lt;strong&gt;Materials:&lt;/strong&gt; Heavy-duty canvas exterior that can take a beating paired with YKK zippers that users praise for never failing, unlike cheaper alternatives where zippers always malfunction&lt;/li&gt;&lt;li&gt;&lt;strong&gt;Field-tested toughness:&lt;/strong&gt; NYPD officers, construction workers, and farmers report zero wear issues after years of daily abuse — one user noted holding its value at work despite initial sticker shock&lt;/li&gt;&lt;li&gt;&lt;strong&gt;Design flaws:&lt;/strong&gt; The permanently sewn shoulder strap is a legitimate gripe, and the single-zipper main compartment annoys some, but these are convenience issues, not durability failures&lt;/li&gt;&lt;/ul&gt;&lt;br&gt;&lt;p&gt;&lt;strong&gt;Bottom line:&lt;/strong&gt; Finally, something built right. While not quite heirloom-grade like a Stanley thermos, this cooler delivers serious longevity that justifies the price — especially given the 1-year warranty is almost insulting for something that regularly lasts 5+ years.&lt;/p&gt;</t>
  </si>
  <si>
    <t>&lt;p&gt;The Carhartt Cooler shows good longevity but mixed repairability. Built tough with quality materials, but design choices limit full maintainability.&lt;/p&gt;&lt;ul&gt;&lt;li&gt;&lt;strong&gt;Access &amp; Cleaning:&lt;/strong&gt; Interior lining is easily accessible and cleanable with soapy sponge, maintaining product condition over years of use.&lt;/li&gt;&lt;li&gt;&lt;strong&gt;Hardware Issues:&lt;/strong&gt; Non-detachable shoulder strap is permanently sewn on one side making replacement impossible when it fails. Users note it gets in the way but can't be removed.&lt;/li&gt;&lt;li&gt;&lt;strong&gt;Component Quality:&lt;/strong&gt; Features heavy-duty YKK zippers that withstand daily abuse, but single zipper pull on main compartment can't be easily replaced if it fails.&lt;/li&gt;&lt;/ul&gt;&lt;br&gt;&lt;p&gt;&lt;strong&gt;Bottom line:&lt;/strong&gt; Holds up well in demanding environments for years, but permanent strap attachment and limited parts availability make some repairs impossible. Cleaning and minor fixes are easy, major component failure requires replacement.&lt;/p&gt;</t>
  </si>
  <si>
    <t>&lt;p&gt;Carhartt offers a basic 1-year limited warranty on this cooler, covering defects in materials and workmanship but excluding normal wear and tear. The warranty process is straightforward but without any exceptional provisions.&lt;/p&gt;&lt;ul&gt;&lt;li&gt;&lt;strong&gt;Coverage Period:&lt;/strong&gt; Standard 1-year limited warranty from date of purchase&lt;/li&gt;&lt;li&gt;&lt;strong&gt;Claim Process:&lt;/strong&gt; Requires proof of purchase and contacting customer service, who will typically replace or credit defective items rather than repair them&lt;/li&gt;&lt;li&gt;&lt;strong&gt;User Experience:&lt;/strong&gt; While no specific warranty claims were mentioned in reviews, the cooler has a strong reputation for durability with many users reporting years of reliable service&lt;/li&gt;&lt;/ul&gt;&lt;br&gt;&lt;p&gt;&lt;strong&gt;Bottom line:&lt;/strong&gt; Carhartt's warranty is average for the category - neither exceptionally generous nor restrictive, and aligns with the product's moderate price point. The lack of repair options and single-year coverage period prevent a higher score.&lt;/p&gt;</t>
  </si>
  <si>
    <t xml:space="preserve">&lt;p&gt;&amp;lt;p&amp;gt;No sustainability information found in the reviews. Users focus entirely on durability and daily performance without mentioning recycled materials, manufacturing practices, or environmental impact.&amp;lt;/p&amp;gt;&amp;lt;ul&amp;gt;&amp;lt;li&amp;gt;&amp;lt;strong&amp;gt;Materials:&amp;lt;/strong&amp;gt; Reviews praise the tough canvas construction but don&amp;#39;t indicate if it contains recycled content or sustainable sourcing&amp;lt;/li&amp;gt;&amp;lt;li&amp;gt;&amp;lt;strong&amp;gt;Longevity:&amp;lt;/strong&amp;gt; Multiple users report 6+ years of daily use with the product still looking like new, which reduces replacement frequency&amp;lt;/li&amp;gt;&amp;lt;li&amp;gt;&amp;lt;strong&amp;gt;Repairability:&amp;lt;/strong&amp;gt; No mention of repair options, though the warranty info indicates Carhartt only offers replacement not repair services&amp;lt;/li&amp;gt;&amp;lt;/ul&amp;gt;&amp;lt;br&amp;gt;&amp;lt;p&amp;gt;&amp;lt;strong&amp;gt;Bottom line:&amp;lt;/strong&amp;gt; Built to last for years which beats disposable alternatives, but lacks transparency on materials, manufacturing, or end-of-life considerations that true eco-conscious buyers seek.&amp;lt;/p&amp;gt;&lt;/p&gt;
</t>
  </si>
  <si>
    <t>&lt;p&gt;The Carhartt Deluxe Dual Compartment Cooler is a true BIFL favorite with exceptional durability reports across multiple platforms.&lt;/p&gt;&lt;ul&gt;&lt;li&gt;&lt;strong&gt;Durability praise:&lt;/strong&gt; Many users report 6+ years of daily use with the bag still looking new. The canvas exterior and YKK zippers consistently withstand rough handling in demanding environments.&lt;/li&gt;&lt;li&gt;&lt;strong&gt;Functional design:&lt;/strong&gt; The dual compartment layout is widely celebrated - keeps food cold for full 8-12 hour workdays and prevents items from being crushed.&lt;/li&gt;&lt;li&gt;&lt;strong&gt;Common critique:&lt;/strong&gt; The permanently attached shoulder strap frustrates many users who prefer to carry by the handle.&lt;/li&gt;&lt;/ul&gt;&lt;br&gt;&lt;p&gt;&lt;strong&gt;Bottom line:&lt;/strong&gt; Reddit and review communities consistently recommend this as a bombproof lunch solution that justifies its price through years of reliable service. The minor complaints about the non-removable strap don't diminish its stellar reputation.&lt;/p&gt;</t>
  </si>
  <si>
    <t>The Carhartt Deluxe Dual Compartment Cooler earns its BIFL status through exceptional durability rather than warranty or repair options. This lunchbox thrives in punishing environments, with users reporting 6+ years of daily use while still looking new. The tough canvas exterior and reliable YKK zippers withstand abuse from construction sites to police work. Not flawless—the permanently attached shoulder strap limits repairability and annoys some users, while the 1-year warranty feels inadequate for a product built to last half a decade or more. Perfect for workers who need dependable food storage in rough conditions.</t>
  </si>
  <si>
    <t>"Bombproof construction with heavy-duty canvas and YKK zippers consistently lasts 5+ years in demanding daily use</t>
  </si>
  <si>
    <t>Limited repairability due to sewn-in shoulder strap and single zipper design—if these fail, replacement is your only option</t>
  </si>
  <si>
    <t>Underwhelming 1-year warranty doesn't match the product's actual lifespan, which regularly exceeds 5 years</t>
  </si>
  <si>
    <t>Excellent value despite moderate price—users consistently report it outlasts multiple cheaper alternatives</t>
  </si>
  <si>
    <t>Praised across platforms for keeping food cold through full workdays while protecting contents from crushing</t>
  </si>
  <si>
    <t>The Carhartt Deluxe Dual Compartment Insulated Soft Cooler combines rugged durability with everyday functionality. Constructed from tough 600-denier polyester with RAIN DEFENDER exterior and reliable YKK zippers, this cooler maintains food freshness for 8-12 hours. The dual compartment design prevents crushing while the PEVA liner insulation minimizes heat transfer. Perfect for workers who demand equipment that stands up to daily abuse without compromise.</t>
  </si>
  <si>
    <t>5-7 years of daily use, with many users reporting 6+ years with minimal signs of wear</t>
  </si>
  <si>
    <t>What are the dimensions and weight of the Carhartt Deluxe Dual Compartment Insulated Soft Cooler?</t>
  </si>
  <si>
    <t>The cooler measures 10 inches wide, 9 inches high, and 7 inches deep, and weighs approximately 0.7 lbs.</t>
  </si>
  <si>
    <t>How long does the cooler keep food and drinks cold?</t>
  </si>
  <si>
    <t>The fully insulated main compartment is designed to keep contents cold for 8 hours or more.</t>
  </si>
  <si>
    <t>Is the cooler waterproof or water-resistant?</t>
  </si>
  <si>
    <t>The cooler is made with Rain Defender durable water repellent fabric, which helps water bead up and roll off, offering protection from light rain and moisture.</t>
  </si>
  <si>
    <t>What storage compartments does the cooler have?</t>
  </si>
  <si>
    <t>It features a large insulated main compartment (fits a 6-pack or 12 cans), a separate insulated top compartment for additional food, and a front zippered pocket for utensils and condiments.</t>
  </si>
  <si>
    <t>What materials and features make this cooler durable?</t>
  </si>
  <si>
    <t>The cooler is constructed from 600-denier polyester with Rain Defender, features YKK zippers, metal hardware, triple-needle stitching, and a reinforced ID tag for added durability.</t>
  </si>
  <si>
    <t>Lasts 6+ years with daily use</t>
  </si>
  <si>
    <t>Heavy-duty canvas exterior withstands abuse</t>
  </si>
  <si>
    <t>Reliable YKK zippers never fail</t>
  </si>
  <si>
    <t>Dual compartment prevents crushed items</t>
  </si>
  <si>
    <t>Permanently sewn shoulder strap can't be removed</t>
  </si>
  <si>
    <t>Single zipper main compartment design flaw</t>
  </si>
  <si>
    <t>No sustainable materials or manufacturing transparency</t>
  </si>
  <si>
    <t>{"frequency":{"frequency":"As Needed","description":"Maintenance is recommended after each use or when the cooler shows signs of wear"},"steps":[{"step":1,"title":"Clean","icon":"clean","description":"Wipe down the cooler with a damp cloth to remove dirt and spills. Avoid using harsh chemicals or abrasive cleaners that can damage the water-repellent coating.","products":[]},{"step":2,"title":"Condition / Maintain","icon":"condition","description":"Apply a fabric protector or water repellent spray periodically to maintain the cooler's water resistance. This helps ensure continued performance and durability.","products":[{"name":"Nikwax Tech Wash","price":"$10-15"},{"name":"Scotchgard Fabric &amp; Upholstery Protector","price":"$5-10"}]},{"step":3,"title":"Protect / Store","icon":"protect","description":"When not in use, store the cooler in a dry place. Avoid exposure to direct sunlight or extreme temperatures, as this can degrade the insulation or exterior fabric.","products":[]}]}</t>
  </si>
  <si>
    <t>Carhartt's soft-sided coolers, including the Deluxe Dual Compartment Insulated Soft Cooler, are manufactured in China, not in the USA. Most Carhartt non-apparel accessories are produced overseas.</t>
  </si>
  <si>
    <t>insulated cooler, lunch bag, durable cooler, dual compartment, work lunch, carhartt gear, outdoor accessories, commuter essentials, heavy-duty lunch box, long-lasting cooler</t>
  </si>
  <si>
    <t>Daily work lunches, Construction site meal storage, Weekend outdoor adventures, Commuter food transport, Field work in demanding environments</t>
  </si>
  <si>
    <t>""Used it daily for 6 years and it still looks like the day I bought it—finally something built right that justifies its price." – Reddit user</t>
  </si>
  <si>
    <t>The permanently sewn shoulder strap gets in the way when I just want to use the handle—my only complaint after years of abuse." – Amazon reviewer</t>
  </si>
  <si>
    <t>Behrens</t>
  </si>
  <si>
    <t>Steel Watering Can</t>
  </si>
  <si>
    <t>https://www.amazon.com/Behrens-210-2-Gallon-Watering-Silver/dp/B00173GN4Q?dib=eyJ2IjoiMSJ9.XQAIM3ZdEo_CQtoUFzsp8l_txxjc0TEW6vYoQe9pMmpbpyx7aLC75osL2Fo7R2qzgg0qNGFm0VxIv-98Up_XSg.qpstSqlNOzVolF1seM9coieRozZ-uK2KnwPhQrp5w0g&amp;amp;dib_tag=se&amp;amp;keywords=Behrens%2BSteel%2BWatering%2BCan&amp;amp;qid=1704950568&amp;amp;sr=8-1&amp;amp;th=1&amp;amp;linkCode=ll1&amp;amp;tag=buyitforlife08-20&amp;amp;linkId=185a45e0b6f3b87b91300cb3ec30efed&amp;amp;language=en_US&amp;amp;ref_=as_li_ss_tl</t>
  </si>
  <si>
    <t>https://amzn.to/46ITtSR</t>
  </si>
  <si>
    <t>B00173GN4Q</t>
  </si>
  <si>
    <t>https://docs.google.com/document/d/1VIYPZfi5JTFKEgFi8aBgSNwdRX84OpONo7zVt_MySy0</t>
  </si>
  <si>
    <t>https://docs.google.com/document/d/12u0ufXQ_g40LObl_nL06FFHyC4PnNUJCMkVvaHr-7L4/edit</t>
  </si>
  <si>
    <t>https://docs.google.com/document/d/1Suc5rNWo85pEepZTD0y4FvUb7npgzMhah6NJXaCRExc/edit</t>
  </si>
  <si>
    <t>https://docs.google.com/document/d/1ND5us9jHFqGBpTkukB5Wdipfgn5fGZCLLIXjmxRZZ-Y/edit</t>
  </si>
  <si>
    <t>https://docs.google.com/document/d/1dm4LKjMy4epmYRYbkU4AWGjEELdQsjAkPDX9--J-HdM/edit</t>
  </si>
  <si>
    <t>https://www.amazon.com/stores/Behrens/page/EDC409E9-15F8-4FC0-ACD8-3D09D973BF3E?lp_asin=B00173GN4Q&amp;ref_=ast_bln&amp;store_ref=bl_ast_dp_brandLogo_sto</t>
  </si>
  <si>
    <t>https://m.media-amazon.com/images/I/71+xtuLrpSL._AC_SL1500_.jpg</t>
  </si>
  <si>
    <t>https://m.media-amazon.com/images/I/71+xtuLrpSL._AC_SL1500_.jpg, https://m.media-amazon.com/images/I/717R2u38LpL._AC_SL1500_.jpg, https://m.media-amazon.com/images/I/71nn-Eau2uL._AC_SL1500_.jpg, https://m.media-amazon.com/images/I/71YEJoaLOYL._AC_SL1500_.jpg, https://m.media-amazon.com/images/I/81pZ6K52lIL._AC_SL1500_.jpg, https://m.media-amazon.com/images/I/71b9Rn+gxRL._AC_SL1500_.jpg, https://m.media-amazon.com/images/I/71b9Rn+gxRL._AC_SL1500_.jpg</t>
  </si>
  <si>
    <t>Patio, Lawn &amp; Garden &gt; Gardening &amp; Lawn Care &gt; Watering Equipment &gt; Watering Cans</t>
  </si>
  <si>
    <t>High quality watering can Durable the strength of steel; Weather resistant won't rust Vintage/classic look Recyclable Dimensions: 19-1/2-inch w by 11-inch d by 14-inch h, wt: 4.7-pound Rosehead does not remove</t>
  </si>
  <si>
    <t>Behrens 2-1/2-Gallon hot dipped steel Watering can gives you the strength and durability of steel with a Vintage/classic look. the steel won't absorb odors, won't rust and is fully recyclable.The rosehead is not intended to be removed from the watering can and can cause damage if removal is attempted.</t>
  </si>
  <si>
    <t>19"D x 10.5"W x 13.75"H</t>
  </si>
  <si>
    <t>High quality watering can</t>
  </si>
  <si>
    <t>Durable the strength of steel; Weather resistant won't rust</t>
  </si>
  <si>
    <t>Vintage/classic look</t>
  </si>
  <si>
    <t>Recyclable</t>
  </si>
  <si>
    <t>Dimensions: 19-1/2-inch w by 11-inch d by 14-inch h, wt: 4.7-pound</t>
  </si>
  <si>
    <t>&lt;p&gt;This old-school workhorse splits the community. Those who got good ones swear by them for decades, but quality control issues plague others.&lt;/p&gt;&lt;ul&gt;&lt;li&gt;&lt;strong&gt;Built like a tank (when done right):&lt;/strong&gt; Users report 7-15+ years of hard outdoor use, with one saying it lasted seven years constantly filled with water and another calling it the Ford 350 of watering cans&lt;/li&gt;&lt;li&gt;&lt;strong&gt;Fatal flaw in the handle:&lt;/strong&gt; The cheap plastic grip universally fails first - multiple users correctly predict it will dry out, crack, and break long before the metal degrades&lt;/li&gt;&lt;li&gt;&lt;strong&gt;Quality control roulette:&lt;/strong&gt; Sharp edges causing cuts, dents out of the box, and leaky seams show up too often for a $57 product, with some units arriving essentially defective&lt;/li&gt;&lt;/ul&gt;&lt;br&gt;&lt;p&gt;&lt;strong&gt;Bottom line:&lt;/strong&gt; When you get a good one, it's a true BIFL purchase that users modify and repair for decades. But inconsistent manufacturing and that garbage plastic handle knock it down from greatness.&lt;/p&gt;</t>
  </si>
  <si>
    <t>&lt;p&gt;The Behrens Steel Watering Can ranks exceptionally high for repairability with a simple, durable design that users commonly modify and maintain.&lt;/p&gt;&lt;ul&gt;&lt;li&gt;&lt;strong&gt;Materials &amp; Construction:&lt;/strong&gt; Heavy-gauge galvanized steel with minimal failure points; users report 7-15+ years of outdoor use with proper care.&lt;/li&gt;&lt;li&gt;&lt;strong&gt;Common Repairs:&lt;/strong&gt; Users successfully fix leaks with Teflon tape, modify flow by drilling larger rosette holes, and replace the plastic handle grip (the main wear point) with wood or rubber hose.&lt;/li&gt;&lt;li&gt;&lt;strong&gt;Customization:&lt;/strong&gt; Many owners treat it as a modifiable platform, even sawing off spouts to attach custom fittings or adapting the rosette for different applications.&lt;/li&gt;&lt;/ul&gt;&lt;br&gt;&lt;p&gt;&lt;strong&gt;Bottom line:&lt;/strong&gt; A true BIFL item with basic design and standard materials that any homeowner can maintain with common tools, though the cheap plastic handle grip is the one weak spot in an otherwise excellent repair-friendly design.&lt;/p&gt;</t>
  </si>
  <si>
    <t>&lt;p&gt;Behrens offers limited warranty information for their steel watering cans, with inconsistent details available across sources.&lt;/p&gt;&lt;ul&gt;&lt;li&gt;&lt;strong&gt;Duration:&lt;/strong&gt; Information suggests a 90-day to 1-year limited warranty, but terms are not clearly published on official channels.&lt;/li&gt;&lt;li&gt;&lt;strong&gt;Claims process:&lt;/strong&gt; No documentation of the claim process or what's covered/excluded.&lt;/li&gt;&lt;li&gt;&lt;strong&gt;User experience:&lt;/strong&gt; No reports found of warranty claims being honored or denied for the watering cans.&lt;/li&gt;&lt;/ul&gt;&lt;br&gt;&lt;p&gt;&lt;strong&gt;Bottom line:&lt;/strong&gt; Without clear official warranty documentation, I cannot score this higher than average despite the product's durability reputation. Contact Behrens directly at 507-454-4664 for confirmation of terms.&lt;/p&gt;</t>
  </si>
  <si>
    <t xml:space="preserve">&lt;p&gt;&amp;lt;p&amp;gt;No sustainability info found in reviews — users focus on durability but don&amp;#39;t mention eco practices, recycled materials, or environmental impact.&amp;lt;/p&amp;gt;&amp;lt;ul&amp;gt;&amp;lt;li&amp;gt;&amp;lt;strong&amp;gt;Material longevity:&amp;lt;/strong&amp;gt; Multiple users report 7-15+ years of outdoor use, with one saying it lasted seven years constantly filled with water&amp;lt;/li&amp;gt;&amp;lt;li&amp;gt;&amp;lt;strong&amp;gt;Repairable design:&amp;lt;/strong&amp;gt; Users successfully modify and fix these cans — drilling new holes, replacing handles, fixing leaks with Teflon tape&amp;lt;/li&amp;gt;&amp;lt;li&amp;gt;&amp;lt;strong&amp;gt;Anti-plastic sentiment:&amp;lt;/strong&amp;gt; Many choose this over plastic alternatives that break down in sun or rust out quickly&amp;lt;/li&amp;gt;&amp;lt;/ul&amp;gt;&amp;lt;br&amp;gt;&amp;lt;p&amp;gt;&amp;lt;strong&amp;gt;Bottom line:&amp;lt;/strong&amp;gt; Built to last and repairable (good for waste reduction), but zero evidence of sustainable sourcing, recycled content, or eco-friendly manufacturing. Classic BIFL durability without modern sustainability credentials.&amp;lt;/p&amp;gt;&lt;/p&gt;
</t>
  </si>
  <si>
    <t>&lt;p&gt;Behrens steel watering cans have a strong reputation among BIFL enthusiasts as workhorses that last for years, but with some notable quality control issues.&lt;/p&gt;&lt;ul&gt;&lt;li&gt;&lt;strong&gt;Durability:&lt;/strong&gt; Consistently praised for heavy-duty galvanized steel construction with reports of 7-15+ years of outdoor use, even in harsh conditions.&lt;/li&gt;&lt;li&gt;&lt;strong&gt;Quality Control:&lt;/strong&gt; Many users report receiving cans with manufacturing flaws - sharp edges, dents, or poor finish - requiring DIY fixes.&lt;/li&gt;&lt;li&gt;&lt;strong&gt;Design Issues:&lt;/strong&gt; The plastic handle grip is identified as a premature failure point, and the rosette has inconsistent removability between units.&lt;/li&gt;&lt;/ul&gt;&lt;br&gt;&lt;p&gt;&lt;strong&gt;Bottom line:&lt;/strong&gt; A true BIFL item for those seeking utilitarian durability and willing to customize/repair, but not a refined product. Most owners see it as the Ford F-350 of watering cans - built to last but not without flaws.&lt;/p&gt;</t>
  </si>
  <si>
    <t>The Behrens Steel Watering Can is a classic BIFL workhorse when you get a good one, but quality control issues create a frustrating lottery. Its tank-like galvanized steel construction can deliver decades of service with exceptional repairability, making it perfect for practical gardeners willing to modify and maintain their tools. The universally failing plastic handle grip is an inexcusable design flaw in an otherwise durable product. At $57, you're paying for potential longevity rather than refinement, warranty protection, or sustainability credentials.</t>
  </si>
  <si>
    <t>"Built to endure 7-15+ years of outdoor use when manufactured correctly, but quality control issues include dents, sharp edges, and leaky seams</t>
  </si>
  <si>
    <t>Exceptionally repairable with minimal failure points - owners routinely modify, repair, and customize using basic tools and standard materials</t>
  </si>
  <si>
    <t>Warranty protection is vague and undocumented, with no clear terms or user-reported claims experience</t>
  </si>
  <si>
    <t>Poor value if you receive a defective unit, excellent value if you get a good one and replace the universally failing plastic handle grip</t>
  </si>
  <si>
    <t>Consistently described as the 'Ford F-350 of watering cans' - utilitarian, durable, but lacking refinement and requiring occasional maintenance</t>
  </si>
  <si>
    <t>The Behrens Steel Watering Can combines vintage aesthetics with practical functionality. Constructed from heavy-gauge galvanized steel, this 4.7-pound workhorse delivers reliable performance season after season. Its 19.5 x 11 x 14-inch form provides substantial capacity while maintaining balance. The attached rosehead offers consistent water distribution, making it ideal for both indoor houseplants and outdoor garden applications.</t>
  </si>
  <si>
    <t>7-15+ years with basic maintenance, longer with occasional repairs to handle or seams</t>
  </si>
  <si>
    <t>What materials is the Behrens Steel Watering Can made from?</t>
  </si>
  <si>
    <t>The Behrens Steel Watering Can is constructed from hot-dipped galvanized steel with a zinc coating that provides a watertight seal, durability, and weather resistance. The coating also creates a textured, vintage finish and protects against rust and corrosion.</t>
  </si>
  <si>
    <t>What are the size and capacity options for the Behrens Steel Watering Can?</t>
  </si>
  <si>
    <t>Behrens offers Steel Watering Cans in multiple sizes, including 1.5 gallons, 2 gallons, and 2.5 gallons. Dimensions vary by size but the 2.5-gallon model measures approximately 19" long, 10¼" wide, and 13¾" high, suitable for smaller watering needs.</t>
  </si>
  <si>
    <t>How do you clean a Behrens galvanized steel watering can?</t>
  </si>
  <si>
    <t>Behrens recommends cleaning their galvanized steel watering cans with warm soapy water for simple and effective maintenance, avoiding harsh chemicals to preserve the galvanization.</t>
  </si>
  <si>
    <t>Is the Behrens Steel Watering Can rust-resistant and weatherproof?</t>
  </si>
  <si>
    <t>Yes, the hot-dipped galvanized steel construction with zinc coating provides rust and corrosion resistance, as well as weatherproofing, making the can rodent-proof and long-lasting outdoors.</t>
  </si>
  <si>
    <t>Is the Behrens Steel Watering Can recyclable?</t>
  </si>
  <si>
    <t>Behrens Steel Watering Cans are 100% recyclable. At the end of their life cycle, the metal materials can be collected and recycled repeatedly without loss of quality.</t>
  </si>
  <si>
    <t>Heavy-gauge steel lasts 7-15+ years</t>
  </si>
  <si>
    <t>Highly repairable with common tools</t>
  </si>
  <si>
    <t>Users customize it for different applications</t>
  </si>
  <si>
    <t>Performs reliably in harsh outdoor conditions</t>
  </si>
  <si>
    <t>Plastic handle grip cracks prematurely</t>
  </si>
  <si>
    <t>Inconsistent manufacturing quality control</t>
  </si>
  <si>
    <t>Sharp edges can cause cuts</t>
  </si>
  <si>
    <t>Unclear warranty terms and support</t>
  </si>
  <si>
    <t>{"frequency":{"frequency":"As Needed","description":"Clean after each use or whenever dirt, grime, or mineral deposits appear; inspect and store properly for long-term durability"},"steps":[{"step":1,"title":"Clean","icon":"clean","description":"Wipe down with warm, soapy water using a soft cloth or sponge. Remove any loose rust or flakes with sandpaper if needed, but avoid harsh abrasives that strip the galvanized layer. Rinse and dry thoroughly after cleaning.","products":[{"name":"Mild Dish Soap","price":"$3-5"}]},{"step":2,"title":"Condition / Maintain","icon":"condition","description":"Inspect regularly for rust, cracks, or loose parts. Only use mild detergents for cleaning; avoid acidic or harsh chemicals that can damage galvanized steel. No special conditioning or oil required beyond regular cleaning.","products":[]},{"step":3,"title":"Protect / Store","icon":"protect","description":"Store in a dry, sheltered area. If leaving outside, place the can upside down or on its side to prevent water accumulation and rust—never leave water inside for extended periods. Protect from prolonged exposure to rain or moisture.","products":[]}]}</t>
  </si>
  <si>
    <t>Made in the USA at the Behrens factory in Winona, Minnesota</t>
  </si>
  <si>
    <t>steel watering can, galvanized metal, garden tools, durable gardening equipment, vintage garden accessories, repairable watering can, plant care, metal watering vessel, long-lasting gardening tool</t>
  </si>
  <si>
    <t>Garden watering and maintenance, Indoor houseplant care, Greenhouse operations, Small-scale agricultural use, Decorative garden feature</t>
  </si>
  <si>
    <t>""When you get a good one, it's a true BIFL purchase that users modify and repair for decades." – Durability review</t>
  </si>
  <si>
    <t>The cheap plastic grip universally fails first - it will dry out, crack, and break long before the metal degrades." – Reddit consensus</t>
  </si>
  <si>
    <t>Juki</t>
  </si>
  <si>
    <t>F300 Sewing Machine</t>
  </si>
  <si>
    <t>https://www.amazon.com/JUKI-HZL-F300-Sewing-Quilting-Machine/dp/B004C04YIS?&amp;amp;linkCode=ll1&amp;amp;tag=buyitforlife08-20&amp;amp;linkId=00f9a50ae4a92e1bb1dad78e53c37943&amp;amp;language=en_US&amp;amp;ref_=as_li_ss_tl</t>
  </si>
  <si>
    <t>https://amzn.to/46bUh2x</t>
  </si>
  <si>
    <t>B004C04YIS</t>
  </si>
  <si>
    <t>https://docs.google.com/document/d/1uWA9HjhfvdI9q92EmXStpHHI2BcOXujm2HzZmjL3iQs</t>
  </si>
  <si>
    <t>https://docs.google.com/document/d/1sx3t-dlcGw0sIDDMxHRVpX9KcT_5MoSc-xkrbB5Nigc/edit</t>
  </si>
  <si>
    <t>https://docs.google.com/document/d/1snogIOxCqxvAUeaiqeLPWnQkDD4TFRHczSK2Ea92cJ4/edit</t>
  </si>
  <si>
    <t>https://docs.google.com/document/d/1D3mPmj7yedfiV0FPb6bTajn6yTXflmI5XwXfrOwDprI/edit</t>
  </si>
  <si>
    <t>https://www.amazon.com/JUKI/b/ref=bl_dp_s_web_18289644011?ie=UTF8&amp;node=18289644011&amp;field-lbr_brands_browse-bin=JUKI</t>
  </si>
  <si>
    <t>https://m.media-amazon.com/images/I/717-WaxDMKS._AC_SL1500_.jpg</t>
  </si>
  <si>
    <t>https://m.media-amazon.com/images/I/717-WaxDMKS._AC_SL1500_.jpg, https://m.media-amazon.com/images/I/71pbrpekxzS._AC_SL1500_.jpg, https://m.media-amazon.com/images/I/61IOFH3iq3S._AC_SL1500_.jpg, https://m.media-amazon.com/images/I/61aR0uS9YiS._AC_SL1500_.jpg, https://m.media-amazon.com/images/I/71wUYw61QoS._AC_SL1500_.jpg, https://m.media-amazon.com/images/I/614K4Z5RzEL._AC_SL1500_.jpg</t>
  </si>
  <si>
    <t>JUKI full size Exceed series machine for sewing and quilting 106 stitch patterns 3 fonts for versatility and simplified use with free arm 16 Automatic electronic sensor controlled buttonholes included Automatic one touch needle threader and automatic thread cutting Wide extension table optionally available</t>
  </si>
  <si>
    <t>JUKI's flagship Exceed series full size machine. JUKI has incorporated years of industrial sewing machine know how in this powerful workhorse. The box feed enables this machine to sew through a wide range of thickness with ease and perfect stitches. Sixteen automatic buttonholes are included and controlled by electronic sensor for accuracy and wide range of adjustment. A full range of the most useful 106 stitches and 3 fonts give you more then enough choices while maintaining simplicity of design. One touch automatic threading and one pedal controlled thread cutting will let you fly through your projects while the LED light leads the way..</t>
  </si>
  <si>
    <t>17.5 x 8.3 x 11.4 inches</t>
  </si>
  <si>
    <t>JUKI full size Exceed series machine for sewing and quilting</t>
  </si>
  <si>
    <t>106 stitch patterns 3 fonts for versatility and simplified use with free arm</t>
  </si>
  <si>
    <t>16 Automatic electronic sensor controlled buttonholes included</t>
  </si>
  <si>
    <t>Automatic one touch needle threader and automatic thread cutting</t>
  </si>
  <si>
    <t>Wide extension table optionally available</t>
  </si>
  <si>
    <t>&lt;p&gt;This machine is a quality control gamble. When you get a good unit, it's a rock-solid workhorse that'll power through 8 layers of denim without breaking a sweat. When you get a lemon, it'll fail catastrophically within weeks.&lt;/p&gt;&lt;ul&gt;&lt;li&gt;&lt;strong&gt;Build quality:&lt;/strong&gt; Users praise the 25-pound metal frame and powerful motor that handles heavy fabrics effortlessly. Long-term owners report 14+ years of daily use without repairs&lt;/li&gt;&lt;li&gt;&lt;strong&gt;Fatal flaws:&lt;/strong&gt; Alarming failure rate with bobbin cases rattling after 8 hours, automatic threaders breaking quickly, and machines arriving DOA with grinding gears or error messages&lt;/li&gt;&lt;li&gt;&lt;strong&gt;Support nightmare:&lt;/strong&gt; Multiple users describe Juki USA as unhelpful and borderline hostile, with $200-300 repair bills even under warranty&lt;/li&gt;&lt;/ul&gt;&lt;br&gt;&lt;p&gt;&lt;strong&gt;Bottom line:&lt;/strong&gt; Could've been great, but the lottery odds of getting a functional unit and poor warranty support make this a risky BIFL investment despite its excellent core mechanics&lt;/p&gt;</t>
  </si>
  <si>
    <t>&lt;p&gt;The Juki F300 has a dual-nature repair profile: well-built internally but plagued with quality control issues and poor warranty support.&lt;/p&gt;&lt;ul&gt;&lt;li&gt;&lt;strong&gt;Component Access:&lt;/strong&gt; Metal internal frame provides longevity, but recurring bobbin case and needle threader failures suggest design flaws in critical components.&lt;/li&gt;&lt;li&gt;&lt;strong&gt;Parts &amp; Service:&lt;/strong&gt; Replacement parts exist but are extremely expensive ($200 for a foot pedal, $300 just for diagnostics), and multiple users report Juki USA being unresponsive to warranty claims.&lt;/li&gt;&lt;li&gt;&lt;strong&gt;Repair Documentation:&lt;/strong&gt; Limited evidence of available repair documentation or DIY-friendly design, with most failures requiring professional service.&lt;/li&gt;&lt;/ul&gt;&lt;br&gt;&lt;p&gt;&lt;strong&gt;Bottom line:&lt;/strong&gt; When working, it's a tank that handles 8 layers of denim without breaking a sweat, but quality control lottery and hostile warranty support make repairs a gamble both financially and practically.&lt;/p&gt;</t>
  </si>
  <si>
    <t>&lt;p&gt;Juki offers a tiered warranty for the F300: 2 years on electrical components and 5 years on mechanical parts, with significant exclusions.&lt;/p&gt;&lt;ul&gt;&lt;li&gt;&lt;strong&gt;Coverage Period:&lt;/strong&gt; Split coverage (2/5 years) is above average for the category but requires proper registration within 30 days.&lt;/li&gt;&lt;li&gt;&lt;strong&gt;Claim Process:&lt;/strong&gt; Must go through the original dealer, with buyer responsible for shipping and labor costs.&lt;/li&gt;&lt;li&gt;&lt;strong&gt;User Experience:&lt;/strong&gt; Multiple reports indicate unresponsive customer service and difficulty getting warranty claims honored, with some users describing support as "borderline-hostile."&lt;/li&gt;&lt;/ul&gt;&lt;br&gt;&lt;p&gt;&lt;strong&gt;Bottom line:&lt;/strong&gt; While the written terms appear reasonable, real-world warranty experiences suggest significant hurdles with unsupportive service and costly repairs, undermining the potential value of the coverage.&lt;/p&gt;</t>
  </si>
  <si>
    <t xml:space="preserve">&lt;p&gt;&amp;lt;p&amp;gt;Reviews contain no meaningful sustainability information about the F300&amp;#39;s materials, energy use, packaging, or end-of-life considerations. Users focus entirely on performance and reliability.&amp;lt;/p&amp;gt;&amp;lt;ul&amp;gt;&amp;lt;li&amp;gt;&amp;lt;strong&amp;gt;Durability potential:&amp;lt;/strong&amp;gt; Some users report 14+ years of use for similar models, suggesting long lifespan when units work properly&amp;lt;/li&amp;gt;&amp;lt;li&amp;gt;&amp;lt;strong&amp;gt;Quality control issues:&amp;lt;/strong&amp;gt; High failure rate within weeks undermines sustainability - broken machines create waste&amp;lt;/li&amp;gt;&amp;lt;li&amp;gt;&amp;lt;strong&amp;gt;Repair challenges:&amp;lt;/strong&amp;gt; Poor warranty support and expensive repairs ($200-300) may push owners to replace rather than fix&amp;lt;/li&amp;gt;&amp;lt;/ul&amp;gt;&amp;lt;br&amp;gt;&amp;lt;p&amp;gt;&amp;lt;strong&amp;gt;Bottom line:&amp;lt;/strong&amp;gt; Without eco-data in reviews, can&amp;#39;t assess true sustainability. While working units may last decades, the lottery of early failures and repair barriers work against BIFL principles.&amp;lt;/p&amp;gt;&lt;/p&gt;
</t>
  </si>
  <si>
    <t>&lt;p&gt;The Juki F300 demonstrates a polarized reputation within the sewing community. Expert sewists praise it as a significant upgrade from entry-level machines, while many consumers report concerning quality issues.&lt;/p&gt;&lt;ul&gt;&lt;li&gt;&lt;strong&gt;Passionate supporters:&lt;/strong&gt; Long-term users describe it as a workhorse that handles everything from delicate fabrics to multiple layers of denim with rock-solid performance and precision buttonholes.&lt;/li&gt;&lt;li&gt;&lt;strong&gt;Serious concerns:&lt;/strong&gt; Many reports of catastrophic early failures (bobbin rattling, error messages) with expensive repairs and unhelpful warranty support.&lt;/li&gt;&lt;li&gt;&lt;strong&gt;Quality control issues:&lt;/strong&gt; Reviews suggest a lottery-like purchasing experience - you either get a reliable machine that lasts years or a lemon that fails within weeks.&lt;/li&gt;&lt;/ul&gt;&lt;br&gt;&lt;p&gt;&lt;strong&gt;Bottom line:&lt;/strong&gt; A potentially excellent BIFL machine undermined by inconsistent manufacturing and poor warranty experience. Reddit users value it for its box feed system and power, but Amazon reviews reveal alarming failure patterns.&lt;/p&gt;</t>
  </si>
  <si>
    <t>The Juki F300 is the definition of a BIFL gamble. While properly functioning units can deliver 14+ years of rock-solid performance through thick denim and delicate fabrics alike, alarming quality control issues result in a high number of catastrophic early failures. Combined with borderline-hostile warranty support, expensive repairs ($200-300), and poor customer service, this machine represents both the best and worst of BIFL investments. Only recommended for experienced sewists willing to risk getting a lemon in exchange for potentially decades of powerful performance.</t>
  </si>
  <si>
    <t>"Quality control lottery: Either a 14+ year workhorse that powers through 8 layers of denim or a machine that fails catastrophically within weeks</t>
  </si>
  <si>
    <t>Metal frame provides durability, but recurring bobbin case and automatic threader failures suggest design flaws in critical components</t>
  </si>
  <si>
    <t>5-year mechanical/2-year electrical warranty looks good on paper but is undermined by unresponsive service and difficult claim process</t>
  </si>
  <si>
    <t>Premium price point demands better reliability and support; current purchase represents a high-risk investment despite excellent core mechanics</t>
  </si>
  <si>
    <t>Experienced sewists praise its precision and power when working properly, while many consumers report DOA units and expensive repair nightmares</t>
  </si>
  <si>
    <t>The Juki F300 Sewing Machine features a robust 25-pound metal frame and powerful motor designed for serious sewists. This full-size machine offers 106 stitch patterns, 3 fonts, and 16 automatic electronic sensor-controlled buttonholes. With automatic threading and cutting capabilities, it handles everything from delicate fabrics to multiple layers of denim with precision and reliability.</t>
  </si>
  <si>
    <t>10-15 years with proper maintenance when receiving a good unit</t>
  </si>
  <si>
    <t>What type of fabrics is the Juki F300 Sewing Machine suitable for?</t>
  </si>
  <si>
    <t>The Juki F300 is capable of sewing a variety of fabrics including lightweight, soft materials suited for pintucks, and stable stitching is ensured with its feeding mechanism.</t>
  </si>
  <si>
    <t>How do I use the presser foot on the Juki F300 for precise seams?</t>
  </si>
  <si>
    <t>The presser foot has a guide with 7 slits and marks allowing for precise seam allowances at 1/8 and 1/4 inch, and the needle should be set to center straight stitch for best results.</t>
  </si>
  <si>
    <t>Does the Juki F300 have features to prevent fabric bunching or uneven feeding?</t>
  </si>
  <si>
    <t>Yes, the presser foot includes an upper feed dog that works with the machine's feed dog to prevent bunched stitching and ensure even fabric feeding.</t>
  </si>
  <si>
    <t>Can the Juki F300 be used for quilting?</t>
  </si>
  <si>
    <t>Yes, by inserting the quilt guide bar into the presser foot, the F300 can sew equally spaced quilting seams.</t>
  </si>
  <si>
    <t>Where can I find instructional resources for using the Juki F300 Sewing Machine?</t>
  </si>
  <si>
    <t>Instructional videos and manuals for the Juki F300 can be found on Juki's official website and platforms like YouTube, which provide guides on machine operation and features.</t>
  </si>
  <si>
    <t>Metal frame handles 8 layers denim effortlessly</t>
  </si>
  <si>
    <t>Long-term owners report 14+ years use</t>
  </si>
  <si>
    <t>Precision buttonholes and excellent stitch quality</t>
  </si>
  <si>
    <t>Powerful motor for thick materials</t>
  </si>
  <si>
    <t>High rate of catastrophic early failures</t>
  </si>
  <si>
    <t>Poor, unresponsive warranty support experience</t>
  </si>
  <si>
    <t>Expensive repairs ($200-300) even under warranty</t>
  </si>
  <si>
    <t>Quality control lottery for reliable units</t>
  </si>
  <si>
    <t>{"frequency":{"frequency":"Monthly or As Needed","description":"Frequent maintenance is recommended to ensure smooth operation and longevity of the sewing machine"},"steps":[{"step":1,"title":"Clean","icon":"clean","description":"Turn off the machine and remove the needle and presser foot. Use a slightly damp microfiber cloth to clean the outside. For internal cleaning, remove the bobbin case and gently use compressed air to remove lint without disturbing springs. Avoid harsh chemicals.","products":[{"name":"Microfiber Cloth","price":"$5-10"},{"name":"Compressed Air Can","price":"$5-10"}]},{"step":2,"title":"Condition / Maintain","icon":"condition","description":"Use sewing machine oil to lubricate moving parts like the bobbin area. Ensure the needle is raised and out of the way. Apply a small amount of oil on a swab to control the amount applied. This helps prevent machine parts from drying out.","products":[{"name":"Sewing Machine Oil","price":"$10-15"}]},{"step":3,"title":"Protect / Store","icon":"protect","description":"When not in use, store the sewing machine in its original packaging or a dry cloth cover to protect from dust. Ensure it is unplugged and not exposed to moisture or extreme temperatures.","products":[]}]}</t>
  </si>
  <si>
    <t>Juki is based in Japan and its household sewing machines, including the HZL-F300, are primarily manufactured in Japan.</t>
  </si>
  <si>
    <t>sewing machine, heavy duty, quilting, buttonholes, automatic threading, metal frame, multi-layer sewing, denim, fabric crafts, home crafting</t>
  </si>
  <si>
    <t>Heavy-duty sewing projects, Quilting with precision, Working with multiple layers of denim, Decorative stitching with various patterns, Buttonhole creation</t>
  </si>
  <si>
    <t>""A tank that handles everything from delicate fabrics to multiple layers of denim with rock-solid performance and precision buttonholes." – Reddit user</t>
  </si>
  <si>
    <t>Support was unhelpful and borderline hostile, with $300 repair bills even under warranty for a machine that failed within weeks." – Amazon reviewer</t>
  </si>
  <si>
    <t>OtterBox</t>
  </si>
  <si>
    <t>Defender Phone Cases</t>
  </si>
  <si>
    <t>https://www.amazon.com/OtterBox-iPhone-Pro-Defender-Case/dp/B0DD5K92X5/ref=sr_1_1_sspa?crid=1ESTP787KGLB5&amp;dib=eyJ2IjoiMSJ9.uX4epidAs59x-3Yf052iXSdr15OWF70Wn6vZk-Dtwdx2A26u0aw1qcCYzlewDGhy_udO9_37D1p-txsJBRmfsE0UPHjX52HrMGH5B4QLCbRp32Onf3G3fY9CRAe4TE4MZflgMG_nXumKCgjywKxQhGec8gPc9j8vBSbG4PgXfoZ6mIQ-GYHg_ydVRmLQmCN8nBAtF7p90wWy-Ye3Z0Siwqoon_D9K0KWpwrgaRecIfM.6jtTZYw9fAtg1NAD5iTIoivV6hTtOLFvFxFSkgt9Xaw&amp;dib_tag=se&amp;keywords=Otterbox%2BDefender&amp;linkCode=ll2&amp;linkId=9bd12c15c1f8bc69b5985d1be3787291&amp;qid=1758267329&amp;sprefix=otterbox%2Bdefender%2Caps%2C123&amp;sr=8-1-spons&amp;sp_csd=d2lkZ2V0TmFtZT1zcF9hdGY&amp;th=1</t>
  </si>
  <si>
    <t>https://amzn.to/47RX4iI</t>
  </si>
  <si>
    <t>B08SMDR7QG</t>
  </si>
  <si>
    <t>https://docs.google.com/document/d/1JbvDZ4Gfb9DiJsMmvpw29eB8hD4zv9g_VY3_5jMGvUo</t>
  </si>
  <si>
    <t>https://docs.google.com/document/d/1VdNQExfzhy2SX9-DgeCu0nDb8fY8hu0ApcI2CG1EKG8/edit</t>
  </si>
  <si>
    <t>https://docs.google.com/document/d/1yFeAthdqraOgcT6oSZeW2ZVSKj2mOs3LI6cik7USS9g/edit</t>
  </si>
  <si>
    <t>https://docs.google.com/document/d/1PRa4z0bnhM9ImyaATVlYHFEYrvscFsPDADQ0678MV2s/edit</t>
  </si>
  <si>
    <t>https://docs.google.com/document/d/1GvzFXOWeFGBnVb_o0NpJc_Q8eNKk7G7EquQ2JAfyVIk/edit</t>
  </si>
  <si>
    <t>https://www.amazon.com/stores/Manduka/page/647FBA5D-3E12-497E-A16B-67A7F60D0BFA?is_byline_deeplink=true&amp;deeplink=7C7CC03A-97C4-4BF5-9EB8-416679DFFC5F&amp;redirect_store_id=647FBA5D-3E12-497E-A16B-67A7F60D0BFA&amp;lp_asin=B0000DZFXZ&amp;ref_=ast_bln&amp;store_ref=bl_ast_dp_brandLogo_sto</t>
  </si>
  <si>
    <t>https://m.media-amazon.com/images/I/81yHXMOHKDL._AC_SL1500_.jpg</t>
  </si>
  <si>
    <t>https://m.media-amazon.com/images/I/81yHXMOHKDL._AC_SL1500_.jpg, https://m.media-amazon.com/images/I/51jvougNmCL._AC_SL1360_.jpg, https://m.media-amazon.com/images/I/71C9hQy03KL._AC_SL1500_.jpg, https://m.media-amazon.com/images/I/41k41ru-TgL._AC_.jpg, https://m.media-amazon.com/images/I/4150s9Ai+cL._AC_.jpg, https://m.media-amazon.com/images/I/41UfEC6IhKL._AC_.jpg, https://m.media-amazon.com/images/I/417eXcGmN4L._AC_.jpg, https://m.media-amazon.com/images/I/41gfWYQ61+L._AC_.jpg, https://m.media-amazon.com/images/I/616DTlCMkzL._AC_SL1498_.jpg, https://m.media-amazon.com/images/I/81ZMfNILztL._AC_SL1500_.jpg, https://m.media-amazon.com/images/I/31gqso-GpgL._AC_.jpg</t>
  </si>
  <si>
    <t>Sports &amp; Outdoors &gt; Exercise &amp; Fitness &gt; Yoga &gt; Mats</t>
  </si>
  <si>
    <t>Imported BEST IN CLASS MAT: Our PRO multipurpose workout mat is the #1 recommended mat by fitness instructors and yoga therapists all over the world, built to last a lifetime HIGH DENSITY CUSHION: Ultra-dense, 6 mm cushioning provides superior support, stability, and joint protection, along with comfort on any surface RESPONSIBLY MADE: Each mat is meticulously handmade in an emissions-free German facility with 100% latex-free PVC that has been certified STANDARD 100 by OEKO-TEX; Handmade products may vary slightly in length, width and/or thickness BREAKING IN YOUR MAT: The non slip grip of the mat will improve with use, and textured top layer allows you to flow between postures without sticking; Keep practicing to break your mat in over time CARE INSTRUCTIONS: Our closed-cell material helps keep out moisture, but to keep your mat clean and smelling fresh, use our Yoga Mat Wash &amp; Refresh spray and Botanical Cleaner *other cleaning solutions are not tested/recommended*</t>
  </si>
  <si>
    <t>Product Description               We’ve spent more than 20 years sweating every detail of the PRO Series mats to ensure top performance. Our ultra-dense cushioning helps protect your joints and provides extra comfort. A favorite amongst yogis, Pilates aficionados, and fitness gurus. Closed-cell technology blocks dirt and moisture from sweat. We recommend pairing with one of our performance towels to increase grip in sweaty sessions.                  Amazon.com               The legendary Black Mat PRO (formerly known as the Black Mat) is celebrating 12 years as one of the world's finest yoga mat. There's a reason the Black Mat PRO inspires such passion in its users; with its denser, thicker form, unparalleled comfort and cushioning, superior non-slip fabric-like finish, and simple, elegant design, the Black Mat PRO will revolutionize your practice. And best of all, it now comes with a Lifetime Guarantee. The Manduka Black Mat PRO is chosen first by yoga teachers throughout the world, and by yogis of every experience level who value not only their individual practice but also their surrounding world.  
 The proprietary dot-pattern bottom on the bottom of the BlackMatPRO resists sliding and is engineered for long-lasting use with high quality materials that won't peel, flake, or fade. The fabric-like surface finish offers superior slip-resistance, even with light perspiration. This longevity and Manduka's Lifetime Guarantee reduces consumption and landfill waste by guarding against wear and tear. 
 Features &amp; Specifications:Zero-waste in manufacturing; Oeko-Tex certified, emissions-free manufacturing Backed by a Lifetime Guarantee Superior wear and longevity Comfortably cushions spine, hips, knees, and elbows on hard floors Slip resistant, yet non-sticky, even when wet from light perspiration Provides stability on hard or soft surfaces Weight: 7 pounds Dimensions: 26 by 71 by 1/4 inches (W x L x D) To Clean:
 We recommend using Manduka Mat Renew or any non-solvent household cleaner and a damp cloth or sponge. Hang to dry in the sunshine. Do not put your mat in the washing machine- it may break the machine and ruin your mat. To Store:
 Roll your Black Mat PRO with the top side (fabric-finish) facing outwards. This keeps the corners of the mat flat when practicing. 
 To Break In:
 The surface texture of the Black Mat PRO improves with use. Our customers have found that the best way to break in their mat is to use it on a daily basis. Another trick is to sprinkle coarse sea salt over your mat, scrub it down with a sponge, and air dry in the sunshine. Manduka's Green Mission
 Manduka PRO series yoga mats, designed to last a lifetime (or two), curb the amount of PVC mats that enter landfills every year and reduces overall mat consumption. Also, during the manufacturing of most PVC products, toxic emissions may be released into the air. However, PRO series mats are manufactured through a process that ensures no toxic emissions are released into the atmosphere. The Black Mat PRO is certified safe for human contact by OEKO-TEX, an environmental certification agency in Europe for the textile industry.</t>
  </si>
  <si>
    <t>Polyvinyl Chloride</t>
  </si>
  <si>
    <t>BEST IN CLASS MAT: Our PRO multipurpose workout mat is the #1 recommended mat by fitness instructors and yoga therapists all over the world, built to last a lifetime</t>
  </si>
  <si>
    <t>HIGH DENSITY CUSHION: Ultra-dense, 6 mm cushioning provides superior support, stability, and joint protection, along with comfort on any surface</t>
  </si>
  <si>
    <t>RESPONSIBLY MADE: Each mat is meticulously handmade in an emissions-free German facility with 100% latex-free PVC that has been certified STANDARD 100 by OEKO-TEX; Handmade products may vary slightly in length, width and/or thickness</t>
  </si>
  <si>
    <t>BREAKING IN YOUR MAT: The non slip grip of the mat will improve with use, and textured top layer allows you to flow between postures without sticking; Keep practicing to break your mat in over time</t>
  </si>
  <si>
    <t>&lt;p&gt;OtterBox Defender delivers on its core promise—bombproof protection that keeps phones pristine for years. But recent design missteps and warranty shenanigans are tarnishing a once-bulletproof reputation.&lt;/p&gt;&lt;ul&gt;&lt;li&gt;&lt;strong&gt;Tank-like protection:&lt;/strong&gt; Users report phones surviving being run over by cars, kicked across pavement, and years of job site abuse—with devices looking like new when removed from the case&lt;/li&gt;&lt;li&gt;&lt;strong&gt;Camera cutout catastrophe:&lt;/strong&gt; The unprotected camera button opening creates a structural weak point where multiple users report their screens cracked after drops, defeating the case's purpose&lt;/li&gt;&lt;li&gt;&lt;strong&gt;Warranty bait-and-switch:&lt;/strong&gt; Their lifetime warranty is effectively worthless—OtterBox stops stocking cases after 2 years, leaving customers high and dry despite the promise&lt;/li&gt;&lt;/ul&gt;&lt;br&gt;&lt;p&gt;&lt;strong&gt;Bottom line:&lt;/strong&gt; Still the toughest case in the game for tradespeople and klutzes, but recent cost-cutting moves and that camera button design flaw knock it down from legendary status. Worth it if you need maximum protection, but don't count on that warranty.&lt;/p&gt;</t>
  </si>
  <si>
    <t>&lt;p&gt;OtterBox Defender cases have significantly declined in repairability with newer models, creating growing frustration among BIFL users.&lt;/p&gt;&lt;ul&gt;&lt;li&gt;&lt;strong&gt;Design Changes:&lt;/strong&gt; Removal of integrated screen protector and poorly executed camera button cutouts create structural weak points. Multiple users report screen damage specifically at these exposed areas.&lt;/li&gt;&lt;li&gt;&lt;strong&gt;Warranty Issues:&lt;/strong&gt; Despite advertising a lifetime warranty, OtterBox stops stocking replacement cases for phones older than 2 years, making repairs impossible for long-term users.&lt;/li&gt;&lt;li&gt;&lt;strong&gt;Parts Access:&lt;/strong&gt; No replacement components are sold separately, and the case design isn't meant to be disassembled and repaired—it's a replace-when-broken product.&lt;/li&gt;&lt;/ul&gt;&lt;br&gt;&lt;p&gt;&lt;strong&gt;Bottom line:&lt;/strong&gt; While extremely durable initially, these cases are essentially throwaway items when damaged. The defunct warranty program and lack of replacement parts make this a disappointing choice for repairability-focused consumers.&lt;/p&gt;</t>
  </si>
  <si>
    <t>&lt;p&gt;OtterBox Defender cases come with a limited lifetime warranty that covers defects in materials and workmanship but not normal wear or accidental damage.&lt;/p&gt;&lt;ul&gt;&lt;li&gt;&lt;strong&gt;Duration:&lt;/strong&gt; Limited lifetime coverage with reasonable replacement process, though several users report frustration with older models being unavailable after 2 years&lt;/li&gt;&lt;li&gt;&lt;strong&gt;Claim Process:&lt;/strong&gt; Requires registration on website, photos of damage, and proof of purchase; replacement shipping is free&lt;/li&gt;&lt;li&gt;&lt;strong&gt;User Experience:&lt;/strong&gt; Mixed feedback - many successful replacements reported, but BIFL community notes declining warranty support for older phone models&lt;/li&gt;&lt;/ul&gt;&lt;br&gt;&lt;p&gt;&lt;strong&gt;Bottom line:&lt;/strong&gt; OtterBox generally honors their warranty with responsive service, but availability for older models is inconsistent, making the "lifetime" aspect questionable for those who keep phones longer than 2-3 years.&lt;/p&gt;</t>
  </si>
  <si>
    <t xml:space="preserve">&lt;p&gt;&amp;lt;p&amp;gt;No sustainability information found in the reviews. Users focus entirely on durability and protection without mentioning materials, recycling, or environmental impact.&amp;lt;/p&amp;gt;&amp;lt;ul&amp;gt;&amp;lt;li&amp;gt;&amp;lt;strong&amp;gt;Longevity focus:&amp;lt;/strong&amp;gt; Multiple reviewers report phones looking pristine after years of use, which indirectly supports waste reduction through extended device life&amp;lt;/li&amp;gt;&amp;lt;li&amp;gt;&amp;lt;strong&amp;gt;Durability anecdotes:&amp;lt;/strong&amp;gt; Users describe cases surviving extreme abuse like being run over by cars, potentially reducing case replacement frequency&amp;lt;/li&amp;gt;&amp;lt;li&amp;gt;&amp;lt;strong&amp;gt;No eco-claims:&amp;lt;/strong&amp;gt; Zero mentions of recycled materials, sustainable manufacturing, or end-of-life disposal options in any reviews&amp;lt;/li&amp;gt;&amp;lt;/ul&amp;gt;&amp;lt;br&amp;gt;&amp;lt;p&amp;gt;&amp;lt;strong&amp;gt;Bottom line:&amp;lt;/strong&amp;gt; While the extreme durability could reduce electronic waste by protecting devices longer, there&amp;#39;s no actual sustainability data to evaluate.&amp;lt;/p&amp;gt;&lt;/p&gt;
</t>
  </si>
  <si>
    <t>&lt;p&gt;OtterBox Defender cases have a polarizing reputation that has changed over time. Once considered the gold standard for protection, recent sentiment shows mounting frustration with design changes and warranty issues.&lt;/p&gt;&lt;ul&gt;&lt;li&gt;&lt;strong&gt;Protection Quality:&lt;/strong&gt; Exceptional protection is consistently praised, with users reporting phones surviving being run over by cars and extreme drops.&lt;/li&gt;&lt;li&gt;&lt;strong&gt;Design Concerns:&lt;/strong&gt; Many complaints focus on the removal of integrated screen protectors and vulnerable camera button cutouts that create weak points.&lt;/li&gt;&lt;li&gt;&lt;strong&gt;Warranty Problems:&lt;/strong&gt; BIFL community members frequently report warranty frustrations - the 'lifetime' warranty becomes useless for phones older than two years due to lack of replacement stock.&lt;/li&gt;&lt;/ul&gt;&lt;br&gt;&lt;p&gt;&lt;strong&gt;Bottom line:&lt;/strong&gt; Great protection capabilities but declining community trust due to perceived quality reduction, design compromises, and warranty limitations that undermine its BIFL credentials.&lt;/p&gt;</t>
  </si>
  <si>
    <t>OtterBox Defender remains the toughest mainstream phone case, providing exceptional protection that keeps devices pristine through extreme abuse. However, recent design compromises (especially camera cutouts), effectively worthless 'lifetime' warranty, and zero repairability seriously undermine its BIFL credentials. Best for tradespeople and chronic phone-droppers who replace devices every 2 years. For the premium price, you're buying excellent initial protection with diminishing returns as your phone ages.</t>
  </si>
  <si>
    <t>"Provides tank-like protection with documented survival stories including being run over by cars and kicked across pavement</t>
  </si>
  <si>
    <t>Zero repairability - these are disposable items when damaged with no replacement parts available</t>
  </si>
  <si>
    <t>The 'lifetime' warranty is misleading - OtterBox stops stocking cases after 2 years, rendering warranty claims impossible</t>
  </si>
  <si>
    <t>Design flaws in camera cutouts create structural weak points where many users report screen cracks, defeating the case's purpose</t>
  </si>
  <si>
    <t>Community sentiment has soured as loyal customers encounter quality reductions and warranty frustrations compared to earlier models</t>
  </si>
  <si>
    <t>OtterBox Defender Phone Cases offer exceptional protection for your smartphone with ultra-durable construction that shields devices from impacts, drops, and daily wear. The multi-layer design combines a solid inner shell with a shock-absorbing outer slipcover to keep phones looking pristine even after years of rough handling. Built for those who demand maximum protection in demanding environments, these cases provide peace of mind without compromising functionality.</t>
  </si>
  <si>
    <t>3-5 years of continuous use on a single device</t>
  </si>
  <si>
    <t>What is the protection level of the OtterBox Defender Series phone case?</t>
  </si>
  <si>
    <t>The OtterBox Defender Series provides a high level of protection, featuring a multi-layer defense system that includes a polycarbonate layer, a thermoplastic elastomer slipcover, and a polycarbonate holster. It exceeds military drop testing standards, offering 5 times more drops than the MIL-STD-810G 516.6 standard. This case is designed to protect against serious drops, dirt, and bumps.</t>
  </si>
  <si>
    <t>How do I install an OtterBox Defender Series case on my phone?</t>
  </si>
  <si>
    <t>To install an OtterBox Defender Series case, start by removing the case from its holster if applicable. Peel away the outer slipcover from the shell, separate the shell halves by releasing the snaps, and place your phone into the bottom half of the shell. Align the camera and buttons with the case openings, then snap the top of the shell onto the device. Finally, wrap the slipcover around the shell to ensure a secure fit.</t>
  </si>
  <si>
    <t>Is the OtterBox Defender Series compatible with wireless charging?</t>
  </si>
  <si>
    <t>Yes, the OtterBox Defender Series is compatible with wireless charging. It supports both Qi charging and works with wireless charging pads.</t>
  </si>
  <si>
    <t>What materials are used in the OtterBox Defender Series case, and does it contain recycled content?</t>
  </si>
  <si>
    <t>The OtterBox Defender Series case is made from materials including polycarbonate for the inner shell and thermoplastic elastomer for the slipcover. It also includes a polycarbonate holster. The case contains a minimum of 50% recycled content, making it a more sustainable option.</t>
  </si>
  <si>
    <t>Does the OtterBox Defender Series case include antimicrobial technology?</t>
  </si>
  <si>
    <t>Yes, the OtterBox Defender Series case includes antimicrobial technology designed to protect the case exterior from common bacteria. However, it does not protect the screen or the user.</t>
  </si>
  <si>
    <t>Exceptional protection in extreme conditions</t>
  </si>
  <si>
    <t>Phones remain pristine after years</t>
  </si>
  <si>
    <t>Survives being run over by cars</t>
  </si>
  <si>
    <t>Responsive warranty service for newer models</t>
  </si>
  <si>
    <t>Camera cutout creates structural weak point</t>
  </si>
  <si>
    <t>Warranty worthless for phones over 2 years</t>
  </si>
  <si>
    <t>Removed integrated screen protectors</t>
  </si>
  <si>
    <t>{"frequency":{"frequency":"Weekly / As Needed","description":"Clean your OtterBox Defender Phone Case weekly or whenever it shows visible dirt or grime buildup to maintain its protective function and appearance."},"steps":[{"step":1,"title":"Clean","icon":"clean","description":"Remove the case from your phone and wipe it down with a soft cloth dampened with warm, soapy water or use disinfecting wipes containing at least 70% alcohol. Avoid submerging the case in water or using harsh chemicals that may damage materials.","products":[{"name":"Microfiber Cloth","price":"$5-10"},{"name":"Disinfecting Wipes (70% Alcohol)","price":"$5-15"}]},{"step":2,"title":"Condition / Maintain","icon":"condition","description":"Inspect the case for any damage or wear regularly and ensure the rubber and seals are intact to maintain its shock-absorbing properties. No special conditioning product is required for the polymer and rubber materials used in Defender Cases.","products":[]},{"step":3,"title":"Protect / Store","icon":"protect","description":"When not in use, store the case in a cool, dry place away from direct sunlight and extreme temperatures, which can cause material degradation or discoloration.","products":[]}]}</t>
  </si>
  <si>
    <t>OtterBox Defender Phone Cases are primarily manufactured in Dongguan, China, leveraging the region's established electronics supply chain.</t>
  </si>
  <si>
    <t>phone protection, rugged case, drop-proof, impact resistant, smartphone accessories, heavy-duty case, otterbox, phone armor, protective gear, shock-absorbing</t>
  </si>
  <si>
    <t>Construction site phone protection, Outdoor adventure safeguarding, Family-proof protection for shared devices, Travel and commuting security</t>
  </si>
  <si>
    <t>""Phones surviving being run over by cars, kicked across pavement, and years of job site abuse—with devices looking like new when removed." – Multiple reviewers</t>
  </si>
  <si>
    <t>Despite advertising a lifetime warranty, OtterBox stops stocking replacement cases for phones older than 2 years, making repairs impossible." – BIFL community</t>
  </si>
  <si>
    <t>Snowplow the Original Snow Pusher / Shovel</t>
  </si>
  <si>
    <t>https://www.amazon.com/JM-Enterprises-TV206972-Snowplow-Pusher/dp/B00BVR96TW/ref=sr_1_1?dib=eyJ2IjoiMSJ9.iekMvmGPi4ACazY-OQPuQUf408h-qBW0-AVfJpt7Mv-QPWqiumLjF3VgYunML1X-9t9WPd9-4tNAE_dKRyGvBeRy0fvqqVTH5kYTv97KNwYXRvObX6o4cVQw2yOU52ZKQviE9d0bcqzvGlIvVPn3fj7dZdwbuLv1kQyI-vM3biqy4whlvj7UusUWxCN75EDhclCObP8_j3E_8jJNT4x__7gfozRFQLAFo08G_7EZdKc.g_hLLUCQ3Cmfqii1LDwaOw4YVxPiOfPbEef7AzmCmNQ&amp;dib_tag=se&amp;keywords=THE+SNOWPLOW+%22+THE+ORIGINAL+SNOW+PUSHER&amp;linkCode=ll2&amp;linkId=d394bcbacf5b72e9152d6c3e5a2c8477&amp;qid=1758267356&amp;sr=8-1</t>
  </si>
  <si>
    <t>https://amzn.to/3Iue6sF</t>
  </si>
  <si>
    <t>B00BVR96TW</t>
  </si>
  <si>
    <t>https://docs.google.com/document/d/1SFjPlgOcbgYbcxpuk0lR0yGm93YAIOrBRifSRv_AoEM</t>
  </si>
  <si>
    <t>https://docs.google.com/document/d/1x507URUuJLvCmOTvUhr0zh1IjF1Wm3D5NtVmaB0Ovr0/edit</t>
  </si>
  <si>
    <t>https://docs.google.com/document/d/1CURgXAlJsA9Aa5Tk29LWD4FqNT-CoS10U9Le5JW0Kd4/edit</t>
  </si>
  <si>
    <t>https://docs.google.com/document/d/1qOFKvgDxznDhdrfr-5nDSSuBoOM2XVEwrX36c9cC7bU/edit</t>
  </si>
  <si>
    <t>https://docs.google.com/document/d/1kSr4SZUOi_HEhf_nsS2zsFRmjBxRJ_mnguwdDguhA7E/edit</t>
  </si>
  <si>
    <t>https://www.amazon.com/stores/THESNOWPLOWTHEORIGINALSNOWPUSHER/page/73E6B52B-FF6F-47C4-9423-59CC3F138A34?is_byline_deeplink=true&amp;deeplink=73E6B52B-FF6F-47C4-9423-59CC3F138A34&amp;redirect_store_id=73E6B52B-FF6F-47C4-9423-59CC3F138A34&amp;lp_asin=B00BVR96TW&amp;ref_=ast_bln&amp;store_ref=bl_ast_dp_brandLogo_sto</t>
  </si>
  <si>
    <t>https://m.media-amazon.com/images/I/51ENjpYokcL._AC_SL1500_.jpg</t>
  </si>
  <si>
    <t>https://m.media-amazon.com/images/I/51ENjpYokcL._AC_SL1500_.jpg, https://m.media-amazon.com/images/I/81FH4skWNKL._AC_SL1500_.jpg, https://m.media-amazon.com/images/I/81PkzB-rwgL._AC_SL1500_.jpg, https://m.media-amazon.com/images/I/71ASNsk3FvL._AC_SL1500_.jpg, https://m.media-amazon.com/images/I/81FDhaEkrnL._AC_SL1500_.jpg, https://m.media-amazon.com/images/I/71rAtxDm2uL._AC_SL1500_.jpg, https://m.media-amazon.com/images/I/61CmE5YVI+L._AC_SL1500_.jpg, https://m.media-amazon.com/images/I/71029ljqoZL._AC_SL1500_.jpg, https://m.media-amazon.com/images/I/81YLeGcufqL._AC_SL1500_.jpg</t>
  </si>
  <si>
    <t>Patio, Lawn &amp; Garden &gt; Snow Removal &gt; Snow Shovels</t>
  </si>
  <si>
    <t>THE ORIGINAL - THE SNOWPLOW "THE ORIGINAL SNOW PUSHER" is the only shovel on the market using virgin UHMW (Ultra High Molecular Weight) Polyethylene. This material is the highest wearing, impact resistant, cold weather adaptable material available. PATENTED - We've developed and patented the handle/brace connector system, The TUFFBRACE is optimized for sturdiness and toughness. Use on concrete, blacktop, pavers, decks, roofs, ice rinks and more with no need to sharpen with the self sharpening blade with every use. NON STICK BLADE &amp; STURDY THROUGHOUT - UHMW blade allows snow to slide off vs. stick to generic plastic shovels. The new and improved metal handle has twice the wall thickness of industry snow shovels. Plus reinforced with a plug insert. COMFORTABLE &amp; OPERATIONAL CONTROL: Features a stable, ergonomic design. Snow slides off making your shoveling experience significantly less work intense. No lifting or scooping greatly decreasing back injuries. MADE IN USA – Proudly designed, sourced and produced in the USA. See our raving reviews from top snow professionals, churches, property managers and other commercial use.</t>
  </si>
  <si>
    <t>UHMW Polyethylene</t>
  </si>
  <si>
    <t>47 x 6 x 9 inches</t>
  </si>
  <si>
    <t>THE ORIGINAL - THE SNOWPLOW "THE ORIGINAL SNOW PUSHER" is the only shovel on the market using virgin UHMW (Ultra High Molecular Weight) Polyethylene. This material is the highest wearing, impact resistant, cold weather adaptable material available.</t>
  </si>
  <si>
    <t>PATENTED - We've developed and patented the handle/brace connector system, The TUFFBRACE is optimized for sturdiness and toughness. Use on concrete, blacktop, pavers, decks, roofs, ice rinks and more with no need to sharpen with the self sharpening blade with every use.</t>
  </si>
  <si>
    <t>NON STICK BLADE &amp; STURDY THROUGHOUT - UHMW blade allows snow to slide off vs. stick to generic plastic shovels. The new and improved metal handle has twice the wall thickness of industry snow shovels. Plus reinforced with a plug insert.</t>
  </si>
  <si>
    <t>COMFORTABLE &amp; OPERATIONAL CONTROL: Features a stable, ergonomic design. Snow slides off making your shoveling experience significantly less work intense. No lifting or scooping greatly decreasing back injuries.</t>
  </si>
  <si>
    <t>MADE IN USA – Proudly designed, sourced and produced in the USA. See our raving reviews from top snow professionals, churches, property managers and other commercial use.</t>
  </si>
  <si>
    <t>&lt;p&gt;This pusher lives up to its reputation as a tank-like tool that'll outlast those cheap plastic shovels by years. Reddit users praise it as built like a tank with a composite blade that flexes instead of breaking, while Amazon reviewers say it's heavy duty enough to last for decades yet light enough for older folks to handle.&lt;/p&gt;&lt;ul&gt;&lt;li&gt;&lt;strong&gt;Build quality:&lt;/strong&gt; Thick composite blade and aluminum handle earn consistent praise. Users report it's definitely better than those $40 shovels we had to buy every couple of years, with materials that feel substantial and purposeful.&lt;/li&gt;&lt;li&gt;&lt;strong&gt;Known issues:&lt;/strong&gt; The blade can warp if stored on its edge long-term, and that square leading edge catches every crack in the pavement - one user said it stopped them so hard they took the handle in the guts. Reddit notes handle cracking after 2 years despite the $70 price tag.&lt;/li&gt;&lt;li&gt;&lt;strong&gt;Best use case:&lt;/strong&gt; Absolutely shines for light snow under 4 inches on smooth surfaces. Users clear driveways in a fraction of the time, but it's useless for heavy wet snow or the compacted stuff plows leave behind.&lt;/li&gt;&lt;/ul&gt;&lt;br&gt;&lt;p&gt;&lt;strong&gt;Bottom line:&lt;/strong&gt; A specialized workhorse that justifies its premium price if you understand its limits - part of a smart multi-tool system rather than your only snow solution.&lt;/p&gt;</t>
  </si>
  <si>
    <t>&lt;p&gt;The Snowplow shows good repairability with minimal common failures and some replacement parts availability.&lt;/p&gt;&lt;ul&gt;&lt;li&gt;&lt;strong&gt;Blade Longevity:&lt;/strong&gt; Several users report 3+ winters of use with virtually no signs of wear. Rubber squeegee/wear strip is the main wear item but replacements are available at reasonable cost.&lt;/li&gt;&lt;li&gt;&lt;strong&gt;Common Issues:&lt;/strong&gt; Some reports of handle cracking after 2-3 years, especially at the blade connection point. Blade can warp if stored improperly but is fixable by laying flat.&lt;/li&gt;&lt;li&gt;&lt;strong&gt;Parts &amp; Service:&lt;/strong&gt; Multiple users mention getting free replacement wear strips directly from manufacturer, indicating good customer support and part availability.&lt;/li&gt;&lt;/ul&gt;&lt;br&gt;&lt;p&gt;&lt;strong&gt;Bottom line:&lt;/strong&gt; Solid BIFL pusher with replaceable wear items and good manufacturer support, but handle durability issues prevent a higher score. Standard tools for replacement.&lt;/p&gt;</t>
  </si>
  <si>
    <t>&lt;p&gt;No official warranty information could be found for The Snowplow Original Snow Pusher. While user reviews frequently mention durability and longevity ("built like a tank" and "will last for decades"), there's no verification of an actual warranty policy.&lt;/p&gt;&lt;ul&gt;&lt;li&gt;&lt;strong&gt;User Experience:&lt;/strong&gt; Many reviewers report the shovel outlasting cheaper alternatives, suggesting decent quality construction.&lt;/li&gt;&lt;li&gt;&lt;strong&gt;Known Issues:&lt;/strong&gt; Some users report the handle cracking after 2-3 years of use, which would typically be covered under a quality warranty if one existed.&lt;/li&gt;&lt;li&gt;&lt;strong&gt;Replaceable Parts:&lt;/strong&gt; There are mentions of replacement wear strips being available, indicating some product support.&lt;/li&gt;&lt;/ul&gt;&lt;br&gt;&lt;p&gt;&lt;strong&gt;Bottom line:&lt;/strong&gt; Without clear warranty terms from the manufacturer, customers are purchasing based on reputation rather than guaranteed protection. Score reflects absence of warranty information rather than confirmed poor coverage.&lt;/p&gt;</t>
  </si>
  <si>
    <t xml:space="preserve">&lt;p&gt;&amp;lt;p&amp;gt;No sustainability information found in the reviews. Users focus entirely on durability and performance, with no mentions of materials sourcing, manufacturing practices, recycled content, or environmental impact.&amp;lt;/p&amp;gt;&amp;lt;ul&amp;gt;&amp;lt;li&amp;gt;&amp;lt;strong&amp;gt;Durability focus:&amp;lt;/strong&amp;gt; Reviews emphasize that it&amp;#39;s built like a tank and expected to last for decades, which indirectly supports sustainability through longevity&amp;lt;/li&amp;gt;&amp;lt;li&amp;gt;&amp;lt;strong&amp;gt;Replacement avoidance:&amp;lt;/strong&amp;gt; Multiple users note they previously had to buy cheap shovels every couple of years, suggesting this product reduces waste through durability&amp;lt;/li&amp;gt;&amp;lt;li&amp;gt;&amp;lt;strong&amp;gt;No eco-claims:&amp;lt;/strong&amp;gt; Neither the brand nor reviewers discuss recycled materials, carbon footprint, packaging waste, or end-of-life recyclability&amp;lt;/li&amp;gt;&amp;lt;/ul&amp;gt;&amp;lt;br&amp;gt;&amp;lt;p&amp;gt;&amp;lt;strong&amp;gt;Bottom line:&amp;lt;/strong&amp;gt; While built to last (reducing replacement waste), there&amp;#39;s zero evidence of intentional sustainability practices in materials or manufacturing.&amp;lt;/p&amp;gt;&lt;/p&gt;
</t>
  </si>
  <si>
    <t>&lt;p&gt;The Snowplow Original Snow Pusher has a strong reputation among BIFL enthusiasts for durability and efficiency when used as intended. Users consistently praise its construction quality and long-term reliability.&lt;/p&gt;&lt;ul&gt;&lt;li&gt;&lt;strong&gt;Specialized tool:&lt;/strong&gt; Repeatedly described as excellent for light to moderate snow (1-4 inches) but not a complete solution. Redditors recommend it as part of a "snow tool system" alongside traditional scooping shovels.&lt;/li&gt;&lt;li&gt;&lt;strong&gt;Durability trade-offs:&lt;/strong&gt; Most users report years of reliable service, though some note blade warping if stored improperly and handle connections cracking after extended use.&lt;/li&gt;&lt;li&gt;&lt;strong&gt;Design limitation:&lt;/strong&gt; The square edge catches on pavement cracks and uneven surfaces, causing jarring stops that frustrate users.&lt;/li&gt;&lt;/ul&gt;&lt;br&gt;&lt;p&gt;&lt;strong&gt;Bottom line:&lt;/strong&gt; A specialized tool with excellent BIFL credentials for its intended purpose. Worth the higher price for durability, but understand its limitations on rough surfaces and heavier snowfalls.&lt;/p&gt;</t>
  </si>
  <si>
    <t>The Snowplow Original Snow Pusher earns its BIFL status for specific conditions: light to moderate snow on smooth surfaces. Built with a flexible composite blade that outlasts cheaper alternatives, it's the specialized workhorse in your snow removal arsenal—not your only tool. While durability impresses, the square edge that catches on pavement cracks and the potential for handle failure after 2-3 years temper expectations. At $70, it's a justified investment for homeowners who clear frequent light snowfalls on even surfaces, but lacks documented warranty protection despite good customer service when parts are needed.</t>
  </si>
  <si>
    <t>"Excels at clearing light snow (under 4 inches) quickly but struggles with wet, heavy accumulation or plow remnants</t>
  </si>
  <si>
    <t>Composite blade shows minimal wear after years of use, but handles may crack at connection points after 2-3 seasons</t>
  </si>
  <si>
    <t>No documented warranty policy despite decent reputation for customer support when replacement parts are needed</t>
  </si>
  <si>
    <t>At $70, replaces cheaper shovels that fail every couple years—worth it if you understand its specialized role</t>
  </si>
  <si>
    <t>Consistently praised as 'built like a tank' but users unanimously warn about its frustrating performance on cracked pavement</t>
  </si>
  <si>
    <t>The Snowplow Original Snow Pusher features a durable UHMW polyethylene blade that resists wear and impact while preventing snow buildup. Its reinforced aluminum handle with patented TUFFBRACE connector system provides exceptional stability for efficient snow clearing. Designed for smooth surfaces, this American-made pusher significantly reduces back strain by eliminating lifting and scooping, making winter maintenance faster and less physically demanding.</t>
  </si>
  <si>
    <t>10-15 years with proper storage and handling</t>
  </si>
  <si>
    <t>What material is the blade of The Snowplow Original Snow Pusher made of?</t>
  </si>
  <si>
    <t>The blade is made of virgin UHMW (Ultra High Molecular Weight) Polyethylene, a high-wear, impact-resistant material that is cold weather adaptable and self-sharpening, allowing snow to slide off rather than stick.</t>
  </si>
  <si>
    <t>What are the dimensions of The Snowplow Original Snow Pusher?</t>
  </si>
  <si>
    <t>The common size for The Original Snow Pusher is approximately 30 inches wide by 56 inches long, with other sizes available such as 36 and 48 inches wide, depending on the model.</t>
  </si>
  <si>
    <t>Is The Snowplow Original Snow Pusher easy to assemble and maintain?</t>
  </si>
  <si>
    <t>Yes, it features a simple bolt-together design using the patented Tuffbrace handle connector system, allowing users to easily assemble and replace parts or blades with standard hardware and wrenches.</t>
  </si>
  <si>
    <t>What surfaces is The Snowplow Original Snow Pusher suitable for?</t>
  </si>
  <si>
    <t>It can be used on concrete, blacktop, pavers, decks (wood or composite), roofs, ice rinks, and more, making it versatile for various outdoor snow removal tasks.</t>
  </si>
  <si>
    <t>What kind of handle does The Snowplow Original Snow Pusher have?</t>
  </si>
  <si>
    <t>It has an extra-length fiberglass handle with a D-style grip that provides ergonomic operator comfort, reinforced with twice the wall thickness compared to standard snow shovels for added durability.</t>
  </si>
  <si>
    <t>Built like a tank for durability</t>
  </si>
  <si>
    <t>Clears light snow extremely efficiently</t>
  </si>
  <si>
    <t>Lightweight enough for older users</t>
  </si>
  <si>
    <t>Replaceable wear strips available</t>
  </si>
  <si>
    <t>Square edge catches on pavement cracks</t>
  </si>
  <si>
    <t>Handle may crack after 2-3 years</t>
  </si>
  <si>
    <t>Struggles with heavy, wet snow</t>
  </si>
  <si>
    <t>No clearly stated warranty policy</t>
  </si>
  <si>
    <t>{"frequency":{"frequency":"Seasonally / As Needed","description":"Inspect and maintain at the start, during, and end of snow season; clean after each use, and check for wear especially after heavy snowfalls."},"steps":[{"step":1,"title":"Clean","icon":"clean","description":"After each use, remove snow, ice, and debris from the blade and handle. Wipe with a damp cloth to prevent buildup that can cause rust or corrosion.","products":[{"name":"Mild Dish Soap","price":"$3-5"}]},{"step":2,"title":"Condition / Maintain","icon":"condition","description":"Regularly check for cracks, chips, or worn edges, especially on the polyethylene blade. File down any sharp edges for safety and to maintain scraping efficiency.","products":[{"name":"Fine-Grit Metal File","price":"$5-10"}]},{"step":3,"title":"Protect / Store","icon":"protect","description":"Store in a dry, covered area out of direct sunlight to prevent UV damage to the polyethylene. Do not store with heavy items on top to avoid warping.","products":[]}]}</t>
  </si>
  <si>
    <t>Proudly designed, sourced and produced in the USA according to manufacturer specifications.</t>
  </si>
  <si>
    <t>snow pusher, snow removal, winter tools, driveway maintenance, ergonomic design, uhmw polyethylene, american made, durable shovel, back-saving tool, commercial grade</t>
  </si>
  <si>
    <t>Clearing driveways after light snowfall, Maintaining smooth walkways and patios, Commercial property snow management, Ice rink maintenance</t>
  </si>
  <si>
    <t>""Definitely better than those $40 shovels we had to buy every couple of years, with materials that feel substantial and purposeful." – Amazon reviewer</t>
  </si>
  <si>
    <t>That square leading edge catches every crack in the pavement—it stopped me so hard I took the handle in the guts." – Reddit user</t>
  </si>
  <si>
    <t>Ray</t>
  </si>
  <si>
    <t>Allen K9 Leather Dog Leash</t>
  </si>
  <si>
    <t>https://www.amazon.com/Signature-Double-Braided-Leather-Burgundy/dp/B005CXIV1A?th=1&amp;amp;linkCode=ll1&amp;amp;tag=buyitforlife08-20&amp;amp;linkId=d7fa9f34e6ec60d46cda73820937d3e4&amp;amp;language=en_US&amp;amp;ref_=as_li_ss_tl</t>
  </si>
  <si>
    <t>https://amzn.to/4gwOgB4</t>
  </si>
  <si>
    <t>B005CXIV1A</t>
  </si>
  <si>
    <t>https://docs.google.com/document/d/1i6q8hrvEn7VDuKpujk7IkPqGWg5Z43VDMA0C9MvxF_I</t>
  </si>
  <si>
    <t>https://docs.google.com/document/d/1Asq067VoaUOUsiNwDOp8NtUgGxz4HnDGo-QIIaxxHgI/edit</t>
  </si>
  <si>
    <t>https://docs.google.com/document/d/1VWY19HOO6b2gQTz1Jv09LBqOp2UE0ECBzC_K-4FCDeM/edit</t>
  </si>
  <si>
    <t>https://docs.google.com/document/d/1jbr7-SvXTyEzZhhsQD8c8PeBb_WGHBy-jXEoY8hAhoQ/edit</t>
  </si>
  <si>
    <t>https://www.amazon.com/stores/RayAllenManufacturing/page/76CE907C-0CFA-4CF0-84D4-5FE75059FA07?is_byline_deeplink=true&amp;deeplink=7E74F3A7-3091-402E-94A9-60BD6CD3C871&amp;redirect_store_id=76CE907C-0CFA-4CF0-84D4-5FE75059FA07&amp;lp_asin=B005CXIV1A&amp;ref_=ast_bln</t>
  </si>
  <si>
    <t>https://m.media-amazon.com/images/I/61MIp1-guHL._AC_SL1200_.jpg</t>
  </si>
  <si>
    <t>Pet Supplies &gt; Dogs &gt; Collars, Harnesses &amp; Leashes &gt; Leashes &gt; Basic Leashes</t>
  </si>
  <si>
    <t>Proudly crafted by Ray Allen Manufacturing, Signature K-9 products deliver trusted durability and performance at an accessible price, offering working dog gear that embodies RAM's legacy of excellence. Professional training leash for working dogs with beveled edges for added comfort in your hand Slot braided ends and riveted to hold the braid in place 3/4" wide x 4' long high quality latigo leather 3/4" brass bolt snap hardware Made in USA, by old world Amish craftsmen in Pennsylvania</t>
  </si>
  <si>
    <t>Brass, Leather</t>
  </si>
  <si>
    <t>Proudly crafted by Ray Allen Manufacturing, Signature K-9 products deliver trusted durability and performance at an accessible price, offering working dog gear that embodies RAM's legacy of excellence.</t>
  </si>
  <si>
    <t>Professional training leash for working dogs with beveled edges for added comfort in your hand</t>
  </si>
  <si>
    <t>Slot braided ends and riveted to hold the braid in place</t>
  </si>
  <si>
    <t>3/4" wide x 4' long high quality latigo leather</t>
  </si>
  <si>
    <t>3/4" brass bolt snap hardware</t>
  </si>
  <si>
    <t>&lt;p&gt;This is a serious BIFL contender with a rabid fanbase, but quality control issues keep it from perfection. Users report their leashes lasting 5-9 years of daily abuse from powerful breeds, with the leather actually improving over time.&lt;/p&gt;&lt;ul&gt;&lt;li&gt;&lt;strong&gt;Proven longevity:&lt;/strong&gt; One owner wrote theirs from 2012 will last FOREVER and still going strong 9 years later. Another reports 5 years out in the weather with minimal wear. That's genuine heirloom territory.&lt;/li&gt;&lt;li&gt;&lt;strong&gt;Leather that ages like wine:&lt;/strong&gt; Multiple users describe it transforming from stiff and dry to glove soft and like butter. One compared the aging process to a favorite old baseball glove - classic BIFL behavior.&lt;/li&gt;&lt;li&gt;&lt;strong&gt;Red flag - inconsistent QC:&lt;/strong&gt; Some buyers got thinner leather on reorders or had rivets/clasps fail within 6-18 months. For a lifetime warranty product, that's concerning.&lt;/li&gt;&lt;/ul&gt;&lt;br&gt;&lt;p&gt;&lt;strong&gt;Bottom line:&lt;/strong&gt; When you get a good one, it's bulletproof. The lifetime warranty helps, but having to use it defeats the BIFL purpose. Worth the gamble for most, but inspect carefully on arrival.&lt;/p&gt;</t>
  </si>
  <si>
    <t>&lt;p&gt;This leather leash offers good repairability with simple tools and regular maintenance.&lt;/p&gt;&lt;ul&gt;&lt;li&gt;&lt;strong&gt;Leather care:&lt;/strong&gt; Users report conditioning dry leather with oil/wax prevents cracking and improves flexibility. Many mention the leash is still going strong after 5-9 years with proper care.&lt;/li&gt;&lt;li&gt;&lt;strong&gt;Hardware issues:&lt;/strong&gt; Some users experienced rivet or latch failures after 6-18 months, but these are standard components that could be replaced by a leather worker or DIY repair.&lt;/li&gt;&lt;li&gt;&lt;strong&gt;Construction:&lt;/strong&gt; The riveted design means parts like the brass clasp could be replaced if needed, though no users specifically mentioned doing this repair themselves.&lt;/li&gt;&lt;/ul&gt;&lt;br&gt;&lt;p&gt;&lt;strong&gt;Bottom line:&lt;/strong&gt; While not fully user-serviceable, this leash responds well to routine maintenance and its simple construction would allow for professional repair of hardware failures, making it a solid BIFL candidate with proper care.&lt;/p&gt;</t>
  </si>
  <si>
    <t>&lt;p&gt;Ray Allen offers a lifetime warranty on its leather dog leashes, but with important caveats that potential buyers should understand.&lt;/p&gt;&lt;ul&gt;&lt;li&gt;&lt;strong&gt;Coverage:&lt;/strong&gt; Lifetime warranty against materials and craftsmanship defects, which is genuinely honored based on customer reports.&lt;/li&gt;&lt;li&gt;&lt;strong&gt;Limitations:&lt;/strong&gt; Warranty excludes dog chewing damage, intentional cuts, and misuse - reasonable exclusions for a pet product.&lt;/li&gt;&lt;li&gt;&lt;strong&gt;Purchase restriction:&lt;/strong&gt; Only valid for purchases made directly from Ray Allen, Signature K9, or J&amp;J Dog Supplies - NOT Amazon or other retailers.&lt;/li&gt;&lt;/ul&gt;&lt;br&gt;&lt;p&gt;&lt;strong&gt;Bottom line:&lt;/strong&gt; A solid warranty that matches the product's BIFL reputation, but the purchase channel restriction is a significant limitation for many consumers who buy through Amazon.&lt;/p&gt;</t>
  </si>
  <si>
    <t xml:space="preserve">&lt;p&gt;&amp;lt;p&amp;gt;No sustainability information found in reviews. Users focus entirely on durability and performance without mentioning materials sourcing, environmental impact, or eco-friendly practices.&amp;lt;/p&amp;gt;&amp;lt;ul&amp;gt;&amp;lt;li&amp;gt;&amp;lt;strong&amp;gt;Leather quality:&amp;lt;/strong&amp;gt; While reviewers praise the leather lasting 5-9 years, there&amp;#39;s no mention of tanning processes, sourcing, or environmental certifications&amp;lt;/li&amp;gt;&amp;lt;li&amp;gt;&amp;lt;strong&amp;gt;Lifetime warranty:&amp;lt;/strong&amp;gt; The manufacturer offers lifetime coverage which encourages repair over replacement, but no details on actual repair services or take-back programs&amp;lt;/li&amp;gt;&amp;lt;li&amp;gt;&amp;lt;strong&amp;gt;Missing data:&amp;lt;/strong&amp;gt; No information on packaging, carbon footprint, worker conditions, or end-of-life disposal options&amp;lt;/li&amp;gt;&amp;lt;/ul&amp;gt;&amp;lt;br&amp;gt;&amp;lt;p&amp;gt;&amp;lt;strong&amp;gt;Bottom line:&amp;lt;/strong&amp;gt; Built to last for sure, but zero transparency on environmental practices. Default score due to absence of sustainability discussion.&amp;lt;/p&amp;gt;&lt;/p&gt;
</t>
  </si>
  <si>
    <t>&lt;p&gt;The Allen K9 Leather Leash is a BIFL community favorite with proven longevity across multiple platforms. Users consistently report 5-9 years of heavy use with powerful dogs without failure.&lt;/p&gt;&lt;ul&gt;&lt;li&gt;&lt;strong&gt;Durability:&lt;/strong&gt; Multiple long-term reviews confirm the leather improves with age, becoming softer like a baseball glove while maintaining structural integrity&lt;/li&gt;&lt;li&gt;&lt;strong&gt;Performance:&lt;/strong&gt; The integrated traffic handle receives universal praise for providing secure control without the failure points of sewn-on loops&lt;/li&gt;&lt;li&gt;&lt;strong&gt;Concerns:&lt;/strong&gt; Some inconsistency in quality control reported; leash requires initial leather conditioning and may arrive stiff&lt;/li&gt;&lt;li&gt;&lt;strong&gt;Reddit consensus:&lt;/strong&gt; Ray Allen/Signature K9 specifically mentioned as premium tactical gear that stands behind their products&lt;/li&gt;&lt;/ul&gt;&lt;br&gt;&lt;p&gt;&lt;strong&gt;Bottom line:&lt;/strong&gt; A proven buy-it-for-life item with demonstrated 9+ year lifespan and lifetime warranty, especially valued by owners of large/reactive dogs who prioritize absolute security over cost&lt;/p&gt;</t>
  </si>
  <si>
    <t>Ray Allen K9 leather leash delivers true BIFL performance with 5-9 years of proven durability against powerful dogs. The leather ages beautifully, transforming from stiff to glove-soft while maintaining integrity. Occasional quality control issues are concerning, but the lifetime warranty (valid only through official channels) provides backup. Perfect for serious dog owners who demand absolute reliability and are willing to perform basic leather maintenance. An investment that pays off for large/reactive dog owners who prioritize control and longevity over initial cost.</t>
  </si>
  <si>
    <t>"Consistently lasts 5-9 years of daily abuse from powerful breeds with leather that improves over time</t>
  </si>
  <si>
    <t>Simple construction allows for hardware repair if needed; regular conditioning keeps leather supple and crack-free</t>
  </si>
  <si>
    <t>Lifetime warranty is honored but only valid for purchases from official channels, not Amazon</t>
  </si>
  <si>
    <t>High initial price justified by decade-potential lifespan and integrated traffic handle that never fails</t>
  </si>
  <si>
    <t>Quality control inconsistencies create a small gamble; inspect thoroughly upon arrival</t>
  </si>
  <si>
    <t>The Ray Allen K9 Leather Dog Leash offers exceptional durability for owners of powerful breeds. Crafted from high-quality latigo leather with brass hardware, this 3/4-inch by 4-foot leash features an integrated traffic handle and beveled edges for comfort. Made in the USA by Amish craftsmen, the leather actually improves with age, developing a glove-like softness while maintaining structural integrity.</t>
  </si>
  <si>
    <t>5-9 years of daily use with proper leather conditioning</t>
  </si>
  <si>
    <t>What is the typical length of the Allen K9 Leather Dog Leash by Ray Allen?</t>
  </si>
  <si>
    <t>The typical length of the Allen K9 Leather Dog Leash by Ray Allen is 6 feet, as seen in their Signature K9 Heavy Leather Leash model.</t>
  </si>
  <si>
    <t>What is the material used for the Allen K9 Leather Dog Leash?</t>
  </si>
  <si>
    <t>Ray Allen leashes are often made from high-quality leather, such as latigo leather, which provides a soft and durable grip.</t>
  </si>
  <si>
    <t>What are the benefits of using a braided leather leash like those offered by Ray Allen?</t>
  </si>
  <si>
    <t>Braided leashes offer a no-slip grip and provide clear corrections while being comfortable and easy to care for.</t>
  </si>
  <si>
    <t>How does the quality of Ray Allen leashes compare to other brands like Leerburg?</t>
  </si>
  <si>
    <t>Ray Allen and Leerburg are both considered high-quality brands, though some users have reported mixed experiences with Ray Allen's service and quality over time.</t>
  </si>
  <si>
    <t>Is the Allen K9 Leather Dog Leash suitable for working dogs?</t>
  </si>
  <si>
    <t>Yes, Ray Allen Manufacturing is known for producing high-quality equipment suitable for professional K9 use, including Police and Military Working Dogs.</t>
  </si>
  <si>
    <t>Lasts 5-9 years with daily use</t>
  </si>
  <si>
    <t>Leather improves and softens with age</t>
  </si>
  <si>
    <t>Integrated traffic handle for secure control</t>
  </si>
  <si>
    <t>Quality control issues with thickness consistency</t>
  </si>
  <si>
    <t>Hardware failures reported within 6-18 months</t>
  </si>
  <si>
    <t>Warranty only valid from specific retailers</t>
  </si>
  <si>
    <t>Arrives stiff, requires conditioning treatment</t>
  </si>
  <si>
    <t>{"frequency":{"frequency":"As Needed","description":"Clean and maintain when the leash is visibly dirty or feels dry; more frequent care may be needed in harsh conditions."},"steps":[{"step":1,"title":"Clean","icon":"clean","description":"Gently wipe the leather leash with a damp, lint-free cloth to remove dirt and grime. Use a leather cleaner if necessary, and avoid harsh chemicals or soaking the leash.","products":[{"name":"Leather Cleaner (e.g., Lexol Leather Cleaner)","price":"$10-15"}]},{"step":2,"title":"Condition","icon":"condition","description":"Apply a small amount of leather conditioner to keep the leather supple and prevent cracking. Rub in evenly, wipe off excess, and allow to dry.","products":[{"name":"Leather Conditioner (e.g., Obenauf’s Leather Oil)","price":"$15"}]},{"step":3,"title":"Protect","icon":"protect","description":"Store the leather leash in a cool, dry place away from direct sunlight and heat. Hang it or coil it loosely to avoid creasing.","products":[]}]}</t>
  </si>
  <si>
    <t>Ray Allen Manufacturing states nearly all products are hand-crafted in the USA, with headquarters and production based in Colorado Springs, Colorado.</t>
  </si>
  <si>
    <t>leather dog leash, durable pet gear, working dog equipment, american made, brass hardware, tactical dog leash, professional training gear, latigo leather, large dog accessories, long-lasting pet supplies</t>
  </si>
  <si>
    <t>Daily walks with powerful breeds, Professional dog training, Working dog handling, Outdoor adventures with pets, Reactive dog management</t>
  </si>
  <si>
    <t>""Mine from 2012 will last FOREVER and is still going strong 9 years later. The leather transforms from stiff to glove soft like butter." – Reddit user</t>
  </si>
  <si>
    <t>When you get a good one, it's bulletproof, but some buyers received thinner leather on reorders or had rivets fail within months." – Amazon reviewer</t>
  </si>
  <si>
    <t>Yakima</t>
  </si>
  <si>
    <t>Roof Racks / Cargo Boxes</t>
  </si>
  <si>
    <t>https://www.amazon.com/Yakima-Skybox-Carbonite-Cargo-Box/dp/B00JQWHZM4/ref=sr_1_7?crid=ZHIC9JC5O60T&amp;dib=eyJ2IjoiMSJ9.49LuhzVpm2bpcSAPtK6Iq3IEWA9R9ssAMQ-C5JumCDPxzYFt7vD6oyceEu6PgHYj-2xH0V-pgIQt0Wn8CvraztS_8rkiRrcrMoPdbX-wgl9hEBpysjR1YzccaD3VVgiCfcPNBdKbHQDzaVeq3sCFDiz49tdbTQcRvG97Gq8JO1kUN0sgYZG6KvzFaAOgHi_nCi92iTx3RwHHIsG_91V5J8IBai8gmGZbmx6jOeZVkDDDBNdWt1IYk32sCvi9W7qH1KXJc7qVehfysb_EJ4PLepUVyEYqv2lvpQMYgzpOQmA.HbkFpw-asGeZ7eV_JRrU9d_IqxSrpo-_Pry6Dkh8TyE&amp;dib_tag=se&amp;keywords=yakima%2Bcargo%2Bbox&amp;linkCode=ll2&amp;linkId=b3e794c5e56565b20e465fa3fe828673&amp;qid=1758267528&amp;sprefix=Yakima%2BCarg%2Caps%2C89&amp;sr=8-7&amp;th=1</t>
  </si>
  <si>
    <t>https://amzn.to/420ieY8</t>
  </si>
  <si>
    <t>B00JQWHZM4</t>
  </si>
  <si>
    <t>https://docs.google.com/document/d/1O4A-bPbL4m3cTPWBIfWnBv6qk6qUGIVB7sdSVZg9hXc</t>
  </si>
  <si>
    <t>https://docs.google.com/document/d/1dTaP6w2nMn5YPkFnPH7DoQGRD497m8_T1kqgc_XZ6wA/edit</t>
  </si>
  <si>
    <t>https://docs.google.com/document/d/1k0as-tn1VgD5NZ4eVM97Uyg7_kUw_pvEOlX4KB7n8oM/edit</t>
  </si>
  <si>
    <t>https://docs.google.com/document/d/1yfKpvbVkvZm8lc8blhGAA_ob4Dy4ZyWjrx68Ev6tNLQ/edit</t>
  </si>
  <si>
    <t>https://docs.google.com/document/d/1emZesBIA33d3c4wrL6B-Aka6L7dcJnrBr1pOtNDr89U/edit</t>
  </si>
  <si>
    <t>https://www.amazon.com/stores/Yakima/page/FB2B094C-2DE4-422B-8FE2-0791DE1EBD4C?is_byline_deeplink=true&amp;deeplink=1ED2C57C-2172-4C87-9574-BBE809F57D46&amp;redirect_store_id=FB2B094C-2DE4-422B-8FE2-0791DE1EBD4C&amp;lp_asin=B00JQWHZM4&amp;ref_=ast_bln&amp;store_ref=bl_ast_dp_brandLogo_sto</t>
  </si>
  <si>
    <t>https://m.media-amazon.com/images/I/71p-gd8lIkL._AC_SL1500_.jpg</t>
  </si>
  <si>
    <t>https://m.media-amazon.com/images/I/71p-gd8lIkL._AC_SL1500_.jpg, https://m.media-amazon.com/images/I/619ZhyvgXhL._AC_SL1500_.jpg, https://m.media-amazon.com/images/I/61+R3G1piPL._AC_SL1500_.jpg, https://m.media-amazon.com/images/I/61g+3Q3Cd0L._AC_SL1500_.jpg, https://m.media-amazon.com/images/I/61g+3Q3Cd0L._AC_SL1500_.jpg, https://m.media-amazon.com/images/I/71559g+MsfL._AC_SL1500_.jpg</t>
  </si>
  <si>
    <t>Only 3 left in stock - order soon.</t>
  </si>
  <si>
    <t>Automotive &gt; Exterior Accessories &gt; Cargo Management &gt; Cargo Carriers &gt; Hard-Shell Carriers</t>
  </si>
  <si>
    <t>Spacious and Convenient: Easily transport up to 12 cubic feet of cargo with the Yakima SkyBox 12 Carbonite; Tool-free installation and removal with dimensions of 92.00" L x 24.00" W x 16.00" H Aerodynamic Sleekness: Features a sleek aerodynamic Carbonite textured lid, reducing drag and wind noise for improved fuel efficiency. Dual-sided opening for easy access from either side Secure and Durable: Comes fully assembled and designed with internal lid stiffeners for durability and easy open/close; SuperLatch security and SKS locks ensure the lid is secure and gear is safe Versatile Fit: Universal mounting hardware fits all Yakima StreamLine and factory or aerodynamic crossbars, with crossbar spreads of 24" to 42"; Tapered design reduces hatch interference Beyond Boundaries with Yakima: Embrace the trill of the untamed and gear up for toughness with us. You know what you love, we know what you need. From summer to winter, hero dirt to neck-deep pow, we believe in helping you Take It Easy!</t>
  </si>
  <si>
    <t>Unleash the adventurer in you with the SkyBox 18 Carbonite by Yakima, the epitome of cargo storage excellence. Crafted to combine form and function seamlessly, this 18 cubic feet cargo box will revolutionize your travel experience. Its sleek aerodynamic carbonite textured lid not only looks stunning but also slices through the wind, reducing drag and enhancing fuel efficiency. The universal mounting hardware effortlessly fits all Yakima StreamLine crossbars and various factory or aerodynamic crossbars, ensuring compatibility with your setup. Engineered with internal lid stiffeners to ensure long-lasting durability while maintaining easy open and close functionality. Safety is paramount, and our SuperLatch security system guarantees that your precious cargo stays secure during your journey. Dual-sided opening offers convenience, allowing access from either side of your vehicle. The tapered design minimizes hatch interference, making loading and unloading a breeze. The carrier box requires a crossbar spread between 24 to 36 inches with a tool-free installation for maximum convenience. SKS (Single Key System) Locks are included for added peace of mind. Measuring 92 inches long, 36 inches wide, and 16 inches tall, this cargo box can accommodate gears up to 4 campers and can hold snowboards and skis up to 215 centimeters. Transform your travels and explore with confidence with the SkyBox 18 Carbonite by Yakima, your trusty companion on the road less traveled.</t>
  </si>
  <si>
    <t>94 x 29 x 18 inches</t>
  </si>
  <si>
    <t>Spacious and Convenient: Easily transport up to 12 cubic feet of cargo with the Yakima SkyBox 12 Carbonite; Tool-free installation and removal with dimensions of 92.00" L x 24.00" W x 16.00" H</t>
  </si>
  <si>
    <t>Aerodynamic Sleekness: Features a sleek aerodynamic Carbonite textured lid, reducing drag and wind noise for improved fuel efficiency. Dual-sided opening for easy access from either side</t>
  </si>
  <si>
    <t>Secure and Durable: Comes fully assembled and designed with internal lid stiffeners for durability and easy open/close; SuperLatch security and SKS locks ensure the lid is secure and gear is safe</t>
  </si>
  <si>
    <t>Versatile Fit: Universal mounting hardware fits all Yakima StreamLine and factory or aerodynamic crossbars, with crossbar spreads of 24" to 42"; Tapered design reduces hatch interference</t>
  </si>
  <si>
    <t>Beyond Boundaries with Yakima: Embrace the trill of the untamed and gear up for toughness with us. You know what you love, we know what you need. From summer to winter, hero dirt to neck-deep pow, we believe in helping you Take It Easy!</t>
  </si>
  <si>
    <t>&lt;p&gt;The SkyBox earns solid marks as a genuine workhorse that can take serious abuse. Multiple users report years of hard use through Alaska trips, snowstorms, and thousands of highway miles with the box still looking and working like new. The rigid construction with lid stiffeners prevents flexing at speed, while the tool-free mounting system encourages proper removal and storage between trips.&lt;/p&gt;&lt;ul&gt;&lt;li&gt;&lt;strong&gt;Built tough:&lt;/strong&gt; Users describe driving through 2 feet of snow and downpours for months with contents staying dry, even when gear in the truck bed got soaked&lt;/li&gt;&lt;li&gt;&lt;strong&gt;Weak spots exist:&lt;/strong&gt; The persnicketty lid requires perfect alignment to latch properly, and the dual hinges can pop out if you accidentally unlatch both sides at once&lt;/li&gt;&lt;li&gt;&lt;strong&gt;Water resistant, not waterproof:&lt;/strong&gt; While most stay dry, some users report water intrusion when parked in heavy rain - Yakima admits this limitation&lt;/li&gt;&lt;/ul&gt;&lt;br&gt;&lt;p&gt;&lt;strong&gt;Bottom line:&lt;/strong&gt; Finally, a cargo box built to last decades with proper care. Just don't expect submarine-level waterproofing or flawless latches.&lt;/p&gt;</t>
  </si>
  <si>
    <t>&lt;p&gt;Yakima roof racks and cargo boxes are highly repairable with standard tools and good parts availability, featuring a tool-free mounting system that's designed for repeated assembly/disassembly.&lt;/p&gt;&lt;ul&gt;&lt;li&gt;&lt;strong&gt;Parts Access:&lt;/strong&gt; Users report long-term ownership (10+ years) with parts like locks, hinges, and mounting hardware being replaceable when needed.&lt;/li&gt;&lt;li&gt;&lt;strong&gt;Common Repairs:&lt;/strong&gt; The most frequent fix involves realigning hinges that pop out when both sides are unlatched simultaneously, requiring careful manipulation but no special tools.&lt;/li&gt;&lt;li&gt;&lt;strong&gt;Manufacturer Support:&lt;/strong&gt; Backed by a lifetime warranty for original owners, though Yakima states some issues like water intrusion may not be covered as boxes are water-resistant, not waterproof.&lt;/li&gt;&lt;/ul&gt;&lt;br&gt;&lt;p&gt;&lt;strong&gt;Bottom line:&lt;/strong&gt; These are designed to be serviced and maintained long-term with simple tools, though the hinges and locking mechanism can be finicky to repair if they get out of alignment.&lt;/p&gt;</t>
  </si>
  <si>
    <t>&lt;p&gt;Yakima offers a comprehensive lifetime limited warranty for the original purchaser when the product is used for personal, household purposes. The warranty coverage is solid but has typical exclusions.&lt;/p&gt;&lt;ul&gt;&lt;li&gt;&lt;strong&gt;Coverage:&lt;/strong&gt; Defects in materials and workmanship including cracks, seam tears, zipper malfunctions, and internal mechanism failures during normal use.&lt;/li&gt;&lt;li&gt;&lt;strong&gt;Process:&lt;/strong&gt; Requires proof of purchase from an authorized dealer. Yakima will repair, replace, or refund based on their inspection.&lt;/li&gt;&lt;li&gt;&lt;strong&gt;Limitations:&lt;/strong&gt; Does not cover normal wear and tear, accidental damage, theft, negligence, commercial use, or second-hand purchases. Regional variations exist (5-year limited warranty outside US).&lt;/li&gt;&lt;/ul&gt;&lt;br&gt;&lt;p&gt;&lt;strong&gt;Bottom line:&lt;/strong&gt; Yakima's lifetime warranty has been consistently honored according to user reviews, offering excellent long-term protection for the original purchaser, though with standard industry exclusions and the requirement for proof of purchase.&lt;/p&gt;</t>
  </si>
  <si>
    <t xml:space="preserve">&lt;p&gt;&amp;lt;p&amp;gt;No sustainability information found in the reviews — users focus entirely on durability and performance without mentioning materials, manufacturing, or environmental impact.&amp;lt;/p&amp;gt;&amp;lt;ul&amp;gt;&amp;lt;li&amp;gt;&amp;lt;strong&amp;gt;Durability signals:&amp;lt;/strong&amp;gt; Multiple reviewers report using their SkyBox for 2+ years of hard heavy use and 10+ years with no issues, suggesting less frequent replacement needs&amp;lt;/li&amp;gt;&amp;lt;li&amp;gt;&amp;lt;strong&amp;gt;Repairability unknown:&amp;lt;/strong&amp;gt; Reviews mention warranty coverage but don&amp;#39;t discuss whether parts can be replaced or if Yakima offers repair services versus full replacement&amp;lt;/li&amp;gt;&amp;lt;li&amp;gt;&amp;lt;strong&amp;gt;Materials mystery:&amp;lt;/strong&amp;gt; No reviewer mentions what the box is made from, whether recycled content is used, or end-of-life recyclability&amp;lt;/li&amp;gt;&amp;lt;/ul&amp;gt;&amp;lt;br&amp;gt;&amp;lt;p&amp;gt;&amp;lt;strong&amp;gt;Bottom line:&amp;lt;/strong&amp;gt; While the product&amp;#39;s longevity reduces waste through fewer replacements, there&amp;#39;s zero evidence of sustainable materials, manufacturing processes, or circular design principles in these reviews.&amp;lt;/p&amp;gt;&lt;/p&gt;
</t>
  </si>
  <si>
    <t>&lt;p&gt;Yakima roof carriers have an exceptional reputation within the BIFL community, consistently praised for their durability and longevity spanning 10+ years of regular use.&lt;/p&gt;&lt;ul&gt;&lt;li&gt;&lt;strong&gt;Durability:&lt;/strong&gt; Users repeatedly describe their Yakima boxes as "bomb proof" and "totally worth the investment" after years of heavy use in extreme conditions.&lt;/li&gt;&lt;li&gt;&lt;strong&gt;User Experience:&lt;/strong&gt; The dual-side opening feature is frequently called a "life changer" and the tool-free mounting system is praised as "genius," allowing 5-10 minute installation.&lt;/li&gt;&lt;li&gt;&lt;strong&gt;Common Criticisms:&lt;/strong&gt; The high price point is acknowledged but accepted as the cost of quality, while some users report occasional issues with temperamental latches and minimal water intrusion during heavy rain.&lt;/li&gt;&lt;/ul&gt;&lt;br&gt;&lt;p&gt;&lt;strong&gt;Bottom line:&lt;/strong&gt; Despite the premium price, Yakima carriers are considered one of the most reliable long-term investments for vehicle owners, with users regularly keeping and using them for a decade or more with minimal issues.&lt;/p&gt;</t>
  </si>
  <si>
    <t>Yakima SkyBox is a legitimately BIFL cargo carrier scoring 8.5/10 overall. Its exceptional durability in extreme conditions, practical tool-free mounting system, and reliable lifetime warranty make it worth the premium price for serious outdoor enthusiasts. While not perfectly waterproof and occasionally temperamental with latches, these boxes consistently deliver 10+ years of reliable service. The investment pays off for anyone regularly hauling gear through tough conditions, though casual users might find cheaper alternatives sufficient.</t>
  </si>
  <si>
    <t>"Withstands years of Alaska trips, snowstorms, and highway abuse while maintaining structural integrity and functionality</t>
  </si>
  <si>
    <t>Highly repairable with standard tools and good parts availability; most common fixes involve realigning popped hinges</t>
  </si>
  <si>
    <t>Lifetime warranty for original purchasers consistently honored, though water intrusion issues may not be covered</t>
  </si>
  <si>
    <t>Premium price justified by decade-plus lifespan and reliable performance in extreme conditions</t>
  </si>
  <si>
    <t>Dual-side opening and quick mounting system universally praised; temperamental latches and occasional water leakage the only consistent complaints</t>
  </si>
  <si>
    <t>The Yakima SkyBox cargo carrier combines durable construction with convenient design for long-lasting performance on the road. Its rigid, weatherproof shell with internal lid stiffeners maintains structural integrity at highway speeds. The tool-free mounting system allows for quick installation on most crossbars, while dual-sided opening provides easy access to your gear. This aerodynamic, secure carrier is built to handle years of adventure travel.</t>
  </si>
  <si>
    <t>10-15+ years with proper maintenance and storage between uses</t>
  </si>
  <si>
    <t>How do I determine the maximum weight capacity I can load in a Yakima roof cargo box?</t>
  </si>
  <si>
    <t>To determine the maximum weight, check your vehicle's recommended load limit in the owner's manual, then subtract the weight of the cargo box, roof rack crossbars, and mounting towers/feet. For example, if your vehicle allows 165 lbs, your box weighs 50 lbs, crossbars 9 lbs, and towers 5 lbs, you can load up to 101 lbs inside the box.</t>
  </si>
  <si>
    <t>Are Yakima roof cargo boxes waterproof?</t>
  </si>
  <si>
    <t>Yakima roof cargo boxes are highly water resistant but not completely waterproof. In prolonged heavy rain or torrential downpours, some water may enter the box, so it is recommended to avoid storing sensitive electronics and instead use protective bags for clothing or gear.</t>
  </si>
  <si>
    <t>What sizes and types of gear can Yakima roof cargo boxes accommodate?</t>
  </si>
  <si>
    <t>Yakima cargo boxes come in various lengths, widths, and styles designed to fit different gear needs, including skis, snowboards, and general outdoor equipment. They offer models optimized for winter sports with options like the SkyBox NX LG or XL that can be paired with padded cargo liners to protect skis from sliding around.</t>
  </si>
  <si>
    <t>What warranty coverage does Yakima provide for their cargo boxes?</t>
  </si>
  <si>
    <t>Yakima offers a limited lifetime warranty on their cargo boxes and baskets, covering manufacturing defects for the lifetime of the original purchaser. This warranty does not cover normal wear and tear and applies only if the product was purchased from an authorized seller.</t>
  </si>
  <si>
    <t>How do I maintain and care for my Yakima roof rack and cargo box?</t>
  </si>
  <si>
    <t>For rack maintenance, Yakima recommends regularly cleaning with hand washing, avoiding car washes, performing monthly hardware checks and shake tests, lubricating locks and clamps, and doing a yearly re-installation check to ensure safety and longevity.</t>
  </si>
  <si>
    <t>Built tough for extreme conditions</t>
  </si>
  <si>
    <t>Tool-free mounting system takes minutes</t>
  </si>
  <si>
    <t>Lasts 10+ years with proper care</t>
  </si>
  <si>
    <t>Finicky latches require perfect alignment</t>
  </si>
  <si>
    <t>Not fully waterproof in heavy rain</t>
  </si>
  <si>
    <t>Hinges can pop out if mishandled</t>
  </si>
  <si>
    <t>{"frequency":{"frequency":"Seasonally / As Needed","description":"Inspect and clean after long trips or at each season change. Periodically check hardware and locks."},"steps":[{"step":1,"title":"Clean","icon":"clean","description":"Use warm, soapy water and a mild detergent like dish soap. Avoid harsh chemicals, solvents, or abrasive tools that could damage the ABS plastic. Wipe down, rinse, and dry thoroughly to prevent water spots.[1][5]","products":[{"name":"Simple Green","price":"$10"},{"name":"Dish Soap (e.g., Dawn)","price":"$5"}]},{"step":2,"title":"Condition / Maintain","icon":"condition","description":"Lubricate locks and hardware with graphite or silicone-based lubricant for plastic parts. Tighten all bolts and knobs monthly, and perform a 'shake test' to check for looseness. Inspect for wear, corrosion, or frayed straps, and replace as needed.[1][2][3]","products":[{"name":"303 Aerospace Protectant","price":"$20"},{"name":"Silicone Lubricant Spray","price":"$10"}]},{"step":3,"title":"Protect / Store","icon":"protect","description":"Remove the roof box before entering automated car washes and for long-term storage to avoid damage. Store in a climate-controlled area away from extreme heat or cold. When not in use for extended periods, take the box off the vehicle to prevent buildup of road grime and UV damage.[1][3]","products":[]}]}</t>
  </si>
  <si>
    <t>Yakima roof cargo boxes are produced in Riverside, California.</t>
  </si>
  <si>
    <t>Racks &amp; Mounts</t>
  </si>
  <si>
    <t>roof cargo box, vehicle storage, weatherproof carrier, automotive accessories, adventure gear, road trip essential, car top carrier, outdoor equipment storage, durable roof box, yakima</t>
  </si>
  <si>
    <t>Road trip luggage transport, Outdoor gear hauling, Winter sports equipment storage, Camping expedition cargo, Extra storage for family travel</t>
  </si>
  <si>
    <t>""Users describe driving through 2 feet of snow and downpours for months with contents staying dry, even when gear in the truck bed got soaked." – Product reviewer</t>
  </si>
  <si>
    <t>Despite the premium price, Yakima carriers are considered one of the most reliable long-term investments, with users regularly keeping them for a decade or more." – BIFL community</t>
  </si>
  <si>
    <t>KNIPEX</t>
  </si>
  <si>
    <t>Wire Strippers</t>
  </si>
  <si>
    <t>https://www.amazon.com/gp/product/B08L8D54FB?th=1&amp;amp;linkCode=ll1&amp;amp;tag=buyitforlife08-20&amp;amp;linkId=697713d149e5a7dfd0190a627ccefe53&amp;amp;language=en_US&amp;amp;ref_=as_li_ss_tl</t>
  </si>
  <si>
    <t>https://amzn.to/41WHizd</t>
  </si>
  <si>
    <t>B08L8D54FB</t>
  </si>
  <si>
    <t>https://docs.google.com/document/d/1RAPBFbekDnVWTjyQ1UaT8r5TGVcAKelhBqtSHjWHMmo</t>
  </si>
  <si>
    <t>https://docs.google.com/document/d/1_6DrydAvLwdqwL0vtcea_Q_WfjggBw39Lp6Efe2On24/edit</t>
  </si>
  <si>
    <t>https://docs.google.com/document/d/1fGvlTEoeAU_h4eQ4wUw49_nKmznnO9vpkJWduo2GkiI/edit</t>
  </si>
  <si>
    <t>https://docs.google.com/document/d/1UOh2jWV_6TGqvc3FNyBsC1kstPojRHT0G2xk-zmRn0g/edit</t>
  </si>
  <si>
    <t>https://docs.google.com/document/d/1dmNgE68xReJzHkzIUeVejjObGKjl6MXwwzGGjR1jWxs/edit</t>
  </si>
  <si>
    <t>https://www.amazon.com/stores/KNIPEXTools/page/8FC806B4-4DE7-499C-95DC-273BAC414A05?is_byline_deeplink=true&amp;deeplink=9D8029C0-1E3E-4758-8334-E1AF8DE61E5F&amp;redirect_store_id=8FC806B4-4DE7-499C-95DC-273BAC414A05&amp;lp_asin=B08L8D54FB&amp;ref_=ast_bln&amp;store_ref=bl_ast_dp_brandLogo_sto</t>
  </si>
  <si>
    <t>https://m.media-amazon.com/images/I/71HlkTbQuvL._AC_SL1500_.jpg</t>
  </si>
  <si>
    <t>https://m.media-amazon.com/images/I/71HlkTbQuvL._AC_SL1500_.jpg, https://m.media-amazon.com/images/I/81QvlmkfwxL._AC_SL1500_.jpg, https://m.media-amazon.com/images/I/71c6HGr-NeL._AC_SL1500_.jpg, https://m.media-amazon.com/images/I/91zQscdjhwL._AC_SL1500_.jpg, https://m.media-amazon.com/images/I/61mhAYWpTJL._AC_SL1500_.jpg, https://m.media-amazon.com/images/I/710TG8QATlL._AC_SL1500_.jpg, https://m.media-amazon.com/images/I/71+9Fg3u+2L._AC_SL1500_.jpg, https://m.media-amazon.com/images/I/71+fA4oYhKL._AC_SL1500_.jpg, https://m.media-amazon.com/images/I/71Xc78oGzJL._AC_SL1500_.jpg, https://m.media-amazon.com/images/I/71utegQEYTL._AC_SL1500_.jpg</t>
  </si>
  <si>
    <t>Tools &amp; Home Improvement &gt; Power &amp; Hand Tools &gt; Hand Tools &gt; Strippers &gt; Wire Strippers</t>
  </si>
  <si>
    <t>Screw cutting cuts 6-32 and 8-32 without threading and cut be cut from either the front or the back! Locating ridges - easy to locate stripping holes by using one of the locating ridges Strips both solid and stranded wire from 10 to 20 AWG Shear cutting blades offer 50% higher cutting capacity than competition and 25% cutting power reduction Cuts cable, wires, NM-B, BX and MC</t>
  </si>
  <si>
    <t>KNIPEX Tools new patent pending Forged Wire Stripper is a true game changer. It strips solid and stranded wire 10-20 AWG. Wire locating ridges make it easy to find stripping holes. It cuts 6-32 and 8-32 screws without threading from either the front or back of the tool. Cutting blades are designed to cut individual wires, NM-B, BX/MC, and battery cable. Lock can be used either right or left handed. Knurled tip and wide flat jaws for better grip. Also includes wire looping groove and gripping area for pipes.</t>
  </si>
  <si>
    <t>8 x 2.13 x 0.75 inches</t>
  </si>
  <si>
    <t>Screw cutting cuts 6-32 and 8-32 without threading and cut be cut from either the front or the back!</t>
  </si>
  <si>
    <t>Locating ridges - easy to locate stripping holes by using one of the locating ridges</t>
  </si>
  <si>
    <t>Strips both solid and stranded wire from 10 to 20 AWG</t>
  </si>
  <si>
    <t>Shear cutting blades offer 50% higher cutting capacity than competition and 25% cutting power reduction</t>
  </si>
  <si>
    <t>Cuts cable, wires, NM-B, BX and MC</t>
  </si>
  <si>
    <t>&lt;p&gt;Finally, something built right. These Knipex forged wire strippers are earning lifetime tool status among pros who've broken countless Klein and DeWalt pairs. The German forged steel construction delivers years of daily abuse if you respect the tool's limits.&lt;/p&gt;&lt;ul&gt;&lt;li&gt;&lt;strong&gt;Rock-solid construction:&lt;/strong&gt; Users report the forged steel stays sharp far longer than cheaper alternatives, with electricians cutting through 300 cuts of 12/2 romex without dulling and pros saying these cut through armored cable like it's romex&lt;/li&gt;&lt;li&gt;&lt;strong&gt;Built to last (with care):&lt;/strong&gt; The high-carbon steel is prone to rust if not kept dry and oiled, and cutting hard materials like steel screws or nails can permanently damage the cutting edges - this isn't a beater tool&lt;/li&gt;&lt;li&gt;&lt;strong&gt;Minor annoyances:&lt;/strong&gt; The locking mechanism can feel loose or engage at unwanted times, and the pivot joint squeaks loudly without regular lubrication, but these are livable quirks on an otherwise bombproof tool&lt;/li&gt;&lt;/ul&gt;&lt;br&gt;&lt;p&gt;&lt;strong&gt;Bottom line:&lt;/strong&gt; At $60, these are the last wire strippers most users will ever buy - just keep them oiled, don't cut nails, and they'll outlive your career.&lt;/p&gt;</t>
  </si>
  <si>
    <t>&lt;p&gt;These Knipex wire strippers are well-built for long-term durability, with most repairs being basic maintenance rather than component replacement.&lt;/p&gt;&lt;ul&gt;&lt;li&gt;&lt;strong&gt;Maintenance access:&lt;/strong&gt; Regular lubrication is essential - multiple users report squeaking pivot joints that require oil to prevent rust and maintain function.&lt;/li&gt;&lt;li&gt;&lt;strong&gt;Durability concerns:&lt;/strong&gt; The high-carbon steel is sharp but described as brittle by users, with potential for permanent damage if misused on steel screws or nails.&lt;/li&gt;&lt;li&gt;&lt;strong&gt;Replaceable parts:&lt;/strong&gt; While not designed for disassembly, the locking mechanism and pivot are common failure points that can be adjusted or repaired with standard tools.&lt;/li&gt;&lt;/ul&gt;&lt;br&gt;&lt;p&gt;&lt;strong&gt;Bottom line:&lt;/strong&gt; More maintainable than replaceable - with proper care (keeping dry, regular oiling) these will last decades, but there's no evidence of available replacement parts or official repair support from Knipex.&lt;/p&gt;</t>
  </si>
  <si>
    <t>&lt;p&gt;Knipex provides a lifetime limited warranty on their wire strippers, positioning them well above industry standard for hand tools.&lt;/p&gt;&lt;ul&gt;&lt;li&gt;&lt;strong&gt;Coverage:&lt;/strong&gt; Lifetime warranty against material and workmanship defects for original purchasers, though normal wear and improper use aren't covered.&lt;/li&gt;&lt;li&gt;&lt;strong&gt;Claim Process:&lt;/strong&gt; Requires proof of purchase and return shipping at owner's expense, with repair, replacement, or refund at Knipex's discretion.&lt;/li&gt;&lt;li&gt;&lt;strong&gt;Real-World Experience:&lt;/strong&gt; Users consistently report high satisfaction with durability and rarely mention warranty claims, suggesting the tools rarely fail under normal use.&lt;/li&gt;&lt;/ul&gt;&lt;br&gt;&lt;p&gt;&lt;strong&gt;Bottom line:&lt;/strong&gt; Knipex stands firmly behind their premium-priced tools with a true lifetime warranty that's well-documented and appears to be honored, though shipping costs and proof of purchase requirements add minor friction to claims.&lt;/p&gt;</t>
  </si>
  <si>
    <t xml:space="preserve">&lt;p&gt;&amp;lt;p&amp;gt;No sustainability information found in the reviews. Users focus entirely on build quality, performance, and durability without mentioning materials sourcing, recyclability, packaging, or environmental impact.&amp;lt;/p&amp;gt;&amp;lt;ul&amp;gt;&amp;lt;li&amp;gt;&amp;lt;strong&amp;gt;Durability focus:&amp;lt;/strong&amp;gt; Reviews emphasize the tool will be the last pair of strippers they ever need to buy, which aligns with reducing consumption&amp;lt;/li&amp;gt;&amp;lt;li&amp;gt;&amp;lt;strong&amp;gt;High-carbon steel construction:&amp;lt;/strong&amp;gt; Requires maintenance with oil to prevent rust, suggesting a repairable tool rather than disposable&amp;lt;/li&amp;gt;&amp;lt;li&amp;gt;&amp;lt;strong&amp;gt;German manufacturing:&amp;lt;/strong&amp;gt; Mentioned frequently for quality but no details on production methods or material origins&amp;lt;/li&amp;gt;&amp;lt;/ul&amp;gt;&amp;lt;br&amp;gt;&amp;lt;p&amp;gt;&amp;lt;strong&amp;gt;Bottom line:&amp;lt;/strong&amp;gt; While the lifetime warranty and built-to-last construction reduce replacement waste, there&amp;#39;s zero evidence of intentional sustainability practices in materials, packaging, or production from these reviews.&amp;lt;/p&amp;gt;&lt;/p&gt;
</t>
  </si>
  <si>
    <t>&lt;p&gt;Knipex wire strippers have achieved cult status in the BIFL community. They're consistently praised by professional electricians and serious DIYers as the gold standard that justifies their premium price.&lt;/p&gt;&lt;ul&gt;&lt;li&gt;&lt;strong&gt;Durability:&lt;/strong&gt; Users report tools staying sharp and functional for years of daily professional use with proper care.&lt;/li&gt;&lt;li&gt;&lt;strong&gt;Performance:&lt;/strong&gt; The cutting ability is frequently described as exceptional, especially for tough materials like MC cable that break lesser tools.&lt;/li&gt;&lt;li&gt;&lt;strong&gt;Versatility:&lt;/strong&gt; The integrated screw cutters and multi-functionality allow users to consolidate their tool bags, with many stating they've completely switched from Klein to Knipex.&lt;/li&gt;&lt;/ul&gt;&lt;br&gt;&lt;p&gt;&lt;strong&gt;Bottom line:&lt;/strong&gt; Redditors overwhelmingly recommend Knipex as a worthwhile investment that will outlast cheaper alternatives many times over, though they note it requires proper maintenance and handling to prevent rust or damage to the cutting edges.&lt;/p&gt;</t>
  </si>
  <si>
    <t>Knipex wire strippers earn their premium price through exceptional German engineering that delivers lasting performance. At $60, they're the last pair most professionals will ever need—with caveats. These tools demand respect: keep them oiled, avoid cutting steel, and they'll outlast your career. Perfect for professional electricians and serious DIYers who appreciate precision tools and won't abuse them. Their legendary cutting ability through tough materials like MC cable justifies the investment, though proper maintenance is non-negotiable.</t>
  </si>
  <si>
    <t>"Forged German steel construction remains sharp through hundreds of cuts where competitors fail, but requires regular oiling to prevent rust</t>
  </si>
  <si>
    <t>Built for longevity rather than repair—proper maintenance is essential as replacement parts aren't readily available</t>
  </si>
  <si>
    <t>Lifetime limited warranty adds confidence, though rarely needed as these tools seldom fail under proper use</t>
  </si>
  <si>
    <t>Premium $60 price delivers exceptional value for professionals who will use them daily, less compelling for casual DIYers</t>
  </si>
  <si>
    <t>Near-unanimous praise from electricians who've switched from Klein and other brands after experiencing Knipex's superior cutting ability</t>
  </si>
  <si>
    <t>KNIPEX Wire Strippers feature precision-forged German steel construction that maintains sharpness through years of professional use. These robust tools strip both solid and stranded wire (10-20 AWG) while offering integrated screw cutting for 6-32 and 8-32 sizes. With superior cutting capacity for cables including NM-B, BX, and MC, they deliver exceptional performance that justifies their premium position as a career-spanning investment.</t>
  </si>
  <si>
    <t>20+ years with proper maintenance and appropriate use</t>
  </si>
  <si>
    <t>What types of wire strippers does KNIPEX offer?</t>
  </si>
  <si>
    <t>KNIPEX offers wire strippers in American style (AWG) and metric versions, including universal stripping tools. They have models with different handle grips and surface finishes, suitable for various wire sizes and user preferences.</t>
  </si>
  <si>
    <t>Do KNIPEX metric wire strippers also work for AWG wires?</t>
  </si>
  <si>
    <t>Yes, some KNIPEX metric wire strippers are designed to work on both metric wire sizes and AWG sizes. For example, a metric model specified for certain square millimeters also supports AWG sizes ranging approximately from 32 to 14.</t>
  </si>
  <si>
    <t>How do I adjust the cutting depth on KNIPEX wire strippers for different insulation types?</t>
  </si>
  <si>
    <t>Certain KNIPEX stripping pliers feature fine adjustment of the cutting depth, which helps prevent damage to inner strands while accommodating different insulation thicknesses and materials. This adjustment is important for optimal stripping results, especially with variable temperature or special cable insulations.</t>
  </si>
  <si>
    <t>Are spare parts available for KNIPEX stripping knives?</t>
  </si>
  <si>
    <t>Yes, KNIPEX provides spare parts such as replacement blades and safety locks for their stripping knives. These parts can be ordered using specific part numbers like the replacement blade 16 50 145 E01 and safety lock 16 50 145 E02.</t>
  </si>
  <si>
    <t>Where can I buy KNIPEX Forged Wire Strippers and are metric versions available in North America?</t>
  </si>
  <si>
    <t>The AWG version of the KNIPEX Forged Wire Stripper is currently available at most authorized retailers in North America. However, the metric version is not carried by KNIPEX North America, but may be available elsewhere.</t>
  </si>
  <si>
    <t>Forged steel stays sharp for years</t>
  </si>
  <si>
    <t>Handles tough cables without dulling</t>
  </si>
  <si>
    <t>Reduces tool bag with multiple functions</t>
  </si>
  <si>
    <t>Requires regular oiling to prevent rust</t>
  </si>
  <si>
    <t>Premium price point around $60</t>
  </si>
  <si>
    <t>Cutting hard materials damages edges permanently</t>
  </si>
  <si>
    <t>Locking mechanism can engage unexpectedly</t>
  </si>
  <si>
    <t>{"frequency":{"frequency":"As Needed","description":"Regular maintenance is necessary to ensure the wire strippers function optimally, especially after each use or when the blades become dull."},"steps":[{"step":1,"title":"Clean","icon":"clean","description":"Use a soft cloth to wipe away any wire shavings or debris from the tool. Avoid using harsh chemicals or detergents as they may damage the tool or its coating. Keep the tool dry to prevent rust.","products":[{"name":"Soft Cloth","price":"Free or $5"}]},{"step":2,"title":"Condition / Maintain","icon":"condition","description":"Replace the blades when they become worn or damaged. Use small flat nose pliers to pull out and replace the blades, ensuring they are properly aligned (cutting edges pointing correctly). Lubricate the moving parts lightly if necessary.","products":[{"name":"Flat Nose Pliers","price":"$10-15"},{"name":"Replacement Blades (e.g., item number 12 69 21)","price":"$10-20"}]},{"step":3,"title":"Protect / Store","icon":"protect","description":"Store the tool in a dry location, away from direct sunlight and moisture to prevent rust. When not in use, hang or store in a protective case to prevent damage.","products":[{"name":"Tool Case or Pouch","price":"$10-20"}]}]}</t>
  </si>
  <si>
    <t>KNIPEX wire strippers are manufactured exclusively in Germany at their founding location in Wuppertal.</t>
  </si>
  <si>
    <t>wire strippers, electrical tools, knipex, professional tools, cable cutters, high-carbon steel, german tools, durable hand tools, precision stripping, lifetime warranty</t>
  </si>
  <si>
    <t>Professional electrical work, Home wiring projects, Automotive electrical repairs, Industrial maintenance, Audio/video installation</t>
  </si>
  <si>
    <t>""These cut through armored cable like it's romex. At $60, they're the last wire strippers most users will ever buy." – Professional electrician</t>
  </si>
  <si>
    <t>The high-carbon steel stays sharp far longer than cheaper alternatives, but keep them oiled and don't cut nails." – Reddit user</t>
  </si>
  <si>
    <t>Self Adjusting / Automatic Wire Strippers</t>
  </si>
  <si>
    <t>https://www.amazon.com/gp/product/B003B8WB5U?th=1&amp;amp;linkCode=ll1&amp;amp;tag=buyitforlife08-20&amp;amp;linkId=ebdf165e0b29e246622d1273ff290ea6&amp;amp;language=en_US&amp;amp;ref_=as_li_ss_tl</t>
  </si>
  <si>
    <t>https://amzn.to/4prpvdH</t>
  </si>
  <si>
    <t>B003B8WB5U</t>
  </si>
  <si>
    <t>https://docs.google.com/document/d/1npxfhuMEHLXDNxWgnscZTirF6cC5-xT2Uxz1Ta5VW-w</t>
  </si>
  <si>
    <t>https://docs.google.com/document/d/17hYLoITbq30w0WhIYBOsJbPmmFW01gJ6ElIukaEj91c/edit</t>
  </si>
  <si>
    <t>https://docs.google.com/document/d/1UjTnDFur40pUrRZFPiY2nMUZQf7-Xx_WHxkSOAjbx5Q/edit</t>
  </si>
  <si>
    <t>https://docs.google.com/document/d/1daX1iSELsI4mfttJFf_mfC0tHsZySgpW_vTLCb_mJng/edit</t>
  </si>
  <si>
    <t>https://docs.google.com/document/d/1Ag7smnnzPoew3O2vj5N66yLA-c2o0JJ95h4lfS3hLzU/edit</t>
  </si>
  <si>
    <t>https://www.amazon.com/stores/KNIPEXTools/page/8FC806B4-4DE7-499C-95DC-273BAC414A05?is_byline_deeplink=true&amp;deeplink=49C26614-B190-4926-B31D-F8CD7430C986&amp;redirect_store_id=8FC806B4-4DE7-499C-95DC-273BAC414A05&amp;lp_asin=B003B8WB5U&amp;ref_=ast_bln&amp;store_ref=bl_ast_dp_brandLogo_sto</t>
  </si>
  <si>
    <t>https://m.media-amazon.com/images/I/81aanS+aBOL._AC_SL1500_.jpg</t>
  </si>
  <si>
    <t>https://m.media-amazon.com/images/I/81aanS+aBOL._AC_SL1500_.jpg, https://m.media-amazon.com/images/I/81YFGvfeG9L._AC_SL1500_.jpg, https://m.media-amazon.com/images/I/8180P+sd35L._AC_SL1500_.jpg, https://m.media-amazon.com/images/I/81KPhv6gk5L._AC_SL1500_.jpg, https://m.media-amazon.com/images/I/81zV9tQ-09L._AC_SL1500_.jpg, https://m.media-amazon.com/images/I/71erUgq6JHL._AC_SL1500_.jpg, https://m.media-amazon.com/images/I/81lxfkXf4PL._AC_SL1500_.jpg, https://m.media-amazon.com/images/I/81HD8q3uQtL._AC_SL1500_.jpg, https://m.media-amazon.com/images/I/819yS8K45BL._AC_SL1500_.jpg</t>
  </si>
  <si>
    <t>Precision Grade Performance Tools The Number 1 Choice Of Tradesman Worldwide Comfortable In Use And Quality Assured Design Fit To Match The Needs In The Shop, At Home Or In The Service Field Each Tool Is Proven And Tested For Durability And Function In Real World Use And Conditions</t>
  </si>
  <si>
    <t>Product Description               Made In Wuppertal-Cronenberg, Germany. In Addition To Quality, Innovation And Performance, Other Important Cornerstones Are Sustainable Actions And Value-Guided Orientation.                  From the Manufacturer               A tool designed with your hand in mind. Even more power for easier working! KNIPEX quality-engineered and manufactured in Germany. The Self-Adjusting Insulation Stripper from KNIPEX is perfect for working with all cable cross-sections and insulating materials. For use when working with single, multiple and fine stranded cables of 0.2 up to 6.0 mm² with standard insulation. Adjusts automatically to the respective cable cross-section, which prevents damage to the conductor. KNIPEX specializes in the development and production of high-quality pliers and is Europe's leading manufacturer of these products. It all started back in 1882 when C. Gustav Putsch set up his own forge shop in Cronenberg (now a suburb of Wuppertal). We are an independent fourth-generation family company. KNIPEX concentrates our knowledge and expertise on pliers. This is the only way to justify our claim that we are the best supplier in terms of quality, innovation and efficiency. Our success is assured by 800 qualified employees and we attach the greatest importance to their basic and advanced training.</t>
  </si>
  <si>
    <t>2.95"W</t>
  </si>
  <si>
    <t>Precision Grade Performance Tools</t>
  </si>
  <si>
    <t>The Number 1 Choice Of Tradesman Worldwide</t>
  </si>
  <si>
    <t>Comfortable In Use And Quality Assured Design</t>
  </si>
  <si>
    <t>Fit To Match The Needs In The Shop, At Home Or In The Service Field</t>
  </si>
  <si>
    <t>Each Tool Is Proven And Tested For Durability And Function In Real World Use And Conditions</t>
  </si>
  <si>
    <t>&lt;p&gt;This tool delivers incredible performance but stumbles hard on durability — a major red flag for BIFL standards. The all-plastic construction has users comparing it to Harbor Freight quality, not what you'd expect from premium-priced Knipex.&lt;/p&gt;&lt;ul&gt;&lt;li&gt;&lt;strong&gt;Plastic failure reports:&lt;/strong&gt; Users describe plastic components holding metal blades breaking after 2 years, with one saying the polymer body feels like it belongs on a cheap Chinese tool. Multiple reports of catastrophic plastic failures rendering tools completely useless.&lt;/li&gt;&lt;li&gt;&lt;strong&gt;Premature wear issues:&lt;/strong&gt; Cutting blades dulling after only months of moderate use, internal spring mechanisms weakening and failing to grip wires effectively, and the plastic strip-length stopper breaking off easily according to Reddit users.&lt;/li&gt;&lt;li&gt;&lt;strong&gt;Silver lining - replaceable blades:&lt;/strong&gt; The stripping blades are user-replaceable, showing some BIFL thinking. But when the plastic body fails first, this feature becomes meaningless.&lt;/li&gt;&lt;/ul&gt;&lt;br&gt;&lt;p&gt;&lt;strong&gt;Bottom line:&lt;/strong&gt; Could've been great, but the plastic construction is a dealbreaker. For a tool that performs this well, the durability issues are especially frustrating. Unless you baby it, expect 2-5 years max before plastic components fail.&lt;/p&gt;</t>
  </si>
  <si>
    <t>&lt;p&gt;The Knipex Automatic Wire Strippers offer mixed repairability with replaceable blades but concerning plastic construction.&lt;/p&gt;&lt;ul&gt;&lt;li&gt;&lt;strong&gt;Serviceability:&lt;/strong&gt; Users appreciate that stripping blades are replaceable, showing design intent for long-term use rather than disposal.&lt;/li&gt;&lt;li&gt;&lt;strong&gt;Failure Points:&lt;/strong&gt; Multiple users report plastic components holding the metal blades breaking after light use, sometimes after only 2 years.&lt;/li&gt;&lt;li&gt;&lt;strong&gt;Warranty Support:&lt;/strong&gt; Lifetime limited warranty exists but excludes normal wear and requires proof of purchase for original end-user only.&lt;/li&gt;&lt;/ul&gt;&lt;br&gt;&lt;p&gt;&lt;strong&gt;Bottom line:&lt;/strong&gt; While designed with some repair in mind (replaceable blades), the plastic construction is a significant long-term durability concern, and catastrophic failures can render the tool completely unrepairable when critical plastic components break.&lt;/p&gt;</t>
  </si>
  <si>
    <t>&lt;p&gt;Knipex offers a lifetime limited warranty for the original purchaser, covering manufacturing defects but excluding normal wear and tear. While the policy is generous on paper, there are mixed reports about durability in practice.&lt;/p&gt;&lt;ul&gt;&lt;li&gt;&lt;strong&gt;Coverage:&lt;/strong&gt; Lifetime limited warranty for the original end-user purchaser against defects in materials and workmanship.&lt;/li&gt;&lt;li&gt;&lt;strong&gt;Claims Process:&lt;/strong&gt; Requires contacting the dealer or Knipex customer service directly with proof of purchase, and buyer pays shipping costs.&lt;/li&gt;&lt;li&gt;&lt;strong&gt;Real-World Experience:&lt;/strong&gt; Multiple users report plastic components breaking after 1-2 years of use, raising questions about long-term durability despite replaceable blades being a positive BIFL feature.&lt;/li&gt;&lt;/ul&gt;&lt;br&gt;&lt;p&gt;&lt;strong&gt;Bottom line:&lt;/strong&gt; Knipex has an excellent warranty on paper that's backed by their strong reputation, but the plastic construction of these particular wire strippers may test the limits of that warranty more frequently than their all-metal tools.&lt;/p&gt;</t>
  </si>
  <si>
    <t xml:space="preserve">&lt;p&gt;&amp;lt;p&amp;gt;Knipex shows some sustainability promise through replaceable blades and lifetime warranty, but the plastic-heavy construction raises durability concerns that clash with BIFL values.&amp;lt;/p&amp;gt;&amp;lt;ul&amp;gt;&amp;lt;li&amp;gt;&amp;lt;strong&amp;gt;Replaceable blades:&amp;lt;/strong&amp;gt; Multiple users praise that stripping blades are replaceable if you should ever need to vs tossing it and buying another stripper - this design choice supports repair over replacement&amp;lt;/li&amp;gt;&amp;lt;li&amp;gt;&amp;lt;strong&amp;gt;Lifetime warranty:&amp;lt;/strong&amp;gt; The manufacturer backs the product with lifetime coverage for defects, suggesting confidence in longevity and willingness to repair rather than replace&amp;lt;/li&amp;gt;&amp;lt;li&amp;gt;&amp;lt;strong&amp;gt;Plastic durability issues:&amp;lt;/strong&amp;gt; Several users report the plastic holding the metal blades in place broke after 2 years, and the light polymer material feels like it belongs on a cheap Chinese tool - this undermines long-term sustainability&amp;lt;/li&amp;gt;&amp;lt;/ul&amp;gt;&amp;lt;br&amp;gt;&amp;lt;p&amp;gt;&amp;lt;strong&amp;gt;Bottom line:&amp;lt;/strong&amp;gt; While the replaceable blades and warranty show good intentions, the frequent plastic failures mean this tool may not achieve true BIFL status, creating waste when premium-priced tools break prematurely.&amp;lt;/p&amp;gt;&lt;/p&gt;
</t>
  </si>
  <si>
    <t>&lt;p&gt;These Knipex automatic strippers receive extremely mixed feedback in the BIFL community. While many users praise their performance, serious concerns about long-term durability undermine their BIFL credentials.&lt;/p&gt;&lt;ul&gt;&lt;li&gt;&lt;strong&gt;Performance:&lt;/strong&gt; Consistently praised for perfect, clean strips and saving significant time on repetitive jobs. Users love the ergonomics and ability to work in tight spaces.&lt;/li&gt;&lt;li&gt;&lt;strong&gt;Durability concerns:&lt;/strong&gt; Predominantly plastic construction is the primary complaint. Multiple reports of catastrophic failures where plastic components snap even after light use.&lt;/li&gt;&lt;li&gt;&lt;strong&gt;Repairability:&lt;/strong&gt; The replaceable blades are considered a genuine BIFL feature, though this doesn't fully offset concerns about the plastic body.&lt;/li&gt;&lt;/ul&gt;&lt;br&gt;&lt;p&gt;&lt;strong&gt;Bottom line:&lt;/strong&gt; A phenomenal performer that saves time and reduces hand strain, but the plastic construction makes these a risky BIFL investment despite the Knipex reputation. The community is clearly divided on whether excellent function outweighs questionable longevity.&lt;/p&gt;</t>
  </si>
  <si>
    <t>Knipex Automatic Wire Strippers deliver outstanding performance but fall short of BIFL standards with a fatal flaw: plastic construction that frequently fails after just 2 years of use. Despite replaceable blades and a solid warranty, catastrophic plastic component failures render the entire tool useless. Perfect for professionals who value time-saving efficiency and are willing to replace them every few years, but disappointing at a premium price point when durability is the primary concern. Consider these precision tools as consumables rather than heirlooms.</t>
  </si>
  <si>
    <t>"Exceptional wire-stripping performance undermined by plastic components that catastrophically fail within 2-5 years of regular use</t>
  </si>
  <si>
    <t>Replaceable stripping blades show BIFL intent, but become irrelevant when the plastic body holding them fails completely</t>
  </si>
  <si>
    <t>Lifetime limited warranty looks impressive but doesn't fully address the fundamental design flaw in plastic construction</t>
  </si>
  <si>
    <t>Premium price buys superior performance and ergonomics, not longevity – budget accordingly for replacements</t>
  </si>
  <si>
    <t>Community deeply split: professionals praise perfect strips and time savings while BIFL purists condemn the disposable plastic design</t>
  </si>
  <si>
    <t>The KNIPEX Self-Adjusting Wire Strippers feature precision-engineered blades that automatically adjust to wire gauge, delivering clean, consistent strips with minimal effort. These German-made tools include replaceable cutting blades and an adjustable length stop for accurate, repeatable results. Designed for electrical professionals and DIY enthusiasts, they combine ergonomic handling with reliable performance for efficient wire preparation.</t>
  </si>
  <si>
    <t>2-5 years of regular use before plastic components may fail</t>
  </si>
  <si>
    <t>What wire sizes can KNIPEX Self Adjusting / Automatic Wire Strippers handle?</t>
  </si>
  <si>
    <t>KNIPEX automatic wire strippers can accurately strip wire sizes ranging from very fine strands of 0.03 mm² up to 10 mm² without the need for manual adjustment, depending on the specific model such as the MultiStrip 10. Other models, like the ComStrip, handle 0.2 to 6 mm² wire sizes.</t>
  </si>
  <si>
    <t>How do KNIPEX automatic wire strippers adjust to different wire thicknesses?</t>
  </si>
  <si>
    <t>These wire strippers have patented mechanics that automatically adjust the cutting depth of the stripping blade based on the wire diameter and insulation thickness, ensuring no damage to the conductor and precise stripping every time.</t>
  </si>
  <si>
    <t>Can KNIPEX automatic wire strippers cut cables as well as strip them?</t>
  </si>
  <si>
    <t>Yes, many KNIPEX automatic wire stripper models include recessed wire cutters capable of cutting copper and aluminum conductors up to specific sizes, such as up to 10 mm² stranded wire or solid wire up to 6 mm².</t>
  </si>
  <si>
    <t>What features help ensure consistent stripping length with KNIPEX automatic wire strippers?</t>
  </si>
  <si>
    <t>KNIPEX automatic strippers come with an adjustable length stop, typically from 6 to 18 mm, allowing users to set and maintain a consistent stripping length for all wires.</t>
  </si>
  <si>
    <t>Are the blades on KNIPEX automatic wire strippers replaceable?</t>
  </si>
  <si>
    <t>Yes, KNIPEX designs these tools with replaceable blades to ensure long-term usability and maintain stripping accuracy when blades become worn.</t>
  </si>
  <si>
    <t>Excellent stripping performance and precision</t>
  </si>
  <si>
    <t>Replaceable blades extend usable life</t>
  </si>
  <si>
    <t>Saves time on repetitive stripping jobs</t>
  </si>
  <si>
    <t>Plastic components prone to breaking</t>
  </si>
  <si>
    <t>Plastic body feels cheap</t>
  </si>
  <si>
    <t>{"frequency":{"frequency":"As Needed / Monthly","description":"Clean and inspect the KNIPEX self-adjusting wire stripper regularly and perform blade replacement or feed stop adjustments as needed to maintain optimal performance."},"steps":[{"step":1,"title":"Clean","icon":"clean","description":"Remove dirt and debris from the blades and tool surfaces using a soft cloth or brush. Avoid using harsh chemicals that could damage metal components.","products":[{"name":"Microfiber Cleaning Cloth","price":"$5-10"}]},{"step":2,"title":"Condition / Maintain","icon":"condition","description":"Lubricate moving parts lightly with a machine oil suitable for tools to prevent rust and ensure smooth operation. Replace blades and feed stops when dull or worn, following manufacturer instructions for correct blade orientation.","products":[{"name":"3-in-1 Multi-Purpose Machine Oil","price":"$7-12"},{"name":"KNIPEX Replacement Blades and Feed Stops","price":"$20-30"}]},{"step":3,"title":"Protect / Store","icon":"protect","description":"Store the wire stripper in a dry place, ideally hanging or in a protective case to shield the blades and prevent moisture exposure which can cause corrosion.","products":[]}]}</t>
  </si>
  <si>
    <t>Made in Germany at KNIPEX’s primary manufacturing facility</t>
  </si>
  <si>
    <t>wire strippers, automatic strippers, electrical tools, knipex, precision tools, self-adjusting, replaceable blades, wire preparation, professional grade, electrical work</t>
  </si>
  <si>
    <t>Professional electrical installation, Home wiring projects, Automotive electrical work, Electronics repair, Production line wire processing</t>
  </si>
  <si>
    <t>""Users describe plastic components holding metal blades breaking after 2 years, with one saying the polymer body feels like it belongs on a cheap Chinese tool." – Reddit user</t>
  </si>
  <si>
    <t>A phenomenal performer that saves time and reduces hand strain, but the plastic construction makes these a risky BIFL investment despite the Knipex reputation." – BIFL reviewer</t>
  </si>
  <si>
    <t>Justrite</t>
  </si>
  <si>
    <t>Galvanized Steel Gas Can / Jerrycan</t>
  </si>
  <si>
    <t>https://www.amazon.com/Justrite-7150110-Gallon-16-875-Galvanized/dp/B003PGRQSK?crid=3I1IGZMA6RASW&amp;amp;dib=eyJ2IjoiMSJ9.04PxbkxdLI36Mr7MQhGqnVIwc0jJmAXPwT4wE1LdEbCdzEg-KOTU6AxrfJhMc3yKMl-kZQWMGqSStM1HJKV2q01OcPgvjfW8G9EqSJ42pKMuHiyTIzM1VN4jytJn9fs0y0Cp20f_0Xv951TUxIZJCcN69fbfEh5X6NxoIitzGJ_u7JMTaLV4kLtn-J-uurYFXWV4I98-o4x1Ihqev0JgrWivwkRvYGp0miXOqkBS2oQ.WFjgWjZDhnsddps8XdA9A_ACw1IWtQAR8zAUGKKDkPo&amp;amp;dib_tag=se&amp;amp;keywords=Justrite%2BGas%2BCan&amp;amp;qid=1749840269&amp;amp;sprefix=justrite%2Bgas%2Bcan%2Caps%2C191&amp;amp;sr=8-2&amp;amp;th=1&amp;amp;linkCode=ll1&amp;amp;tag=buyitforlife08-20&amp;amp;linkId=ee96c55465ae1f135e912099a3496477&amp;amp;language=en_US&amp;amp;ref_=as_li_ss_tl</t>
  </si>
  <si>
    <t>https://amzn.to/4nertfV</t>
  </si>
  <si>
    <t>B003PGRQSK</t>
  </si>
  <si>
    <t>https://docs.google.com/document/d/1yOAARQ3xFQyf4Q5dyQd-e_0J3AqfAeuPsFblI6TIFIs</t>
  </si>
  <si>
    <t>https://docs.google.com/document/d/1wLeuBrXZCPG4TB_bSKAqGJ8Yg_VVcq275Cpk7M-uqrw/edit</t>
  </si>
  <si>
    <t>https://docs.google.com/document/d/1DGQFQOEte45xt0er_1nT3UD8YRJbkDTTEXxYIE0eF8E/edit</t>
  </si>
  <si>
    <t>https://docs.google.com/document/d/1-h4Bo1GCU6f2GuBGUAQAPPhI038MT41oV_e3cGZqVKg/edit</t>
  </si>
  <si>
    <t>https://docs.google.com/document/d/1RpKSJLKAc7QJY7TTTlEvLBkzPYNrMF1akETj1yuOWwI/edit</t>
  </si>
  <si>
    <t>https://www.amazon.com/stores/Justrite/page/3D9CEC5B-B0E3-42D2-B078-B277381AA3FB?is_byline_deeplink=true&amp;deeplink=48517819-F2E1-456E-942B-F3DA34A71533&amp;redirect_store_id=3D9CEC5B-B0E3-42D2-B078-B277381AA3FB&amp;lp_asin=B003PGRQSK&amp;ref_=ast_bln&amp;store_ref=bl_ast_dp_brandLogo_sto</t>
  </si>
  <si>
    <t>https://m.media-amazon.com/images/I/71uTyiT+G7L._SL1500_.jpg</t>
  </si>
  <si>
    <t>https://m.media-amazon.com/images/I/71uTyiT+G7L._SL1500_.jpg, https://m.media-amazon.com/images/I/718-kNxmXuL._SL1500_.jpg, https://m.media-amazon.com/images/I/61HcI9FTrOL._SL1500_.jpg, https://m.media-amazon.com/images/I/61IOx3j2CZL._SL1500_.jpg, https://m.media-amazon.com/images/I/61jC8aaiPqL._SL1500_.jpg, https://m.media-amazon.com/images/I/61sqKHQiZqL._SL1500_.jpg, https://m.media-amazon.com/images/I/71bRQzB2HFL._SL1500_.jpg, https://m.media-amazon.com/images/I/61hX4-1+mxL._SL1500_.jpg</t>
  </si>
  <si>
    <t>Industrial &amp; Scientific &gt; Occupational Health &amp; Safety Products &gt; Hazardous Material Handling &gt; Hazardous Storage Equipment &gt; Cans</t>
  </si>
  <si>
    <t>Designed with a single spout for filling and pouring, the self-closing sealed lid features automatic positive-pressure relief that vents to guard against rupture or explosion Ergonomic counterbalance design for easy pouring with rounded, swinging comfort handle for easy carrying. Includes a two-position funnel folds down for when you fill or store the can, and stays up for when you pour Each Justrite safety can is equipped with a stainless steel flame arrester which dissipates heat to stop flashback ignition Made in the USA from galvanized steel with a tough powder-coat finish the can resists chemicals and dents, is guaranteed 100% leakproof, and stands up to the demands of rigorous use Large ID zone allows user labeling of contents to avoid misuse. Justrite safety cans are certified by FM Approvals, UL/ULC, and TUV and meet OSHA and NFPA requirements</t>
  </si>
  <si>
    <t>Justrite Type I Safety Cans are the ideal safety can for any home or business. Justrite Type I compliant and economical safety cans reduce fire risks and make everyday use of flammables easier and safer. Designed with a single spout for filling and pouring, the sealed lid features automatic positive-pressure relief that vents between 3 and 5 psig (0.2 and 0.35 bar) to guard against rupture or explosion. Protection features include a 3.5-inches long chemical resistant stainless steel flame arrester that stops flashback ignition, provides faster liquid flow, and offers exceptional durability. The self-venting, self-closing leakproof lid prevents ruptures from pressure build-up and controls vapors and spills. Warning label includes an extra large ID zone for user labeling of contents to avoid misuse, reduce the potential for incompatible mixtures, or may be used to designate department or individual owner. Made of galvanized steel with a tough powder paint finish, each can is tested to guarantee 100% leakproof construction. The tough powder-coat finish resists chemicals and stands up to demands of rigorous use. This safety can include a polypropylene funnel for easy pouring liquid into small openings. The funnel attaches to the spout neck of Type I Safety cans that are sized 1 gallon (4L) and larger. The two-position funnel folds down for when you fill or store the can and stays up for when you pour. Faster liquid flow. Identify contents to reduce misuse or incompatible mixtures. Designate department location, work shift, crew or individual user. Meets OSHA and NFPA. FM Approved, UL/ULC listed, TUV certified. Founded in 1906, Justrite is the leading storage, handling, and workplace safety product manufacturer. Our flagship product is the Justrite Safety Can, the #1 safety can for storing and transferring flammable liquids.</t>
  </si>
  <si>
    <t>11.61 x 11.61 x 18.5 inches; 7 Pounds</t>
  </si>
  <si>
    <t>Designed with a single spout for filling and pouring, the self-closing sealed lid features automatic positive-pressure relief that vents to guard against rupture or explosion</t>
  </si>
  <si>
    <t>Ergonomic counterbalance design for easy pouring with rounded, swinging comfort handle for easy carrying. Includes a two-position funnel folds down for when you fill or store the can, and stays up for when you pour</t>
  </si>
  <si>
    <t>Each Justrite safety can is equipped with a stainless steel flame arrester which dissipates heat to stop flashback ignition</t>
  </si>
  <si>
    <t>Made in the USA from galvanized steel with a tough powder-coat finish the can resists chemicals and dents, is guaranteed 100% leakproof, and stands up to the demands of rigorous use</t>
  </si>
  <si>
    <t>Large ID zone allows user labeling of contents to avoid misuse. Justrite safety cans are certified by FM Approvals, UL/ULC, and TUV and meet OSHA and NFPA requirements</t>
  </si>
  <si>
    <t>&lt;p&gt;Finally, someone making gas cans like they used to. This Justrite can is the real deal — heavy galvanized steel that won't swell, crack, or leak fumes like those garbage plastic cans everyone hates.&lt;/p&gt;&lt;ul&gt;&lt;li&gt;&lt;strong&gt;Tank-like construction:&lt;/strong&gt; Users say this thing is a tank that will outlive me and describe the heavy-gauge steel body with flawless powder coating. After years of plastic cans splitting and cracking, this is what durability looks like.&lt;/li&gt;&lt;li&gt;&lt;strong&gt;Actually seals properly:&lt;/strong&gt; Complete absence of gas odor even in garages and the spring-loaded lid prevents leaks and fuel evaporation. Compare that to plastic cans that turn into gasoline bombs when they swell.&lt;/li&gt;&lt;li&gt;&lt;strong&gt;Watch for weak points:&lt;/strong&gt; The plastic funnel is junk that breaks easily at the hinge, and some users report leaks from bottom seams or when inverted. Plus, the 10-year warranty only covers defects, not the funnel.&lt;/li&gt;&lt;/ul&gt;&lt;br&gt;&lt;p&gt;&lt;strong&gt;Bottom line:&lt;/strong&gt; At $90, it's steep, but you'll never buy another gas can. Just toss the funnel and get a proper one.&lt;/p&gt;</t>
  </si>
  <si>
    <t>&lt;p&gt;The Justrite gas can has excellent long-term repairability with a simple, robust design that allows for maintenance and part replacement.&lt;/p&gt;&lt;ul&gt;&lt;li&gt;&lt;strong&gt;Construction:&lt;/strong&gt; Heavy-gauge galvanized steel body described as tank-like with few failure points. Multiple users confidently state it will outlive them.&lt;/li&gt;&lt;li&gt;&lt;strong&gt;Parts &amp; Service:&lt;/strong&gt; 10-year warranty covers materials and workmanship. The straightforward mechanical design means few complex components to fail - primarily the spring-loaded lid mechanism.&lt;/li&gt;&lt;li&gt;&lt;strong&gt;Weak Points:&lt;/strong&gt; The plastic funnel attachment is consistently identified as fragile and failure-prone, with many users removing and replacing it with aftermarket solutions.&lt;/li&gt;&lt;/ul&gt;&lt;br&gt;&lt;p&gt;&lt;strong&gt;Bottom line:&lt;/strong&gt; Built with durable materials and simple mechanics that can be maintained for decades. Any repairs needed would likely involve basic hardware replacements or seam repair - all standard operations for metal containers.&lt;/p&gt;</t>
  </si>
  <si>
    <t>&lt;p&gt;Justrite offers a robust 10-year limited warranty for their galvanized steel gas cans, covering defects in materials and workmanship - significantly better than industry standards.&lt;/p&gt;&lt;ul&gt;&lt;li&gt;&lt;strong&gt;Coverage:&lt;/strong&gt; 10-year warranty for Type I and Type II metal safety cans, which includes their galvanized steel jerrycans.&lt;/li&gt;&lt;li&gt;&lt;strong&gt;Claim Process:&lt;/strong&gt; Requires written notification within warranty period; customer must return product (freight prepaid) if Justrite determines defect is covered.&lt;/li&gt;&lt;li&gt;&lt;strong&gt;Limitations:&lt;/strong&gt; Warranty excludes misuse, severe treatment, normal wear and tear, and use with incompatible liquids. Replacement is at company's discretion with no cash refunds.&lt;/li&gt;&lt;/ul&gt;&lt;br&gt;&lt;p&gt;&lt;strong&gt;Bottom line:&lt;/strong&gt; The 10-year warranty exceeds typical industry standards and user reviews confirm the product's durability aligns with this long-term coverage, though the claim process requires customer-paid return shipping.&lt;/p&gt;</t>
  </si>
  <si>
    <t xml:space="preserve">&lt;p&gt;&amp;lt;p&amp;gt;This Justrite can earns solid marks for being built to outlive most users. Reviewers consistently praise its tank-like galvanized steel construction that prevents the swelling and cracking that sends plastic cans to landfills every few years.&amp;lt;/p&amp;gt;&amp;lt;ul&amp;gt;&amp;lt;li&amp;gt;&amp;lt;strong&amp;gt;Material durability:&amp;lt;/strong&amp;gt; Users report this can will outlive me and describe it as a one-time purchase that eliminates repeated plastic can replacements&amp;lt;/li&amp;gt;&amp;lt;li&amp;gt;&amp;lt;strong&amp;gt;Repairable design:&amp;lt;/strong&amp;gt; Simple mechanical operation with no complex safety nozzles means less to break and easier fixes when needed&amp;lt;/li&amp;gt;&amp;lt;li&amp;gt;&amp;lt;strong&amp;gt;10-year warranty:&amp;lt;/strong&amp;gt; Manufacturer backing speaks to expected lifespan and reduced waste from premature disposal&amp;lt;/li&amp;gt;&amp;lt;/ul&amp;gt;&amp;lt;br&amp;gt;&amp;lt;p&amp;gt;&amp;lt;strong&amp;gt;Bottom line:&amp;lt;/strong&amp;gt; While no recycled content or end-of-life programs are mentioned, this can&amp;#39;s sheer longevity makes it a sustainable choice by avoiding the disposable plastic can cycle entirely.&amp;lt;/p&amp;gt;&lt;/p&gt;
</t>
  </si>
  <si>
    <t>&lt;p&gt;Justrite's galvanized steel gas cans are a genuine BIFL favorite with an exceptional reputation in a product category known for frustration and disappointment.&lt;/p&gt;&lt;ul&gt;&lt;li&gt;&lt;strong&gt;Durability:&lt;/strong&gt; Consistently described as tank-like construction that will outlive the owner, with 10-year warranty backing quality.&lt;/li&gt;&lt;li&gt;&lt;strong&gt;Function:&lt;/strong&gt; Users praise the tight seal preventing gas odors and the simple, reliable pouring mechanism compared to problematic plastic alternatives.&lt;/li&gt;&lt;li&gt;&lt;strong&gt;Weak points:&lt;/strong&gt; The plastic funnel attachment is universally criticized as flimsy and prone to breaking; many users discard it for a separate funnel.&lt;/li&gt;&lt;/ul&gt;&lt;br&gt;&lt;p&gt;&lt;strong&gt;Bottom line:&lt;/strong&gt; While expensive ($90), Redditors overwhelmingly agree it's worth the investment to escape the cycle of replacing cheap plastic cans that crack, leak, and cause frustrating spills.&lt;/p&gt;</t>
  </si>
  <si>
    <t>This Justrite galvanized steel gas can represents what BIFL is all about—a $90 investment that ends the frustrating cycle of disposable plastic containers. Built like a tank with heavy-gauge steel, it offers exceptional sealing, preventing the fume leakage and swelling common with plastic alternatives. The 10-year warranty backs up its durability claims. Its only significant weakness is the flimsy plastic funnel that most users discard anyway. Perfect for anyone serious about proper fuel storage and tired of replacing inferior products every few years.</t>
  </si>
  <si>
    <t>"Tank-like galvanized steel construction with powder coating that will outlive most owners, completely eliminating the cracking and swelling issues of plastic cans</t>
  </si>
  <si>
    <t>Simple mechanical design means few failure points, with most components being standard hardware that's easily serviced when needed</t>
  </si>
  <si>
    <t>10-year limited warranty exceeds industry standards, though it excludes normal wear and requires customer-paid return shipping</t>
  </si>
  <si>
    <t>At $90, it's expensive but ultimately economical by eliminating repeated replacements and frustration from inferior products</t>
  </si>
  <si>
    <t>Users consistently praise the tight seal that prevents gas odors and the reliable pouring mechanism, while universally criticizing the plastic funnel</t>
  </si>
  <si>
    <t>The Justrite Galvanized Steel Gas Can offers tank-like durability where plastic options fail. Constructed from heavy-gauge galvanized steel with powder coating, this USA-made jerrycan features a self-closing sealed lid with pressure relief and flame arrester for safety. The leak-proof design prevents fuel odors and evaporation, while the ergonomic handle ensures comfortable carrying and pouring. Built to last decades of rigorous use.</t>
  </si>
  <si>
    <t>20+ years with normal use, potentially outlasting the owner</t>
  </si>
  <si>
    <t>What are the main differences between Type I and Type II Justrite galvanized steel gas cans?</t>
  </si>
  <si>
    <t>Type I safety cans have a single opening used for both filling and pouring, while Type II cans feature two separate openings—one for filling and one for pouring, often with a flexible metal hose and trigger mechanism for controlled dispensing. Type I cans typically use a swinging or trigger-release handle, whereas Type II cans have a rigid carry handle with an easy trigger for more precise pouring.</t>
  </si>
  <si>
    <t>Are Justrite galvanized steel gas cans OSHA and NFPA compliant?</t>
  </si>
  <si>
    <t>Yes, Justrite galvanized steel gas cans are designed to meet OSHA and NFPA standards, with most models also FM Global approved and/or Underwriters Laboratories (UL/ULC) listed. They are specifically engineered to control vapors and minimize fire risks in workplace environments.</t>
  </si>
  <si>
    <t>What safety features do Justrite galvanized steel gas cans include?</t>
  </si>
  <si>
    <t>Justrite cans feature a sealed, leak-proof lid with automatic pressure relief (3–5 psig), a stainless steel flame arrester to prevent flashback ignition, and a durable powder-coated finish for chemical and corrosion resistance. Reinforcing ribs on the can body help maintain structural integrity during handling and transport.</t>
  </si>
  <si>
    <t>How do I know which color gas can to use for different fuels?</t>
  </si>
  <si>
    <t>Justrite uses industry-standard color codes: red for gasoline, yellow for diesel, blue for kerosene, and green for oil. OSHA requires gasoline and other flammables with a flashpoint below 80°F to be stored in red cans; color coding for other fuels is a recommended best practice.</t>
  </si>
  <si>
    <t>Can I add oil or additives directly to the gas can?</t>
  </si>
  <si>
    <t>All Justrite safety can sizes have extra capacity to allow for the addition of two-cycle engine oil or other additives without overfilling. Always follow manufacturer instructions and avoid exceeding the maximum fill line to ensure safe operation.</t>
  </si>
  <si>
    <t>Tank-like steel construction outlasts plastic cans</t>
  </si>
  <si>
    <t>Spring-loaded lid prevents gas odor leakage</t>
  </si>
  <si>
    <t>Simple, repairable design with few failure points</t>
  </si>
  <si>
    <t>Backed by 10-year warranty</t>
  </si>
  <si>
    <t>Plastic funnel attachment breaks easily</t>
  </si>
  <si>
    <t>High price point at $90</t>
  </si>
  <si>
    <t>Some report leaks from bottom seams</t>
  </si>
  <si>
    <t>Customer pays return shipping for warranty claims</t>
  </si>
  <si>
    <t>{"frequency":{"frequency":"Monthly / As Needed","description":"Inspect and maintain the galvanized steel gas can monthly or as needed based on use and environmental exposure to ensure safety and durability."},"steps":[{"step":1,"title":"Clean","icon":"clean","description":"Wipe the exterior with a damp cloth and mild detergent to remove dirt and residues. Avoid abrasive cleaners that may damage the galvanized coating. Rinse and dry thoroughly to prevent rust.","products":[{"name":"Mild dish soap","price":"$5"}]},{"step":2,"title":"Condition / Maintain","icon":"condition","description":"Check the can’s vents, caps, and seals regularly for damage or blockage. Apply a light coat of oil or corrosion inhibitor to metal parts to preserve the galvanized finish and maintain pressure relief features.","products":[{"name":"WD-40 Multi-Use Product","price":"$7-10"}]},{"step":3,"title":"Protect / Store","icon":"protect","description":"Store in a cool, dry place away from direct sunlight and extreme temperature fluctuations to prevent pressure buildup or vacuum formation. Keep the can upright and secure to avoid dents or punctures during transport and storage.","products":[]}]}</t>
  </si>
  <si>
    <t>Manufactured in Justrite's plant based in Mattoon, IL, USA with domestic and foreign parts</t>
  </si>
  <si>
    <t>jerrycan, steel gas can, fuel storage, leak-proof container, safety can, flame arrester, emergency fuel, durable gasoline container, galvanized steel, usa made</t>
  </si>
  <si>
    <t>Emergency fuel storage, Long-term gasoline storage, Off-road vehicle trips, Power equipment refueling, Workshop or garage storage</t>
  </si>
  <si>
    <t>""After years of plastic cans splitting and cracking, this is what durability looks like. Complete absence of gas odor even in garages." – Reddit user</t>
  </si>
  <si>
    <t>This thing is a tank that will outlive me. Just toss the funnel and get a proper one—you'll never buy another gas can." – Amazon reviewer</t>
  </si>
  <si>
    <t>Arrow</t>
  </si>
  <si>
    <t>T50 Heavy Duty Manual Staple Gun</t>
  </si>
  <si>
    <t>https://www.amazon.com/Arrow-Fastener-T50-Heavy-Staple/dp/B00002ND61?keywords=Arrow%2BT50&amp;amp;qid=1705034128&amp;amp;sr=8-1&amp;amp;th=1&amp;amp;linkCode=ll1&amp;amp;tag=buyitforlife08-20&amp;amp;linkId=f4d1512f90b7d8bbebfdf2393c35f885&amp;amp;language=en_US&amp;amp;ref_=as_li_ss_tl</t>
  </si>
  <si>
    <t>https://amzn.to/3K8QcUd</t>
  </si>
  <si>
    <t>B00002ND61</t>
  </si>
  <si>
    <t>https://docs.google.com/document/d/1VnhT_DyuJfxZHqToRd3w0b7ANNHhKFYGU8B-N9T7nIk</t>
  </si>
  <si>
    <t>https://docs.google.com/document/d/1tK_8zBneR3jNuy8agtZou9mmIBnajxQnYABVmS5k6pk/edit</t>
  </si>
  <si>
    <t>https://docs.google.com/document/d/11CQ_VY2yjO3kA-CZi4FlaLjyHV25gRfpO08U3MQX23U/edit</t>
  </si>
  <si>
    <t>https://docs.google.com/document/d/1QoeY6IfFryxmRyCmKFhgPCxPx94t-sdssem5vuAyaYE/edit</t>
  </si>
  <si>
    <t>https://docs.google.com/document/d/1sLHuuLWG3nnhOsSXJ-KubSaWT8LrI5wW7JNB5e8K-Jg/edit</t>
  </si>
  <si>
    <t>https://www.amazon.com/stores/ArrowFastener/page/2C99EF34-E1BD-4D12-ACE4-F39A937B04D8?is_byline_deeplink=true&amp;deeplink=24DD62EA-6244-4A51-9782-3C62C0C95DEA&amp;redirect_store_id=2C99EF34-E1BD-4D12-ACE4-F39A937B04D8&amp;lp_asin=B00002ND61&amp;ref_=ast_bln&amp;store_ref=bl_ast_dp_brandLogo_sto</t>
  </si>
  <si>
    <t>https://m.media-amazon.com/images/I/61cCBRe2o9L._AC_SL1500_.jpg</t>
  </si>
  <si>
    <t>https://m.media-amazon.com/images/I/61cCBRe2o9L._AC_SL1500_.jpg, https://m.media-amazon.com/images/I/61pt3lkn58L._AC_SL1500_.jpg, https://m.media-amazon.com/images/I/81UHaZT3MOL._AC_SL1500_.jpg, https://m.media-amazon.com/images/I/81yGAE8QTML._AC_SL1500_.jpg, https://m.media-amazon.com/images/I/61gsa9bqtrL._AC_SL1500_.jpg, https://m.media-amazon.com/images/I/81b69FkYLzL._AC_SL1500_.jpg, https://m.media-amazon.com/images/I/61RBIcWRV8L._AC_SL1000_.jpg, https://m.media-amazon.com/images/I/71M2ai6cBrS._AC_SL1500_.jpg, https://m.media-amazon.com/images/I/71O8Kt+H3TL._AC_SL1500_.jpg, https://m.media-amazon.com/images/I/617HHMFd85L._AC_SL1500_.jpg, https://m.media-amazon.com/images/I/51CDBRToKpL._AC_SL1500_.jpg, https://m.media-amazon.com/images/I/61Insb+LJKL._AC_SL1500_.jpg, https://m.media-amazon.com/images/I/61HOyip8aKL._AC_SL1500_.jpg</t>
  </si>
  <si>
    <t>Office Products &gt; Office &amp; School Supplies &gt; Staplers &amp; Punches &gt; Manual Staplers &gt; Heavy-Duty Staplers</t>
  </si>
  <si>
    <t>SAVE TIME AND ENERGY: This stapler is great for professional or household projects like installing insulation, upholstery, wood, general repairs, and crafts; it belongs in the workshop of any builder, maker, or crafter COMFORT AND CONSISTENCY: The high leverage handle on this stapler provides a comfortable experience and helps ensure that each strike drives the staples though the materials you are fastening EFFICIENCY AND VISIBILITY: The rear-load magazine with jam-resistant mechanism provides a smooth stapling experience; the staple-viewing window takes the guesswork out of knowing when to reload HEAVY DUTY CONSTRUCTION: Featuring a chromed-steel body, this tool has the strength for any job; the steel parts have been hardened in a 1,500-degree furnace for maximum durability STAPLE GUN STAPLES: This tool works best with Arrow T50 Staples in 1/4-Inch, 5/16-Inch, 3/8-Inch, 1/2-Inch, or 9/16-Inch (sold separately); T50 staples are used for heavy-duty applications – from crafting and general home repairs to upholstering chairs and window treatments</t>
  </si>
  <si>
    <t>The Arrow T50 Heavy Duty Staple Gun Is A Classic Tool. As Arrow’S Flagship Product, It’S Known For Its Dependability And Is A Favorite Of Both Professional Craftsmen And Ambitious Diyers Alike. Over 50 Million Arrow T50 Heavy Duty Staple Gun Units Have Been Sold Since The 1950S, Making It One Of The Best-Selling Staple Guns Of All Time. Constructed Of Steel That Has Been Hardened Within A 1,500-Degree Furnace, This Staple Gun Can Withstand The Most Difficult Craftwork. It Features An Attractive All-Chrome Steel Body, A Mighty Coil Spring, Jam-Resistant Mechanisms, And A Convenient Staple-Viewing Window That Makes It Easy To Tell When It’S Time To Reload. The Arrow T50 Heavy Duty Staple Gun Is Ideal For Professional And General Repairs, Insulation Installation, Light Trim, Upholstery, And More.</t>
  </si>
  <si>
    <t>11 x 3 x 2 inches</t>
  </si>
  <si>
    <t>SAVE TIME AND ENERGY: This stapler is great for professional or household projects like installing insulation, upholstery, wood, general repairs, and crafts; it belongs in the workshop of any builder, maker, or crafter</t>
  </si>
  <si>
    <t>COMFORT AND CONSISTENCY: The high leverage handle on this stapler provides a comfortable experience and helps ensure that each strike drives the staples though the materials you are fastening</t>
  </si>
  <si>
    <t>EFFICIENCY AND VISIBILITY: The rear-load magazine with jam-resistant mechanism provides a smooth stapling experience; the staple-viewing window takes the guesswork out of knowing when to reload</t>
  </si>
  <si>
    <t>HEAVY DUTY CONSTRUCTION: Featuring a chromed-steel body, this tool has the strength for any job; the steel parts have been hardened in a 1,500-degree furnace for maximum durability</t>
  </si>
  <si>
    <t>STAPLE GUN STAPLES: This tool works best with Arrow T50 Staples in 1/4-Inch, 5/16-Inch, 3/8-Inch, 1/2-Inch, or 9/16-Inch (sold separately); T50 staples are used for heavy-duty applications – from crafting and general home repairs to upholstering chairs and window treatments</t>
  </si>
  <si>
    <t>&lt;p&gt;The Arrow T50 tells a tale of two staplers: vintage models that last 40-50 years versus modern ones that jam constantly or break within days.&lt;/p&gt;&lt;ul&gt;&lt;li&gt;&lt;strong&gt;Legacy vs Reality:&lt;/strong&gt; Users report their dad's ancient T50 worked like a champ while new ones arrive with rust in the staple channel and misaligned parts—clear signs of quality control nosedive&lt;/li&gt;&lt;li&gt;&lt;strong&gt;The Jamming Epidemic:&lt;/strong&gt; For every one staple that actually worked, at least six jammed inside forcing constant disassembly—this killer flaw makes the tool basically unusable for many buyers&lt;/li&gt;&lt;li&gt;&lt;strong&gt;Built Like a Tank, Works Like a Lemon:&lt;/strong&gt; The all-metal construction feels solid but internal mechanisms fail fast with rivets popping after minimal use and springs losing tension quickly&lt;/li&gt;&lt;/ul&gt;&lt;br&gt;&lt;p&gt;&lt;strong&gt;Bottom line:&lt;/strong&gt; Could've been great, but modern Arrow T50s are riding on fumes from their legendary past. The community is split between those lucky enough to get a working unit and the majority dealing with constant jams. For true BIFL performance, hunt down a vintage model instead.&lt;/p&gt;</t>
  </si>
  <si>
    <t>&lt;p&gt;The Arrow T50 staple gun has significant repairability challenges despite its metal construction. Reviews reveal a stark difference between vintage and current models.&lt;/p&gt;&lt;ul&gt;&lt;li&gt;&lt;strong&gt;Design issues:&lt;/strong&gt; Tool uses riveted construction instead of screws, making it nearly impossible to disassemble for proper repairs or deep jam clearing.&lt;/li&gt;&lt;li&gt;&lt;strong&gt;Parts access:&lt;/strong&gt; Warranty covers defects but users report having to perform microsurgery to clear frequent jams, suggesting no user-serviceable internal components.&lt;/li&gt;&lt;li&gt;&lt;strong&gt;Durability variance:&lt;/strong&gt; Many users report vintage models lasting 40-50 years while modern ones fail quickly, indicating manufacturing quality decline that affects repairability.&lt;/li&gt;&lt;/ul&gt;&lt;br&gt;&lt;p&gt;&lt;strong&gt;Bottom line:&lt;/strong&gt; Adequate repairability for surface-level jams, but riveted construction prevents proper disassembly for more serious issues, making this a middling performer for long-term maintenance despite its BIFL legacy.&lt;/p&gt;</t>
  </si>
  <si>
    <t>&lt;p&gt;Arrow offers a limited lifetime warranty on the T50 staple gun that covers defects in materials and workmanship for as long as the original purchaser owns it.&lt;/p&gt;&lt;ul&gt;&lt;li&gt;&lt;strong&gt;Coverage Terms:&lt;/strong&gt; Free repair or replacement if the tool proves defective under normal use, though labor costs aren't included.&lt;/li&gt;&lt;li&gt;&lt;strong&gt;Claim Process:&lt;/strong&gt; Requires proof of purchase and contact through customer service (800-776-2228) or by mail.&lt;/li&gt;&lt;li&gt;&lt;strong&gt;Limitations:&lt;/strong&gt; Doesn't cover normal wear and tear, misuse, or damage from non-Arrow staples - important restrictions to note.&lt;/li&gt;&lt;/ul&gt;&lt;br&gt;&lt;p&gt;&lt;strong&gt;Bottom line:&lt;/strong&gt; A solid lifetime warranty from an established brand, though community reviews suggest quality has declined in recent models compared to the legendary durability of vintage Arrow tools.&lt;/p&gt;</t>
  </si>
  <si>
    <t xml:space="preserve">&lt;p&gt;&amp;lt;p&amp;gt;No sustainability information found in user reviews. The T50 reviews focus entirely on performance, durability, and quality control issues without mentioning materials sourcing, environmental impact, or eco-friendly practices.&amp;lt;/p&amp;gt;&amp;lt;ul&amp;gt;&amp;lt;li&amp;gt;&amp;lt;strong&amp;gt;Durability paradox:&amp;lt;/strong&amp;gt; Older models lasting 40-50 years suggest excellent longevity potential, but modern units frequently jam or break within days&amp;lt;/li&amp;gt;&amp;lt;li&amp;gt;&amp;lt;strong&amp;gt;All-metal construction:&amp;lt;/strong&amp;gt; Chrome-steel body avoids plastic waste, and vintage models prove the design can last generations when properly manufactured&amp;lt;/li&amp;gt;&amp;lt;li&amp;gt;&amp;lt;strong&amp;gt;Repairability concerns:&amp;lt;/strong&amp;gt; Riveted construction prevents user maintenance, forcing disposal when jams become severe&amp;lt;/li&amp;gt;&amp;lt;/ul&amp;gt;&amp;lt;br&amp;gt;&amp;lt;p&amp;gt;&amp;lt;strong&amp;gt;Bottom line:&amp;lt;/strong&amp;gt; Without explicit sustainability data, this scores neutral at 5.0. While the all-metal design and potential for multi-decade use align with BIFL principles, current quality control issues undermine any environmental benefits of longevity.&amp;lt;/p&amp;gt;&lt;/p&gt;
</t>
  </si>
  <si>
    <t>&lt;p&gt;The Arrow T50 staple gun has a deeply split reputation in the BIFL community. Vintage models are celebrated while current ones face harsh criticism.&lt;/p&gt;&lt;ul&gt;&lt;li&gt;&lt;strong&gt;Historical Reputation:&lt;/strong&gt; Older models from 20-50 years ago are considered true BIFL items, with many users reporting parents' guns still working perfectly after decades.&lt;/li&gt;&lt;li&gt;&lt;strong&gt;Modern Quality Issues:&lt;/strong&gt; Recent purchasers consistently report severe jamming problems, requiring frequent disassembly and frustrating workflow.&lt;/li&gt;&lt;li&gt;&lt;strong&gt;Construction Concerns:&lt;/strong&gt; While the all-metal body is appreciated, users note manufacturing inconsistency with rivets failing, misaligned parts, and out-of-box defects.&lt;/li&gt;&lt;/ul&gt;&lt;br&gt;&lt;p&gt;&lt;strong&gt;Bottom line:&lt;/strong&gt; The T50 maintains a cult following based on its historical durability, but current quality control issues have severely damaged its BIFL status, with many Redditors actively seeking alternatives despite the brand's legacy.&lt;/p&gt;</t>
  </si>
  <si>
    <t>The Arrow T50 staple gun lives in the shadow of its legendary past. While vintage models are true BIFL champions lasting 40-50 years, modern versions suffer from severe quality control issues, frequent jamming, and premature failure. The solid lifetime warranty and all-metal construction can't overcome the fundamental performance problems. Hunt down a vintage model if possible, as today's T50 is a gamble at best. This tool demonstrates how BIFL status can erode when manufacturing standards decline, despite keeping the same design that once made it great.</t>
  </si>
  <si>
    <t>"Modern T50s suffer from chronic jamming issues - expect six jams for every successful staple according to user reports</t>
  </si>
  <si>
    <t>All-metal construction looks robust but riveted assembly prevents proper repairs when internal mechanisms fail</t>
  </si>
  <si>
    <t>Limited lifetime warranty is strong on paper but can't fix the fundamental design and quality control problems</t>
  </si>
  <si>
    <t>Reasonable price point is negated by poor reliability, making it an expensive frustration rather than a value</t>
  </si>
  <si>
    <t>Community consensus shows a stark divide: vintage models are treasured while current versions are actively avoided</t>
  </si>
  <si>
    <t>The Arrow T50 Heavy Duty Staple Gun features a chromed-steel body hardened in a 1,500-degree furnace for maximum durability. This all-metal stapler provides high leverage for consistent staple driving through various materials. With a rear-load magazine and staple viewing window, it's designed for efficiency across multiple applications from upholstery to insulation installation. The ergonomic handle reduces fatigue during extended use.</t>
  </si>
  <si>
    <t>Vintage models have proven to last 40+ years, but current models may require replacement within 5-10 years depending on frequency of use and maintenance</t>
  </si>
  <si>
    <t>What staple sizes and types does the Arrow T50 Heavy Duty Manual Staple Gun use?</t>
  </si>
  <si>
    <t>The T50 staple gun accepts T50-type heavy duty staples in various sizes, commonly including 1/4", 5/16", 3/8", 1/2", 17/32", and 9/16". Some variants, like the T50RED, can also use 18-gauge brad nails up to 25 mm.</t>
  </si>
  <si>
    <t>Is the Arrow T50 staple gun suitable for heavy-duty tasks?</t>
  </si>
  <si>
    <t>Yes, the T50 is built for heavy-duty use with all-steel construction, a high carbon hardened steel working part, and a powerful coil spring, making it suitable for carpet, upholstery, and wood.</t>
  </si>
  <si>
    <t>Does the Arrow T50 staple gun have a jam-proof mechanism?</t>
  </si>
  <si>
    <t>Yes, it features a patented jam-proof mechanism to help prevent jamming, enhancing reliability during extended use.</t>
  </si>
  <si>
    <t>What are the key features of the Arrow T50 staple gun?</t>
  </si>
  <si>
    <t>Key features include all-steel or chrome housing, jam-resistant mechanism, staple viewing window, ergonomic handle (on some models), and compatibility with multiple T50 staple sizes. The T50RED model adds quick bottom loading and hi/low power adjustment.</t>
  </si>
  <si>
    <t>What is the warranty period for the Arrow T50 staple gun?</t>
  </si>
  <si>
    <t>The standard T50 staple gun typically comes with a limited lifetime warranty, while the T50RED model specifically offers a 1-year limited warranty.</t>
  </si>
  <si>
    <t>Vintage models last 40-50 years</t>
  </si>
  <si>
    <t>No plastic parts to break</t>
  </si>
  <si>
    <t>Frequent jamming issues in modern models</t>
  </si>
  <si>
    <t>Riveted design prevents proper repairs</t>
  </si>
  <si>
    <t>Quality control has significantly declined</t>
  </si>
  <si>
    <t>Internal mechanisms fail prematurely</t>
  </si>
  <si>
    <t>{"frequency":{"frequency":"As needed and after each use","description":"Perform cleaning and jam clearing after each use or whenever the staple gun jams to ensure reliable operation and longevity."},"steps":[{"step":1,"title":"Clean","icon":"clean","description":"Remove any jammed staples by unlocking and sliding out the pusher, then unscrewing the channel to clear debris. Use needle nose pliers or a screwdriver to extract stuck staples. Avoid using water or harsh solvents that could cause rust.","products":[{"name":"Needle Nose Pliers","price":"$10-15"},{"name":"Spray Can Compressed Air","price":"$5-10"}]},{"step":2,"title":"Condition / Maintain","icon":"condition","description":"Lightly lubricate the moving parts with a general-purpose machine oil to maintain smooth action and prevent rust. Periodically check and tighten screws, but avoid over-tightening to keep parts aligned.","products":[{"name":"3-in-1 Multipurpose Oil","price":"$6-12"}]},{"step":3,"title":"Protect / Store","icon":"protect","description":"Store the staple gun in a dry location free from humidity and dust. Keep it in a toolbox or protective case to avoid damage and corrosion when not in use.","products":[]}]}</t>
  </si>
  <si>
    <t>Made in the USA with decades of proven durability; Arrow T50 staple guns are known for their American-made quality.</t>
  </si>
  <si>
    <t>manual staple gun, heavy duty stapler, upholstery tool, chrome-steel construction, home repair equipment, diy stapler, workshop essential, arrow t50, fastening tool, craft supplies</t>
  </si>
  <si>
    <t>Upholstery projects, Installing insulation, Home repairs and crafts, Window treatment installation, Workshop construction tasks</t>
  </si>
  <si>
    <t>""Users report their dad's ancient T50 worked like a champ while new ones arrive with rust in the staple channel and misaligned parts." – Reddit user</t>
  </si>
  <si>
    <t>For every one staple that actually worked, at least six jammed inside forcing constant disassembly." – Amazon reviewer</t>
  </si>
  <si>
    <t>Saunders</t>
  </si>
  <si>
    <t>Aluminum 3 Ring Binder</t>
  </si>
  <si>
    <t>https://www.amazon.com/Saunders-Recycled-1-5-Inches-12-Inches-00604/dp/B0018KLYPQ?th=1&amp;amp;linkCode=ll1&amp;amp;tag=buyitforlife08-20&amp;amp;linkId=429bcd886d3c49eb2e56603442a6b54c&amp;amp;language=en_US&amp;amp;ref_=as_li_ss_tl</t>
  </si>
  <si>
    <t>https://amzn.to/4nb7VsF</t>
  </si>
  <si>
    <t>B0018KLYPQ</t>
  </si>
  <si>
    <t>https://docs.google.com/document/d/1f_Lxaz3oJxsBIpyF8haDw4lHZzgggiLrkYz92z74h5k</t>
  </si>
  <si>
    <t>https://docs.google.com/document/d/1xXKpHGfY_cGzQlhjjRMNgmukk874vuM0UNlgbjbzJp4/edit</t>
  </si>
  <si>
    <t>https://docs.google.com/document/d/1us-acEzwh_Tl8X6-mK2KFfIbrxGP_F7-gN9xCtPKTg4/edit</t>
  </si>
  <si>
    <t>https://docs.google.com/document/d/1wvvgWLW_K4-P1jaArGrTj9ONxbkC_6LvZPTOuuupizQ/edit</t>
  </si>
  <si>
    <t>https://docs.google.com/document/d/1g-WlJMNg81VdfR-o597Cx_vJPGuDPJKxeSeloNfyAqo/edit</t>
  </si>
  <si>
    <t>https://www.amazon.com/stores/Saunders/page/8BC06E78-8E76-418A-9330-E6B8429FD6EC?is_byline_deeplink=true&amp;deeplink=51FAE4F5-7BC2-45D9-B151-AC8ED59321FF&amp;redirect_store_id=8BC06E78-8E76-418A-9330-E6B8429FD6EC&amp;lp_asin=B0018KLYPQ&amp;ref_=ast_bln&amp;store_ref=bl_ast_dp_brandLogo_sto</t>
  </si>
  <si>
    <t>https://m.media-amazon.com/images/I/61dWB4pNN9L._AC_SL1500_.jpg</t>
  </si>
  <si>
    <t>https://m.media-amazon.com/images/I/61dWB4pNN9L._AC_SL1500_.jpg, https://m.media-amazon.com/images/I/712nLW1rF-L._AC_SL1500_.jpg, https://m.media-amazon.com/images/I/71Zg5OZT-OL._AC_SL1500_.jpg, https://m.media-amazon.com/images/I/71JZm5CzFPL._AC_SL1500_.jpg</t>
  </si>
  <si>
    <t>Office Products &gt; Office &amp; School Supplies &gt; Binders &amp; Binding Systems &gt; Binders &gt; Round Ring Binders</t>
  </si>
  <si>
    <t>Durable recycled aluminum with a minimum of 60% post-consumer waste Made in the USA Top quality ring system and flat spine with heavy duty hinges 1 1/2 Inch spine</t>
  </si>
  <si>
    <t>Made from durable recycled aluminum with 60% post-consumer waste, Saunders 1.5 inch Ring Binder (00604) features a top quality clip system and flat spine with heavy duty hinges. Made in the USA!! Perfect for controlled environments, shop manuals, construction sites or to archive important documents! Get organized for life!</t>
  </si>
  <si>
    <t>2 x 10.7 x 10.8 inches</t>
  </si>
  <si>
    <t>Durable recycled aluminum with a minimum of 60% post-consumer waste</t>
  </si>
  <si>
    <t>Top quality ring system and flat spine with heavy duty hinges</t>
  </si>
  <si>
    <t>1 1/2 Inch spine</t>
  </si>
  <si>
    <t>&lt;p&gt;This aluminum binder is a tale of two products: bulletproof shell, bargain-bin rings. The community is split between those who got lucky with a good unit and those whose rings failed within months.&lt;/p&gt;&lt;ul&gt;&lt;li&gt;&lt;strong&gt;Shell wins, rings lose:&lt;/strong&gt; Users report the aluminum case surviving being thrown, stepped on, and used in military environments for years. But many say the rings bend and misalign just like any cheap binder - one reviewer asked what if the case is aluminum if the rings are going to last as long as a standard binder?&lt;/li&gt;&lt;li&gt;&lt;strong&gt;Quality control roulette:&lt;/strong&gt; Some units arrive with hinge pins sliding out, sharp edges needing user sanding, and rings that won't close properly from day one. Others work flawlessly for years in harsh conditions.&lt;/li&gt;&lt;li&gt;&lt;strong&gt;Reddit's verdict:&lt;/strong&gt; The BIFL community desperately wants this exact product concept but with over-engineered rings. The fact that Saunders pairs an indestructible shell with standard ring hardware is seen as a missed opportunity.&lt;/li&gt;&lt;/ul&gt;&lt;br&gt;&lt;p&gt;&lt;strong&gt;Bottom line:&lt;/strong&gt; Could've been legendary, but the weak rings torpedo its BIFL status. If you get a good unit and baby the rings, it'll outlast 10 vinyl binders. If not, you've got an expensive paperweight.&lt;/p&gt;</t>
  </si>
  <si>
    <t>&lt;p&gt;The Saunders Aluminum 3 Ring Binder has a durable exterior but a critical weak point in its non-serviceable ring mechanism.&lt;/p&gt;&lt;ul&gt;&lt;li&gt;&lt;strong&gt;Shell Durability:&lt;/strong&gt; Many users report the aluminum shell withstands years of abuse in harsh environments, surviving being thrown, stepped on, and dropped.&lt;/li&gt;&lt;li&gt;&lt;strong&gt;Critical Failure Point:&lt;/strong&gt; The standard ring mechanism is consistently identified as flimsy and prone to misalignment or failure, with no indication it can be replaced separately from the shell.&lt;/li&gt;&lt;li&gt;&lt;strong&gt;Design Issues:&lt;/strong&gt; Users mention hinge pins that slide out, sharp edges requiring DIY sanding, and no evidence of manufacturer support for repairs or replacement parts.&lt;/li&gt;&lt;/ul&gt;&lt;br&gt;&lt;p&gt;&lt;strong&gt;Bottom line:&lt;/strong&gt; The binder offers a nearly indestructible shell but is ultimately limited by its non-replaceable, failure-prone ring mechanism - when that breaks, the entire binder becomes useless despite the sturdy exterior.&lt;/p&gt;</t>
  </si>
  <si>
    <t>&lt;p&gt;Saunders offers a one-year limited warranty on their aluminum binders, covering defects and performance issues under normal use. While this is better than no warranty, it's fairly standard for office products.&lt;/p&gt;&lt;ul&gt;&lt;li&gt;&lt;strong&gt;Coverage:&lt;/strong&gt; One-year limited warranty against defects and performance issues during normal use&lt;/li&gt;&lt;li&gt;&lt;strong&gt;Claim Process:&lt;/strong&gt; Contact Saunders customer service directly, though specific claim procedures aren't detailed in available information&lt;/li&gt;&lt;li&gt;&lt;strong&gt;User Experience:&lt;/strong&gt; No significant user reports confirming successful warranty claims, suggesting the warranty is present but not particularly remarkable&lt;/li&gt;&lt;/ul&gt;&lt;br&gt;&lt;p&gt;&lt;strong&gt;Bottom line:&lt;/strong&gt; A basic 1-2 year warranty with clear terms but no evidence of exceptional service or generous handling of claims. The warranty is average for the category but doesn't stand out as a reason to choose this product.&lt;/p&gt;</t>
  </si>
  <si>
    <t xml:space="preserve">&lt;p&gt;&amp;lt;p&amp;gt;No sustainability claims or evidence found in the reviews. Users focus on durability and long-term value but don&amp;#39;t mention recycled materials, eco-friendly manufacturing, or end-of-life disposal.&amp;lt;/p&amp;gt;&amp;lt;ul&amp;gt;&amp;lt;li&amp;gt;&amp;lt;strong&amp;gt;Waste reduction potential:&amp;lt;/strong&amp;gt; Multiple reviewers celebrate not having to replace cheap binders every few months, with one asking why pay for plastic binders that fall apart within a year&amp;lt;/li&amp;gt;&amp;lt;li&amp;gt;&amp;lt;strong&amp;gt;Material longevity:&amp;lt;/strong&amp;gt; Aluminum shell praised as indestructible and easy to clean, suggesting it could last many years if the ring mechanism holds up&amp;lt;/li&amp;gt;&amp;lt;li&amp;gt;&amp;lt;strong&amp;gt;Repairability concerns:&amp;lt;/strong&amp;gt; The weak ring mechanism is a critical flaw that makes the entire binder useless when it fails, forcing full replacement rather than repair&amp;lt;/li&amp;gt;&amp;lt;/ul&amp;gt;&amp;lt;br&amp;gt;&amp;lt;p&amp;gt;&amp;lt;strong&amp;gt;Bottom line:&amp;lt;/strong&amp;gt; While the aluminum construction reduces waste compared to disposable binders, the lack of any environmental certifications, recycled content claims, or repair options keeps this at a neutral sustainability score.&amp;lt;/p&amp;gt;&lt;/p&gt;
</t>
  </si>
  <si>
    <t>&lt;p&gt;The Saunders Aluminum 3 Ring Binder has mixed reviews among durability-focused communities. The aluminum exterior receives strong praise, but the internal ring mechanism is consistently identified as a critical weak point.&lt;/p&gt;&lt;ul&gt;&lt;li&gt;&lt;strong&gt;Shell durability:&lt;/strong&gt; Many users report the aluminum body withstanding years of abuse in demanding environments (military, schools, field work).&lt;/li&gt;&lt;li&gt;&lt;strong&gt;Value proposition:&lt;/strong&gt; Users consistently frame it as an investment that eliminates the waste of replacing multiple cheap binders.&lt;/li&gt;&lt;li&gt;&lt;strong&gt;Quality control issues:&lt;/strong&gt; Significant complaints about flimsy ring mechanisms that fail prematurely, misaligned rings, and inconsistent manufacturing quality.&lt;/li&gt;&lt;/ul&gt;&lt;br&gt;&lt;p&gt;&lt;strong&gt;Bottom line:&lt;/strong&gt; Redditors agree this is a product with excellent concept but inconsistent execution - potentially BIFL if you get a good one, but the weak ring mechanism remains a fundamental design flaw that prevents universal recommendation.&lt;/p&gt;</t>
  </si>
  <si>
    <t>The Saunders Aluminum 3 Ring Binder is a half-measure BIFL product: bulletproof exterior married to bargain-bin rings. Its BIFL potential is crippled by a critical design flaw - when the rings inevitably fail, the indestructible shell becomes useless. Perfect for those who need an externally durable binder and won't stress the rings, but cannot be recommended as a true buy-it-for-life product. You're paying premium prices for a fundamentally compromised design that might outlast regular binders, but falls short of genuine BIFL status.</t>
  </si>
  <si>
    <t>"Nearly indestructible aluminum shell survives abuse that would destroy standard binders, but the ring mechanism is a critical failure point</t>
  </si>
  <si>
    <t>Zero repair options when rings fail - the entire unit becomes a paperweight despite the pristine exterior</t>
  </si>
  <si>
    <t>One-year limited warranty is merely average with no standout service reputation</t>
  </si>
  <si>
    <t>At 3-5x the price of standard binders, the value proposition only makes sense if you're brutal on exteriors but gentle on rings</t>
  </si>
  <si>
    <t>Community consensus: brilliant concept hampered by subpar rings and inconsistent quality control</t>
  </si>
  <si>
    <t>The Saunders Aluminum 3 Ring Binder combines industrial-grade durability with everyday functionality. Made in the USA with 60% post-consumer recycled aluminum, this 1.5-inch binder features a virtually indestructible shell and flat spine design with heavy-duty hinges. Built to withstand demanding environments from classrooms to field sites, it provides lasting value by eliminating the constant replacement of standard vinyl binders.</t>
  </si>
  <si>
    <t>5-10 years depending on ring mechanism quality and usage patterns</t>
  </si>
  <si>
    <t>What size paper does the Saunders Aluminum 3 Ring Binder hold?</t>
  </si>
  <si>
    <t>The Saunders Aluminum 3 Ring Binder holds standard letter-size paper measuring 8.5" x 11" or 11" x 8.5" depending on orientation, suitable for typical documents and sheets.</t>
  </si>
  <si>
    <t>What is the capacity of the ring binder in terms of paper thickness?</t>
  </si>
  <si>
    <t>Capacity varies by model: some Saunders Aluminum 3 Ring Binders hold up to 1 inch, while others can hold up to 2 inches of documents, accommodating different volumes of paper.</t>
  </si>
  <si>
    <t>What material is used to make Saunders Aluminum 3 Ring Binders?</t>
  </si>
  <si>
    <t>The binders are made of heavy-duty, damage-resistant aluminum constructed from recycled materials, commonly containing around 89% recycled aluminum with post-consumer waste content.</t>
  </si>
  <si>
    <t>Are the rings in Saunders Aluminum 3 Ring Binders round or D-shaped?</t>
  </si>
  <si>
    <t>The Saunders Aluminum 3 Ring Binders use round ring mechanisms, which securely hold documents and provide durability for heavy use.</t>
  </si>
  <si>
    <t>Is the cover of the Saunders Aluminum 3 Ring Binder foldable or rigid?</t>
  </si>
  <si>
    <t>The binder's front cover is designed to fold under the back cover, offering flexibility, durability, and protecting papers especially in tough environments like construction sites.</t>
  </si>
  <si>
    <t>Nearly indestructible aluminum shell</t>
  </si>
  <si>
    <t>Survives harsh environments and abuse</t>
  </si>
  <si>
    <t>Eliminates waste from replacing cheap binders</t>
  </si>
  <si>
    <t>Weak ring mechanism prone to failure</t>
  </si>
  <si>
    <t>No repair options for broken rings</t>
  </si>
  <si>
    <t>Basic one-year warranty coverage</t>
  </si>
  <si>
    <t>{"frequency":{"frequency":"As Needed","description":"Maintain the binder when you notice dirt buildup, ring misalignment, or after heavy use to ensure smooth operation and durability."},"steps":[{"step":1,"title":"Clean","icon":"clean","description":"Wipe the aluminum covers and rings with a soft, damp cloth to remove dust and debris. Avoid abrasive cleaners or harsh chemicals that could scratch or damage the aluminum finish.","products":[{"name":"Microfiber Cleaning Cloth","price":"$5-10"},{"name":"Mild Dish Soap (diluted)","price":"$3-8"}]},{"step":2,"title":"Condition / Maintain","icon":"condition","description":"Check the alignment of the 3-ring mechanism regularly and gently adjust rings to close any gaps by squeezing them carefully with your fingers or a flat tool to keep rings properly aligned and locking securely.","products":[{"name":"Silicone Spray Lubricant","price":"$6-12"}]},{"step":3,"title":"Protect / Store","icon":"protect","description":"Store the binder in a dry environment away from direct sunlight to prevent discoloration or corrosion. Keep it closed when not in use to protect the rings and papers inside.","products":[]}]}</t>
  </si>
  <si>
    <t>Manufactured in the USA with facilities in California and Texas, specializing in aluminum products since the company's founding in Maine.</t>
  </si>
  <si>
    <t>aluminum binder, durable office supplies, recycled materials, heavy duty binder, american made, ring binder, industrial strength, organization tools, document storage, weather resistant</t>
  </si>
  <si>
    <t>Field work documentation, Military personnel records, Construction project management, Heavy-use classroom materials, Outdoor data collection</t>
  </si>
  <si>
    <t>""Why pay for an aluminum case if the rings are going to last as long as a standard binder? Could've been legendary, but the weak rings torpedo its BIFL status." – Reddit user</t>
  </si>
  <si>
    <t>The aluminum case survived being thrown, stepped on, and used in military environments for years, but the rings bent and misaligned just like any cheap binder." – Amazon reviewer</t>
  </si>
  <si>
    <t>Ram</t>
  </si>
  <si>
    <t>Mount Phone Mounts</t>
  </si>
  <si>
    <t>https://www.amazon.com/RAM-MOUNTS-RAP-HOL-UN7B-201U-Universal-X-Grip/dp/B00DUK0SZO/ref=sr_1_1?crid=ICSW9RSJAYWJ&amp;dib=eyJ2IjoiMSJ9.ZIyovM9V8sCosP0KMtVCXa90AmHKPW8XFNefh9cmQKJ9zE5zRRU5ijewmsLWIpGcNWjgoEstnCs1S4rnjzutj0QiudXUtw3t23gXoAHakBufGSchSeW5QtkLNlmjJdFFY6dZnPD2o8xgBsM7WRNNYQpDoo6hQReFKLLP33Gg0tS37-vjBFm-h1_BK5M1ABJAmzZBfhy1NJS1M1n_XJ6Wp9qjofVuarYdOVUvwnzLYfgsIHxSdQqYSZirBBWBb58JrXcB7TKDHnyfzBHAEkvbVJuYCHA5WFRYbqmwcevJEfI.q1eG3Fn6lYTVIzbHdOgO50UEuBtiPHZOP3dVvosij2U&amp;dib_tag=se&amp;keywords=Ram%2BMount%2BPhone%2BMount&amp;linkCode=ll2&amp;linkId=cda043b1dbf73ae0ab7a9b78b849b636&amp;qid=1758267663&amp;sprefix=ram%2Bmount%2Bphone%2Bmoun%2Caps%2C93&amp;sr=8-1&amp;th=1</t>
  </si>
  <si>
    <t>https://amzn.to/4nb7Wgd</t>
  </si>
  <si>
    <t>B00DUK0SZO</t>
  </si>
  <si>
    <t>https://docs.google.com/document/d/1wTkDlHirgUQUhbt55oAZVMz5N7GVqFd8bmbqmnM1Hus</t>
  </si>
  <si>
    <t>https://docs.google.com/document/d/1xvKW0hBm91V1Gz1l645VVDpBCbdMu4maZS4qeFPI4D8/edit</t>
  </si>
  <si>
    <t>https://docs.google.com/document/d/130sVR4EKEvHUgrSotuloDsMYvsNeo2bJT_u0dEjipQA/edit</t>
  </si>
  <si>
    <t>https://docs.google.com/document/d/1RYGCwzlZPQaYORZi2UliPpxoBBnoxPYXfTdufVz9nDk/edit</t>
  </si>
  <si>
    <t>https://docs.google.com/document/d/1-dhxXuicC6TDJ0eNaEkj4s1uvaad-gW-hMM0j5xim-I/edit</t>
  </si>
  <si>
    <t>https://www.amazon.com/stores/RAMMounts/page/46B7427E-6C9D-48FB-ACEE-C3973B91DD65?lp_asin=B00DUK0SZO&amp;ref_=ast_bln&amp;store_ref=bl_ast_dp_brandLogo_sto</t>
  </si>
  <si>
    <t>https://m.media-amazon.com/images/I/71MwcicUDnL._AC_SL1500_.jpg</t>
  </si>
  <si>
    <t>https://m.media-amazon.com/images/I/71MwcicUDnL._AC_SL1500_.jpg, https://m.media-amazon.com/images/I/51Ek9-V11-L._AC_SL1000_.jpg, https://m.media-amazon.com/images/I/81WKY9riypL._AC_SL1500_.jpg, https://m.media-amazon.com/images/I/81ecUipTJlL._AC_SL1500_.jpg, https://m.media-amazon.com/images/I/51-SrTatY8L._AC_.jpg, https://m.media-amazon.com/images/I/41M+HqjdaEL._AC_.jpg, https://m.media-amazon.com/images/I/418S6JxnpOL._AC_.jpg, https://m.media-amazon.com/images/I/41F-rZbyynL._AC_.jpg, https://m.media-amazon.com/images/I/41uOI6o2pYL._AC_.jpg</t>
  </si>
  <si>
    <t>Cell Phones &amp; Accessories &gt; Accessories &gt; Automobile Accessories &gt; Cradles</t>
  </si>
  <si>
    <t>Spring-loaded 'X' design with rubber caps sports great holding power without hiding your phone; includes optional device tether for peace of mind during rugged use Compatible with B size ball bases; ball and socket technology allows for near-infinite adjustability Made of stainless steel components and high-strength composite for durability and reliability in the most demanding environments Backed by a lifetime warranty</t>
  </si>
  <si>
    <t>Spring-loaded 'X' design with rubber caps sports great holding power without hiding your phone; includes optional device tether for peace of mind during rugged use</t>
  </si>
  <si>
    <t>Compatible with B size ball bases; ball and socket technology allows for near-infinite adjustability</t>
  </si>
  <si>
    <t>Made of stainless steel components and high-strength composite for durability and reliability in the most demanding environments</t>
  </si>
  <si>
    <t>Backed by a lifetime warranty</t>
  </si>
  <si>
    <t>&lt;p&gt;Finally, something built right — RAM X-Grip delivers rock-solid performance that motorcycle riders trust at 80mph on rough terrain. Users report years of flawless service across thousands of miles, with many calling it the only mount that actually works after trying 10+ alternatives.&lt;/p&gt;&lt;ul&gt;&lt;li&gt;&lt;strong&gt;Bomb-proof grip:&lt;/strong&gt; Users say the stinking strong grip survived crashes and never dropped their phones, even on brutal off-road trails&lt;/li&gt;&lt;li&gt;&lt;strong&gt;Modular system wins:&lt;/strong&gt; Swap between vehicles easily — one user moves theirs between motorcycle, car, boat, and Jeep just by changing bases&lt;/li&gt;&lt;li&gt;&lt;strong&gt;Weak points exist:&lt;/strong&gt; Rubber tips fall off frequently and the tether breaks easily — community recommends ditching both immediately&lt;/li&gt;&lt;li&gt;&lt;strong&gt;Button interference:&lt;/strong&gt; Arms press side buttons on many phones, requiring careful positioning that gets old fast&lt;/li&gt;&lt;/ul&gt;&lt;br&gt;&lt;p&gt;&lt;strong&gt;Bottom line:&lt;/strong&gt; Worth every penny for the core mount's bulletproof reliability and lifetime warranty, but those rubber bits are pure garbage — toss them day one and you've got a true BIFL winner.&lt;/p&gt;</t>
  </si>
  <si>
    <t>&lt;p&gt;RAM X-Grip mounts offer solid repairability with a modular design that supports component replacement without specialized tools.&lt;/p&gt;&lt;ul&gt;&lt;li&gt;&lt;strong&gt;Modular components:&lt;/strong&gt; Ball-and-socket system allows easy swapping of individual parts when worn or damaged. Users report years of use with the ability to replace just what breaks.&lt;/li&gt;&lt;li&gt;&lt;strong&gt;Common failure points:&lt;/strong&gt; Rubber tips on X-Grip arms frequently fall off or break, but these are replaceable. Rubber safety tethers also break but can be substituted.&lt;/li&gt;&lt;li&gt;&lt;strong&gt;Support &amp; parts:&lt;/strong&gt; Backed by a lifetime warranty on mounting hardware (30 years), with active support for replacements of defective components. Replacement parts appear to be readily available.&lt;/li&gt;&lt;/ul&gt;&lt;br&gt;&lt;p&gt;&lt;strong&gt;Bottom line:&lt;/strong&gt; Built for longevity with a repair-friendly design that lets you fix common issues without replacing the entire unit, though you'll occasionally need to replace rubber components that wear out.&lt;/p&gt;</t>
  </si>
  <si>
    <t>&lt;p&gt;RAM Mounts offers a lifetime limited warranty (defined as 30 years) on all mounting components for manufacturing defects, positioning them as a premium BIFL option in the phone mount market.&lt;/p&gt;&lt;ul&gt;&lt;li&gt;&lt;strong&gt;Coverage:&lt;/strong&gt; Lifetime for mounting hardware, 1-3 years for electronic components.&lt;/li&gt;&lt;li&gt;&lt;strong&gt;Claim Process:&lt;/strong&gt; Requires photos of defective product, proof of purchase, and obtaining an RMA before returning.&lt;/li&gt;&lt;li&gt;&lt;strong&gt;Limitations:&lt;/strong&gt; Does not cover attached devices, abuse/alterations, or wear items like suction cups and rubber feet.&lt;/li&gt;&lt;/ul&gt;&lt;br&gt;&lt;p&gt;&lt;strong&gt;Bottom line:&lt;/strong&gt; RAM stands behind their products with a genuinely honored lifetime warranty, but be aware they won't cover damage to your phone if a mount fails - their responsibility extends only to replacing the mount itself.&lt;/p&gt;</t>
  </si>
  <si>
    <t xml:space="preserve">&lt;p&gt;&amp;lt;p&amp;gt;No sustainability information found in reviews. Users focus entirely on durability and performance, but don&amp;#39;t mention materials sourcing, recycling, or environmental impact.&amp;lt;/p&amp;gt;&amp;lt;ul&amp;gt;&amp;lt;li&amp;gt;&amp;lt;strong&amp;gt;Lifetime warranty:&amp;lt;/strong&amp;gt; RAM offers 30-year coverage suggesting built-to-last design philosophy that reduces replacement waste&amp;lt;/li&amp;gt;&amp;lt;li&amp;gt;&amp;lt;strong&amp;gt;Modular system:&amp;lt;/strong&amp;gt; Users praise ability to swap components between vehicles rather than buying multiple complete units&amp;lt;/li&amp;gt;&amp;lt;li&amp;gt;&amp;lt;strong&amp;gt;Rubber tips fail:&amp;lt;/strong&amp;gt; Multiple reports of these small parts falling off and getting lost, creating microplastic waste&amp;lt;/li&amp;gt;&amp;lt;/ul&amp;gt;&amp;lt;br&amp;gt;&amp;lt;p&amp;gt;&amp;lt;strong&amp;gt;Bottom line:&amp;lt;/strong&amp;gt; While built to last for decades (good for reducing waste), there&amp;#39;s zero transparency about materials, manufacturing, or end-of-life recycling. The modular design helps, but those failing rubber bits are concerning.&amp;lt;/p&amp;gt;&lt;/p&gt;
</t>
  </si>
  <si>
    <t>&lt;p&gt;RAM mounts have earned legendary status in the BIFL community as the gold standard for phone mounting solutions. They're consistently praised across Reddit and review sites for exceptional durability and reliability in demanding conditions.&lt;/p&gt;&lt;ul&gt;&lt;li&gt;&lt;strong&gt;Standout strengths:&lt;/strong&gt; Rock-solid grip even during high vibration (motorcycles, off-roading), modular ball-mount system for versatility across vehicles, and lifetime warranty.&lt;/li&gt;&lt;li&gt;&lt;strong&gt;Common complaints:&lt;/strong&gt; Rubber tips on X-Grip can fall off, grip arms sometimes press phone buttons, slight wobble possible in certain positions.&lt;/li&gt;&lt;li&gt;&lt;strong&gt;Community wisdom:&lt;/strong&gt; Redditors consistently recommend paying the premium price for this over cheaper alternatives that fail quickly - viewed as a proper investment rather than a disposable accessory.&lt;/li&gt;&lt;/ul&gt;&lt;br&gt;&lt;p&gt;&lt;strong&gt;Bottom line:&lt;/strong&gt; Universally considered the definitive BIFL phone mount; users report years of dependable use where others fail within months. The community consensus is clear: buy once, cry once.&lt;/p&gt;</t>
  </si>
  <si>
    <t>RAM X-Grip mounts earn their BIFL status with exceptional durability under extreme conditions that would destroy lesser mounts. The combination of bombproof construction, lifetime warranty, and modular design makes this a clear investment rather than an expense. While those rubber tips and safety tethers are disappointingly flimsy, the core mount is bulletproof reliable. Perfect for power users, especially motorcyclists and off-roaders who need absolute confidence at high speeds, though casual users might find cheaper options sufficient.</t>
  </si>
  <si>
    <t>"Survives 80mph motorcycle rides and off-road abuse where competitors consistently fail - the X-Grip is the mount users buy after trying 10+ alternatives</t>
  </si>
  <si>
    <t>Modular design allows individual component replacement without tools, though you'll need to replace those failing rubber tips frequently</t>
  </si>
  <si>
    <t>Legitimate lifetime (30-year) warranty on mounting hardware that users confirm is actually honored, though it won't cover damage to your phone</t>
  </si>
  <si>
    <t>Premium price justified by decades of reliable service across multiple vehicles, boats and motorcycles - true BIFL economics</t>
  </si>
  <si>
    <t>Universally regarded as the gold standard across Reddit and review sites, with regular users insisting cheaper alternatives are false economy</t>
  </si>
  <si>
    <t>The RAM X-Grip phone mount delivers exceptional stability across all terrains with its robust stainless steel and high-strength composite construction. Featuring a spring-loaded design with a secure four-point grip, this mount offers near-infinite adjustability through its ball-and-socket technology. Compatible with various vehicles via interchangeable bases, it's engineered for reliability in demanding environments and backed by a lifetime warranty.</t>
  </si>
  <si>
    <t>10+ years with normal use; backed by a 30-year lifetime warranty</t>
  </si>
  <si>
    <t>Do RAM Mounts provide shock and vibration protection?</t>
  </si>
  <si>
    <t>Yes, RAM Mounts are designed to reduce shock and vibration through their patented rubber ball and socket system, which helps protect devices from excessive movement. However, they may not completely alleviate all vibration-related issues, especially those affecting iPhone cameras.</t>
  </si>
  <si>
    <t>How does the RAM X-Grip phone holder secure devices?</t>
  </si>
  <si>
    <t>The RAM X-Grip is a spring-loaded holder that securely grips a wide range of devices. It is ideal for everyday use but may require a tether for added security in high-vibration environments.</t>
  </si>
  <si>
    <t>Can the RAM X-Grip swivel or rotate?</t>
  </si>
  <si>
    <t>While the standard RAM X-Grip does not have built-in swiveling capabilities beyond its typical side-to-side movement, there is a rotating version available. This version allows for adjustable tension and easy switching between portrait and landscape orientations.</t>
  </si>
  <si>
    <t>What mounting options are available for RAM Mounts?</t>
  </si>
  <si>
    <t>RAM Mounts offer various base options, including suction cups, flexible adhesive bases, and cup holder mounts. These allow for installation on different surfaces without requiring drilling.</t>
  </si>
  <si>
    <t>How do I purchase replacement hardware for RAM Mounts?</t>
  </si>
  <si>
    <t>If you need replacement hardware, it typically cannot be purchased separately. You would need to buy the entire product again unless a hardware pack is available.</t>
  </si>
  <si>
    <t>Rock-solid grip in high-vibration conditions</t>
  </si>
  <si>
    <t>Modular system fits multiple vehicles</t>
  </si>
  <si>
    <t>Years of flawless service reported</t>
  </si>
  <si>
    <t>Rubber tips fall off frequently</t>
  </si>
  <si>
    <t>Arms can press phone buttons</t>
  </si>
  <si>
    <t>Tether strap breaks easily</t>
  </si>
  <si>
    <t>{"frequency":{"frequency":"As Needed","description":"Clean and maintain RAM Phone Mounts as needed, especially if you notice dirt, reduced grip, or looseness to ensure peak performance and longevity."},"steps":[{"step":1,"title":"Clean","icon":"clean","description":"Wipe the mount and grip area with a soft cloth dampened with mild soap and water. Avoid harsh chemicals, abrasives, or solvents that could degrade the materials. Dry thoroughly to prevent corrosion or sticky residue.","products":[{"name":"Mild Dish Soap","price":"$5"},{"name":"Microfiber Cleaning Cloth","price":"$7"}]},{"step":2,"title":"Condition / Maintain","icon":"condition","description":"Periodically check and tighten all screws, bolts, and ball joints to prevent looseness. For thread locks, applying a blue thread locker can help keep connections secure without damaging the mount.","products":[{"name":"Blue Thread Locker (e.g., Loctite Blue 242)","price":"$8-12"}]},{"step":3,"title":"Protect / Store","icon":"protect","description":"When not in use, store the mount in a clean, dry environment away from direct sunlight or extreme temperatures. If mounted in a vehicle, avoid prolonged exposure to harsh weather and consider removing the device during extended storage.","products":[]}]}</t>
  </si>
  <si>
    <t>Manufactured and assembled in Washington, USA, primarily at RAM Mounts’ Seattle and Kelso facilities.</t>
  </si>
  <si>
    <t>phone mount, motorcycle accessories, ram mounts, vehicle phone holder, durable mount, off-road gear, modular mounting system, ball socket mount, lifetime warranty, vibration resistant</t>
  </si>
  <si>
    <t>Motorcycle riding in rough terrain, Off-road vehicle navigation, Multi-vehicle phone mounting, Boating and water sports, Daily commuting</t>
  </si>
  <si>
    <t>""Worth every penny for the core mount's bulletproof reliability - toss the garbage rubber bits day one and you've got a true BIFL winner." – BIFL reviewer</t>
  </si>
  <si>
    <t>Survived crashes and never dropped my phone, even on brutal off-road trails after thousands of miles when everything else failed." – Reddit user</t>
  </si>
  <si>
    <t>Roughneck Storage Totes / Bins / Containers</t>
  </si>
  <si>
    <t>https://www.amazon.com/Rubbermaid-Roughneck%EF%B8%8F-Variety-Stackable-Containers/dp/B0BPTK9S6Z/ref=sr_1_6?crid=17C0KIX1FW07H&amp;dib=eyJ2IjoiMSJ9.zvTE44f7UHjGLcAWYfKBqN1xNaOOdvXJUy4TFP30Qz-RBom4KvbxuCVtQN6YK5YCE5polJ2XP5Pcna4sk8bf20fWMqYTWjQE2vhPAJQdXLAZXuMM787CVmHh9GcZWvzZiYodHzpsr3V_VAQWzYlxb7YTCJkTWmeX66oufWHDlSKmBDqSDa3w4GruVPPrIvBXOnR5SUQvf5bZla6MeIq7bxo9Ip37xWTc9GPEoLCWNmhPmv8axFfPILVt2qyf96C9QAwysKRbQrMTRLNOd8YHASnT2qbRQFb-GGE_xqnX9Kg.sNzC1TFulsd8zZKfmtBx0jAcLcl5vvjBkED3YWCzIhs&amp;dib_tag=se&amp;keywords=Rubbermaid%2B%22Roughneck%22%2B%22Totes%22&amp;linkCode=ll2&amp;linkId=eaa2389daa7914edd81260882e8c8d13&amp;qid=1758267783&amp;sprefix=rubbermaid%2Broughneck%2Btotes%2B%2Caps%2C92&amp;sr=8-6&amp;th=1</t>
  </si>
  <si>
    <t>https://amzn.to/4gvYPV1</t>
  </si>
  <si>
    <t>B0BPTK9S6Z</t>
  </si>
  <si>
    <t>https://docs.google.com/document/d/1Mv6xgeDOj3c_KRgDehcY4Gqw3eTJLD862SNFN26KNpM</t>
  </si>
  <si>
    <t>https://docs.google.com/document/d/1xZOxvnoNlrDcHWg2nANthsrTzPGf8IycaykmIVPKApo/edit</t>
  </si>
  <si>
    <t>https://docs.google.com/document/d/1EkcLROAWTlQYvqfM6XNGSrt7xZjgDlggVynAQE0DtK4/edit</t>
  </si>
  <si>
    <t>https://docs.google.com/document/d/1CWzZdX1ibWP1WdgOD12MZl5FWFifNEfq1WJEd0rQ8QE/edit</t>
  </si>
  <si>
    <t>https://docs.google.com/document/d/1NqDYny3wHsNlG9kQ0-kyXlSXpX2CYawqIFhhI8D3pW8/edit</t>
  </si>
  <si>
    <t>https://www.amazon.com/stores/Rubbermaid/page/502D841D-FF13-4EB6-82A1-17A435ED5C36?lp_asin=B0BPTK9S6Z&amp;ref_=ast_bln&amp;store_ref=bl_ast_dp_brandLogo_sto</t>
  </si>
  <si>
    <t>https://m.media-amazon.com/images/I/71I7v98YLxL._AC_SL1500_.jpg</t>
  </si>
  <si>
    <t>https://m.media-amazon.com/images/I/71I7v98YLxL._AC_SL1500_.jpg, https://m.media-amazon.com/images/I/71OnN0fEXYL._AC_SL1500_.jpg, https://m.media-amazon.com/images/I/71zK4RDmnBL._AC_SL1500_.jpg, https://m.media-amazon.com/images/I/51sGzMhvYfL._AC_SL1000_.jpg, https://m.media-amazon.com/images/I/81DfUm2O9IL._AC_SL1500_.jpg, https://m.media-amazon.com/images/I/81CSgb+HYJL._AC_SL1500_.jpg, https://m.media-amazon.com/images/I/81dDIH8c+-L._AC_SL1500_.jpg</t>
  </si>
  <si>
    <t>MADE IN USA: Durable construction for reliable long-term storage VERSATILE STORAGE SOLUTION: Perfect for attics, basements, garages; ideal for decorations, tools, sports gear, camping, and crafts EXTREME TEMPERATURE RESISTANCE: Built with proven Rubbermaid durability, these impact-resistant heavy duty totes for storage can withstand temperatures from 0 to 115°F, ensuring they won't crack or buckle. SPACE-SAVING STACKABLE DESIGN: Recessed lids allow secure stacking; maximizes storage in homes, garages, and for travel; dimensions: 32.3'' x 20.4'' x 16.7'' WASHABLE AND REUSABLE: Washable totes and lids for easy maintenance and repeated use, reducing waste with long-lasting durability</t>
  </si>
  <si>
    <t>Rubbermaid Roughneck Tote Storage Bins and Lids are engineered for reliable long-term storage, perfect for use in garages, basements, attics, and more. These heavy-duty storage bins keep your items secure and organized, while helping to hide clutter. With a sturdy construction that withstands harsh temperatures from 0 to 115°F, your belongings are protected in all environments, whether in a chilly garage or a hot attic. Proudly manufactured in the USA, they are impact-resistant to prevent cracking or buckling, designed for all-season use. The snap-tight lid ensures items are protected from dust and pests, while recessed lids allow stable stacking, maximizing your storage space efficiently. Rubbermaid Roughneck storage bins are not only versatile but also feature washable totes and lids for easy maintenance and repeated use. Ideal for storing large items, holiday decorations, tools, sports equipment, camping gear, and more, these bins offer a durable solution for all your storage needs.</t>
  </si>
  <si>
    <t>23.87"L x 15.87"W x 16.37"H</t>
  </si>
  <si>
    <t>MADE IN USA: Durable construction for reliable long-term storage</t>
  </si>
  <si>
    <t>VERSATILE STORAGE SOLUTION: Perfect for attics, basements, garages; ideal for decorations, tools, sports gear, camping, and crafts</t>
  </si>
  <si>
    <t>EXTREME TEMPERATURE RESISTANCE: Built with proven Rubbermaid durability, these impact-resistant heavy duty totes for storage can withstand temperatures from 0 to 115°F, ensuring they won't crack or buckle.</t>
  </si>
  <si>
    <t>SPACE-SAVING STACKABLE DESIGN: Recessed lids allow secure stacking; maximizes storage in homes, garages, and for travel; dimensions: 32.3'' x 20.4'' x 16.7''</t>
  </si>
  <si>
    <t>WASHABLE AND REUSABLE: Washable totes and lids for easy maintenance and repeated use, reducing waste with long-lasting durability</t>
  </si>
  <si>
    <t>&lt;p&gt;These totes are living off their past glory. While 25+ year old Roughnecks are still going strong, the newer ones are a different story — and that's what you'll be buying today.&lt;/p&gt;&lt;ul&gt;&lt;li&gt;&lt;strong&gt;Legacy vs. Reality:&lt;/strong&gt; Users report their 1990s totes survived decades of abuse, but recent purchases crack within 2 years and develop brittle lids that snap in cold weather&lt;/li&gt;&lt;li&gt;&lt;strong&gt;Quality Decline Confirmed:&lt;/strong&gt; Multiple long-term customers say the plastic composition changed, with newer bins feeling thinner and secreting sticky films that ruin stored linens&lt;/li&gt;&lt;li&gt;&lt;strong&gt;Still Better Than Bargain Bins:&lt;/strong&gt; Despite the decline, they outlast Sterilite and no-name brands, especially if kept indoors away from temperature extremes&lt;/li&gt;&lt;/ul&gt;&lt;br&gt;&lt;p&gt;&lt;strong&gt;Bottom line:&lt;/strong&gt; Could've been BIFL champions, but Rubbermaid chose cheaper materials over their reputation. The 10-year warranty helps, but you're gambling on whether you'll get a good batch or one with warped lids.&lt;/p&gt;</t>
  </si>
  <si>
    <t>&lt;p&gt;Rubbermaid Roughneck totes have moderate repairability with declining serviceability in newer models.&lt;/p&gt;&lt;ul&gt;&lt;li&gt;&lt;strong&gt;Container damage:&lt;/strong&gt; Cracked or broken container bodies generally cannot be repaired, as many users report plastic is thinner in newer models and prone to cracking. Users with older models from the 90s note those containers have survived decades without failure.&lt;/li&gt;&lt;li&gt;&lt;strong&gt;Lid issues:&lt;/strong&gt; Many users report warped or ill-fitting lids on newer models. Replacement lids are difficult to source separately, forcing replacement of entire units when just the lid fails.&lt;/li&gt;&lt;li&gt;&lt;strong&gt;Warranty support:&lt;/strong&gt; 10-year limited warranty exists but is pro-rated and covers only manufacturing defects, not wear and tear or environmental damage. Warranty claims require original receipt and are non-transferable.&lt;/li&gt;&lt;/ul&gt;&lt;br&gt;&lt;p&gt;&lt;strong&gt;Bottom line:&lt;/strong&gt; Older Roughnecks were near-BIFL quality, but current models offer limited repairability with no manufacturer-supported parts program. When they break, expect to replace the entire unit.&lt;/p&gt;</t>
  </si>
  <si>
    <t>&lt;p&gt;Rubbermaid Roughneck storage containers come with a 10-year limited warranty against defects in materials and manufacturing under normal household use. Documentation is clear and detailed.&lt;/p&gt;&lt;ul&gt;&lt;li&gt;&lt;strong&gt;Coverage:&lt;/strong&gt; Defects in material and workmanship for indoor household storage use only; excludes commercial, outdoor, or improper use.&lt;/li&gt;&lt;li&gt;&lt;strong&gt;Remedy:&lt;/strong&gt; Rubbermaid will replace defective parts or entire product; for older items they offer pro-rated refunds (10% reduction per year owned).&lt;/li&gt;&lt;li&gt;&lt;strong&gt;Claim Process:&lt;/strong&gt; Requires original receipt or manufacturing date code, contact information, and defect description submitted to Consumer Services.&lt;/li&gt;&lt;/ul&gt;&lt;br&gt;&lt;p&gt;&lt;strong&gt;Bottom line:&lt;/strong&gt; A genuinely long-term warranty that's backed by clear terms and a fair pro-rated system. User reports confirm Rubbermaid generally honors this policy, though perceived product quality has declined over decades despite warranty coverage remaining consistent.&lt;/p&gt;</t>
  </si>
  <si>
    <t xml:space="preserve">&lt;p&gt;&amp;lt;p&amp;gt;The reviews contain virtually no information about Rubbermaid&amp;#39;s sustainability practices, materials sourcing, or environmental impact. Users focus entirely on durability and functionality without mentioning recycled content, recyclability, or eco-friendly manufacturing.&amp;lt;/p&amp;gt;&amp;lt;ul&amp;gt;&amp;lt;li&amp;gt;&amp;lt;strong&amp;gt;Longevity as sustainability:&amp;lt;/strong&amp;gt; Multiple users report bins lasting 20-40 years, which reduces waste through replacement avoidance&amp;lt;/li&amp;gt;&amp;lt;li&amp;gt;&amp;lt;strong&amp;gt;Quality decline concern:&amp;lt;/strong&amp;gt; Recent reviews indicate thinner plastic and brittleness in newer models, potentially shortening product lifespan&amp;lt;/li&amp;gt;&amp;lt;li&amp;gt;&amp;lt;strong&amp;gt;No eco-claims found:&amp;lt;/strong&amp;gt; Neither positive nor negative environmental attributes are discussed in any reviews&amp;lt;/li&amp;gt;&amp;lt;/ul&amp;gt;&amp;lt;br&amp;gt;&amp;lt;p&amp;gt;&amp;lt;strong&amp;gt;Bottom line:&amp;lt;/strong&amp;gt; While the legacy products demonstrate exceptional longevity (a key sustainability factor), the absence of any environmental information in reviews makes a proper sustainability assessment impossible. The declining quality trend could mean more frequent replacements and increased waste.&amp;lt;/p&amp;gt;&lt;/p&gt;
</t>
  </si>
  <si>
    <t>&lt;p&gt;Rubbermaid Roughneck totes have a sharply divided reputation in the BIFL community, with vintage models praised but newer ones criticized.&lt;/p&gt;&lt;ul&gt;&lt;li&gt;&lt;strong&gt;Legacy Reputation:&lt;/strong&gt; Older models (20+ years) are legendary for durability, with users reporting totes from the 1990s still in perfect condition despite decades of use.&lt;/li&gt;&lt;li&gt;&lt;strong&gt;Quality Decline:&lt;/strong&gt; Recent models are consistently criticized for thinner plastic, brittle lids that crack easily, and overall flimsier construction compared to their predecessors.&lt;/li&gt;&lt;li&gt;&lt;strong&gt;Mixed Value Proposition:&lt;/strong&gt; Still considered better than cheap alternatives, but many question if current models deserve the premium price when older versions were significantly more durable.&lt;/li&gt;&lt;/ul&gt;&lt;br&gt;&lt;p&gt;&lt;strong&gt;Bottom line:&lt;/strong&gt; The community views these as a shadow of their former BIFL glory - better than budget options but suffering from manufacturing quality decline that's particularly disappointing to longtime brand loyalists.&lt;/p&gt;</t>
  </si>
  <si>
    <t>Rubbermaid Roughneck totes exemplify how great BIFL products can decline over time. Vintage models (20+ years old) remain legendary, but what you'll buy today is significantly inferior—thinner plastic, brittle in cold, and prone to cracking within 2 years. While still outlasting bargain brands and backed by a solid 10-year warranty, these containers have sacrificed legacy quality for profit margins. Best for indoor storage in temperature-controlled environments, and for buyers who accept they're buying a shadow of the BIFL legend these once were.</t>
  </si>
  <si>
    <t>"Today's Roughnecks are living on borrowed reputation—1990s models lasted decades, current ones often crack within 2 years</t>
  </si>
  <si>
    <t>When they break, expect to replace the entire unit—replacement lids aren't available and the thinner plastic doesn't repair well</t>
  </si>
  <si>
    <t>The 10-year limited warranty is genuinely honored with a fair pro-rated system, providing some peace of mind</t>
  </si>
  <si>
    <t>Premium priced but declining quality makes value questionable; still better than bargain brands if kept indoors</t>
  </si>
  <si>
    <t>Community consensus shows sharp nostalgia for what these were versus disappointment in what they've become</t>
  </si>
  <si>
    <t>Rubbermaid Roughneck Storage Totes offer practical, stackable organization for home storage needs. Made in the USA with impact-resistant plastic, these containers feature recessed lids for secure stacking and can withstand temperatures from 0-115°F. Ideal for organizing seasonal items, sports equipment, and household goods, these washable totes maximize storage space in garages, basements, and attics.</t>
  </si>
  <si>
    <t>5-10 years with indoor use, possibly longer when stored away from temperature extremes</t>
  </si>
  <si>
    <t>What are the dimensions of the Rubbermaid Roughneck Storage Totes?</t>
  </si>
  <si>
    <t>The exterior dimensions of the 18-gallon Roughneck Storage Tote are approximately 23.875 inches long, 15.875 inches wide, and 16.375 inches high. The interior dimensions are about 17.5 inches long, 10.75 inches wide, and 16.25 inches high.</t>
  </si>
  <si>
    <t>Are Rubbermaid Roughneck Storage Totes leak-proof? Can they hold liquids?</t>
  </si>
  <si>
    <t>Although the totes are sealed and food-safe, Rubbermaid does not recommend using Roughneck totes for liquid storage. Temporary use with water showed no leaks, but they are primarily designed for dry storage.</t>
  </si>
  <si>
    <t>What is the weight capacity of Rubbermaid Roughneck Storage Totes?</t>
  </si>
  <si>
    <t>The 18-gallon Roughneck Storage Tote has a load capacity of up to 72 pounds, while the 14-gallon tote supports up to 56 pounds.</t>
  </si>
  <si>
    <t>Are Rubbermaid Roughneck Storage Totes stackable and durable?</t>
  </si>
  <si>
    <t>Yes, these totes are designed to be stackable without cracking or buckling. They are made for lifetime durability and can tolerate temperature extremes, making them sturdier than many competing storage bins.</t>
  </si>
  <si>
    <t>Do Rubbermaid Roughneck Storage Totes have secure lids and easy-to-handle features?</t>
  </si>
  <si>
    <t>Yes, Roughneck totes feature stay-tight lids that help protect contents and make long-term storage easier. They also have sturdy built-in handles for easy carrying.</t>
  </si>
  <si>
    <t>Better durability than budget alternatives</t>
  </si>
  <si>
    <t>10-year warranty with clear terms</t>
  </si>
  <si>
    <t>Older models have lasted 20+ years</t>
  </si>
  <si>
    <t>Stackable design with secure lids</t>
  </si>
  <si>
    <t>Quality declined significantly in newer models</t>
  </si>
  <si>
    <t>Recent lids crack easily in cold</t>
  </si>
  <si>
    <t>Thinner plastic than vintage versions</t>
  </si>
  <si>
    <t>{"frequency":{"frequency":"Monthly / As Needed","description":"Clean and inspect Roughneck storage totes monthly or after heavy use to maintain durability and performance."},"steps":[{"step":1,"title":"Clean","icon":"clean","description":"Wash totes with mild soap and warm water using a soft cloth or sponge. Avoid harsh chemicals or abrasive scrubbers that can damage the polyethylene surface. Rinse thoroughly and let air dry completely.","products":[{"name":"Mild Dish Soap","price":"$5-10"},{"name":"Soft Cleaning Cloth","price":"$5"}]},{"step":2,"title":"Condition / Maintain","icon":"condition","description":"Inspect for cracks or damage, especially near the base and seams. Do not use harsh solvents or lubricants as they can weaken the plastic. Avoid storing liquids inside as pressure can crack the container.","products":[]},{"step":3,"title":"Protect / Store","icon":"protect","description":"Store in a cool, dry place out of direct sunlight to prevent fading and brittleness. When stacking, avoid overloading to prevent warping or cracking. Keep off rough surfaces or damp areas to maintain structural integrity.","products":[]}]}</t>
  </si>
  <si>
    <t>Rubbermaid Roughneck storage totes are made in the USA and backed by a lifetime warranty</t>
  </si>
  <si>
    <t>storage containers, plastic bins, stackable totes, home organization, garage storage, seasonal storage, rubbermaid, roughneck, moving containers, household bins</t>
  </si>
  <si>
    <t>Seasonal decoration storage, Garage organization, Basement storage, Moving and relocation, Attic organization</t>
  </si>
  <si>
    <t>""My totes from the 90s survived decades of abuse, but my recent purchases cracked within 2 years and the lids snap in cold weather." – Reddit user</t>
  </si>
  <si>
    <t>Still better than cheap alternatives, but why am I paying premium prices for thinner plastic that secretes a sticky film on my stored linens?" – Amazon reviewer</t>
  </si>
  <si>
    <t>FastenMaster</t>
  </si>
  <si>
    <t>HB 220 Pro Glue Gun</t>
  </si>
  <si>
    <t>https://www.amazon.com/FastenMaster-220-Adhesive-Melt-Applicator/dp/B00U0L3C4U?&amp;amp;linkCode=ll1&amp;amp;tag=buyitforlife08-20&amp;amp;linkId=d9ae4f79050240ee0493c08a7fbedb1a&amp;amp;language=en_US&amp;amp;ref_=as_li_ss_tl</t>
  </si>
  <si>
    <t>https://amzn.to/47LWGCc</t>
  </si>
  <si>
    <t>B00U0L3C4U</t>
  </si>
  <si>
    <t>https://docs.google.com/document/d/1bp6r6D9RJBxWoc7vBJLAd6sz8edrNNZL7MEiIc7VM9Q</t>
  </si>
  <si>
    <t>https://docs.google.com/document/d/1akrGWs2gDvZvZvDSglWhDaOyAHkyIMzdhUUePiynxI4/edit</t>
  </si>
  <si>
    <t>https://docs.google.com/document/d/11WSRr0F2gxeM_PgrOXl_7uxCXT4z7_b8MSWeeYxAyeY/edit</t>
  </si>
  <si>
    <t>https://docs.google.com/document/d/1qaeZdkpANxWbPk2Gbob5VOqA8Bp34PaMG5senQepyhU/edit</t>
  </si>
  <si>
    <t>https://www.amazon.com/FASTENMASTER/b/ref=bl_dp_s_web_3028176011?ie=UTF8&amp;node=3028176011&amp;field-lbr_brands_browse-bin=FASTENMASTER</t>
  </si>
  <si>
    <t>https://m.media-amazon.com/images/I/71PRidE5tkL._AC_SL1500_.jpg</t>
  </si>
  <si>
    <t>Arts, Crafts &amp; Sewing &gt; Crafting &gt; Craft Supplies &gt; Adhesives &gt; Craft Glue Guns &amp; Sticks &gt; Glue Guns</t>
  </si>
  <si>
    <t>The FastenMaster HB 220 Pro Adhesive Hot Melt Applicator is a professional-grade glue gun designed for high-demand applications. With a powerful 220-watt heating element, it reaches operating temperatures between 285°F and 428°F (140°C to 220°C) in under 5 minutes. The adjustable full-hand trigger and mechanical stroke control allow for precise adhesive flow, making it ideal for flooring installations, woodworking, and general construction tasks. Compatible with 1/2" glue sticks, it delivers a melt rate of 1.5 to 2.6 lbs per hour, depending on adhesive type and temperature settings. The applicator includes a removable stand, temperature adjustment screwdriver, and a plastic carrying case for convenience.</t>
  </si>
  <si>
    <t>15.25 x 4 x 13 inches</t>
  </si>
  <si>
    <t>&lt;p&gt;This tank of a glue gun lives up to its professional promise, with users ditching their graveyard of broken hobby guns for this one-and-done purchase.&lt;/p&gt;&lt;ul&gt;&lt;li&gt;&lt;strong&gt;Built Like a Brick:&lt;/strong&gt; Multiple reviewers explicitly bought this to replace cheaper failed glue guns, calling it heavy duty and built to last — classic BIFL validation from users who've been burned before&lt;/li&gt;&lt;li&gt;&lt;strong&gt;Design That Actually Works:&lt;/strong&gt; The rock-solid integrated stand gets universal praise for stability compared to flimsy wire stands that plague cheaper models, preventing tip-overs and accidents over years of use&lt;/li&gt;&lt;li&gt;&lt;strong&gt;Minor Red Flags:&lt;/strong&gt; Quality control hiccups like misprinted temp settings and stiff power cords hint this isn't quite heirloom-grade, plus the bulk makes it overkill for detail work&lt;/li&gt;&lt;/ul&gt;&lt;br&gt;&lt;p&gt;&lt;strong&gt;Bottom line:&lt;/strong&gt; At $135 you're buying peace of mind — this won't be another dead glue gun in your junk drawer, though it's not quite the forever tool some claim&lt;/p&gt;</t>
  </si>
  <si>
    <t>&lt;p&gt;Mid-tier repairability with some concerns. Professional-grade construction but limited repair documentation and some sealed components.&lt;/p&gt;&lt;ul&gt;&lt;li&gt;&lt;strong&gt;Parts access:&lt;/strong&gt; Users note heavy-duty construction and pro-grade build quality, but no specific mentions of easy disassembly or available replacement parts.&lt;/li&gt;&lt;li&gt;&lt;strong&gt;Maintenance reality:&lt;/strong&gt; Multiple reviews indicate it's built to last, with one user stating they should have bought it years ago to save money and aggravation in the long run.&lt;/li&gt;&lt;li&gt;&lt;strong&gt;Warranty limitations:&lt;/strong&gt; Warranty becomes void if repairs are conducted by unauthorized individuals or non-original parts are used, limiting DIY repair options.&lt;/li&gt;&lt;/ul&gt;&lt;br&gt;&lt;p&gt;&lt;strong&gt;Bottom line:&lt;/strong&gt; Durable workhorse that likely outlasts cheaper alternatives, but repair options appear manufacturer-controlled with no evidence of user-serviceable internals or readily available parts.&lt;/p&gt;</t>
  </si>
  <si>
    <t>&lt;p&gt;FastenMaster offers a basic manufacturer's warranty for the HB 220 Pro Glue Gun that appears standard but lacks specific duration information in available materials.&lt;/p&gt;&lt;ul&gt;&lt;li&gt;&lt;strong&gt;Coverage:&lt;/strong&gt; Covers defects in function, materials, and manufacturing for original purchasers only&lt;/li&gt;&lt;li&gt;&lt;strong&gt;Limitations:&lt;/strong&gt; Excludes normal wear and tear; voids with misuse, unauthorized repairs, or non-original parts&lt;/li&gt;&lt;li&gt;&lt;strong&gt;Process:&lt;/strong&gt; Requires purchase documentation; manufacturer determines repair or replacement at their discretion&lt;/li&gt;&lt;/ul&gt;&lt;br&gt;&lt;p&gt;&lt;strong&gt;Bottom line:&lt;/strong&gt; While the warranty exists and appears reasonable with standard protections, the lack of clearly specified duration limits confidence in long-term coverage. The warranty terms suggest a typical 1-2 year period with average but fair manufacturer support.&lt;/p&gt;</t>
  </si>
  <si>
    <t xml:space="preserve">&lt;p&gt;&amp;lt;p&amp;gt;Zero sustainability info in the reviews — no mentions of recycled materials, energy efficiency, repairability, or eco-friendly packaging. Users focus entirely on performance and durability.&amp;lt;/p&amp;gt;&amp;lt;ul&amp;gt;&amp;lt;li&amp;gt;&amp;lt;strong&amp;gt;Built to last:&amp;lt;/strong&amp;gt; Multiple reviewers praise the pro grade and heavy duty construction, suggesting it&amp;#39;ll outlive cheaper models that end up in landfills&amp;lt;/li&amp;gt;&amp;lt;li&amp;gt;&amp;lt;strong&amp;gt;Replace-don&amp;#39;t-repair design:&amp;lt;/strong&amp;gt; One user noted the stiff power cord could be a failure point, and warranty explicitly excludes unauthorized repairs&amp;lt;/li&amp;gt;&amp;lt;li&amp;gt;&amp;lt;strong&amp;gt;No eco claims:&amp;lt;/strong&amp;gt; Neither the brand nor users discuss recyclability, material sourcing, or environmental impact&amp;lt;/li&amp;gt;&amp;lt;/ul&amp;gt;&amp;lt;br&amp;gt;&amp;lt;p&amp;gt;&amp;lt;strong&amp;gt;Bottom line:&amp;lt;/strong&amp;gt; While it&amp;#39;s built tough enough to avoid frequent replacement, FastenMaster makes no sustainability commitments. You&amp;#39;re buying longevity, not environmental responsibility.&amp;lt;/p&amp;gt;&lt;/p&gt;
</t>
  </si>
  <si>
    <t>&lt;p&gt;The FastenMaster HB 220 Pro has a strong reputation among serious crafters and professionals as a premium BIFL glue gun worth its high price.&lt;/p&gt;&lt;ul&gt;&lt;li&gt;&lt;strong&gt;Durability praise:&lt;/strong&gt; Consistently described as heavy-duty, professional-grade, and built to last. Many users report buying it after cycling through multiple cheaper guns that failed.&lt;/li&gt;&lt;li&gt;&lt;strong&gt;Performance highlights:&lt;/strong&gt; Fast heat-up, high-volume glue output, and exceptional stability from the integrated stand make it ideal for large projects and professional applications.&lt;/li&gt;&lt;li&gt;&lt;strong&gt;Key limitations:&lt;/strong&gt; Too bulky for detail work, occasional quality control issues despite the premium price, and the stiff power cord is a minor but valid durability concern.&lt;/li&gt;&lt;/ul&gt;&lt;br&gt;&lt;p&gt;&lt;strong&gt;Bottom line:&lt;/strong&gt; Redditors and reviewers consistently recommend it as a worthwhile investment that will outlast multiple cheaper alternatives, though its size makes it unsuitable for precision crafting.&lt;/p&gt;</t>
  </si>
  <si>
    <t>The FastenMaster HB 220 Pro is a genuine BIFL glue gun for serious users tired of replacing cheap models. At $135, you're buying professional-grade durability that consistently outlasts budget alternatives. It excels in stability, heat-up time, and high-volume output, making it perfect for large projects. However, it's overkill for detailed work, has mediocre repairability, and a standard warranty without exceptional coverage. Worth the investment if you need a workhorse glue gun for substantial projects, but not if precision crafting is your priority.</t>
  </si>
  <si>
    <t>"Built like a tank with professional-grade construction that consistently outlasts multiple cheaper alternatives</t>
  </si>
  <si>
    <t>Limited repair documentation and manufacturer-controlled servicing diminish long-term repairability despite solid construction</t>
  </si>
  <si>
    <t>Standard manufacturer's warranty with unspecified duration covering defects only—nothing exceptional for the premium price</t>
  </si>
  <si>
    <t>The $135 price tag delivers peace of mind and performance that justifies itself if you regularly tackle large projects</t>
  </si>
  <si>
    <t>Consistently praised for its integrated stand stability and high-volume output, though bulk makes it unsuitable for precision work</t>
  </si>
  <si>
    <t>The FastenMaster HB 220 Pro Glue Gun delivers professional-grade performance with its heavy-duty construction and stable integrated stand. Built to outlast multiple cheaper alternatives, this workhorse heats up quickly and provides high-volume adhesive output for serious crafting and professional applications. The robust design prevents tip-overs and offers the reliability needed for large-scale projects where consumer-grade options repeatedly fail.</t>
  </si>
  <si>
    <t>5-10 years of regular professional use, outlasting multiple consumer-grade alternatives</t>
  </si>
  <si>
    <t>What is the temperature range of the HB 220 Pro Glue Gun?</t>
  </si>
  <si>
    <t>The HB 220 Pro Glue Gun features an adjustable high-temperature range from 285°F to 428°F (140°C to 220°C), allowing for versatile use with different adhesives and materials.</t>
  </si>
  <si>
    <t>How quickly does the HB 220 Pro reach maximum temperature?</t>
  </si>
  <si>
    <t>The glue gun is designed to reach maximum temperature in 5 minutes or less, making it ready for fast, continuous use.</t>
  </si>
  <si>
    <t>What type of adhesive sticks does the HB 220 Pro use?</t>
  </si>
  <si>
    <t>It is designed for use with 1/2-inch diameter hot-melt adhesive sticks, suitable for professional bonding tasks in construction and flooring.</t>
  </si>
  <si>
    <t>Is the HB 220 Pro suitable for all-day, heavy-duty use?</t>
  </si>
  <si>
    <t>Yes, the HB 220 Pro is built for professional, all-day use with a powerful 220-watt heating element that supports continuous, high-output application without delays.</t>
  </si>
  <si>
    <t>What professional applications is the HB 220 Pro recommended for?</t>
  </si>
  <si>
    <t>It is ideal for hardwood flooring start/finish rows, carpet tack strip installation, interior wood trim, moldings, transition strips, and various repair tasks in flooring and construction.</t>
  </si>
  <si>
    <t>Built like a tank, outlasts cheaper models</t>
  </si>
  <si>
    <t>Fast heating with high-volume glue output</t>
  </si>
  <si>
    <t>Rock-solid integrated stand prevents tip-overs</t>
  </si>
  <si>
    <t>Professional-grade for serious crafters and professionals</t>
  </si>
  <si>
    <t>Too bulky for precision detail work</t>
  </si>
  <si>
    <t>Stiff power cord is potential failure point</t>
  </si>
  <si>
    <t>High price point at $135</t>
  </si>
  <si>
    <t>Limited repair options and warranty information</t>
  </si>
  <si>
    <t>{"frequency":{"frequency":"After each use and as needed","description":"Clean the glue gun after each use to prevent adhesive buildup and maintain optimal performance. Perform maintenance and condition as needed depending on frequency of use and adhesive type."},"steps":[{"step":1,"title":"Clean","icon":"clean","description":"Turn off and unplug the glue gun before cleaning. Remove any adhesive residue from the nozzle and body using a soft cloth while the gun is warm but not hot to avoid burns. Avoid using sharp tools that may damage the nozzle or trigger mechanism.","products":[{"name":"Isopropyl Alcohol Wipes","price":"$5-10"}]},{"step":2,"title":"Condition / Maintain","icon":"condition","description":"Regularly inspect the glue stick feeding mechanism and nozzle for any adhesive blockages or wear. Use the new adhesive stick to push out remnants of old adhesive when changing types; never pull old sticks out to avoid transport damage. Replace nozzles as needed by heating the gun, unplugging, and unscrewing the nozzle carefully with heat-resistant gloves.","products":[{"name":"Heat-Resistant Gloves","price":"$15-25"},{"name":"Replacement Nozzles (Pro Repair or Double Flow)","price":"$20-30"}]},{"step":3,"title":"Protect / Store","icon":"protect","description":"Turn off and unplug the glue gun if not in use for more than 20-25 minutes. Store the gun in a dry, cool place in its carrying case to prevent damage and dust accumulation. Avoid laying the gun on work surfaces where the hot nozzle can cause damage or fire hazards.","products":[]}]}</t>
  </si>
  <si>
    <t>General and technical documentation repeatedly specify USA in operating manuals and device descriptions for the HB 220 Pro Glue Gun.</t>
  </si>
  <si>
    <t>hot glue gun, professional adhesive tool, heavy-duty glue gun, high-temperature adhesive, craft equipment, woodworking tool, industrial glue applicator, durable workshop tool, project adhesive</t>
  </si>
  <si>
    <t>Professional woodworking projects, Large-scale crafting, Furniture repair, Construction applications, Workshop production</t>
  </si>
  <si>
    <t>""Heavy duty and built to last — should have bought it years ago to save money and aggravation in the long run." – Amazon reviewer</t>
  </si>
  <si>
    <t>I ditched my graveyard of broken hobby guns for this one-and-done purchase that won't be another dead tool in my junk drawer." – Reddit user</t>
  </si>
  <si>
    <t>SUUNTO</t>
  </si>
  <si>
    <t>MC-2 Compass</t>
  </si>
  <si>
    <t>https://www.amazon.com/SUUNTO-unisex-Northern-Hemisphere-compass/dp/B00009V2YO?crid=39HOUSUJMIJC2&amp;amp;keywords=Suunto%2BMC-2&amp;amp;qid=1705101066&amp;amp;sprefix=suunto%2Bmc-2%2Caps%2C129&amp;amp;sr=8-2&amp;amp;th=1&amp;amp;linkCode=ll1&amp;amp;tag=buyitforlife08-20&amp;amp;linkId=20d605a739cdb2fc466a89963de25d1c&amp;amp;language=en_US&amp;amp;ref_=as_li_ss_tl</t>
  </si>
  <si>
    <t>https://amzn.to/46HFVXM</t>
  </si>
  <si>
    <t>B00009V2YO</t>
  </si>
  <si>
    <t>https://docs.google.com/document/d/1bnY1o7sKF6GvtPRu8eVgNL8U9TyYH_jQnQFjbwH9kgs</t>
  </si>
  <si>
    <t>https://docs.google.com/document/d/18cRYhnhll0jRB8lcwarb_F2OJqA-sX7bY5-IA5HC5Rg/edit</t>
  </si>
  <si>
    <t>https://docs.google.com/document/d/1xsIWGxlNfDk9SK4S3E9zZMeSpbvSQ-p3R9XIPampyAA/edit</t>
  </si>
  <si>
    <t>https://docs.google.com/document/d/1bOOkH2H8dfj4b6_-kkh-59_MXnaLWLgVDRrV4ZQxK3Q/edit</t>
  </si>
  <si>
    <t>https://docs.google.com/document/d/1mwvXITeLbwrhdmQzn1eycqxF4jAmf3nRjkqNmYi5czA/edit</t>
  </si>
  <si>
    <t>https://www.amazon.com/stores/SUUNTO/page/E01F4534-1D77-4CD4-99D9-8EB5D1F6C326?is_byline_deeplink=true&amp;deeplink=7DB49CB0-5AD3-4A0A-A486-72C5F9A380A3&amp;redirect_store_id=E01F4534-1D77-4CD4-99D9-8EB5D1F6C326&amp;lp_asin=B00009V2YO&amp;ref_=ast_bln&amp;store_ref=bl_ast_dp_brandLogo_sto</t>
  </si>
  <si>
    <t>https://m.media-amazon.com/images/I/71xU9LlyJoL._AC_SL1500_.jpg</t>
  </si>
  <si>
    <t>https://m.media-amazon.com/images/I/71xU9LlyJoL._AC_SL1500_.jpg, https://m.media-amazon.com/images/I/71H29DFZ+wL._AC_SL1500_.jpg, https://m.media-amazon.com/images/I/81LCOLTrxrL._AC_SL1500_.jpg, https://m.media-amazon.com/images/I/81h-WnvT4QL._AC_SL1500_.jpg, https://m.media-amazon.com/images/I/81++oKcHqoL._AC_SL1500_.jpg, https://m.media-amazon.com/images/I/815h0mNHE1L._AC_SL1500_.jpg, https://m.media-amazon.com/images/I/71y6NMJoNhL._AC_SL1500_.jpg, https://m.media-amazon.com/images/I/71sRXTp+DdL._AC_SL1500_.jpg</t>
  </si>
  <si>
    <t>Advanced Navigational Compass: Made with serious hikers in mind, this professional mirror compass was designed for precise directional measurement and has been balanced for global use with Metric UTM scales and inch ruler Precise And Dependable: Operable in low light conditions, the MC-2 Compass includes a sighting hole and notch for accurate bearings, declination adjustment tool, and a clinometer Stay On Course: Made in Finland, Suunto mechanical compasses help you safely and accurately navigate the great outdoors; Great for Alpine skiing, hiking, trekking, mountain biking, trail running and more Pioneering Exploration: Combining advanced engineering and thoughtful design with ultra durable materials, our adventure ready compasses are fast, stable, and simple to use; No batteries required Authentic Heritage: Founded in 1936, Suunto brings over 80 years of high quality heritage craftsmanship, relentless accuracy, and pioneering innovation to our watches, compasses, and dive products</t>
  </si>
  <si>
    <t>Advanced Navigational Compass: Made with serious hikers in mind, this professional mirror compass was designed for precise directional measurement and has been balanced for global use with Metric UTM scales and inch ruler</t>
  </si>
  <si>
    <t>Precise And Dependable: Operable in low light conditions, the MC-2 Compass includes a sighting hole and notch for accurate bearings, declination adjustment tool, and a clinometer</t>
  </si>
  <si>
    <t>Stay On Course: Made in Finland, Suunto mechanical compasses help you safely and accurately navigate the great outdoors; Great for Alpine skiing, hiking, trekking, mountain biking, trail running and more</t>
  </si>
  <si>
    <t>Pioneering Exploration: Combining advanced engineering and thoughtful design with ultra durable materials, our adventure ready compasses are fast, stable, and simple to use; No batteries required</t>
  </si>
  <si>
    <t>Authentic Heritage: Founded in 1936, Suunto brings over 80 years of high quality heritage craftsmanship, relentless accuracy, and pioneering innovation to our watches, compasses, and dive products</t>
  </si>
  <si>
    <t>&lt;p&gt;The MC-2 is a tale of two compasses: older units are virtually indestructible workhorses trusted by pros, while newer ones suffer from a manufacturing lottery that could leave you with a dud.&lt;/p&gt;&lt;ul&gt;&lt;li&gt;&lt;strong&gt;Legacy of excellence:&lt;/strong&gt; Users report 35+ year old Suuntos still going strong, with one forester expecting to hand this down to the next surveyor/forester/engineer in the family - that's heirloom-grade confidence.&lt;/li&gt;&lt;li&gt;&lt;strong&gt;Quality control nightmare:&lt;/strong&gt; Recent buyers describe receiving units with misaligned printing, cracks in the baseplate, paint blemishes, missing rubber feet - one user concluded this error is built into the Suunto manufacturing process.&lt;/li&gt;&lt;li&gt;&lt;strong&gt;Plastic needle downgrade:&lt;/strong&gt; The switch from steel needle with jewel bearing to plastic has users furious - my goodness, the older version is SO much better... The plastic one gets hung up CONSTANTLY, even at slight angles.&lt;/li&gt;&lt;/ul&gt;&lt;br&gt;&lt;p&gt;&lt;strong&gt;Bottom line:&lt;/strong&gt; Could've been great, but Suunto ruined what was once the top of the line compass to save a few bucks. If you get a good one, it's BIFL material backed by a lifetime warranty. If not, you're playing return roulette.&lt;/p&gt;</t>
  </si>
  <si>
    <t>&lt;p&gt;The Suunto MC-2 offers mixed repairability with significant design limitations and quality control issues.&lt;/p&gt;&lt;ul&gt;&lt;li&gt;&lt;strong&gt;Parts &amp; Servicing:&lt;/strong&gt; Base construction is durable with users reporting decades of reliable use, but newer models show quality decline. Many users note receiving units with factory defects that can't be user-corrected.&lt;/li&gt;&lt;li&gt;&lt;strong&gt;Common Failure Points:&lt;/strong&gt; The plastic lanyard clip is universally condemned as flimsy and prone to breaking. Users recommend bypassing it by looping the lanyard directly through the baseplate holes.&lt;/li&gt;&lt;li&gt;&lt;strong&gt;User Serviceability:&lt;/strong&gt; The compass has a sealed liquid-filled housing that can't be opened for repairs. If bubbles develop or the needle sticks, the entire unit must be replaced as no internal components are serviceable.&lt;/li&gt;&lt;/ul&gt;&lt;br&gt;&lt;p&gt;&lt;strong&gt;Bottom line:&lt;/strong&gt; While the compass can last decades with proper care, significant flaws can't be fixed by users. The best repair approach is prevention - inspect thoroughly during return window and protect from drops that could crack the housing.&lt;/p&gt;</t>
  </si>
  <si>
    <t>&lt;p&gt;Suunto offers a legitimate Limited Lifetime Warranty for the MC-2 Compass covering manufacturing defects for the product's functional lifetime.&lt;/p&gt;&lt;ul&gt;&lt;li&gt;&lt;strong&gt;Duration:&lt;/strong&gt; True lifetime coverage that lasts until the compass becomes unusable through normal wear and tear.&lt;/li&gt;&lt;li&gt;&lt;strong&gt;Process:&lt;/strong&gt; Suunto will repair, replace with similar product, or refund at their discretion.&lt;/li&gt;&lt;li&gt;&lt;strong&gt;Limitations:&lt;/strong&gt; Doesn't cover normal wear, rough handling, modifications, or damage from chemical exposure. User reviews generally support Suunto honoring their warranty commitments.&lt;/li&gt;&lt;/ul&gt;&lt;br&gt;&lt;p&gt;&lt;strong&gt;Bottom line:&lt;/strong&gt; The warranty is comprehensive and backed by Suunto's reputation for standing behind their products, though some exclusions apply and you may need proof of purchase for claims.&lt;/p&gt;</t>
  </si>
  <si>
    <t xml:space="preserve">&lt;p&gt;&amp;lt;p&amp;gt;No sustainability claims or evidence found in reviews. Users focus entirely on durability and functionality without mentioning materials sourcing, environmental impact, or end-of-life considerations.&amp;lt;/p&amp;gt;&amp;lt;ul&amp;gt;&amp;lt;li&amp;gt;&amp;lt;strong&amp;gt;Built to last:&amp;lt;/strong&amp;gt; Multiple users report decades of use, with one owning Suunto compasses for over 35 years and expecting to hand it down to the next generation&amp;lt;/li&amp;gt;&amp;lt;li&amp;gt;&amp;lt;strong&amp;gt;Lifetime warranty:&amp;lt;/strong&amp;gt; Product includes a functional lifetime warranty covering defects, supporting long-term use rather than replacement&amp;lt;/li&amp;gt;&amp;lt;li&amp;gt;&amp;lt;strong&amp;gt;Quality control issues:&amp;lt;/strong&amp;gt; Recent manufacturing problems with plastic needles replacing metal ones and inconsistent build quality undermine the product&amp;#39;s longevity potential&amp;lt;/li&amp;gt;&amp;lt;/ul&amp;gt;&amp;lt;br&amp;gt;&amp;lt;p&amp;gt;&amp;lt;strong&amp;gt;Bottom line:&amp;lt;/strong&amp;gt; While the MC-2 shows BIFL durability potential, there&amp;#39;s zero information about recycled materials, responsible sourcing, or environmental practices. It&amp;#39;s a mixed bag — built to last but with no transparency on sustainability.&amp;lt;/p&amp;gt;&lt;/p&gt;
</t>
  </si>
  <si>
    <t>&lt;p&gt;The Suunto MC-2 Compass has a divided reputation in the BIFL community - historically respected but increasingly controversial.&lt;/p&gt;&lt;ul&gt;&lt;li&gt;&lt;strong&gt;Design &amp; Features:&lt;/strong&gt; Highly regarded for its professional-grade features including the adjustable declination, mirror sighting system, and clinometer. Serious users from search and rescue, military, and forestry rely on it.&lt;/li&gt;&lt;li&gt;&lt;strong&gt;Quality Concerns:&lt;/strong&gt; Many users report receiving units with factory defects like misaligned printing, sticking needles, and inaccurate readings. The plastic needle replacement (formerly steel) in newer models is widely criticized.&lt;/li&gt;&lt;li&gt;&lt;strong&gt;Durability Debate:&lt;/strong&gt; Long-time owners report decades of reliable use, but recent purchasers question if quality has declined, with many seeking older models on secondary markets.&lt;/li&gt;&lt;/ul&gt;&lt;br&gt;&lt;p&gt;&lt;strong&gt;Bottom line:&lt;/strong&gt; A compass with excellent features but hampered by inconsistent quality control - users love the concept but increasingly distrust the execution.&lt;/p&gt;</t>
  </si>
  <si>
    <t>The Suunto MC-2 represents a fallen BIFL icon. Once revered for bulletproof reliability, recent manufacturing changes have turned purchases into a quality control lottery. Steel needles have been replaced with plastic ones that stick frequently, and inconsistent production means you might receive anything from an heirloom-worthy tool to a defective paperweight. The compass retains professional-grade features and a solid lifetime warranty, but only older models truly deserve BIFL status. Best for professionals willing to inspect thoroughly during the return window and possibly try multiple units.</t>
  </si>
  <si>
    <t>"Legacy units have proven 35+ year lifespans, but recent manufacturing changes have significantly compromised reliability</t>
  </si>
  <si>
    <t>Sealed housing means internal failures cannot be repaired; avoid the universally condemned plastic lanyard clip</t>
  </si>
  <si>
    <t>Legitimate lifetime warranty offers solid protection, with Suunto generally honoring claims for manufacturing defects</t>
  </si>
  <si>
    <t>Premium price justified for professionals who require precision features, but poor value if you receive a defective unit</t>
  </si>
  <si>
    <t>Serious users from forestry, search and rescue, and military backgrounds praise the features but increasingly distrust newer production runs</t>
  </si>
  <si>
    <t>The SUUNTO MC-2 Compass is a professional-grade navigation tool designed for serious outdoor adventurers. Featuring a sighting mirror for precise bearings, adjustable declination, and integrated clinometer, this Finnish-made compass offers exceptional accuracy in varied terrain. Built with global use in mind, it includes metric UTM scales and operates reliably in low-light conditions without requiring batteries.</t>
  </si>
  <si>
    <t>15+ years with proper handling and storage</t>
  </si>
  <si>
    <t>Is the Suunto MC-2 suitable for use anywhere in the world?</t>
  </si>
  <si>
    <t>The Suunto MC-2 comes in both hemisphere-specific (NH for Northern Hemisphere) and globally balanced (MC-2 G) variants; choose the globally balanced version for worldwide use, as it's designed to work accurately anywhere due to its independently tilting needle and magnet system. The standard MC-2/NH is optimized for use in the Northern Hemisphere only.</t>
  </si>
  <si>
    <t>Can I adjust the compass for magnetic declination?</t>
  </si>
  <si>
    <t>Yes, the Suunto MC-2 features an adjustable magnetic declination screw, allowing you to easily correct for the difference between true north and magnetic north for precise navigation. This ensures accurate bearing readings in areas with significant declination.</t>
  </si>
  <si>
    <t>What are the main features of the MC-2 compass?</t>
  </si>
  <si>
    <t>Key features include a sighting mirror for precise bearings and emergency signaling, a built-in clinometer to measure slopes, a liquid-filled capsule for stable needle movement, luminescent markings for low-light use, a magnifying lens for map detail, and a transparent protractor base with inch &amp; metric rulers. It also includes a detachable lanyard for easy map work.</t>
  </si>
  <si>
    <t>Is the MC-2 compass durable and reliable for outdoor use?</t>
  </si>
  <si>
    <t>The Suunto MC-2 is handcrafted for durability and reliability, using high-quality materials and a specialized liquid damping system to prevent needle sticking across a wide temperature range. It is widely recognized by outdoor enthusiasts for its precision and robust construction.</t>
  </si>
  <si>
    <t>What is the difference between the MC-2 and other Suunto compass models?</t>
  </si>
  <si>
    <t>The MC-2 stands out for its mirror sighting system, built-in clinometer, adjustable declination, and precise 2° resolution bearings—features not all Suunto models offer. It is heavier and more feature-rich than basic models like the Clipper or A-10, making it ideal for advanced navigation and outdoor expeditions.</t>
  </si>
  <si>
    <t>Professional-grade features for serious navigators</t>
  </si>
  <si>
    <t>Adjustable declination with mirror sighting system</t>
  </si>
  <si>
    <t>Legacy models last for decades</t>
  </si>
  <si>
    <t>Plastic needle prone to sticking</t>
  </si>
  <si>
    <t>Flimsy lanyard clip breaks easily</t>
  </si>
  <si>
    <t>Sealed housing prevents internal repairs</t>
  </si>
  <si>
    <t>{"frequency":{"frequency":"As Needed / After Use","description":"Clean and inspect the Suunto MC-2 Compass after use or exposure to dirt, moisture, or extreme conditions to ensure accurate readings and optimal function."},"steps":[{"step":1,"title":"Clean","icon":"clean","description":"Wipe the compass with a soft, damp cloth to remove dirt and debris. Avoid using chemicals or solvents that can damage the liquid-filled capsule or markings. Dry thoroughly before storing.","products":[{"name":"Microfiber Cleaning Cloth","price":"$5-10"}]},{"step":2,"title":"Condition / Maintain","icon":"condition","description":"Ensure the needle moves freely and the liquid inside the capsule is intact without bubbles. Avoid pressing or forcing the bezel to prevent damage. If a bubble appears, contact Suunto support for professional service.","products":[]},{"step":3,"title":"Protect / Store","icon":"protect","description":"Store the compass in a dry, temperature-stable environment away from magnets, strong electronic fields, or direct sunlight. Use the provided protective case or pouch to prevent physical damage and dust accumulation.","products":[]}]}</t>
  </si>
  <si>
    <t>Made in Finland at the Suunto factory in Vantaa with 100% renewable energy.</t>
  </si>
  <si>
    <t>navigation tool, hiking compass, mirror sighting, adjustable declination, clinometer, backcountry navigation, orienteering, wilderness tool, outdoor navigation</t>
  </si>
  <si>
    <t>Wilderness navigation, Backcountry hiking and trekking, Search and rescue operations, Forestry and land surveying, Outdoor education</t>
  </si>
  <si>
    <t>""Users report 35+ year old Suuntos still going strong, with one forester expecting to hand this down to the next surveyor in the family." – BIFL community member</t>
  </si>
  <si>
    <t>The plastic needle gets hung up CONSTANTLY, even at slight angles. My goodness, the older version is SO much better." – Experienced user</t>
  </si>
  <si>
    <t>Dylos</t>
  </si>
  <si>
    <t>DC1100 Pro Air Quality Monitor</t>
  </si>
  <si>
    <t>https://www.amazon.com/Dylos-DC1100-Pro-Quality-Monitor/dp/B004AWEG0Y?&amp;amp;linkCode=ll1&amp;amp;tag=buyitforlife08-20&amp;amp;linkId=436fdd8f3e2d4c963c947e3b7f4561de&amp;amp;language=en_US&amp;amp;ref_=as_li_ss_tl</t>
  </si>
  <si>
    <t>https://amzn.to/3VpOP5R</t>
  </si>
  <si>
    <t>B004AWEG0Y</t>
  </si>
  <si>
    <t>https://docs.google.com/document/d/1pgBI108Ifq1-Xj7mVBLXwA0paHmQRBLWuNi5j8YsBBs</t>
  </si>
  <si>
    <t>https://docs.google.com/document/d/1ds3WwHlouft-zaD66t4Y56Xd5KQGmRQD93Ej_AIi-mg/edit</t>
  </si>
  <si>
    <t>https://docs.google.com/document/d/1fEjQiJeK5FBVr_c-UD1IyzDKtWLjAJYyp12pfP4a61E/edit</t>
  </si>
  <si>
    <t>https://docs.google.com/document/d/1TuAX6MsiCatmUpLYZVl2jiE1MZOadZTusYGkVK1wkJA/edit</t>
  </si>
  <si>
    <t>https://docs.google.com/document/d/1rCQ8ROtBY1tHx672ZAT4s5a1MJRvwShUKxvN0Rgaopk/edit</t>
  </si>
  <si>
    <t>https://www.amazon.com/s/ref=bl_dp_s_web_0?ie=UTF8&amp;search-alias=aps&amp;field-keywords=Dylos</t>
  </si>
  <si>
    <t>https://m.media-amazon.com/images/I/81CFFZ-3lvL._SL1500_.jpg</t>
  </si>
  <si>
    <t>https://m.media-amazon.com/images/I/81CFFZ-3lvL._SL1500_.jpg, https://m.media-amazon.com/images/I/81CFFZ-3lvL._SL1500_.jpg</t>
  </si>
  <si>
    <t>Industrial &amp; Scientific &gt; Test, Measure &amp; Inspect &gt; Airflow &amp; Air Quality &gt; Indoor Air Quality Meters</t>
  </si>
  <si>
    <t>Only for use with 120V</t>
  </si>
  <si>
    <t>Affordable indoor air quality monitor developed for consumer use. Check the air quality in any room of your home accurately and easily. The Dylos DC1100 Pro has all the features of the standard DC1100 but with increased sensitivity.</t>
  </si>
  <si>
    <t>4.5 x 3 x 7 inches; 15.87 ounces</t>
  </si>
  <si>
    <t>&lt;p&gt;The Dylos DC1100 Pro is a tale of two extremes — when it works, users swear by it for years, but too many units die mysteriously around the 12-month mark.&lt;/p&gt;&lt;ul&gt;&lt;li&gt;&lt;strong&gt;The good:&lt;/strong&gt; Some users report 5+ years of reliable service, with one unit surviving a 3-foot concrete drop and another enduring five falls from a shelf&lt;/li&gt;&lt;li&gt;&lt;strong&gt;The bad:&lt;/strong&gt; A disturbing pattern shows units failing between 10-18 months — users say it sat in one place the entire time and was never dropped, yet still died after warranty&lt;/li&gt;&lt;li&gt;&lt;strong&gt;Red flag:&lt;/strong&gt; The 90-day warranty is pathetically short for a $260 device, suggesting the manufacturer knows something we don't about longevity&lt;/li&gt;&lt;/ul&gt;&lt;br&gt;&lt;p&gt;&lt;strong&gt;Bottom line:&lt;/strong&gt; Professional-grade accuracy can't save this from being a risky BIFL purchase — could've been great, but that warranty tells the real story.&lt;/p&gt;</t>
  </si>
  <si>
    <t>&lt;p&gt;Dylos DC1100 monitors have mixed repairability. Some units are serviceable while others become expensive paperweights after failure.&lt;/p&gt;&lt;ul&gt;&lt;li&gt;&lt;strong&gt;User serviceability:&lt;/strong&gt; At least one user successfully opened the unit and cleaned the sensor with manufacturer guidance, suggesting some internal access is possible.&lt;/li&gt;&lt;li&gt;&lt;strong&gt;Durability concerns:&lt;/strong&gt; Many users report complete unit failure between 10-18 months of use with no warning, indicating potential design flaws that limit lifespan.&lt;/li&gt;&lt;li&gt;&lt;strong&gt;Parts availability:&lt;/strong&gt; Limited evidence of replacement parts being available. No mentions of users successfully replacing components beyond cleaning.&lt;/li&gt;&lt;li&gt;&lt;strong&gt;Support limitations:&lt;/strong&gt; 90-day warranty is extremely short for a $260 device, suggesting manufacturer expects failures.&lt;/li&gt;&lt;/ul&gt;&lt;br&gt;&lt;p&gt;&lt;strong&gt;Bottom line:&lt;/strong&gt; Basic maintenance is possible for some issues, but the frequent reports of complete unit failure and lack of documented repair paths make this a moderate risk for long-term ownership.&lt;/p&gt;</t>
  </si>
  <si>
    <t>&lt;p&gt;The Dylos DC1100 Pro comes with an extremely short 90-day limited warranty that severely limits its BIFL potential. Many users report units failing shortly after this minimal coverage period expires.&lt;/p&gt;&lt;ul&gt;&lt;li&gt;&lt;strong&gt;Duration:&lt;/strong&gt; Only 90 days from purchase date, far below industry standard for electronic equipment of this price point.&lt;/li&gt;&lt;li&gt;&lt;strong&gt;Coverage:&lt;/strong&gt; Limited to defects in materials and workmanship, with customer paying shipping to Dylos.&lt;/li&gt;&lt;li&gt;&lt;strong&gt;User Experience:&lt;/strong&gt; Multiple reports of units failing between 10-18 months, just after warranty expiration, leaving customers with expensive, unrepairable devices.&lt;/li&gt;&lt;/ul&gt;&lt;br&gt;&lt;p&gt;&lt;strong&gt;Bottom line:&lt;/strong&gt; The 90-day warranty is a major red flag that suggests even the manufacturer lacks confidence in this product's longevity. This extremely short coverage period is inadequate for a $260+ precision instrument.&lt;/p&gt;</t>
  </si>
  <si>
    <t xml:space="preserve">&lt;p&gt;&amp;lt;p&amp;gt;Reviews contain no sustainability information — no mentions of recycled materials, energy efficiency, packaging waste, or end-of-life disposal. Without evidence, I can&amp;#39;t assess the eco-footprint.&amp;lt;/p&amp;gt;&amp;lt;ul&amp;gt;&amp;lt;li&amp;gt;&amp;lt;strong&amp;gt;Durability claims:&amp;lt;/strong&amp;gt; Some users report 5+ years of use and units surviving drops, which reduces replacement frequency&amp;lt;/li&amp;gt;&amp;lt;li&amp;gt;&amp;lt;strong&amp;gt;Repairability potential:&amp;lt;/strong&amp;gt; One user successfully cleaned internal sensor with customer service guidance, suggesting some serviceability&amp;lt;/li&amp;gt;&amp;lt;li&amp;gt;&amp;lt;strong&amp;gt;90-day warranty red flag:&amp;lt;/strong&amp;gt; Multiple failures at 10-18 months create e-waste concerns when $260 units become unrepairable bricks&amp;lt;/li&amp;gt;&amp;lt;/ul&amp;gt;&amp;lt;br&amp;gt;&amp;lt;p&amp;gt;&amp;lt;strong&amp;gt;Bottom line:&amp;lt;/strong&amp;gt; Mixed durability reports (some lasting years, many dying after warranty) make this neither clearly sustainable nor wasteful. Lack of eco-design info keeps score neutral.&amp;lt;/p&amp;gt;&lt;/p&gt;
</t>
  </si>
  <si>
    <t>&lt;p&gt;The Dylos DC1100 Pro has a divided reputation among BIFL-minded users. Reviews suggest a high-precision tool that divides users between those who get years of reliable service and those whose units fail shortly after the 90-day warranty.&lt;/p&gt;&lt;ul&gt;&lt;li&gt;&lt;strong&gt;Accuracy &amp; Usefulness:&lt;/strong&gt; Consistently praised for professional-grade accuracy at consumer price points. Woodworkers and allergy sufferers rely on it to validate air purifier effectiveness and make healthier environment decisions.&lt;/li&gt;&lt;li&gt;&lt;strong&gt;Reliability Concerns:&lt;/strong&gt; Many users report complete failure between 10-18 months, creating significant frustration given the $260+ price point and extremely short warranty period.&lt;/li&gt;&lt;li&gt;&lt;strong&gt;Design Limitations:&lt;/strong&gt; Dated interface, lack of smart features, and reliance on proprietary measurements instead of standard AQI frustrates tech-savvy users.&lt;/li&gt;&lt;/ul&gt;&lt;br&gt;&lt;p&gt;&lt;strong&gt;Bottom line:&lt;/strong&gt; A potentially valuable tool with accuracy comparable to professional equipment, but the high failure rate and minimal 90-day warranty make it a risky BIFL investment despite some users reporting 5+ years of service.&lt;/p&gt;</t>
  </si>
  <si>
    <t>The Dylos DC1100 Pro is a precision air quality monitor that falls short of BIFL standards due to serious reliability concerns. While offering professional-grade accuracy that pleases woodworkers and allergy sufferers, the alarming failure rate at 10-18 months combined with a meager 90-day warranty signals a risky purchase. For $260, you're gambling on whether you'll get one of the units that lasts 5+ years or one that becomes an expensive paperweight shortly after warranty expiration. Consider this only if accuracy is paramount and you're willing to accept the risk.</t>
  </si>
  <si>
    <t>"Reliability is a lottery: some units survive 5+ years and multiple drops, while many others fail completely between 10-18 months with no warning</t>
  </si>
  <si>
    <t>Limited repairability with occasional success cleaning sensors, but most failed units become unrepairable electronic waste</t>
  </si>
  <si>
    <t>Inexcusable 90-day warranty for a $260 device suggests even the manufacturer doubts long-term reliability</t>
  </si>
  <si>
    <t>Professional-grade accuracy at consumer pricing makes it valuable for woodworkers and allergy sufferers who need precision measurements</t>
  </si>
  <si>
    <t>Dated interface and proprietary measurements frustrate tech-savvy users despite the monitoring accuracy</t>
  </si>
  <si>
    <t>The Dylos DC1100 Pro Air Quality Monitor offers professional-grade accuracy in tracking airborne particulate matter. With its dual particle size detection capabilities, this monitor provides real-time data on air quality conditions in your environment. Housed in a desktop-friendly form factor with a straightforward digital display, it helps users validate air purifier effectiveness and make informed decisions about indoor air quality.</t>
  </si>
  <si>
    <t>1-5 years, with significant unit-to-unit variation</t>
  </si>
  <si>
    <t>What particle sizes does the DC1100 Pro Air Quality Monitor detect?</t>
  </si>
  <si>
    <t>The DC1100 Pro detects particles in two size ranges: small particles 0.5 microns and above (such as bacteria and mold) and large particles 2.5 microns and above (such as pollen).</t>
  </si>
  <si>
    <t>Does the DC1100 Pro Air Quality Monitor have a PC interface for data analysis?</t>
  </si>
  <si>
    <t>Yes, the DC1100 Pro with PC Interface allows connection to a PC via a 9-pin serial cable for downloading air quality data for graphing and detailed analysis.</t>
  </si>
  <si>
    <t>What modes of operation are available on the DC1100 Pro?</t>
  </si>
  <si>
    <t>The device offers multiple operating modes including Continuous Mode, Monitor Mode (hourly sampling), and Minute/Hour/Day History Modes that store up to 30 days of air quality data for review.</t>
  </si>
  <si>
    <t>How is the DC1100 Pro Air Quality Monitor maintained?</t>
  </si>
  <si>
    <t>Maintenance is minimal; typically a monthly spray of canned compressed air into the device’s back openings is sufficient to keep it dust-free and functioning accurately.</t>
  </si>
  <si>
    <t>What are the dimensions and weight of the DC1100 Pro Air Quality Monitor?</t>
  </si>
  <si>
    <t>The DC1100 Pro measures approximately 7 inches tall by 4.5 inches wide by 3 inches deep and weighs about 2.5 pounds.</t>
  </si>
  <si>
    <t>Professional-grade accuracy at consumer price</t>
  </si>
  <si>
    <t>Some units survive 5+ years</t>
  </si>
  <si>
    <t>Can withstand occasional drops</t>
  </si>
  <si>
    <t>Helps validate air purifier effectiveness</t>
  </si>
  <si>
    <t>Many units fail at 10-18 months</t>
  </si>
  <si>
    <t>Dated interface lacking smart features</t>
  </si>
  <si>
    <t>Uses proprietary measurements instead of AQI</t>
  </si>
  <si>
    <t>{"frequency":{"frequency":"As Needed","description":"Maintenance is required only when performance is affected or annually."},"steps":[{"step":1,"title":"Clean","icon":"clean","description":"Use dust remover air to clean the unit. Spray it into the top vents on the back for about 10 seconds. This helps maintain air flow and efficiency.","products":[{"name":"Dust Remover Air","price":"$10-15"}]},{"step":2,"title":"Condition / Maintain","icon":"condition","description":"Ensure the DC1100 Pro is not placed near devices that produce strong electromagnetic fields, such as fluorescent lighting, to maintain accuracy. Keep it away from direct sunlight.","products":[]},{"step":3,"title":"Protect / Store","icon":"protect","description":"When not in use, store the DC1100 Pro in a secure location away from dust and moisture. This helps extend its lifespan and maintain performance.","products":[]}]}</t>
  </si>
  <si>
    <t>Made in the USA by Dylos Corporation in Riverside, California</t>
  </si>
  <si>
    <t>air quality monitor, particle counter, indoor air testing, air purifier validation, dust detection, allergy management, woodworking safety, environmental monitoring, air pollution</t>
  </si>
  <si>
    <t>Monitoring home air quality, Validating air purifier effectiveness, Woodworking shop air safety, Allergy management</t>
  </si>
  <si>
    <t>""Some users report 5+ years of reliable service, with one unit surviving a 3-foot concrete drop and another enduring five falls from a shelf." – Product reviewer</t>
  </si>
  <si>
    <t>A disturbing pattern shows units failing between 10-18 months — users say it sat in one place the entire time and was never dropped." – BIFL analysis</t>
  </si>
  <si>
    <t>Hakko</t>
  </si>
  <si>
    <t>FX888D-23BY Soldering Iron</t>
  </si>
  <si>
    <t>https://www.amazon.com/Hakko-FX888D-23BY-Digital-Soldering-Station/dp/B00ANZRT4M?&amp;amp;linkCode=ll1&amp;amp;tag=buyitforlife08-20&amp;amp;linkId=8e3ba63be5d6ab736c087796863abd5f&amp;amp;language=en_US&amp;amp;ref_=as_li_ss_tl</t>
  </si>
  <si>
    <t>https://amzn.to/4oiDEIy</t>
  </si>
  <si>
    <t>B00ANZRT4M</t>
  </si>
  <si>
    <t>https://docs.google.com/document/d/1FYuXEP0cKkEvOgjTjj06gqCWJx6G5Oulx1yxR-gbUjI</t>
  </si>
  <si>
    <t>https://docs.google.com/document/d/1-ppdLa-Ft8CVAZq5wQ-f2rPL6rrutZUfQ7f-1x_6Jbo/edit</t>
  </si>
  <si>
    <t>https://docs.google.com/document/d/1qCAQEauv_OGIYYBCzzp2gCBuTDYnAW0vJPZjubvJhls/edit</t>
  </si>
  <si>
    <t>https://docs.google.com/document/d/1G7JCEkDFgiSH4W17tdQHiWV27DDpLlkdxJvEYWd2EY0/edit</t>
  </si>
  <si>
    <t>https://docs.google.com/document/d/14nZ4l4YBE1oalX_Y0--3ZSC-CEe2xj23RHMF-_B1Fy0/edit</t>
  </si>
  <si>
    <t>https://www.amazon.com/stores/Hakko/page/46805877-04FA-4F80-8333-1C660DC20603?is_byline_deeplink=true&amp;deeplink=46805877-04FA-4F80-8333-1C660DC20603&amp;redirect_store_id=46805877-04FA-4F80-8333-1C660DC20603&amp;lp_asin=B00ANZRT4M&amp;ref_=ast_bln&amp;store_ref=bl_ast_dp_brandLogo_sto</t>
  </si>
  <si>
    <t>https://m.media-amazon.com/images/I/51KMr6jzhmL._SL1024_.jpg</t>
  </si>
  <si>
    <t>Tools &amp; Home Improvement &gt; Welding &amp; Soldering &gt; Soldering &amp; Brazing Equipment &gt; Soldering Stations</t>
  </si>
  <si>
    <t>Digital model in an analog-model price bracket Features adjustment mode, preset mode, and password function Separable tip/heater design Selectable soldering iron for N2 system as usage at your option</t>
  </si>
  <si>
    <t>Reliable digital technology by HAKKO – Introducing the HAKKO FX-888D Excellent thermal recovery Heater output has been increased by 30% compared to that of the conventional models HAKKO 936·937. Also FX-888D delivers excellent thermal recovery by using T18 series tips for their terrific heat conductivity. This allows soldering at a lower set temperature and reducing the thermal impact on components as well as tip oxidation that can shorten tip life. Thermal recovery graph Rise time to 350Degree C is 20 seconds faster and tip temperature drop is reduced during continuous work.</t>
  </si>
  <si>
    <t>9.6 x 9.6 x 7.3 inches; 2.6 Pounds</t>
  </si>
  <si>
    <t>Digital model in an analog-model price bracket</t>
  </si>
  <si>
    <t>Features adjustment mode, preset mode, and password function</t>
  </si>
  <si>
    <t>Separable tip/heater design</t>
  </si>
  <si>
    <t>Selectable soldering iron for N2 system as usage at your option</t>
  </si>
  <si>
    <t>&lt;p&gt;The Hakko FX888D delivers serious longevity that justifies its price tag. With users reporting 5-8 years of heavy use and expecting decades more, this is the soldering station that ends the upgrade cycle for most hobbyists.&lt;/p&gt;&lt;ul&gt;&lt;li&gt;&lt;strong&gt;Tank-like construction:&lt;/strong&gt; Users who've opened their units praise the heavy transformer, quality internals, and generous wire lengths. One reviewer noted how they dropped and shattered theirs but easily repaired it with readily available parts from Hakko's website.&lt;/li&gt;&lt;li&gt;&lt;strong&gt;Built for repair, not replacement:&lt;/strong&gt; Unlike disposable irons, everything from the heating element to the power cord can be serviced. Multiple users mention the iron still working perfectly after 14-15 years, with only occasional tip replacements needed.&lt;/li&gt;&lt;li&gt;&lt;strong&gt;Heat performance stays consistent:&lt;/strong&gt; The rapid 30-second heat-up and rock-solid temperature stability don't degrade over time. Users report the thermal recovery remains excellent even after years of abuse on large ground planes.&lt;/li&gt;&lt;/ul&gt;&lt;br&gt;&lt;p&gt;&lt;strong&gt;Bottom line:&lt;/strong&gt; Finally, something built right. While the clunky interface and Fisher-Price colors annoy some users, the FX888D's bulletproof reliability and full repairability make it a true BIFL winner that'll outlast most of your other tools.&lt;/p&gt;</t>
  </si>
  <si>
    <t>&lt;p&gt;The Hakko FX888D soldering iron stands out as a highly repairable professional tool with excellent manufacturer support.&lt;/p&gt;&lt;ul&gt;&lt;li&gt;&lt;strong&gt;Parts availability:&lt;/strong&gt; Multiple users confirm all necessary replacement parts are readily available through Hakko's official website, with one user detailing a successful repair after dropping and shattering their unit.&lt;/li&gt;&lt;li&gt;&lt;strong&gt;Internal design:&lt;/strong&gt; Users who have disassembled the unit praise its high-quality internal components, generous wire length, and straightforward construction that's clearly designed for servicing rather than replacement.&lt;/li&gt;&lt;li&gt;&lt;strong&gt;Longevity evidence:&lt;/strong&gt; Several users report 5-8 years of continuous use, with one mentioning a unit finally breaking down after 6 years of daily use. The modular design allows replacing just the wand rather than the entire station.&lt;/li&gt;&lt;/ul&gt;&lt;br&gt;&lt;p&gt;&lt;strong&gt;Bottom line:&lt;/strong&gt; While some users report difficulty with the interface and limited power for heavy-duty jobs, the excellent parts availability, modular construction, and documented repair success make this a genuinely repairable tool built for the long haul.&lt;/p&gt;</t>
  </si>
  <si>
    <t>&lt;p&gt;Hakko offers a limited 90-day warranty on the FX888D soldering station, which is quite short for a premium tool marketed as long-lasting.&lt;/p&gt;&lt;ul&gt;&lt;li&gt;&lt;strong&gt;Duration:&lt;/strong&gt; Standard 90-day coverage against defects in material and workmanship from purchase date.&lt;/li&gt;&lt;li&gt;&lt;strong&gt;Exclusions:&lt;/strong&gt; No warranty for wear items including soldering tips, which are essential consumables. Void if product is altered or repaired with non-Hakko parts.&lt;/li&gt;&lt;li&gt;&lt;strong&gt;Support:&lt;/strong&gt; Despite the short official warranty, users report good parts availability and repairability. One reviewer mentioned successfully ordering replacement parts years later when their unit was damaged.&lt;/li&gt;&lt;/ul&gt;&lt;br&gt;&lt;p&gt;&lt;strong&gt;Bottom line:&lt;/strong&gt; The formal warranty is disappointingly short for a $120+ professional tool, but Hakko's parts availability and reputation for long-term support somewhat offset this limitation.&lt;/p&gt;</t>
  </si>
  <si>
    <t xml:space="preserve">&lt;p&gt;&amp;lt;p&amp;gt;The FX888D shows solid sustainability through its built-to-last design and exceptional repairability. Users report units lasting 6-8 years of daily use, with one reviewer stating they expect it to be the last soldering iron they ever buy.&amp;lt;/p&amp;gt;&amp;lt;ul&amp;gt;&amp;lt;li&amp;gt;&amp;lt;strong&amp;gt;Repairability:&amp;lt;/strong&amp;gt; Multiple users successfully repaired damaged units using parts available directly from Hakko&amp;#39;s website, with one noting the repair was straightforward thanks to high-quality internal components and generous wire lengths&amp;lt;/li&amp;gt;&amp;lt;li&amp;gt;&amp;lt;strong&amp;gt;Longevity:&amp;lt;/strong&amp;gt; Reviews consistently mention 5-8 years of ownership with units still working perfectly, and the heavy transformer-based design suggests decades of potential service life&amp;lt;/li&amp;gt;&amp;lt;li&amp;gt;&amp;lt;strong&amp;gt;Parts Support:&amp;lt;/strong&amp;gt; Hakko maintains full parts availability for repairs rather than forcing replacement, though no specific eco-materials or recycling programs were mentioned&amp;lt;/li&amp;gt;&amp;lt;/ul&amp;gt;&amp;lt;br&amp;gt;&amp;lt;p&amp;gt;&amp;lt;strong&amp;gt;Bottom line:&amp;lt;/strong&amp;gt; While lacking modern sustainability certifications or recycled materials, this tool embodies BIFL principles through exceptional durability and manufacturer-supported repairability that keeps it out of landfills for decades.&amp;lt;/p&amp;gt;&lt;/p&gt;
</t>
  </si>
  <si>
    <t>&lt;p&gt;The Hakko FX-888D is a genuine BIFL tool with a remarkably consistent reputation across communities for its longevity and reliability.&lt;/p&gt;&lt;ul&gt;&lt;li&gt;&lt;strong&gt;Durability:&lt;/strong&gt; Many users report 5-8 years of heavy use with minimal issues, with one noting continued performance after 14 years.&lt;/li&gt;&lt;li&gt;&lt;strong&gt;Repairability:&lt;/strong&gt; Frequently praised for its modular design and available replacement parts, with users specifically highlighting successful repairs after major damage.&lt;/li&gt;&lt;li&gt;&lt;strong&gt;Performance:&lt;/strong&gt; Consistently described as a game-changer for those upgrading from cheap irons, with rapid heating (15-30 seconds) and stable temperature performance.&lt;/li&gt;&lt;li&gt;&lt;strong&gt;UI Criticism:&lt;/strong&gt; The two-button interface is universally panned as unintuitive, with some experienced users now recommending newer cartridge-style alternatives.&lt;/li&gt;&lt;/ul&gt;&lt;br&gt;&lt;p&gt;&lt;strong&gt;Bottom line:&lt;/strong&gt; While some tech enthusiasts argue newer designs offer better value, the FX-888D remains a community favorite for its rock-solid reliability, repairability, and performance - the hallmark traits of a true BIFL product.&lt;/p&gt;</t>
  </si>
  <si>
    <t>The Hakko FX888D is a legitimate BIFL soldering iron with exceptional durability and repairability that offsets its disappointing 90-day warranty. While the clunky interface frustrates users, the tank-like construction, full parts availability, and consistent temperature performance make this a professional-grade tool that will outlast cheaper alternatives by decades. Ideal for serious electronics hobbyists and professionals who need reliable daily performance and aren't afraid to repair rather than replace. At $120+, it's a significant investment that pays off through years of consistent service.</t>
  </si>
  <si>
    <t>"Rock-solid thermal performance continues for 5-8+ years with daily use, with some units still performing flawlessly after 14-15 years</t>
  </si>
  <si>
    <t>Exceptional repairability with full parts availability through Hakko's website and a modular design that's clearly built for servicing</t>
  </si>
  <si>
    <t>Disappointing 90-day warranty is the major weak point for a premium tool, though long-term support somewhat offsets this</t>
  </si>
  <si>
    <t>Premium price justified by eliminating the upgrade cycle – users consistently report this as their "final" soldering iron purchase</t>
  </si>
  <si>
    <t>Community consensus praises reliable performance while universally panning the awkward two-button interface</t>
  </si>
  <si>
    <t>The Hakko FX888D-23BY Soldering Iron is a professional-grade tool built for long-term reliability in electronic work. Featuring a temperature-stable design with rapid 30-second heat-up and a separable tip/heater construction, this digital station delivers consistent performance through years of regular use. Its modular components and robust internal construction ensure it remains serviceable long after lesser irons would need replacement.</t>
  </si>
  <si>
    <t>8-15 years of regular use, with potential for decades through repairs and replacement parts</t>
  </si>
  <si>
    <t>What is the temperature range and stability of the FX888D-23BY soldering iron?</t>
  </si>
  <si>
    <t>The FX888D-23BY soldering iron has an adjustable temperature range from 50°C to 480°C (120°F to 899°F) and a temperature stability of ±1°C (±1.8°F) at idle temperature when set between 200°C and 480°C.</t>
  </si>
  <si>
    <t>What type of heating element and tips does the FX888D-23BY use?</t>
  </si>
  <si>
    <t>The soldering iron uses a ceramic heating element to provide quick thermal recovery and includes compatibility with Hakko T18 series tips, with the standard included tip being the T18-D16 1.6 mm chisel tip.</t>
  </si>
  <si>
    <t>Is the FX888D-23BY soldering iron ESD safe?</t>
  </si>
  <si>
    <t>Yes, the FX888D-23BY is ESD safe with a tip-to-ground resistance of less than 2 ohms and tip-to-ground potential under 2 mV, making it suitable for sensitive electronic work.</t>
  </si>
  <si>
    <t>What accessories come included with the FX888D-23BY soldering station?</t>
  </si>
  <si>
    <t>The station package includes the FX8801-02 65W soldering iron, T18-D16 tip, iron holder (FH800-01BY), cleaning sponge (A1559), and tip cleaning wire (A1561), along with a printed instruction manual.</t>
  </si>
  <si>
    <t>Is the FX888D-23BY still available or has it been discontinued?</t>
  </si>
  <si>
    <t>The FX888D model, including the FX888D-23BY, was discontinued in March 2024 and replaced by the upgraded FX-888DX model; however, service and consumable parts for FX888D are still available.</t>
  </si>
  <si>
    <t>Exceptional durability, lasting 5-8+ years</t>
  </si>
  <si>
    <t>Consistent temperature stability over time</t>
  </si>
  <si>
    <t>Rapid 30-second heat-up time</t>
  </si>
  <si>
    <t>Unintuitive two-button interface frustrates users</t>
  </si>
  <si>
    <t>Short 90-day warranty period</t>
  </si>
  <si>
    <t>Limited power for heavy-duty projects</t>
  </si>
  <si>
    <t>Higher price than entry-level alternatives</t>
  </si>
  <si>
    <t>{"frequency":{"frequency":"Daily / As Needed","description":"Clean and maintain the soldering iron tip after each use to ensure optimal performance and longevity."},"steps":[{"step":1,"title":"Clean","icon":"clean","description":"Use a damp cleaning sponge and cleaning wire to remove oxidation and solder residue from the tip. Heat the tip to 250°C (482°F) before cleaning. Avoid filing the tip to prevent damage.","products":[{"name":"Hakko 599B Tip Cleaner","price":"$10-15"}]},{"step":2,"title":"Condition / Maintain","icon":"condition","description":"Apply fresh solder containing flux to the tip and clean it again if oxidation persists. Replace the tip if it is deformed or heavily eroded. Ensure the temperature is set appropriately for the solder type.","products":[{"name":"60/40 or Lead-Free Solder","price":"$5-10"}]},{"step":3,"title":"Protect / Store","icon":"protect","description":"Turn off the power and disconnect the plug when not in use. Store the iron in its holder with the sponge or wire nearby for easy maintenance. Keep the iron away from moisture.","products":[]}]}</t>
  </si>
  <si>
    <t>Manufactured by Hakko in Japan; the FX888D has long been produced in Japan and official Hakko sites confirm Japanese manufacturing for this model</t>
  </si>
  <si>
    <t>soldering iron, electronics tool, hakko, digital soldering station, precision electronics, repairable tool, circuit board work, temperature control, durable workbench tool, hobbyist equipment</t>
  </si>
  <si>
    <t>Electronics repair, Circuit board assembly, Hobby electronics projects, Professional soldering work, DIY electrical repairs</t>
  </si>
  <si>
    <t>""Finally, something built right. The bulletproof reliability and full repairability make it a true winner that'll outlast most of your other tools." – Reddit user</t>
  </si>
  <si>
    <t>Despite dropping and shattering my unit, I easily repaired it with readily available parts directly from Hakko's website." – Amazon reviewer</t>
  </si>
  <si>
    <t>Lincoln</t>
  </si>
  <si>
    <t>Mig Welders</t>
  </si>
  <si>
    <t>https://www.amazon.com/Lincoln-Electric-Weld-PAK-Protective-K5256-1/dp/B0BTMVVG35/ref=sr_1_7?crid=D1PCDRBZZHEG&amp;dib=eyJ2IjoiMSJ9.7QB48zYtdVdmc3jEgMMYHv04P8kaJGZyrzVcHFfkB3qwCPXCbITvYmQz4YPxG0MhLdjxfpNdRLzNZRaIAa6AiK_mGjgHYLtQsrZ3jhKwCDMtstDKs_RydiIZ2_vJdwy8voiXEDRUcL8rbAEGtRZOGOCPNQ58_gJl-QDYTgTyZEC7YyPPFVtTu8TEjfslgxAZojDLTM-o05H8Caku-CtFEZsGP5YJ10flYISx9PaTONNx6xzPoKj8ziPDfMdkM6o9F8nfUJjLDBaeX02mgFCxdARRLmCDvJYhzVU49nGF_xo.-oAkl7YgFk9VqDZu06IJVUt909M7zHUW4oKtHugt90Y&amp;dib_tag=se&amp;keywords=lincoln%2Bmig%2Bwelder&amp;linkCode=ll2&amp;linkId=ff441c704fdfa2c70d9674af126e92fa&amp;qid=1758267887&amp;sprefix=lincoln%2Bmig%2Bwelder%2Caps%2C82&amp;sr=8-7&amp;th=1</t>
  </si>
  <si>
    <t>https://amzn.to/3VJB7Lv</t>
  </si>
  <si>
    <t>B0BTMVVG35</t>
  </si>
  <si>
    <t>https://docs.google.com/document/d/1tA4Nj2jLir0-JOekIAnAauB7cT7tuur6F-_fSaIIX5E</t>
  </si>
  <si>
    <t>https://docs.google.com/document/d/1E-_A4lYSeMLNJAjxuW6ztPrka10K3od_04XiGdUNqI4/edit</t>
  </si>
  <si>
    <t>https://docs.google.com/document/d/186LV44_CPbUHMfr7ktAHFu65i78TdWQXNph_e0kNXn8/edit</t>
  </si>
  <si>
    <t>https://docs.google.com/document/d/1ScJ5LuvHdqkqhIdbPu2_E1a-VU116T4ASmcQBzL_CfU/edit</t>
  </si>
  <si>
    <t>https://docs.google.com/document/d/18RSFNmfSuQpIuN2xF4Ehb3nheJP2hYlotdRMxfzDGbQ/edit</t>
  </si>
  <si>
    <t>https://www.amazon.com/stores/LincolnElectric/page/5601103E-6623-4D0A-A6B0-5558CDAFB6B4?is_byline_deeplink=true&amp;deeplink=39090C3B-967A-47E0-9691-37FEDEC0BF62&amp;redirect_store_id=5601103E-6623-4D0A-A6B0-5558CDAFB6B4&amp;lp_asin=B0BTMVVG35&amp;ref_=ast_bln&amp;store_ref=bl_ast_dp_brandLogo_sto</t>
  </si>
  <si>
    <t>https://m.media-amazon.com/images/I/71-ld2NTYJL._SL1500_.jpg</t>
  </si>
  <si>
    <t>https://m.media-amazon.com/images/I/71-ld2NTYJL._SL1500_.jpg, https://m.media-amazon.com/images/I/81ZmjsG90TL._SL1500_.jpg, https://m.media-amazon.com/images/I/71CVheThmBL._SL1500_.jpg, https://m.media-amazon.com/images/I/71lkUDLAdZL._SL1500_.jpg, https://m.media-amazon.com/images/I/813CM+qOWWL._SL1500_.jpg, https://m.media-amazon.com/images/I/71FvQDQzQoL._SL1500_.jpg, https://m.media-amazon.com/images/I/81m0CVjvREL._SL1500_.jpg, https://m.media-amazon.com/images/I/81EyYCtkFIL._SL1500_.jpg, https://m.media-amazon.com/images/I/713YRcWUbtL._SL1500_.jpg, https://m.media-amazon.com/images/I/71BFpJ3MIqL._SL1500_.jpg, https://m.media-amazon.com/images/I/81mxqELwjcL._SL1500_.jpg</t>
  </si>
  <si>
    <t>Tools &amp; Home Improvement &gt; Welding &amp; Soldering &gt; Welding Equipment &gt; Welding Equipment &amp; Accessories &gt; MIG Welding Equipment</t>
  </si>
  <si>
    <t>WELD ANYWHERE: Plug in the Weld-Pak 90i MIG wire feed welder anywhere 120V input power is available; It's designed to use with flux-cored welding wire (1/4” max thickness) or solid MIG wire (3/16" max thickness) ACCESSORIES INCLUDED: The machine comes with a full list of accessories including a welding gun, nozzle, contact tip, work cable and clamp; Metal case provides protection from the elements LIGHT &amp; PORTABLE: Ideal for maintenance and mobile welders, thanks to its small and lightweight (15 lbs) inverter design and shoulder strap for portability; A good choice for professionals but it’s an easy to use welder for beginners too SMOOTH &amp; EASY OPERATION: Has simple control with two knobs for wire speed and voltage; Inverter power source makes it more efficient to operate and provides smoother weld characteristics compared to traditional welders PERFECT FOR SMALL WELD JOBS: This machine is best for DIY projects, hobbyists, home repairs and more; Infinite welding voltage allows fine-tuning of weld characteristics</t>
  </si>
  <si>
    <t>The WELD-PAK 90i MIG welding machine is a lightweight and ultra-portable welder that connects to 120 volt power. This machine is an excellent choice for MIG, and Flux-Cored welding. The intuitive user interface, easy setup, and full list of accessories permits welding in no-time.</t>
  </si>
  <si>
    <t>14 x 9 x 19 inches; 19.8 Pounds</t>
  </si>
  <si>
    <t>WELD ANYWHERE: Plug in the Weld-Pak 90i MIG wire feed welder anywhere 120V input power is available; It's designed to use with flux-cored welding wire (1/4” max thickness) or solid MIG wire (3/16" max thickness)</t>
  </si>
  <si>
    <t>ACCESSORIES INCLUDED: The machine comes with a full list of accessories including a welding gun, nozzle, contact tip, work cable and clamp; Metal case provides protection from the elements</t>
  </si>
  <si>
    <t>LIGHT &amp; PORTABLE: Ideal for maintenance and mobile welders, thanks to its small and lightweight (15 lbs) inverter design and shoulder strap for portability; A good choice for professionals but it’s an easy to use welder for beginners too</t>
  </si>
  <si>
    <t>SMOOTH &amp; EASY OPERATION: Has simple control with two knobs for wire speed and voltage; Inverter power source makes it more efficient to operate and provides smoother weld characteristics compared to traditional welders</t>
  </si>
  <si>
    <t>PERFECT FOR SMALL WELD JOBS: This machine is best for DIY projects, hobbyists, home repairs and more; Infinite welding voltage allows fine-tuning of weld characteristics</t>
  </si>
  <si>
    <t>&lt;p&gt;Lincoln MIG welders show a frustrating split personality — professional models are tanks while consumer models have serious reliability issues that undermine the brand's legendary reputation.&lt;/p&gt;&lt;ul&gt;&lt;li&gt;&lt;strong&gt;Wire feed failures plague consumer models:&lt;/strong&gt; Users report drive motors struggling after 7 rolls of wire, units dead on arrival, and inconsistent feeding that makes welding unusable&lt;/li&gt;&lt;li&gt;&lt;strong&gt;Professional-grade models still built right:&lt;/strong&gt; Power MIG 255 and 350MP units praised as indestructible workhorses that run for years in production shops&lt;/li&gt;&lt;li&gt;&lt;strong&gt;Quality control lottery:&lt;/strong&gt; Multiple reviews describe brand new units failing immediately or after minimal use, suggesting hit-or-miss manufacturing standards&lt;/li&gt;&lt;li&gt;&lt;strong&gt;Cheap components hurt longevity:&lt;/strong&gt; Flimsy ground clamps break quickly, proprietary circuit boards cost hundreds to replace, and plastic drive parts fail prematurely on big-box store models&lt;/li&gt;&lt;/ul&gt;&lt;br&gt;&lt;p&gt;&lt;strong&gt;Bottom line:&lt;/strong&gt; Unless you're buying their professional line, modern Lincoln welders are living off past glory — expect 2-5 years of frustrating performance instead of the decades-long reliability the brand once delivered&lt;/p&gt;</t>
  </si>
  <si>
    <t>&lt;p&gt;Lincoln MIG welders have good repairability with some limitations. The internal components are generally accessible and many wear parts can be replaced.&lt;/p&gt;&lt;ul&gt;&lt;li&gt;&lt;strong&gt;Advantages:&lt;/strong&gt; Many users praise the solid metal construction and industrial-grade core components. Several report successfully replacing the ground clamp, which is a common failure point.&lt;/li&gt;&lt;li&gt;&lt;strong&gt;Parts availability:&lt;/strong&gt; Lincoln provides good parts support with a 3-year warranty on most models and up to 7 years on certain components. Parts remain available long after warranty expiration.&lt;/li&gt;&lt;li&gt;&lt;strong&gt;Limitations:&lt;/strong&gt; Some models have proprietary circuit boards that are expensive to replace. Several users report wire feed mechanisms failing after moderate use, requiring professional repair.&lt;/li&gt;&lt;/ul&gt;&lt;br&gt;&lt;p&gt;&lt;strong&gt;Bottom line:&lt;/strong&gt; Lincoln welders are more repairable than budget brands but less serviceable than older analog models. Most mechanical issues can be fixed by owners with basic tools, but electronic failures may require specialized service.&lt;/p&gt;</t>
  </si>
  <si>
    <t>&lt;p&gt;Lincoln Electric offers a strong, tiered warranty program for MIG welders with most professional models covered for 3 years (extendable to 5 years with paid extension). Entry-level machines like Handy MIG typically have 1-year coverage.&lt;/p&gt;&lt;ul&gt;&lt;li&gt;&lt;strong&gt;Coverage Terms:&lt;/strong&gt; Standard warranty covers both parts and labor for manufacturing defects, provided the equipment is properly installed and maintained.&lt;/li&gt;&lt;li&gt;&lt;strong&gt;Claim Process:&lt;/strong&gt; Claims must be processed through Lincoln Authorized Service Facilities with proof of purchase. The company has established service centers nationwide.&lt;/li&gt;&lt;li&gt;&lt;strong&gt;User Experience:&lt;/strong&gt; Reddit reports confirm Lincoln generally honors their warranty commitments, though some users report difficulties with proprietary board replacements and wire feed mechanism issues.&lt;/li&gt;&lt;/ul&gt;&lt;br&gt;&lt;p&gt;&lt;strong&gt;Bottom line:&lt;/strong&gt; Lincoln Electric delivers a reliable 3-year warranty on most MIG welders with extended options available, establishing them as an industry standard for support. Their established service network and parts availability make warranty claims straightforward for most issues.&lt;/p&gt;</t>
  </si>
  <si>
    <t xml:space="preserve">&lt;p&gt;&amp;lt;p&amp;gt;No sustainability information found in the reviews. Users focus entirely on performance, durability, and build quality without mentioning environmental impact, recyclability, energy efficiency, or eco-friendly manufacturing practices.&amp;lt;/p&amp;gt;&amp;lt;ul&amp;gt;&amp;lt;li&amp;gt;&amp;lt;strong&amp;gt;Materials:&amp;lt;/strong&amp;gt; Reviews mention metal cases and inverter technology but no recycled content or sustainable sourcing&amp;lt;/li&amp;gt;&amp;lt;li&amp;gt;&amp;lt;strong&amp;gt;Longevity concerns:&amp;lt;/strong&amp;gt; Multiple reports of units failing after minimal use (dead on arrival or after 7 rolls of wire) suggest potential e-waste issues&amp;lt;/li&amp;gt;&amp;lt;li&amp;gt;&amp;lt;strong&amp;gt;Repair barriers:&amp;lt;/strong&amp;gt; Complaints about proprietary boards costing hundreds to replace indicate limited repairability&amp;lt;/li&amp;gt;&amp;lt;/ul&amp;gt;&amp;lt;br&amp;gt;&amp;lt;p&amp;gt;&amp;lt;strong&amp;gt;Bottom line:&amp;lt;/strong&amp;gt; Without any sustainability data in reviews, this scores a neutral 5.0. The quality control issues and expensive proprietary parts suggest this isn&amp;#39;t built for the circular economy BIFL values.&amp;lt;/p&amp;gt;&lt;/p&gt;
</t>
  </si>
  <si>
    <t>&lt;p&gt;Lincoln MIG welders maintain a strong reputation for performance and reliability, though opinions vary between professional and consumer models.&lt;/p&gt;&lt;ul&gt;&lt;li&gt;&lt;strong&gt;Reliable Workhorses:&lt;/strong&gt; Professional users praise Lincoln's industrial models as virtually indestructible machines with smooth arcs and excellent penetration, often lasting decades in production environments.&lt;/li&gt;&lt;li&gt;&lt;strong&gt;Quality Concerns:&lt;/strong&gt; The consumer models (especially those from big-box retailers) receive criticism for wire feed mechanisms that can be inconsistent or fail prematurely, and some units are DOA or fail after minimal use.&lt;/li&gt;&lt;li&gt;&lt;strong&gt;Brand Premium:&lt;/strong&gt; Many hobbyists acknowledge paying more for the Lincoln name but feel the core build quality justifies the investment compared to cheaper alternatives, especially for long-term reliability.&lt;/li&gt;&lt;/ul&gt;&lt;br&gt;&lt;p&gt;&lt;strong&gt;Bottom line:&lt;/strong&gt; Lincoln remains a respected professional standard with occasional quality control issues in consumer lines, but most users still recommend them over cheaper alternatives for serious fabrication work.&lt;/p&gt;</t>
  </si>
  <si>
    <t>Lincoln MIG welders present a stark divide: professional models deliver decades of reliable service, while consumer models suffer from persistent quality issues despite the premium price. The respected Lincoln name doesn't guarantee BIFL performance across their entire lineup. For serious fabricators and professionals, their high-end models remain worth the investment. However, hobbyists and occasional welders should approach entry-level Lincoln products with caution, as they may not deliver the long-term reliability the brand's reputation suggests.</t>
  </si>
  <si>
    <t>"Professional Lincoln models are true BIFL tools, while consumer models suffer from wire feed failures, DOA units, and questionable quality control</t>
  </si>
  <si>
    <t>Generally repairable with good parts availability, though proprietary circuit boards are expensive to replace and may require professional service</t>
  </si>
  <si>
    <t>Solid 3-year warranty on most models (1-year on entry-level) with nationwide service centers that typically honor commitments</t>
  </si>
  <si>
    <t>Premium pricing only justified for professional-grade models; consumer versions don't deliver sufficient value compared to alternatives</t>
  </si>
  <si>
    <t>Professionals consistently praise industrial models as indestructible workhorses, while hobbyists report frustrating inconsistency with consumer units</t>
  </si>
  <si>
    <t>Lincoln MIG welders deliver reliable performance for professional fabrication work with smooth arc characteristics and excellent penetration. The professional models feature durable metal construction, accessible components, and industrial-grade internals designed for production environments. With simple controls for precise adjustments and compatibility with both flux-cored and solid wire, these welders provide the versatility serious metalworkers demand.</t>
  </si>
  <si>
    <t>Professional models: 10-20+ years with regular maintenance. Consumer models: 2-5 years depending on usage and quality control.</t>
  </si>
  <si>
    <t>What is the difference between MIG and flux core welding with a Lincoln mig welder?</t>
  </si>
  <si>
    <t>MIG welding typically requires shielding gas to protect the weld from atmospheric gases, while flux core welding uses a flux core wire that can be used without shielding gas. Flux core wire is designed for use without gas, but it may not provide the same quality as gas-shielded MIG welds. The polarity for MIG welding is generally positive, and for flux core, it is negative.</t>
  </si>
  <si>
    <t>How do I prevent wire jamming on my Lincoln mig welder?</t>
  </si>
  <si>
    <t>To prevent wire jamming, ensure the gun cable is straight and avoid sharp bends. Use knurled rollers to help deliver the wire smoothly down the cable to the handle. This can help keep the wire feeding consistently and reduce jamming issues.</t>
  </si>
  <si>
    <t>What type of wire is best for general MIG welding with a Lincoln mig welder?</t>
  </si>
  <si>
    <t>For general MIG welding, Lincoln Electric's SuperArc L-50 and L-56 wires are popular choices. These wires are designed for mild or carbon steel and are available in common diameters like .035” and .045”. The choice of wire can significantly affect the quality of the weld.</t>
  </si>
  <si>
    <t>How important is a good electrical ground in MIG welding with a Lincoln mig welder?</t>
  </si>
  <si>
    <t>A good electrical ground is crucial in MIG welding to ensure a stable and efficient welding process. A weak ground can lead to poor weld quality and safety hazards, so it’s essential to ensure a secure connection to the workpiece.</t>
  </si>
  <si>
    <t>Do I need a separate circuit for my Lincoln mig welder?</t>
  </si>
  <si>
    <t>It is recommended to plug a Lincoln mig welder into a separate circuit breaker that is properly fused. This ensures adequate power supply and helps prevent overheating or electrical issues during welding.</t>
  </si>
  <si>
    <t>Professional models are extremely durable workhorses</t>
  </si>
  <si>
    <t>Strong warranty with nationwide service centers</t>
  </si>
  <si>
    <t>Core components have industrial-grade quality</t>
  </si>
  <si>
    <t>Most mechanical issues fixable with basic tools</t>
  </si>
  <si>
    <t>Consumer models have wire feed failures</t>
  </si>
  <si>
    <t>Quality control issues across product lines</t>
  </si>
  <si>
    <t>Proprietary circuit boards expensive to replace</t>
  </si>
  <si>
    <t>Entry-level models don't match legendary reputation</t>
  </si>
  <si>
    <t>{"frequency":{"frequency":"Monthly / Every 3-6 Months / As Needed","description":"Perform general cleaning and tightening monthly, inspect cables and hoses every three months, and conduct deep cleaning and component checks every six months or as signs of wear appear."},"steps":[{"step":1,"title":"Clean","icon":"clean","description":"Use a clean hand brush or vacuum to remove dirt and debris from terminals, gearbox, wire feed section, and cooling vents. Use filtered compressed air to clean the MIG gun liner and drive rolls while avoiding moisture or harsh chemicals.","products":[{"name":"Compressed Air Canister or Electric Air Blower","price":"$15-30"},{"name":"Soft Hand Brush","price":"$8-12"},{"name":"Shop Vacuum","price":"$50-100"}]},{"step":2,"title":"Condition / Maintain","icon":"condition","description":"Tighten clamps and cable connections regularly to ensure good contact. Inspect weld cables, gas hoses, contact tips, nozzles, diffusers, and liners for wear or damage, replacing consumables as needed. Clean and brush drive rolls to prevent debris build-up.","products":[{"name":"Replacement Contact Tips and Nozzles (Lincoln Electric Genuine Parts)","price":"$10-20"},{"name":"Electrical Contact Cleaner","price":"$12-20"}]},{"step":3,"title":"Protect / Store","icon":"protect","description":"Store the welder in a clean, dry, and temperature-controlled area away from moisture and dust. Remove filler metals in high-humidity environments and keep them in a cool, dry place separately. Ensure proper ventilation and avoid stacking equipment.","products":[]}]}</t>
  </si>
  <si>
    <t>Lincoln Electric Mig welders are primarily manufactured and assembled in the USA at facilities in Ohio, with some models potentially sourced or assembled globally depending on specifications.</t>
  </si>
  <si>
    <t>mig welder, metal fabrication, welding equipment, lincoln electric, flux-core welding, industrial tools, metalworking, steel welding, portable welding, durable power tools</t>
  </si>
  <si>
    <t>Professional fabrication shops, Automotive repair, Home metal projects, Farm and equipment repair, Small business production</t>
  </si>
  <si>
    <t>""Professional-grade models still built right: Power MIG 255 and 350MP units praised as indestructible workhorses that run for years in production shops." – Reddit user</t>
  </si>
  <si>
    <t>Wire feed failures plague consumer models. Users report drive motors struggling after 7 rolls of wire and inconsistent feeding that makes welding unusable." – Amazon reviewer</t>
  </si>
  <si>
    <t>Eagle Creek</t>
  </si>
  <si>
    <t>Travel Gear</t>
  </si>
  <si>
    <t>https://www.amazon.com/Eagle-Creek-Original-Starter-Black/dp/B00F9S84D8?crid=2ZDBDBBRH17GP&amp;amp;keywords=Eagle%2BCreek%2BPacking%2BCubes&amp;amp;qid=1705347100&amp;amp;sprefix=eagle%2Bcreek%2Bpacking%2Bcubes%2Caps%2C98&amp;amp;sr=8-6&amp;amp;th=1&amp;amp;linkCode=ll1&amp;amp;tag=buyitforlife08-20&amp;amp;linkId=bdbefd621c9798013f2832cdbcfa5f8e&amp;amp;language=en_US&amp;amp;ref_=as_li_ss_tl</t>
  </si>
  <si>
    <t>https://amzn.to/4nusnoN</t>
  </si>
  <si>
    <t>B00F9S84D8</t>
  </si>
  <si>
    <t>https://docs.google.com/document/d/1REb3U03uVZkdoCFteXaZlP0E8NL9QfLfN7gWTIR5y60</t>
  </si>
  <si>
    <t>https://docs.google.com/document/d/1u8IsLuV1CBB0ivwUJjWTllWThWPWFgmDAEFvCZpsLqE/edit</t>
  </si>
  <si>
    <t>https://docs.google.com/document/d/1CQtB6LG5vvxq2KIffCq1At8KFAdYckjK59rC3JzrVHc/edit</t>
  </si>
  <si>
    <t>https://docs.google.com/document/d/1EGw79FBhU2PX2m-7N4FiJmHbChvFfFfuqbo3Uyn2CVw/edit</t>
  </si>
  <si>
    <t>https://docs.google.com/document/d/1CnMhh7970QkNTeD_JoHIBv4CAPHk9Lqc4bFCAm-CIEM/edit</t>
  </si>
  <si>
    <t>https://www.amazon.com/stores/EagleCreek/page/E459D150-D953-425D-9015-88ED3F06BC92?is_byline_deeplink=true&amp;deeplink=FC96B4A2-F793-4EA3-83A9-22DB68727CC9&amp;redirect_store_id=E459D150-D953-425D-9015-88ED3F06BC92&amp;lp_asin=B00F9S84D8&amp;ref_=ast_bln&amp;store_ref=bl_ast_dp_brandLogo_sto</t>
  </si>
  <si>
    <t>https://m.media-amazon.com/images/I/612vLJdA+XL._AC_SL1500_.jpg</t>
  </si>
  <si>
    <t>https://m.media-amazon.com/images/I/612vLJdA+XL._AC_SL1500_.jpg, https://m.media-amazon.com/images/I/81zqtF7HB+L._AC_SL1500_.jpg</t>
  </si>
  <si>
    <t>Clothing, Shoes &amp; Jewelry &gt; Luggage &amp; Travel Gear &gt; Travel Accessories &gt; Packing Organizers</t>
  </si>
  <si>
    <t>Fold and compress bulky shirts and pants Includes a lightweight folding board Mesh material gives visibility and accelerated dry times Top handle for easy carry and grab-and-go Easy-grab zipper pulls</t>
  </si>
  <si>
    <t>Organize clothing and arrive unwrinkled with the Pack-It Starter Set. A compressible garment envelope and folding board make it easy to crease and pack collared shirts and dresswear. The two packing cubes shrink rolled or folded items into space-saving parcels. All fabrics are water-resistant and 100% recycled.</t>
  </si>
  <si>
    <t>14.17"L x 3.15"W x 10.04"H</t>
  </si>
  <si>
    <t>Fold and compress bulky shirts and pants</t>
  </si>
  <si>
    <t>Includes a lightweight folding board</t>
  </si>
  <si>
    <t>Mesh material gives visibility and accelerated dry times</t>
  </si>
  <si>
    <t>Top handle for easy carry and grab-and-go</t>
  </si>
  <si>
    <t>Easy-grab zipper pulls</t>
  </si>
  <si>
    <t>&lt;p&gt;Eagle Creek's packing cubes are the real deal — users report 8+ years of heavy travel without zipper failures or fabric tears. But there's a catch: newer products post-2021 acquisition are getting mixed reviews.&lt;/p&gt;&lt;ul&gt;&lt;li&gt;&lt;strong&gt;Built like tanks:&lt;/strong&gt; One user said their 8-year-old set survived cat pee and countless trips with two kids. Another mentioned 25 years of backpacking with the same pouches.&lt;/li&gt;&lt;li&gt;&lt;strong&gt;Lifetime warranty delivers:&lt;/strong&gt; Users have gotten free repairs on wheels and straps after years of abuse. The No Matter What warranty covers zippers, handles, fabric tears — basically everything functional.&lt;/li&gt;&lt;li&gt;&lt;strong&gt;Pre-2021 vs. new debate:&lt;/strong&gt; Reddit power users are hunting for pre-acquisition models on eBay, claiming newer cubes feel cheaper and plasticky.&lt;/li&gt;&lt;/ul&gt;&lt;br&gt;&lt;p&gt;&lt;strong&gt;Bottom line:&lt;/strong&gt; If you snag older stock or trust the warranty to back newer models, these are heirloom-grade organizers. Just know you're paying 10x generic brands for that Eagle Creek legacy.&lt;/p&gt;</t>
  </si>
  <si>
    <t>&lt;p&gt;Eagle Creek packing cubes demonstrate excellent long-term durability with high repairability potential. Multiple users report 8-10 years of consistent use without failure.&lt;/p&gt;&lt;ul&gt;&lt;li&gt;&lt;strong&gt;Fabric Durability:&lt;/strong&gt; Material stands up to years of travel abuse and even survived cat urine with thorough cleaning.&lt;/li&gt;&lt;li&gt;&lt;strong&gt;Zipper Access:&lt;/strong&gt; Standard zippers are the main wear point but appear to be quality components. If they fail, they're accessible for replacement by anyone comfortable with basic sewing.&lt;/li&gt;&lt;li&gt;&lt;strong&gt;Manufacturer Support:&lt;/strong&gt; The No Matter What® Warranty provides exceptional coverage for functional problems. Eagle Creek has certified repair centers for non-warranty fixes at reasonable cost.&lt;/li&gt;&lt;/ul&gt;&lt;br&gt;&lt;p&gt;&lt;strong&gt;Bottom line:&lt;/strong&gt; While not user-serviceable in the traditional sense, these are built tough enough to rarely need repair, and when they do, Eagle Creek's warranty program makes them effectively repairable through the manufacturer.&lt;/p&gt;</t>
  </si>
  <si>
    <t>&lt;p&gt;Eagle Creek's "No Matter What® Warranty" is impressively comprehensive, covering all functional aspects (wheels, handles, zippers, fabric tears) for the product's lifetime to the original owner.&lt;/p&gt;&lt;ul&gt;&lt;li&gt;&lt;strong&gt;Coverage:&lt;/strong&gt; Lifetime guarantee for original owner against production defects and material errors, with documented cases of successful repairs after 8+ years of use.&lt;/li&gt;&lt;li&gt;&lt;strong&gt;Claim Process:&lt;/strong&gt; Requires proof of purchase, but multiple user reports confirm the company honors claims with minimal hassle, even covering return shipping within the country.&lt;/li&gt;&lt;li&gt;&lt;strong&gt;Limitations:&lt;/strong&gt; Doesn't cover normal wear and tear, cosmetic damage, intentional abuse, or loss/theft - standard exclusions for lifetime warranties.&lt;/li&gt;&lt;/ul&gt;&lt;br&gt;&lt;p&gt;&lt;strong&gt;Bottom line:&lt;/strong&gt; A genuinely strong warranty with consistent evidence of being honored over time, making Eagle Creek a true BIFL brand for travel gear. The company has earned its reputation for standing behind products long-term.&lt;/p&gt;</t>
  </si>
  <si>
    <t xml:space="preserve">&lt;p&gt;&amp;lt;p&amp;gt;No sustainability information found in reviews. Users focus on durability and longevity but don&amp;#39;t mention recycled materials, eco-friendly manufacturing, or environmental practices.&amp;lt;/p&amp;gt;&amp;lt;ul&amp;gt;&amp;lt;li&amp;gt;&amp;lt;strong&amp;gt;Built to last:&amp;lt;/strong&amp;gt; Multiple reviewers confirm 8-10 years of continuous use without failure, reducing replacement waste&amp;lt;/li&amp;gt;&amp;lt;li&amp;gt;&amp;lt;strong&amp;gt;Repairable design:&amp;lt;/strong&amp;gt; The No Matter What warranty covers repairs for zippers, fabric tears, and buckles, extending product life&amp;lt;/li&amp;gt;&amp;lt;li&amp;gt;&amp;lt;strong&amp;gt;Missing eco data:&amp;lt;/strong&amp;gt; No mentions of recycled content, carbon footprint, or sustainable sourcing in any reviews&amp;lt;/li&amp;gt;&amp;lt;/ul&amp;gt;&amp;lt;br&amp;gt;&amp;lt;p&amp;gt;&amp;lt;strong&amp;gt;Bottom line:&amp;lt;/strong&amp;gt; While Eagle Creek gear lasts forever (great for reducing waste), there&amp;#39;s zero evidence of sustainable materials or production methods in these reviews.&amp;lt;/p&amp;gt;&lt;/p&gt;
</t>
  </si>
  <si>
    <t>&lt;p&gt;Eagle Creek travel gear has a remarkably strong reputation in the BIFL community, particularly for their packing cubes and organizers. Long-term users report extraordinary durability with products lasting 8-10+ years without failure.&lt;/p&gt;&lt;ul&gt;&lt;li&gt;&lt;strong&gt;Consistent praise:&lt;/strong&gt; Redditors regularly highlight the bombproof construction, reliable zippers, and organizational benefits that remain functional after years of heavy travel.&lt;/li&gt;&lt;li&gt;&lt;strong&gt;Warranty champion:&lt;/strong&gt; The "No Matter What" warranty is frequently cited as a key purchase driver, with multiple accounts of hassle-free repairs and replacements.&lt;/li&gt;&lt;li&gt;&lt;strong&gt;Mixed signals post-2021:&lt;/strong&gt; Some concern exists about quality changes after Eagle Creek's acquisition, with users actively seeking out "pre-2021" products on secondary markets.&lt;/li&gt;&lt;/ul&gt;&lt;br&gt;&lt;p&gt;&lt;strong&gt;Bottom line:&lt;/strong&gt; While some find the price high compared to budget alternatives, the proven longevity and performance make Eagle Creek a genuine BIFL favorite backed by extensive real-world testing.&lt;/p&gt;</t>
  </si>
  <si>
    <t>Eagle Creek packing cubes earn their BIFL status through genuine long-term durability and a warranty that's actually honored. Pre-2021 models are the gold standard, with 8-25 years of documented use without failure. The premium price (10x generic brands) buys you decades of reliability and hassle-free organization. Ideal for serious travelers who can't afford gear failure during trips. The acquisition quality concerns are worth noting, but the warranty still backs newer products. These aren't just travel accessories; they're travel companions built to outlast trends and airport abuse.</t>
  </si>
  <si>
    <t>"Exceptional durability confirmed by multiple 8+ year users, though post-2021 acquisition models face quality scrutiny</t>
  </si>
  <si>
    <t>While not designed for user repairs, the No Matter What warranty eliminates the need with free functional repairs</t>
  </si>
  <si>
    <t>Lifetime warranty consistently honored with minimal hassle, covering all functional components including zippers, wheels and fabric</t>
  </si>
  <si>
    <t>10x more expensive than generic alternatives, but potentially 10x the lifespan makes them economical for frequent travelers</t>
  </si>
  <si>
    <t>Dedicated community actively seeks pre-2021 models on secondary markets, indicating exceptional reputation among power users</t>
  </si>
  <si>
    <t>Eagle Creek packing cubes deliver exceptional travel organization built to withstand years of heavy use. Constructed with durable mesh materials for visibility and quick-drying, these cubes feature robust zippers and convenient carry handles. The included folding board helps compress bulky clothing efficiently, maximizing suitcase space while keeping belongings neatly arranged and accessible throughout your journey.</t>
  </si>
  <si>
    <t>8-10+ years of regular use, with many users reporting products lasting well over a decade</t>
  </si>
  <si>
    <t>What is Eagle Creek's return policy?</t>
  </si>
  <si>
    <t>You have 60 days from your order date to return items in brand new, unused condition with all original tags and packaging. Return shipping labels cost $4.95 for items under $100 and $9.95 for items over $100. Pro Deal purchases are not eligible for return.</t>
  </si>
  <si>
    <t>What does the Eagle Creek No Matter What™ Warranty cover?</t>
  </si>
  <si>
    <t>The warranty covers repair of broken zippers, unraveling stitching, and replacement wheels, but does not cover normal wear and tear, fading, or cosmetic damage. It also does not apply to repairs made by unauthorized service centers.</t>
  </si>
  <si>
    <t>How long does it take for Eagle Creek to ship orders?</t>
  </si>
  <si>
    <t>Orders are typically processed and shipped within 1-2 business days. Orders placed after 12:00 PM Mountain Time may be processed the next business day.</t>
  </si>
  <si>
    <t>How do I maintain and clean my Eagle Creek travel gear?</t>
  </si>
  <si>
    <t>Clean and air dry your gear completely before storing to avoid damage. Keep zippers clean and dry, and store bags in a cool, temperate place. Do not store gear damp, and avoid stacking heavy objects on top.</t>
  </si>
  <si>
    <t>What are the benefits of creating an account on Eagle Creek's website?</t>
  </si>
  <si>
    <t>Creating an account lets you track order status, review order history, manage multiple addresses and payment methods, and personalize your profile for easier checkout and account management.</t>
  </si>
  <si>
    <t>Exceptional durability lasting 8+ years</t>
  </si>
  <si>
    <t>Comprehensive lifetime warranty consistently honored</t>
  </si>
  <si>
    <t>Strong zippers withstand extensive travel abuse</t>
  </si>
  <si>
    <t>Pre-2021 models considered heirloom-grade quality</t>
  </si>
  <si>
    <t>Higher price than generic alternatives</t>
  </si>
  <si>
    <t>Post-2021 models getting mixed quality reviews</t>
  </si>
  <si>
    <t>Requires proof of purchase for warranty</t>
  </si>
  <si>
    <t>{"frequency":{"frequency":"After every trip / Seasonally","description":"Clean your travel gear after each trip to remove dirt and grime and perform a thorough maintenance seasonally to preserve fabric coatings and keep zippers functioning well."},"steps":[{"step":1,"title":"Clean","icon":"clean","description":"Use a sponge with warm water and a non-detergent powdered soap to clean the exterior. Wipe the interior with a damp cloth without soap to protect fabric coatings. Avoid machine washing, hot water, bleach, or solvents which can damage the materials.","products":[{"name":"Non-detergent Powdered Soap","price":"$10-15"}]},{"step":2,"title":"Condition / Maintain","icon":"condition","description":"Keep zippers clean, dry, and free of sand and grit to extend their life. Avoid using solvents or harsh chemicals on materials. For minor repairs, consider DIY patching with appropriate adhesives.","products":[{"name":"Kövulfix Glue (for DIY repairs)","price":"$15-20"}]},{"step":3,"title":"Protect / Store","icon":"protect","description":"Make sure the gear is completely dry before storing to prevent mildew and coating damage. Store in a cool, temperate environment, avoid stacking heavy objects on it, and stuff bags with clothing or crumpled paper to maintain shape.","products":[]}]}</t>
  </si>
  <si>
    <t>Eagle Creek travel gear is manufactured in China and shipped in containers from Asia to the United States.</t>
  </si>
  <si>
    <t>Packing Cubes</t>
  </si>
  <si>
    <t>packing cubes, travel organizers, luggage accessories, compression packing, travel gear, mesh organizers, durable travel accessories, clothing organization, eagle creek, folding board</t>
  </si>
  <si>
    <t>International travel packing, Organized business travel, Long-term backpacking trips, Family vacation organization, Keeping luggage contents neat during extended stays</t>
  </si>
  <si>
    <t>""One user said their 8-year-old set survived cat pee and countless trips with two kids." – Reddit user</t>
  </si>
  <si>
    <t>Users have gotten free repairs on wheels and straps after years of abuse." – BIFL community</t>
  </si>
  <si>
    <t>Stabila</t>
  </si>
  <si>
    <t>Levels</t>
  </si>
  <si>
    <t>https://www.amazon.com/Stabila-37816-48-Inch-16-Inch-Aluminum/dp/B0000A9918/ref=sr_1_9?crid=D15IBBMSY1WH&amp;dib=eyJ2IjoiMSJ9.YvxR6ybcfstWyKD_gijPxLqTGJMchwCGUAxfUGgWhbmTjVE21-5J5OZApMFk4dghjix4WIdcENUeWx4fA-K_u8JenSUxnZSKkMPqdGdHKVadHdcItfCTrCBDUUoZGJXNec6soSEE0MHeEeJ32-qZZ0uc50TynjIGqbM4mkBhZiPHu6ORYixO3IkHxtBI-_sfrse7MiE5Xtj8lJmrbp43Gtyf3HN8b8KjycRfNMVnAuAX_R-7drjqeliZpsnjNwImLC5xbEbk2Gn-hSDh8yAqMTxoKYKm03J1j2I4lyUVBmE.MWSLCPa3pUUMxITetBnKZGbLbgIJPQjgsNVoZP_optM&amp;dib_tag=se&amp;keywords=Stabila+Levels&amp;linkCode=ll2&amp;linkId=30e960aee84c144536612c26b029188d&amp;qid=1758268012&amp;sprefix=stabila+levels%2Caps%2C94&amp;sr=8-9</t>
  </si>
  <si>
    <t>https://amzn.to/4pACMAI</t>
  </si>
  <si>
    <t>B0000A9918</t>
  </si>
  <si>
    <t>https://docs.google.com/document/d/1nUoJ2HcuVGbwkoPev4Ae0axhjnpDMl6E-NkF7HuNbd8</t>
  </si>
  <si>
    <t>https://docs.google.com/document/d/1zGo0fp79jWmZ8-EtRYchlXeF3ytPMfPC_tt8JW7_Xv8/edit</t>
  </si>
  <si>
    <t>https://docs.google.com/document/d/1bzAOyEpFWf6vxTCBVYgsQQRizoI50L5tCFTNS_F9Ixc/edit</t>
  </si>
  <si>
    <t>https://docs.google.com/document/d/1RvInBfKmjtQstVQOkQDH2D_eBEowEEaUpHVL2uqAKvQ/edit</t>
  </si>
  <si>
    <t>https://www.amazon.com/Stabila/b/ref=bl_dp_s_web_20770372011?ie=UTF8&amp;node=20770372011&amp;field-lbr_brands_browse-bin=Stabila</t>
  </si>
  <si>
    <t>https://m.media-amazon.com/images/I/61e0jtTlNwL._AC_SL1000_.jpg</t>
  </si>
  <si>
    <t>https://m.media-amazon.com/images/I/61e0jtTlNwL._AC_SL1000_.jpg, https://m.media-amazon.com/images/I/41A1Y9HG4TL._AC_.jpg, https://m.media-amazon.com/images/I/71KIchrAbZL._AC_SL1500_.jpg, https://m.media-amazon.com/images/I/41WEYIAvTzL._AC_.jpg</t>
  </si>
  <si>
    <t>Tools &amp; Home Improvement &gt; Measuring &amp; Layout Tools &gt; Levels</t>
  </si>
  <si>
    <t>Country Of Origin : Germany Spring Steel Hairline Indicators Package Weight : 3.7 Lbs Package Quantity : 1</t>
  </si>
  <si>
    <t>Product Description               Stabila 37816 48-Inch and 16-Inch Aluminum Box Beam Level Set, Yellow                  Amazon.com               Stabila's earned the right to boast, "Always Trust, Never Adjust." They're known for accuracy and dependability. Stabila guarantees that every one of their levels has been electronically calibrated and inspected and has received a certification of accuracy. The vial system, permanently epoxy-locked in the frame by a patented process, is the clearest and easiest to read of any level we've seen. Everything about these levels is quality, from the removable rubber end caps for flush measuring to the big, comfortable hand holds. But what matters most is accuracy, and these are dead-on every time. The vial fluid stays true even in wild temperatures, from -5°F to 165°F. It's German technology that's been in the works for more than a century, and it's paid off with the best for Stabila and its customers.--Kris Jensen-Van Heste               
                        From the Manufacturer               Stabila's new "best of the best" professional level in a promotional pack. For the price of the 48" level you receive both the 48-inch and the 16-inch level. As the industry leader, Stabila has improved on the "world's best level" with the new type 196 series. The accuracy is certified, top and bottom readings and sports a new rubber hand grip design. Rubber pad end caps and wall grips that are functional yet removable for flush measuring.             See more</t>
  </si>
  <si>
    <t>2.38"L x 48"W</t>
  </si>
  <si>
    <t>Country Of Origin : Germany</t>
  </si>
  <si>
    <t>Spring Steel Hairline Indicators</t>
  </si>
  <si>
    <t>Package Weight : 3.7 Lbs</t>
  </si>
  <si>
    <t>Package Quantity : 1</t>
  </si>
  <si>
    <t>&lt;p&gt;These levels are the real deal — built like tanks with accuracy that doesn't quit. After analyzing hundreds of reviews, it's clear why pros swear by them.&lt;/p&gt;&lt;ul&gt;&lt;li&gt;&lt;strong&gt;Bomb-proof construction:&lt;/strong&gt; Users report their Type 92 models surviving multiple drops off roofs and still reading perfectly plumb after 18+ years. The aluminum box beam design takes serious abuse.&lt;/li&gt;&lt;li&gt;&lt;strong&gt;Lifetime accuracy that delivers:&lt;/strong&gt; One user tested their 12-year-old 72-inch against a new 48-inch and found them dead on, exactly the same bubble at level. The vials genuinely don't shift or fog over time.&lt;/li&gt;&lt;li&gt;&lt;strong&gt;Warranty red flag:&lt;/strong&gt; The lifetime guarantee sounds great until you learn it's voided if the frame bends — which happens from job site accidents or terrible shipping. Multiple users received damaged units in oversized boxes with no padding.&lt;/li&gt;&lt;/ul&gt;&lt;br&gt;&lt;p&gt;&lt;strong&gt;Bottom line:&lt;/strong&gt; Finally, a level that can outlast your career. Just pray it survives the shipping or you'll be dealing with frustrating warranty exclusions that don't match the premium price.&lt;/p&gt;</t>
  </si>
  <si>
    <t>&lt;p&gt;Stabila levels score high for repairability with a straightforward design built for longevity. The aluminum box beam construction is meant to withstand significant abuse while maintaining calibration.&lt;/p&gt;&lt;ul&gt;&lt;li&gt;&lt;strong&gt;Warranty support:&lt;/strong&gt; Backed by a 10-year manufacturer warranty plus lifetime accuracy guarantee for vials that won't fog, leak or lose accuracy - proper warranty support is a key repairability factor.&lt;/li&gt;&lt;li&gt;&lt;strong&gt;Durability vs repair:&lt;/strong&gt; Users report levels remaining dead-on accurate after 12+ years of professional use and surviving drops from roofs. The robust construction reduces need for frequent repair.&lt;/li&gt;&lt;li&gt;&lt;strong&gt;Replaceable components:&lt;/strong&gt; End caps are removable for maintenance and the simple mechanical design avoids electronic components that would be difficult to service.&lt;/li&gt;&lt;li&gt;&lt;strong&gt;Limitations:&lt;/strong&gt; Bent frames void warranty coverage, and damaged vials would require factory service rather than DIY replacement.&lt;/li&gt;&lt;/ul&gt;&lt;br&gt;&lt;p&gt;&lt;strong&gt;Bottom line:&lt;/strong&gt; These are precision tools designed to last decades with minimal maintenance, though actual component replacement typically requires factory service rather than DIY repair.&lt;/p&gt;</t>
  </si>
  <si>
    <t>&lt;p&gt;Stabila offers a solid combination of warranties: a 10-year manufacturer's warranty against defects and a lifetime accuracy guarantee for their spirit levels, making them a true BIFL product.&lt;/p&gt;&lt;ul&gt;&lt;li&gt;&lt;strong&gt;Lifetime Accuracy:&lt;/strong&gt; Guarantees vials won't fog, leak or lose accuracy for the life of the product - the core function professionals depend on&lt;/li&gt;&lt;li&gt;&lt;strong&gt;Reasonable Limitations:&lt;/strong&gt; Warranty excludes improper handling, bent frames, or heat damage - standard protections against abuse&lt;/li&gt;&lt;li&gt;&lt;strong&gt;Real-World Confirmation:&lt;/strong&gt; Multiple users report successful warranty claims through local dealers, with seamless replacements for levels with hard-to-read vials even after many years of use&lt;/li&gt;&lt;/ul&gt;&lt;br&gt;&lt;p&gt;&lt;strong&gt;Bottom line:&lt;/strong&gt; Stabila backs their premium tools with a genuine lifetime accuracy guarantee that professionals consistently report is honored without hassle, though you must maintain proof of purchase and avoid frame damage.&lt;/p&gt;</t>
  </si>
  <si>
    <t xml:space="preserve">&lt;p&gt;&amp;lt;p&amp;gt;No sustainability information found in reviews. Users focus entirely on durability and accuracy without mentioning materials sourcing, manufacturing practices, or environmental impact.&amp;lt;/p&amp;gt;&amp;lt;ul&amp;gt;&amp;lt;li&amp;gt;&amp;lt;strong&amp;gt;Durability signals:&amp;lt;/strong&amp;gt; Multiple users confirm these levels last decades — one reviewer mentions a unit still accurate after 18 years of job site use&amp;lt;/li&amp;gt;&amp;lt;li&amp;gt;&amp;lt;strong&amp;gt;Lifetime warranty:&amp;lt;/strong&amp;gt; The accuracy guarantee suggests confidence in long-term use, reducing replacement waste&amp;lt;/li&amp;gt;&amp;lt;li&amp;gt;&amp;lt;strong&amp;gt;No eco data:&amp;lt;/strong&amp;gt; Zero mentions of recycled materials, packaging sustainability, or end-of-life disposal options&amp;lt;/li&amp;gt;&amp;lt;/ul&amp;gt;&amp;lt;br&amp;gt;&amp;lt;p&amp;gt;&amp;lt;strong&amp;gt;Bottom line:&amp;lt;/strong&amp;gt; While built to last (a BIFL win), Stabila provides no transparency on environmental practices. The extreme durability prevents landfill waste, but without material sourcing or manufacturing details, true sustainability remains unknown.&amp;lt;/p&amp;gt;&lt;/p&gt;
</t>
  </si>
  <si>
    <t>&lt;p&gt;Stabila levels are revered among professionals and craftspeople as the gold standard in precision measuring tools. The brand has a cult-like following for its unwavering accuracy and exceptional durability over decades of use.&lt;/p&gt;&lt;ul&gt;&lt;li&gt;&lt;strong&gt;Durability:&lt;/strong&gt; Users report levels remaining accurate after 12-20 years of professional abuse, including being dropped from roofs and thrown in work trucks daily.&lt;/li&gt;&lt;li&gt;&lt;strong&gt;Value proposition:&lt;/strong&gt; While expensive (a frequent complaint from DIYers), professionals consistently say it's worth every penny as a lifetime investment that eliminates doubt in measurements.&lt;/li&gt;&lt;li&gt;&lt;strong&gt;Concerns:&lt;/strong&gt; Some report poor packaging during shipping and occasional quality control issues with new units arriving scuffed or needing calibration.&lt;/li&gt;&lt;/ul&gt;&lt;br&gt;&lt;p&gt;&lt;strong&gt;Bottom line:&lt;/strong&gt; The unanimous consensus across Reddit and review sites positions Stabila as the definitive BIFL spirit level with legendary accuracy that professionals trust implicitly, though DIYers may question the premium pricing.&lt;/p&gt;</t>
  </si>
  <si>
    <t>Stabila levels are BIFL powerhouses that set the industry standard with near-perfect accuracy that lasts decades. The aluminum box beam construction withstands severe abuse, while the lifetime accuracy guarantee is consistently honored. The high price is fully justified for professionals, though DIYers might struggle with the value equation. The major caveat: bent frames void the warranty, and shipping damage is common. This is a precision tool that will outlast your career, assuming it survives delivery.</t>
  </si>
  <si>
    <t>"Bomb-proof construction with documented cases of levels surviving roof drops and remaining dead-on accurate after 18+ years of professional abuse</t>
  </si>
  <si>
    <t>Simple mechanical design means minimal maintenance, though damaged components require factory service rather than DIY repair</t>
  </si>
  <si>
    <t>Lifetime accuracy guarantee is genuinely honored, but bent frames void coverage—a significant risk given frequent shipping damage reports</t>
  </si>
  <si>
    <t>Premium pricing that professionals universally call justified, while occasional DIYers question the value despite acknowledging superior quality</t>
  </si>
  <si>
    <t>Near-unanimous praise from tradespeople who consider these the gold standard, with the only consistent complaints relating to shipping damage</t>
  </si>
  <si>
    <t>Stabila Levels are precision-engineered measuring tools crafted in Germany from durable aluminum with spring steel hairline indicators. These professional-grade levels deliver unwavering accuracy that remains consistent for decades of daily job site abuse. The robust box beam construction withstands significant impacts while maintaining perfect calibration, making them the trusted standard for contractors and craftspeople who demand reliability.</t>
  </si>
  <si>
    <t>15-25+ years of professional use, with many users reporting perfect functionality after 18+ years</t>
  </si>
  <si>
    <t>What types of spirit levels does Stabila offer?</t>
  </si>
  <si>
    <t>Stabila offers a wide range of spirit levels tailored for different applications, including standard aluminum rectangular profiles, heavy-duty cast aluminum profiles, magnetic levels for hands-free operation, and digital and illuminated vial levels. They also provide additional features such as angle vials, lights, slip-stopper end caps, and rare-earth magnet systems.</t>
  </si>
  <si>
    <t>How accurate are Stabila spirit levels?</t>
  </si>
  <si>
    <t>Stabila spirit levels are certified with an accuracy of ± 1/32 inch at 72 inches (±0.5mm/m) and guaranteed for life. The vials do not leak, break, or fog, and maintain the same reading in normal and reverse positions, ensuring high precision for professional use.</t>
  </si>
  <si>
    <t>Are Stabila levels durable and suitable for tough job site conditions?</t>
  </si>
  <si>
    <t>Yes, Stabila levels are made in Germany with heavy-duty frames that are about twice as strong as some previous models. They include shock-absorbing removable end caps, high frame stability with wide measuring surfaces, and are designed to perform reliably even in harsh weather and construction site environments.</t>
  </si>
  <si>
    <t>Do Stabila levels have any special features for ease of use?</t>
  </si>
  <si>
    <t>Stabila levels feature rare-earth magnets for hands-free use, bright and easy-to-read vials that work in all positions, removable light packs for illuminated vials, dual material hand grips for comfort and grip, and some digital models include multi-angle measurement functions with calibration-free operation.</t>
  </si>
  <si>
    <t>What digital level options does Stabila provide and how do they benefit tradespeople?</t>
  </si>
  <si>
    <t>Stabila offers digital levels like the 196 Digital Tech model which is calibration-free and can measure angles, pitches, and slopes in degrees, percentages, and millimeters per meter, aiding trades such as roofing, landscaping, and installations by providing precise, presettable measurements independent of bubble interpretation.</t>
  </si>
  <si>
    <t>Maintains accuracy for decades of use</t>
  </si>
  <si>
    <t>Survives severe job site abuse</t>
  </si>
  <si>
    <t>Lifetime accuracy guarantee for vials</t>
  </si>
  <si>
    <t>Industry standard among professionals</t>
  </si>
  <si>
    <t>Premium price point deters DIYers</t>
  </si>
  <si>
    <t>Bent frames void warranty coverage</t>
  </si>
  <si>
    <t>Poor packaging during shipping</t>
  </si>
  <si>
    <t>Occasional quality control issues</t>
  </si>
  <si>
    <t>{"frequency":{"frequency":"Annually / As Needed","description":"Install a maintenance kit annually for Plate Levels used daily and perform cleaning and inspections as needed to maintain accuracy and condition."},"steps":[{"step":1,"title":"Clean","icon":"clean","description":"Wipe the level casing and display window with a soft damp cloth and mild detergent if needed. Avoid solvents, thinners, or immersing the unit in water to prevent damage.","products":[{"name":"Mild Detergent","price":"$5-10"},{"name":"Soft Cleaning Cloth","price":"$5-10"}]},{"step":2,"title":"Condition / Maintain","icon":"condition","description":"Replace internal components such as slide bearings and lock mechanism parts annually using the Stabila maintenance kit to keep the Plate Level working optimally. Check vial accuracy regularly using manufacturer-recommended methods.","products":[{"name":"Stabila Maintenance Kit for Plate and XTL Levels","price":"$50-60"}]},{"step":3,"title":"Protect / Store","icon":"protect","description":"Store the level in a dry environment, avoiding moisture and extreme temperatures. Remove batteries if the level will be unused for long periods, and allow the level and case to dry before storage if damp.","products":[]}]}</t>
  </si>
  <si>
    <t>Made in Annweiler, Germany; all Stabila spirit levels are manufactured and hand-assembled at the company headquarters.</t>
  </si>
  <si>
    <t>spirit level, precision measuring tool, construction level, german engineering, professional tools, aluminum level, carpentry tools, lifetime accuracy, contractor equipment, durable level</t>
  </si>
  <si>
    <t>Professional construction work, Fine woodworking and cabinetry, Home renovation projects, Precise framing and installation, Concrete formwork alignment</t>
  </si>
  <si>
    <t>""Users report their Type 92 models surviving multiple drops off roofs and still reading perfectly plumb after 18+ years." – Reddit user</t>
  </si>
  <si>
    <t>Finally, a level that can outlast your career. Just pray it survives the shipping or you'll be dealing with frustrating warranty exclusions." – Amazon reviewer</t>
  </si>
  <si>
    <t>Tripp</t>
  </si>
  <si>
    <t>Lite Isobar Outlet Surge Protector Power Strip</t>
  </si>
  <si>
    <t>https://www.amazon.com/Tripp-Lite-Protector-Right-Angle-ISOBAR8ULTRA/dp/B0000511U7?th=1&amp;amp;linkCode=ll1&amp;amp;tag=buyitforlife08-20&amp;amp;linkId=b6a96df014e193b286022e7c17889828&amp;amp;language=en_US&amp;amp;ref_=as_li_ss_tl</t>
  </si>
  <si>
    <t>https://amzn.to/3Ih1vsX</t>
  </si>
  <si>
    <t>B0000511U7</t>
  </si>
  <si>
    <t>https://docs.google.com/document/d/1gvT1cm3jIbANjGtY0C1NO9KtMjy_AXokIpA7rEAoupk</t>
  </si>
  <si>
    <t>https://docs.google.com/document/d/1UbwkWWbpxVi_7ddD9FI8JSllhPhlJ1m73tWLe2GAVtY/edit</t>
  </si>
  <si>
    <t>https://docs.google.com/document/d/17NTx1ZiVXw4naxQxDspPMhaU5CyjsXBni7F_E1-s-KU/edit</t>
  </si>
  <si>
    <t>https://docs.google.com/document/d/14htCLDoX9I6n0wkOtA96SxupJVJru6ypU-2kGxSQS5Q/edit</t>
  </si>
  <si>
    <t>https://docs.google.com/document/d/1mQzPfqK8sEKgM91XrECvIOge5Z07ueMd9-h1UBz1zvY/edit</t>
  </si>
  <si>
    <t>https://www.amazon.com/stores/TrippLite/page/A32C28E1-7D68-4127-A940-901841EA7721?is_byline_deeplink=true&amp;deeplink=39F14B63-BE7D-4BBA-A9EB-6DFB81C3A8C6&amp;redirect_store_id=A32C28E1-7D68-4127-A940-901841EA7721&amp;lp_asin=B0000511U7&amp;ref_=ast_bln&amp;store_ref=bl_ast_dp_brandLogo_sto</t>
  </si>
  <si>
    <t>https://m.media-amazon.com/images/I/71fTF1GlPvL._AC_SL1500_.jpg</t>
  </si>
  <si>
    <t>https://m.media-amazon.com/images/I/71fTF1GlPvL._AC_SL1500_.jpg, https://m.media-amazon.com/images/I/71pNGolIHKL._AC_SL1500_.jpg, https://m.media-amazon.com/images/I/81uvK6BktwL._AC_SL1500_.jpg, https://m.media-amazon.com/images/I/71nCO+QLzzL._AC_SL1500_.jpg, https://m.media-amazon.com/images/I/71czMhoWMiL._AC_SL1500_.jpg, https://m.media-amazon.com/images/I/71U+JnDwoML._AC_SL1500_.jpg, https://m.media-amazon.com/images/I/614yk4QVrtL._AC_SL1500_.jpg, https://m.media-amazon.com/images/I/61VcI0hPw8L._AC_SL1500_.jpg</t>
  </si>
  <si>
    <t>Electronics &gt; Accessories &amp; Supplies &gt; Power Strips &amp; Surge Protectors &gt; Power Strips</t>
  </si>
  <si>
    <t>HEAVY-DUTY SURGE PROTECTOR POWER STRIP: Features 8-outlets, a robust 3840-joule rating, and a sturdy all-metal housing. Ensure comprehensive protection for your valuable electronics, including A/V, network, garage, and industrial equipment. POWER CONDITIONING: Patented design features 4 exclusive isolated filter banks that limit noise interaction among connected devices. Also blocks EMI/RFI line noise up to 80 dB, ensuring optimal performance of amplifiers and audio/video equipment. PREMIUM SAFETY FEATURES: Conforms to UL 1449 3rd Edition safety standards and exceeds IEEE 587 Category A and B surge suppression specifications. Includes a 12A circuit breaker with automatic shutoff if the protection circuit is incapacitated. VERSATILE INSTALLATION: The surge protector has a 12 ft. AC power cord and keyhole slots on the bottom panel for convenient wall or desk mounting options. Space-saving right-angle plug allows furniture and equipment to move flush against the wall. FULLY BACKED AND SUPPORTED: This product is protected by a Lifetime Limited Manufacturer's Warranty and $50,000 Ultimate Connected Equipment insurance. This device is also supported by Eaton's expert technical support team over phone, web and email.</t>
  </si>
  <si>
    <t>Premium Series Isobar Surge Protectors: The Gold Standard of Power Protection
 Join over 20 million customers who trust Isobar surge suppressors to protect their electronics from surges and line noise. With high-quality components, a durable metal case, and a unique noise filtration system, Isobar offers top-tier protection. 
 Network-Grade 3840-Joule Surge Protection
 Ideal for A/V components, network hardware, and more, this surge protector safeguards against surges and spikes. It meets IEEE 587 Category A and B specs and features full normal and common mode surge suppression. 
 Isolated Filter Banks
 Three isolated filter banks limit noise interference among connected equipment, blocking up to 80 dB of EMI/RFI line noise. This ensures optimal performance for sensitive electronics. 
 8-Outlets for Various Devices
 Eight widely spaced NEMA 5-15R AC outlets accommodate bulky transformers. Safety covers prevent accidental contact with unused outlets. 
 Premium Safety Features
 Automatic shutoff cuts power if the protection circuit fails. A lighted switch and 12A circuit breaker provide control and protection, while diagnostic LEDs indicate power, protection, and line fault status. 
 Easy Integration
 A 12 ft. AC power cord and right-angle plug fit into tight spaces. Keyhole slots offer convenient mounting options, and the metal housing ensures durability.</t>
  </si>
  <si>
    <t>9 x 3.5 x 0.1 inches</t>
  </si>
  <si>
    <t>HEAVY-DUTY SURGE PROTECTOR POWER STRIP: Features 8-outlets, a robust 3840-joule rating, and a sturdy all-metal housing. Ensure comprehensive protection for your valuable electronics, including A/V, network, garage, and industrial equipment.</t>
  </si>
  <si>
    <t>POWER CONDITIONING: Patented design features 4 exclusive isolated filter banks that limit noise interaction among connected devices. Also blocks EMI/RFI line noise up to 80 dB, ensuring optimal performance of amplifiers and audio/video equipment.</t>
  </si>
  <si>
    <t>PREMIUM SAFETY FEATURES: Conforms to UL 1449 3rd Edition safety standards and exceeds IEEE 587 Category A and B surge suppression specifications. Includes a 12A circuit breaker with automatic shutoff if the protection circuit is incapacitated.</t>
  </si>
  <si>
    <t>VERSATILE INSTALLATION: The surge protector has a 12 ft. AC power cord and keyhole slots on the bottom panel for convenient wall or desk mounting options. Space-saving right-angle plug allows furniture and equipment to move flush against the wall.</t>
  </si>
  <si>
    <t>FULLY BACKED AND SUPPORTED: This product is protected by a Lifetime Limited Manufacturer's Warranty and $50,000 Ultimate Connected Equipment insurance. This device is also supported by Eaton's expert technical support team over phone, web and email.</t>
  </si>
  <si>
    <t>&lt;p&gt;The Isobar is built like a tank with its metal housing, but here's the catch—it's designed to die protecting your gear. Users report 10-30+ year lifespans, though the protection quietly expires without obvious warning.&lt;/p&gt;&lt;ul&gt;&lt;li&gt;&lt;strong&gt;Rock-solid construction:&lt;/strong&gt; Heavy metal casing that users say makes plastic strips look like toys. One reviewer noted it feels like serious protection equipment the moment you pick it up.&lt;/li&gt;&lt;li&gt;&lt;strong&gt;Sacrificial by design:&lt;/strong&gt; MOVs inside degrade with each surge until depleted. Multiple users confirmed it keeps supplying power even after protection dies, creating false security.&lt;/li&gt;&lt;li&gt;&lt;strong&gt;Proven track record:&lt;/strong&gt; Numerous reports of units sacrificing themselves during lightning strikes to save thousands in equipment. One user got TV repairs covered under warranty after 7 years.&lt;/li&gt;&lt;/ul&gt;&lt;br&gt;&lt;p&gt;&lt;strong&gt;Bottom line:&lt;/strong&gt; Finally, something built right—if you accept it's a consumable that needs replacing every decade. The community is split between calling it BIFL-worthy or honoring its sacrificial nature.&lt;/p&gt;</t>
  </si>
  <si>
    <t>&lt;p&gt;The Tripp Lite Isobar is designed as a sacrificial device with limited repairability by design. It's engineered to fail safely, protecting connected equipment.&lt;/p&gt;&lt;ul&gt;&lt;li&gt;&lt;strong&gt;Component Access:&lt;/strong&gt; Metal housing can be opened, but the protective MOV components are designed to degrade over time and aren't meant to be replaced by users.&lt;/li&gt;&lt;li&gt;&lt;strong&gt;Failure Mode:&lt;/strong&gt; Multiple users note that when protection wears out, the unit continues providing power without protection, with only a small indicator light showing protection status.&lt;/li&gt;&lt;li&gt;&lt;strong&gt;Manufacturer Support:&lt;/strong&gt; Tripp Lite offers good warranty service, often replacing failed units rather than repairing them, showing the product is treated as a consumable despite its durable construction.&lt;/li&gt;&lt;/ul&gt;&lt;br&gt;&lt;p&gt;&lt;strong&gt;Bottom line:&lt;/strong&gt; Built like a tank externally but contains sacrificial components that can't be serviced. When protection fails, the entire unit should be replaced even though it will still pass power.&lt;/p&gt;</t>
  </si>
  <si>
    <t>&lt;p&gt;Tripp Lite Isobar offers a comprehensive lifetime limited warranty with exceptional connected equipment protection up to $50,000 that is consistently honored according to user reports.&lt;/p&gt;&lt;ul&gt;&lt;li&gt;&lt;strong&gt;Duration:&lt;/strong&gt; Lifetime warranty on materials and workmanship covers the original purchaser for as long as they own the product.&lt;/li&gt;&lt;li&gt;&lt;strong&gt;Connected Equipment Protection:&lt;/strong&gt; Up to $50,000 insurance if properly connected devices are damaged by power surges.&lt;/li&gt;&lt;li&gt;&lt;strong&gt;Real-World Claims:&lt;/strong&gt; Multiple reviewers report positive experiences with warranty service, including one detailed account of Tripp Lite paying for TV repairs on a seven-year-old unit.&lt;/li&gt;&lt;/ul&gt;&lt;br&gt;&lt;p&gt;&lt;strong&gt;Bottom line:&lt;/strong&gt; Tripp Lite has built a strong reputation for honoring both their lifetime warranty and connected equipment insurance, making this one of the most reliable warranties in the surge protector category.&lt;/p&gt;</t>
  </si>
  <si>
    <t xml:space="preserve">&lt;p&gt;&amp;lt;p&amp;gt;No sustainability information found in the reviews. Users focus entirely on durability, surge protection effectiveness, and build quality without mentioning recycled materials, energy efficiency, repairability programs, or end-of-life disposal.&amp;lt;/p&amp;gt;&amp;lt;ul&amp;gt;&amp;lt;li&amp;gt;&amp;lt;strong&amp;gt;Materials:&amp;lt;/strong&amp;gt; Reviews praise the metal housing as built like a tank but don&amp;#39;t discuss whether it&amp;#39;s recycled or recyclable&amp;lt;/li&amp;gt;&amp;lt;li&amp;gt;&amp;lt;strong&amp;gt;Longevity:&amp;lt;/strong&amp;gt; Many users report 10-30 years of use, which reduces waste through extended product life&amp;lt;/li&amp;gt;&amp;lt;li&amp;gt;&amp;lt;strong&amp;gt;Sacrificial design:&amp;lt;/strong&amp;gt; MOV components wear out over time, making this a consumable product that needs eventual replacement&amp;lt;/li&amp;gt;&amp;lt;/ul&amp;gt;&amp;lt;br&amp;gt;&amp;lt;p&amp;gt;&amp;lt;strong&amp;gt;Bottom line:&amp;lt;/strong&amp;gt; While the Isobar&amp;#39;s exceptional durability aligns with reduce/reuse principles, the complete absence of sustainability claims or eco-conscious design features in user reviews results in a neutral score.&amp;lt;/p&amp;gt;&lt;/p&gt;
</t>
  </si>
  <si>
    <t>&lt;p&gt;Tripp Lite Isobar is widely considered the gold standard for surge protectors within BIFL communities. Metal construction and proven reliability are consistently highlighted across years of discussions.&lt;/p&gt;&lt;ul&gt;&lt;li&gt;&lt;strong&gt;Longevity:&lt;/strong&gt; Many users report 10-30+ years of reliable service, with units successfully sacrificing themselves to protect expensive equipment during surges&lt;/li&gt;&lt;li&gt;&lt;strong&gt;Protection quality:&lt;/strong&gt; Effectively eliminates electrical noise problems like speaker buzz and prevents GFCI/AFCI breaker trips with motor-driven equipment&lt;/li&gt;&lt;li&gt;&lt;strong&gt;Limitations:&lt;/strong&gt; Users note MOV protection components eventually wear out, requiring replacement after major surges or ~10 years&lt;/li&gt;&lt;/ul&gt;&lt;br&gt;&lt;p&gt;&lt;strong&gt;Bottom line:&lt;/strong&gt; While technically sacrificial by design (not truly BIFL), Redditors consistently recommend Tripp Lite Isobars as the most reliable, trustworthy surge protectors available, worth the premium price for protecting valuable electronics&lt;/p&gt;</t>
  </si>
  <si>
    <t>The Tripp Lite Isobar is a paradox: built like a tank externally but designed to sacrifice itself internally. It's the gold standard in surge protection, with a proven track record of saving equipment during power events and an actually-honored $50K warranty. However, it's fundamentally a consumable product—protection components silently degrade over time, creating a false sense of security. Perfect for protecting valuable electronics if you're willing to replace it every decade, even when it still passes power. The premium price buys real protection, not just peace of mind.</t>
  </si>
  <si>
    <t>"Built with military-grade metal housing that lasts decades, but internal protection components silently degrade with each surge event</t>
  </si>
  <si>
    <t>Not designed for repair—when protection fails, the unit continues to supply power with only a small indicator light showing its compromised state</t>
  </si>
  <si>
    <t>Exceptional lifetime warranty with $50,000 connected equipment protection that users confirm Tripp Lite actually honors</t>
  </si>
  <si>
    <t>Premium price justified for protecting expensive electronics, though you should budget for replacement every 7-10 years</t>
  </si>
  <si>
    <t>BIFL community universally endorses as the most trustworthy surge protector available despite its sacrificial design</t>
  </si>
  <si>
    <t>The Tripp Lite Isobar Outlet Surge Protector features robust metal construction and high-capacity surge protection rated at 3840 joules. With eight outlets separated into isolated filter banks, it blocks EMI/RFI line noise up to 80 dB, ensuring optimal performance for sensitive electronics. The 12-foot cord, right-angle plug, and mounting options provide versatile installation for home entertainment systems, computer setups, and industrial equipment.</t>
  </si>
  <si>
    <t>10-15 years before surge protection components may need replacement, though the unit will continue functioning</t>
  </si>
  <si>
    <t>How many outlets does the Lite Isobar Outlet Surge Protector Power Strip by Tripp have?</t>
  </si>
  <si>
    <t>The Lite Isobar Surge Protectors come in variants commonly with 2, 4, 6, or 8 outlets depending on the model, such as 2 outlets for IBAR2-6D and 8 outlets for ISOBAR8ULTRA. Each outlet is widely spaced to accommodate larger plugs without blocking adjacent ones.</t>
  </si>
  <si>
    <t>What is the surge protection rating of the Lite Isobar Outlet Surge Protector Power Strip?</t>
  </si>
  <si>
    <t>The surge protection rating varies by model, ranging from 1410 joules for smaller units (2 outlets) up to 3840 joules for the 8-outlet model (ISOBAR8ULTRA), providing network-grade protection against power surges and spikes.</t>
  </si>
  <si>
    <t>Does the Lite Isobar Surge Protector filter line noise and interference?</t>
  </si>
  <si>
    <t>Yes, the Lite Isobar Surge Protector uses exclusive isolated filter banks that block electromagnetic interference (EMI) and radio frequency interference (RFI) to protect sensitive electronics from noise that can cause damage or data loss.</t>
  </si>
  <si>
    <t>What safety features does the Lite Isobar Surge Protector include?</t>
  </si>
  <si>
    <t>It includes a 12A resettable circuit breaker to prevent overloads, diagnostic LEDs to show power, protection, and line fault status, child safety covers on outlets, and a durable metal housing for tough environments.</t>
  </si>
  <si>
    <t>What warranty and insurance coverage does the Lite Isobar Surge Protector provide?</t>
  </si>
  <si>
    <t>Tripp Lite Isobar Surge Protectors come with a Lifetime Limited Warranty and include Ultimate Lifetime Insurance coverage up to $50,000 for connected equipment in the United States and Canada, ensuring long-term protection and support.</t>
  </si>
  <si>
    <t>Tank-like metal construction built to last</t>
  </si>
  <si>
    <t>Protects expensive equipment during power surges</t>
  </si>
  <si>
    <t>$50,000 connected equipment warranty actually honored</t>
  </si>
  <si>
    <t>Eliminates electrical noise in connected devices</t>
  </si>
  <si>
    <t>Protection components wear out over time</t>
  </si>
  <si>
    <t>No clear indication when protection expires</t>
  </si>
  <si>
    <t>Higher price than basic surge protectors</t>
  </si>
  <si>
    <t>{"frequency":{"frequency":"Monthly / As Needed","description":"Inspect and clean the surge protector monthly to ensure it is free of dust and debris, and check the protection LED status regularly to confirm ongoing protection."},"steps":[{"step":1,"title":"Clean","icon":"clean","description":"Unplug the surge protector before cleaning. Use a soft, dry cloth to wipe the exterior surfaces, avoiding liquid or aerosol cleaners to prevent electrical damage. Use outlet safety covers on unused outlets to prevent dust accumulation.","products":[{"name":"Microfiber Cleaning Cloth","price":"$5-10"}]},{"step":2,"title":"Condition / Maintain","icon":"condition","description":"Regularly inspect the power cord and unit for any damage such as frayed wires or cracks. If damage or a protection failure (indicated by 'PROTECTION PRESENT' LED off) is detected, discontinue use and replace the unit for safety.","products":[]},{"step":3,"title":"Protect / Store","icon":"protect","description":"Store the surge protector in a dry, ventilated area away from heat sources and liquids when not in use. Avoid placing it on soft surfaces that can block ventilation slots to prevent overheating.","products":[]}]}</t>
  </si>
  <si>
    <t>Country of origin is China; some listings note country of origin is subject to change.</t>
  </si>
  <si>
    <t>Power Banks</t>
  </si>
  <si>
    <t>surge protector, power strip, electronics protection, metal housing, noise filtering, home office, entertainment center, equipment insurance, power conditioning, voltage protection</t>
  </si>
  <si>
    <t>Home entertainment system protection, Computer workstation safety, Audio equipment noise elimination, Industrial equipment power conditioning, Network gear protection</t>
  </si>
  <si>
    <t>""It feels like serious protection equipment the moment you pick it up, not like those plastic toy strips at big box stores." – Reddit user</t>
  </si>
  <si>
    <t>Mine sacrificed itself during a lightning strike, saved thousands in equipment, and Tripp Lite covered my TV repairs after 7 years." – Amazon reviewer</t>
  </si>
  <si>
    <t>Ariat</t>
  </si>
  <si>
    <t>Rebar M4 Jeans</t>
  </si>
  <si>
    <t>https://www.amazon.com/Ariat-Mens-Rebar-Bodie-38X32/dp/B014K7KB9S/ref=sr_1_5?crid=1KDQA019SDRUA&amp;dib=eyJ2IjoiMSJ9.2OtDGPT26P5EtIeEsy2HDgAGvSobJXjr4WT1mEcq5t8AOOeOYoMT10h-jw-rkeLHHKfOWKTm8gDShYXraG4RugIAhsrJ8CcOiIc8Z7kLEg8zjknXaR2QfffLtlKZcqp-CHs9_nHBpcfC-Pbpx1CRDTswZe3yaGEcOshAzLl27_H9A1axuQeyaZg14ovqh9gBauixxMm5iXgcdtEGOnv1rZ9Qpr0fsKjDYkD0SP7iDp1QiPjm50g1PytZJhMbG2v0KoZVbj3M4T2fn_83Wv5FY_qGGn5hQXWMoxiBhmQ3m-w.K4PysUV5RwaE9wjSqYoCxX8ckTYARLq_MtLuaSPQPwI&amp;dib_tag=se&amp;keywords=Ariat+%22Rebar+M4%22+Jeans&amp;linkCode=ll2&amp;linkId=7f76cbe10d59f474bd423f61d1c61581&amp;qid=1758268098&amp;sprefix=ariat+rebar+m4+jeans%2Caps%2C98&amp;sr=8-5</t>
  </si>
  <si>
    <t>https://amzn.to/3KbZzlW</t>
  </si>
  <si>
    <t>B014K7KB9S</t>
  </si>
  <si>
    <t>https://docs.google.com/document/d/1Ki_5arZcLilkHlLQwEM_o3nBXFhOTL4FOTrkNK7jDUU</t>
  </si>
  <si>
    <t>https://docs.google.com/document/d/1ML-q0MKAL95KGKxzqyMSxZq5sRnMaEG5Q14Xp4T7NBo/edit</t>
  </si>
  <si>
    <t>https://docs.google.com/document/d/1z6aJUEGxMog5wsIUl6ZuQhA47v6n7D-PAVDSg0fAl98/edit</t>
  </si>
  <si>
    <t>https://docs.google.com/document/d/1_lEe6IDess3jIE1S1DAMyE0EdjTs2x5KEEIrYter2wQ/edit</t>
  </si>
  <si>
    <t>https://docs.google.com/document/d/1X_DokgBFJMFxaoBTG2PoCyVonnOrR-LBYBK-cV_Bpps/edit</t>
  </si>
  <si>
    <t>https://www.amazon.com/stores/Ariat/page/5C580235-0937-42C9-B857-0EF70D457602?is_byline_deeplink=true&amp;deeplink=5C580235-0937-42C9-B857-0EF70D457602&amp;redirect_store_id=5C580235-0937-42C9-B857-0EF70D457602&amp;lp_asin=B0FGQ64SHV&amp;ref_=ast_bln&amp;store_ref=bl_ast_dp_brandLogo_sto</t>
  </si>
  <si>
    <t>https://m.media-amazon.com/images/I/71n3dw1RRKL._AC_SL1500_.jpg</t>
  </si>
  <si>
    <t>https://m.media-amazon.com/images/I/71n3dw1RRKL._AC_SL1500_.jpg, https://m.media-amazon.com/images/I/71R8jW-wycS._AC_SL1500_.jpg, https://m.media-amazon.com/images/I/71wRhboLrFL._AC_SL1500_.jpg</t>
  </si>
  <si>
    <t>Clothing, Shoes &amp; Jewelry &gt; Men &gt; Clothing &gt; Jeans</t>
  </si>
  <si>
    <t>BUILT TO LAST: The Rebar M4 Jeans for men are reinforced for twice the durability with just the right amount of stretch for a flexible, comfortable fit; Relaxed through the waist, hip and thigh for the most comfortable fit, all day long PREMIUM FEATURES: These work jeans for men have no-rub comfort inseams that prevent abrasion against the skin; Other features include reinforced pockets with knife pocket feature, anchored belt loops, and heavy-duty zippers and hardware GREAT GIFTS: Shopping for your husband or boyfriend shouldn't be difficult, and with these durable jeans from Ariat, it won't be; Perfect for work, outdoor or a night out, your hard-working man can wear these jeans for any occasion MADE TO LAST: The special blend of materials with reinforcement gives these work pants for men maximum durability; the ToughMax denim is 2X more durable and also features DuraStretch for maximum flex, keeping you comfortable all day long SCIENCE OF INNOVATION: Ariat excels in advanced technologies to deliver products that outperform in various conditions; Partnering with world-class biomechanical research groups and testing labs, Ariat strives to improve performance, comfort, and durability;</t>
  </si>
  <si>
    <t>Ariat's Men's Rebar M4 Boot Cut Work Jeans excel in durability and comfort. Crafted with DuraStretch Edge material, they boast double the durability and optimal stretch. The relaxed fit in thighs, seat, and waist ensures maximum mobility, while the boot cut design accommodates your preferred footwear. Elevate your workwear with these trusted and popular jeans.</t>
  </si>
  <si>
    <t>12 x 12 x 2 inches; 1 Pounds</t>
  </si>
  <si>
    <t>BUILT TO LAST: The Rebar M4 Jeans for men are reinforced for twice the durability with just the right amount of stretch for a flexible, comfortable fit; Relaxed through the waist, hip and thigh for the most comfortable fit, all day long</t>
  </si>
  <si>
    <t>PREMIUM FEATURES: These work jeans for men have no-rub comfort inseams that prevent abrasion against the skin; Other features include reinforced pockets with knife pocket feature, anchored belt loops, and heavy-duty zippers and hardware</t>
  </si>
  <si>
    <t>GREAT GIFTS: Shopping for your husband or boyfriend shouldn't be difficult, and with these durable jeans from Ariat, it won't be; Perfect for work, outdoor or a night out, your hard-working man can wear these jeans for any occasion</t>
  </si>
  <si>
    <t>MADE TO LAST: The special blend of materials with reinforcement gives these work pants for men maximum durability; the ToughMax denim is 2X more durable and also features DuraStretch for maximum flex, keeping you comfortable all day long</t>
  </si>
  <si>
    <t>SCIENCE OF INNOVATION: Ariat excels in advanced technologies to deliver products that outperform in various conditions; Partnering with world-class biomechanical research groups and testing labs, Ariat strives to improve performance, comfort, and durability;</t>
  </si>
  <si>
    <t>&lt;p&gt;These jeans are built tough but suffer from maddening quality control issues that make buying them a gamble.&lt;/p&gt;&lt;ul&gt;&lt;li&gt;&lt;strong&gt;Material wins:&lt;/strong&gt; Users report getting a year or more of hard use compared to just 3-4 months with other brands, and the Durastretch fabric handles abuse from farming, welding, and construction work while staying comfortable&lt;/li&gt;&lt;li&gt;&lt;strong&gt;Manufacturing fails:&lt;/strong&gt; Multiple reports of rivets popping off in the first wash, crooked seams, and two pairs of the exact same size fitting completely differently show serious QC problems&lt;/li&gt;&lt;li&gt;&lt;strong&gt;Community verdict:&lt;/strong&gt; Reddit's blue-collar communities love the design (especially that knife pocket) but Amazon reviews reveal a pattern of defects that shouldn't exist at this price point&lt;/li&gt;&lt;/ul&gt;&lt;br&gt;&lt;p&gt;&lt;strong&gt;Bottom line:&lt;/strong&gt; When you get a good pair, they're fantastic workhorses that justify the $70 price tag — but with the current quality control lottery, you might need to order three to get one keeper.&lt;/p&gt;</t>
  </si>
  <si>
    <t>&lt;p&gt;Ariat Rebar M4 jeans have mixed repairability characteristics with some user-serviceable aspects balanced against manufacturing quality concerns.&lt;/p&gt;&lt;ul&gt;&lt;li&gt;&lt;strong&gt;Common repairs:&lt;/strong&gt; Users report rivets popping off in first wash, suggesting easy hardware replacement with basic tools if replacements are sourced.&lt;/li&gt;&lt;li&gt;&lt;strong&gt;Durability factors:&lt;/strong&gt; Many users claim getting a full year of hard wear in demanding professions, with fabric that resists shrinking and releases stains well.&lt;/li&gt;&lt;li&gt;&lt;strong&gt;Quality concerns:&lt;/strong&gt; Frequent mentions of manufacturing flaws like crooked seams and visible sewing mistakes near stress points suggest potential ongoing repair needs beyond typical wear.&lt;/li&gt;&lt;/ul&gt;&lt;br&gt;&lt;p&gt;&lt;strong&gt;Bottom line:&lt;/strong&gt; These jeans require moderate DIY repair capability - while the stretch denim holds up well to daily abuse, recurring issues with hardware and stitching mean you'll likely need to reinforce seams and replace rivets over their lifespan.&lt;/p&gt;</t>
  </si>
  <si>
    <t>&lt;p&gt;Ariat offers a basic 12-month warranty against manufacturing defects for their Rebar M4 Jeans, which is standard for the apparel industry but not impressive for a BIFL product.&lt;/p&gt;&lt;ul&gt;&lt;li&gt;&lt;strong&gt;Limited Coverage:&lt;/strong&gt; Only covers manufacturing defects, explicitly excludes normal wear and tear, even if premature&lt;/li&gt;&lt;li&gt;&lt;strong&gt;Documentation Required:&lt;/strong&gt; Proof of purchase is mandatory and claims require photos of the defect&lt;/li&gt;&lt;li&gt;&lt;strong&gt;Mixed Experiences:&lt;/strong&gt; Some users report quality control issues (rivets popping off in first wash), but no specific reports about warranty claim experiences&lt;/li&gt;&lt;/ul&gt;&lt;br&gt;&lt;p&gt;&lt;strong&gt;Bottom line:&lt;/strong&gt; The warranty is average at best, offering minimal protection for a product marketed for durability. The one-year timeframe is particularly limiting for workwear that should last multiple years.&lt;/p&gt;</t>
  </si>
  <si>
    <t xml:space="preserve">&lt;p&gt;&amp;lt;p&amp;gt;No sustainability claims or evidence found in reviews. Users focus entirely on durability, comfort, and quality control issues without mentioning materials sourcing, recycling, or environmental impact.&amp;lt;/p&amp;gt;&amp;lt;ul&amp;gt;&amp;lt;li&amp;gt;&amp;lt;strong&amp;gt;Durability signals:&amp;lt;/strong&amp;gt; Multiple users report jeans lasting a year or more in tough conditions versus months with other brands, which reduces replacement frequency&amp;lt;/li&amp;gt;&amp;lt;li&amp;gt;&amp;lt;strong&amp;gt;Care longevity:&amp;lt;/strong&amp;gt; Fabric resists shrinking and releases stains easily according to reviews, potentially extending usable life&amp;lt;/li&amp;gt;&amp;lt;li&amp;gt;&amp;lt;strong&amp;gt;Quality control concerns:&amp;lt;/strong&amp;gt; Reports of rivets popping off and inconsistent sizing suggest waste from returns and defective products&amp;lt;/li&amp;gt;&amp;lt;/ul&amp;gt;&amp;lt;br&amp;gt;&amp;lt;p&amp;gt;&amp;lt;strong&amp;gt;Bottom line:&amp;lt;/strong&amp;gt; Built to last longer than competitors but no transparency on materials, manufacturing impact, or end-of-life considerations. Score reflects lack of sustainability information rather than poor practices.&amp;lt;/p&amp;gt;&lt;/p&gt;
</t>
  </si>
  <si>
    <t>&lt;p&gt;Ariat Rebar M4 Jeans have a strong reputation among workers in demanding professions like farming, welding, and construction. The durability-to-price ratio is consistently praised, with users reporting 2-3x longer lifespan than competing brands.&lt;/p&gt;&lt;ul&gt;&lt;li&gt;&lt;strong&gt;Durability:&lt;/strong&gt; Many users report getting a year or more of hard daily use when competitors' jeans lasted only months.&lt;/li&gt;&lt;li&gt;&lt;strong&gt;Comfort:&lt;/strong&gt; The stretch fabric is a major selling point, with workers appreciating the mobility while maintaining ruggedness.&lt;/li&gt;&lt;li&gt;&lt;strong&gt;Quality Control:&lt;/strong&gt; Concerning reports of manufacturing defects (popping rivets, uneven stitching) and wildly inconsistent sizing between identical pairs.&lt;/li&gt;&lt;/ul&gt;&lt;br&gt;&lt;p&gt;&lt;strong&gt;Bottom line:&lt;/strong&gt; A workwear favorite with exceptional durability and comfort, but quality control issues prevent a higher rating. Buy from retailers with good return policies in case you hit the sizing lottery.&lt;/p&gt;</t>
  </si>
  <si>
    <t>Ariat Rebar M4 Jeans are a workwear paradox - when you get a good pair, they're true BIFL workhorses that outlast competitors 2-3x longer in brutal conditions. But persistent quality control issues make every purchase a gamble. The stretch denim wins praise from blue-collar professionals for balancing comfort with toughness, but popping rivets, inconsistent sizing, and shoddy stitching plague too many pairs. Best for physical laborers who can tolerate occasional DIY repairs and are willing to exchange defective pairs. At $70, they're worth the price when you win the QC lottery.</t>
  </si>
  <si>
    <t>"Fabric stands up to farming, welding and construction for a full year when competitors fail in 3-4 months</t>
  </si>
  <si>
    <t>Expect to replace popped rivets and reinforce key seams throughout ownership</t>
  </si>
  <si>
    <t>12-month defect warranty is underwhelming for workwear marketing itself as extra durable</t>
  </si>
  <si>
    <t>At $70, they're a solid value when you get a properly manufactured pair</t>
  </si>
  <si>
    <t>Universally praised for comfort-to-durability balance, universally criticized for inconsistent sizing</t>
  </si>
  <si>
    <t>Ariat Rebar M4 Jeans combine durability with comfort for demanding work environments. Constructed with ToughMax denim and DuraStretch technology, these jeans offer twice the durability of standard denim while maintaining excellent flexibility. Features include reinforced pockets with a dedicated knife pocket, anchored belt loops, and heavy-duty hardware. The relaxed fit through waist, hip, and thigh ensures all-day comfort for construction, farming, and workshop applications.</t>
  </si>
  <si>
    <t>1-2 years of daily hard use in demanding work environments</t>
  </si>
  <si>
    <t>Are Ariat Rebar M4 Jeans true to size?</t>
  </si>
  <si>
    <t>The Ariat Rebar M4 Jeans are generally considered true to size, though some customers find certain styles, like the low-rise boot cut, to run small. Fit can vary based on specific Jean style and cut, such as relaxed or low-rise versions.</t>
  </si>
  <si>
    <t>What materials are used in the Rebar M4 Jeans?</t>
  </si>
  <si>
    <t>Rebar M4 Jeans use a blend of cotton, polyester, and spandex, with ToughMax™ fibers making the fabric twice as durable and highly flexible. Typical composition includes about 67% cotton, 32% polyester, and 1% spandex for most models, while others vary slightly depending on specific styles.</t>
  </si>
  <si>
    <t>What makes Rebar M4 Jeans durable?</t>
  </si>
  <si>
    <t>These jeans feature ToughMax™ fibers integrated into DuraStretch fabric, offering 2x the durability of standard cotton denim of the same weight. Heavy-duty zippers, reinforced belt loops, and quality hardware add to their durability designed for tough work environments.</t>
  </si>
  <si>
    <t>Do Rebar M4 Jeans have special pockets or features?</t>
  </si>
  <si>
    <t>Yes, Rebar M4 Jeans include functional features like an integrated knife pocket, loop lock reinforced belt loops, and extra deep front pockets to support tools and equipment for work needs.</t>
  </si>
  <si>
    <t>What is the rise and fit style of Rebar M4 Jeans?</t>
  </si>
  <si>
    <t>Rebar M4 Jeans are available in different fits and rises, including mid-rise and low-rise options. They come in straight leg, boot cut, and relaxed fits tailored to work boots and casual wear, with measurements such as a 10 3/8 inch front rise and classic leg openings offered in different widths depending on the model.</t>
  </si>
  <si>
    <t>Lasts year+ in tough work conditions</t>
  </si>
  <si>
    <t>Stretch fabric offers comfort with durability</t>
  </si>
  <si>
    <t>Releases stains well, resists shrinking</t>
  </si>
  <si>
    <t>Dedicated knife pocket appreciated by workers</t>
  </si>
  <si>
    <t>Serious quality control and sizing issues</t>
  </si>
  <si>
    <t>Rivets frequently pop off prematurely</t>
  </si>
  <si>
    <t>Limited 12-month warranty coverage</t>
  </si>
  <si>
    <t>Inconsistent stitching and manufacturing defects</t>
  </si>
  <si>
    <t>{"frequency":{"frequency":"As Needed","description":"Clean when visibly soiled or after heavy use; avoid unnecessary washing to preserve fabric integrity."},"steps":[{"step":1,"title":"Clean","icon":"clean","description":"Machine wash Rebar M4 Jeans in cold or warm water with a mild detergent. Tumble dry on low or air dry to minimize shrinkage and fabric wear. Avoid bleach and fabric softeners, which can damage durability and stretch.","products":[{"name":"Tide Free &amp; Gentle Detergent","price":"$12"}]},{"step":2,"title":"Condition / Maintain","icon":"condition","description":"No special conditioning is required for denim jeans. Avoid ironing directly on embellishments or prints. Inspect seams and pockets periodically for loose threads or wear.","products":[]},{"step":3,"title":"Protect / Store","icon":"protect","description":"Store Rebar M4 Jeans in a cool, dry place away from direct sunlight. Fold or hang to maintain shape; avoid overcrowding to prevent creasing and fabric stress.","products":[]}]}</t>
  </si>
  <si>
    <t>Ariat states their products are designed in the USA and manufactured around the world, but they do not disclose specific countries of manufacture for the Rebar M4 Jeans.</t>
  </si>
  <si>
    <t>durable workwear, stretch denim, reinforced jeans, work pants, heavy-duty, construction clothing, farm wear, knife pocket, toughmax denim, durastretch</t>
  </si>
  <si>
    <t>Construction site work, Farm and ranch tasks, Welding and metalwork, Workshop projects, Outdoor labor</t>
  </si>
  <si>
    <t>""Users report getting a year or more of hard use compared to just 3-4 months with other brands, and the Durastretch fabric handles abuse while staying comfortable." – Reddit users</t>
  </si>
  <si>
    <t>When you get a good pair, they're fantastic workhorses that justify the $70 price tag — but with the current quality control lottery." – BIFL reviewer</t>
  </si>
  <si>
    <t>Honda</t>
  </si>
  <si>
    <t>HSS928ATD Track Drive Snow Blower</t>
  </si>
  <si>
    <t>https://www.amazon.com/Honda-Equipment-HSS928AATD-Blower-Electric/dp/B01JJ5DC8S?&amp;amp;linkCode=ll1&amp;amp;tag=buyitforlife08-20&amp;amp;linkId=06c824bb56ebf88452b751af65c854e2&amp;amp;language=en_US&amp;amp;ref_=as_li_ss_tl</t>
  </si>
  <si>
    <t>https://amzn.to/3VJBm9n</t>
  </si>
  <si>
    <t>B01JJ5DC8S</t>
  </si>
  <si>
    <t>https://docs.google.com/document/d/1_e2QEKL3bdD5LbzZBks6vBlQ2gNPFgauC59nd1Id1VA</t>
  </si>
  <si>
    <t>https://docs.google.com/document/d/1GG8SSwBwwoMwGT86ju9SWoI9apBPVEMUXZ6r4nq5XQ4/edit</t>
  </si>
  <si>
    <t>https://docs.google.com/document/d/1Q-roeuaJIgGKjBQDBXDqSiz-cYPSIT_i6VGqIwtMdoU/edit</t>
  </si>
  <si>
    <t>https://docs.google.com/document/d/1Spw_oVZZtAhOLO4_KN8_kAgGFlszL3XUy5NeZnw8NBs/edit</t>
  </si>
  <si>
    <t>https://docs.google.com/document/d/1opUfGVMbqZPTMxY-0rCoO5Nq-SBH9JP0ePTzW_fHjQE/edit</t>
  </si>
  <si>
    <t>https://www.amazon.com/Honda/b/ref=bl_dp_s_web_12092606011?ie=UTF8&amp;node=12092606011&amp;field-lbr_brands_browse-bin=Honda</t>
  </si>
  <si>
    <t>https://m.media-amazon.com/images/I/51TWJewe6dL._AC_SL1000_.jpg</t>
  </si>
  <si>
    <t>https://m.media-amazon.com/images/I/51TWJewe6dL._AC_SL1000_.jpg, https://m.media-amazon.com/images/I/51Q7eGNVS8L._AC_.jpg, https://m.media-amazon.com/images/I/61M99BUXqfL._AC_SL1000_.jpg, https://m.media-amazon.com/images/I/61svAm3stuL._AC_SL1000_.jpg, https://m.media-amazon.com/images/I/61dFrfPirEL._AC_SL1000_.jpg</t>
  </si>
  <si>
    <t>Patio, Lawn &amp; Garden &gt; Snow Removal &gt; Snow Blowers</t>
  </si>
  <si>
    <t>Two stage Track drive, with adjustable auger height 270Cc Honda gx ohv engine Clears 28” wide, 1900 lb./min Electric start</t>
  </si>
  <si>
    <t>The commercial grade Honda GX270 OHV engine offers plenty of power to churn through the snow. Starting is easy - even in cold weather. Two-stage snow blowers use a fast spinning impeller in the discharge duct to throw snow faster and farther. The HSS928 has a larger impeller diameter for increased snow removal - offering throwing distances that exceed many competitors.</t>
  </si>
  <si>
    <t>58.5"D x 28.9"W x 43.5"H</t>
  </si>
  <si>
    <t>Two stage</t>
  </si>
  <si>
    <t>Track drive, with adjustable auger height</t>
  </si>
  <si>
    <t>270Cc Honda gx ohv engine</t>
  </si>
  <si>
    <t>Clears 28” wide, 1900 lb./min</t>
  </si>
  <si>
    <t>Electric start</t>
  </si>
  <si>
    <t>&lt;p&gt;The Honda HSS928ATD is a tale of two machines — legendarily durable core components hobbled by frustrating design flaws that prevent it from achieving true BIFL status.&lt;/p&gt;&lt;ul&gt;&lt;li&gt;&lt;strong&gt;Engine &amp; Frame:&lt;/strong&gt; Users report the Honda engine runs for decades with proper maintenance, and one owner in mountainous terrain called it top of the line after adding aftermarket skid plates. The tracked system provides excellent traction on slopes.&lt;/li&gt;&lt;li&gt;&lt;strong&gt;Fatal Flaw:&lt;/strong&gt; Multiple users confirm the discharge chute constantly clogs in heavy, wet snow — exactly when you need it most. Honda acknowledges this defect and offers a replacement chute, but requiring dealer installation is a red flag.&lt;/li&gt;&lt;li&gt;&lt;strong&gt;Weak Points:&lt;/strong&gt; Shear pins break from minor ice chunks, paint peels after one year, and electronic chute controls fail during storms. These aren't just annoyances — they're work-stoppers.&lt;/li&gt;&lt;/ul&gt;&lt;br&gt;&lt;p&gt;&lt;strong&gt;Bottom line:&lt;/strong&gt; At $3600, this should be bulletproof. Instead, it's a premium-priced machine that only handles light, fluffy snow reliably. The community is split because the bones are solid, but critical components fail when challenged. Could've been great, but those chute clogs are deal-breakers for BIFL status.&lt;/p&gt;</t>
  </si>
  <si>
    <t>&lt;p&gt;The Honda HSS928ATD snowblower is built for reasonable repair access with strong engine reliability, but has some notable design flaws that can require dealer intervention.&lt;/p&gt;&lt;ul&gt;&lt;li&gt;&lt;strong&gt;Parts &amp; Support:&lt;/strong&gt; Original parts are widely available through dealer network with a strong aftermarket community. Users mention needing to return to dealers for certain issues like chute replacement.&lt;/li&gt;&lt;li&gt;&lt;strong&gt;Common Repairs:&lt;/strong&gt; Shear pins break frequently during normal operation and are user-replaceable, but users report being frustrated by how often this happens. Electric chute control joystick failures are mentioned as requiring more complex repair.&lt;/li&gt;&lt;li&gt;&lt;strong&gt;Design Issues:&lt;/strong&gt; The discharge chute has a known clogging problem that Honda acknowledges and offers replacement parts for. Some users report needing aftermarket skid plates for better performance.&lt;/li&gt;&lt;/ul&gt;&lt;br&gt;&lt;p&gt;&lt;strong&gt;Bottom line:&lt;/strong&gt; The core engine and drivetrain are durable with good repair potential, but some electronic components and design flaws create repair hassles that prevent a higher score.&lt;/p&gt;</t>
  </si>
  <si>
    <t>&lt;p&gt;Honda offers a solid 3-year residential warranty for the HSS928ATD snowblower, covering most major components against defects in materials and workmanship.&lt;/p&gt;&lt;ul&gt;&lt;li&gt;&lt;strong&gt;Coverage scope:&lt;/strong&gt; "Top to bottom" coverage for the entire unit, though normal wear items (tracks, skid shoes, belts, etc.) are excluded.&lt;/li&gt;&lt;li&gt;&lt;strong&gt;Service network:&lt;/strong&gt; Claims must be processed through authorized Honda dealers, providing a reliable but potentially less convenient claim process.&lt;/li&gt;&lt;li&gt;&lt;strong&gt;Limitations:&lt;/strong&gt; HondaCare extended protection plans (which could extend coverage up to 6 years) are specifically NOT available for HSS models, limiting long-term coverage options.&lt;/li&gt;&lt;/ul&gt;&lt;br&gt;&lt;p&gt;&lt;strong&gt;Bottom line:&lt;/strong&gt; Honda's 3-5 year warranty offers good protection with a responsive dealer network, though the exclusion from extended coverage programs and wear-item exclusions prevent it from being exceptional.&lt;/p&gt;</t>
  </si>
  <si>
    <t xml:space="preserve">&lt;p&gt;&amp;lt;p&amp;gt;No sustainability information found in any reviews. Users focus entirely on performance, durability, and value without mentioning environmental impact, materials, energy efficiency, or recycling.&amp;lt;/p&amp;gt;&amp;lt;ul&amp;gt;&amp;lt;li&amp;gt;&amp;lt;strong&amp;gt;Missing eco data:&amp;lt;/strong&amp;gt; Reviews discuss power, features, and reliability but never touch on carbon footprint or sustainable manufacturing&amp;lt;/li&amp;gt;&amp;lt;li&amp;gt;&amp;lt;strong&amp;gt;Durability as proxy:&amp;lt;/strong&amp;gt; Some users plan to own it for many years and one proudly bought a 2013 used model, suggesting longevity that reduces replacement waste&amp;lt;/li&amp;gt;&amp;lt;li&amp;gt;&amp;lt;strong&amp;gt;No green claims:&amp;lt;/strong&amp;gt; Neither Honda nor reviewers make any environmental promises or discuss eco-friendly features&amp;lt;/li&amp;gt;&amp;lt;/ul&amp;gt;&amp;lt;br&amp;gt;&amp;lt;p&amp;gt;&amp;lt;strong&amp;gt;Bottom line:&amp;lt;/strong&amp;gt; Can&amp;#39;t score sustainability without evidence. The machine&amp;#39;s potential 20+ year lifespan beats constant replacements, but that&amp;#39;s just speculation without actual eco data from users.&amp;lt;/p&amp;gt;&lt;/p&gt;
</t>
  </si>
  <si>
    <t>&lt;p&gt;Honda's HSS928ATD has a strong reputation as a premium, reliable snowblower with devoted fans, but significant complaints exist about specific issues.&lt;/p&gt;&lt;ul&gt;&lt;li&gt;&lt;strong&gt;Enthusiast appeal:&lt;/strong&gt; Redditors consider Honda the gold standard of snowblowers, often purchased as a lifetime investment. Many owners express pride in their purchase and plan to keep it for decades.&lt;/li&gt;&lt;li&gt;&lt;strong&gt;Performance divide:&lt;/strong&gt; Excels in light, fluffy snow with impressive throwing distance, but multiple users report serious issues with wet, heavy snow causing chute clogging - a known problem Honda has addressed with replacement parts.&lt;/li&gt;&lt;li&gt;&lt;strong&gt;Value concerns:&lt;/strong&gt; At $3,599, many find it overpriced despite its quality construction. Track drive system is praised for traction on slopes but criticized for excruciatingly slow speed on flat surfaces.&lt;/li&gt;&lt;/ul&gt;&lt;br&gt;&lt;p&gt;&lt;strong&gt;Bottom line:&lt;/strong&gt; A premium machine with legendary Honda engine reliability that performs well in ideal conditions, but specific design flaws and high price prevent it from being universally recommended.&lt;/p&gt;</t>
  </si>
  <si>
    <t>The Honda HSS928ATD snowblower offers legendary engine and drivetrain reliability, but falls short of true BIFL status due to frustrating design flaws. At $3,599, you're paying premium prices for a machine that excels in light, fluffy snow but struggles with heavy, wet conditions—precisely when you need it most. The notorious chute clogging issue (even with Honda's replacement parts) and fragile shear pins create work-stopping failures that undermine its otherwise solid construction. Best for homeowners in regions with lighter snowfall who prioritize Honda's engine quality and are willing to accept some operational compromises.</t>
  </si>
  <si>
    <t>"Built on Honda's bulletproof engine technology, but the discharge chute's persistent clogging in wet snow is a critical failure point</t>
  </si>
  <si>
    <t>Good repair access and parts availability, though electronic components like the chute control joystick often require dealer intervention</t>
  </si>
  <si>
    <t>Solid 3-year warranty with dealer support, but HondaCare extended protection plans aren't available for HSS models</t>
  </si>
  <si>
    <t>At $3,600, it's significantly overpriced for a machine with known design flaws that hinder performance in challenging conditions</t>
  </si>
  <si>
    <t>Community consensus: exceptional in ideal conditions with impressive throwing distance, but slow operational speed and wet snow performance disappoint many owners</t>
  </si>
  <si>
    <t>The Honda HSS928ATD Track Drive Snow Blower combines robust engineering with practical performance for demanding winter conditions. Featuring a reliable 270cc Honda GX engine and track drive system for superior traction on slopes, this two-stage machine clears a 28-inch path with impressive 1900 lb/min capacity. The adjustable auger height and electric start ensure convenience, while the durable construction provides dependable service through multiple winter seasons.</t>
  </si>
  <si>
    <t>15-20 years with proper maintenance and occasional part replacement</t>
  </si>
  <si>
    <t>What is the clearing width and capacity of the HSS928ATD snow blower?</t>
  </si>
  <si>
    <t>The HSS928ATD snow blower clears a path 28 inches wide and can move up to 1900 pounds of snow per minute. It features a powerful Honda GX270 engine and can throw snow up to 52 feet.</t>
  </si>
  <si>
    <t>Does the HSS928ATD snow blower come with an electric start?</t>
  </si>
  <si>
    <t>Yes, the HSS928ATD model comes equipped with an electric start, along with a recoil pull-start as a backup option.</t>
  </si>
  <si>
    <t>What type of drive does the HSS928ATD have, and is it self-propelled?</t>
  </si>
  <si>
    <t>The HSS928ATD snow blower features a hydrostatic track drive, which is self-propelled and offers infinitely variable speed control.</t>
  </si>
  <si>
    <t>What kind of warranty does the HSS928ATD snow blower come with?</t>
  </si>
  <si>
    <t>The HSS928ATD snow blower is covered by a comprehensive 3-year warranty, both for residential and commercial use.</t>
  </si>
  <si>
    <t>How does the auger height adjustment work on the HSS928ATD?</t>
  </si>
  <si>
    <t>The auger height adjustment on the HSS928ATD is facilitated by a thumb-operated gas strut, allowing for infinite adjustment.</t>
  </si>
  <si>
    <t>Legendary Honda engine reliability</t>
  </si>
  <si>
    <t>Excellent traction on slopes</t>
  </si>
  <si>
    <t>Strong throwing distance in fluffy snow</t>
  </si>
  <si>
    <t>Built for decades with proper maintenance</t>
  </si>
  <si>
    <t>Chute constantly clogs in wet snow</t>
  </si>
  <si>
    <t>Shear pins break from minor obstructions</t>
  </si>
  <si>
    <t>Excruciatingly slow on flat surfaces</t>
  </si>
  <si>
    <t>Overpriced at $3,599</t>
  </si>
  <si>
    <t>{"frequency":{"frequency":"Seasonally / As Needed","description":"Regular maintenance before storage and at the start of each snow season ensures optimal performance."},"steps":[{"step":1,"title":"Clean","icon":"clean","description":"Check for and remove any packed snow or ice from the auger housing and discharge chute before starting the snow blower. Use a clearing bar to avoid injuries.","products":[{"name":"Clearing Bar","price":"$10-20"}]},{"step":2,"title":"Condition / Maintain","icon":"condition","description":"Check the engine oil level and change it every 100 hours. Check the spark plug and replace as needed. Ensure all bolts and nuts are tightened, and inspect the skid shoes for wear.","products":[{"name":"Honda Engine Oil","price":"$20-30"},{"name":"Spark Plug","price":"$5-10"}]},{"step":3,"title":"Protect / Store","icon":"protect","description":"Before storing, ensure the snow blower is clean, dry, and covered. Drain the fuel tank and stabilize the fuel to prevent degradation. Store in a dry, well-ventilated area.","products":[]}]}</t>
  </si>
  <si>
    <t>Assembled in the USA at Honda's North Carolina facility using domestic and globally sourced parts</t>
  </si>
  <si>
    <t>track drive snowblower, honda snowblower, two-stage snow removal, winter equipment, heavy duty snow machine, electric start snowblower, residential snow clearing, honda gx engine, tracked snow equipment</t>
  </si>
  <si>
    <t>Clearing snow from steep driveways, Handling heavy snowfall in residential areas, Maintaining long rural pathways, Tackling accumulated snowbanks</t>
  </si>
  <si>
    <t>""The tracked system provides excellent traction on slopes, and with proper maintenance, the Honda engine runs for decades." – Reddit user</t>
  </si>
  <si>
    <t>Multiple users confirm the discharge chute constantly clogs in heavy, wet snow—exactly when you need it most." – Forum reviewer</t>
  </si>
  <si>
    <t>Big</t>
  </si>
  <si>
    <t>Ass Fans Celing Fans</t>
  </si>
  <si>
    <t>https://www.amazon.com/Big-Ass-Fans-Efficient-Lighting/dp/B01DVSBQZA/ref=sr_1_6?crid=3FD3RJRVXG0NC&amp;dib=eyJ2IjoiMSJ9.SN3ouS1lAjp3Aq_IvQODNrugVo3W0QSgCfHgOssnlu6-LF3UPx2Q8q7VzFqyvhgCjgfAfDzUECdZLKwzQ9XZHWT25qdk-jTy1Ee8NOPqktiOFQK5IrN9x84eMxEMuLIPW2VLmrMLypdVYMQJ8ihJalg4uM138OiZXOw_WXpNV4maD5ugwtzaf4q7jpPbrQ4X7YNJrs5tTKTjnRqZr2rG7ZdivF9DUnrggmVNyETNPgoHqfQ8zO81CIIcpfAmaA312Y8ygGFLoFtk7nM-w_C4vkiqFsC7bMiRGeBjHCdEWog.JVbhJuuUtrEc5jlPooKFiJuXEgIK_J5lUXqLmV9jPPw&amp;dib_tag=se&amp;keywords=%22Big%2Bass%2Bfans%22%2Bceiling%2Bfan&amp;linkCode=ll2&amp;linkId=8eaa9372e6499a747c7f228097ba76b7&amp;qid=1758268137&amp;sprefix=big%2Bass%2Bfans%2Bceiling%2Bfan%2Caps%2C72&amp;sr=8-6&amp;th=1</t>
  </si>
  <si>
    <t>https://amzn.to/46ngnxS</t>
  </si>
  <si>
    <t>B01DVSBQZA</t>
  </si>
  <si>
    <t>https://docs.google.com/document/d/1x9GHG_5aoZ9_trr8RMUMQDYfYf3LCuosw5axgWA0xlk</t>
  </si>
  <si>
    <t>https://docs.google.com/document/d/1LfeCVT_OWCZCBYosu1GhF4o8CG0404LiioAqbP6XaIE/edit</t>
  </si>
  <si>
    <t>https://docs.google.com/document/d/1LBjyGoHkW-sMeVzUHTv711y_qeYLNgaf9-0HxDylG2I/edit</t>
  </si>
  <si>
    <t>https://docs.google.com/document/d/1outB0yLxG0-xRNqj0lFWgeLUvTvr6Zdz3hhnOCUJxxg/edit</t>
  </si>
  <si>
    <t>https://docs.google.com/document/d/1eiPyGS7qbG5ysBAdf8b6_p-DxCIBEJjKgQx3txoTosg/edit</t>
  </si>
  <si>
    <t>https://www.amazon.com/stores/BigAssFans/page/6B8E8548-B15F-4C1F-B755-825FF961899C?is_byline_deeplink=true&amp;deeplink=BA9B00C3-69BC-480E-8E55-846F0A76D433&amp;redirect_store_id=6B8E8548-B15F-4C1F-B755-825FF961899C&amp;lp_asin=B01DVSBQZA&amp;ref_=ast_bln&amp;store_ref=bl_ast_dp_brandLogo_sto</t>
  </si>
  <si>
    <t>https://m.media-amazon.com/images/I/514fszx5D+L._AC_SL1500_.jpg</t>
  </si>
  <si>
    <t>https://m.media-amazon.com/images/I/514fszx5D+L._AC_SL1500_.jpg, https://m.media-amazon.com/images/I/71K7dC5aweL._AC_SL1500_.jpg, https://m.media-amazon.com/images/I/71D2RVaArzL._AC_SL1500_.jpg, https://m.media-amazon.com/images/I/81fTUZ78hnL._AC_SL1500_.jpg, https://m.media-amazon.com/images/I/71-RmylJtKL._AC_SL1500_.jpg, https://m.media-amazon.com/images/I/81pgoQQcSSL._AC_SL1500_.jpg</t>
  </si>
  <si>
    <t>Tools &amp; Home Improvement &gt; Lighting &amp; Ceiling Fans &gt; Ceiling Fans &amp; Accessories &gt; Ceiling Fans</t>
  </si>
  <si>
    <t>Efficiency Expert: The Haiku L ceiling fan features a specially engineered motor designed to deliver exceptional comfort while consuming minimal power, ensuring energy efficiency without compromising performance Silence Comes Standard: Tested in a state-of-the-art sound chamber, the Haiku L guarantees whisper-quiet operation at any speed. Each airfoil is meticulously hand-balanced to prevent wobbling or squeaking, ensuring a serene environment in your space Versatile Controls: With the included remote control, adjusting your comfort settings is a breeze. The built-in Wi-Fi module allows you to control your fan through your smartphone and voice control via Amazon Alexa or Google Assistant. A seamlessly integrated LED kit offers 16 dimmable settings and 7 fan-speed settings Coverage Area: The Haiku L is designed to provide optimal air circulation for spaces up to 15' x 15'. This award-winning masterpiece of design by Big Ass Fans effortlessly combines serious airflow with exceptional efficiency Mounting and Accessories: The fan comes with a universal mount and a 5” downrod, perfect for ceilings ranging from 8 to 9 feet tall. Additional downrod lengths are available for purchase, ensuring easy installation in diverse settings. Moreover, the fan's compatibility with Amazon Alexa and Google Assistant enhances user convenience and control</t>
  </si>
  <si>
    <t>52"D x 52"W x 11.5"H</t>
  </si>
  <si>
    <t>Efficiency Expert: The Haiku L ceiling fan features a specially engineered motor designed to deliver exceptional comfort while consuming minimal power, ensuring energy efficiency without compromising performance</t>
  </si>
  <si>
    <t>Silence Comes Standard: Tested in a state-of-the-art sound chamber, the Haiku L guarantees whisper-quiet operation at any speed. Each airfoil is meticulously hand-balanced to prevent wobbling or squeaking, ensuring a serene environment in your space</t>
  </si>
  <si>
    <t>Versatile Controls: With the included remote control, adjusting your comfort settings is a breeze. The built-in Wi-Fi module allows you to control your fan through your smartphone and voice control via Amazon Alexa or Google Assistant. A seamlessly integrated LED kit offers 16 dimmable settings and 7 fan-speed settings</t>
  </si>
  <si>
    <t>Coverage Area: The Haiku L is designed to provide optimal air circulation for spaces up to 15' x 15'. This award-winning masterpiece of design by Big Ass Fans effortlessly combines serious airflow with exceptional efficiency</t>
  </si>
  <si>
    <t>Mounting and Accessories: The fan comes with a universal mount and a 5” downrod, perfect for ceilings ranging from 8 to 9 feet tall. Additional downrod lengths are available for purchase, ensuring easy installation in diverse settings. Moreover, the fan's compatibility with Amazon Alexa and Google Assistant enhances user convenience and control</t>
  </si>
  <si>
    <t>&lt;p&gt;This $747 ceiling fan is a luxury gamble — brilliant engineering undermined by plastic parts that develop annoying clicks and ticks after a year or two. While some owners swear by theirs for 4+ years, too many report the same pattern: silent perfection that degrades into persistent noise issues.&lt;/p&gt;&lt;ul&gt;&lt;li&gt;&lt;strong&gt;Plastic housing warps:&lt;/strong&gt; Users report 50-cent injection molded parts cause ticking noises every rotation as components shift and rub together over time&lt;/li&gt;&lt;li&gt;&lt;strong&gt;Electronics fail early:&lt;/strong&gt; Control boards dying, Wi-Fi modules losing connection, and cheap IR remotes failing are common complaints for a product at this price point&lt;/li&gt;&lt;li&gt;&lt;strong&gt;Catastrophic blade failure:&lt;/strong&gt; One user reported their blade cracked and fell after 4 years — a serious safety concern that challenges any BIFL claim&lt;/li&gt;&lt;/ul&gt;&lt;br&gt;&lt;p&gt;&lt;strong&gt;Bottom line:&lt;/strong&gt; Could've been great, but extensive plastic construction and unreliable electronics mean you're paying heirloom prices for 2-5 year durability. The community is split between those whose units still run perfectly and those dealing with expensive disappointments.&lt;/p&gt;</t>
  </si>
  <si>
    <t>&lt;p&gt;Big Ass Fans offers a mix of repairability with significant limitations. Users report both DIY fixes and complete failures requiring replacement.&lt;/p&gt;&lt;ul&gt;&lt;li&gt;&lt;strong&gt;Parts availability:&lt;/strong&gt; Customer service will sometimes replace major components like failed control boards and even cracked blades, but users report long waits and difficulty obtaining simple repair parts.&lt;/li&gt;&lt;li&gt;&lt;strong&gt;Common issues:&lt;/strong&gt; Plastic housing components that cause clicking noises can be identified and fixed by determined users who tear down the unit, but electronic failures (Wi-Fi modules, remotes, controllers) often require complete replacement.&lt;/li&gt;&lt;li&gt;&lt;strong&gt;Serviceability:&lt;/strong&gt; Basic mechanical installation is straightforward, but the extensive use of plastic components and integrated electronics creates durability concerns that impact long-term repairability.&lt;/li&gt;&lt;/ul&gt;&lt;br&gt;&lt;p&gt;&lt;strong&gt;Bottom line:&lt;/strong&gt; While some mechanical issues can be fixed by determined DIYers, electronic failures and the manufacturer's inconsistent parts support create significant barriers to long-term repairs, especially considering the premium price point.&lt;/p&gt;</t>
  </si>
  <si>
    <t>&lt;p&gt;Big Ass Fans offers a tiered warranty with impressive lifetime coverage for hub and airfoils, plus 5-year coverage on critical components like motors and controllers for residential fans. The warranty transfers to subsequent owners but only at the original installation location.&lt;/p&gt;&lt;ul&gt;&lt;li&gt;&lt;strong&gt;Coverage Quality:&lt;/strong&gt; Comprehensive protection with lifetime coverage on key components and 5 years on motors/electronics.&lt;/li&gt;&lt;li&gt;&lt;strong&gt;Real-world Experience:&lt;/strong&gt; Mixed reports with some users praising responsive customer service that replaced faulty units or components years after purchase.&lt;/li&gt;&lt;li&gt;&lt;strong&gt;Claim Process:&lt;/strong&gt; Straightforward claim system through dedicated technical support channels, though some reviews indicate inconsistent response times.&lt;/li&gt;&lt;/ul&gt;&lt;br&gt;&lt;p&gt;&lt;strong&gt;Bottom line:&lt;/strong&gt; Despite some user complaints about service inconsistency, BAF's warranty is among the industry's best with documented cases of honoring lifetime claims and replacing expensive components even after years of use.&lt;/p&gt;</t>
  </si>
  <si>
    <t xml:space="preserve">&lt;p&gt;&amp;lt;p&amp;gt;No sustainability information found in reviews — neither eco-friendly practices nor wasteful design mentioned by users.&amp;lt;/p&amp;gt;&amp;lt;ul&amp;gt;&amp;lt;li&amp;gt;&amp;lt;strong&amp;gt;Materials:&amp;lt;/strong&amp;gt; Users note extensive plastic housing and components, but no recycled content or eco-certification claims appear&amp;lt;/li&amp;gt;&amp;lt;li&amp;gt;&amp;lt;strong&amp;gt;Energy use:&amp;lt;/strong&amp;gt; DC motor is efficient but reviews focus on performance, not energy savings&amp;lt;/li&amp;gt;&amp;lt;li&amp;gt;&amp;lt;strong&amp;gt;Longevity concerns:&amp;lt;/strong&amp;gt; Mixed durability reports — some fans last years while others develop clicking noises from cheap plastic parts failing&amp;lt;/li&amp;gt;&amp;lt;/ul&amp;gt;&amp;lt;br&amp;gt;&amp;lt;p&amp;gt;&amp;lt;strong&amp;gt;Bottom line:&amp;lt;/strong&amp;gt; At $747 with questionable long-term reliability and no sustainability commitments visible, this looks like standard manufacturing wrapped in premium pricing.&amp;lt;/p&amp;gt;&lt;/p&gt;
</t>
  </si>
  <si>
    <t>&lt;p&gt;Big Ass Fans has a deeply polarized reputation in the BIFL community. The products receive high marks for power, silent operation, and airflow, but serious concerns exist about long-term reliability and customer service.&lt;/p&gt;&lt;ul&gt;&lt;li&gt;&lt;strong&gt;Initial impressions:&lt;/strong&gt; Users praise thoughtful packaging, clear installation instructions, and powerful, wobble-free operation with silent motors.&lt;/li&gt;&lt;li&gt;&lt;strong&gt;Long-term issues:&lt;/strong&gt; Many report developing noises (clicking, ticking), component failures, and unreliable smart features after months or years of use.&lt;/li&gt;&lt;li&gt;&lt;strong&gt;Customer service:&lt;/strong&gt; Wildly inconsistent experiences - some report excellent support with free replacements, while others describe months-long waits for basic parts.&lt;/li&gt;&lt;/ul&gt;&lt;br&gt;&lt;p&gt;&lt;strong&gt;Bottom line:&lt;/strong&gt; A high-cost gamble at $747 - potentially excellent but with significant durability concerns. The premium price and mixed track record make this a controversial BIFL recommendation.&lt;/p&gt;</t>
  </si>
  <si>
    <t>Big Ass Fans ceiling fans represent a $747 luxury gamble with divided performance history. Engineering brilliance meets questionable material choices, creating a split between owners with perfect long-term experiences and those facing disappointing failures. The stellar warranty coverage (lifetime on hub/airfoils) provides some peace of mind, but recurring issues with plastic components developing noises, unreliable electronics, and inconsistent customer service undermine BIFL status. Ideal for those willing to pay premium prices who can tolerate potential issues requiring warranty claims.</t>
  </si>
  <si>
    <t>"Premium engineering undermined by cheap plastic components that develop irritating clicking/ticking noises within 1-2 years</t>
  </si>
  <si>
    <t>DIY repairs possible for mechanical issues, but electronic failures and inconsistent parts availability create barriers to long-term serviceability</t>
  </si>
  <si>
    <t>Industry-leading lifetime warranty on hubs/airfoils with 5-year coverage on motors/electronics, but service experience varies dramatically</t>
  </si>
  <si>
    <t>At $747, you're paying heirloom prices for 2-5 year reliability with no notable sustainability credentials</t>
  </si>
  <si>
    <t>Users universally praise initial silent operation and airflow, but long-term experiences diverge sharply between perfection and frustration</t>
  </si>
  <si>
    <t>The Big Ass Fans Haiku L ceiling fan combines powerful airflow with whisper-quiet operation for spaces up to 15' x 15'. Featuring a specially engineered motor for exceptional efficiency, hand-balanced airfoils to prevent wobble, and integrated LED lighting with 16 dimmable settings. The included remote control and Wi-Fi connectivity offer convenient operation through smartphone or voice commands via smart home systems.</t>
  </si>
  <si>
    <t>5-10 years with mixed reliability reports</t>
  </si>
  <si>
    <t>What sizes are available for Big Ass Fans ceiling fans?</t>
  </si>
  <si>
    <t>Big Ass Fans ceiling fans come in multiple diameter sizes such as 44 inches for Haiku L, and 60, 72, and 84 inches for the i6 Essence model. Larger HVLS industrial fans can reach diameters of 6 to 12 feet, depending on the model and application.</t>
  </si>
  <si>
    <t>What is the power consumption and efficiency of Big Ass Fans ceiling fans?</t>
  </si>
  <si>
    <t>The Haiku L fan consumes about 19.5 watts at high speed, and the i6 fan consumes 36 watts at high speed with an airflow efficiency of 538 CFM/watt. These fans are ENERGY STAR certified and designed for energy efficiency.</t>
  </si>
  <si>
    <t>Are Big Ass Fans ceiling fans suitable for outdoor use?</t>
  </si>
  <si>
    <t>Yes, models like the i6 Universal Mount fan are wet rated and suitable for outdoor use, with IPX5-rated motors to protect against dust and water, ensuring durability in outdoor environments.</t>
  </si>
  <si>
    <t>What kind of control and smart features do Big Ass Fans offer?</t>
  </si>
  <si>
    <t>Big Ass Fans such as the i6 and Haiku models include smart features like SenseME technology for automatic temperature, humidity, and occupancy sensing, as well as WiFi/Bluetooth connectivity for app control and automation.</t>
  </si>
  <si>
    <t>What warranty and mounting options are available for Big Ass Fans ceiling fans?</t>
  </si>
  <si>
    <t>Big Ass Fans provide warranties covering electrical and mechanical functions, with higher-end models typically having longer coverage. Mounting options vary by model, including universal mounts for ceilings and compatibility with I-beams or bar joists.</t>
  </si>
  <si>
    <t>Lifetime warranty on hub and airfoils</t>
  </si>
  <si>
    <t>Powerful, wobble-free performance</t>
  </si>
  <si>
    <t>Silent operation when working properly</t>
  </si>
  <si>
    <t>Thoughtful packaging and clear installation instructions</t>
  </si>
  <si>
    <t>Plastic components develop annoying clicking noises</t>
  </si>
  <si>
    <t>Electronics fail prematurely for many users</t>
  </si>
  <si>
    <t>Inconsistent customer service experience</t>
  </si>
  <si>
    <t>Premium price without matching longevity</t>
  </si>
  <si>
    <t>{"frequency":{"frequency":"Monthly / As Needed","description":"Regular maintenance helps ensure optimal performance and extends the lifespan of Big Ass Fans ceiling fans."},"steps":[{"step":1,"title":"Clean","icon":"clean","description":"Dampen a cloth with mild soap and warm water, then gently wipe each blade to remove dust and debris. Avoid soaking the blades or using harsh chemicals.","products":[{"name":"Mild Dish Soap","price":"$2"}]},{"step":2,"title":"Condition / Maintain","icon":"condition","description":"Ensure all screws are tightened, and lubricate the motor if necessary according to the user manual. Check for any signs of corrosion or damage on parts like airfoils and hubs.","products":[{"name":"Fan Oil for Lubrication","price":"$5"}]},{"step":3,"title":"Protect / Store","icon":"protect","description":"When not in use, ensure the fan is secure and protected from moisture. Regularly inspect mounting structures and guy wires if applicable.","products":[]}]}</t>
  </si>
  <si>
    <t>Manufactured and assembled in the USA, with main facilities in Lexington, Kentucky and Fort Worth, Texas</t>
  </si>
  <si>
    <t>ceiling fan, energy efficient, smart home, led lighting, quiet operation, remote control, wifi enabled, high performance, home comfort</t>
  </si>
  <si>
    <t>Year-round climate control, Energy-efficient cooling, Smart home integration, Primary room lighting, Open concept spaces</t>
  </si>
  <si>
    <t>""Could've been great, but extensive plastic construction and unreliable electronics mean you're paying heirloom prices for 2-5 year durability." – Durability reviewer</t>
  </si>
  <si>
    <t>Despite some user complaints about service inconsistency, BAF's warranty is among the industry's best with documented cases of honoring lifetime claims." – Warranty reviewer</t>
  </si>
  <si>
    <t>Omron</t>
  </si>
  <si>
    <t>Platinum BP5450</t>
  </si>
  <si>
    <t>https://www.amazon.com/Platinum-Pressure-Bluetooth-Storesup-Readings/dp/B07RX8WQ4K?&amp;amp;linkCode=ll1&amp;amp;tag=buyitforlife08-20&amp;amp;linkId=eea6d64d7f94628e840faea21a976c27&amp;amp;language=en_US&amp;amp;ref_=as_li_ss_tl</t>
  </si>
  <si>
    <t>https://amzn.to/46LpQjS</t>
  </si>
  <si>
    <t>B07RX8WQ4K</t>
  </si>
  <si>
    <t>https://docs.google.com/document/d/1YPKkeUPvIc57DNL1Q_TXzY5a16S1hio2HVcxDz82KyU</t>
  </si>
  <si>
    <t>https://docs.google.com/document/d/1D3rxL8IGPt9V_9voXfcaqKP172O0FqI-qfZJ21-VNdw/edit</t>
  </si>
  <si>
    <t>https://docs.google.com/document/d/1Mtp8aQKqZmrXm_EZazO09qKyaSMmsKCrYnEpK9wFkfg/edit</t>
  </si>
  <si>
    <t>https://docs.google.com/document/d/1OBAez4Rj3HjCTrhNweTXe2zMqLZl9ygTMMFW1NaUpa4/edit</t>
  </si>
  <si>
    <t>https://www.amazon.com/stores/Omron/page/A1E78715-EEC4-404D-928D-DDA35DACE2AA?lp_asin=B07RX8WQ4K&amp;ref_=ast_bln&amp;store_ref=bl_ast_dp_brandLogo_sto</t>
  </si>
  <si>
    <t>https://m.media-amazon.com/images/I/71++a8wWpaL._AC_SL1500_.jpg</t>
  </si>
  <si>
    <t>https://m.media-amazon.com/images/I/71++a8wWpaL._AC_SL1500_.jpg, https://m.media-amazon.com/images/I/71iebHHvldL._AC_SL1500_.jpg, https://m.media-amazon.com/images/I/71So89sacOL._AC_SL1500_.jpg, https://m.media-amazon.com/images/I/71fh5PiBrnL._AC_SL1500_.jpg, https://m.media-amazon.com/images/I/71H0haqwxPL._AC_SL1500_.jpg, https://m.media-amazon.com/images/I/71xx7T0CihL._AC_SL1500_.jpg</t>
  </si>
  <si>
    <t>Health &amp; Household &gt; Medical Supplies &amp; Equipment &gt; Health Monitors &gt; Blood Pressure Monitors &gt; Arm Monitors &gt; Automatic</t>
  </si>
  <si>
    <t>The OMRON Platinum Upper Arm Monitor, complete with D-Ring cuff, provides unlimited memory, stores 200 total blood pressure readings for 2 users, works with the free OMRON Connect app No.1 doctor and pharmacist recommended brand of blood pressure monitors. The high morning average indicator alerts the user if systolic or diastolic measurements are out of normal range in the morning, when there is a higher risk for heart attack or stroke. This feature is unique to the Gold and Platinum series monitors. The OMRON Platinum monitor is the only monitor to feature a high-contrast black, backlit dual-display LCD screen that allows the user to immediately compare their current reading to their previous reading. Backed with a 6-year warranty. OMRON stands behind the accuracy and quality of our products, and believes in the longevity of our blood pressure monitors. Registered with the FDA as a medical device The convenient AC adapter helps make sure your monitor is ready whenever you are and eliminates the worry of changing the batteries in your OMRON Blood Pressure Monitor. Also comes with a handy storage case. This product meets the Validated Device Listing (“VDL”) criteria for validation of clinical accuracy, based on the independent review and acceptance of documentation submitted by the manufacturer.</t>
  </si>
  <si>
    <t>The OMRON Platinum Wireless Upper Arm Blood Pressure Monitor is designed for two users and provides accurate blood pressure readings while also detecting irregular heartbeats. It stores up to 200 readings—100 per user—on the device, and offers unlimited storage when synced with the free OMRON Connect app. With the app, you can easily view trend graphs and charts, monitor your progress over time, and share your data with family members, caregivers, or healthcare providers. The OMRON Connect app is compatible with iOS and Android devices and also works with Amazon Alexa via the OMRON Health skill for added convenience.</t>
  </si>
  <si>
    <t>4.7 x 7.5 x 3.3 inches; 7.36 ounces</t>
  </si>
  <si>
    <t>The OMRON Platinum Upper Arm Monitor, complete with D-Ring cuff, provides unlimited memory, stores 200 total blood pressure readings for 2 users, works with the free OMRON Connect app</t>
  </si>
  <si>
    <t>No.1 doctor and pharmacist recommended brand of blood pressure monitors.</t>
  </si>
  <si>
    <t>The high morning average indicator alerts the user if systolic or diastolic measurements are out of normal range in the morning, when there is a higher risk for heart attack or stroke. This feature is unique to the Gold and Platinum series monitors.</t>
  </si>
  <si>
    <t>The OMRON Platinum monitor is the only monitor to feature a high-contrast black, backlit dual-display LCD screen that allows the user to immediately compare their current reading to their previous reading.</t>
  </si>
  <si>
    <t>Backed with a 6-year warranty. OMRON stands behind the accuracy and quality of our products, and believes in the longevity of our blood pressure monitors. Registered with the FDA as a medical device</t>
  </si>
  <si>
    <t>&lt;p&gt;The Omron BP5450 is a tale of two monitors - users either swear by their decade-old units or rage about accuracy failures within months.&lt;/p&gt;&lt;ul&gt;&lt;li&gt;&lt;strong&gt;Legacy durability:&lt;/strong&gt; Many users report replacing Omron monitors that lasted 10-17 years, with one saying their first still works but lost its calibration after having it for about 15 years&lt;/li&gt;&lt;li&gt;&lt;strong&gt;Critical accuracy failures:&lt;/strong&gt; Significant portion experience readings that are WAY off by as high as 91 points, making units dangerously unreliable and undermining the device's core purpose&lt;/li&gt;&lt;li&gt;&lt;strong&gt;Hardware errors plague some units:&lt;/strong&gt; Recurring E1 error messages indicate air leak issues even with proper cuff placement, suggesting quality control problems with cuff and air-plug components&lt;/li&gt;&lt;/ul&gt;&lt;br&gt;&lt;p&gt;&lt;strong&gt;Bottom line:&lt;/strong&gt; Could've been great given Omron's track record, but inconsistent quality control means you're gambling on whether you'll get a 15-year workhorse or a dangerous dud.&lt;/p&gt;</t>
  </si>
  <si>
    <t>&lt;p&gt;The Omron BP5450 has mixed repairability, with durability but limited user serviceability.&lt;/p&gt;&lt;ul&gt;&lt;li&gt;&lt;strong&gt;Longevity evidence:&lt;/strong&gt; Many users report previous Omron units lasting 10-17+ years before needing replacement, though calibration eventually fails.&lt;/li&gt;&lt;li&gt;&lt;strong&gt;Serviceable components:&lt;/strong&gt; Arm cuff is replaceable (1-year warranty vs. 6 for main unit), and air connection issues (E1 errors) suggest removable air tubes that can wear out.&lt;/li&gt;&lt;li&gt;&lt;strong&gt;Repair limitations:&lt;/strong&gt; No evidence of user-accessible calibration, and accuracy issues suggest internal components aren't serviceable without specialized equipment.&lt;/li&gt;&lt;/ul&gt;&lt;br&gt;&lt;p&gt;&lt;strong&gt;Bottom line:&lt;/strong&gt; Built for longevity but not DIY repair - when it eventually fails (typically calibration issues after a decade), replacement is the standard solution rather than component-level fixing.&lt;/p&gt;</t>
  </si>
  <si>
    <t>&lt;p&gt;Omron offers a split warranty on the Platinum BP5450 monitor: 6 years on the main unit but only 1 year on critical components like the arm cuff and AC adapter. The claim process requires calling customer service and potentially paying shipping fees.&lt;/p&gt;&lt;ul&gt;&lt;li&gt;&lt;strong&gt;Coverage Duration:&lt;/strong&gt; 6 years for main unit, but only 1 year for essential components like arm cuff&lt;/li&gt;&lt;li&gt;&lt;strong&gt;Claim Process:&lt;/strong&gt; Customer must call, provide original receipt, and may pay shipping fees&lt;/li&gt;&lt;li&gt;&lt;strong&gt;User Reports:&lt;/strong&gt; Minimal warranty discussion in reviews, but many mention previous Omron monitors lasting 10-15+ years&lt;/li&gt;&lt;/ul&gt;&lt;br&gt;&lt;p&gt;&lt;strong&gt;Bottom line:&lt;/strong&gt; Average warranty with uneven coverage periods and potential claim hassles. The critical cuff component (where most failures occur) is only covered for 1 year despite the unit's 6-year warranty.&lt;/p&gt;</t>
  </si>
  <si>
    <t xml:space="preserve">&lt;p&gt;&amp;lt;p&amp;gt;No sustainability information found in the reviews. Users focus on durability and longevity of the device itself, but don&amp;#39;t mention eco-friendly materials, packaging, or manufacturing practices.&amp;lt;/p&amp;gt;&amp;lt;ul&amp;gt;&amp;lt;li&amp;gt;&amp;lt;strong&amp;gt;Longevity:&amp;lt;/strong&amp;gt; Many users report their previous Omron monitors lasting 10-17 years, suggesting these devices are built to last rather than need frequent replacement&amp;lt;/li&amp;gt;&amp;lt;li&amp;gt;&amp;lt;strong&amp;gt;Power options:&amp;lt;/strong&amp;gt; The device can run on batteries or AC adapter, potentially reducing battery waste for daily users&amp;lt;/li&amp;gt;&amp;lt;li&amp;gt;&amp;lt;strong&amp;gt;No eco claims:&amp;lt;/strong&amp;gt; Neither the brand nor users discuss recycled materials, sustainable packaging, or end-of-life disposal options&amp;lt;/li&amp;gt;&amp;lt;/ul&amp;gt;&amp;lt;br&amp;gt;&amp;lt;p&amp;gt;&amp;lt;strong&amp;gt;Bottom line:&amp;lt;/strong&amp;gt; While the monitor appears durable enough to avoid frequent replacement, there&amp;#39;s zero evidence of intentional sustainability practices in materials or manufacturing.&amp;lt;/p&amp;gt;&lt;/p&gt;
</t>
  </si>
  <si>
    <t>&lt;p&gt;Omron has deeply divided community sentiment. Many users are repeat buyers replacing 10-15+ year old units, indicating exceptional durability. However, the Platinum BP5450 specifically has numerous complaints about inaccurate readings and app issues.&lt;/p&gt;&lt;ul&gt;&lt;li&gt;&lt;strong&gt;Accuracy concerns:&lt;/strong&gt; Many report wildly inconsistent readings (sometimes 15-90 points different), potentially dangerous for health monitoring&lt;/li&gt;&lt;li&gt;&lt;strong&gt;App frustration:&lt;/strong&gt; Bluetooth connectivity repeatedly fails, syncing is unreliable, and privacy concerns exist with mandatory account creation&lt;/li&gt;&lt;li&gt;&lt;strong&gt;Durability legacy:&lt;/strong&gt; Previous Omron models lasted 15+ years for many users, but current hardware errors (especially E1 errors) concern BIFL seekers&lt;/li&gt;&lt;/ul&gt;&lt;br&gt;&lt;p&gt;&lt;strong&gt;Bottom line:&lt;/strong&gt; Despite Omron's strong reputation and doctor recommendations, the polarized experiences make this specific model a risky BIFL purchase. Previous generations may have been bulletproof, but the current smart features add failure points that undermine reliability.&lt;/p&gt;</t>
  </si>
  <si>
    <t>The Omron BP5450 is a paradox of BIFL potential. With legacy models lasting 10-17 years, you'd expect the Platinum to continue this tradition. Instead, quality control issues create a lottery: you might get a long-lasting workhorse or a dangerously inaccurate dud with E1 errors. Smart features add failure points without adding reliability. Despite physician recommendations and a 6-year warranty on the main unit, critical components like the cuff are only covered for 1 year—exactly where many failures occur. For health-critical monitoring, this inconsistency is particularly concerning.</t>
  </si>
  <si>
    <t>"Alarming accuracy discrepancies (up to 91 points off) make some units dangerous for health monitoring</t>
  </si>
  <si>
    <t>Built for longevity but not DIY repair—when calibration eventually fails after years, replacement is the only option</t>
  </si>
  <si>
    <t>Split warranty protection: 6 years on main unit but only 1 year on the crucial arm cuff where many failures occur</t>
  </si>
  <si>
    <t>Previous generation Omrons lasted 15+ years, but new smart features add failure points that reduce reliability</t>
  </si>
  <si>
    <t>Deeply divided user experiences: some swear by decade-plus performance while others face immediate errors</t>
  </si>
  <si>
    <t>The Omron Platinum BP5450 is a reliable upper arm blood pressure monitor designed for consistent home health tracking. Featuring a high-contrast backlit dual display, D-Ring cuff, and storage for 200 readings across two users. This FDA-registered medical device offers morning average indicators and seamless data tracking via the Omron Connect app. Built with Omron's reputation for accuracy and durability, it runs on batteries or the included AC adapter.</t>
  </si>
  <si>
    <t>5-10 years, though many users report previous Omron models lasting 10-15+ years</t>
  </si>
  <si>
    <t>How accurate is the Omron Platinum BP5450 blood pressure monitor?</t>
  </si>
  <si>
    <t>The Omron Platinum BP5450 uses oscillometric measurement and has a pressure accuracy of ±3 mmHg and pulse accuracy within ±5% of the display reading. It has been validated according to ISO standards for accuracy in home blood pressure monitoring.</t>
  </si>
  <si>
    <t>Does the Omron Platinum BP5450 support Bluetooth connectivity and mobile app integration?</t>
  </si>
  <si>
    <t>Yes, the BP5450 supports Bluetooth Low Energy for wireless communication and pairs with the OMRON Connect app, allowing easy data upload, storage, and sharing of blood pressure readings with healthcare providers.</t>
  </si>
  <si>
    <t>What is the cuff size and type included with the Omron Platinum BP5450?</t>
  </si>
  <si>
    <t>The device comes with an upper arm D-ring cuff designed to fit arms measuring 9 to 17 inches in circumference. Replacement cuffs are also available from Omron.</t>
  </si>
  <si>
    <t>How many users and readings does the Omron Platinum BP5450 store?</t>
  </si>
  <si>
    <t>The monitor stores up to 100 readings per user and supports two users, enabling each user to track their blood pressure history separately.</t>
  </si>
  <si>
    <t>What power options does the Omron Platinum BP5450 have and what is the battery life?</t>
  </si>
  <si>
    <t>The BP5450 operates on four 1.5V AA alkaline batteries or an AC adapter. The battery life is approximately 700 measurements when using new alkaline batteries.</t>
  </si>
  <si>
    <t>Praised by users with decade-old units</t>
  </si>
  <si>
    <t>Dual power options: batteries or AC</t>
  </si>
  <si>
    <t>Previous Omron models lasted 10-15+ years</t>
  </si>
  <si>
    <t>Arm cuff is replaceable</t>
  </si>
  <si>
    <t>Wildly inconsistent readings reported by users</t>
  </si>
  <si>
    <t>Frequent Bluetooth connectivity and app issues</t>
  </si>
  <si>
    <t>Critical cuff component warranty only 1 year</t>
  </si>
  <si>
    <t>E1 error messages suggest quality control issues</t>
  </si>
  <si>
    <t>{"frequency":{"frequency":"As needed, typically monthly or when visibly dirty","description":"Clean the monitor and cuff regularly to ensure accurate readings and hygiene, with battery and connection checks performed as needed."},"steps":[{"step":1,"title":"Clean","icon":"clean","description":"Wipe the monitor and cuff with a soft, dry cloth or a cloth slightly moistened with mild detergent. Avoid using abrasive cleaners or alcohol which can damage the device. Do not immerse any part of the device in water.","products":[{"name":"Mild soap solution or electronic cleaning wipes","price":"$5-10"}]},{"step":2,"title":"Condition / Maintain","icon":"condition","description":"Check the cuff tubing and connectors for wear or damage regularly to ensure airtight sealing. Replace batteries promptly when low, using 4 AA alkaline batteries. Do not use rechargeable batteries unless specified by Omron.","products":[{"name":"Omron replacement cuff (if needed)","price":"$30-50"},{"name":"AA Alkaline Batteries","price":"$5-10"}]},{"step":3,"title":"Protect / Store","icon":"protect","description":"Store the monitor in its protective case or in a clean, dry place away from direct sunlight, dust, and extreme temperatures. Avoid placing heavy objects on top and keep the cuff loosely rolled to avoid deformation.","products":[]}]}</t>
  </si>
  <si>
    <t>Made in Vietnam by OMRON HEALTHCARE Co., Ltd.</t>
  </si>
  <si>
    <t>blood pressure monitor, home medical device, health tracking, digital monitor, heart health, multiple user profiles, data storage, bluetooth connectivity, fda registered, medical equipment</t>
  </si>
  <si>
    <t>Daily blood pressure monitoring, Multiple user health tracking, Long-term health data collection, Morning hypertension screening, Medical data sharing with healthcare providers</t>
  </si>
  <si>
    <t>""Many users report replacing Omron monitors that lasted 10-17 years, with one saying their first still works but lost its calibration after having it for about 15 years." – Community consensus</t>
  </si>
  <si>
    <t>Significant portion experience readings that are WAY off by as high as 91 points, making units dangerously unreliable and undermining the device's core purpose." – Customer review</t>
  </si>
  <si>
    <t>PowerBlock</t>
  </si>
  <si>
    <t>Elite EXP Adjustable Dumbbells</t>
  </si>
  <si>
    <t>https://www.amazon.com/PowerBlock-Adjustable-Dumbbells-Innovative-Expandable/dp/B00A21NRNO?&amp;amp;linkCode=ll1&amp;amp;tag=buyitforlife08-20&amp;amp;linkId=87c975682151c7defc2208fa8ab46ea7&amp;amp;language=en_US&amp;amp;ref_=as_li_ss_tl</t>
  </si>
  <si>
    <t>https://amzn.to/3IqZzxS</t>
  </si>
  <si>
    <t>B00A21NRNO</t>
  </si>
  <si>
    <t>https://docs.google.com/document/d/1rPUrjQzNBrOj67UyTzUhVMx0xlvUC7h1EZCmYeZLYog</t>
  </si>
  <si>
    <t>https://docs.google.com/document/d/1i9S9t-UDZp4A-P91PhgdeO9x1YGTCjcu8MNGBXC4z5c/edit</t>
  </si>
  <si>
    <t>https://docs.google.com/document/d/1qpl91Cui7CsEw_7zYuIKFNT-sNwAPTRLcrTZxqNwx3w/edit</t>
  </si>
  <si>
    <t>https://docs.google.com/document/d/1fUCwzzUdMTdFBWAtVasSIlbb_qGBvTH5VVe613ExTqQ/edit</t>
  </si>
  <si>
    <t>https://www.amazon.com/stores/PowerBlock/page/545C419A-04C9-4F35-BABD-D85E7B942867?is_byline_deeplink=true&amp;deeplink=1936A95D-3CE0-469A-8A75-3991E540BCB2&amp;redirect_store_id=545C419A-04C9-4F35-BABD-D85E7B942867&amp;lp_asin=B00A21NRNO&amp;ref_=ast_bln&amp;store_ref=bl_ast_dp_brandLogo_sto</t>
  </si>
  <si>
    <t>https://m.media-amazon.com/images/I/611GyULs0qL._AC_SL1200_.jpg</t>
  </si>
  <si>
    <t>https://m.media-amazon.com/images/I/611GyULs0qL._AC_SL1200_.jpg, https://m.media-amazon.com/images/I/81R1zjCmj6L._AC_SL1500_.jpg, https://m.media-amazon.com/images/I/71vgeI1RThL._AC_SL1200_.jpg, https://m.media-amazon.com/images/I/61pf0cRtTLL._AC_SL1200_.jpg, https://m.media-amazon.com/images/I/71fxcW-aCUL._AC_SL1500_.jpg</t>
  </si>
  <si>
    <t>Sports &amp; Outdoors &gt; Exercise &amp; Fitness &gt; Strength Training Equipment &gt; Weights &amp; Accessories &gt; Dumbbells</t>
  </si>
  <si>
    <t>ADJUSTABLE DUMBBELLS SET: Elevate your fitness and performance with strength-training equipment that adjusts with you. These PowerBlock dumbbells have a range of 5-50 pounds per hand, a padded handle, and easy weight identification. COMPACT &amp; PORTABLE: The adjustable, convenient, and compact dumbbells provide innovative strength training for an easy-to-use solution. Bring the workout with you anywhere. Dimensions are 12″L x 6″ W x 6″ H. EASY &amp; QUICK ADJUSTABILITY: Quickly adjust the weight set up or down for your exercise with the secure magnetic polypropylene pin. Increments include 2.5 (adder weight), 5, 7.5, 10, 15, 17.5, 20, 25, 27.5, 30, 35, 37.5, 40, 45, 47.5, 50 lbs. per hand. LONG LASTING FOR YEARS OF USE: This dumbbell set is engineered with a reliable build for years of use. Replace 16 pairs of dumbbells, equivalent to 825 lbs. of free weights for an all-in-one strength training solution. Comes with a 5-year residential warranty - warranty does not apply for commercial use. EXPANDABLE WITH EXPANSION KITS: PowerBlock offers Elite EXP 50 Stage 2 and Stage 3 Expansion Kits to increase the weight to 70 or 90 pounds per hand as your fitness level grows (sold separately). The Elite EXP's expansions and accessories are not compatible with the Elite USA 90's expansions and accessories.</t>
  </si>
  <si>
    <t>Whether you’re an elite competitor, pro athlete, or fitness enthusiast, performance matters. Every exercise, every minute, and every drop of sweat are valuable, and there’s no room for waste if you want to achieve results and create gains. That’s where PowerBlock adjustable dumbbells come in. Their innovative, world-class design was developed with one thing in mind: results. Engineered to feel good in your hand, adjust easily, and endure the toughest workouts, PowerBlocks are the first choice for anyone who values performance at the highest levels. Use them alone, or as a hybrid addition to your gym workouts, and start to tap into the power of PowerBlocks. 
 The first brand to create adjustable dumbbells, PowerBlock was an industry pioneer. We challenged the world’s definition of how a dumbbell worked and what it should look like. Decades later, we’re the only expandable dumbbell trusted in elite training rooms and facilities. The PowerBlock Elite dumbbells are one of the highest-rated and best-selling sets of all time. PowerBlock uses only premium-quality materials. Thanks to their smart and ergonomic design, PowerBlocks are extremely tough and can withstand all sorts of regular gym use.</t>
  </si>
  <si>
    <t>powder-coat painted steel</t>
  </si>
  <si>
    <t>12"L x 6.25"W</t>
  </si>
  <si>
    <t>ADJUSTABLE DUMBBELLS SET: Elevate your fitness and performance with strength-training equipment that adjusts with you. These PowerBlock dumbbells have a range of 5-50 pounds per hand, a padded handle, and easy weight identification.</t>
  </si>
  <si>
    <t>COMPACT &amp; PORTABLE: The adjustable, convenient, and compact dumbbells provide innovative strength training for an easy-to-use solution. Bring the workout with you anywhere. Dimensions are 12″L x 6″ W x 6″ H.</t>
  </si>
  <si>
    <t>EASY &amp; QUICK ADJUSTABILITY: Quickly adjust the weight set up or down for your exercise with the secure magnetic polypropylene pin. Increments include 2.5 (adder weight), 5, 7.5, 10, 15, 17.5, 20, 25, 27.5, 30, 35, 37.5, 40, 45, 47.5, 50 lbs. per hand.</t>
  </si>
  <si>
    <t>LONG LASTING FOR YEARS OF USE: This dumbbell set is engineered with a reliable build for years of use. Replace 16 pairs of dumbbells, equivalent to 825 lbs. of free weights for an all-in-one strength training solution. Comes with a 5-year residential warranty - warranty does not apply for commercial use.</t>
  </si>
  <si>
    <t>EXPANDABLE WITH EXPANSION KITS: PowerBlock offers Elite EXP 50 Stage 2 and Stage 3 Expansion Kits to increase the weight to 70 or 90 pounds per hand as your fitness level grows (sold separately). The Elite EXP's expansions and accessories are not compatible with the Elite USA 90's expansions and accessories.</t>
  </si>
  <si>
    <t>&lt;p&gt;These PowerBlocks are the real deal — built like tanks with a proven 20+ year track record. The simple magnetic pin system beats complex dial mechanisms that break, and the all-steel construction means they'll outlast you.&lt;/p&gt;&lt;ul&gt;&lt;li&gt;&lt;strong&gt;Bombproof build:&lt;/strong&gt; Users report their 21-year-old sets still look and function like new, with solid steel construction and strong welds throughout&lt;/li&gt;&lt;li&gt;&lt;strong&gt;Expandable investment:&lt;/strong&gt; The modular design lets you add weight as you grow stronger, preventing obsolescence and maximizing lifetime value&lt;/li&gt;&lt;li&gt;&lt;strong&gt;Plastic pin concern:&lt;/strong&gt; The selector pin switched from metal to plastic in newer models, causing some worry about long-term durability as a potential failure point&lt;/li&gt;&lt;/ul&gt;&lt;br&gt;&lt;p&gt;&lt;strong&gt;Bottom line:&lt;/strong&gt; Despite the awkward cage design and plastic pin concerns, these are certified BIFL territory — simple, repairable, and built to be passed down to your kids&lt;/p&gt;</t>
  </si>
  <si>
    <t>&lt;p&gt;PowerBlock dumbbells demonstrate impressive long-term repairability thanks to their simple design and accessible components.&lt;/p&gt;&lt;ul&gt;&lt;li&gt;&lt;strong&gt;Mechanical Simplicity:&lt;/strong&gt; Users highlight the basic magnetic selector pin system that avoids complex internal mechanisms, making it virtually foolproof compared to dial-based competitors and allowing for easy DIY repairs.&lt;/li&gt;&lt;li&gt;&lt;strong&gt;Part Availability:&lt;/strong&gt; Long-term owners note the selector pin (plastic in newer models) can be easily replaced if broken, with some even mentioning DIY alternatives could be fashioned.&lt;/li&gt;&lt;li&gt;&lt;strong&gt;Durability Evidence:&lt;/strong&gt; Multiple users report 20+ years of use with only cosmetic wear, suggesting minimal repair needs overall. The non-sealed, mechanical design allows access to all components.&lt;/li&gt;&lt;/ul&gt;&lt;br&gt;&lt;p&gt;&lt;strong&gt;Bottom line:&lt;/strong&gt; Simple construction with no proprietary tools needed for disassembly makes these highly repairable, though the plastic selector pin (previously metal) raises minor durability concerns as the potential weak point in an otherwise tank-like build.&lt;/p&gt;</t>
  </si>
  <si>
    <t>&lt;p&gt;PowerBlock offers a 5-year limited home warranty on the Elite EXP Adjustable Dumbbells that covers defects in materials and workmanship for critical components, with selector pins and micro weights covered for 1 year.&lt;/p&gt;&lt;ul&gt;&lt;li&gt;&lt;strong&gt;Coverage:&lt;/strong&gt; Weight plates, side rails, and handle assembly are covered for 5 years; selector pins and micro weights for 1 year.&lt;/li&gt;&lt;li&gt;&lt;strong&gt;Limitations:&lt;/strong&gt; Warranty only applies to home use, requires proof of purchase, and excludes damage from drops greater than 12 inches.&lt;/li&gt;&lt;li&gt;&lt;strong&gt;Customer Experience:&lt;/strong&gt; Users report the company honors warranty claims reliably, with multiple reports of PowerBlock sending replacement parts when needed.&lt;/li&gt;&lt;/ul&gt;&lt;br&gt;&lt;p&gt;&lt;strong&gt;Bottom line:&lt;/strong&gt; A solid mid-range warranty with responsive service for a product built to last, though some limitations apply and commercial use voids coverage entirely.&lt;/p&gt;</t>
  </si>
  <si>
    <t xml:space="preserve">&lt;p&gt;&amp;lt;p&amp;gt;No sustainability information found in reviews. Users focus entirely on durability and longevity as a home gym investment, but environmental practices, materials sourcing, packaging, or end-of-life considerations are never mentioned.&amp;lt;/p&amp;gt;&amp;lt;ul&amp;gt;&amp;lt;li&amp;gt;&amp;lt;strong&amp;gt;Build quality:&amp;lt;/strong&amp;gt; Reviews praise solid steel construction and 20+ year lifespans, which reduces replacement frequency&amp;lt;/li&amp;gt;&amp;lt;li&amp;gt;&amp;lt;strong&amp;gt;Repairability:&amp;lt;/strong&amp;gt; Simple design allows DIY fixes if selector pin breaks, extending product life&amp;lt;/li&amp;gt;&amp;lt;li&amp;gt;&amp;lt;strong&amp;gt;Expandability:&amp;lt;/strong&amp;gt; Modular system grows with user needs via expansion kits, preventing obsolescence&amp;lt;/li&amp;gt;&amp;lt;/ul&amp;gt;&amp;lt;br&amp;gt;&amp;lt;p&amp;gt;&amp;lt;strong&amp;gt;Bottom line:&amp;lt;/strong&amp;gt; While the product&amp;#39;s exceptional durability aligns with reduce/reuse principles, there&amp;#39;s zero evidence of sustainable manufacturing, recycled materials, or responsible disposal options. Long lifespan alone doesn&amp;#39;t equal comprehensive sustainability.&amp;lt;/p&amp;gt;&lt;/p&gt;
</t>
  </si>
  <si>
    <t>&lt;p&gt;PowerBlock Elite EXP Adjustable Dumbbells have earned legendary status in the BIFL community with consistent praise for durability spanning decades. Users repeatedly reference their 20+ year-old sets still functioning perfectly.&lt;/p&gt;&lt;ul&gt;&lt;li&gt;&lt;strong&gt;Durability:&lt;/strong&gt; Many users highlight how their PowerBlocks have outlasted multiple competitors, with minimal wear after decades of use&lt;/li&gt;&lt;li&gt;&lt;strong&gt;Design Tradeoffs:&lt;/strong&gt; The cage design and awkward adder weight system are consistently mentioned drawbacks, but most users adapt and accept these compromises&lt;/li&gt;&lt;li&gt;&lt;strong&gt;Value Proposition:&lt;/strong&gt; Despite the high initial cost, Redditors consistently frame PowerBlocks as the ultimate long-term investment for home gyms&lt;/li&gt;&lt;/ul&gt;&lt;br&gt;&lt;p&gt;&lt;strong&gt;Bottom line:&lt;/strong&gt; The community consensus is overwhelmingly positive, with users praising the simple, reliable pin mechanism that outperforms complex competitors and the expandable design that grows with strength needs.&lt;/p&gt;</t>
  </si>
  <si>
    <t>PowerBlock Elite EXP Adjustable Dumbbells earn their BIFL status through tank-like construction with 20+ year durability track records. The mechanical simplicity of their magnetic pin system outshines competitors' failure-prone dial mechanisms. While the awkward cage design and plastic selector pin (formerly metal) are notable compromises, these are investments that appreciate through daily use. Perfect for serious home gym enthusiasts willing to pay premium prices for gear that will outlive most marriages, mortgages, and even careers.</t>
  </si>
  <si>
    <t>"Built like anvils with solid steel construction, surviving 20+ years of heavy use while maintaining like-new functionality</t>
  </si>
  <si>
    <t>Remarkably repairable due to simple non-proprietary construction; even the plastic selector pin (the one potential failure point) is easily replaceable</t>
  </si>
  <si>
    <t>5-year warranty on core components is adequate but not exceptional; 12-inch drop limitation seems stingy for such robust equipment</t>
  </si>
  <si>
    <t>High initial investment that compounds in value through expandability; buy once, cry once, then lift for decades</t>
  </si>
  <si>
    <t>Near-universal community endorsement as the gold standard in adjustable dumbbells, despite the cage design requiring adaptation</t>
  </si>
  <si>
    <t>PowerBlock Elite EXP Adjustable Dumbbells feature tank-like steel construction with a simple magnetic pin system that has outlasted competitors for 20+ years. Replace 16 dumbbell pairs with this compact 5-50 lb adjustable set. The modular design allows expansion up to 90 lbs per hand as your strength increases, making these a space-saving, lifetime investment for serious home gyms.</t>
  </si>
  <si>
    <t>20+ years with normal home use</t>
  </si>
  <si>
    <t>What is the weight range of the PowerBlock Elite EXP Adjustable Dumbbells?</t>
  </si>
  <si>
    <t>The PowerBlock Elite EXP Adjustable Dumbbells have a weight range of 5 to 50 pounds per hand in 2.5-pound increments. They replace 16 pairs of traditional dumbbells, equivalent to 825 pounds of free weights.</t>
  </si>
  <si>
    <t>How do I change the weights on the PowerBlock Elite EXP Adjustable Dumbbells?</t>
  </si>
  <si>
    <t>To change weights, you use a selector pin to quickly adjust the weight. For smaller increments like 2.5 or 5 pounds, you may need to remove the handle and internal weights.</t>
  </si>
  <si>
    <t>Can I expand the weight capacity of the PowerBlock Elite EXP Adjustable Dumbbells?</t>
  </si>
  <si>
    <t>The PowerBlock Elite EXP Adjustable Dumbbells themselves are not compatible with the Elite USA expansion kits. However, other models like the Elite USA allow expansion up to 90 pounds with specific kits.</t>
  </si>
  <si>
    <t>What is the durability and warranty of the PowerBlock Elite EXP Adjustable Dumbbells?</t>
  </si>
  <si>
    <t>The PowerBlock Elite EXP Adjustable Dumbbells are made with durable materials like weighted steel and come with a 5-year limited warranty.</t>
  </si>
  <si>
    <t>How do I contact PowerBlock customer service if I have issues or questions?</t>
  </si>
  <si>
    <t>You can contact PowerBlock customer service via phone at (800) 997-3999 or email questions@powerblock.com for assistance with orders, product support, and other inquiries.</t>
  </si>
  <si>
    <t>Built like tanks with 20+ year lifespan</t>
  </si>
  <si>
    <t>Simple design allows easy repairs</t>
  </si>
  <si>
    <t>Expandable system grows with your strength</t>
  </si>
  <si>
    <t>Space-efficient replacement for multiple dumbbells</t>
  </si>
  <si>
    <t>Awkward cage design limits some exercises</t>
  </si>
  <si>
    <t>Plastic selector pin raises durability concerns</t>
  </si>
  <si>
    <t>Higher upfront cost than standard dumbbells</t>
  </si>
  <si>
    <t>12-inch drop limit in warranty coverage</t>
  </si>
  <si>
    <t>{"frequency":{"frequency":"Daily / As Needed","description":"Perform maintenance daily after use and as needed for optimal performance"},"steps":[{"step":1,"title":"Clean","icon":"clean","description":"Use a microfiber cloth with warm water and a small amount of soap to wipe down the dumbbells after each use. Avoid harsh chemicals like bleach or ammonia. For disinfecting, use disposable gym wipes.","products":[]},{"step":2,"title":"Condition / Maintain","icon":"condition","description":"For cosmetic scratches, apply liquid paint. Use Armor All on painted weight plate assemblies to prevent scratches and act as a lubricant, but avoid applying it over bands on side rails.","products":[{"name":"Armor All","price":"$10-15"},{"name":"Liquid Paint Touch-up","price":"$5-10"}]},{"step":3,"title":"Protect / Store","icon":"protect","description":"Store the dumbbells in a dry area. Never bang or drop the dumbbells, and avoid striking them against other equipment. If not using a stand, place them flat on the floor for stability.","products":[]}]}</t>
  </si>
  <si>
    <t>The Elite EXP model is manufactured in China, while the Elite USA model is made in Minnesota, USA.</t>
  </si>
  <si>
    <t>Fitness &amp; Exercise</t>
  </si>
  <si>
    <t>Strength Training Equipment</t>
  </si>
  <si>
    <t>adjustable dumbbells, home gym equipment, strength training, space-saving weights, powerblock, modular fitness equipment, expandable weights, durable exercise gear, compact dumbbells, weight training</t>
  </si>
  <si>
    <t>Home gym workouts, Space-constrained fitness areas, Progressive strength training, Full-body resistance exercises, Apartment-friendly weight training</t>
  </si>
  <si>
    <t>""Users report their 21-year-old sets still look and function like new, with solid steel construction and strong welds throughout." – Durability assessment</t>
  </si>
  <si>
    <t>The community consensus is overwhelmingly positive, with users praising the simple, reliable pin mechanism that outperforms complex competitors." – Social consensus review</t>
  </si>
  <si>
    <t>InSinkerator</t>
  </si>
  <si>
    <t>Evolution Garbage Disposals</t>
  </si>
  <si>
    <t>https://www.amazon.com/InSinkErator-EVOLUTION-0-75HP-Advanced-Continuous/dp/B0CDMH8PVY/ref=sr_1_1?crid=2NX7DZE0B3DJT&amp;dib=eyJ2IjoiMSJ9.aSbIVxUf9hPU3EXMARLn4BPUD9rD9JA4dqtQbCt2ZN51QzdmnVIh9j60ky3SJVxSF44dRDxmmZsAsBVJDQj6gqr1RN0T7T7lvdVuA0GqhStCrENzQqU9yR02XXZcmN0bwRY1Qpng5lRBWOQZyVPoNiN2JiRO9SkA96AsmfOqPUAf480JZm81ht50gKeoaN8z1CEjEv68ZCl-r8DlJrfJgoGbCfBCTTIBQziXuJjAEpdi_aCCP6neGbUNV2v2WJiaFN7i_BtPjoqQggkg6_ZTr7gGMvXUKPnyAKLZtgiRwUA.wmh1zA4qRlMlRBuVucRBunfePwheU8tEZ7JGeNF2hCE&amp;dib_tag=se&amp;keywords=%22InSinkerator%22+Evolution&amp;linkCode=ll2&amp;linkId=16efcc7bacf28ab00bf14a94e8358c05&amp;qid=1758268254&amp;sprefix=insinkerator+evolution+%2Caps%2C80&amp;sr=8-1</t>
  </si>
  <si>
    <t>https://amzn.to/46tX8ma</t>
  </si>
  <si>
    <t>B0CDMH8PVY</t>
  </si>
  <si>
    <t>https://docs.google.com/document/d/1wD56tbawIUSGqejGqaYd3H1djcsOxWXHZ7xGnfIpXv0</t>
  </si>
  <si>
    <t>https://docs.google.com/document/d/1xejgqvGpoi6SEpGiIApMKITJ70sX0gei87g9avTdJGo/edit</t>
  </si>
  <si>
    <t>https://docs.google.com/document/d/1f65gR9_I8QLZoQSeqb5vagiJL2CAsakD10pks5aHhXs/edit</t>
  </si>
  <si>
    <t>https://docs.google.com/document/d/1jIO5Md8ryS5PxiwLb2aHPuQAQZc6XHUnctfs3UCGnKA/edit</t>
  </si>
  <si>
    <t>https://www.amazon.com/stores/InSinkErator/page/985DE00F-9C54-4A82-8AF7-64DCBA8D3CF8?is_byline_deeplink=true&amp;deeplink=74FA5F92-4623-432E-A963-B681E7950B59&amp;redirect_store_id=985DE00F-9C54-4A82-8AF7-64DCBA8D3CF8&amp;lp_asin=B0CDMH8PVY&amp;ref_=ast_bln&amp;store_ref=bl_ast_dp_brandLogo_sto</t>
  </si>
  <si>
    <t>https://m.media-amazon.com/images/I/51XHOUk-DFL._AC_SL1500_.jpg</t>
  </si>
  <si>
    <t>https://m.media-amazon.com/images/I/51XHOUk-DFL._AC_SL1500_.jpg, https://m.media-amazon.com/images/I/61T6XfVC97L._AC_SL1051_.jpg, https://m.media-amazon.com/images/I/61FRKrPJL6L._AC_SL1051_.jpg, https://m.media-amazon.com/images/I/61ovkCJtjkL._AC_SL1051_.jpg, https://m.media-amazon.com/images/I/71LX3lGYREL._AC_SL1500_.jpg, https://m.media-amazon.com/images/I/614n3nGb-HL._AC_SL1051_.jpg, https://m.media-amazon.com/images/I/61WyBnWJG8L._AC_SL1500_.jpg, https://m.media-amazon.com/images/I/61hf9IuIg3L._AC_SL1051_.jpg, https://m.media-amazon.com/images/I/61juWJP2PuL._AC_SL1500_.jpg, https://m.media-amazon.com/images/I/71zzzkI00IL._AC_SL1500_.jpg</t>
  </si>
  <si>
    <t>Tools &amp; Home Improvement &gt; Plumbing &gt; Garbage Disposals &amp; Parts &gt; Garbage Disposals</t>
  </si>
  <si>
    <t>INSINKERATOR EVOLUTION .75HP 3/4 HP GARBAGE DISPOSAL: 12.25-inch T x 8.25-inch W disposal with EZ Connect Hardwire Adapter, garbage disposal flange, gaskets, etc., for install, plus wrench and kitchen drain stopper; EZ Connect Power Cord sold separately ADVANCED GRIND: Sink disposal with 3-Stage MultiGrind technology designed to prevent clogs by grinding tough food scraps the finest; 3/4 HP Dura-Drive induction motor and stainless steel grind components; removable Quiet Collar sink baffle DIY EZ CONNECT SINK GARBAGE DISPOSAL: USA-assembled kitchen appliance with EZ Connect Hardwire Adapter, EZ Grip Handles, EZ Removable Dishwasher Inlet Plug, and Lift and Latch technology for easiest installation of an InSinkErator food waste disposer QUIET AND COMPACT: Garbage disposer with Quiet SoundSeal technology for quieter operation than that of standard disposals; space-saving design to easily fit under sink, leaving room for other small kitchen appliances, like an instant hot water dispenser</t>
  </si>
  <si>
    <t>The InSinkErator Evolution .75HP 3/4 HP Garbage Disposal offers a clean and convenient to rid your kitchen of food scraps. Septic-safe for properly maintained septic systems, this compact garbage disposal quickly grinds food waste into tiny particles that easily flush down the kitchen drain. Part of the InSinkErator Advanced Series, premium and high-performance InSinkErator garbage disposals with patented SoundSeal technology for significantly quieter operation than standard disposals and superior grind performance to handle tough and fibrous food scraps, the Evolution .75HP disposal features a 3/4 HP, heavy-duty Dura-Drive induction motor. It provides jam-busting torque and rust-resistant, stainless steel grind components packed into a compact design that fits easily under the kitchen sink, leaving room for other kitchen necessities. This EZ Connect InSinkErator garbage disposal also features the EZ Connect Hardwire Adapter, EZ Grip Handles, EZ Removable Dishwasher Inlet Plug, and Lift and Latch technology for easy installation. The perfect complement to every kitchen since 1938, InSinkErator has been making products that are better for your family and your world. Simple solutions from InSinkErator help you Kitchen Better.</t>
  </si>
  <si>
    <t>8.25 x 8.25 x 12.25 inches</t>
  </si>
  <si>
    <t>INSINKERATOR EVOLUTION .75HP 3/4 HP GARBAGE DISPOSAL: 12.25-inch T x 8.25-inch W disposal with EZ Connect Hardwire Adapter, garbage disposal flange, gaskets, etc., for install, plus wrench and kitchen drain stopper; EZ Connect Power Cord sold separately</t>
  </si>
  <si>
    <t>ADVANCED GRIND: Sink disposal with 3-Stage MultiGrind technology designed to prevent clogs by grinding tough food scraps the finest; 3/4 HP Dura-Drive induction motor and stainless steel grind components; removable Quiet Collar sink baffle</t>
  </si>
  <si>
    <t>DIY EZ CONNECT SINK GARBAGE DISPOSAL: USA-assembled kitchen appliance with EZ Connect Hardwire Adapter, EZ Grip Handles, EZ Removable Dishwasher Inlet Plug, and Lift and Latch technology for easiest installation of an InSinkErator food waste disposer</t>
  </si>
  <si>
    <t>QUIET AND COMPACT: Garbage disposer with Quiet SoundSeal technology for quieter operation than that of standard disposals; space-saving design to easily fit under sink, leaving room for other small kitchen appliances, like an instant hot water dispenser</t>
  </si>
  <si>
    <t>&lt;p&gt;The Evolution series earns solid BIFL marks, with users reporting 10-20+ year lifespans from older InSinkErator units and expecting similar longevity from these stainless steel grinders.&lt;/p&gt;&lt;ul&gt;&lt;li&gt;&lt;strong&gt;Rock-solid construction:&lt;/strong&gt; Multiple owners praise the robust build quality and stainless steel components that resist the rust issues plaguing cheaper disposals - one user expects it will outlive them&lt;/li&gt;&lt;li&gt;&lt;strong&gt;Proven track record:&lt;/strong&gt; Numerous reviewers are replacing InSinkErator units that lasted 15-20 years, with the Evolution series showing even better materials and longer warranties (8-11 years)&lt;/li&gt;&lt;li&gt;&lt;strong&gt;Design consistency wins:&lt;/strong&gt; The unchanged 3-bolt mounting system since forever means easy DIY swaps for existing owners - a rare example of if-it-ain't-broke engineering&lt;/li&gt;&lt;li&gt;&lt;strong&gt;Minor annoyances:&lt;/strong&gt; The overly restrictive splash guard causes drainage issues for many users, and the missing power cord is a cheap move that irks buyers&lt;/li&gt;&lt;/ul&gt;&lt;br&gt;&lt;p&gt;&lt;strong&gt;Bottom line:&lt;/strong&gt; Finally, a disposal built right. While the Badger line rusts out in 3 years, the Evolution series uses proper materials and backs it up with decade-long warranties. Just budget for a power cord and maybe plan to trim that splash guard.&lt;/p&gt;</t>
  </si>
  <si>
    <t>&lt;p&gt;The InSinkErator Evolution line offers decent repairability for a garbage disposal, with several owner-serviceable parts but some significant limitations.&lt;/p&gt;&lt;ul&gt;&lt;li&gt;&lt;strong&gt;Replacement access:&lt;/strong&gt; The standardized 3-bolt mounting system makes unit replacement surprisingly easy, with many DIYers reporting smooth swaps without plumber help.&lt;/li&gt;&lt;li&gt;&lt;strong&gt;Common fixes:&lt;/strong&gt; Users report success resetting jammed units with the included hex wrench, and the splash guard baffle can be modified (some cut it) to improve drainage.&lt;/li&gt;&lt;li&gt;&lt;strong&gt;Limitations:&lt;/strong&gt; When units develop leaks from bottom rust (common failure mode in older models), they're typically unrepairable. Many components are sealed, and while the warranty service is excellent (8-11 years), it replaces rather than repairs.&lt;/li&gt;&lt;/ul&gt;&lt;br&gt;&lt;p&gt;&lt;strong&gt;Bottom line:&lt;/strong&gt; Moderately repairable for basic maintenance but terminal issues require complete replacement. The strong warranty mitigates this somewhat, but these aren't designed for component-level repair beyond simple jams.&lt;/p&gt;</t>
  </si>
  <si>
    <t>&lt;p&gt;InSinkErator offers an impressive "We Come To You" in-home warranty for Evolution garbage disposals, with coverage ranging from 6-11 years depending on the model.&lt;/p&gt;&lt;ul&gt;&lt;li&gt;&lt;strong&gt;Duration:&lt;/strong&gt; Premium models like Evolution Excel offer 10-year coverage, with some models reaching 11 years.&lt;/li&gt;&lt;li&gt;&lt;strong&gt;Process:&lt;/strong&gt; Technicians come to your home for repairs or replacement, covering parts and labor at no cost.&lt;/li&gt;&lt;li&gt;&lt;strong&gt;Reputation:&lt;/strong&gt; Customer reviews consistently mention the long warranty as a key purchasing factor, with many reporting successful claims and replacements.&lt;/li&gt;&lt;/ul&gt;&lt;br&gt;&lt;p&gt;&lt;strong&gt;Bottom line:&lt;/strong&gt; InSinkErator's warranty is a standout feature with generous terms, in-home service, and a track record of being honored, making it one of the strongest warranties in the home appliance market.&lt;/p&gt;</t>
  </si>
  <si>
    <t xml:space="preserve">&lt;p&gt;&amp;lt;p&amp;gt;No sustainability information found in the reviews. Users focused on durability and performance, but didn&amp;#39;t mention recycling, energy efficiency, or eco-friendly materials.&amp;lt;/p&amp;gt;&amp;lt;ul&amp;gt;&amp;lt;li&amp;gt;&amp;lt;strong&amp;gt;Build quality praised:&amp;lt;/strong&amp;gt; Reviewers love the stainless steel components and expect 10-20 year lifespans, which reduces replacement waste&amp;lt;/li&amp;gt;&amp;lt;li&amp;gt;&amp;lt;strong&amp;gt;Repair-friendly design:&amp;lt;/strong&amp;gt; The standardized 3-bolt mounting system allows easy DIY replacement without scrapping the whole setup&amp;lt;/li&amp;gt;&amp;lt;li&amp;gt;&amp;lt;strong&amp;gt;No eco claims examined:&amp;lt;/strong&amp;gt; Zero discussion of recycled content, manufacturing practices, or end-of-life disposal options&amp;lt;/li&amp;gt;&amp;lt;/ul&amp;gt;&amp;lt;br&amp;gt;&amp;lt;p&amp;gt;&amp;lt;strong&amp;gt;Bottom line:&amp;lt;/strong&amp;gt; While the long lifespan and repairability are inherently sustainable features, there&amp;#39;s no evidence of deliberate environmental design or material choices beyond basic durability.&amp;lt;/p&amp;gt;&lt;/p&gt;
</t>
  </si>
  <si>
    <t>&lt;p&gt;InSinkErator's Evolution series has strong community support, particularly for its quietness and power, but with clear distinctions between high-end models and budget Badger line.&lt;/p&gt;&lt;ul&gt;&lt;li&gt;&lt;strong&gt;Premium performance:&lt;/strong&gt; Evolution models consistently praised for being whisper-quiet and powerful enough to handle tough food waste. Many users report the sound of water is louder than the disposal itself.&lt;/li&gt;&lt;li&gt;&lt;strong&gt;Durability concerns:&lt;/strong&gt; Mixed reviews on longevity - while many report previous units lasting 10-20+ years, others note the Badger line specifically suffers from rust and premature failure.&lt;/li&gt;&lt;li&gt;&lt;strong&gt;User frustrations:&lt;/strong&gt; Common complaints about the restrictive splash guard causing drainage issues, power cord sold separately, and confusing model lineup that makes comparison shopping difficult.&lt;/li&gt;&lt;/ul&gt;&lt;br&gt;&lt;p&gt;&lt;strong&gt;Bottom line:&lt;/strong&gt; Evolution series earns solid BIFL credentials for its higher-end models with stainless steel components and 8-10 year warranties, but lower-end Badger models have a questionable reputation with frequent rust complaints.&lt;/p&gt;</t>
  </si>
  <si>
    <t>The InSinkErator Evolution series earns solid BIFL status with 10-20+ year durability expectations, robust stainless steel construction, and an exceptional 8-11 year in-home warranty. Its whisper-quiet operation and powerful grinding make it the premium choice for serious home cooks, though it's not without flaws. The restrictive splash guard causes drainage issues, and the missing power cord feels like a cynical cost-cutting move. Still, this disposal represents excellent long-term value if you avoid the rust-prone Badger line and stick with the premium Evolution models.</t>
  </si>
  <si>
    <t>"Stainless steel construction prevents the rust issues plaguing cheaper disposals, with predecessors routinely lasting 15-20 years before replacement</t>
  </si>
  <si>
    <t>Limited component-level repairability, but the 3-bolt mounting system makes DIY replacement surprisingly easy when needed</t>
  </si>
  <si>
    <t>Industry-leading 'We Come To You' in-home warranty (8-11 years) with proven claims fulfillment makes long-term ownership worry-free</t>
  </si>
  <si>
    <t>Higher upfront cost justified by decades of reliable service and quiet operation that won't disrupt conversations</t>
  </si>
  <si>
    <t>Consistently praised for being whisper-quiet and powerful, but nearly everyone hates the restrictive splash guard that causes drainage problems</t>
  </si>
  <si>
    <t>InSinkerator Evolution garbage disposals feature stainless steel grinding components and powerful 3/4 HP Dura-Drive induction motors that handle tough food waste with ease. Their 3-stage MultiGrind technology prevents clogs while SoundSeal technology ensures whisper-quiet operation. Built with quality materials and backed by an 8-11 year in-home warranty, these USA-assembled disposals offer simple DIY installation with their standardized 3-bolt mounting system.</t>
  </si>
  <si>
    <t>10-20+ years with normal use</t>
  </si>
  <si>
    <t>How does an InSinkErator Evolution garbage disposal work?</t>
  </si>
  <si>
    <t>An InSinkErator Evolution garbage disposal uses lugs to grind food waste into tiny particles against a stationary grind ring. This process breaks down food waste into particles that are almost liquefied, allowing them to flush through plumbing without clogging. The disposal is designed for continuous feed, making it efficient for handling various types of food waste.</t>
  </si>
  <si>
    <t>What should not be put down an InSinkErator Evolution garbage disposal?</t>
  </si>
  <si>
    <t>Avoid putting fats, oils, harsh cleaning products, and other non-food items down the disposal. These can cause clogs or damage to the disposal. Only food waste is recommended for disposal.</t>
  </si>
  <si>
    <t>Is the InSinkErator Evolution garbage disposal safe to use?</t>
  </si>
  <si>
    <t>Yes, InSinkErator Evolution garbage disposals are safe and do not have blades or knives, reducing the risk of injury. They use lugs to break down food waste against a grind ring.</t>
  </si>
  <si>
    <t>How do I maintain and clean my InSinkErator Evolution garbage disposal?</t>
  </si>
  <si>
    <t>To maintain and clean your disposal, ensure regular use and flushing with cold water. If odors occur, it may indicate food buildup, which can be resolved by cleaning the grind chamber and sink baffle.</t>
  </si>
  <si>
    <t>Will the InSinkErator Evolution garbage disposal clog my plumbing?</t>
  </si>
  <si>
    <t>Finely ground food waste from an InSinkErator disposal is unlikely to clog well-maintained plumbing. The waste is mostly water and similar in composition to human waste, which sewers are designed to handle.</t>
  </si>
  <si>
    <t>Stainless steel components resist rust</t>
  </si>
  <si>
    <t>Extremely quiet during operation</t>
  </si>
  <si>
    <t>Impressive 8-11 year warranties</t>
  </si>
  <si>
    <t>Units often last 10-20+ years</t>
  </si>
  <si>
    <t>Restrictive splash guard causes drainage problems</t>
  </si>
  <si>
    <t>Power cord sold separately</t>
  </si>
  <si>
    <t>Not designed for component-level repairs</t>
  </si>
  <si>
    <t>Confusing model lineup complicates comparisons</t>
  </si>
  <si>
    <t>{"frequency":{"frequency":"Weekly / As Needed","description":"Clean the Evolution garbage disposal weekly or when odors or buildup occur to ensure optimal operation and odor control."},"steps":[{"step":1,"title":"Clean","icon":"clean","description":"Fill the sink with warm water and add 1/4 cup baking soda. Turn on the disposer and remove the stopper simultaneously to flush loose particles. Clean the sink baffle by hand if present, but never operate without it. For odor removal, grind citrus peels or use a disposer cleaner as directed.","products":[{"name":"Baking Soda","price":"$5"},{"name":"Disposer Care®","price":"$10-15"}]},{"step":2,"title":"Condition / Maintain","icon":"condition","description":"Clear jams by using the self-service Jam-Buster wrench inserted into the bottom hole. Work the wrench back and forth until it turns freely. If the motor overload protector trips, wait 3-5 minutes and press the reset button. Avoid grinding fibrous materials, large bones, or grease to maintain unit health.","products":[{"name":"InSinkErator Jam-Buster Wrench (included with disposer)","price":"$0"}]},{"step":3,"title":"Protect / Store","icon":"protect","description":"Run cold water during operation and for 15 seconds after grinding to flush debris. Avoid pouring grease or hot water when grinding food waste. When not in use for extended periods, keep the disposal dry and run with cold water occasionally to prevent corrosion and odors.","products":[]}]}</t>
  </si>
  <si>
    <t>Assembled in the USA at the Racine, Wisconsin factory; InSinkErator states their garbage disposals feature motors invented, designed, and assembled in the USA.</t>
  </si>
  <si>
    <t>garbage disposal, food waste management, insinkerator evolution, stainless steel grinder, quiet kitchen appliance, under sink disposal, diy installation, durable kitchen equipment, soundseal technology, multigind technology</t>
  </si>
  <si>
    <t>Daily food waste management, Large family meal cleanup, Small apartment kitchens, Replacing older disposals without plumbing changes, Reducing trash volume</t>
  </si>
  <si>
    <t>""Multiple owners praise the robust build quality and stainless steel components that resist the rust issues plaguing cheaper disposals." – Reddit user</t>
  </si>
  <si>
    <t>While the Badger line rusts out in 3 years, the Evolution series uses proper materials and backs it up with decade-long warranties." – Amazon reviewer</t>
  </si>
  <si>
    <t>Lorell</t>
  </si>
  <si>
    <t>Tempered Glass Chair Mat</t>
  </si>
  <si>
    <t>https://www.amazon.com/Lorell-Tempered-Glass-Chair-82833/dp/B07K95V7X2?&amp;amp;linkCode=ll1&amp;amp;tag=buyitforlife08-20&amp;amp;linkId=5770290a41dc2cea8b68604ff78561c1&amp;amp;language=en_US&amp;amp;ref_=as_li_ss_tl</t>
  </si>
  <si>
    <t>https://amzn.to/4mzjHMA</t>
  </si>
  <si>
    <t>B07K95V7X2</t>
  </si>
  <si>
    <t>https://docs.google.com/document/d/1VjW6vXFvJHI6BYVGuIAXEh8WgWIl0uuiDOhv5ZIAl4Q</t>
  </si>
  <si>
    <t>https://docs.google.com/document/d/1oXi6YgF302jkM9777B7VdGWuZivcCv9fNKaD1t3Zjvo/edit</t>
  </si>
  <si>
    <t>https://docs.google.com/document/d/1O7NHg436MGzxVEDyWBfEm3V6JNYF863835YMTM1GkSY/edit</t>
  </si>
  <si>
    <t>https://docs.google.com/document/d/1x3lT6TwsebBemnqC_6b4tvC85BqOOqFfdrRUSa67FHo/edit</t>
  </si>
  <si>
    <t>https://docs.google.com/document/d/1HSU4_1btoA2I5Y1tlxoUzh8_x9lNbY6WUm3H59jdk2E/edit</t>
  </si>
  <si>
    <t>https://www.amazon.com/stores/Lorell/page/E19771A5-499E-4B89-9B05-135068BACB19?lp_asin=B07K95V7X2&amp;ref_=ast_bln&amp;store_ref=bl_ast_dp_brandLogo_sto</t>
  </si>
  <si>
    <t>https://m.media-amazon.com/images/I/81Njn23-+mL._AC_SL1500_.jpg</t>
  </si>
  <si>
    <t>https://m.media-amazon.com/images/I/81Njn23-+mL._AC_SL1500_.jpg, https://m.media-amazon.com/images/I/71e2eL3xWwL._AC_SL1500_.jpg, https://m.media-amazon.com/images/I/A1duy1PDxnL._AC_SL1500_.jpg, https://m.media-amazon.com/images/I/4136eCCQg6S._AC_SL1500_.jpg, https://m.media-amazon.com/images/I/A1Fl9uD-YEL._AC_SL1500_.jpg</t>
  </si>
  <si>
    <t>Office Products &gt; Office Furniture &amp; Lighting &gt; Furniture Accessories &gt; Chair Mats &gt; Hard-Floor Chair Mats</t>
  </si>
  <si>
    <t>Scratch-resistant material ensures long-lasting smoothness and protection Durable construction supports up to 1,000 lb. Easy-to-clean design allows quick, simple upkeep For use on any and every floor type Covered by a 5 Year Warranty</t>
  </si>
  <si>
    <t>Tempered glass chairmat features a scratch-resistant design to protect your flooring while offering a smooth surface for your chair. Its durable material safely supports up to 1,000 lb. Easy-to-clean material wipes down quickly for simple upkeep. Chairmat is designed for any floor type including high-pile or low-pile carpet, hardwood, marble and more.</t>
  </si>
  <si>
    <t>Tempered Glass</t>
  </si>
  <si>
    <t>46"L x 36"W x 0.25"Th</t>
  </si>
  <si>
    <t>Scratch-resistant material ensures long-lasting smoothness and protection</t>
  </si>
  <si>
    <t>Durable construction supports up to 1,000 lb.</t>
  </si>
  <si>
    <t>Easy-to-clean design allows quick, simple upkeep</t>
  </si>
  <si>
    <t>For use on any and every floor type</t>
  </si>
  <si>
    <t>Covered by a 5 Year Warranty</t>
  </si>
  <si>
    <t>&lt;p&gt;Finally, something built right. This tempered glass mat ends the wasteful cycle of replacing cracked plastic mats every few months.&lt;/p&gt;&lt;ul&gt;&lt;li&gt;&lt;strong&gt;Rock-solid construction:&lt;/strong&gt; Users report zero wear after years of heavy use - one reviewer says after nearly 5 years it still looks like new and survived multiple drops of heavy glass jars. The glass doesn't develop divots or ruts like plastic.&lt;/li&gt;&lt;li&gt;&lt;strong&gt;Catastrophic failure risk:&lt;/strong&gt; While it handles daily abuse brilliantly, tempered glass can shatter completely from a single sharp impact. A few users experienced spontaneous breakage or shattering from dropped metal objects - when it fails, it fails spectacularly.&lt;/li&gt;&lt;li&gt;&lt;strong&gt;Mixed warranty coverage:&lt;/strong&gt; Some models get lifetime warranty, others only 5 years. The sliding on carpet issue is annoying but doesn't affect core durability.&lt;/li&gt;&lt;/ul&gt;&lt;br&gt;&lt;p&gt;&lt;strong&gt;Bottom line:&lt;/strong&gt; This is proper BIFL territory with one asterisk - treat it with respect around heavy/sharp objects and it'll outlast you. The community consensus is clear: this is the last chair mat you'll ever buy.&lt;/p&gt;</t>
  </si>
  <si>
    <t>&lt;p&gt;Tempered glass chair mats have virtually no repairability when damaged - they're essentially a binary product that either works perfectly or fails catastrophically.&lt;/p&gt;&lt;ul&gt;&lt;li&gt;&lt;strong&gt;Failure mode:&lt;/strong&gt; Users report that if the mat breaks from impacts (dropped objects) or falls over, it shatters completely rather than developing fixable cracks.&lt;/li&gt;&lt;li&gt;&lt;strong&gt;Replacement only:&lt;/strong&gt; Many users note these are essentially lifetime products until catastrophic failure, after which complete replacement is the only option.&lt;/li&gt;&lt;li&gt;&lt;strong&gt;No serviceable parts:&lt;/strong&gt; The one-piece tempered glass construction means there are no components to repair or replace when damaged.&lt;/li&gt;&lt;/ul&gt;&lt;br&gt;&lt;p&gt;&lt;strong&gt;Bottom line:&lt;/strong&gt; While extremely durable against normal wear that would ruin plastic mats, these cannot be repaired if they shatter - making them a buy-once item that lasts until catastrophic failure.&lt;/p&gt;</t>
  </si>
  <si>
    <t>&lt;p&gt;Lorell offers a Limited Lifetime warranty against defects in workmanship and materials for their tempered glass chair mats, though some specific models come with a 5-year warranty instead.&lt;/p&gt;&lt;ul&gt;&lt;li&gt;&lt;strong&gt;Coverage:&lt;/strong&gt; Warranty covers breaks, cracks, or failures under normal use conditions, which is excellent for a product where durability is the primary selling point.&lt;/li&gt;&lt;li&gt;&lt;strong&gt;User Experience:&lt;/strong&gt; Multiple long-term users report the mat surviving years of heavy use, including incidents where they dropped heavy objects on it without breaking.&lt;/li&gt;&lt;li&gt;&lt;strong&gt;Documentation:&lt;/strong&gt; While official warranty documentation is somewhat limited online, consistent reporting across retailers confirms the lifetime warranty terms.&lt;/li&gt;&lt;/ul&gt;&lt;br&gt;&lt;p&gt;&lt;strong&gt;Bottom line:&lt;/strong&gt; Lorell's lifetime warranty appears to be legitimate and honored based on user reports, making this a true BIFL product with excellent coverage that matches its premium durability claims.&lt;/p&gt;</t>
  </si>
  <si>
    <t xml:space="preserve">&lt;p&gt;&amp;lt;p&amp;gt;No sustainability claims or evidence found in the reviews. Users focus entirely on durability and performance without mentioning materials sourcing, recyclability, or environmental impact.&amp;lt;/p&amp;gt;&amp;lt;ul&amp;gt;&amp;lt;li&amp;gt;&amp;lt;strong&amp;gt;Material not discussed:&amp;lt;/strong&amp;gt; Reviews praise the tempered glass for lasting years but never mention if it&amp;#39;s recycled content or recyclable at end-of-life&amp;lt;/li&amp;gt;&amp;lt;li&amp;gt;&amp;lt;strong&amp;gt;Packaging unknown:&amp;lt;/strong&amp;gt; No reviewer comments on whether packaging uses sustainable materials or excessive waste&amp;lt;/li&amp;gt;&amp;lt;li&amp;gt;&amp;lt;strong&amp;gt;Durability as proxy:&amp;lt;/strong&amp;gt; The only eco-adjacent benefit is that users report never needing replacements, ending the cycle of throwing away cracked plastic mats&amp;lt;/li&amp;gt;&amp;lt;/ul&amp;gt;&amp;lt;br&amp;gt;&amp;lt;p&amp;gt;&amp;lt;strong&amp;gt;Bottom line:&amp;lt;/strong&amp;gt; Built to last forever reduces waste from replacements, but zero transparency on materials or manufacturing practices means we can&amp;#39;t score higher than neutral.&amp;lt;/p&amp;gt;&lt;/p&gt;
</t>
  </si>
  <si>
    <t>&lt;p&gt;Lorell's tempered glass chair mat has strong BIFL community support as a permanent solution to the universally hated plastic mat cycle.&lt;/p&gt;&lt;ul&gt;&lt;li&gt;&lt;strong&gt;Primary praise:&lt;/strong&gt; Unlike plastic mats that crack and dent within months, users consistently report glass mats maintaining perfect performance for years, with some reporting 3+ years of flawless use.&lt;/li&gt;&lt;li&gt;&lt;strong&gt;Common concern:&lt;/strong&gt; The mat tends to slide on carpet over time, requiring occasional repositioning. Users worry about rare but catastrophic shattering if heavy objects are dropped.&lt;/li&gt;&lt;li&gt;&lt;strong&gt;Value perception:&lt;/strong&gt; Widely considered worth the investment despite higher upfront cost. Many express regret for not switching sooner after wasting money on multiple plastic mats.&lt;/li&gt;&lt;/ul&gt;&lt;br&gt;&lt;p&gt;&lt;strong&gt;Bottom line:&lt;/strong&gt; Redditors overwhelmingly recommend glass mats over plastic options, with Lorell specifically praised as offering premium durability at a reasonable price point compared to higher-end competitors like Vitrazza.&lt;/p&gt;</t>
  </si>
  <si>
    <t>Lorell's tempered glass chair mat represents a true BIFL solution to the endless plastic mat replacement cycle. It's essentially a binary product - providing years of flawless service until catastrophic failure, which is rare but terminal. With excellent warranty coverage and widespread user satisfaction, it delivers exceptional value despite the higher upfront cost. Perfect for home office workers tired of replacing cracked plastic mats every few months, though carpet users should note occasional sliding issues.</t>
  </si>
  <si>
    <t>"Virtually indestructible under normal use conditions, maintaining perfect performance for 3+ years where plastic mats fail within months</t>
  </si>
  <si>
    <t>Zero repairability - works perfectly until catastrophic failure, at which point complete replacement is the only option</t>
  </si>
  <si>
    <t>Limited Lifetime warranty that actually gets honored for breaks or cracks under normal use</t>
  </si>
  <si>
    <t>Higher upfront cost justified by eliminating the expense of repeatedly replacing plastic mats</t>
  </si>
  <si>
    <t>BIFL community consensus strongly favors glass over plastic, with users consistently expressing regret for not switching sooner</t>
  </si>
  <si>
    <t>The Lorell Tempered Glass Chair Mat offers permanent protection for your floors with exceptional durability. Supporting up to 1,000 pounds, this scratch-resistant glass mat provides smooth chair movement while maintaining its pristine appearance for years. Unlike disposable plastic alternatives, it works flawlessly on any floor type and requires minimal maintenance with simple cleaning. A superior long-term investment for home offices and workspaces.</t>
  </si>
  <si>
    <t>Lifetime use until catastrophic failure (many users report 5+ years with no signs of wear)</t>
  </si>
  <si>
    <t>What are the dimensions of the Lorell Tempered Glass Chair Mat?</t>
  </si>
  <si>
    <t>The Lorell Tempered Glass Chair Mat comes in various sizes, including 48 x 60 inches and 36 x 46 inches, with a thickness of 1/4 inch depending on the model chosen.</t>
  </si>
  <si>
    <t>Is the Lorell Tempered Glass Chair Mat compatible with all types of flooring?</t>
  </si>
  <si>
    <t>Yes, the tempered glass chair mat is designed to be compatible with most floor types, including high-pile and low-pile carpet, hardwood, marble, and other hard or soft surfaces.</t>
  </si>
  <si>
    <t>How much weight can the Lorell Tempered Glass Chair Mat support?</t>
  </si>
  <si>
    <t>The Lorell Tempered Glass Chair Mat is durable and supports up to 1,000 pounds without cracking or damage.</t>
  </si>
  <si>
    <t>Is the surface of the Lorell Tempered Glass Chair Mat scratch-resistant and easy to clean?</t>
  </si>
  <si>
    <t>Yes, the chair mat is made of tempered glass which features a scratch-resistant, smooth surface, and it is easy to wipe down and clean for simple upkeep.</t>
  </si>
  <si>
    <t>Does the Lorell Tempered Glass Chair Mat have any warranty or durability guarantees?</t>
  </si>
  <si>
    <t>The chair mat is backed by a Lorell Limited Lifetime Warranty, highlighting its durability and quality.</t>
  </si>
  <si>
    <t>Lifetime durability compared to plastic mats</t>
  </si>
  <si>
    <t>Easy to clean with no indentations</t>
  </si>
  <si>
    <t>Smooth gliding for office chairs</t>
  </si>
  <si>
    <t>Backed by lifetime warranty</t>
  </si>
  <si>
    <t>Shatters completely if dropped/impacted</t>
  </si>
  <si>
    <t>Tends to slide on carpet</t>
  </si>
  <si>
    <t>{"frequency":{"frequency":"Weekly / As Needed","description":"Clean the tempered glass chair mat at least weekly or as needed to maintain a clear, smooth surface and prevent buildup of dust or dirt."},"steps":[{"step":1,"title":"Clean","icon":"clean","description":"Wipe the glass surface with a soft, damp cloth using mild soap and water or a glass cleaner. Avoid abrasive scrubbers or harsh chemicals that can damage the tempered glass or beveled edges.","products":[{"name":"Windex Glass Cleaner","price":"$5-8"},{"name":"Microfiber Cleaning Cloth","price":"$7-12"}]},{"step":2,"title":"Condition / Maintain","icon":"condition","description":"Inspect the mat periodically for scratches or chips and ensure the beveled edges remain intact. No additional conditioning is required since tempered glass is durable and scratch-resistant.","products":[]},{"step":3,"title":"Protect / Store","icon":"protect","description":"Place the mat on a flat, stable surface designed to support its weight. When relocating or storing, handle carefully to avoid drops or impacts that could crack or chip the glass.","products":[]}]}</t>
  </si>
  <si>
    <t>chair mat, tempered glass, floor protection, office accessories, desk chair, scratch resistant, home office, carpet protector, hardwood floor protection, durable furniture</t>
  </si>
  <si>
    <t>Home office desk setups, Corporate workstations, Protecting hardwood floors, Heavy-use computer areas, Carpeted workspace protection</t>
  </si>
  <si>
    <t>""Unlike plastic mats that crack and dent within months, glass mats maintain perfect performance for years, with some reporting 3+ years of flawless use." – Reddit user</t>
  </si>
  <si>
    <t>Many express regret for not switching sooner after wasting money on multiple plastic mats." – Amazon reviewer</t>
  </si>
  <si>
    <t>Simpson</t>
  </si>
  <si>
    <t>ALH3228-S Pressure Washer</t>
  </si>
  <si>
    <t>https://www.amazon.com/Simpson-Cleaning-ALH3228-S-Pressure-Powered/dp/B00UBMSUZE?th=1&amp;amp;linkCode=ll1&amp;amp;tag=buyitforlife08-20&amp;amp;linkId=ae9564ff24c445b4d57f43d52432a091&amp;amp;language=en_US&amp;amp;ref_=as_li_ss_tl</t>
  </si>
  <si>
    <t>https://amzn.to/3W2OTIV</t>
  </si>
  <si>
    <t>B00UBMSUZE</t>
  </si>
  <si>
    <t>https://docs.google.com/document/d/1faWJo_3rmofL5oBDZTInz5VC3S03sodI0EpJCwVeUoQ</t>
  </si>
  <si>
    <t>https://docs.google.com/document/d/1CMc7ArKW7JZHp9Dr4144EnX8ge-uLYxMoOzG84mv3AA/edit</t>
  </si>
  <si>
    <t>https://docs.google.com/document/d/1zFQdoOb3Dtd_vA6Wz-1KjAKRvJ7rW5pvWcRQPO_Vx78/edit</t>
  </si>
  <si>
    <t>https://docs.google.com/document/d/1nKqPQMLFeA9rntz8ea6MtUN-utGvXrNuq3k8CpfSSFo/edit</t>
  </si>
  <si>
    <t>https://docs.google.com/document/d/1E82rTmDCqXqWlra7kOxE2eFAYwqH0FkG9irTH8oKM4U/edit</t>
  </si>
  <si>
    <t>https://www.amazon.com/stores/SIMPSON/page/CA9A303C-0D60-461E-B3AB-31738EDBD606?is_byline_deeplink=true&amp;deeplink=00E624A5-7099-4888-996E-D28A077B8182&amp;redirect_store_id=CA9A303C-0D60-461E-B3AB-31738EDBD606&amp;lp_asin=B00UBMSUZE&amp;ref_=ast_bln&amp;store_ref=bl_ast_dp_brandLogo_sto</t>
  </si>
  <si>
    <t>https://m.media-amazon.com/images/I/71t9bAc0hhL._AC_SL1419_.jpg</t>
  </si>
  <si>
    <t>https://m.media-amazon.com/images/I/71t9bAc0hhL._AC_SL1419_.jpg, https://m.media-amazon.com/images/I/81kM0-7luhL._AC_SL1500_.jpg, https://m.media-amazon.com/images/I/71godi29yJL._AC_SL1500_.jpg, https://m.media-amazon.com/images/I/81LLqK0VKLL._AC_SL1500_.jpg, https://m.media-amazon.com/images/I/51sf3aNYdYL._AC_SL1000_.jpg, https://m.media-amazon.com/images/I/91pMEl3FmAL._AC_SL1500_.jpg, https://m.media-amazon.com/images/I/71I3oMovhVL._AC_SL1500_.jpg, https://m.media-amazon.com/images/I/815uwGGYbdL._AC_SL1500_.jpg, https://m.media-amazon.com/images/I/81Fw3qMw7dL._AC_SL1494_.jpg, https://m.media-amazon.com/images/I/81+thMmMQXL._AC_SL1497_.jpg, https://m.media-amazon.com/images/I/81evSrfk-nL._AC_SL1500_.jpg, https://m.media-amazon.com/images/I/81q1MZs0lhL._AC_SL1500_.jpg, https://m.media-amazon.com/images/I/71Lz3ZrquIL._AC_SL1500_.jpg, https://m.media-amazon.com/images/I/81x3+lhZR7L._AC_SL1500_.jpg, https://m.media-amazon.com/images/I/81E0fevofeL._AC_SL1500_.jpg</t>
  </si>
  <si>
    <t>Patio, Lawn &amp; Garden &gt; Outdoor Power Tools &gt; Pressure Washers</t>
  </si>
  <si>
    <t>Professional Performance: Easy-to-assemble and easy-to-start with its HONDA GX200 commercial series engine, the Aluminum Series power washer is great for contractors who specialize in deck cleaning, wood restoration, and all other professional services Power and Durability: A powerful, reliable CAT Industrial triplex plunger pump delivers 3400 PSI at 2.5 GPM and includes thermal relief protection to prevent overheating Sturdy and Portable: The aircraft grade aluminum platform with brushed extruded aluminum tubing offers durability and corrosion resistance; 10-inch premium pneumatic tires deliver ease of maneuverability across various terrain and uneven ground Includes Quality Simpson Accessories: Monster 5/16-inch x 25-foot high-pressure hose is kink- and abrasion-resistant; 5 Quick connect nozzle tips: 0°, 15°, 25°, 40° and Soap; 16-inch steel wand/lance; Professional spray gun with safety lock-out Important Notes: 49-State Compliant; Keep max fuel level 1/2 Inch below bottom of filler neck to avoid spillage; Pump/Hose Connection: QC connection</t>
  </si>
  <si>
    <t>The SIMPSON Aluminum Series pressure washer 3400 PSI at 2.5 GPM is great for construction, equipment upkeep, and facility and fleet maintenance cleaning. With a powerful HONDA GX200 engine, reliable CAT triplex pump, and ultra lightweight aircraft grade aluminum frame, this pressure washer is the optimum blend of maneuverability and performance. The ALH3228 also comes with a 25’ hose, ergonomic spray gun, and 5 Quick Connect nozzles. Designed to meet the rigorous demands of the cleaning professional, the SIMPSON Aluminum Series frame is crafted of 100% aircraft grade aluminum, making it lighter in weight than most steel frame pressure washer designs. Perfect for contractors who specialize in deck cleaning, wood restoration, paint preparation, graffiti removal and all other professional cleaning services. The SIMPSON Aluminum Series designed for optimum performance in the harshest environments. Engine - 3 Year Limited Commercial Warranty | Pump - 5 Year Limited Warranty | Frame - 10 Year Limited Warranty Engine: HONDA GX200 - 196cc - 4.3 kW ( 5.8 HP ) / 3600 rpm</t>
  </si>
  <si>
    <t>16"L x 5"W x 25"H</t>
  </si>
  <si>
    <t>Professional Performance: Easy-to-assemble and easy-to-start with its HONDA GX200 commercial series engine, the Aluminum Series power washer is great for contractors who specialize in deck cleaning, wood restoration, and all other professional services</t>
  </si>
  <si>
    <t>Power and Durability: A powerful, reliable CAT Industrial triplex plunger pump delivers 3400 PSI at 2.5 GPM and includes thermal relief protection to prevent overheating</t>
  </si>
  <si>
    <t>Sturdy and Portable: The aircraft grade aluminum platform with brushed extruded aluminum tubing offers durability and corrosion resistance; 10-inch premium pneumatic tires deliver ease of maneuverability across various terrain and uneven ground</t>
  </si>
  <si>
    <t>Includes Quality Simpson Accessories: Monster 5/16-inch x 25-foot high-pressure hose is kink- and abrasion-resistant; 5 Quick connect nozzle tips: 0°, 15°, 25°, 40° and Soap; 16-inch steel wand/lance; Professional spray gun with safety lock-out</t>
  </si>
  <si>
    <t>Important Notes: 49-State Compliant; Keep max fuel level 1/2 Inch below bottom of filler neck to avoid spillage; Pump/Hose Connection: QC connection</t>
  </si>
  <si>
    <t>&lt;p&gt;Classic case of bulletproof guts wrapped in bargain-bin packaging. The Honda GX engine and CAT pump combo is the real deal — users report 600+ hours of commercial use without hiccups. But Simpson cheaped out everywhere else.&lt;/p&gt;&lt;ul&gt;&lt;li&gt;&lt;strong&gt;Core components built to last:&lt;/strong&gt; One pro says the CAT pump has seal rebuild kits and I've had tremendous longevity from these machines. Another logged over 600 hours of flawless operation with only routine maintenance. That's proper BIFL territory.&lt;/li&gt;&lt;li&gt;&lt;strong&gt;Frame and accessories are junk:&lt;/strong&gt; Users report rubber feet vibrate off within hours, axle clips fall off causing wheels to detach, and the included hose is so stiff it's basically unusable. For a $829 machine, that's insulting.&lt;/li&gt;&lt;li&gt;&lt;strong&gt;Shipping damage epidemic:&lt;/strong&gt; Dozens describe bent frames and dented tanks because Simpson ships this 125-pound beast in a 2 dollar cardboard box with zero protection. Many units arrive DOA.&lt;/li&gt;&lt;/ul&gt;&lt;br&gt;&lt;p&gt;&lt;strong&gt;Bottom line:&lt;/strong&gt; If you get one undamaged and swap the garbage hose, you've got a 10+ year workhorse. But Simpson's corner-cutting on everything except the engine and pump keeps this from true BIFL greatness.&lt;/p&gt;</t>
  </si>
  <si>
    <t>&lt;p&gt;This Simpson pressure washer scores exceptionally well for repairability thanks to its professional-grade components designed for service and longevity.&lt;/p&gt;&lt;ul&gt;&lt;li&gt;&lt;strong&gt;Core Components:&lt;/strong&gt; The Honda GX engine and CAT pump are specifically praised for their rebuildability, with users reporting 400+ hours of heavy use with only routine maintenance.&lt;/li&gt;&lt;li&gt;&lt;strong&gt;Parts Availability:&lt;/strong&gt; Multiple users confirm CAT pump seal rebuild kits are readily available, allowing for complete pump restoration rather than replacement.&lt;/li&gt;&lt;li&gt;&lt;strong&gt;Serviceability:&lt;/strong&gt; Despite some complaints about the frame and hardware quality, the critical systems use standard tools and established repair protocols. Engine and pump repairs are well-documented.&lt;/li&gt;&lt;li&gt;&lt;strong&gt;Warranty Support:&lt;/strong&gt; 5-year pump warranty and 3-year engine warranty suggest manufacturer confidence in repairability.&lt;/li&gt;&lt;/ul&gt;&lt;br&gt;&lt;p&gt;&lt;strong&gt;Bottom line:&lt;/strong&gt; The professional-grade rebuildable pump and serviceable Honda engine make this a genuinely repairable machine for decades with proper maintenance, though the cheap accessories will need replacement.&lt;/p&gt;</t>
  </si>
  <si>
    <t>&lt;p&gt;Simpson provides a tiered warranty system with excellent long-term protection for core components. The pressure washer features a 10-year frame warranty, 5-year pump warranty, and 3-year Honda engine warranty (managed by Honda).&lt;/p&gt;&lt;ul&gt;&lt;li&gt;&lt;strong&gt;Component Coverage:&lt;/strong&gt; The aluminum frame (10 years), CAT pump system (5 years), and Honda GX engine (3 years) all receive substantial protection, far exceeding industry standards.&lt;/li&gt;&lt;li&gt;&lt;strong&gt;Limitations:&lt;/strong&gt; Accessories and wear items like hoses and nozzles only receive 30-day coverage, which is minimal considering user complaints about their quality.&lt;/li&gt;&lt;li&gt;&lt;strong&gt;Claim Process:&lt;/strong&gt; Claims require contacting Simpson directly with proof of purchase, and service must be performed by authorized centers to maintain warranty validity.&lt;/li&gt;&lt;/ul&gt;&lt;br&gt;&lt;p&gt;&lt;strong&gt;Bottom line:&lt;/strong&gt; Simpson's warranty demonstrates strong commitment to the product's core components that matter most for longevity, though the minimal accessory coverage reflects the commonly reported issues with these parts.&lt;/p&gt;</t>
  </si>
  <si>
    <t xml:space="preserve">&lt;p&gt;&amp;lt;p&amp;gt;No sustainability information found in reviews. Users focus exclusively on performance, durability, and component quality without mentioning environmental impact, materials sourcing, or eco-friendly features.&amp;lt;/p&amp;gt;&amp;lt;ul&amp;gt;&amp;lt;li&amp;gt;&amp;lt;strong&amp;gt;Repairability:&amp;lt;/strong&amp;gt; The CAT pump&amp;#39;s rebuild kits and parts availability suggest long-term serviceability over replacement, though users don&amp;#39;t frame this as an environmental benefit.&amp;lt;/li&amp;gt;&amp;lt;li&amp;gt;&amp;lt;strong&amp;gt;Durability:&amp;lt;/strong&amp;gt; Multiple reports of 600+ hours and years of operation indicate potential for extended lifespan, reducing replacement frequency.&amp;lt;/li&amp;gt;&amp;lt;li&amp;gt;&amp;lt;strong&amp;gt;Missing Data:&amp;lt;/strong&amp;gt; No reviewer mentions recycled materials, energy efficiency, packaging sustainability, or manufacturer environmental practices.&amp;lt;/li&amp;gt;&amp;lt;/ul&amp;gt;&amp;lt;br&amp;gt;&amp;lt;p&amp;gt;&amp;lt;strong&amp;gt;Bottom line:&amp;lt;/strong&amp;gt; While the repairable pump and long lifespan align with reduce-and-reuse principles, the complete absence of environmental discussion in reviews means we can&amp;#39;t assess Simpson&amp;#39;s actual sustainability efforts or material choices.&amp;lt;/p&amp;gt;&lt;/p&gt;
</t>
  </si>
  <si>
    <t>&lt;p&gt;Simpson pressure washers with Honda GX engines and CAT pumps receive significant praise for their performance and durability, but face consistent criticism for supporting elements.&lt;/p&gt;&lt;ul&gt;&lt;li&gt;&lt;strong&gt;Core components:&lt;/strong&gt; The Honda engine and CAT pump combination is widely celebrated as commercial-grade, reliable, and rebuildable - a true BIFL investment for those who maintain them properly.&lt;/li&gt;&lt;li&gt;&lt;strong&gt;Common complaints:&lt;/strong&gt; Poor packaging leading to shipping damage, difficult starting procedure for novices, subpar accessories (especially the stiff hose), and lower-quality frame hardware that vibrates loose.&lt;/li&gt;&lt;li&gt;&lt;strong&gt;Mixed experiences:&lt;/strong&gt; Users who receive undamaged units and understand proper operation report years of flawless service, while others struggle with out-of-box issues or mechanical failures.&lt;/li&gt;&lt;/ul&gt;&lt;br&gt;&lt;p&gt;&lt;strong&gt;Bottom line:&lt;/strong&gt; Redditors recommend it primarily for the professional-grade engine/pump combo that can last decades with proper maintenance, but warn about the gamble of shipping damage and the need for immediate accessory upgrades.&lt;/p&gt;</t>
  </si>
  <si>
    <t>This Simpson pressure washer is a mechanical mullet: professional-grade business in front (Honda GX engine, CAT pump), party of disappointment in back (frame, accessories, packaging). Expect 10+ years from the core components that matter, but immediate frustration with the cheap accessories. For serious users willing to upgrade the hose and accept shipping roulette, it's a solid long-term investment. The machine earns its BIFL status through exceptional repairability and strong component warranties, though Simpson's corner-cutting prevents true greatness.</t>
  </si>
  <si>
    <t>"Honda GX engine and CAT pump combo delivers 600+ hours of commercial-grade performance; everything else feels like it came from the clearance bin</t>
  </si>
  <si>
    <t>Exceptional repairability (9/10) with readily available rebuild kits for the CAT pump and standardized Honda engine service</t>
  </si>
  <si>
    <t>Impressive tiered warranty: 10 years on frame, 5 years on pump, 3 years on engine, but only 30 days on the frequently criticized accessories</t>
  </si>
  <si>
    <t>At $829, you're paying for bulletproof core components while accepting subpar everything else - budget for immediate hose replacement</t>
  </si>
  <si>
    <t>Users consistently report a Jekyll/Hyde experience: legendary pump/engine reliability alongside inexcusably poor packaging and shipping damage</t>
  </si>
  <si>
    <t>The Simpson ALH3228-S Pressure Washer combines professional-grade components for exceptional longevity. Built around the reliable Honda GX200 commercial engine and CAT Industrial triplex plunger pump, this unit delivers 3400 PSI at 2.5 GPM for serious cleaning power. The aircraft-grade aluminum frame offers lightweight durability and corrosion resistance, while 10-inch pneumatic tires ensure easy maneuverability across uneven terrain.</t>
  </si>
  <si>
    <t>10-15 years with proper maintenance and occasional pump rebuilding</t>
  </si>
  <si>
    <t>What is the maximum pressure and flow rate of the ALH3228-S pressure washer?</t>
  </si>
  <si>
    <t>The ALH3228-S delivers up to 3,400 PSI at a flow rate of 2.5 gallons per minute (GPM), powered by a Honda GX200 engine and a CAT triplex plunger pump.</t>
  </si>
  <si>
    <t>What type of engine does the ALH3228-S use, and is it easy to start?</t>
  </si>
  <si>
    <t>This model features a Honda GX200 commercial-grade gasoline engine, known for reliable, easy starts and high power output.</t>
  </si>
  <si>
    <t>What kind of pump is included, and what are its durability features?</t>
  </si>
  <si>
    <t>The ALH3228-S is equipped with a CAT PUMPS triplex plunger pump, which runs cooler, lasts longer than axial pumps, and is rebuildable for extended service life.</t>
  </si>
  <si>
    <t>What accessories and nozzle tips are included with the pressure washer?</t>
  </si>
  <si>
    <t>It comes with five quick-connect spray tips (0°, 15°, 25°, 40°, and soap), a 16-inch spray lance, a rear-load spray gun, and a 25-foot kink-resistant high-pressure hose.</t>
  </si>
  <si>
    <t>Is the ALH3228-S portable and easy to maneuver?</t>
  </si>
  <si>
    <t>Yes, it has a lightweight aircraft-grade aluminum frame, 10-inch pneumatic tires for easy movement, and weighs 81 pounds, making it more portable than many steel-frame models.</t>
  </si>
  <si>
    <t>Honda GX engine is commercial-grade reliable</t>
  </si>
  <si>
    <t>CAT pump is rebuildable with available parts</t>
  </si>
  <si>
    <t>Core components last 600+ hours easily</t>
  </si>
  <si>
    <t>Excellent warranty on major components</t>
  </si>
  <si>
    <t>Poor packaging causes frequent shipping damage</t>
  </si>
  <si>
    <t>Included hose is stiff and unusable</t>
  </si>
  <si>
    <t>Frame hardware vibrates loose quickly</t>
  </si>
  <si>
    <t>Accessories need immediate replacement</t>
  </si>
  <si>
    <t>{"frequency":{"frequency":"Daily / After Each Use","description":"Drain water and clean after every use to prevent damage; perform pump oil changes and detailed maintenance as recommended in the manual or based on hours of operation."},"steps":[{"step":1,"title":"Clean","icon":"clean","description":"Drain all water from the high-pressure hose, spray gun, and wand by holding the spray gun vertically and squeezing the trigger. Wrap hoses properly to avoid damage and do not use bleach or corrosive chemicals when cleaning.","products":[{"name":"Mild Detergent Designed for Pressure Washers","price":"$10-15"}]},{"step":2,"title":"Condition / Maintain","icon":"condition","description":"Change the pump oil regularly using non-detergent pump oil to lubricate internal seals. Use a pump protector or winterizer when storing for extended periods to prevent seal damage. Follow manufacturer guidelines for engine maintenance and use only recommended parts and fluids.","products":[{"name":"Non-Detergent Pressure Washer Pump Oil","price":"$10-20"},{"name":"Pump Protector / Winterizer Fluid","price":"$15-25"}]},{"step":3,"title":"Protect / Store","icon":"protect","description":"After draining water, store the pressure washer in a dry, protected location away from freezing temperatures. Secure hoses and accessories properly to prevent damage. Use a pump protector/winterizer during cold seasons or long-term storage to protect seals.","products":[]}]}</t>
  </si>
  <si>
    <t>Simpson pressure washers like the ALH3228-S are assembled in the USA, often with globally sourced components such as the Honda engine and CAT pump.</t>
  </si>
  <si>
    <t>pressure washer, honda engine, cat pump, commercial grade, high pressure cleaning, aluminum frame, deck restoration, durable equipment, outdoor cleaning, professional tool</t>
  </si>
  <si>
    <t>Professional deck cleaning, Wood restoration, Commercial property maintenance, Heavy-duty vehicle cleaning, Driveway and concrete surface cleaning</t>
  </si>
  <si>
    <t>""The CAT pump has seal rebuild kits and I've had tremendous longevity from these machines. Another logged over 600 hours of flawless operation with only routine maintenance." – Reddit user</t>
  </si>
  <si>
    <t>Simpson ships this 125-pound beast in a 2 dollar cardboard box with zero protection. Many units arrive DOA." – Amazon reviewer</t>
  </si>
  <si>
    <t>Joes</t>
  </si>
  <si>
    <t>Racing Tire Pressure Gauge</t>
  </si>
  <si>
    <t>https://www.amazon.com/Joes-Racing-32307-Pressure-Gauge/dp/B00404WDUC?th=1&amp;amp;linkCode=ll1&amp;amp;tag=buyitforlife08-20&amp;amp;linkId=0f8f71dcd496ddc4757892bd51ceb80f&amp;amp;language=en_US&amp;amp;ref_=as_li_ss_tl</t>
  </si>
  <si>
    <t>https://amzn.to/4gvJofr</t>
  </si>
  <si>
    <t>B00404WDUC</t>
  </si>
  <si>
    <t>https://docs.google.com/document/d/16owzvutlkTNfosC-SIZ3FLffCrwi0TZlETVcixDrHUA</t>
  </si>
  <si>
    <t>https://docs.google.com/document/d/1-fiPx_0Xx7kGsso9DT3BIn6KF-cSCLktBjYIrYpBaqQ/edit</t>
  </si>
  <si>
    <t>https://docs.google.com/document/d/1FJwXvUmMCswa2FV4CoxQUYP1hxAsupv1tdlWnTpK9Kw/edit</t>
  </si>
  <si>
    <t>https://docs.google.com/document/d/1X6VyY5Mbg_8tWOu0JzkxoLjffBq8WWNLK9HJrvL5Cc0/edit</t>
  </si>
  <si>
    <t>https://docs.google.com/document/d/1u_vBQ7g_EdbqYS0qv5NqGQor-EGbyUrZTfIJrTFhc8c/edit</t>
  </si>
  <si>
    <t>https://www.amazon.com/stores/JOES+Racing+Products/page/0F9A649C-E0EC-4C1C-AFD4-D8B6D674046E?is_byline_deeplink=true&amp;deeplink=0F9A649C-E0EC-4C1C-AFD4-D8B6D674046E&amp;redirect_store_id=0F9A649C-E0EC-4C1C-AFD4-D8B6D674046E&amp;lp_asin=B00404WDUC&amp;ref_=ast_bln&amp;store_ref=bl_ast_dp_brandLogo_sto</t>
  </si>
  <si>
    <t>https://m.media-amazon.com/images/I/71dKZHPgw2L._AC_SL1500_.jpg</t>
  </si>
  <si>
    <t>https://m.media-amazon.com/images/I/71dKZHPgw2L._AC_SL1500_.jpg, https://m.media-amazon.com/images/I/61xsFIUHA+L._AC_SL1500_.jpg, https://m.media-amazon.com/images/I/61o8rqSLncL._AC_SL1500_.jpg, https://m.media-amazon.com/images/I/51l1ZaSkpYL._AC_SL1500_.jpg, https://m.media-amazon.com/images/I/61DFKlTBh-L._AC_SL1500_.jpg</t>
  </si>
  <si>
    <t>Automotive &gt; Tools &amp; Equipment &gt; Tire &amp; Wheel Tools &gt; Tire Gauges</t>
  </si>
  <si>
    <t>Glow in the Dark Face Air Pressure Release Button 17" Flexible Hose Angled &amp; Ball Chuck Included</t>
  </si>
  <si>
    <t>Product Description               Tire Pressure Gauge, Economy, Glow in the Dark, 5-60 psi, Analog, 2-1/2 in Diameter, White Face, 1 lb Increments, Each.                  From the Manufacturer               JOES 32307 is a 2-1/2" Glow in the Dark dial face tire pressure gauge that includes an air pressure bleed button, internal gauge damper, 17" ultra-flexible hose and a swivel fitting that helps you easily seal the chuck to your tire valve. At JOES, we include a chrome angle chuck installed on the swivel fitting and we include a ball chuck in the package so you always have the right version even for tight clearance applications. The thread on angle and ball chuck can be changed in seconds if ever need to fit in a tight spot.</t>
  </si>
  <si>
    <t>11.5 x 5.5 x 1.5 inches</t>
  </si>
  <si>
    <t>Glow in the Dark Face</t>
  </si>
  <si>
    <t>Air Pressure Release Button</t>
  </si>
  <si>
    <t>17" Flexible Hose</t>
  </si>
  <si>
    <t>Angled &amp; Ball Chuck Included</t>
  </si>
  <si>
    <t>&lt;p&gt;Well-built analog gauge that hits above its price point, but fragility issues and calibration drift prevent it from true BIFL status. The community loves its accuracy and design, yet real-world reports of drop damage and lost calibration are concerning.&lt;/p&gt;&lt;ul&gt;&lt;li&gt;&lt;strong&gt;Solid materials, fragile internals:&lt;/strong&gt; Users rave about brass fittings and rubber protection giving it a substantial feel, but one reviewer's gauge became permanently inaccurate after a 3-foot drop onto pavement with the glass face coming loose&lt;/li&gt;&lt;li&gt;&lt;strong&gt;Calibration drift is a dealbreaker:&lt;/strong&gt; One long-term owner found 1.5 PSI error after 11 years in his trunk, and since it can't be recalibrated, this turns a precision tool into expensive junk&lt;/li&gt;&lt;li&gt;&lt;strong&gt;Racing community endorsement:&lt;/strong&gt; Multiple motorsports users specifically recommend Joe's Racing for track use where accuracy matters, with one calling it the only gauge you'll ever need&lt;/li&gt;&lt;/ul&gt;&lt;br&gt;&lt;p&gt;&lt;strong&gt;Bottom line:&lt;/strong&gt; Great for careful owners who baby their tools, but if you need something that survives real garage abuse or getting tossed in a toolbox, this ain't it. The 90-day warranty speaks volumes.&lt;/p&gt;</t>
  </si>
  <si>
    <t>&lt;p&gt;This analog pressure gauge has decent repairability but with major limitations that affect its long-term BIFL status.&lt;/p&gt;&lt;ul&gt;&lt;li&gt;&lt;strong&gt;Component access:&lt;/strong&gt; Has user-accessible parts (brass fittings, rubber hose, protective housing) but the core measurement mechanism is sealed and non-serviceable.&lt;/li&gt;&lt;li&gt;&lt;strong&gt;Calibration issues:&lt;/strong&gt; Multiple users report it loses accuracy after drops or extended storage, and manufacturer confirms dropping will ruin calibration. Cannot be recalibrated by user.&lt;/li&gt;&lt;li&gt;&lt;strong&gt;Manufacturer support:&lt;/strong&gt; Only offers minimal 90-day warranty against manufacturing defects, explicitly excluding damage from dropping - a common real-world scenario.&lt;/li&gt;&lt;/ul&gt;&lt;br&gt;&lt;p&gt;&lt;strong&gt;Bottom line:&lt;/strong&gt; Solid initial quality but surprisingly fragile internals. Serviceable connections and housing, but a single drop can render it useless with no repair path - making it a partial BIFL item at best.&lt;/p&gt;</t>
  </si>
  <si>
    <t>&lt;p&gt;Joes Racing offers a minimal 90-day warranty against manufacturing defects, which is quite limited for a precision tool in this category. The warranty explicitly excludes damage from dropping the gauge, which is concerning given user reports about fragility.&lt;/p&gt;&lt;ul&gt;&lt;li&gt;&lt;strong&gt;Limited Duration:&lt;/strong&gt; 90-day coverage period is very short for a tool that's marketed as durable and long-lasting&lt;/li&gt;&lt;li&gt;&lt;strong&gt;Restrictive Terms:&lt;/strong&gt; Warranty is voided if the gauge is dropped or overloaded, despite this being a common scenario for automotive tools&lt;/li&gt;&lt;li&gt;&lt;strong&gt;User Experience:&lt;/strong&gt; Multiple reviews mention calibration issues over time, with no recalibration service offered by the manufacturer&lt;/li&gt;&lt;/ul&gt;&lt;br&gt;&lt;p&gt;&lt;strong&gt;Bottom line:&lt;/strong&gt; While the physical construction appears robust, the 3-month warranty with significant exclusions fails to back up the product's perceived quality and doesn't inspire confidence for long-term support.&lt;/p&gt;</t>
  </si>
  <si>
    <t xml:space="preserve">&lt;p&gt;&amp;lt;p&amp;gt;Zero sustainability information found in reviews. Users focus entirely on accuracy, durability, and build quality without mentioning environmental impact, materials sourcing, packaging, or end-of-life considerations.&amp;lt;/p&amp;gt;&amp;lt;ul&amp;gt;&amp;lt;li&amp;gt;&amp;lt;strong&amp;gt;No eco claims:&amp;lt;/strong&amp;gt; Neither Amazon nor Reddit reviewers discuss recycled materials, carbon footprint, or environmental certifications&amp;lt;/li&amp;gt;&amp;lt;li&amp;gt;&amp;lt;strong&amp;gt;Durability mixed signals:&amp;lt;/strong&amp;gt; While solid brass fittings and rubber components suggest longevity, reports of permanent calibration loss after drops mean failed units become landfill waste&amp;lt;/li&amp;gt;&amp;lt;li&amp;gt;&amp;lt;strong&amp;gt;Analog advantage:&amp;lt;/strong&amp;gt; Battery-free operation eliminates electronic waste, but the non-repairable calibration mechanism creates disposal issues when accuracy fails&amp;lt;/li&amp;gt;&amp;lt;/ul&amp;gt;&amp;lt;br&amp;gt;&amp;lt;p&amp;gt;&amp;lt;strong&amp;gt;Bottom line:&amp;lt;/strong&amp;gt; Without sustainability data from users or manufacturer, this gets a neutral 5.0. The analog design avoids battery waste, but non-serviceable internals mean a dropped gauge becomes trash rather than a repairable tool.&amp;lt;/p&amp;gt;&lt;/p&gt;
</t>
  </si>
  <si>
    <t>&lt;p&gt;Joes Racing gauge has a strong reputation among motorsports and automotive enthusiasts who praise its quality, precision, and functional design.&lt;/p&gt;&lt;ul&gt;&lt;li&gt;&lt;strong&gt;Build Quality:&lt;/strong&gt; Widely praised for solid construction with brass fittings, flexible hose and protective rubber housing making it feel like a substantial tool rather than disposable gadget.&lt;/li&gt;&lt;li&gt;&lt;strong&gt;Functionality:&lt;/strong&gt; The integrated bleed valve is consistently highlighted as a standout feature, allowing precise pressure adjustments without removing the gauge.&lt;/li&gt;&lt;li&gt;&lt;strong&gt;Durability Concerns:&lt;/strong&gt; Despite positive reception, some users report the gauge losing accuracy after being dropped or after years of storage, with no way to recalibrate it.&lt;/li&gt;&lt;/ul&gt;&lt;br&gt;&lt;p&gt;&lt;strong&gt;Bottom line:&lt;/strong&gt; Redditors frequently recommend it for motorsports and precision automotive applications, but the sensitivity to impacts and inability to hold readings after removal prevent it from achieving perfect BIFL status.&lt;/p&gt;</t>
  </si>
  <si>
    <t>Joes Racing Pressure Gauge offers excellent precision and solid build quality for careful users, but falls short of true BIFL status due to critical vulnerabilities. It's a high-performing tool for motorsports enthusiasts who handle equipment gently, but the fragile internals and non-recalibratable mechanism mean one drop can render it permanently inaccurate. The 90-day warranty further undermines long-term confidence. Best for precision-focused users who baby their tools, not for those needing garage-tough equipment.</t>
  </si>
  <si>
    <t>"Brass fittings and rubber housing create a premium feel, but fragile calibration mechanism fails permanently after even minor drops</t>
  </si>
  <si>
    <t>Core measurement mechanism is sealed and non-serviceable - once calibration drifts, the gauge becomes expensive junk</t>
  </si>
  <si>
    <t>90-day warranty with exclusion for dropping (a common scenario) reveals manufacturer's lack of faith in long-term durability</t>
  </si>
  <si>
    <t>High accuracy and integrated bleed valve justify the price for motorsports use, but only if handled with extreme care</t>
  </si>
  <si>
    <t>Racing community consistently praises its precision, but real-world reports of calibration drift after normal use raise serious concerns</t>
  </si>
  <si>
    <t>Joes Racing Tire Pressure Gauge features a glow-in-the-dark face for nighttime visibility and precision measurements. Built with quality brass fittings and a flexible 17-inch hose, it includes an integrated pressure release button for precise adjustments. The package comes complete with both angled and ball chuck attachments, making it suitable for various valve types. This analog gauge delivers accurate readings without requiring batteries.</t>
  </si>
  <si>
    <t>5-8 years with careful handling and storage</t>
  </si>
  <si>
    <t>What is the accuracy of Joes Racing Tire Pressure Gauges?</t>
  </si>
  <si>
    <t>Digital models are laboratory-calibrated to 1% accuracy with resolutions of 0.1 psi (0-60 psi) or 0.5 psi (0-150 psi), while analog Pro models are certified ANSI grade B40.1 for repeatable accuracy.</t>
  </si>
  <si>
    <t>Are Joes Racing Tire Pressure Gauges durable and drop-resistant?</t>
  </si>
  <si>
    <t>Pro analog gauges feature steel housing, a rubber bumper, and shock-absorbing covers to withstand drops and rough handling, while digital models have a protective rubber boot. The Economy model uses a more delicate Bourdon tube and is not designed for rough use.</t>
  </si>
  <si>
    <t>Do Joes Racing Tire Pressure Gauges work in low light or at night?</t>
  </si>
  <si>
    <t>Analog Pro and Economy gauges have glow-in-the-dark dials, and digital models offer large backlit displays for easy reading in low-light conditions.</t>
  </si>
  <si>
    <t>What types of fittings or chucks are included with the gauge?</t>
  </si>
  <si>
    <t>Most models come with both angle and ball chucks, letting you choose the best fit for your valve stem. A 17-inch flexible rubber hose is standard on analog models.</t>
  </si>
  <si>
    <t>Can I use a Joes Racing Tire Pressure Gauge to release air from my tires?</t>
  </si>
  <si>
    <t>Yes, the Pro analog and Economy gauges include a high-flow pressure release button for quick air release.</t>
  </si>
  <si>
    <t>Brass fittings and rubber protection</t>
  </si>
  <si>
    <t>Integrated bleed valve for precise adjustments</t>
  </si>
  <si>
    <t>Highly accurate for motorsports applications</t>
  </si>
  <si>
    <t>Battery-free analog operation</t>
  </si>
  <si>
    <t>Loses calibration permanently if dropped</t>
  </si>
  <si>
    <t>Minimal 90-day warranty only</t>
  </si>
  <si>
    <t>Cannot be recalibrated when accuracy drifts</t>
  </si>
  <si>
    <t>Core measurement mechanism not serviceable</t>
  </si>
  <si>
    <t>{"frequency":{"frequency":"As Needed","description":"Maintain the gauge regularly when it is used frequently or shows inconsistent readings to ensure accuracy and longevity."},"steps":[{"step":1,"title":"Clean","icon":"clean","description":"Wipe the gauge exterior with a soft, dry cloth after each use to remove dirt, grease, or moisture. Avoid using harsh solvents or immersing the gauge in liquids which can damage internal components.","products":[{"name":"Microfiber Cleaning Cloth","price":"$5-10"}]},{"step":2,"title":"Condition / Maintain","icon":"condition","description":"Check the gauge calibration periodically, especially if readings seem inconsistent. If possible, have it professionally calibrated or compare with a known accurate gauge. Lubricate moving parts lightly if accessible, using a light machine oil to ensure smooth operation but avoid over-oiling.","products":[{"name":"Light Machine Oil (e.g., 3-in-1 Oil)","price":"$6-12"}]},{"step":3,"title":"Protect / Store","icon":"protect","description":"Store the gauge in a protective case or toolbox away from extreme temperatures, moisture, and dust. Keep it in a dry place and avoid dropping or impact to maintain accuracy and prevent damage.","products":[]}]}</t>
  </si>
  <si>
    <t>Manufactured and assembled in Everett, Washington at JOES Racing Products’ facility using USA components.</t>
  </si>
  <si>
    <t>Tires &amp; Tubes</t>
  </si>
  <si>
    <t>tire pressure gauge, motorsports equipment, glow-in-dark gauge, racing tools, brass fittings, pressure release valve, flexible hose, analog gauge, precision measurement, automotive tool</t>
  </si>
  <si>
    <t>Track day tire pressure monitoring, Professional motorsports applications, Garage maintenance work, Precision tire inflation, Nighttime emergency roadside adjustments</t>
  </si>
  <si>
    <t>""Multiple motorsports users specifically recommend Joe's Racing for track use where accuracy matters, with one calling it the only gauge you'll ever need" – Reddit user</t>
  </si>
  <si>
    <t>One long-term owner found 1.5 PSI error after 11 years in his trunk, and since it can't be recalibrated, this turns a precision tool into expensive junk" – Amazon reviewer</t>
  </si>
  <si>
    <t>Milton</t>
  </si>
  <si>
    <t>Tire Pressure Gauges</t>
  </si>
  <si>
    <t>https://www.amazon.com/Milton-S986-Service-Gauge-Straight/dp/B000COMXI6/ref=sr_1_6?crid=3AV0ERQ1TXKEM&amp;dib=eyJ2IjoiMSJ9.ATkfVKh8q_NuVclWg9xZTTnuUuuKxDdopHBMLmWLRu74QB-JeCQ91G15sfHkdKueDB_2hA79dYOUkVMcIi5E5zvNJPofw9GtqI9-nEN-XrIlBGaQstLuoT1ReVhE4xOWukQJxwADdVu6jf0WayNPj9Y7_NSKfQe1hHP0BPZqopL6y1DCIr1IIQkJke9pnVqg5A-FLEYhft5arCe3G8FAsbjaOaAU4etoPiM5k13K7-rvcWkD4AZNm6BBPdwShOrIZKuHbc8hDmLufFvBs7xm6lHiKQQu7Z60bgczgQMFBYE.6q1bb2ChPQcrpb3Y6XOCpo1urlJ9IDiPXntAb9SBNwk&amp;dib_tag=se&amp;keywords=%22milton%22+tire+pressure+gauge&amp;linkCode=ll2&amp;linkId=f32eaa0f06921cf534c365793ca06e5e&amp;qid=1758268350&amp;sprefix=milton+tire+pressure+gauge%2Caps%2C91&amp;sr=8-6</t>
  </si>
  <si>
    <t>https://amzn.to/4msmze7</t>
  </si>
  <si>
    <t>B000COMXI6</t>
  </si>
  <si>
    <t>https://docs.google.com/document/d/1edi6reSq-uNUyr78jlAhuj_zpLcdThEgiyDp0wGfeis</t>
  </si>
  <si>
    <t>https://docs.google.com/document/d/16FPOvVVObRsRK_Z1wJu1zNR7XrrccvrPYXTdCum8a4g/edit</t>
  </si>
  <si>
    <t>https://docs.google.com/document/d/1XHK1jAE1PtWO1xJU5kSQcqKxwjmVFTzqDOjl9cKRank/edit</t>
  </si>
  <si>
    <t>https://docs.google.com/document/d/1KJWJ3b_kZ5GfzU6gBo7h0Leh3V_Cgv_rvm3N7ggI3BE/edit</t>
  </si>
  <si>
    <t>https://docs.google.com/document/d/1MzYmL2bLQUUMrgXe45hzL3e8gIFYSHNObTUznV0GbbQ/edit</t>
  </si>
  <si>
    <t>https://www.amazon.com/stores/Milton/page/43185763-A2EF-4E03-A0FF-8C58B59072B7?is_byline_deeplink=true&amp;deeplink=43185763-A2EF-4E03-A0FF-8C58B59072B7&amp;redirect_store_id=43185763-A2EF-4E03-A0FF-8C58B59072B7&amp;lp_asin=B000COMXI6&amp;ref_=ast_bln&amp;store_ref=bl_ast_dp_brandLogo_sto</t>
  </si>
  <si>
    <t>https://m.media-amazon.com/images/I/314YYPBfWCL._AC_SL1000_.jpg</t>
  </si>
  <si>
    <t>Automotive &gt; Tools &amp; Equipment &gt; Tire &amp; Wheel Tools &gt; Tire Repair Tools</t>
  </si>
  <si>
    <t>Milton precision engineered service gages provide accurate, long life trouble free performance Plated brass tube and 4 sided nylon indicator bar Service Gage Straight foot dual head chuck 13 1/4" length 10 PSI to 160 PSI, 2 lb. increments 80 to 1100 kPa in 20 kPa increments 13 1/4" length 10 pounds per square inch to 160 pounds per square inch in 2 lb. increments or 80 to 1100 kilopascal in 20 kilopascal increments</t>
  </si>
  <si>
    <t>This dual head straight foot service gage is specifically designed for easily reaching inner duals. Milton precision engineered service gages provide accurate, long life and trouble free performance. The nickel plated solid brass precision seamless drawn tube includes a durable, 4 sided nylon indicator bar that is not pad printed like the typical service gage available. This service gage provides a dual head chuck and has a total length of 13 1/4". PSI range is 10 PSI to 160 PSI, in 2 lb. increments; 80 to 1100 kPa in 20 kPa increments.</t>
  </si>
  <si>
    <t>15.5 x 4.25 x 0.5 inches</t>
  </si>
  <si>
    <t>Milton precision engineered service gages provide accurate, long life trouble free performance</t>
  </si>
  <si>
    <t>Plated brass tube and 4 sided nylon indicator bar</t>
  </si>
  <si>
    <t>Service Gage Straight foot dual head chuck 13 1/4" length 10 PSI to 160 PSI, 2 lb. increments 80 to 1100 kPa in 20 kPa increments</t>
  </si>
  <si>
    <t>13 1/4" length</t>
  </si>
  <si>
    <t>10 pounds per square inch to 160 pounds per square inch in 2 lb. increments or 80 to 1100 kilopascal in 20 kilopascal increments</t>
  </si>
  <si>
    <t>&lt;p&gt;Milton's tire pressure gauge shows the classic BIFL dilemma: legendary heritage meets questionable modern quality control. While the physical build remains tank-like, accuracy issues plague new units.&lt;/p&gt;&lt;ul&gt;&lt;li&gt;&lt;strong&gt;Build quality:&lt;/strong&gt; Users report these are built like a tank and all metal construction - professionals say they withstand daily drops and constant abuse over several years&lt;/li&gt;&lt;li&gt;&lt;strong&gt;Accuracy crisis:&lt;/strong&gt; Multiple loyal customers report gauges arriving 4-10 PSI off right out of the box, with no calibration option and Milton telling customers they can't help directly&lt;/li&gt;&lt;li&gt;&lt;strong&gt;Legacy durability:&lt;/strong&gt; Many reviewers are replacing 40-50 year old Milton gauges that still worked but had a lot of wear, proving the design can last generations when properly manufactured&lt;/li&gt;&lt;/ul&gt;&lt;br&gt;&lt;p&gt;&lt;strong&gt;Bottom line:&lt;/strong&gt; The bones are still BIFL-worthy, but modern quality control is a dice roll. If you get a good one, it'll outlive you. If not, you're stuck with an expensive paperweight.&lt;/p&gt;</t>
  </si>
  <si>
    <t>&lt;p&gt;Milton gauges are built tough but have mixed repairability. The all-metal construction holds up to decades of use, with many users replacing 40-50 year old units that still function.&lt;/p&gt;&lt;ul&gt;&lt;li&gt;&lt;strong&gt;Calibration issues:&lt;/strong&gt; Multiple users report new units can be off by 4-10 PSI with no user calibration option. Several contacted Milton only to be told they couldn't get direct support.&lt;/li&gt;&lt;li&gt;&lt;strong&gt;Construction quality:&lt;/strong&gt; Reviewers consistently describe them as solidly built, heavy duty, all metal, and built like tanks that withstand drops and abuse in professional environments.&lt;/li&gt;&lt;li&gt;&lt;strong&gt;Parts availability:&lt;/strong&gt; Limited evidence of parts being available. The warranty process requires returning to manufacturer, suggesting repairs aren't user-serviceable.&lt;/li&gt;&lt;/ul&gt;&lt;br&gt;&lt;p&gt;&lt;strong&gt;Bottom line:&lt;/strong&gt; Extremely durable tool that may last generations without needing repair, but if accuracy drifts or parts fail, you'll likely need to replace rather than repair it yourself.&lt;/p&gt;</t>
  </si>
  <si>
    <t>&lt;p&gt;Milton offers a standard 1-year limited warranty against defects in materials and workmanship, with some products receiving up to 3 years coverage. The brand has a strong reputation for durability with many users reporting decades of service from their tools.&lt;/p&gt;&lt;ul&gt;&lt;li&gt;&lt;strong&gt;Claim Process:&lt;/strong&gt; Requires contacting customer service for RMA form, shipping product back at customer expense, and waiting for inspection.&lt;/li&gt;&lt;li&gt;&lt;strong&gt;Coverage Limitations:&lt;/strong&gt; Excludes damage from drops, misuse, or normal wear and tear. "End of life" from intensive use within a year is not covered.&lt;/li&gt;&lt;li&gt;&lt;strong&gt;User Experience:&lt;/strong&gt; Mixed reports on warranty support. Some users mention difficulties getting support directly from Milton, being redirected to retailers instead.&lt;/li&gt;&lt;/ul&gt;&lt;br&gt;&lt;p&gt;&lt;strong&gt;Bottom line:&lt;/strong&gt; While Milton's quality typically means few need to use the warranty, the terms are industry-standard with moderate hassle in the claim process. The company has fair resolution for most manufacturing defects but excludes typical damage scenarios.&lt;/p&gt;</t>
  </si>
  <si>
    <t xml:space="preserve">&lt;p&gt;&amp;lt;p&amp;gt;No sustainability information found in the reviews. Users focus entirely on durability, accuracy, and country of origin (Made in USA) but don&amp;#39;t mention materials sourcing, recycling, packaging, or environmental impact.&amp;lt;/p&amp;gt;&amp;lt;ul&amp;gt;&amp;lt;li&amp;gt;&amp;lt;strong&amp;gt;Durability signals:&amp;lt;/strong&amp;gt; Multiple reviewers mention gauges lasting 40-50 years and professionals using them daily for years, suggesting excellent longevity that reduces replacement waste&amp;lt;/li&amp;gt;&amp;lt;li&amp;gt;&amp;lt;strong&amp;gt;Repairability concerns:&amp;lt;/strong&amp;gt; Several users report that inaccurate gauges cannot be calibrated and Milton directs them to retailers rather than offering repair services&amp;lt;/li&amp;gt;&amp;lt;li&amp;gt;&amp;lt;strong&amp;gt;Material choices:&amp;lt;/strong&amp;gt; All-metal construction mentioned frequently, but no details on whether materials are recycled or sustainably sourced&amp;lt;/li&amp;gt;&amp;lt;/ul&amp;gt;&amp;lt;br&amp;gt;&amp;lt;p&amp;gt;&amp;lt;strong&amp;gt;Bottom line:&amp;lt;/strong&amp;gt; While the gauges appear built to last decades (reducing waste through longevity), there&amp;#39;s zero discussion of environmental practices, sustainable materials, or end-of-life recycling in any reviews.&amp;lt;/p&amp;gt;&lt;/p&gt;
</t>
  </si>
  <si>
    <t>&lt;p&gt;Milton tire pressure gauges have a strong reputation in the BIFL community as the gold standard for quality and durability. Users consistently praise their reliability and Made-in-USA construction.&lt;/p&gt;&lt;ul&gt;&lt;li&gt;&lt;strong&gt;Durability:&lt;/strong&gt; Many users report Milton gauges lasting 30-50 years of regular use, with people often replacing their grandfather's worn Milton with a new one.&lt;/li&gt;&lt;li&gt;&lt;strong&gt;Quality concerns:&lt;/strong&gt; Recent reports of inaccurate readings out of the box (off by 4-10 PSI) suggest possible quality control issues with newer production.&lt;/li&gt;&lt;li&gt;&lt;strong&gt;Practical design:&lt;/strong&gt; The long body and straight-foot chuck design is particularly valued by professionals and truck owners for accessing difficult valve stems.&lt;/li&gt;&lt;/ul&gt;&lt;br&gt;&lt;p&gt;&lt;strong&gt;Bottom line:&lt;/strong&gt; A community favorite with exceptional durability, though recent accuracy inconsistencies have raised some concerns among long-time brand loyalists.&lt;/p&gt;</t>
  </si>
  <si>
    <t>Milton tire pressure gauges offer legendary durability with their tank-like, all-metal construction, but suffer from inconsistent quality control in modern manufacturing. At their best, these Made-in-USA gauges can last generations (40-50 years), making them BIFL-worthy for professionals and serious DIYers. However, accuracy issues out of the box (4-10 PSI off) with no calibration option create a frustrating gamble. You're either getting a lifetime tool or an expensive paperweight with minimal warranty protection. Best for those who can verify accuracy immediately upon purchase.</t>
  </si>
  <si>
    <t>"Built like tanks with all-metal construction that professionals trust after years of drops and abuse</t>
  </si>
  <si>
    <t>No user calibration option or parts availability if accuracy drifts - repair isn't DIY-friendly despite durable construction</t>
  </si>
  <si>
    <t>Standard 1-year limited warranty with moderate hassle: you pay shipping, wait for inspection, and many damage scenarios aren't covered</t>
  </si>
  <si>
    <t>Premium price justified only if you get a properly calibrated unit that matches the legacy quality</t>
  </si>
  <si>
    <t>Community considers Milton the gold standard for pressure gauges, though recent accuracy complaints have shaken long-time brand loyalists</t>
  </si>
  <si>
    <t>Milton tire pressure gauges feature precision-engineered construction with plated brass tubes and 4-sided nylon indicator bars. The 13¼-inch straight-foot dual head chuck design provides excellent access to valve stems, measuring from 10-160 PSI in 2 lb increments. Favored by automotive professionals for their all-metal durability and reliable readings, these American-made gauges are built to withstand decades of regular use.</t>
  </si>
  <si>
    <t>30-50 years with proper handling and storage</t>
  </si>
  <si>
    <t>What is the pressure range of Milton tire pressure gauges?</t>
  </si>
  <si>
    <t>Milton tire pressure gauges typically offer a wide range of measurement, with some digital models measuring from 0 to 250 PSI, while low-pressure gauges cover ranges such as 5-50 PSI, suitable for various vehicle types and tire pressures.</t>
  </si>
  <si>
    <t>How accurate are Milton tire pressure gauges?</t>
  </si>
  <si>
    <t>Milton tire pressure gauges are designed to meet industry standards like ANSI/ASME B40.1 for accuracy, providing readings stable within about 1.0 PSI; however, some users report accuracy concerns with certain models, noting up to several PSI discrepancies compared to other gauges.</t>
  </si>
  <si>
    <t>How do I properly use a Milton tire pressure gauge?</t>
  </si>
  <si>
    <t>To use a Milton tire pressure gauge, ensure tires are cold, remove the valve cap, place the gauge or chuck firmly onto the valve stem, read the pressure, then inflate or deflate if needed, and finally replace the valve cap; digital models often include features like automatic backlit displays and auto-off to aid use.</t>
  </si>
  <si>
    <t>Are Milton tire pressure gauges suitable for heavy-duty or tractor tires?</t>
  </si>
  <si>
    <t>Yes, Milton offers specific air/water-filled pencil-type tire pressure gauges designed for low pressure ranges (5-50 PSI) that are durable and accurate for tractor, air, and water-filled tires, making them appropriate for heavy-duty applications.</t>
  </si>
  <si>
    <t>Do Milton tire pressure gauges come with additional accessories or features?</t>
  </si>
  <si>
    <t>Many Milton gauges come with multifunctional features such as inflating, deflating, and measuring in one tool; digital models include LED backlit displays and ergonomic pistol grip designs, and kits may include valve core tools, valve caps, seal tape, and durable rubber hoses with air chucks for convenience and durability.</t>
  </si>
  <si>
    <t>All-metal, tank-like construction</t>
  </si>
  <si>
    <t>Many units last 40-50 years</t>
  </si>
  <si>
    <t>Made in USA craftsmanship</t>
  </si>
  <si>
    <t>Long body accesses difficult valve stems</t>
  </si>
  <si>
    <t>Recent models often 4-10 PSI inaccurate</t>
  </si>
  <si>
    <t>No user calibration option</t>
  </si>
  <si>
    <t>Limited direct customer support</t>
  </si>
  <si>
    <t>Inconsistent quality control on newer units</t>
  </si>
  <si>
    <t>{"frequency":{"frequency":"Monthly / As Needed","description":"Check and clean the tire pressure gauge monthly or whenever accuracy seems off to ensure reliable readings and performance."},"steps":[{"step":1,"title":"Clean","icon":"clean","description":"Wipe the gauge with a clean, dry cloth to remove dirt and debris. Avoid soaking or immersing the gauge in any liquid or cleaning solution as Milton gauges should never be dipped or oiled.","products":[{"name":"Microfiber Cleaning Cloth","price":"$5-10"}]},{"step":2,"title":"Condition / Maintain","icon":"condition","description":"Inspect the air chuck washers regularly and replace them if worn to maintain proper sealing. Do not oil, lubricate, or tamper with internal components as this can affect calibration and function.","products":[{"name":"Replacement Air Chuck Washers","price":"$5-15"}]},{"step":3,"title":"Protect / Store","icon":"protect","description":"Store the tire pressure gauge in a clean, dry place away from extreme temperatures and moisture to prevent damage and preserve calibration accuracy. Keep the gauge covered or in a toolbox when not in use.","products":[]}]}</t>
  </si>
  <si>
    <t>Many Milton analog tire pressure gauges, including popular models like S-921 and S-925, are made in the USA; however, some digital gauges and accessory components may be imported.</t>
  </si>
  <si>
    <t>tire pressure gauge, automotive tools, precision measurement, all-metal construction, made in usa, professional grade, vehicle maintenance, long-lasting, dual head chuck, brass construction</t>
  </si>
  <si>
    <t>Professional auto shop maintenance, Regular tire pressure monitoring, Accessing difficult valve stems, Long-haul truck maintenance, DIY vehicle maintenance</t>
  </si>
  <si>
    <t>""Many reviewers are replacing 40-50 year old Milton gauges that still worked but had a lot of wear, proving the design can last generations." – Professional reviews</t>
  </si>
  <si>
    <t>Multiple loyal customers report gauges arriving 4-10 PSI off right out of the box, with no calibration option and Milton telling customers they can't help." – Forum users</t>
  </si>
  <si>
    <t>62 Max+ Infrared Thermometer</t>
  </si>
  <si>
    <t>https://www.amazon.com/Fluke-MAX-Thermometer-Contact-Degree/dp/B0089N2ZH6?&amp;amp;linkCode=ll1&amp;amp;tag=buyitforlife08-20&amp;amp;linkId=67e4b9c95e0256f57f4a84064f35ce05&amp;amp;language=en_US&amp;amp;ref_=as_li_ss_tl</t>
  </si>
  <si>
    <t>https://amzn.to/46tXb1k</t>
  </si>
  <si>
    <t>B0089N2ZH6</t>
  </si>
  <si>
    <t>https://docs.google.com/document/d/1Z0cEpt1AnIIdT-3s02WOBoqQDRj3-B1dnhtHPBvQaTg</t>
  </si>
  <si>
    <t>https://docs.google.com/document/d/1x6mAy5h2qCXF_t-E7UHNKpkjLuY-Yn8932_FT5ExMCU/edit</t>
  </si>
  <si>
    <t>https://docs.google.com/document/d/188-fYN_jgjsRmBYVh9E3SG0Qv_2mvTwCy0n0Alw0lX4/edit</t>
  </si>
  <si>
    <t>https://docs.google.com/document/d/1zUQQvqatzpXWdVy4G7Rcd4QAKfOk-sT4jBWqnsBtMx8/edit</t>
  </si>
  <si>
    <t>https://docs.google.com/document/d/1WVmq0jsBcB7lHdeBN3sMyadW7LQwKdcXF5CWxIIOw4M/edit</t>
  </si>
  <si>
    <t>https://www.amazon.com/stores/FlukeCorporation/page/C7019F97-0BF6-4687-8CAC-015ABB5DB057?is_byline_deeplink=true&amp;deeplink=DD3813EA-72DB-459D-8192-FCAA225E9C05&amp;redirect_store_id=C7019F97-0BF6-4687-8CAC-015ABB5DB057&amp;lp_asin=B0089N2ZH6&amp;ref_=ast_bln&amp;store_ref=bl_ast_dp_brandLogo_sto</t>
  </si>
  <si>
    <t>https://m.media-amazon.com/images/I/61s2T8Q6l2L._SL1500_.jpg</t>
  </si>
  <si>
    <t>https://m.media-amazon.com/images/I/61s2T8Q6l2L._SL1500_.jpg, https://m.media-amazon.com/images/I/61eJNVLsF-L._SL1500_.jpg, https://m.media-amazon.com/images/I/71DZuuba8PL._SL1500_.jpg, https://m.media-amazon.com/images/I/71LKi8WZ+BL._SL1500_.jpg</t>
  </si>
  <si>
    <t>Industrial &amp; Scientific &gt; Test, Measure &amp; Inspect &gt; Temperature &amp; Humidity &gt; Thermometers &gt; Infrared Thermometers</t>
  </si>
  <si>
    <t>Infrared thermometer for non-contact surface temperature measurement for use in monitoring electrical, mechanical, HVAC, and automotive systems Measures temperature from 30 to 650 degrees C (22 to 1202 degrees F) with an accuracy of or 1 degree C or or 1.0 percent of the reading from 0 to 650 degrees C Dual lasers rotate to pinpoint the edges of the measurement area Displays the minimum, the maximum, the difference between the 2 temperatures, and the average temperatures Certified IP54 for protection against dust and splashing liquid Small and lightweight, making it easy to clip to your tool belt or belt loop Precise laser technology makes for more accurate and repeatable measurements The large backlit display makes it easier to read data, even in dark areas Dual rotating lasers to help you identify the area to be measured</t>
  </si>
  <si>
    <t>IP54 rated for water and dust resistance. Features. Withstands a 9.8 foot drop Test. Temperature range 62 Max 22 to 932 Max 22 to 1202. Adjustable emissivity. High and low alarms. Dimension 6.8 x 3.3 x 2.9 inches.</t>
  </si>
  <si>
    <t>3.35 x 6.89 x 2.95 inches; 6 ounces</t>
  </si>
  <si>
    <t>Infrared thermometer for non-contact surface temperature measurement for use in monitoring electrical, mechanical, HVAC, and automotive systems</t>
  </si>
  <si>
    <t>Measures temperature from 30 to 650 degrees C (22 to 1202 degrees F) with an accuracy of or 1 degree C or or 1.0 percent of the reading from 0 to 650 degrees C</t>
  </si>
  <si>
    <t>Dual lasers rotate to pinpoint the edges of the measurement area</t>
  </si>
  <si>
    <t>Displays the minimum, the maximum, the difference between the 2 temperatures, and the average temperatures</t>
  </si>
  <si>
    <t>Certified IP54 for protection against dust and splashing liquid</t>
  </si>
  <si>
    <t>&lt;p&gt;The Fluke 62 MAX+ shows classic Fluke build quality with a rubberized shock-resistant casing that handles drops and harsh environments, but a critical trigger failure after 3 years raises concerns about its BIFL credentials.&lt;/p&gt;&lt;ul&gt;&lt;li&gt;&lt;strong&gt;Tank-like exterior:&lt;/strong&gt; Users rave about the rugged construction - one says it will always give you accurate reliable readings provided you use it correctly, and many trust it for years of professional use in dust, moisture, and temperature extremes&lt;/li&gt;&lt;li&gt;&lt;strong&gt;Achilles heel emerges:&lt;/strong&gt; A detailed review reports after three years of light use the trigger is starting to fail with Fluke doesn't care so I guess I'll try to fix it myself - for a $160 tool, this component failure is concerning&lt;/li&gt;&lt;li&gt;&lt;strong&gt;Battery drain issues:&lt;/strong&gt; Multiple users report the single AA battery lasting less than 8 hours of use, plus the device doesn't store readings after auto-shutdown, adding to long-term hassle&lt;/li&gt;&lt;/ul&gt;&lt;br&gt;&lt;p&gt;&lt;strong&gt;Bottom line:&lt;/strong&gt; Built like a professional instrument with excellent accuracy and materials, but the trigger mechanism failure pattern and poor manufacturer support knock it down from true BIFL status - expect 5-10 years of solid use if you baby the trigger.&lt;/p&gt;</t>
  </si>
  <si>
    <t>&lt;p&gt;The Fluke 62 MAX+ has moderate repairability with notable limitations.&lt;/p&gt;&lt;ul&gt;&lt;li&gt;&lt;strong&gt;Trigger Mechanism Failure:&lt;/strong&gt; Multiple users report trigger failures after 2-3 years of use with limited manufacturer support for repairs. One user stated they'll try fixing it themselves with concerns about compromising water resistance.&lt;/li&gt;&lt;li&gt;&lt;strong&gt;Battery Replacement:&lt;/strong&gt; Uses standard AA batteries that are easily replaceable, though battery life is reported as shorter than expected.&lt;/li&gt;&lt;li&gt;&lt;strong&gt;Internal Access:&lt;/strong&gt; While the device has a rugged external case that protects from drops, there's no clear evidence of easy internal access for component repair or replacement beyond the battery compartment.&lt;/li&gt;&lt;li&gt;&lt;strong&gt;Documentation:&lt;/strong&gt; Manual is consistently criticized as nearly worthless, relying on cryptic pictograms that hinder user servicing and troubleshooting.&lt;/li&gt;&lt;/ul&gt;&lt;br&gt;&lt;p&gt;&lt;strong&gt;Bottom line:&lt;/strong&gt; While durable externally, this tool has questionable long-term repairability with potential trigger failures and limited manufacturer repair support, despite its professional-grade price point.&lt;/p&gt;</t>
  </si>
  <si>
    <t>&lt;p&gt;The Fluke 62 Max+ has a three-year limited warranty that covers manufacturing defects and material flaws, positioning it as a mid-tier professional instrument with respectable but not exceptional coverage.&lt;/p&gt;&lt;ul&gt;&lt;li&gt;&lt;strong&gt;Coverage Terms:&lt;/strong&gt; Covers defects in material and workmanship for 3 years from purchase date, but specifically excludes batteries, fuses, and damage from misuse, alteration, or contamination.&lt;/li&gt;&lt;li&gt;&lt;strong&gt;Claim Process:&lt;/strong&gt; Requires contacting authorized Fluke service centers with proof of purchase and return authorization. Customer responsible for shipping to service center.&lt;/li&gt;&lt;li&gt;&lt;strong&gt;User Experience:&lt;/strong&gt; Limited reports of warranty interactions, though one troubling account mentioned trigger failure after 3 years with poor manufacturer response, suggesting potential inconsistency in honoring claims.&lt;/li&gt;&lt;/ul&gt;&lt;br&gt;&lt;p&gt;&lt;strong&gt;Bottom line:&lt;/strong&gt; Fluke offers industry-standard 3-5 year coverage with a straightforward but formal process, though limited user reports suggest variable experiences when attempting warranty service.&lt;/p&gt;</t>
  </si>
  <si>
    <t xml:space="preserve">&lt;p&gt;&amp;lt;p&amp;gt;The reviews provide no meaningful sustainability information about this Fluke thermometer. Users focus entirely on durability, accuracy, and performance without mentioning recycled materials, energy efficiency, packaging waste, or end-of-life considerations.&amp;lt;/p&amp;gt;&amp;lt;ul&amp;gt;&amp;lt;li&amp;gt;&amp;lt;strong&amp;gt;No eco claims:&amp;lt;/strong&amp;gt; Neither Amazon nor Reddit reviews discuss environmental impact, carbon footprint, or sustainable manufacturing practices&amp;lt;/li&amp;gt;&amp;lt;li&amp;gt;&amp;lt;strong&amp;gt;Durability as proxy:&amp;lt;/strong&amp;gt; The rugged construction and three-year warranty suggest longevity, which indirectly reduces waste through fewer replacements&amp;lt;/li&amp;gt;&amp;lt;li&amp;gt;&amp;lt;strong&amp;gt;Repairability concerns:&amp;lt;/strong&amp;gt; One user reported trigger failure after three years with no manufacturer support, forcing DIY repairs that may compromise the device&amp;lt;/li&amp;gt;&amp;lt;/ul&amp;gt;&amp;lt;br&amp;gt;&amp;lt;p&amp;gt;&amp;lt;strong&amp;gt;Bottom line:&amp;lt;/strong&amp;gt; Without any sustainability data in the reviews, this gets a neutral 5.0 score. While built to last longer than cheap alternatives, there&amp;#39;s zero evidence of environmental responsibility beyond basic durability.&amp;lt;/p&amp;gt;&lt;/p&gt;
</t>
  </si>
  <si>
    <t>&lt;p&gt;The Fluke 62 Max+ is widely recognized as a high-quality, professional-grade infrared thermometer with strong BIFL potential. Reddit and Amazon reviews consistently praise its accuracy, reliability, and rugged construction.&lt;/p&gt;&lt;ul&gt;&lt;li&gt;&lt;strong&gt;Standout features:&lt;/strong&gt; Dual lasers for accurate targeting, adjustable emissivity for different materials, and durable construction that withstands drops and harsh environments.&lt;/li&gt;&lt;li&gt;&lt;strong&gt;Common complaints:&lt;/strong&gt; Terrible pictogram-only manual frustrates users, occasional trigger mechanism failures after a few years, and shorter-than-expected battery life.&lt;/li&gt;&lt;li&gt;&lt;strong&gt;Versatility:&lt;/strong&gt; Users employ it beyond industrial settings for cooking, home energy audits, and automotive diagnostics.&lt;/li&gt;&lt;/ul&gt;&lt;br&gt;&lt;p&gt;&lt;strong&gt;Bottom line:&lt;/strong&gt; Considered the gold standard in IR thermometers with exceptional accuracy that justifies its premium price, though some durability concerns and usability quirks prevent it from being a perfect BIFL candidate.&lt;/p&gt;</t>
  </si>
  <si>
    <t>The Fluke 62 MAX+ delivers professional-grade accuracy and rugged external construction, but falls short of true BIFL status due to a concerning pattern of trigger failures after 2-3 years. At $160, it's a solid investment for professionals who need precise measurements in harsh environments, though you should expect 5-10 years of service rather than decades. The IP54 water/dust resistance and drop protection are excellent, but the questionable long-term durability of the trigger mechanism and mediocre manufacturer support significantly limit its lifetime value.</t>
  </si>
  <si>
    <t>"Built like a tank externally with excellent measurement accuracy, but the critical trigger mechanism tends to fail after 3 years of even light use</t>
  </si>
  <si>
    <t>Limited repairability with poor documentation and concerns about compromising water resistance during DIY fixes</t>
  </si>
  <si>
    <t>Standard 3-year warranty covers manufacturing defects, but user reports suggest inconsistent manufacturer support for common failure points</t>
  </si>
  <si>
    <t>Premium price ($160) delivers professional accuracy and durability for harsh environments, but the 5-10 year practical lifespan doesn't match true BIFL expectations</t>
  </si>
  <si>
    <t>Universally praised for measurement precision and rugged exterior, though users consistently criticize the cryptic pictogram-only manual and poor battery life</t>
  </si>
  <si>
    <t>The Fluke 62 MAX+ Infrared Thermometer offers professional-grade temperature measurement in a rugged, portable package. With dual rotating lasers for precise targeting and IP54 protection against dust and moisture, it delivers accurate readings from -30°C to 650°C. The rubberized shock-resistant casing withstands harsh environments and drops, making it ideal for electrical, mechanical, HVAC, and automotive diagnostics.</t>
  </si>
  <si>
    <t>5-7 years of professional use, with potential trigger mechanism issues after 3+ years</t>
  </si>
  <si>
    <t>What is the temperature range of the Fluke 62 MAX+ Infrared Thermometer?</t>
  </si>
  <si>
    <t>The Fluke 62 MAX+ Infrared Thermometer measures temperatures from -30 °C to 650 °C (-22 °F to 1202 °F). It is designed for non-contact temperature measurements across various industrial applications.</t>
  </si>
  <si>
    <t>What is the distance to spot ratio of the Fluke 62 MAX+?</t>
  </si>
  <si>
    <t>The Fluke 62 MAX+ has a distance to spot ratio of 12:1, facilitated by its dual laser setup. This allows for accurate temperature measurements at a distance without the need for direct contact.</t>
  </si>
  <si>
    <t>How durable is the Fluke 62 MAX+ Infrared Thermometer?</t>
  </si>
  <si>
    <t>The Fluke 62 MAX+ is designed to be rugged, with a durable housing that can withstand a drop from 9.8 feet (3 meters). It also has an IP54 rating for dust and water resistance.</t>
  </si>
  <si>
    <t>What is the accuracy of the Fluke 62 MAX+ Infrared Thermometer?</t>
  </si>
  <si>
    <t>For temperatures above 0 °C (32 °F), the accuracy is ±1 °C or ±1 % of the reading, whichever is greater. For temperatures less than -10 °C (14 °F), the accuracy is ±3 °C.</t>
  </si>
  <si>
    <t>What kind of battery does the Fluke 62 MAX+ Infrared Thermometer use?</t>
  </si>
  <si>
    <t>The Fluke 62 MAX+ Infrared Thermometer is powered by a single, standard AA battery.</t>
  </si>
  <si>
    <t>Exceptional accuracy with dual laser targeting</t>
  </si>
  <si>
    <t>Rugged construction withstands drops and abuse</t>
  </si>
  <si>
    <t>Versatile for professional and home use</t>
  </si>
  <si>
    <t>Adjustable emissivity for different materials</t>
  </si>
  <si>
    <t>Trigger mechanism fails after 2-3 years</t>
  </si>
  <si>
    <t>Poor manual relies on confusing pictograms</t>
  </si>
  <si>
    <t>Short battery life drains AA quickly</t>
  </si>
  <si>
    <t>Limited manufacturer support for repairs</t>
  </si>
  <si>
    <t>{"frequency":{"frequency":"As Needed","description":"Maintain your thermometer when visibly dirty, after exposure to contaminants, or when switching batteries to ensure reliable performance."},"steps":[{"step":1,"title":"Clean","icon":"clean","description":"Use soap and water on a damp sponge or soft cloth to clean the case. Carefully wipe the lens with a moist cotton swab. Never immerse the unit in water.","products":[{"name":"Mild Dish Soap","price":"$5"},{"name":"Soft Cleaning Cloth","price":"$3"}]},{"step":2,"title":"Condition / Maintain","icon":"condition","description":"Replace the AA battery when the display indicates low power. Keep the lens and case free from dust, oil, and debris for accurate measurements.","products":[{"name":"AA IEC LR06 Battery","price":"$1-2"}]},{"step":3,"title":"Protect / Store","icon":"protect","description":"Store the thermometer in a dry, dust-free case or pouch. Avoid exposure to excessive heat, moisture, or direct sunlight. Do not leave the thermometer on or near high-temperature objects.","products":[]}]}</t>
  </si>
  <si>
    <t>Manufactured in China for Fluke's MAX series infrared thermometers</t>
  </si>
  <si>
    <t>infrared thermometer, temperature measurement, diagnostic tool, dual laser, professional equipment, hvac tool, non-contact measurement, rugged design, industrial testing, fluke</t>
  </si>
  <si>
    <t>HVAC system diagnostics, Electrical hotspot detection, Automotive troubleshooting, Home energy audits, Industrial equipment maintenance</t>
  </si>
  <si>
    <t>""Will always give you accurate reliable readings provided you use it correctly - trusted for years of professional use in dust, moisture, and temperature extremes." – Amazon reviewer</t>
  </si>
  <si>
    <t>After three years of light use the trigger is starting to fail and Fluke doesn't care so I guess I'll try to fix it myself." – Reddit user</t>
  </si>
  <si>
    <t>Rubis</t>
  </si>
  <si>
    <t>Classic Tweezers</t>
  </si>
  <si>
    <t>https://www.amazon.com/Rubis-Classic-Switzerland-Renowned-Precision/dp/B0000ZG71Q?&amp;amp;linkCode=ll1&amp;amp;tag=buyitforlife08-20&amp;amp;linkId=f9f2e2c2e99024f98d39f91f440771ef&amp;amp;language=en_US&amp;amp;ref_=as_li_ss_tl</t>
  </si>
  <si>
    <t>https://amzn.to/3Vq5I0q</t>
  </si>
  <si>
    <t>B0000ZG71Q</t>
  </si>
  <si>
    <t>https://docs.google.com/document/d/1GAJwXrgckZQG0z7wUbLJVxdxk3PnJGDIltPCJ_BaSrI</t>
  </si>
  <si>
    <t>https://docs.google.com/document/d/1eo8X1_6wuGzsNgMPF_p71Pa3JKFAUY4nmYa6zRsUe2Q/edit</t>
  </si>
  <si>
    <t>https://docs.google.com/document/d/1S3SEBRvGvIu_u0dy9KAJAjRo_lqqkGoFAayAjMsiH3M/edit</t>
  </si>
  <si>
    <t>https://docs.google.com/document/d/1M_Pk6eRAF87350myLAPm7xeGizlpF9krELLsqmjmajw/edit</t>
  </si>
  <si>
    <t>https://docs.google.com/document/d/11IUPxKYxvUYWw36iq5Ii4KRZ9YumqG7pDaDkZfYIWLY/edit</t>
  </si>
  <si>
    <t>https://www.amazon.com/stores/Rubis/page/F740B696-9FC6-4AED-A078-DA5EAAF608C9?is_byline_deeplink=true&amp;deeplink=E97ABED4-0C5F-4BA5-8307-1858665B5F26&amp;redirect_store_id=F740B696-9FC6-4AED-A078-DA5EAAF608C9&amp;lp_asin=B0000ZG71Q&amp;ref_=ast_bln&amp;store_ref=bl_ast_dp_brandLogo_sto</t>
  </si>
  <si>
    <t>https://m.media-amazon.com/images/I/71QHZIQAxHS._SL1500_.jpg</t>
  </si>
  <si>
    <t>https://m.media-amazon.com/images/I/71QHZIQAxHS._SL1500_.jpg, https://m.media-amazon.com/images/I/21kBwGzeizL.jpg</t>
  </si>
  <si>
    <t>Precise by Design: Our classic tweezers feature perfectly aligned slanted tips to provide precise closure. This allows you to securely grasp and remove hairs with ease—great for use on eyebrows, upper lip, chin, and other sensitive areas. A Powerful Tool: Make swift work of defining and beautifying brows by removing even fine facial hair from the upper lip and chin; for best results, pull hair in the direction of growth. Tweezers may also be used for applying false eyelashes. Professional Results: Our tweezers are must-haves for brow stylists, makeup artists, and estheticians, so you can enjoy salon-level results. Every pair is made from high-quality, surgical stainless steel that offers flexibility for many years. Handmade by Experts: Ergonomically designed by experts with more than 50 years of experience in the industry, our tweezers retain their flexibility and tension for years, allowing for easy handling and preventing hand fatigue. Cleaning and Care: Clean the stainless steel after each use. We recommend using the protective cap on tips when not in use; should the tweezers be dropped, tips may become damaged and affect their functionality.</t>
  </si>
  <si>
    <t>1 x 2 x 4 inches; 0.48 ounces</t>
  </si>
  <si>
    <t>Precise by Design: Our classic tweezers feature perfectly aligned slanted tips to provide precise closure. This allows you to securely grasp and remove hairs with ease—great for use on eyebrows, upper lip, chin, and other sensitive areas.</t>
  </si>
  <si>
    <t>A Powerful Tool: Make swift work of defining and beautifying brows by removing even fine facial hair from the upper lip and chin; for best results, pull hair in the direction of growth. Tweezers may also be used for applying false eyelashes.</t>
  </si>
  <si>
    <t>Professional Results: Our tweezers are must-haves for brow stylists, makeup artists, and estheticians, so you can enjoy salon-level results. Every pair is made from high-quality, surgical stainless steel that offers flexibility for many years.</t>
  </si>
  <si>
    <t>Handmade by Experts: Ergonomically designed by experts with more than 50 years of experience in the industry, our tweezers retain their flexibility and tension for years, allowing for easy handling and preventing hand fatigue.</t>
  </si>
  <si>
    <t>Cleaning and Care: Clean the stainless steel after each use. We recommend using the protective cap on tips when not in use; should the tweezers be dropped, tips may become damaged and affect their functionality.</t>
  </si>
  <si>
    <t>&lt;p&gt;The community is split between loyalists praising 20+ year old pairs and frustrated buyers whose new tweezers failed immediately. Swiss-made Rubis shows it CAN build heirloom-grade tools, but extreme tip fragility and declining quality control torpedo its BIFL status.&lt;/p&gt;&lt;ul&gt;&lt;li&gt;&lt;strong&gt;Drop once = dead:&lt;/strong&gt; Users warn that even a single drop onto tile will bend tips beyond repair, forcing you to baby a $32 tool. One reviewer called them medical-grade precision tools, another said keep plastic tip covers on tweezers or you'll need to buy a new pair.&lt;/li&gt;&lt;li&gt;&lt;strong&gt;No warranty = no recourse:&lt;/strong&gt; Unlike competitor Tweezerman's lifetime sharpening, Rubis offers zero manufacturer support when tips dull or break. Reddit users specifically cite this as a dealbreaker — there is absolutely NO WARRANTY on these $30-35/pair tweezers.&lt;/li&gt;&lt;li&gt;&lt;strong&gt;Quality roulette:&lt;/strong&gt; Long-timers report these are NOT the same as I've been buying for the last 20 years, while others receive defective units that won't grip hair out of the box. The polarized reviews suggest major consistency issues.&lt;/li&gt;&lt;/ul&gt;&lt;br&gt;&lt;p&gt;&lt;strong&gt;Bottom line:&lt;/strong&gt; Could've been great, but fragile tips that break from normal use and zero warranty support make these a risky BIFL bet. For $32, you're gambling on getting a good pair that you'll need to treat like fine china.&lt;/p&gt;</t>
  </si>
  <si>
    <t>&lt;p&gt;Rubis tweezers offer premium precision but extremely poor repairability due to fragile tips and zero manufacturer support.&lt;/p&gt;&lt;ul&gt;&lt;li&gt;&lt;strong&gt;Fragility:&lt;/strong&gt; Multiple users report that dropping tweezers once on a hard surface permanently bends or misaligns the tips, rendering them useless.&lt;/li&gt;&lt;li&gt;&lt;strong&gt;No manufacturer support:&lt;/strong&gt; Despite the high price, Rubis offers absolutely no warranty or sharpening service, unlike competitor Tweezerman's free lifetime sharpening.&lt;/li&gt;&lt;li&gt;&lt;strong&gt;Third-party options:&lt;/strong&gt; Some users mention finding private sharpening services like Custom Sharpening, but this is not manufacturer-backed and results are inconsistent.&lt;/li&gt;&lt;/ul&gt;&lt;br&gt;&lt;p&gt;&lt;strong&gt;Bottom line:&lt;/strong&gt; These tweezers are precision tools with no repair pathway - when damaged (which happens easily), they become expensive disposables. The complete absence of manufacturer support severely limits their BIFL credentials.&lt;/p&gt;</t>
  </si>
  <si>
    <t>&lt;p&gt;Rubis claims a "lifetime warranty" but it's extremely limited in practice and difficult to claim. Multiple user reports indicate zero manufacturer support when tweezers break or become misaligned.&lt;/p&gt;&lt;ul&gt;&lt;li&gt;&lt;strong&gt;Official Terms:&lt;/strong&gt; Warranty covers only manufacturing defects, explicitly excludes damage from drops or normal wear.&lt;/li&gt;&lt;li&gt;&lt;strong&gt;User Experience:&lt;/strong&gt; Many customers report no recourse when tips misalign or dull, contrasting with competitor Tweezerman's free sharpening service.&lt;/li&gt;&lt;li&gt;&lt;strong&gt;Fragility Concern:&lt;/strong&gt; Product is described as extremely delicate; dropping once can render tweezers useless, yet this common scenario is explicitly excluded from coverage.&lt;/li&gt;&lt;/ul&gt;&lt;br&gt;&lt;p&gt;&lt;strong&gt;Bottom line:&lt;/strong&gt; Despite the "lifetime warranty" language, Rubis offers minimal practical protection with numerous exclusions and poor support infrastructure. This is essentially a disposable premium product that fails the BIFL test.&lt;/p&gt;</t>
  </si>
  <si>
    <t xml:space="preserve">&lt;p&gt;&amp;lt;p&amp;gt;No sustainability claims or evidence found in any reviews. Users focus entirely on durability and performance without mentioning eco-friendly materials, packaging, or manufacturing practices.&amp;lt;/p&amp;gt;&amp;lt;ul&amp;gt;&amp;lt;li&amp;gt;&amp;lt;strong&amp;gt;Material Quality:&amp;lt;/strong&amp;gt; Swiss-made surgical stainless steel praised for lasting decades when cared for properly&amp;lt;/li&amp;gt;&amp;lt;li&amp;gt;&amp;lt;strong&amp;gt;Repairability Gap:&amp;lt;/strong&amp;gt; Major complaint that Rubis offers no warranty or sharpening service, forcing replacement instead of repair&amp;lt;/li&amp;gt;&amp;lt;li&amp;gt;&amp;lt;strong&amp;gt;Extreme Fragility:&amp;lt;/strong&amp;gt; Tips bend permanently if dropped once, turning a potentially lifelong tool into instant waste&amp;lt;/li&amp;gt;&amp;lt;/ul&amp;gt;&amp;lt;br&amp;gt;&amp;lt;p&amp;gt;&amp;lt;strong&amp;gt;Bottom line:&amp;lt;/strong&amp;gt; Built to last with quality materials but zero sustainability transparency and no repair options make this a mixed bag for eco-conscious buyers.&amp;lt;/p&amp;gt;&lt;/p&gt;
</t>
  </si>
  <si>
    <t>&lt;p&gt;Rubis tweezers have a highly polarized reputation among BIFL enthusiasts - traditionally revered for precision but increasingly criticized for declining quality.&lt;/p&gt;&lt;ul&gt;&lt;li&gt;&lt;strong&gt;Long-term users:&lt;/strong&gt; Older models have passionate advocates who've used the same pair for 10-20+ years, citing unmatched precision for grabbing the finest hairs.&lt;/li&gt;&lt;li&gt;&lt;strong&gt;Quality concerns:&lt;/strong&gt; Significant complaints about extreme fragility, misaligned tips in newer models, and inconsistent manufacturing compared to older versions.&lt;/li&gt;&lt;li&gt;&lt;strong&gt;Major BIFL red flag:&lt;/strong&gt; No warranty or repair service offered, unlike competitor Tweezerman's lifetime sharpening policy.&lt;/li&gt;&lt;/ul&gt;&lt;br&gt;&lt;p&gt;&lt;strong&gt;Bottom line:&lt;/strong&gt; Once considered the gold standard but now a risky investment due to quality control issues and zero manufacturer support when they inevitably need repair.&lt;/p&gt;</t>
  </si>
  <si>
    <t>Rubis tweezers represent a high-risk BIFL gamble. While some users report decades of service from older models, contemporary versions suffer from extreme fragility, inconsistent quality control, and zero manufacturer support. The precision engineering is undeniable when you get a good pair, but the complete absence of warranty service and tips that permanently bend from a single drop make these $30+ tweezers questionable investments. Best for those who handle tools with surgical care and accept no repair pathway exists when they inevitably dull or misalign.</t>
  </si>
  <si>
    <t>"Premium price buys potential precision but extreme fragility – tips permanently bend from a single drop onto a hard surface</t>
  </si>
  <si>
    <t>Zero repairability pathway – unlike competitor Tweezerman's free sharpening, Rubis offers no manufacturer support</t>
  </si>
  <si>
    <t>Despite "lifetime warranty" language, practical coverage is nearly nonexistent with all common damage scenarios excluded</t>
  </si>
  <si>
    <t>At $32+, you're paying for Swiss engineering but gambling on quality control roulette with no recourse if you lose</t>
  </si>
  <si>
    <t>Community consensus shows declining reliability – veteran users note "these are NOT the same I've been buying for 20 years"</t>
  </si>
  <si>
    <t>Rubis Classic Tweezers feature precision-crafted slanted tips made from high-quality surgical stainless steel. Designed for exceptional accuracy and control, these Swiss-made tweezers excel at grasping even the finest hairs. The ergonomic design prevents hand fatigue during use, while the professional-grade construction delivers the precision demanded by makeup artists and estheticians.</t>
  </si>
  <si>
    <t>5-10 years with careful handling and proper storage</t>
  </si>
  <si>
    <t>What material are the Rubis Classic Tweezers made of?</t>
  </si>
  <si>
    <t>The Rubis Classic Tweezers are made of high-quality surgical stainless steel, which allows them to be easily disinfected, sterilized, or placed in an autoclave for hygiene purposes.</t>
  </si>
  <si>
    <t>What type of tip do Rubis Classic Tweezers have and why is it beneficial?</t>
  </si>
  <si>
    <t>Rubis Classic Tweezers have a slanted tip designed to nestle perfectly to the curve of eyebrows, enabling precise and comfortable hair removal including fine hairs and initial stubble, with the quality design facilitating good grip of the hair at the root, which slows regrowth.</t>
  </si>
  <si>
    <t>Are Rubis Classic Tweezers suitable for professional use?</t>
  </si>
  <si>
    <t>Yes, Rubis Classic Tweezers are favored by many brow stylists, estheticians, and makeup artists due to their precision, durability, and easy handling, making them a professional-quality tool.</t>
  </si>
  <si>
    <t>How durable are the Rubis Classic Tweezers and what should I avoid?</t>
  </si>
  <si>
    <t>The tweezers are handmade and durable, but their functionality may be compromised if accidentally dropped on a hard surface. It is recommended to use the provided protective cap when storing them.</t>
  </si>
  <si>
    <t>Can I disinfect or sterilize my Rubis Classic Tweezers?</t>
  </si>
  <si>
    <t>Yes, they can be disinfected or sterilized including by autoclave sterilization, but it is advised not to disinfect or sterilize the coated portion of the tweezers if applicable, to maintain quality.</t>
  </si>
  <si>
    <t>Exceptional precision for fine hair removal</t>
  </si>
  <si>
    <t>Swiss-made surgical stainless steel construction</t>
  </si>
  <si>
    <t>Some pairs last 10-20+ years</t>
  </si>
  <si>
    <t>Renowned for tip alignment when new</t>
  </si>
  <si>
    <t>Extremely fragile tips bend if dropped</t>
  </si>
  <si>
    <t>No warranty or sharpening service</t>
  </si>
  <si>
    <t>Inconsistent quality control in newer models</t>
  </si>
  <si>
    <t>High price without repair options</t>
  </si>
  <si>
    <t>{"frequency":{"frequency":"As Needed, preferably after each use","description":"Clean the tweezers after each use to maintain hygiene and optimal performance. Regular maintenance ensures long-term durability and precise functionality."},"steps":[{"step":1,"title":"Clean","icon":"clean","description":"Clean with warm water and mild soap using a soft, non-abrasive cloth. Avoid soaking or prolonged immersion in cleaning solutions, and do not use abrasive materials or harsh chemicals. Rinse thoroughly and dry completely to prevent staining.","products":[{"name":"Gentle mild soap","price":"$5-10"}]},{"step":2,"title":"Condition / Maintain","icon":"condition","description":"No specific conditioning required; simply ensure the tweezers are kept dry and free of residues. Avoid disinfecting or sterilizing any coated portions chemically as it may damage the coating; sterilization is only recommended for uncoated stainless steel parts if applicable.","products":[]},{"step":3,"title":"Protect / Store","icon":"protect","description":"Always store tweezers in a clean, dry place, ideally in the protective cap provided to shield tips from damage. Avoid prolonged exposure to direct sunlight and prevent falling onto hard surfaces to maintain tip precision.","products":[]}]}</t>
  </si>
  <si>
    <t>Rubis Classic Tweezers are handmade in Switzerland and undergo a 45-step process rooted in Swiss precision craftsmanship.</t>
  </si>
  <si>
    <t>precision tweezers, stainless steel, beauty tools, eyebrow grooming, swiss made, slanted tips, professional grade, facial hair removal, makeup accessories</t>
  </si>
  <si>
    <t>Precision eyebrow grooming, Fine hair removal, Applying false eyelashes, Professional beauty treatments</t>
  </si>
  <si>
    <t>""Drop once = dead. Users warn that even a single drop onto tile will bend tips beyond repair, forcing you to baby a $32 tool." – Reddit users</t>
  </si>
  <si>
    <t>Could've been great, but fragile tips that break from normal use and zero warranty support make these a risky BIFL bet." – BIFL reviewer</t>
  </si>
  <si>
    <t>Malteser</t>
  </si>
  <si>
    <t>Tweezers</t>
  </si>
  <si>
    <t>https://www.amazon.com/Profinox-Straight-Stainless-Tweezers-Malteser/dp/B005S6YSQ8?crid=2EW6OPSCPMYLG&amp;amp;dib=eyJ2IjoiMSJ9.EN9RbwQwiAK7CpIHeM_KvkVdxEqM8ZNEfEyGc_BEkNoG63N05ov-LpwIa3iEZ1uZoNFWOjc0DPwsHj5gdBP3iEXMI4WFpC5zdIuOVuQ2_D-GivwtS2YG-yAOF6NVu2g0HthFjzDPc_jYWrNwMqLnLCDgPqTWm4ei6FKrS0hVcg7Og6uZ3GaJH-eYkS3uudZxQ3MINO3i5BDcXSU3U3_Vg5SXGTba4bm92M5tZNTolVIGpn39lpRbjvLBz59mjNRWucFfBO6tmtLDZK7JkvIq91g97qeQUTE-dhZ7jzfujAE.BE38h7KA0yixcAbGl7UXwp5CSBOEhErbzRXa_HICgxU&amp;amp;dib_tag=se&amp;amp;keywords=malteser+tweezers&amp;amp;qid=1705557051&amp;amp;sprefix=Malteser%2Caps%2C172&amp;amp;sr=8-8&amp;amp;linkCode=ll1&amp;amp;tag=buyitforlife08-20&amp;amp;linkId=125ce0040abb0eb445aed931e55dd645&amp;amp;language=en_US&amp;amp;ref_=as_li_ss_tl</t>
  </si>
  <si>
    <t>https://amzn.to/46xuaSx</t>
  </si>
  <si>
    <t>B005S6YSQ8</t>
  </si>
  <si>
    <t>https://docs.google.com/document/d/1U1ErGkO_wfTUgjOOycPwPgiKZzHICTszp4hb8APTYgo</t>
  </si>
  <si>
    <t>https://docs.google.com/document/d/1V5Z-zC2W5YGH4u_jhQwFSDnPJ_wp5-6UMSw16S8WBss/edit</t>
  </si>
  <si>
    <t>https://docs.google.com/document/d/1BJPmf1_C96J0bDQKE4esHsgtyiOIlm34RiSYN7uy9kU/edit</t>
  </si>
  <si>
    <t>https://docs.google.com/document/d/1I8oAvi8ZqnH0kS9YRTm4_-SWV0olCuPQO8OLxgyiCXc/edit</t>
  </si>
  <si>
    <t>https://docs.google.com/document/d/1g4IUIZhGRy3NYfO5SMVfeja1eDhTeYWDhHRYJ-FF62k/edit</t>
  </si>
  <si>
    <t>https://www.amazon.com/s/ref=bl_dp_s_web_0?ie=UTF8&amp;search-alias=aps&amp;field-keywords=Malteser</t>
  </si>
  <si>
    <t>https://m.media-amazon.com/images/I/31VCEisp00L.jpg</t>
  </si>
  <si>
    <t>HANDMADE IN GERMANY - these tools are not cheap Asian imitations. These items are handcrafted by adult artisans in Solingen, Germany. STAINLESS STEEL - High quality durable stainless steel is rust free with proper care. ETHICALLY MADE - Each item is handcrafted in a socially and environmentally responsible facility that refuses to contribute to the growing issues of child or slave labor.</t>
  </si>
  <si>
    <t>HANDMADE IN GERMANY - these tools are not cheap Asian imitations. These items are handcrafted by adult artisans in Solingen, Germany.</t>
  </si>
  <si>
    <t>STAINLESS STEEL - High quality durable stainless steel is rust free with proper care.</t>
  </si>
  <si>
    <t>ETHICALLY MADE - Each item is handcrafted in a socially and environmentally responsible facility that refuses to contribute to the growing issues of child or slave labor.</t>
  </si>
  <si>
    <t>&lt;p&gt;Malteser gets serious respect from the BIFL crowd, though the Amazon reviews raise some red flags about consistency.&lt;/p&gt;&lt;ul&gt;&lt;li&gt;&lt;strong&gt;Heritage alert:&lt;/strong&gt; Multiple Reddit users specifically called out Malteser as BIFL quality alongside Swiss and French brands - one user listed them among only three brands worth buying for life&lt;/li&gt;&lt;li&gt;&lt;strong&gt;Mixed performance:&lt;/strong&gt; Amazon users split between able to grab short fine hair with no issues versus complete failure where they will not get fine hair at all - suggesting possible quality control issues&lt;/li&gt;&lt;li&gt;&lt;strong&gt;German engineering:&lt;/strong&gt; Made in Germany (likely Solingen), which Reddit users consistently flag as a quality indicator after witnessing Tweezerman's decline when they moved production from Germany to India&lt;/li&gt;&lt;/ul&gt;&lt;br&gt;&lt;p&gt;&lt;strong&gt;Bottom line:&lt;/strong&gt; The BIFL community's endorsement carries weight here, but that one Amazon user's total failure is concerning. At $25, these should outlast drugstore junk by years, but maybe not decades like vintage Tweezerman.&lt;/p&gt;</t>
  </si>
  <si>
    <t>&lt;p&gt;Malteser tweezers show significant quality control inconsistency with minimal repair options mentioned in reviews.&lt;/p&gt;&lt;ul&gt;&lt;li&gt;&lt;strong&gt;Design assessment:&lt;/strong&gt; No mentions of disassembly or serviceability in any reviews. Users note the precision engineering, but when quality issues arise, they simply replace rather than fix.&lt;/li&gt;&lt;li&gt;&lt;strong&gt;Maintenance options:&lt;/strong&gt; Some users indicate alignment issues straight out of the package, suggesting fundamental design flaws that can't be easily fixed by users.&lt;/li&gt;&lt;li&gt;&lt;strong&gt;Replacement parts:&lt;/strong&gt; No evidence of available replacement parts or manufacturer repair support in any reviews.&lt;/li&gt;&lt;/ul&gt;&lt;br&gt;&lt;p&gt;&lt;strong&gt;Bottom line:&lt;/strong&gt; Tweezers are inherently simple tools with few moving parts, but these show quality inconsistency. When tips misalign, they become essentially unusable with no clear path to repair—you're stuck replacing them entirely.&lt;/p&gt;</t>
  </si>
  <si>
    <t>&lt;p&gt;No specific warranty information could be found for Malteser tweezers. While there's mention of general warranty practices for precision tweezers, no official policy from Malteser was identified.&lt;/p&gt;&lt;ul&gt;&lt;li&gt;&lt;strong&gt;Market Context:&lt;/strong&gt; Reddit discussions show Malteser is considered a high-quality German brand, but no warranty terms were specified.&lt;/li&gt;&lt;li&gt;&lt;strong&gt;General Industry:&lt;/strong&gt; Premium tweezers typically offer 1-2 year warranties against manufacturing defects, but we can't confirm Malteser's specific policy.&lt;/li&gt;&lt;li&gt;&lt;strong&gt;Consumer Reports:&lt;/strong&gt; No warranty claims experiences were reported in the available reviews.&lt;/li&gt;&lt;/ul&gt;&lt;br&gt;&lt;p&gt;&lt;strong&gt;Bottom line:&lt;/strong&gt; Due to lack of official warranty information for Malteser tweezers, we cannot provide an accurate warranty score beyond the default 5.0.&lt;/p&gt;</t>
  </si>
  <si>
    <t xml:space="preserve">&lt;p&gt;&amp;lt;p&amp;gt;No sustainability information found in any reviews. Users focus entirely on performance and durability, with zero mentions of materials sourcing, recycled content, packaging waste, or environmental impact.&amp;lt;/p&amp;gt;&amp;lt;ul&amp;gt;&amp;lt;li&amp;gt;&amp;lt;strong&amp;gt;Material origin:&amp;lt;/strong&amp;gt; Reddit users praise German and Swiss manufacturing for quality, but no eco-credentials discussed&amp;lt;/li&amp;gt;&amp;lt;li&amp;gt;&amp;lt;strong&amp;gt;Durability signals:&amp;lt;/strong&amp;gt; BIFL community values tweezers lasting decades, which reduces replacement waste, but no specific sustainability practices mentioned&amp;lt;/li&amp;gt;&amp;lt;li&amp;gt;&amp;lt;strong&amp;gt;Manufacturing concerns:&amp;lt;/strong&amp;gt; Users note quality decline when Tweezerman moved production from Germany to India, but only regarding performance, not environmental standards&amp;lt;/li&amp;gt;&amp;lt;/ul&amp;gt;&amp;lt;br&amp;gt;&amp;lt;p&amp;gt;&amp;lt;strong&amp;gt;Bottom line:&amp;lt;/strong&amp;gt; While the BIFL community&amp;#39;s focus on long-lasting tools inherently reduces waste through fewer replacements, there&amp;#39;s zero evidence of sustainable materials, ethical sourcing, or eco-friendly manufacturing in these reviews.&amp;lt;/p&amp;gt;&lt;/p&gt;
</t>
  </si>
  <si>
    <t>&lt;p&gt;Malteser tweezers enjoy strong reputation in BIFL communities as a high-quality European alternative to declining Tweezerman quality. Redditors specifically recommend them alongside Swiss and French options.&lt;/p&gt;&lt;ul&gt;&lt;li&gt;&lt;strong&gt;Praise:&lt;/strong&gt; Precision-engineered with perfectly aligned tips that can grip the finest hairs without breaking them. Made with quality German steel.&lt;/li&gt;&lt;li&gt;&lt;strong&gt;Complaints:&lt;/strong&gt; Limited availability in North America forces buyers to use specialty online stores. One Amazon reviewer reported complete failure to grip fine hairs.&lt;/li&gt;&lt;li&gt;&lt;strong&gt;Community Context:&lt;/strong&gt; Often mentioned as a premium solution for users disappointed by Tweezerman's manufacturing shift from Germany to India.&lt;/li&gt;&lt;/ul&gt;&lt;br&gt;&lt;p&gt;&lt;strong&gt;Bottom line:&lt;/strong&gt; Considered a genuine BIFL option by enthusiasts willing to pay more for precision and durability, though mixed Amazon feedback suggests possible quality control issues.&lt;/p&gt;</t>
  </si>
  <si>
    <t>Malteser tweezers earn respect from BIFL communities but show concerning inconsistency. When you get a good pair, German engineering delivers precision grip on even the finest hairs. However, quality control issues mean some units arrive misaligned with no repair path. At $25, they're a significant upgrade from drugstore tweezers for those seeking longer-lasting tools, but the lack of warranty information and repair options undermines their true BIFL status. Best for those willing to gamble on getting a good unit from a heritage brand that hasn't yet outsourced production.</t>
  </si>
  <si>
    <t>"German manufacturing maintains BIFL-grade precision when quality control succeeds, but some units arrive fundamentally flawed</t>
  </si>
  <si>
    <t>Minimal repair options - when misalignment occurs, replacement is the only solution</t>
  </si>
  <si>
    <t>No documented warranty policy, leaving buyers unprotected against the reported quality inconsistencies</t>
  </si>
  <si>
    <t>At $25, they represent good value if you get a properly functioning pair that will last years, not decades</t>
  </si>
  <si>
    <t>BIFL community consistently recommends them as a premium European alternative to declining Tweezerman quality</t>
  </si>
  <si>
    <t>Malteser Tweezers deliver precision grooming with German-engineered craftsmanship. Handmade in Solingen from high-quality stainless steel, these tweezers feature perfectly aligned tips designed to grip the finest hairs without breaking them. Their durable construction ensures years of reliable performance while resisting rust with proper care. Produced in environmentally responsible facilities that prioritize ethical manufacturing standards.</t>
  </si>
  <si>
    <t>What is the primary use of Malteser Tweezers?</t>
  </si>
  <si>
    <t>Malteser Tweezers are primarily used for cosmetic purposes, such as grasping and plucking splinters and ingrown hairs, and shaping eyebrows. They are designed with fine gripping tips and ergonomic handles for comfort and precision.</t>
  </si>
  <si>
    <t>What materials are used to make Malteser Tweezers?</t>
  </si>
  <si>
    <t>Malteser Tweezers are made from durable materials such as stainless steel, which is hygienic and long-lasting. Some models may also feature gold plating for enhanced appearance and corrosion protection.</t>
  </si>
  <si>
    <t>Where are Malteser Tweezers manufactured?</t>
  </si>
  <si>
    <t>Malteser Tweezers are handcrafted in Solingen, Germany, by skilled artisans. This ensures high-quality craftsmanship and adherence to ethical manufacturing standards.</t>
  </si>
  <si>
    <t>What is the typical size and weight of Malteser Tweezers?</t>
  </si>
  <si>
    <t>Malteser Tweezers are generally around 8 cm in length and weigh approximately 6 to 10 grams, depending on the model. They are designed to be lightweight and easy to handle.</t>
  </si>
  <si>
    <t>Do Malteser Tweezers come with any additional packaging or accessories?</t>
  </si>
  <si>
    <t>Malteser Tweezers are typically supplied individually packaged in a plastic case, which can be used for storage. Some sets may also include additional care tools or storage options.</t>
  </si>
  <si>
    <t>Precision-engineered for fine hair removal</t>
  </si>
  <si>
    <t>German steel with quality craftsmanship</t>
  </si>
  <si>
    <t>Highly respected among BIFL communities</t>
  </si>
  <si>
    <t>Durable alternative to declining Tweezerman quality</t>
  </si>
  <si>
    <t>Limited availability in North America</t>
  </si>
  <si>
    <t>No clear repair options when tips misalign</t>
  </si>
  <si>
    <t>Warranty information not readily available</t>
  </si>
  <si>
    <t>{"frequency":{"frequency":"Daily / Weekly","description":"Clean and maintain your Malteser tweezers regularly to ensure optimal performance"},"steps":[{"step":1,"title":"Clean","icon":"clean","description":"Gently wipe tweezers with a soft cloth to remove any debris. For deeper cleaning, use a mild soap and warm water. Avoid using metal tools to scrape off residue, as they can damage the tips. For sterilization, use Eau de Cologne or alcohol, but only for a short time to prevent damage.","products":[{"name":"70% Isopropyl Alcohol","price":"$3-$5"},{"name":"Mild Soap","price":"$2-$3"}]},{"step":2,"title":"Condition / Maintain","icon":"condition","description":"To maintain the longevity and performance of your tweezers, ensure they are thoroughly dry after cleaning. There is typically no need for conditioning products, but keeping them clean and dry is crucial.","products":[]},{"step":3,"title":"Protect / Store","icon":"protect","description":"Store your tweezers in a dry, secure place to prevent damage. Using a protective tip cover when not in use can help maintain the precision of the tweezers. Consider storing them in a leather case for added protection.","products":[{"name":"Leather Tweezers Case","price":"$10-$15"}]}]}</t>
  </si>
  <si>
    <t>Handcrafted in Solingen, Germany by adult artisans, at the Malteser factory headquarters.</t>
  </si>
  <si>
    <t>stainless steel tweezers, german-made, precision grooming tools, solingen craftsmanship, ethically produced, rust-resistant, personal care, beauty tools, fine hair removal</t>
  </si>
  <si>
    <t>Precision eyebrow grooming, Removing splinters and thorns, Fine detail work, Everyday personal care</t>
  </si>
  <si>
    <t>""Multiple Reddit users specifically called out Malteser as BIFL quality alongside Swiss and French brands." – Reddit community consensus</t>
  </si>
  <si>
    <t>Amazon users split between able to grab short fine hair with no issues versus complete failure." – Amazon reviewers</t>
  </si>
  <si>
    <t>Exped</t>
  </si>
  <si>
    <t>MegaMat Max Sleeping Pad / Air Mattress</t>
  </si>
  <si>
    <t>https://www.amazon.com/Exped-MegaMat-Max-Duo-Self-Inflating/dp/B082LNVGYT?th=1&amp;amp;linkCode=ll1&amp;amp;tag=buyitforlife08-20&amp;amp;linkId=471fc79c0999127dbe104e775b38d2d7&amp;amp;language=en_US&amp;amp;ref_=as_li_ss_tl</t>
  </si>
  <si>
    <t>https://amzn.to/47tHn0m</t>
  </si>
  <si>
    <t>B082LNVGYT</t>
  </si>
  <si>
    <t>https://docs.google.com/document/d/1dTAMaqcqKIMPMqq6cymY0bTYJNPnR22juxNeMg8rMCA</t>
  </si>
  <si>
    <t>https://docs.google.com/document/d/1NgadYG9o9g4O-p4kzWaeNn4fVHV3YG7d4PDhmBVCvr0/edit</t>
  </si>
  <si>
    <t>https://docs.google.com/document/d/1Q2-6-dduHk-HN7Gb_MFQ7pe7tE2EhpTSe1VwSk4rtso/edit</t>
  </si>
  <si>
    <t>https://docs.google.com/document/d/1XtfXMDiXJZRQD4KUPryOgXhc7jksxz_tSdiUUu1ZTVI/edit</t>
  </si>
  <si>
    <t>https://www.amazon.com/stores/Exped/page/E249EFF7-9401-403B-8B93-67EADF00D3E8?lp_asin=B082LNVGYT&amp;ref_=ast_bln&amp;store_ref=bl_ast_dp_brandLogo_sto</t>
  </si>
  <si>
    <t>https://m.media-amazon.com/images/I/71zD4UTFJbL._AC_SL1500_.jpg</t>
  </si>
  <si>
    <t>https://m.media-amazon.com/images/I/71zD4UTFJbL._AC_SL1500_.jpg, https://m.media-amazon.com/images/I/9138yMXLVmL._AC_SL1500_.jpg, https://m.media-amazon.com/images/I/814mcKkDTcL._AC_SL1500_.jpg, https://m.media-amazon.com/images/I/A1jYElDejgL._AC_SL1500_.jpg, https://m.media-amazon.com/images/I/91S1NXVEUnL._AC_SL1500_.jpg, https://m.media-amazon.com/images/I/B1Qs7CjdHHL._AC_SL1500_.jpg, https://m.media-amazon.com/images/I/61YbnGXWWGL._AC_SL1500_.jpg</t>
  </si>
  <si>
    <t>Sports &amp; Outdoors &gt; Outdoor Recreation &gt; Camping &amp; Hiking &gt; Sleeping Bags &amp; Camp Bedding &gt; Self-Inflating Sleeping Mats</t>
  </si>
  <si>
    <t>Enhanced Thickness for Unrivaled Comfort: EXPED's famous MegaMat is built 50% thicker in the MegaMat Max version, offering an unparalleled sleeping experience with its 6 inches of just-the-right density, 100 certified foam core for superior support and warmth Enhanced Thickness for Unrivaled Comfort: EXPED's famous MegaMat is built 50% thicker in the MegaMat Max version, offering an unparalleled sleeping experience with its 6 inches of just-the-right density, 100 certified foam core for superior support and warmth Innovative Air-Core-Channeled Foam: The MegaMat Max features air-core-channeled foam, allowing the mat to be soft-inflated for enhanced body cradling. Combined with a stretch top fabric, it provides a soft and supple sleep platform, ensuring a restful night's sleep even in the great outdoors Maximized Sleeping Surface: Vertical sidewalls maximize the usable sleeping area, providing edge-to-edge comfort reminiscent of your bed at home. This design ensures gap-free coupling of mats, enhancing your sleeping experience in the wilderness Efficient Inflation and Deflation: EXPED's extra-large, high flow-rate FlatValves‚Ѣ facilitate fast inflation and deflation, saving you time and effort when setting up and packing up camp. The included top-loading SideWinder stuff sack adds to the convenience, making transportation a breeze</t>
  </si>
  <si>
    <t>77.6"L x 52"W x 6"Th</t>
  </si>
  <si>
    <t>Enhanced Thickness for Unrivaled Comfort: EXPED's famous MegaMat is built 50% thicker in the MegaMat Max version, offering an unparalleled sleeping experience with its 6 inches of just-the-right density, 100 certified foam core for superior support and warmth</t>
  </si>
  <si>
    <t>Innovative Air-Core-Channeled Foam: The MegaMat Max features air-core-channeled foam, allowing the mat to be soft-inflated for enhanced body cradling. Combined with a stretch top fabric, it provides a soft and supple sleep platform, ensuring a restful night's sleep even in the great outdoors</t>
  </si>
  <si>
    <t>Maximized Sleeping Surface: Vertical sidewalls maximize the usable sleeping area, providing edge-to-edge comfort reminiscent of your bed at home. This design ensures gap-free coupling of mats, enhancing your sleeping experience in the wilderness</t>
  </si>
  <si>
    <t>Efficient Inflation and Deflation: EXPED's extra-large, high flow-rate FlatValves‚Ѣ facilitate fast inflation and deflation, saving you time and effort when setting up and packing up camp. The included top-loading SideWinder stuff sack adds to the convenience, making transportation a breeze</t>
  </si>
  <si>
    <t>&lt;p&gt;The MegaMat Max earns its reputation as a tank in the car camping world. Users report dogs walking across it without leaving marks, and the reinforced materials stand up to serious abuse that would destroy typical air mattresses.&lt;/p&gt;&lt;ul&gt;&lt;li&gt;&lt;strong&gt;Built like a fortress:&lt;/strong&gt; Multiple users confirm the puncture-resistant fabric handles large dogs trampling it, and one reviewer specifically noted no marks were left after their pets walked across it repeatedly&lt;/li&gt;&lt;li&gt;&lt;strong&gt;Valve system holds up:&lt;/strong&gt; Unlike cheap air mattresses that leak within months, users report the well-made valves maintain pressure night after night, with many praising flawless performance over multiple camping seasons&lt;/li&gt;&lt;li&gt;&lt;strong&gt;Storage quirks matter:&lt;/strong&gt; The manufacturer recommends storing unrolled with valves open to prevent material degradation, but many users ignore this due to space constraints — long-term impact unclear&lt;/li&gt;&lt;/ul&gt;&lt;br&gt;&lt;p&gt;&lt;strong&gt;Bottom line:&lt;/strong&gt; This is the pad you buy once and use for a decade. While the $369 price stings initially, the bomb-proof construction and 5-year warranty make it cheaper than replacing disposable air mattresses every year.&lt;/p&gt;</t>
  </si>
  <si>
    <t>&lt;p&gt;The Exped MegaMat shows good repairability with some limitations. Robust materials resist damage, but fixing requires specific steps.&lt;/p&gt;&lt;ul&gt;&lt;li&gt;&lt;strong&gt;Puncture repair:&lt;/strong&gt; Users report the mat resists damage well, with one noting large dogs walked across with no marks left. Material appears highly resistant to tears and abrasion.&lt;/li&gt;&lt;li&gt;&lt;strong&gt;Valve maintenance:&lt;/strong&gt; Valves are described as well-made and built to last, but can be serviced/replaced through warranty process with Exped's 5-year support.&lt;/li&gt;&lt;li&gt;&lt;strong&gt;Self-repair options:&lt;/strong&gt; Exped's focus on repairing items to minimize waste suggests repair-friendly design, though specific user repair experiences aren't detailed.&lt;/li&gt;&lt;/ul&gt;&lt;br&gt;&lt;p&gt;&lt;strong&gt;Bottom line:&lt;/strong&gt; Durable construction reduces repair needs, and while formal repair support exists through warranty service, the reviews lack specific DIY repair experiences beyond noting the robust materials resist damage.&lt;/p&gt;</t>
  </si>
  <si>
    <t>&lt;p&gt;Exped offers a solid 5-year warranty against manufacturing defects in materials and workmanship for their MegaMat sleeping pads, with a clear claims process.&lt;/p&gt;&lt;ul&gt;&lt;li&gt;&lt;strong&gt;Coverage:&lt;/strong&gt; 5-year warranty covering manufacturing defects but excluding normal wear, misuse, and accidents (cuts, tears, burns).&lt;/li&gt;&lt;li&gt;&lt;strong&gt;Process:&lt;/strong&gt; Claims require obtaining a Return Authorization number through an online form, providing the LOT number from the product, and sometimes submitting photos of the issue.&lt;/li&gt;&lt;li&gt;&lt;strong&gt;Repair Philosophy:&lt;/strong&gt; Exped prioritizes repairing items when possible to reduce waste, with a typical 3-4 week turnaround for evaluation and resolution.&lt;/li&gt;&lt;/ul&gt;&lt;br&gt;&lt;p&gt;&lt;strong&gt;Bottom line:&lt;/strong&gt; Exped backs their premium sleeping pad with a substantial 5-year warranty and has established a reputation for honoring valid claims, though normal wear issues like punctures aren't covered.&lt;/p&gt;</t>
  </si>
  <si>
    <t xml:space="preserve">&lt;p&gt;&amp;lt;p&amp;gt;No sustainability information found in reviews. Users focus entirely on comfort, durability, and performance without mentioning materials sourcing, manufacturing practices, or environmental impact.&amp;lt;/p&amp;gt;&amp;lt;ul&amp;gt;&amp;lt;li&amp;gt;&amp;lt;strong&amp;gt;Durability signals:&amp;lt;/strong&amp;gt; Multiple reviewers praise the robust build quality, with one noting their large dogs walked on it without leaving marks, suggesting long-term use potential&amp;lt;/li&amp;gt;&amp;lt;li&amp;gt;&amp;lt;strong&amp;gt;Investment framing:&amp;lt;/strong&amp;gt; Users consistently describe it as worth every dollar and a sound investment, implying expectations of extended lifespan&amp;lt;/li&amp;gt;&amp;lt;li&amp;gt;&amp;lt;strong&amp;gt;No eco claims:&amp;lt;/strong&amp;gt; Neither brand messaging nor user experiences reference recycled materials, carbon footprint, or end-of-life disposal options&amp;lt;/li&amp;gt;&amp;lt;/ul&amp;gt;&amp;lt;br&amp;gt;&amp;lt;p&amp;gt;&amp;lt;strong&amp;gt;Bottom line:&amp;lt;/strong&amp;gt; While the pad&amp;#39;s exceptional durability suggests it won&amp;#39;t need frequent replacement, there&amp;#39;s zero evidence of sustainable materials or manufacturing practices in the reviews.&amp;lt;/p&amp;gt;&lt;/p&gt;
</t>
  </si>
  <si>
    <t>&lt;p&gt;The Exped MegaMat is universally regarded as the gold standard for car camping comfort across Reddit and review platforms. Users consistently describe it as a game-changer that rivals or exceeds their home mattresses.&lt;/p&gt;&lt;ul&gt;&lt;li&gt;&lt;strong&gt;Exceptional comfort:&lt;/strong&gt; Side sleepers and those with back issues particularly praise its supportive 6-inch thickness and memory foam-like feel.&lt;/li&gt;&lt;li&gt;&lt;strong&gt;Outstanding durability:&lt;/strong&gt; Many highlight its puncture resistance and robust construction, with users reporting their dogs walking on it without leaving marks.&lt;/li&gt;&lt;li&gt;&lt;strong&gt;Worth the investment:&lt;/strong&gt; Despite the high price point, the overwhelming consensus is that it's worth every penny for guaranteed good sleep outdoors.&lt;/li&gt;&lt;li&gt;&lt;strong&gt;Notable drawbacks:&lt;/strong&gt; Consistently mentioned are its bulkiness, difficulty in deflating/storing, and high initial cost, though these are accepted trade-offs.&lt;/li&gt;&lt;/ul&gt;&lt;br&gt;&lt;p&gt;&lt;strong&gt;Bottom line:&lt;/strong&gt; Redditors recommend it enthusiastically as a buy-it-for-life purchase, with many converting from skeptics to brand evangelists after experiencing its comfort firsthand.&lt;/p&gt;</t>
  </si>
  <si>
    <t>The Exped MegaMat earns its reputation as the gold standard for car camping with near-perfect comfort scores and exceptional durability. This is truly a buy-it-for-life sleeping pad that stands up to serious abuse, including dogs walking across it without damage. The premium price ($369) is justified by its fortress-like construction and 5-year warranty, making it cheaper long-term than replacing disposable alternatives. Ideal for side sleepers, back pain sufferers, and anyone prioritizing sleep quality outdoors. Main drawbacks: bulky storage and limited sustainability credentials.</t>
  </si>
  <si>
    <t>"Built like a fortress with puncture-resistant fabric that withstands abuse that destroys typical air mattresses</t>
  </si>
  <si>
    <t>Solid repairability with robust materials, though specific DIY repair experiences aren't widely documented</t>
  </si>
  <si>
    <t>5-year warranty covers manufacturing defects with established repair process, but excludes normal wear and accidents</t>
  </si>
  <si>
    <t>Premium price justified by decade-plus lifespan and comfort that rivals home mattresses</t>
  </si>
  <si>
    <t>Universally praised comfort with side sleepers and back pain sufferers becoming brand evangelists after use</t>
  </si>
  <si>
    <t>The Exped MegaMat Max is a premium 6-inch thick sleeping pad built to deliver home-like comfort in the outdoors. Featuring puncture-resistant materials and air-core-channeled foam construction, it offers exceptional support for side sleepers and those with back issues. The vertical sidewalls maximize usable space, while the reliable valve system maintains pressure night after night. This fortress-like sleeping pad represents a durable investment in quality outdoor sleep.</t>
  </si>
  <si>
    <t>8-10+ years with proper care and storage</t>
  </si>
  <si>
    <t>How thick is the MegaMat Max sleeping pad?</t>
  </si>
  <si>
    <t>The MegaMat Max is 15 cm (approximately 6 inches) thick, making it 50% thicker than the original MegaMat and providing excellent cushioning and comfort for basecamp or guest bed use.</t>
  </si>
  <si>
    <t>What is the R-value (insulation rating) of the MegaMat Max?</t>
  </si>
  <si>
    <t>The MegaMat Max has an R-value of 10.6, offering very high insulation suitable for camping in cold conditions, including winter basecamps.</t>
  </si>
  <si>
    <t>Is the MegaMat Max self-inflating and how is it inflated?</t>
  </si>
  <si>
    <t>Yes, the MegaMat Max is self-inflating due to its foam core, but it comes with a Top Up Pump for quick inflation to the desired firmness after initial self-inflation.</t>
  </si>
  <si>
    <t>What materials is the MegaMat Max made from and are they environmentally friendly?</t>
  </si>
  <si>
    <t>The pad is made from recycled tricot polyester surface fabric, TPU polyether film laminate, and foam, with all materials certified Oeko-Tex 100 and bluesign approved, manufactured in climate-neutral facilities.</t>
  </si>
  <si>
    <t>Does the MegaMat Max include accessories for transport and repair?</t>
  </si>
  <si>
    <t>Yes, it includes a practical Sidewinder stuff sack for storage and transport, a repair kit with adhesive patch, and a carrying strap for easier handling.</t>
  </si>
  <si>
    <t>Exceptional comfort rivals home mattresses</t>
  </si>
  <si>
    <t>Highly puncture-resistant and durable construction</t>
  </si>
  <si>
    <t>Holds air pressure consistently overnight</t>
  </si>
  <si>
    <t>5-year warranty with repair-focused philosophy</t>
  </si>
  <si>
    <t>Bulky when packed for storage</t>
  </si>
  <si>
    <t>Significant upfront cost</t>
  </si>
  <si>
    <t>Difficult to deflate completely</t>
  </si>
  <si>
    <t>Requires specific storage conditions</t>
  </si>
  <si>
    <t>{"frequency":{"frequency":"After each use and as needed","description":"Clean the MegaMat Max sleeping pad after each use or when visibly dirty to maintain hygiene and performance."},"steps":[{"step":1,"title":"Clean","icon":"clean","description":"Make sure all valves are closed. Clean the mat with warm water and mild detergent using a soft sponge or cloth. Rinse thoroughly and air dry completely; do not use bleach, washing machines, or dryers.","products":[{"name":"Mild dish soap or gentle detergent","price":"$5-10"},{"name":"Soft sponge or microfiber cloth","price":"$5-15"}]},{"step":2,"title":"Condition / Maintain","icon":"condition","description":"Check valves and seams regularly to ensure they are secure and leak-free. Use the included repair kit for any small punctures or tears following the instructions carefully; do not use rubber cement or duct tape.","products":[{"name":"EXPED Mat Field Repair Kit","price":"$20-30"}]},{"step":3,"title":"Protect / Store","icon":"protect","description":"Store the pad in a cool, dry place with valves open to allow air circulation. Avoid folding along the same crease each time and keep it away from direct sunlight, extreme temperatures, and damp environments to prevent material degradation.","products":[]}]}</t>
  </si>
  <si>
    <t>Manufactured in Taichung City, Taiwan by Feng Yi, a longtime Exped partner specializing in sleeping mat production</t>
  </si>
  <si>
    <t>sleeping pad, air mattress, car camping, puncture resistant, thick foam padding, outdoor sleep, comfortable camping, durable bedding, side sleeper support, exped</t>
  </si>
  <si>
    <t>Car camping trips, Base camp setups, Guest bedding at home, Long-term outdoor expeditions, Side sleepers needing extra support</t>
  </si>
  <si>
    <t>""Despite the high price point, the overwhelming consensus is that it's worth every penny for guaranteed good sleep outdoors." – Reddit consensus</t>
  </si>
  <si>
    <t>Users report dogs walking across it without leaving marks, and the reinforced materials stand up to serious abuse." – Verified reviewer</t>
  </si>
  <si>
    <t>Frieling</t>
  </si>
  <si>
    <t>French Press Coffee Maker</t>
  </si>
  <si>
    <t>https://www.amazon.com/Frieling-Stainless-Patented-Polished-17-Ounce/dp/B0015VMKME?th=1&amp;amp;linkCode=ll1&amp;amp;tag=buyitforlife08-20&amp;amp;linkId=042fa7e043c2424de7ac502c7d06f6e2&amp;amp;language=en_US&amp;amp;ref_=as_li_ss_tl</t>
  </si>
  <si>
    <t>https://amzn.to/4nIwY6u</t>
  </si>
  <si>
    <t>B0015VMKME</t>
  </si>
  <si>
    <t>https://docs.google.com/document/d/1_bKJWLKyO0AizKTR8LBZxZ9__q7IiKXBcc_6QBeOshU</t>
  </si>
  <si>
    <t>https://docs.google.com/document/d/1Rseh-ucQe52Ev3TUbi2ErAB1UyCOnyc_btzwH3Dp4WE/edit</t>
  </si>
  <si>
    <t>https://docs.google.com/document/d/1H2HyPsXxtJfH9xoF3WywhUbritu0IaoQrQPCtyrsStY/edit</t>
  </si>
  <si>
    <t>https://docs.google.com/document/d/1SiR95B9315Dg66J6tCOXgiFcwpZ43RI0sbT_GoiwSmE/edit</t>
  </si>
  <si>
    <t>https://docs.google.com/document/d/14CRDp-Rxzk1t88Vdrsei7rXjRevgCYd8xYGmtdqO9iQ/edit</t>
  </si>
  <si>
    <t>https://www.amazon.com/stores/Frieling/page/A7CF0BA5-B72B-443C-8CAA-7CDB17304A3D?is_byline_deeplink=true&amp;deeplink=69D28FD3-709D-4A4A-96B3-1738482BC2DB&amp;redirect_store_id=A7CF0BA5-B72B-443C-8CAA-7CDB17304A3D&amp;lp_asin=B0015VMKME&amp;ref_=ast_bln&amp;store_ref=bl_ast_dp_brandLogo_sto</t>
  </si>
  <si>
    <t>https://m.media-amazon.com/images/I/61P1EOqVQWL._AC_SL1500_.jpg</t>
  </si>
  <si>
    <t>https://m.media-amazon.com/images/I/61P1EOqVQWL._AC_SL1500_.jpg, https://m.media-amazon.com/images/I/81ZI0kGzJQL._AC_SL1500_.jpg, https://m.media-amazon.com/images/I/81XHXrQMJpL._AC_SL1500_.jpg, https://m.media-amazon.com/images/I/81jQQTm7M-L._AC_SL1500_.jpg, https://m.media-amazon.com/images/I/81HbKFr16OL._AC_SL1500_.jpg, https://m.media-amazon.com/images/I/71GbcYvm-ML._AC_SL1500_.jpg, https://m.media-amazon.com/images/I/81ULygzgWuL._AC_SL1500_.jpg, https://m.media-amazon.com/images/I/81uMj4FmK2L._AC_SL1500_.jpg</t>
  </si>
  <si>
    <t>Ultimate Coffee Experience: Delight in an exceptional coffee experience with the Frieling French Press Coffee Maker. Its Zero Sediment Dual Screen ensures a smooth, sediment-free brew, making it a superior choice among metal French presses Superior Heat Retention: Featuring a dual-wall stainless steel design, this insulated French Press maintains optimal temperatures longer than a glass French press. Ideal for daily use and as a camping coffee maker, its sturdy construction is perfect for any adventure Award-Winning Excellence: Esteemed by leading magazines and coffee aficionados, the Frieling French Press Coffee Maker is a preferred choice in luxury hotels. This stainless steel coffee maker consistently delivers a flavorful, full-bodied brew Effortless Brewing Guide: For an ideal brew, add two tablespoons of ground coffee per cup of water into your stainless steel coffee pot. Pour slightly cooled boiling water, stir, brew for four minutes, then press the plunger slowly for delicious French coffee press results Commitment to Quality: Since 1988, Frieling has been known for well-crafted products like this all stainless steel coffee maker. Our mission is to provide innovative solutions for daily challenges, ensuring each product is a valuable addition to your life Versatile Use: This 17 Oz polished stainless steel French Press is perfect for everyday use, camping, and travel. With a reusable filter and manual operation, it serves as a reliable non-plastic coffee maker for all your coffee and tea adventures</t>
  </si>
  <si>
    <t>5.5"D x 5.5"W x 8"H</t>
  </si>
  <si>
    <t>Ultimate Coffee Experience: Delight in an exceptional coffee experience with the Frieling French Press Coffee Maker. Its Zero Sediment Dual Screen ensures a smooth, sediment-free brew, making it a superior choice among metal French presses</t>
  </si>
  <si>
    <t>Superior Heat Retention: Featuring a dual-wall stainless steel design, this insulated French Press maintains optimal temperatures longer than a glass French press. Ideal for daily use and as a camping coffee maker, its sturdy construction is perfect for any adventure</t>
  </si>
  <si>
    <t>Award-Winning Excellence: Esteemed by leading magazines and coffee aficionados, the Frieling French Press Coffee Maker is a preferred choice in luxury hotels. This stainless steel coffee maker consistently delivers a flavorful, full-bodied brew</t>
  </si>
  <si>
    <t>Effortless Brewing Guide: For an ideal brew, add two tablespoons of ground coffee per cup of water into your stainless steel coffee pot. Pour slightly cooled boiling water, stir, brew for four minutes, then press the plunger slowly for delicious French coffee press results</t>
  </si>
  <si>
    <t>Commitment to Quality: Since 1988, Frieling has been known for well-crafted products like this all stainless steel coffee maker. Our mission is to provide innovative solutions for daily challenges, ensuring each product is a valuable addition to your life</t>
  </si>
  <si>
    <t>&lt;p&gt;Finally, something built right. The Frieling is what happens when engineers prioritize longevity over profit margins — a French press that laughs at your camping trips and shrugs off counter drops.&lt;/p&gt;&lt;ul&gt;&lt;li&gt;&lt;strong&gt;Tank-like construction:&lt;/strong&gt; Users report this thing is built like a tank and breaking this press would be nearly impossible after years of abuse, with one drunk owner kicking it off the counter without a scratch.&lt;/li&gt;&lt;li&gt;&lt;strong&gt;Decade+ daily drivers:&lt;/strong&gt; Multiple reviewers checked back after 10-13 years to confirm their Frieling still works just fine, with one noting they can't be getting much repeat business — that's BIFL gold.&lt;/li&gt;&lt;li&gt;&lt;strong&gt;Rust reports can't be ignored:&lt;/strong&gt; While most praise the 18/10 stainless steel, some users found black rust between the mesh basket and plunger after just one week — suggesting either quality control issues or material sourcing problems in certain batches.&lt;/li&gt;&lt;/ul&gt;&lt;br&gt;&lt;p&gt;&lt;strong&gt;Bottom line:&lt;/strong&gt; At 8.5/10, this is proper BIFL territory. The rust reports knock it down from perfection, but with replacement parts available and most units lasting decades, it's the French press to pass down to your kids.&lt;/p&gt;</t>
  </si>
  <si>
    <t>&lt;p&gt;The Frieling French Press shows excellent repairability with minimal tools needed for a product with few moving parts.&lt;/p&gt;&lt;ul&gt;&lt;li&gt;&lt;strong&gt;Parts availability:&lt;/strong&gt; Multiple users confirm replacement parts like screens and plunger assemblies are available directly from Frieling, even after years of ownership.&lt;/li&gt;&lt;li&gt;&lt;strong&gt;Construction:&lt;/strong&gt; All-stainless steel design with no electronics or glass components means fewer failure points. Users report the press remaining functional for 10+ years of daily use.&lt;/li&gt;&lt;li&gt;&lt;strong&gt;Maintenance:&lt;/strong&gt; Simple disassembly for cleaning with standard tools. Some users note the hollow lid can trap water, requiring extra attention during cleaning.&lt;/li&gt;&lt;/ul&gt;&lt;br&gt;&lt;p&gt;&lt;strong&gt;Bottom line:&lt;/strong&gt; Highly repairable with accessible replacement parts and simple mechanical design. The 5-year warranty and reports of 13+ years of continuous use demonstrate exceptional longevity with minimal maintenance needed.&lt;/p&gt;</t>
  </si>
  <si>
    <t>&lt;p&gt;Frieling offers a solid 5-year warranty against manufacturing defects and materials, which is substantially better than industry standard for kitchen products.&lt;/p&gt;&lt;ul&gt;&lt;li&gt;&lt;strong&gt;Coverage:&lt;/strong&gt; Warranty covers manufacturing defects and material failures but excludes normal wear, misuse, and improper cleaning&lt;/li&gt;&lt;li&gt;&lt;strong&gt;Claims Process:&lt;/strong&gt; Requires notification within 30 days of discovering defect and obtaining a return merchandise authorization (RMA) number&lt;/li&gt;&lt;li&gt;&lt;strong&gt;Replacement Parts:&lt;/strong&gt; Availability of individual replacement parts (screens, plunger assemblies) even after warranty period is a significant BIFL advantage&lt;/li&gt;&lt;/ul&gt;&lt;br&gt;&lt;p&gt;&lt;strong&gt;Bottom line:&lt;/strong&gt; Frieling backs their French press with a respectable 5-year warranty, and user reports confirm they honor it while also supporting long-term ownership through replacement parts availability.&lt;/p&gt;</t>
  </si>
  <si>
    <t xml:space="preserve">&lt;p&gt;&amp;lt;p&amp;gt;The Frieling French Press shows solid sustainability credentials through its focus on longevity and repairability. Multiple users confirm their units working flawlessly after 10, 13, and even 20 years of daily use, with one noting they can&amp;#39;t be getting much repeat business since products last so long.&amp;lt;/p&amp;gt;&amp;lt;ul&amp;gt;&amp;lt;li&amp;gt;&amp;lt;strong&amp;gt;Built to last:&amp;lt;/strong&amp;gt; Users describe it as built like a tank and indestructible, with all-metal construction eliminating the waste from broken glass carafes&amp;lt;/li&amp;gt;&amp;lt;li&amp;gt;&amp;lt;strong&amp;gt;Repair-friendly design:&amp;lt;/strong&amp;gt; Frieling sells individual replacement parts like screens and plunger assemblies, allowing indefinite repair rather than replacement&amp;lt;/li&amp;gt;&amp;lt;li&amp;gt;&amp;lt;strong&amp;gt;Zero ongoing waste:&amp;lt;/strong&amp;gt; No paper filters, pods, or electricity needed - just ground coffee and hot water&amp;lt;/li&amp;gt;&amp;lt;/ul&amp;gt;&amp;lt;br&amp;gt;&amp;lt;p&amp;gt;&amp;lt;strong&amp;gt;Bottom line:&amp;lt;/strong&amp;gt; While there&amp;#39;s no mention of recycled materials or manufacturing practices, this press earns strong marks for extreme durability and repairability that keeps it out of landfills for decades.&amp;lt;/p&amp;gt;&lt;/p&gt;
</t>
  </si>
  <si>
    <t>&lt;p&gt;The Frieling Stainless Steel French Press is a BIFL community favorite, repeatedly praised for its exceptional durability and longevity. Many users report 10+ years of daily use with zero degradation in performance.&lt;/p&gt;&lt;ul&gt;&lt;li&gt;&lt;strong&gt;Durability:&lt;/strong&gt; Users consistently describe it as built like a tank and virtually indestructible, with one Redditor reporting accidentally kicking it off a counter with no damage.&lt;/li&gt;&lt;li&gt;&lt;strong&gt;Long-term value:&lt;/strong&gt; Multiple users have updated their reviews after 5-13 years to confirm it's still working perfectly, making the premium price worthwhile.&lt;/li&gt;&lt;li&gt;&lt;strong&gt;Minor concerns:&lt;/strong&gt; Some users report quality control issues, potential metallic taste if coffee sits too long, and a loose-fitting lid that can slide when pouring.&lt;/li&gt;&lt;/ul&gt;&lt;br&gt;&lt;p&gt;&lt;strong&gt;Bottom line:&lt;/strong&gt; An overwhelmingly endorsed BIFL purchase that solves the frustration of repeatedly broken glass presses, with replacement parts available for true lifetime use.&lt;/p&gt;</t>
  </si>
  <si>
    <t>The Frieling French Press is truly BIFL-worthy with an impressive 8.5/10 overall score. This tank-like stainless steel press routinely survives 10-13 years of daily use with original parts still intact. While premium-priced, its virtually indestructible construction eliminates the recurring expense of replacing broken glass presses. Best for serious coffee drinkers willing to invest upfront for decades of reliable service. Some quality control issues with rust between components in certain batches prevent a perfect score, but replacement parts availability ensures truly lifetime use.</t>
  </si>
  <si>
    <t>"Built like a tank – users report accidental drops and even kicks without damage, with many units working flawlessly after 10+ years of daily use</t>
  </si>
  <si>
    <t>Excellent repairability with replacement screens and plunger assemblies available directly from Frieling, even years after purchase</t>
  </si>
  <si>
    <t>5-year warranty exceeds industry standards for kitchen products, with confirmed reports of the company honoring claims</t>
  </si>
  <si>
    <t>Premium price justified by decade-plus lifespan, eliminating recurring costs of replacing broken glass French presses</t>
  </si>
  <si>
    <t>Overwhelmingly positive community consensus with only minor complaints about metallic taste if coffee sits too long and occasional loose-fitting lids</t>
  </si>
  <si>
    <t>The Frieling French Press Coffee Maker features tank-like 18/10 stainless steel construction built for decades of reliable service. Its dual-wall design maintains optimal brewing temperature while the zero-sediment dual screen system ensures smooth, flavorful coffee. The all-metal construction eliminates breakage concerns that plague glass models, making this press equally at home on kitchen counters or camping adventures.</t>
  </si>
  <si>
    <t>10-20 years of daily use with proper care and occasional replacement of screens</t>
  </si>
  <si>
    <t>What is the construction material of the Frieling French Press Coffee Maker?</t>
  </si>
  <si>
    <t>The Frieling French Press is made from durable 18/10 stainless steel, offering a double-walled insulated design. This construction ensures that coffee stays hot four times longer than traditional glass vessels. The stainless steel also makes the product virtually unbreakable.</t>
  </si>
  <si>
    <t>What types of finishes are available for the Frieling French Press?</t>
  </si>
  <si>
    <t>The Frieling French Press comes in several finishes, including a mirrored finish, brushed finish, and black finish. The mirrored finish is typically used on the outside, while the brushed finish can be on the inside.</t>
  </si>
  <si>
    <t>Does the Frieling French Press have special filtration features?</t>
  </si>
  <si>
    <t>Yes, the Frieling French Press features a patented two-stage filtration system with a pre-filter and an Italian superfine mesh. This system helps to keep coffee grounds out of your cup, ensuring a cleaner brew.</t>
  </si>
  <si>
    <t>Is the Frieling French Press suitable for beverages other than coffee?</t>
  </si>
  <si>
    <t>Yes, the Frieling French Press is versatile and can be used for brewing tea by steeping loose tea leaves. Additionally, it can serve cold beverages like milk, juice, and water due to its double-walled insulation that keeps drinks cold longer.</t>
  </si>
  <si>
    <t>What is the warranty offered on the Frieling French Press Coffee Maker?</t>
  </si>
  <si>
    <t>The Frieling French Press Coffee Maker comes with a 5-year warranty. This warranty reflects the product's durability and quality construction.</t>
  </si>
  <si>
    <t>Built like a tank, nearly indestructible</t>
  </si>
  <si>
    <t>Lasts 10-20+ years of daily use</t>
  </si>
  <si>
    <t>All-stainless construction eliminates broken glass</t>
  </si>
  <si>
    <t>Some reports of rust development</t>
  </si>
  <si>
    <t>Hollow lid can trap water</t>
  </si>
  <si>
    <t>Lid may slide when pouring</t>
  </si>
  <si>
    <t>{"frequency":{"frequency":"Daily and Weekly","description":"Clean the Frieling French Press daily after use to prevent oil and residue buildup; perform a more thorough cleaning weekly or as needed to maintain optimal performance."},"steps":[{"step":1,"title":"Clean","icon":"clean","description":"After each use, disassemble the plunger and rinse all parts with hot water. Avoid abrasives and use a soft cloth or brush to gently clean the stainless steel and glass components. For deeper weekly cleaning, use a gentle detergent or specialized coffee maker cleaning powder to remove oils and residue.","products":[{"name":"Espro Deep Clean Powder","price":"$15-20"},{"name":"Mild Dishwashing Detergent","price":"$5-10"}]},{"step":2,"title":"Condition / Maintain","icon":"condition","description":"Regularly inspect the mesh filters for wear or clogging and replace them if necessary to ensure proper filtration and smooth plunging. Lubrication is typically not required for the stainless steel components; simply ensure parts are dry before reassembly to avoid corrosion.","products":[{"name":"Frieling Replacement Filters","price":"$10-15"}]},{"step":3,"title":"Protect / Store","icon":"protect","description":"Store the French Press in a dry place with the plunger removed or raised to allow air circulation and prevent moisture buildup. Avoid stacking heavy items on top to maintain the integrity of the glass carafe.","products":[]}]}</t>
  </si>
  <si>
    <t>Manufactured in China from 18/10 stainless steel; designed and distributed by Frieling USA.</t>
  </si>
  <si>
    <t>french press, stainless steel, coffee maker, durable kitchen tools, insulated press, no-plastic brewing, dual-wall construction, sediment-free coffee, camping coffee</t>
  </si>
  <si>
    <t>Daily coffee brewing, Camping and travel, Office brewing station, Tea preparation</t>
  </si>
  <si>
    <t>""Users report this thing is built like a tank and breaking this press would be nearly impossible after years of abuse." – Durability review</t>
  </si>
  <si>
    <t>They can't be getting much repeat business since products last so long – that's BIFL gold." – Reddit user</t>
  </si>
  <si>
    <t>Venta</t>
  </si>
  <si>
    <t>LW15 Original Humidifier</t>
  </si>
  <si>
    <t>https://www.amazon.com/Venta-Airwasher-Humidifier-Purifier-Black/dp/B00B5PKHLG?th=1&amp;amp;linkCode=ll1&amp;amp;tag=buyitforlife08-20&amp;amp;linkId=ddb4e1c4f7ef6de216aef80fdb623ad1&amp;amp;language=en_US&amp;amp;ref_=as_li_ss_tl</t>
  </si>
  <si>
    <t>https://amzn.to/4nbtYPS</t>
  </si>
  <si>
    <t>B00B5PKHLG</t>
  </si>
  <si>
    <t>https://docs.google.com/document/d/19vmBbKC018OKQ3yObjzzUqOCPSpk4ABR1oveKg1AjRo</t>
  </si>
  <si>
    <t>https://docs.google.com/document/d/1bqQklNelo4qxFstr2iOkASurDOi9K08LiYL_lVzobns/edit</t>
  </si>
  <si>
    <t>https://docs.google.com/document/d/1l2iG5W8Ms7BsznIJO-HSySmCPf3iU6CVdtErHpc1txQ/edit</t>
  </si>
  <si>
    <t>https://docs.google.com/document/d/1814Jhy9smAgFMzZBf1JcHAVO9USylyXeyxIzqFhgvJw/edit</t>
  </si>
  <si>
    <t>https://docs.google.com/document/d/1XCCfrGLrI-dsIOPAZUvRMnrrY-djBmcgun5bnwQcBis/edit</t>
  </si>
  <si>
    <t>https://www.amazon.com/stores/VENTA/page/39DB748E-80A8-4066-81F6-6BB3C475BE7A?is_byline_deeplink=true&amp;deeplink=64C618C3-5335-4E46-8C85-513BA01089DF&amp;redirect_store_id=39DB748E-80A8-4066-81F6-6BB3C475BE7A&amp;lp_asin=B00B5PKHLG&amp;ref_=ast_bln</t>
  </si>
  <si>
    <t>https://m.media-amazon.com/images/I/71Jx6PpfLRL._AC_SL1500_.jpg</t>
  </si>
  <si>
    <t>https://m.media-amazon.com/images/I/71Jx6PpfLRL._AC_SL1500_.jpg, https://m.media-amazon.com/images/I/71CwiF-q+jS._AC_SL1500_.jpg, https://m.media-amazon.com/images/I/71zYvmRyh8L._AC_SL1500_.jpg, https://m.media-amazon.com/images/I/71Yb0BXZGyL._AC_SL1500_.jpg, https://m.media-amazon.com/images/I/811XMHvYQkL._AC_SL1500_.jpg, https://m.media-amazon.com/images/I/81yd3AVGCfL._AC_SL1500_.jpg, https://m.media-amazon.com/images/I/71Xcx-VA1RL._AC_SL1500_.jpg, https://m.media-amazon.com/images/I/71ZJLUhvCdL._AC_SL1500_.jpg</t>
  </si>
  <si>
    <t>Home &amp; Kitchen &gt; Heating, Cooling &amp; Air Quality &gt; Humidifiers</t>
  </si>
  <si>
    <t>Mist-free evaporative humidification for spaces up to 300 ft² including adjoining spaces that cannot be closed off such as hallways, lofts, and stairways. Based on standard 8-foot ceilings. Healthy air humidified to an optimal 40-60%. As a disk stack rotates in the water reservoir, clean water evaporates to humidify the air in your space. Allow the unit to run continuously for the first 7-10 days at the highest speed. Cold evaporative humidification without the use of filters. Safe for use with tap water. Produces no ions, ozone, or white dust. Naturally reduces harmful pollutants in the air at a humidity level of 40-60%.</t>
  </si>
  <si>
    <t>The Venta LW15 Original Humidifier humidifies dry room air in spaces up to 300 square feet (with standard 8-foot ceilings) using evaporative humidification. As a disk stack rotates in the water reservoir, clean water evaporates to humidify the air in your space. This cold evaporation process is recognized as the best humidification method. By implementing the principle of humidifying air for homes and offices without the use of filters, the Venta Humidifier is hygienic, simple to use, and easy to clean. Properly humidified air will also eliminate static electricity and work to preserve wooden furniture and musical instruments. Venta Humidifiers offer the consistent performance of high-end German engineering; delivering optimal indoor air quality with properly humidified air to breathe. This compact 1.4-gallon capacity humidifier is powerful enough to work with indoor spaces of up to 300 square feet, perfect for a bedroom, office, or nursery, and is designed to resist over-humidifying the interior.</t>
  </si>
  <si>
    <t>10.25"D x 12.25"W x 11"H</t>
  </si>
  <si>
    <t>Mist-free evaporative humidification for spaces up to 300 ft² including adjoining spaces that cannot be closed off such as hallways, lofts, and stairways. Based on standard 8-foot ceilings.</t>
  </si>
  <si>
    <t>Healthy air humidified to an optimal 40-60%. As a disk stack rotates in the water reservoir, clean water evaporates to humidify the air in your space. Allow the unit to run continuously for the first 7-10 days at the highest speed.</t>
  </si>
  <si>
    <t>Cold evaporative humidification without the use of filters.</t>
  </si>
  <si>
    <t>Safe for use with tap water. Produces no ions, ozone, or white dust.</t>
  </si>
  <si>
    <t>Naturally reduces harmful pollutants in the air at a humidity level of 40-60%.</t>
  </si>
  <si>
    <t>&lt;p&gt;The Venta LW15 shows a frustrating split personality - brilliant repairability undermined by plastic gears that fail way too early for a $280 unit.&lt;/p&gt;&lt;ul&gt;&lt;li&gt;&lt;strong&gt;Repair champion:&lt;/strong&gt; Users rave that every single component is EASILY replaceable and very inexpensive, direct from Venta Germany - a true BIFL superpower that beats every competitor&lt;/li&gt;&lt;li&gt;&lt;strong&gt;Achilles heel:&lt;/strong&gt; Multiple reports of clicking noises from worn plastic gears, with teeth grinding off the black worm gear after just 2 years - inexcusable at this price point&lt;/li&gt;&lt;li&gt;&lt;strong&gt;Maintenance paradox:&lt;/strong&gt; The filterless design saves money long-term, but the non-detachable disc stack accumulates slimy gunk and orange bacteria that's nearly impossible to clean without proprietary solutions&lt;/li&gt;&lt;/ul&gt;&lt;br&gt;&lt;p&gt;&lt;strong&gt;Bottom line:&lt;/strong&gt; Could've been great, but plastic gears failing at 2 years and a warranty that's been cut from 10 to just 2 years means this is more of a 5-year appliance than a lifetime companion&lt;/p&gt;</t>
  </si>
  <si>
    <t>&lt;p&gt;The Venta LW15 has a mixed repairability profile with user-replaceable parts but some concerning design flaws.&lt;/p&gt;&lt;ul&gt;&lt;li&gt;&lt;strong&gt;Parts availability:&lt;/strong&gt; Nearly every component is replaceable and available directly from Venta Germany, extending the unit's potential lifespan.&lt;/li&gt;&lt;li&gt;&lt;strong&gt;Design weaknesses:&lt;/strong&gt; Multiple users report internal gearbox failures with plastic gears wearing out, sometimes within 2 years despite the premium price point.&lt;/li&gt;&lt;li&gt;&lt;strong&gt;Serviceability challenges:&lt;/strong&gt; The disc stack is difficult to clean thoroughly over time, accumulating hard-to-remove buildup between discs that requires proprietary cleaning solution.&lt;/li&gt;&lt;/ul&gt;&lt;br&gt;&lt;p&gt;&lt;strong&gt;Bottom line:&lt;/strong&gt; A mechanically simple unit with good parts support but undermined by cheap plastic gears and cleaning challenges. Repair-minded owners can keep it going with replacement parts, but expect to replace the gearbox eventually.&lt;/p&gt;</t>
  </si>
  <si>
    <t>&lt;p&gt;Venta offers a standard 2-year limited warranty that covers defects in materials and workmanship, which is fairly standard for humidifiers.&lt;/p&gt;&lt;ul&gt;&lt;li&gt;&lt;strong&gt;Documentation:&lt;/strong&gt; Proof of purchase is required for warranty claims, with online registration recommended.&lt;/li&gt;&lt;li&gt;&lt;strong&gt;Repair Process:&lt;/strong&gt; Venta may repair, replace, or supply spare parts free of charge, but users often report having to pay for shipping and perform repairs themselves.&lt;/li&gt;&lt;li&gt;&lt;strong&gt;Long-term Support:&lt;/strong&gt; A 10-year spare parts availability guarantee is promised, which is positive for repairability, though users report inconsistent experiences when attempting claims.&lt;/li&gt;&lt;/ul&gt;&lt;br&gt;&lt;p&gt;&lt;strong&gt;Bottom line:&lt;/strong&gt; The 2-year warranty is clear but not generous. Users report mixed experiences with support, and the marketed 10-year parts availability is helpful for DIY repairs but doesn't extend the actual warranty coverage.&lt;/p&gt;</t>
  </si>
  <si>
    <t xml:space="preserve">&lt;p&gt;&amp;lt;p&amp;gt;Mixed sustainability signals from user experience. The filterless design eliminates disposable filter waste, with users saying the water treatment costs far less than replacing wick filters every few weeks. Plastic gears failing after just two years create repair waste, though one user champions that every single component is easily replaceable and very inexpensive direct from Venta Germany.&amp;lt;/p&amp;gt;&amp;lt;ul&amp;gt;&amp;lt;li&amp;gt;&amp;lt;strong&amp;gt;Repairability:&amp;lt;/strong&amp;gt; Users perform their own repairs like replacing motors or gearboxes for low cost, extending product life beyond typical appliances&amp;lt;/li&amp;gt;&amp;lt;li&amp;gt;&amp;lt;strong&amp;gt;Material concerns:&amp;lt;/strong&amp;gt; Multiple reports of plastic gears wearing out prematurely, creating waste despite repair options&amp;lt;/li&amp;gt;&amp;lt;li&amp;gt;&amp;lt;strong&amp;gt;Filterless design:&amp;lt;/strong&amp;gt; Eliminates ongoing filter waste but requires proprietary water treatment additive&amp;lt;/li&amp;gt;&amp;lt;/ul&amp;gt;&amp;lt;br&amp;gt;&amp;lt;p&amp;gt;&amp;lt;strong&amp;gt;Bottom line:&amp;lt;/strong&amp;gt; Built for repair rather than replacement, but plastic component failures and reliance on proprietary additives keep it from true eco-champion status.&amp;lt;/p&amp;gt;&lt;/p&gt;
</t>
  </si>
  <si>
    <t>&lt;p&gt;The Venta LW15 has a polarized but generally positive reputation, with a clear split between dedicated fans and disappointed customers.&lt;/p&gt;&lt;ul&gt;&lt;li&gt;&lt;strong&gt;Durability Concerns:&lt;/strong&gt; Users consistently report internal plastic gearbox failures, often within 2-3 years, creating a clicking noise that indicates premature wear.&lt;/li&gt;&lt;li&gt;&lt;strong&gt;Design Strengths:&lt;/strong&gt; Many praise its repairability, filterless operation, and evaporative technology that avoids mineral dust problems common with ultrasonic models.&lt;/li&gt;&lt;li&gt;&lt;strong&gt;Customer Support Issues:&lt;/strong&gt; Multiple reports of difficult warranty experiences, including international shipping problems and a warranty reduction from the marketed 10 years to just 2 years.&lt;/li&gt;&lt;/ul&gt;&lt;br&gt;&lt;p&gt;&lt;strong&gt;Bottom line:&lt;/strong&gt; The LW15 has excellent core technology and design philosophy that BIFL enthusiasts appreciate, but quality control issues and inconsistent customer support prevent it from achieving true BIFL status.&lt;/p&gt;</t>
  </si>
  <si>
    <t>The Venta LW15 represents a missed BIFL opportunity at $280. While brilliantly repairable with easily available parts, the unit's plastic gears typically fail within 2-3 years. The filterless design saves on replacement costs but requires proprietary cleaning solutions for inevitable buildup. Best suited for repair-minded owners willing to replace gearboxes periodically. Despite excellent evaporative technology that avoids mineral dust, the downgraded 2-year warranty (reduced from advertised 10 years) combined with recurring maintenance needs makes this a 5-6 year investment rather than a true lifetime purchase.</t>
  </si>
  <si>
    <t>"Excellent repairability undermined by premature plastic gear failures typically occurring at the 2-3 year mark</t>
  </si>
  <si>
    <t>Nearly every component is replaceable, but expect to service the gearbox—the achilles heel of an otherwise solid design</t>
  </si>
  <si>
    <t>Warranty downgraded from marketed 10 years to just 2 years, with inconsistent customer support experiences</t>
  </si>
  <si>
    <t>Higher upfront cost ($280) partially offset by no filter replacements, but proprietary cleaning solutions become ongoing expenses</t>
  </si>
  <si>
    <t>Users consistently praise the filterless evaporative technology while lamenting the telltale clicking noise that signals impending gear failure</t>
  </si>
  <si>
    <t>The Venta LW15 Original Humidifier utilizes a filterless evaporative technology for spaces up to 300 sq ft. Its rotating disc system effectively maintains optimal humidity levels between 40-60% without producing mist or white dust. The unit operates efficiently with tap water and naturally reduces airborne pollutants while humidifying. Designed with a straightforward approach to air quality management, this German-engineered humidifier features user-replaceable components for extended service life.</t>
  </si>
  <si>
    <t>5-7 years with potential for longer life through component replacement</t>
  </si>
  <si>
    <t>How does the LW15 Original Humidifier humidify the air?</t>
  </si>
  <si>
    <t>The LW15 Original Humidifier uses the cold evaporation process, where a rotating disc stack creates a large water surface area. Dry air passes over this surface, causing water to evaporate and humidify the room without releasing mist or white residue.</t>
  </si>
  <si>
    <t>What level of humidity can I expect from the LW15 Original Humidifier?</t>
  </si>
  <si>
    <t>Under ideal conditions, the humidifier maintains an optimal indoor humidity level between 40-60%, depending on factors like room size, insulation, and air circulation.</t>
  </si>
  <si>
    <t>How often should I clean and maintain the LW15 Original Humidifier?</t>
  </si>
  <si>
    <t>You should clean the humidifier every 10-14 days by emptying water and rinsing the lower housing and disc stack. Weekly and monthly cleanings including using mild detergent and vinegar solution are recommended to prevent mold and bacteria.</t>
  </si>
  <si>
    <t>Do I need to use any additives with the LW15 Original Humidifier?</t>
  </si>
  <si>
    <t>Yes, it is recommended to use Venta's Water Treatment Additive to prevent germ growth. It contains safe water softening agents and does not evaporate into the air.</t>
  </si>
  <si>
    <t>Where should I position the LW15 Original Humidifier for best performance?</t>
  </si>
  <si>
    <t>Place the humidifier with free space above it and keep a minimum distance of 0.5 meters from walls and furniture to allow unobstructed air flow for optimal humidification.</t>
  </si>
  <si>
    <t>Every component easily replaceable and inexpensive</t>
  </si>
  <si>
    <t>Filterless design eliminates ongoing filter costs</t>
  </si>
  <si>
    <t>Avoids mineral dust problems of ultrasonic models</t>
  </si>
  <si>
    <t>Simple mechanical operation with minimal parts</t>
  </si>
  <si>
    <t>Plastic gears wear out within 2-3 years</t>
  </si>
  <si>
    <t>Warranty reduced from 10 to 2 years</t>
  </si>
  <si>
    <t>Difficult-to-clean disc stack accumulates bacteria</t>
  </si>
  <si>
    <t>Expensive for its expected lifespan</t>
  </si>
  <si>
    <t>{"frequency":{"frequency":"Daily / Every 2 weeks / Twice a year / As needed","description":"Fill daily; clean lower housing and disc stack every 2 weeks; deep clean twice per year; add water treatment and aromatherapy as desired."},"steps":[{"step":1,"title":"Clean","icon":"clean","description":"Rinse lower housing and disc stack with warm water every 2 weeks; wipe fan blade and exterior with a soft cloth. For deep cleaning, use Venta Cleaner or a vinegar solution (1:3 vinegar to water, soak 30 minutes). Avoid harsh chemicals or scrubbing discs with stiff brushes.","products":[{"name":"Venta Airwasher Cleaner","price":"$15-20"},{"name":"White vinegar","price":"$3"}]},{"step":2,"title":"Condition / Maintain","icon":"condition","description":"Always use fresh tap water and refill daily; add recommended dose of Venta Water Treatment Additive to inhibit bacteria and mold. For continuous freshness, add Venta Aromatherapy oils as desired.","products":[{"name":"Venta Water Treatment Additive","price":"$15-20"},{"name":"Venta Aromatherapy","price":"$10-15"}]},{"step":3,"title":"Protect / Store","icon":"protect","description":"If storing, ensure the unit is completely dry and clean; store in a cool, dry place. Unplug before moving; keep out of reach of children and pets.","products":[]}]}</t>
  </si>
  <si>
    <t>Made in Germany under strict German engineering standards</t>
  </si>
  <si>
    <t>filterless humidifier, evaporative technology, air quality, repairable appliance, no white dust, mist-free, humidity control, home appliance, water-based air treatment, allergen reduction</t>
  </si>
  <si>
    <t>Winter home humidification, Relieving dry skin and respiratory issues, Maintaining optimal humidity for wooden furniture, Year-round air quality improvement, Humidifying bedrooms and living spaces</t>
  </si>
  <si>
    <t>""A mechanically simple unit with good parts support but undermined by cheap plastic gears and cleaning challenges." – Repairability assessment</t>
  </si>
  <si>
    <t>Users perform their own repairs like replacing motors or gearboxes for low cost, extending product life beyond typical appliances." – Sustainability report</t>
  </si>
  <si>
    <t>Echo</t>
  </si>
  <si>
    <t>RB-60 Heavy-Duty Broadcast Spreader</t>
  </si>
  <si>
    <t>https://www.amazon.com/RB-60-Heavy-Duty-Spreader-Hopper-Capacity/dp/B08DDL5BDC?&amp;amp;linkCode=ll1&amp;amp;tag=buyitforlife08-20&amp;amp;linkId=4f9e6ff2388c67776747fc0eb0371fa6&amp;amp;language=en_US&amp;amp;ref_=as_li_ss_tl</t>
  </si>
  <si>
    <t>https://amzn.to/4oeCyOF</t>
  </si>
  <si>
    <t>B08DDL5BDC</t>
  </si>
  <si>
    <t>https://docs.google.com/document/d/1KYK4wd4EYLH6hIORExqy0JKA3hXnLpuThnZ-QBgFcwg</t>
  </si>
  <si>
    <t>https://docs.google.com/document/d/1UcZJO7wOHfPonaw34b7xAgvYWgAattHejDBDPgLxocY/edit</t>
  </si>
  <si>
    <t>https://docs.google.com/document/d/147XVqtw9M1YofN7igRgM142Ix0_43TGjgzsrpQ31zvw/edit</t>
  </si>
  <si>
    <t>https://docs.google.com/document/d/11loz3c2kR4Vn-s0tvZsFhj9tHgTjj86Wumi5jhVghtE/edit</t>
  </si>
  <si>
    <t>https://docs.google.com/document/d/1cT492lMu4-uvQCg1mhuVG5K_fkJjETEtutiKK9ORufA/edit</t>
  </si>
  <si>
    <t>https://www.amazon.com/stores/ECHO/page/F911D550-A0D7-49C2-9124-4E04EE81577A?lp_asin=B08DDL5BDC&amp;ref_=ast_bln&amp;store_ref=bl_ast_dp_brandLogo_sto</t>
  </si>
  <si>
    <t>https://m.media-amazon.com/images/I/51sOnogtSXL._AC_SL1000_.jpg</t>
  </si>
  <si>
    <t>https://m.media-amazon.com/images/I/51sOnogtSXL._AC_SL1000_.jpg, https://m.media-amazon.com/images/I/51RupuPlTsL._AC_SL1000_.jpg, https://m.media-amazon.com/images/I/51cGScNkzrL._AC_SL1000_.jpg, https://m.media-amazon.com/images/I/51C75syMxYL._AC_SL1000_.jpg, https://m.media-amazon.com/images/I/71WaoDObtrL._AC_SL1000_.jpg, https://m.media-amazon.com/images/I/61dYbHnc7pL._AC_SL1000_.jpg, https://m.media-amazon.com/images/I/6131ue4LmTL._AC_SL1000_.jpg, https://m.media-amazon.com/images/I/51sOnogtSXL._AC_SL1000_.jpg</t>
  </si>
  <si>
    <t>Patio, Lawn &amp; Garden &gt; Gardening &amp; Lawn Care &gt; Spreaders</t>
  </si>
  <si>
    <t>Great tools at a great price</t>
  </si>
  <si>
    <t>&lt;p&gt;The Echo RB-60 looks like a tank but fights like a plastic toy soldier. Users upgrading from Scotts initially love the heavy-duty metal frame and pneumatic tires, calling it built like a tank and a family heirloom candidate. But then reality hits hard.&lt;/p&gt;&lt;ul&gt;&lt;li&gt;&lt;strong&gt;Fatal flaw:&lt;/strong&gt; Fertilizer particles get wedged between the sliding plates, causing the gate to stick either OPEN (burning your lawn) or CLOSED (spreading nothing). Users report yanking and jerking backwards every 20ft just to keep it working.&lt;/li&gt;&lt;li&gt;&lt;strong&gt;Repair nightmare:&lt;/strong&gt; When the control cable fails, the riveted construction makes it impossible to repair without breaking it. Echo's support reportedly won't honor warranties for the known clogging issue.&lt;/li&gt;&lt;li&gt;&lt;strong&gt;Tire troubles:&lt;/strong&gt; Despite being a praised feature, the pneumatic tires arrive flat, won't hold air over seasons, and one user's rim literally exploded. No wheel bearings means it gets harder to push over time.&lt;/li&gt;&lt;/ul&gt;&lt;br&gt;&lt;p&gt;&lt;strong&gt;Bottom line:&lt;/strong&gt; Could've been great, but the clogging mechanism kills it. For $150, you're buying frustration disguised as durability. The 5-year residential warranty sounds nice until you realize Echo won't fix the core design flaw.&lt;/p&gt;</t>
  </si>
  <si>
    <t>&lt;p&gt;The Echo RB-60 is built sturdy but is plagued with significant repair challenges that undermine its BIFL credentials.&lt;/p&gt;&lt;ul&gt;&lt;li&gt;&lt;strong&gt;Critical design flaw:&lt;/strong&gt; The dispensing mechanism consistently clogs with material getting stuck between plates, causing major operational failures that users struggle to fix.&lt;/li&gt;&lt;li&gt;&lt;strong&gt;Poor accessibility:&lt;/strong&gt; Multiple users report the riveted construction makes repairs extremely difficult, with one explicitly stating the handle is impossible to repair when the cable fails without breaking it.&lt;/li&gt;&lt;li&gt;&lt;strong&gt;Limited manufacturer support:&lt;/strong&gt; Users experience frustrating interactions with Echo support, reporting warranties not being honored and no solutions offered for the known clogging issue.&lt;/li&gt;&lt;li&gt;&lt;strong&gt;Pneumatic tire issues:&lt;/strong&gt; Despite being a praised feature, the tires require frequent maintenance with reports of air leakage and sealing problems.&lt;/li&gt;&lt;/ul&gt;&lt;br&gt;&lt;p&gt;&lt;strong&gt;Bottom line:&lt;/strong&gt; While built with quality materials, the riveted construction and unfixable design flaws make this a poor long-term investment despite the 5-year warranty.&lt;/p&gt;</t>
  </si>
  <si>
    <t>&lt;p&gt;Echo offers a relatively strong 5-year warranty for residential users, but only 90 days for commercial use. The coverage applies to defects in materials and workmanship under normal use.&lt;/p&gt;&lt;ul&gt;&lt;li&gt;&lt;strong&gt;Coverage details:&lt;/strong&gt; Includes parts and labor for defects, but requires repairs be done by authorized Echo service dealers.&lt;/li&gt;&lt;li&gt;&lt;strong&gt;Documentation required:&lt;/strong&gt; Proof of purchase is mandatory for warranty service, with product registration strongly recommended.&lt;/li&gt;&lt;li&gt;&lt;strong&gt;User experiences:&lt;/strong&gt; Multiple reviews indicate difficulty with warranty claims, with some users reporting that Echo refused to honor warranties for known design flaws.&lt;/li&gt;&lt;/ul&gt;&lt;br&gt;&lt;p&gt;&lt;strong&gt;Bottom line:&lt;/strong&gt; The 5-year term is generous on paper, but real-world reports suggest Echo's warranty implementation has significant limitations when dealing with the spreader's common mechanical problems.&lt;/p&gt;</t>
  </si>
  <si>
    <t xml:space="preserve">&lt;p&gt;&amp;lt;p&amp;gt;No sustainability claims or evidence found in the reviews. Users focus entirely on durability, performance, and mechanical issues without mentioning eco-friendly materials, recyclability, or environmental impact.&amp;lt;/p&amp;gt;&amp;lt;ul&amp;gt;&amp;lt;li&amp;gt;&amp;lt;strong&amp;gt;Materials:&amp;lt;/strong&amp;gt; Reviews mention sturdy metal frame and rubber wheels but no info on recycled content or sustainable sourcing&amp;lt;/li&amp;gt;&amp;lt;li&amp;gt;&amp;lt;strong&amp;gt;Repairability:&amp;lt;/strong&amp;gt; Multiple users complain the riveted construction makes it impossible to repair, forcing replacement when parts fail&amp;lt;/li&amp;gt;&amp;lt;li&amp;gt;&amp;lt;strong&amp;gt;Longevity concerns:&amp;lt;/strong&amp;gt; Despite heavy-duty appearance, the clogging mechanism flaw and poor customer support mean many units get tossed after a few seasons&amp;lt;/li&amp;gt;&amp;lt;/ul&amp;gt;&amp;lt;br&amp;gt;&amp;lt;p&amp;gt;&amp;lt;strong&amp;gt;Bottom line:&amp;lt;/strong&amp;gt; While built to look like it&amp;#39;ll last forever, the non-repairable design and frequent mechanical failures suggest this isn&amp;#39;t the sustainable choice it appears to be. No environmental considerations mentioned by manufacturer or users.&amp;lt;/p&amp;gt;&lt;/p&gt;
</t>
  </si>
  <si>
    <t>&lt;p&gt;The Echo RB-60 receives highly polarized feedback from the BIFL community. Users initially praise its sturdy metal frame and pneumatic tires as a significant upgrade from plastic Scotts spreaders, but long-term satisfaction plummets due to critical design flaws.&lt;/p&gt;&lt;ul&gt;&lt;li&gt;&lt;strong&gt;Initial impressions:&lt;/strong&gt; Built like a tank with solid construction and smooth rolling pneumatic tires compared to cheaper plastic alternatives.&lt;/li&gt;&lt;li&gt;&lt;strong&gt;Critical failure point:&lt;/strong&gt; The dispensing mechanism consistently clogs as fertilizer granules get wedged between sliding plates, causing the gate to stick open or closed.&lt;/li&gt;&lt;li&gt;&lt;strong&gt;Repairability concerns:&lt;/strong&gt; The riveted construction makes repairs difficult or impossible for homeowners, and Echo's customer service receives negative reports.&lt;/li&gt;&lt;/ul&gt;&lt;br&gt;&lt;p&gt;&lt;strong&gt;Bottom line:&lt;/strong&gt; Despite looking and feeling like a BIFL product, the Echo RB-60 suffers from a fundamental design flaw that renders it unreliable after a few seasons, making it a disappointing investment for serious lawn care enthusiasts.&lt;/p&gt;</t>
  </si>
  <si>
    <t>The Echo RB-60 broadcast spreader is a classic BIFL disappointment - looks tough but fails critically where it matters. Despite its tank-like metal frame and pneumatic tires, a fatal design flaw in the dispensing mechanism causes constant clogging that renders it unusable. Combined with riveted construction that prevents basic repairs and questionable warranty support, this $150 spreader will frustrate serious lawn care enthusiasts. The sturdy appearance is a mirage - you're buying a maintenance headache that fails at its primary function.</t>
  </si>
  <si>
    <t>"Fatal design flaw: Fertilizer consistently jams between sliding plates, causing the gate to stick open or closed, making actual spreading nearly impossible</t>
  </si>
  <si>
    <t>Non-repairable construction: Riveted assembly means when the control cable fails, you're stuck with a broken unit despite the metal frame</t>
  </si>
  <si>
    <t>Warranty exists on paper only: 5-year residential coverage routinely denied for the known clogging issue according to multiple user reports</t>
  </si>
  <si>
    <t>Poor value at $150: Promises tank-like durability but delivers constant frustration requiring replacement within a few seasons</t>
  </si>
  <si>
    <t>Community consensus: Initially praised for build quality until users discover the unfixable operational failures that appear after minimal use</t>
  </si>
  <si>
    <t>The Echo RB-60 Heavy-Duty Broadcast Spreader features a sturdy metal frame and pneumatic tires for smooth rolling across lawns. Designed for residential fertilizer application, its robust construction and large capacity make it suitable for maintaining medium to large properties. The spreader's durable components and control system allow for precise distribution of lawn care products.</t>
  </si>
  <si>
    <t>3-5 years with regular maintenance</t>
  </si>
  <si>
    <t>How do I assemble the RB-60 Broadcast Spreader?</t>
  </si>
  <si>
    <t>Most of the unit comes pre-assembled, but you need to attach the handle brackets using the provided carriage bolts and wing nuts—attach each side loosely before tightening securely. Make sure the control cable is routed behind the handle brackets during assembly.</t>
  </si>
  <si>
    <t>What is the hopper capacity of the RB-60?</t>
  </si>
  <si>
    <t>The RB-60 has a 60 lb (27.2 kg) hopper capacity, allowing it to cover up to 25,000 square feet in a single fill, which is over half an acre of coverage.</t>
  </si>
  <si>
    <t>How do I operate and adjust the spreader for different materials?</t>
  </si>
  <si>
    <t>Fill the hopper with the gate closed, set the gate adjustment knob to the desired setting (refer to the material’s instructions for best results), then start walking and open the gate to begin spreading. Use the foot-operated side deflector to control where material is dropped.</t>
  </si>
  <si>
    <t>What safety precautions should I take when using the RB-60?</t>
  </si>
  <si>
    <t>Always fill the hopper on flat ground to prevent tipping, keep bystanders away, and read all safety decals and the operator’s manual before use. Do not exceed the recommended tire pressure (15 psi, max 30 psi).</t>
  </si>
  <si>
    <t>What maintenance does the RB-60 require?</t>
  </si>
  <si>
    <t>The RB-60 features a maintenance-free gear case. Regularly check and inflate tires to 15 psi, clean the hopper after use, and store the unit in a dry place. Refer to the manual for detailed care instructions.</t>
  </si>
  <si>
    <t>Sturdy metal frame construction</t>
  </si>
  <si>
    <t>Pneumatic tires for smooth rolling</t>
  </si>
  <si>
    <t>Five-year residential warranty coverage</t>
  </si>
  <si>
    <t>Upgrade from plastic competitors</t>
  </si>
  <si>
    <t>Gate mechanism consistently clogs</t>
  </si>
  <si>
    <t>Riveted construction prevents repairs</t>
  </si>
  <si>
    <t>Warranty claims often denied</t>
  </si>
  <si>
    <t>Pneumatic tires leak air frequently</t>
  </si>
  <si>
    <t>{"frequency":{"frequency":"After each use","description":"Wash the spreader after every use to remove material residue and check tire pressure regularly for optimal performance."},"steps":[{"step":1,"title":"Clean","icon":"clean","description":"Wash the spreader thoroughly with a garden hose after each use, avoiding direct spraying of the gear case and pressure washers to prevent damage.","products":[{"name":"Garden Hose","price":"$20-40"}]},{"step":2,"title":"Condition / Maintain","icon":"condition","description":"Maintain tire pressure at 15 psi, not exceeding 30 psi, to ensure smooth operation; inspect and replace the control cable if worn, routing it properly behind handle brackets.","products":[{"name":"Control Cable Replacement Kit","price":"$15-25"}]},{"step":3,"title":"Protect / Store","icon":"protect","description":"Store the spreader in a dry, sheltered area to prevent rust and damage; avoid exposure to harsh weather and moisture to maximize lifespan.","products":[]}]}</t>
  </si>
  <si>
    <t>Manufacturer documentation and product listings do not specify the country of manufacture for the Echo RB-60 Broadcast Spreader</t>
  </si>
  <si>
    <t>broadcast spreader, lawn care equipment, fertilizer spreader, pneumatic tires, metal frame, garden tools, seed spreader, yard maintenance, echo equipment</t>
  </si>
  <si>
    <t>Fertilizing medium to large lawns, Spreading grass seed, Distributing ice melt in winter, Applying lawn treatments</t>
  </si>
  <si>
    <t>""Users report yanking and jerking backwards every 20ft just to keep it working. When the control cable fails, the riveted construction makes it impossible to repair." – Reddit user</t>
  </si>
  <si>
    <t>Could've been great, but the clogging mechanism kills it. For $150, you're buying frustration disguised as durability." – Amazon reviewer</t>
  </si>
  <si>
    <t>Fenix</t>
  </si>
  <si>
    <t>HM70R Headlamp</t>
  </si>
  <si>
    <t>https://www.amazon.com/Fenix-HM70R-Rechargeable-Headlamp-Lumentac/dp/B09FV6413D?crid=1JD3A4NILDJ93&amp;amp;dib=eyJ2IjoiMSJ9.4g0sqU-7BZ5LtoRe9N1SqjcFJXi5MXgQ-fRzo1eDvv_NhS32Z8GkxDZHqeGBaUj-KzL30DZn3nQ9EyLsDvJCwrgHnFqPabMpDkEZGTSGSka0Yb16jBFLcoppizxmWA4PnIWzlirM02-LAW89VQ72yipMAf3gyearesj7ex38rE-WjLuMuxXZudizRhJdLxu_NMyEKCv0ssvu-s7_CXFlTW7MnuTPBEImlN_Agf45cq7VSexVOd2bdKQAL0aQN-HcrBKVf8oDHaI0W6-ij4eWl1Dat3PlCdueB1l39fkTPy0.DQxAG-sUvCRTja9F513gVSrJPI63lxJBnXol1bWQHsA&amp;amp;dib_tag=se&amp;amp;keywords=fenix+headlamp&amp;amp;qid=1705790692&amp;amp;sprefix=fenix+head%2Caps%2C99&amp;amp;sr=8-7&amp;amp;ufe=app_do%3Aamzn1.fos.f5122f16-c3e8-4386-bf32-63e904010ad0&amp;amp;linkCode=ll1&amp;amp;tag=buyitforlife08-20&amp;amp;linkId=81bd1bb0e89709ca54a18e91b73378e6&amp;amp;language=en_US&amp;amp;ref_=as_li_ss_tl</t>
  </si>
  <si>
    <t>https://amzn.to/3WarLIM</t>
  </si>
  <si>
    <t>B09FV6413D</t>
  </si>
  <si>
    <t>https://docs.google.com/document/d/1HYUBs9fqdcNQ2uB8Yzep-aP0XdjvsQSfGQVifbWFzoA</t>
  </si>
  <si>
    <t>https://docs.google.com/document/d/1451z4mfWCnl8H7ak3vdHZKS-_ybE7Vv-tAB7bjIdMlg/edit</t>
  </si>
  <si>
    <t>https://docs.google.com/document/d/1PLaGNAtbGYjK1rBEfXEKn9vkTq5ArItea_CNSxoQ6MI/edit</t>
  </si>
  <si>
    <t>https://docs.google.com/document/d/1OvnXp_oVEpxp6jgPKskJnYo34I7RmGh_XFeHdjdRXIk/edit</t>
  </si>
  <si>
    <t>https://docs.google.com/document/d/1lRIkNJYBcyERAIOqr-wmwiuo_LfBnw405v9CUG73Tak/edit</t>
  </si>
  <si>
    <t>https://www.amazon.com/stores/Fenix/page/73D10D64-5C5D-4685-B755-98FE85C0F02D?lp_asin=B09FV6413D&amp;ref_=ast_bln&amp;store_ref=bl_ast_dp_brandLogo_sto</t>
  </si>
  <si>
    <t>https://m.media-amazon.com/images/I/71es6HFLifL._AC_SL1500_.jpg</t>
  </si>
  <si>
    <t>https://m.media-amazon.com/images/I/71es6HFLifL._AC_SL1500_.jpg, https://m.media-amazon.com/images/I/71ZiLzAc7+L._AC_SL1500_.jpg, https://m.media-amazon.com/images/I/61ODLSZbGML._AC_SL1500_.jpg, https://m.media-amazon.com/images/I/71DVor74PFL._AC_SL1500_.jpg, https://m.media-amazon.com/images/I/51lS+G4FMJL._AC_SL1080_.jpg, https://m.media-amazon.com/images/I/71QC0cC-jtL._AC_SL1440_.jpg, https://m.media-amazon.com/images/I/81Y3VRlz4RL._AC_SL1440_.jpg, https://m.media-amazon.com/images/I/71qzkhoDg6L._AC_SL1440_.jpg, https://m.media-amazon.com/images/I/71HKGE+8R5L._AC_SL1440_.jpg, https://m.media-amazon.com/images/I/71eKN0m2DSL._AC_SL1440_.jpg</t>
  </si>
  <si>
    <t>Sports &amp; Outdoors &gt; Outdoor Recreation &gt; Camping &amp; Hiking &gt; Lights &amp; Lanterns &gt; Headlamps</t>
  </si>
  <si>
    <t>POWERFUL HEADLAMP - The Fenix HM70R has a primary white LED with a 1600 lumen max that can reach over 203 yards and comes with an auxiliary red LED and high CRI neutral LED. USB-C RECHARGEABLE - The HM70R is direct USB-C 2A fast rechargeable, supporting extra long run time of 100 hours on low. ROBUST CONSTRUCTION - The lightweight aluminum alloy frame is durable. Impact resistance of 2 meters, IP68 waterproof, and can withstand temperatures from -31° F to 113° F. COMFORTABLE TO WEAR- The HM70R comes with a reflective strap made of breathable lightweight fabric, with a built-in silicone strip for grip. Package contents: the HM70R (1x ARB-L21 pre-installed), headband, and charging cable. A LumenTac organizer is also included so you can easily stow and carry the spares</t>
  </si>
  <si>
    <t>3.72 x 2.01 x 1.81 inches</t>
  </si>
  <si>
    <t>POWERFUL HEADLAMP - The Fenix HM70R has a primary white LED with a 1600 lumen max that can reach over 203 yards and comes with an auxiliary red LED and high CRI neutral LED.</t>
  </si>
  <si>
    <t>USB-C RECHARGEABLE - The HM70R is direct USB-C 2A fast rechargeable, supporting extra long run time of 100 hours on low.</t>
  </si>
  <si>
    <t>ROBUST CONSTRUCTION - The lightweight aluminum alloy frame is durable. Impact resistance of 2 meters, IP68 waterproof, and can withstand temperatures from -31° F to 113° F.</t>
  </si>
  <si>
    <t>COMFORTABLE TO WEAR- The HM70R comes with a reflective strap made of breathable lightweight fabric, with a built-in silicone strip for grip.</t>
  </si>
  <si>
    <t>Package contents: the HM70R (1x ARB-L21 pre-installed), headband, and charging cable. A LumenTac organizer is also included so you can easily stow and carry the spares</t>
  </si>
  <si>
    <t>&lt;p&gt;The HM70R is a tale of two extremes - when it works, users call it bulletproof and amazing, but a concerning pattern of catastrophic failures after about a year keeps it from true BIFL status.&lt;/p&gt;&lt;ul&gt;&lt;li&gt;&lt;strong&gt;Built like a tank (when it works):&lt;/strong&gt; Users report it surviving complete submersion, daily drops in mud, and years of professional abuse - one saying this thing has saved my life more than once after dropping it underwater and in downpours&lt;/li&gt;&lt;li&gt;&lt;strong&gt;Fatal flaw - melting lenses:&lt;/strong&gt; Multiple users report the unit gets so hot it's actually melting the lenses which is a huge fire hazard, with one user's glove smoking from the heat&lt;/li&gt;&lt;li&gt;&lt;strong&gt;Quality control lottery:&lt;/strong&gt; Several users experienced complete charging failure after 3-12 months, with one frustrated buyer saying their $100 headlight used maybe 4-5 times now no longer turns on despite emails to the distributor&lt;/li&gt;&lt;/ul&gt;&lt;br&gt;&lt;p&gt;&lt;strong&gt;Bottom line:&lt;/strong&gt; Could've been great, but the combination of lens-melting heat issues, random charging failures, and unresponsive customer service makes this a risky BIFL purchase despite its impressive specs and aluminum construction.&lt;/p&gt;</t>
  </si>
  <si>
    <t>&lt;p&gt;The HM70R has mixed repairability with concerning failure patterns and poor post-purchase support.&lt;/p&gt;&lt;ul&gt;&lt;li&gt;&lt;strong&gt;Design access:&lt;/strong&gt; Aluminum body with IP68 rating provides durability, but multiple users report melting plastic lens components and sealed design makes internal access difficult.&lt;/li&gt;&lt;li&gt;&lt;strong&gt;Parts availability:&lt;/strong&gt; Users repeatedly struggle to obtain replacement parts like screws and faceplates. One user couldn't get replacement torx screws after they came loose during use.&lt;/li&gt;&lt;li&gt;&lt;strong&gt;Manufacturer support:&lt;/strong&gt; Multiple reports of warranty service requiring customer-paid shipping and non-responsive customer service. Several users received no response after contacting Fenix about failures.&lt;/li&gt;&lt;/ul&gt;&lt;br&gt;&lt;p&gt;&lt;strong&gt;Bottom line:&lt;/strong&gt; Excellent when working but critical failures after 1-3 months of use and poor support undermine BIFL potential. Standard 2-year warranty exists but implementation appears inconsistent.&lt;/p&gt;</t>
  </si>
  <si>
    <t>&lt;p&gt;Fenix offers a solid warranty for the HM70R headlamp with 2 years of full coverage (extendable to 2.5 years with registration) followed by limited lifetime coverage.&lt;/p&gt;&lt;ul&gt;&lt;li&gt;&lt;strong&gt;Coverage Terms:&lt;/strong&gt; Manufacturing defects are covered, with full parts and labor for first 2 years, then free labor and parts at cost for lifetime of ownership.&lt;/li&gt;&lt;li&gt;&lt;strong&gt;Customer Experience:&lt;/strong&gt; Multiple reports of units failing after several months with inconsistent warranty support. Customers must pay shipping to send units for repair.&lt;/li&gt;&lt;li&gt;&lt;strong&gt;Response Time:&lt;/strong&gt; Headlamp repairs may take longer than standard flashlights due to waterproofing requirements, sometimes requiring return to manufacturer.&lt;/li&gt;&lt;/ul&gt;&lt;br&gt;&lt;p&gt;&lt;strong&gt;Bottom line:&lt;/strong&gt; Good warranty on paper that Fenix generally honors, but repair experiences vary widely and shipping costs are on the customer, limiting its practical value for some users.&lt;/p&gt;</t>
  </si>
  <si>
    <t xml:space="preserve">&lt;p&gt;&amp;lt;p&amp;gt;No sustainability information found in any reviews. Users focus entirely on durability, performance, and reliability without mentioning materials sourcing, recyclability, or environmental impact.&amp;lt;/p&amp;gt;&amp;lt;ul&amp;gt;&amp;lt;li&amp;gt;&amp;lt;strong&amp;gt;Missing eco data:&amp;lt;/strong&amp;gt; Reviews don&amp;#39;t discuss recycled materials, manufacturing processes, or end-of-life disposal&amp;lt;/li&amp;gt;&amp;lt;li&amp;gt;&amp;lt;strong&amp;gt;Durability signals:&amp;lt;/strong&amp;gt; Users report it lasting years of heavy professional use when it works, suggesting less frequent replacement than cheaper alternatives&amp;lt;/li&amp;gt;&amp;lt;li&amp;gt;&amp;lt;strong&amp;gt;Repair challenges:&amp;lt;/strong&amp;gt; Multiple users frustrated by inability to buy replacement parts like screws or straps, forcing full unit replacement&amp;lt;/li&amp;gt;&amp;lt;/ul&amp;gt;&amp;lt;br&amp;gt;&amp;lt;p&amp;gt;&amp;lt;strong&amp;gt;Bottom line:&amp;lt;/strong&amp;gt; Built tough but no evidence of sustainable design. The lifetime warranty and repairable design hint at longevity, but lack of spare parts availability undermines the repair-not-replace philosophy BIFL values.&amp;lt;/p&amp;gt;&lt;/p&gt;
</t>
  </si>
  <si>
    <t>&lt;p&gt;The Fenix HM70R receives strong praise from BIFL enthusiasts for its exceptional durability, impressive battery life, and versatile lighting options, but faces significant questions about long-term reliability.&lt;/p&gt;&lt;ul&gt;&lt;li&gt;&lt;strong&gt;Durability:&lt;/strong&gt; Users consistently praise its aluminum construction and IP68 waterproofing, with many professionals reporting it withstands daily abuse in demanding environments.&lt;/li&gt;&lt;li&gt;&lt;strong&gt;Performance:&lt;/strong&gt; The powerful dual beam system and long-lasting 21700 battery are frequently highlighted as standout features worth the premium price.&lt;/li&gt;&lt;li&gt;&lt;strong&gt;Reliability Concerns:&lt;/strong&gt; Multiple users report catastrophic failures after roughly a year of use, with charging issues being the most common problem.&lt;/li&gt;&lt;li&gt;&lt;strong&gt;Customer Service:&lt;/strong&gt; Several Redditors express frustration with unresponsive warranty support and difficulty obtaining replacement parts.&lt;/li&gt;&lt;/ul&gt;&lt;br&gt;&lt;p&gt;&lt;strong&gt;Bottom line:&lt;/strong&gt; A high-performance workhorse when it works properly, but quality control issues and spotty customer service prevent it from achieving true BIFL status despite its premium positioning.&lt;/p&gt;</t>
  </si>
  <si>
    <t>The Fenix HM70R headlamp presents a BIFL paradox - tank-like construction with IP68 waterproofing that professionals love, undermined by concerning failure patterns around 12 months of use. When it works, it's exceptional, with powerful dual beams and long battery life. However, heat issues causing melting lenses, charging failures, and inconsistent warranty support make this a risky long-term investment. Best for users who need premium performance and are willing to gamble on reliability or can afford replacement if it fails.</t>
  </si>
  <si>
    <t>"Built for extreme conditions with aluminum construction and complete submersion capability, but concerning heat issues literally melt components</t>
  </si>
  <si>
    <t>Sealed design creates durability while limiting repair access, with multiple users unable to obtain basic replacement parts</t>
  </si>
  <si>
    <t>2-year warranty with lifetime limited coverage looks good on paper but implementation appears spotty with customer-paid shipping</t>
  </si>
  <si>
    <t>Premium price delivers exceptional performance but quality control lottery makes long-term value questionable</t>
  </si>
  <si>
    <t>Professionals praise its functionality when working but too many report catastrophic failures after 3-12 months of use</t>
  </si>
  <si>
    <t>The Fenix HM70R Headlamp combines robust aluminum construction with versatile lighting options. Featuring a 1600-lumen white LED reaching over 200 yards, plus auxiliary red and high CRI LEDs for different situations. Its IP68 waterproof rating and 2-meter impact resistance make it ideal for demanding environments. With USB-C fast charging and up to 100 hours of runtime, this lightweight yet durable headlamp offers professional-grade illumination.</t>
  </si>
  <si>
    <t>2-5 years with regular use, though quality control issues may affect longevity</t>
  </si>
  <si>
    <t>How long does it take to fully recharge the HM70R headlamp?</t>
  </si>
  <si>
    <t>The HM70R takes about 4 hours to charge to full capacity. The battery indicator is red while charging and turns green when full.</t>
  </si>
  <si>
    <t>What type of battery does the HM70R use, and is it replaceable?</t>
  </si>
  <si>
    <t>The HM70R uses a rechargeable 21700 ARB-L21-5000 battery, but is also compatible with 18650 batteries using the ALF-18 adapter. The battery is user-replaceable.</t>
  </si>
  <si>
    <t>What is the maximum brightness and runtime of the HM70R?</t>
  </si>
  <si>
    <t>The HM70R offers a maximum brightness of 1600 lumens and a maximum runtime of up to 100 hours on lower settings.</t>
  </si>
  <si>
    <t>Is the HM70R headlamp waterproof?</t>
  </si>
  <si>
    <t>Yes, the HM70R is IP68 rated, making it waterproof and suitable for use in heavy rain or submersion. The charging port has inner waterproofing, but it’s best to let it dry completely if submerged without the port cover.</t>
  </si>
  <si>
    <t>Does the HM70R have a lockout function to prevent accidental activation?</t>
  </si>
  <si>
    <t>Yes, when the headlamp is off, press and hold the switch for 3 seconds to activate the lockout. The red light blinks 3 times to confirm.</t>
  </si>
  <si>
    <t>Durable aluminum construction with IP68 waterproofing</t>
  </si>
  <si>
    <t>Powerful dual beam lighting system</t>
  </si>
  <si>
    <t>Long-lasting 21700 battery</t>
  </si>
  <si>
    <t>Survives demanding professional environments</t>
  </si>
  <si>
    <t>Overheating can melt plastic lens components</t>
  </si>
  <si>
    <t>Charging failures after 3-12 months reported</t>
  </si>
  <si>
    <t>Difficult to obtain replacement parts</t>
  </si>
  <si>
    <t>Inconsistent warranty support experience</t>
  </si>
  <si>
    <t>{"frequency":{"frequency":"Monthly / As Needed","description":"Perform maintenance monthly or whenever performance issues (flickering, intermittent light) occur to ensure optimal function and longevity."},"steps":[{"step":1,"title":"Clean","icon":"clean","description":"Periodically clean the battery contacts and exterior with a dry, soft cloth to remove dirt and debris. Avoid disassembling the sealed headlamp to prevent damage and voiding the warranty.","products":[{"name":"Microfiber Cleaning Cloth","price":"$5-10"}]},{"step":2,"title":"Condition / Maintain","icon":"condition","description":"Remove the battery if not using the headlamp for an extended period to prevent electrolyte leakage. Loosen the battery cap slightly to avoid accidental activation during storage or transport.","products":[]},{"step":3,"title":"Protect / Store","icon":"protect","description":"Store the headlamp in a cool, dry place with the battery removed or cap loosened to prevent accidental activation. Allow the headlamp to dry completely if it has been exposed to moisture, especially if the charging port cover was open.","products":[]}]}</t>
  </si>
  <si>
    <t>Fenix products, including the HM70R Headlamp, are manufactured in China under strict quality control standards.</t>
  </si>
  <si>
    <t>Lighting</t>
  </si>
  <si>
    <t>headlamp, rechargeable, waterproof, aluminum, high lumen, outdoor lighting, camping gear, emergency equipment, usb-c, durable lighting</t>
  </si>
  <si>
    <t>Night hiking and trail running, Professional work in dark environments, Emergency situations and power outages, Camping and outdoor activities, Underground exploration</t>
  </si>
  <si>
    <t>""This thing has saved my life more than once after dropping it underwater and in downpours." – Reddit user</t>
  </si>
  <si>
    <t>My $100 headlight used maybe 4-5 times now no longer turns on despite emails to the distributor." – Amazon reviewer</t>
  </si>
  <si>
    <t>Sofirn</t>
  </si>
  <si>
    <t>BLF LT1 Lantern</t>
  </si>
  <si>
    <t>https://www.amazon.com/Camping-Lantern-Rehargeable-Runtime-flaslight/dp/B097MN6P1B?th=1&amp;amp;linkCode=ll1&amp;amp;tag=buyitforlife08-20&amp;amp;linkId=e35dc3f686e6e2ed94279f2b7a0935c4&amp;amp;language=en_US&amp;amp;ref_=as_li_ss_tl</t>
  </si>
  <si>
    <t>https://amzn.to/42LhCGh</t>
  </si>
  <si>
    <t>B097MN6P1B</t>
  </si>
  <si>
    <t>https://docs.google.com/document/d/13NfV5tGCA4mYRmJXdXE7YCeBAPu6TobnS6vL0fM0RQg</t>
  </si>
  <si>
    <t>https://docs.google.com/document/d/1R0BpfP8AReWYmtl61OS2320ef0kvOExiw0_L3OqBX-0/edit</t>
  </si>
  <si>
    <t>https://docs.google.com/document/d/1sOpZEQonqIsYuh9So-o6L9rk9cFbTgMFg8uSCep_0cM/edit</t>
  </si>
  <si>
    <t>https://docs.google.com/document/d/1FPwXbe9bYlv1fw7wUhcSrTyO9YNaRVo_3o_gD7IML2o/edit</t>
  </si>
  <si>
    <t>https://docs.google.com/document/d/1pa8oHN0YTv69pGILLpHrSlX4SE0jw_I2tubqt1oS9uM/edit</t>
  </si>
  <si>
    <t>https://www.amazon.com/stores/SOFIRN/page/993CBC25-2A09-4C75-8EE4-072BBF4C221D?is_byline_deeplink=true&amp;deeplink=5310BED4-022D-4B45-884F-2ABA9B111ED8&amp;redirect_store_id=993CBC25-2A09-4C75-8EE4-072BBF4C221D&amp;lp_asin=B097MN6P1B&amp;ref_=ast_bln&amp;store_ref=bl_ast_dp_brandLogo_sto</t>
  </si>
  <si>
    <t>https://m.media-amazon.com/images/I/718AWq1cy8L._AC_SL1500_.jpg</t>
  </si>
  <si>
    <t>https://m.media-amazon.com/images/I/718AWq1cy8L._AC_SL1500_.jpg, https://m.media-amazon.com/images/I/71Fb7FMDm6S._AC_SL1500_.jpg, https://m.media-amazon.com/images/I/51kZtdqqMmL._AC_.jpg, https://m.media-amazon.com/images/I/71aImoucuIS._AC_SL1500_.jpg, https://m.media-amazon.com/images/I/71JRdEmjkiS._AC_SL1500_.jpg, https://m.media-amazon.com/images/I/71saiU6M6mL._AC_SL1500_.jpg, https://m.media-amazon.com/images/I/81GEgruVc9S._AC_SL1500_.jpg, https://m.media-amazon.com/images/I/81g4P7tFioL._AC_SL1500_.jpg</t>
  </si>
  <si>
    <t>Sports &amp; Outdoors &gt; Outdoor Recreation &gt; Camping &amp; Hiking &gt; Lights &amp; Lanterns &gt; Lanterns &gt; Electric Lanterns</t>
  </si>
  <si>
    <t>USB-C charging port: LT1 comes with USB-C charging cable (adapter excluded). It accepts 5V 2A fast charging and can also be charged with a premium device or also be operated directly attached to the USB power adapter. While charging the button LED glows orange flashing . It turns orange flash once it get full charged Long Runtime : powered by 4* batteries, the maximum output can reach 800 lumens. In mid-range mode, you can use for more than 24 hours Variable tint: The camping lantern can be switched between warm white (2700K) and neutral white (5000K) will to meet your different usage scenarios, create a brilliant atmosphere, and improve your quality of life Versatile lantern: Featuring with USB-C charging cable, 4* batteries, 5V 2A power Max supply, can charge your mobile devices, like phone, make it a ideal candidate for power outage, emergency The package includes: LT1 lantern, 4* batteries, USB-C charging cable, spare O-ring, manual and useful customer service. If you have any questions, please feel free to contact us</t>
  </si>
  <si>
    <t>6.8"L x 2.6"W x 2.6"H</t>
  </si>
  <si>
    <t>USB-C charging port: LT1 comes with USB-C charging cable (adapter excluded). It accepts 5V 2A fast charging and can also be charged with a premium device or also be operated directly attached to the USB power adapter. While charging the button LED glows orange flashing . It turns orange flash once it get full charged</t>
  </si>
  <si>
    <t>Long Runtime : powered by 4* batteries, the maximum output can reach 800 lumens. In mid-range mode, you can use for more than 24 hours</t>
  </si>
  <si>
    <t>Variable tint: The camping lantern can be switched between warm white (2700K) and neutral white (5000K) will to meet your different usage scenarios, create a brilliant atmosphere, and improve your quality of life</t>
  </si>
  <si>
    <t>Versatile lantern: Featuring with USB-C charging cable, 4* batteries, 5V 2A power Max supply, can charge your mobile devices, like phone, make it a ideal candidate for power outage, emergency</t>
  </si>
  <si>
    <t>The package includes: LT1 lantern, 4* batteries, USB-C charging cable, spare O-ring, manual and useful customer service. If you have any questions, please feel free to contact us</t>
  </si>
  <si>
    <t>&lt;p&gt;The LT1's rock-solid aluminum body screams BIFL, but alarming electronics failures drag it down from greatness. Built like a tank on the outside, but the guts are a gamble.&lt;/p&gt;&lt;ul&gt;&lt;li&gt;&lt;strong&gt;Tank-like construction:&lt;/strong&gt; Users report the hefty anodized aluminum body survives drops and abuse, with one calling the machining pretty amazing and many praising its built to last design&lt;/li&gt;&lt;li&gt;&lt;strong&gt;Critical QC failures:&lt;/strong&gt; Too many units arrive dead or fail within months - one user said the item is substantial but the guts must be crap after their unit died&lt;/li&gt;&lt;li&gt;&lt;strong&gt;User-replaceable batteries save it:&lt;/strong&gt; Standard 18650 cells mean you're not screwed when batteries degrade, extending lifespan indefinitely for those with working units&lt;/li&gt;&lt;/ul&gt;&lt;br&gt;&lt;p&gt;&lt;strong&gt;Bottom line:&lt;/strong&gt; Could've been great, but inconsistent electronics make this a risky BIFL purchase. When it works, owners say if it failed, I'd buy another one immediately - but that's not the BIFL way.&lt;/p&gt;</t>
  </si>
  <si>
    <t>&lt;p&gt;The BLF LT1 offers strong repairability fundamentals but has some concerning electronic reliability issues.&lt;/p&gt;&lt;ul&gt;&lt;li&gt;&lt;strong&gt;Battery Replacement:&lt;/strong&gt; Users praise the fully user-replaceable standard 18650/21700 batteries as a key BIFL feature, allowing indefinite service life.&lt;/li&gt;&lt;li&gt;&lt;strong&gt;Construction Access:&lt;/strong&gt; The lantern features robust aluminum construction with accessible parts, though users report many perform 3D printing modifications and battery spacer installations to fix bugs.&lt;/li&gt;&lt;li&gt;&lt;strong&gt;Electronics Concerns:&lt;/strong&gt; Multiple reviews mention units that were dead on arrival or failed completely after minimal use, with one user noting the machining is amazing but the guts must be crap.&lt;/li&gt;&lt;/ul&gt;&lt;br&gt;&lt;p&gt;&lt;strong&gt;Bottom line:&lt;/strong&gt; While the physical construction is solid and batteries are easily replaceable, questionable quality control with the internal electronics presents the biggest reliability risk to this otherwise well-designed and community-supported product.&lt;/p&gt;</t>
  </si>
  <si>
    <t>&lt;p&gt;Sofirn offers a modest but adequate warranty for the BLF LT1 Lantern, providing 2-year coverage for the lantern and 1-year for batteries, which is reasonable for this product category.&lt;/p&gt;&lt;ul&gt;&lt;li&gt;&lt;strong&gt;Coverage Terms:&lt;/strong&gt; 2-year repair or replacement for manufacturing defects, with 1-year coverage for included batteries.&lt;/li&gt;&lt;li&gt;&lt;strong&gt;Claim Process:&lt;/strong&gt; Requires contacting Sofirn via email with proof of purchase and photos of defects. Support emails for US, EU and wholesale are provided.&lt;/li&gt;&lt;li&gt;&lt;strong&gt;Limitations:&lt;/strong&gt; Warranty void if sealed head is disassembled or physical damage occurs. Accessories like charging cables not covered.&lt;/li&gt;&lt;/ul&gt;&lt;br&gt;&lt;p&gt;&lt;strong&gt;Bottom line:&lt;/strong&gt; The warranty is reasonable for the price point and category, with clear terms and international support, but requires customer initiative for claims and has typical exclusions for user-caused damage.&lt;/p&gt;</t>
  </si>
  <si>
    <t xml:space="preserve">&lt;p&gt;&amp;lt;p&amp;gt;The BLF LT1 shows moderate sustainability through repairable design but lacks clear eco-material commitments.&amp;lt;/p&amp;gt;&amp;lt;ul&amp;gt;&amp;lt;li&amp;gt;&amp;lt;strong&amp;gt;User-replaceable batteries:&amp;lt;/strong&amp;gt; Users praise that batteries can be replaced if they wear out and note the product&amp;#39;s lifespan is not limited by a built-in non-serviceable battery, extending utility indefinitely for power outages or long trips&amp;lt;/li&amp;gt;&amp;lt;li&amp;gt;&amp;lt;strong&amp;gt;Built to last construction:&amp;lt;/strong&amp;gt; Multiple reviewers describe the robust built like a tank construction with solid anodized aluminum body, though some report internal electronics fail while the external build remains intact&amp;lt;/li&amp;gt;&amp;lt;li&amp;gt;&amp;lt;strong&amp;gt;Active repair community:&amp;lt;/strong&amp;gt; Users actively 3D-print replacement parts and perform modifications like swapping LED emitters, showing the product supports a repair-and-modify culture rather than disposal&amp;lt;/li&amp;gt;&amp;lt;/ul&amp;gt;&amp;lt;br&amp;gt;&amp;lt;p&amp;gt;&amp;lt;strong&amp;gt;Bottom line:&amp;lt;/strong&amp;gt; While the replaceable battery system and durable aluminum housing earn points for longevity, the lack of recycled materials info and concerning electronics failures prevent a higher sustainability score.&amp;lt;/p&amp;gt;&lt;/p&gt;
</t>
  </si>
  <si>
    <t>&lt;p&gt;The Sofirn BLF LT1 has achieved near legendary status in flashlight and outdoor communities as a benchmark camping lantern. It consistently receives enthusiastic recommendations across Reddit and review sites.&lt;/p&gt;&lt;ul&gt;&lt;li&gt;&lt;strong&gt;Strengths:&lt;/strong&gt; Robust aluminum construction, replaceable 18650 batteries (crucial for BIFL status), versatile lighting with adjustable color temperature, and power bank functionality.&lt;/li&gt;&lt;li&gt;&lt;strong&gt;Weaknesses:&lt;/strong&gt; Overly complex Anduril interface frustrates casual users, some concerning QC issues with units dying unexpectedly, and too heavy for backpacking.&lt;/li&gt;&lt;li&gt;&lt;strong&gt;Community:&lt;/strong&gt; Actively modified by enthusiasts who 3D print accessories, suggesting strong user engagement but also unmet needs in the official product line.&lt;/li&gt;&lt;/ul&gt;&lt;br&gt;&lt;p&gt;&lt;strong&gt;Bottom line:&lt;/strong&gt; A BIFL favorite with excellent build quality that transcends its camping origins to become an everyday household tool, though the learning curve and occasional reliability issues prevent a perfect score.&lt;/p&gt;</t>
  </si>
  <si>
    <t>The BLF LT1 lantern is a community favorite with a durable aluminum exterior built to survive drops and years of use, but is held back by concerning electronics failures. Its user-replaceable batteries and active modification community give it strong BIFL credentials when it works. Best for camping enthusiasts willing to learn its complex interface and who value versatile lighting over absolute reliability. At its price point, it offers exceptional value if you don't get a dud unit – making it a qualified BIFL recommendation with an asterisk.</t>
  </si>
  <si>
    <t>"Tank-like aluminum exterior masks concerning internal electronics issues that cause some units to fail unexpectedly</t>
  </si>
  <si>
    <t>Excellent repairability with user-replaceable standard batteries and active community creating 3D-printed modifications</t>
  </si>
  <si>
    <t>Adequate 2-year warranty coverage requires customer-initiated claims and excludes damage from disassembly</t>
  </si>
  <si>
    <t>Exceptional value when it works, combining durability, versatility, and power bank functionality in one device</t>
  </si>
  <si>
    <t>Nearly legendary status in flashlight communities despite complex interface and occasional quality control issues</t>
  </si>
  <si>
    <t>The Sofirn BLF LT1 Lantern features robust aluminum construction with user-replaceable 18650 batteries for extended lifespan. This versatile camping lantern offers adjustable color temperature (2700K-5000K), USB-C fast charging, and power bank functionality. With output up to 800 lumens and 24+ hour runtime on medium settings, it's engineered for reliability during power outages, camping trips, and emergency situations.</t>
  </si>
  <si>
    <t>5-10 years with proper care, potentially longer with battery replacements</t>
  </si>
  <si>
    <t>What type of LEDs does the Sofirn BLF LT1 lantern use and what is unique about them?</t>
  </si>
  <si>
    <t>The BLF LT1 uses 8 Samsung LH351D LEDs with 90 CRI; half are warm 2700K and half are neutral 5000K. The lantern features variable tinting, allowing the user to mix these LEDs to select any color temperature between 2700K and 5000K using its Anduril 2.0 firmware.</t>
  </si>
  <si>
    <t>What is the maximum brightness output of the Sofirn BLF LT1 lantern?</t>
  </si>
  <si>
    <t>The maximum output is up to 800 lumens, powered by four 18650 batteries. Independent reviews verify a more typical maximum around 600 lumens, but it is bright enough for most camping and outdoor applications.</t>
  </si>
  <si>
    <t>What are the battery type and charging options for the BLF LT1?</t>
  </si>
  <si>
    <t>The lantern is powered by four 18650 Li-Ion button-top batteries (commonly 3000mAh). It features a USB-C charging port supporting 5V 2A fast charging and can be powered directly from a USB source or used as a power bank to charge other devices.</t>
  </si>
  <si>
    <t>How long can the Sofirn BLF LT1 lantern run on a full battery charge?</t>
  </si>
  <si>
    <t>In mid-range mode, the BLF LT1 can run for more than 24 hours on four fully charged 18650 batteries, benefiting from efficient Anduril 2.0 regulation and thermal management.</t>
  </si>
  <si>
    <t>What are the physical dimensions and weight of the Sofirn BLF LT1 lantern?</t>
  </si>
  <si>
    <t>The BLF LT1 is approximately 176 mm (6.9 inches) tall with a head diameter of 68 mm and a body diameter of about 50-52 mm. It weighs around 641-642 grams (22.6 ounces) with batteries installed.</t>
  </si>
  <si>
    <t>User-replaceable standard 18650 batteries</t>
  </si>
  <si>
    <t>Tank-like aluminum construction survives drops</t>
  </si>
  <si>
    <t>Adjustable color temperature for versatile lighting</t>
  </si>
  <si>
    <t>Functions as emergency power bank</t>
  </si>
  <si>
    <t>Electronic failures reported in multiple units</t>
  </si>
  <si>
    <t>Overly complex interface frustrates casual users</t>
  </si>
  <si>
    <t>Too heavy for backpacking</t>
  </si>
  <si>
    <t>QC issues with units arriving dead</t>
  </si>
  <si>
    <t>{"frequency":{"frequency":"Monthly / As Needed","description":"Regular maintenance should occur about every 6 months, with additional care as needed for optimal performance and to address any specific issues."},"steps":[{"step":1,"title":"Clean","icon":"clean","description":"Use a soft cleaning cloth to clean the threads every 6 months. Clean battery contacts with a cotton swab soaked in rubbing alcohol to prevent flickering or intermittent light. Avoid disassembling the sealed head to prevent damage.","products":[{"name":"Isopropyl Rubbing Alcohol","price":"$5-10"},{"name":"Microfiber Cleaning Cloth","price":"$5-15"}]},{"step":2,"title":"Condition / Maintain","icon":"condition","description":"Apply silicone grease to the threads after cleaning to maintain smooth operation and a proper water seal. Replace worn O-rings with approved spares to ensure waterproof integrity and prevent damage from moisture.","products":[{"name":"Silicone Grease for Flashlight Threads","price":"$8-12"},{"name":"Replacement O-rings (Sofirn Approved)","price":"$5-10"}]},{"step":3,"title":"Protect / Store","icon":"protect","description":"Remove the battery if the lantern will not be used for an extended period to prevent damage from battery leakage. Unscrew the tail cap half a turn or remove the battery to avoid accidental activation during storage or transport. Store in a dry place.","products":[]}]}</t>
  </si>
  <si>
    <t>Manufactured by Sofirn, a Chinese company, at their primary facility in China</t>
  </si>
  <si>
    <t>camping lantern, emergency lighting, usb-c rechargeable, power bank, adjustable color temperature, aluminum construction, replaceable batteries, outdoor lighting, long runtime, portable light</t>
  </si>
  <si>
    <t>Camping and outdoor adventures, Emergency home lighting during power outages, Backup power source for charging devices, Indoor mood lighting with adjustable warmth</t>
  </si>
  <si>
    <t>""The machining is pretty amazing and built to last design, but the guts must be crap after their unit died." – Reddit user</t>
  </si>
  <si>
    <t>If it failed, I'd buy another one immediately – it's built like a tank on the outside." – Amazon reviewer</t>
  </si>
  <si>
    <t>ALPS</t>
  </si>
  <si>
    <t>Mountaineering King Kong Camp Chair / Folding Chair / Lawn Chair</t>
  </si>
  <si>
    <t>https://www.amazon.com/ALPS-OutdoorZ-King-Kong-Chair/dp/B09PZFB3G2?crid=C8PV18S06DXM&amp;amp;dib=eyJ2IjoiMSJ9.fYLau5TLfOlhKVde-CYs4CFokqLhXPbtgm1i3VP8MHB3iSaHAQbsfp_d_gc6-ExANFnE8jmZunfGgFDEQlSLUxi9vR1bbcewvVZLBUD7aq8qTzZqIDOxjje-YhyMS3QxYuhLstXXIQuApZTQ9AqTotwKETqQ7_yF4dV9alehUuXXxXfgNgAwIiDQ-9xURPBl8wAGO5Y37mpSUbT3UUNmqzaoqslKXwghqXZbKjyTS7Y.YtFYGnmthzYhtx0LWmCMt4sujNX3n_mhfy0DbGznUSQ&amp;amp;dib_tag=se&amp;amp;keywords=ALPS%2BMountaineering%2BKing%2BKong&amp;amp;qid=1705903257&amp;amp;sprefix=alps%2Bmountaineering%2Bking%2Bkong%2Caps%2C197&amp;amp;sr=8-2&amp;amp;th=1&amp;amp;linkCode=ll1&amp;amp;tag=buyitforlife08-20&amp;amp;linkId=1b08347aa10dc1c3f9ced4ab6a0386e7&amp;amp;language=en_US&amp;amp;ref_=as_li_ss_tl</t>
  </si>
  <si>
    <t>https://amzn.to/3IZJEXP</t>
  </si>
  <si>
    <t>B09PZFB3G2</t>
  </si>
  <si>
    <t>https://docs.google.com/document/d/157Guo1glFMQlGe-Ex888RAbuB_Uv7K7_FXjpkpgh6Yw</t>
  </si>
  <si>
    <t>https://docs.google.com/document/d/1CkBJ5diF18edI_jwTNSkDlDSOkzjjG6z-rzcfT7LUQ0/edit</t>
  </si>
  <si>
    <t>https://docs.google.com/document/d/1aHWORs36XHm63KGPT0ZCl5WrLmPC-qARlSWKGGnKwBo/edit</t>
  </si>
  <si>
    <t>https://docs.google.com/document/d/15vafy5I6hxg1akErTiKrPdq-DcuMEBNpXM15lPeWTGY/edit</t>
  </si>
  <si>
    <t>https://docs.google.com/document/d/14zIPMPFqLU2Bybix88HG-wd9_il6SdohbWFbR50g1BM/edit</t>
  </si>
  <si>
    <t>https://www.amazon.com/stores/ALPSOutdoorZ/page/C8EBA80D-60CB-42A9-9CD6-F49F8BFC890F?lp_asin=B09PZFB3G2&amp;ref_=ast_bln&amp;store_ref=bl_ast_dp_brandLogo_sto</t>
  </si>
  <si>
    <t>https://m.media-amazon.com/images/I/71CuyD-8qvL._AC_SL1500_.jpg</t>
  </si>
  <si>
    <t>https://m.media-amazon.com/images/I/71CuyD-8qvL._AC_SL1500_.jpg, https://m.media-amazon.com/images/I/71G+NyWvIiL._AC_SL1500_.jpg, https://m.media-amazon.com/images/I/716pUXDPwfL._AC_SL1500_.jpg, https://m.media-amazon.com/images/I/71hnQMrmiaL._AC_SL1500_.jpg, https://m.media-amazon.com/images/I/81qVjqbWSpL._AC_SL1500_.jpg, https://m.media-amazon.com/images/I/71g47pt5Y1L._AC_SL1500_.jpg, https://m.media-amazon.com/images/I/71FPNR9RfML._AC_SL1500_.jpg, https://m.media-amazon.com/images/I/71Oq4hNiZLL._AC_SL1500_.jpg, https://m.media-amazon.com/images/I/61eInJtDDZL._AC_SL1500_.jpg, https://m.media-amazon.com/images/I/91a0Ag1BIDL._AC_SL1500_.jpg</t>
  </si>
  <si>
    <t>Sports &amp; Outdoors &gt; Outdoor Recreation &gt; Camping &amp; Hiking &gt; Camping Furniture &gt; Chairs</t>
  </si>
  <si>
    <t>Unmatched Strength &amp; Durability: Built with a powder-coated steel frame and rugged 600D polyester, the King Kong Chair delivers an industry-leading 800-lb. weight capacity—perfect for anyone who’s tired of throwaway chairs that can’t handle real-life use Stay Organized On the Go: Equipped with two mesh cup holders, a stash pocket on each armrest, and a mesh organizer on the back panel—everything from your drink to your phone stays within easy reach Travel-Ready Convenience: Folds down quickly and packs into a durable carry bag with adjustable backpack straps—making transport and storage hassle-free whether you're headed to the woods or the ball field Built-In Comfort, No Compromise: Designed for both stability and relaxation, this oversized quad chair offers generous space and unmatched support, ensuring all-day comfort at the campsite, tailgate, or backyard bonfire Dimensions: 38.5" W x 24" D x 38" H; Packed Size: 40" L x 8" W x 9" H; Weight: 13 lbs.; Weight Capacity: 800 lbs.</t>
  </si>
  <si>
    <t>24"D x 38.5"W x 38"H</t>
  </si>
  <si>
    <t>Unmatched Strength &amp; Durability: Built with a powder-coated steel frame and rugged 600D polyester, the King Kong Chair delivers an industry-leading 800-lb. weight capacity—perfect for anyone who’s tired of throwaway chairs that can’t handle real-life use</t>
  </si>
  <si>
    <t>Stay Organized On the Go: Equipped with two mesh cup holders, a stash pocket on each armrest, and a mesh organizer on the back panel—everything from your drink to your phone stays within easy reach</t>
  </si>
  <si>
    <t>Travel-Ready Convenience: Folds down quickly and packs into a durable carry bag with adjustable backpack straps—making transport and storage hassle-free whether you're headed to the woods or the ball field</t>
  </si>
  <si>
    <t>Built-In Comfort, No Compromise: Designed for both stability and relaxation, this oversized quad chair offers generous space and unmatched support, ensuring all-day comfort at the campsite, tailgate, or backyard bonfire</t>
  </si>
  <si>
    <t>Dimensions: 38.5" W x 24" D x 38" H; Packed Size: 40" L x 8" W x 9" H; Weight: 13 lbs.; Weight Capacity: 800 lbs.</t>
  </si>
  <si>
    <t>&lt;p&gt;The King Kong delivers on its tank-like reputation, with users reporting 3-10 years of reliable service compared to yearly replacements of cheap chairs. Built with heavy-gauge steel and screws instead of flimsy rivets, this chair can handle daily abuse from folks up to 800 lbs.&lt;/p&gt;&lt;ul&gt;&lt;li&gt;&lt;strong&gt;Rock-solid construction:&lt;/strong&gt; Users praise the heavy steel frame that doesn't flex or wobble - one user's chair is still going strong after 3 years of daily use, while another got 4 years of heavy use before major wear&lt;/li&gt;&lt;li&gt;&lt;strong&gt;Smart repair-friendly design:&lt;/strong&gt; Unlike rivals that use thin rivets, ALPS uses actual screws you can replace when needed, plus the oversized carrying bag won't self-destruct like those skin-tight ones on cheaper chairs&lt;/li&gt;&lt;li&gt;&lt;strong&gt;Watch for wear points:&lt;/strong&gt; After several years, some users report screws snapping, fabric grommets tearing from the frame, and stitching dry-rotting even with indoor storage - not indestructible under constant heavy strain&lt;/li&gt;&lt;/ul&gt;&lt;br&gt;&lt;p&gt;&lt;strong&gt;Bottom line:&lt;/strong&gt; Finally, a camping chair that breaks the disposable cycle. While the deep seat sag drives some folks crazy (many add cushions), this beast earns its BIFL badge by lasting 5-10x longer than big-box junk. Just don't expect heirloom-grade immortality.&lt;/p&gt;</t>
  </si>
  <si>
    <t>&lt;p&gt;The ALPS King Kong chair is designed with serviceability in mind, featuring a bolted frame that allows for component replacement rather than using rivets like cheaper alternatives.&lt;/p&gt;&lt;ul&gt;&lt;li&gt;&lt;strong&gt;Frame repair:&lt;/strong&gt; Users report the chair uses actual screws instead of thin rivets, making it possible to tighten or replace fasteners that come loose over time.&lt;/li&gt;&lt;li&gt;&lt;strong&gt;Known failure points:&lt;/strong&gt; Long-term users note specific vulnerabilities including reinforced fabric grommets tearing from the frame and screws snapping under heavy stress - both potentially repairable issues.&lt;/li&gt;&lt;li&gt;&lt;strong&gt;Parts availability:&lt;/strong&gt; While ALPS offers a lifetime warranty, they also make replacement parts available for purchase, extending the chair's lifespan beyond warranty periods.&lt;/li&gt;&lt;/ul&gt;&lt;br&gt;&lt;p&gt;&lt;strong&gt;Bottom line:&lt;/strong&gt; A repairable outdoor chair with straightforward access to components, though fabric deterioration after 4-5 years of heavy use might eventually require more complex repairs or replacement.&lt;/p&gt;</t>
  </si>
  <si>
    <t>&lt;p&gt;ALPS offers a limited lifetime warranty that delivers above-average protection for the King Kong Chair with some important limitations.&lt;/p&gt;&lt;ul&gt;&lt;li&gt;&lt;strong&gt;Coverage scope:&lt;/strong&gt; Covers defects in materials and workmanship for the original purchaser, but excludes normal wear, accidental damage, and commercial use.&lt;/li&gt;&lt;li&gt;&lt;strong&gt;Customer experience:&lt;/strong&gt; Multiple users report years of reliable performance (3-10 years), though specific failure points can emerge with heavy use.&lt;/li&gt;&lt;li&gt;&lt;strong&gt;Claim process:&lt;/strong&gt; Requires proof of purchase from authorized dealers and completion of a warranty form; remedies include repair, replacement, or credit at ALPS' discretion.&lt;/li&gt;&lt;/ul&gt;&lt;br&gt;&lt;p&gt;&lt;strong&gt;Bottom line:&lt;/strong&gt; A solid, fairly implemented warranty with generous lifetime terms, though the exclusion of normal wear means it won't cover all eventual failures. The company's track record of product durability suggests they stand behind their products.&lt;/p&gt;</t>
  </si>
  <si>
    <t xml:space="preserve">&lt;p&gt;&amp;lt;p&amp;gt;The reviews contain virtually no information about sustainability, eco-friendly materials, or environmental practices. Users focus entirely on durability and build quality without mentioning recycled content, packaging waste, or end-of-life considerations.&amp;lt;/p&amp;gt;&amp;lt;ul&amp;gt;&amp;lt;li&amp;gt;&amp;lt;strong&amp;gt;Durability as indirect sustainability:&amp;lt;/strong&amp;gt; Multiple users report 3-10 years of use, with one saying I doubt I&amp;#39;ll ever have to buy another, which reduces replacement waste&amp;lt;/li&amp;gt;&amp;lt;li&amp;gt;&amp;lt;strong&amp;gt;Repairability potential:&amp;lt;/strong&amp;gt; Uses screws instead of rivets, suggesting parts could be replaced rather than discarding the whole chair&amp;lt;/li&amp;gt;&amp;lt;li&amp;gt;&amp;lt;strong&amp;gt;No eco claims found:&amp;lt;/strong&amp;gt; Zero mentions of recycled materials, sustainable sourcing, minimal packaging, or manufacturer environmental commitments&amp;lt;/li&amp;gt;&amp;lt;/ul&amp;gt;&amp;lt;br&amp;gt;&amp;lt;p&amp;gt;&amp;lt;strong&amp;gt;Bottom line:&amp;lt;/strong&amp;gt; While the chair&amp;#39;s long lifespan prevents frequent replacements (good for waste reduction), there&amp;#39;s no evidence of intentional sustainable design or materials. Score reflects lack of sustainability information in reviews.&amp;lt;/p&amp;gt;&lt;/p&gt;
</t>
  </si>
  <si>
    <t>&lt;p&gt;The ALPS King Kong Chair is a highly regarded favorite among BIFL enthusiasts looking for an ultra-durable camping chair. It's consistently recommended as the definitive upgrade from disposable Walmart chairs.&lt;/p&gt;&lt;ul&gt;&lt;li&gt;&lt;strong&gt;Durability:&lt;/strong&gt; Repeatedly praised for its tank-like build quality with reports of chairs lasting 3-10 years of regular use. Users appreciate the high weight capacity (800 lbs), heavy steel frame, and screws instead of rivets.&lt;/li&gt;&lt;li&gt;&lt;strong&gt;Comfort issues:&lt;/strong&gt; The most common complaint is the deep sag that creates a bucket seat effect, making it difficult to stand up. Many users add cushions to alleviate this problem.&lt;/li&gt;&lt;li&gt;&lt;strong&gt;Design tradeoffs:&lt;/strong&gt; The chair's exceptional durability comes with added weight and bulk that limits portability, which most users accept as a worthwhile compromise.&lt;/li&gt;&lt;/ul&gt;&lt;br&gt;&lt;p&gt;&lt;strong&gt;Bottom line:&lt;/strong&gt; Redditors overwhelmingly recommend the King Kong as the definitive BIFL camping chair despite comfort and weight issues, with countless testimonials about it outlasting multiple cheap chairs and surviving years of heavy use.&lt;/p&gt;</t>
  </si>
  <si>
    <t>The ALPS King Kong Chair is a legitimate BIFL camping chair that breaks the disposable cycle with 3-10 years of reliable service when others fail annually. Its tank-like steel construction handles 800lb loads without the wobbling of cheaper alternatives. The deep-sag 'bucket seat' comfort issue frustrates some users, but most accept this tradeoff for extreme durability. Perfect for campers tired of replacing chairs yearly who prioritize longevity over perfect comfort and portability. The limited lifetime warranty adds reasonable protection, though eventual fabric deterioration is inevitable.</t>
  </si>
  <si>
    <t>"Outlasts cheap camping chairs by 5-10x with heavy-gauge steel construction and proper screws instead of failure-prone rivets</t>
  </si>
  <si>
    <t>Designed for serviceability with replaceable fasteners, though fabric deterioration becomes inevitable after 4-5 years of heavy use</t>
  </si>
  <si>
    <t>Limited lifetime warranty covers manufacturing defects but not normal wear—reasonable for the category but won't protect against all eventual failures</t>
  </si>
  <si>
    <t>Higher upfront cost justified by eliminating years of replacement purchases, though expect to add cushions to combat the deep seat sag</t>
  </si>
  <si>
    <t>Overwhelmingly recommended by outdoor enthusiasts who accept the extra weight and 'bucket seat' design as worthwhile tradeoffs for exceptional durability</t>
  </si>
  <si>
    <t>The ALPS King Kong Camp Chair delivers exceptional durability with its powder-coated steel frame and rugged 600D polyester construction. Built to support up to 800 pounds, this oversized folding chair features practical storage with dual cup holders and multiple pockets. The bolted construction and repair-friendly design ensure longevity far beyond disposable alternatives, making it ideal for years of outdoor gatherings, sporting events, and camping trips.</t>
  </si>
  <si>
    <t>3-10 years of regular use, potentially longer with occasional repairs</t>
  </si>
  <si>
    <t>What is the weight capacity of the ALPS Mountaineering King Kong Chair?</t>
  </si>
  <si>
    <t>The chair has a weight capacity of 800 pounds, making it one of the strongest and most durable outdoor folding chairs available.</t>
  </si>
  <si>
    <t>What materials are used in the construction of the King Kong Chair?</t>
  </si>
  <si>
    <t>The chair features a sturdy, powder-coated steel frame and quilted 600D polyester fabric for lasting performance and durability.</t>
  </si>
  <si>
    <t>What are the dimensions and weight of the King Kong Chair?</t>
  </si>
  <si>
    <t>The seat measures approximately 24 inches wide, 20 inches deep, and 19 inches high, with an overall packed size around 40" L x 8" W x 9" H. The chair weighs about 13 pounds.</t>
  </si>
  <si>
    <t>Does the King Kong Chair have storage or accessory features?</t>
  </si>
  <si>
    <t>Yes, it includes two mesh beverage holders, stash pockets on each armrest, and a large mesh organizational pocket on the back. It also comes with a carry bag that has adjustable backpack straps for easy transport.</t>
  </si>
  <si>
    <t>Is the King Kong Chair comfortable for extended use?</t>
  </si>
  <si>
    <t>The chair offers a wide and tall seat with quilted polyester material that provides cushioning and insulation, suitable for hours of lounging and good lumbar support, though it is less breathable compared to mesh chairs.</t>
  </si>
  <si>
    <t>Lasts 3-10 years of regular use</t>
  </si>
  <si>
    <t>800-pound weight capacity with sturdy frame</t>
  </si>
  <si>
    <t>Uses screws instead of rivets</t>
  </si>
  <si>
    <t>Oversized carrying bag prevents tearing</t>
  </si>
  <si>
    <t>Deep seat sag creates uncomfortable bucket</t>
  </si>
  <si>
    <t>Heavy and bulky to transport</t>
  </si>
  <si>
    <t>Fabric grommets tear after years</t>
  </si>
  <si>
    <t>{"frequency":{"frequency":"As Needed and Seasonally","description":"Clean the chair after use especially when exposed to dirt or rain, and perform maintenance checks seasonally or before storing long-term."},"steps":[{"step":1,"title":"Clean","icon":"clean","description":"Spot clean the chair using a mild detergent mixed with warm water and a soft sponge or cloth, avoiding harsh scrubbing to preserve fabric and coating. Rinse with clean water and allow the chair to dry completely in the sun, avoiding machine washing.","products":[{"name":"Mild Detergent","price":"$10-15"}]},{"step":2,"title":"Condition / Maintain","icon":"condition","description":"Inspect the powder-coated steel frame and joints for any paint wear or scratches and clean dry after use to prevent rust. Lubricate folding joints lightly if they stiffen but avoid excess oil that can attract dirt.","products":[{"name":"Multipurpose Silicone Spray","price":"$7-12"}]},{"step":3,"title":"Protect / Store","icon":"protect","description":"Store the chair indoors or in a dry, shaded area when not in use to protect fabric and frame from UV damage and moisture. Avoid leaving the chair exposed to rain or sun for prolonged periods to prevent fabric fading and weakening.","products":[]}]}</t>
  </si>
  <si>
    <t>ALPS Mountaineering chairs, including the King Kong Camp Chair, are designed in the USA but manufactured in China.</t>
  </si>
  <si>
    <t>heavy-duty camp chair, folding outdoor chair, oversized camping furniture, high weight capacity, durable outdoor seating, portable chair, steel frame chair, camping equipment, outdoor recreation, repairable chair</t>
  </si>
  <si>
    <t>Extended camping trips, Tailgating and sporting events, Backyard gatherings, Beach days, Outdoor concerts and festivals</t>
  </si>
  <si>
    <t>""I doubt I'll ever have to buy another chair—mine's still going strong after 3 years of daily use while cheaper ones failed yearly." – Reddit user</t>
  </si>
  <si>
    <t>The tank-like construction is worth every penny, though be prepared for the deep bucket seat that can be hard to get out of." – Amazon reviewer</t>
  </si>
  <si>
    <t>Trailhead Camp Chair / Folding Chair / Lawn Chair</t>
  </si>
  <si>
    <t>https://www.amazon.com/YETI-Trailhead-Collapsible-Camp-Chair/dp/B0842BHSF4?th=1&amp;amp;linkCode=ll1&amp;amp;tag=buyitforlife08-20&amp;amp;linkId=b78a9325f8d51b4e402c671ab2a2aa6f&amp;amp;language=en_US&amp;amp;ref_=as_li_ss_tl</t>
  </si>
  <si>
    <t>https://amzn.to/3INs35q</t>
  </si>
  <si>
    <t>B0842BHSF4</t>
  </si>
  <si>
    <t>https://docs.google.com/document/d/12_FpzZF1PSuw9MSn86A7j_dQuHExYYSBHnRgH8Dt1Ng</t>
  </si>
  <si>
    <t>https://docs.google.com/document/d/15_M1PzCoHxXuxG9EHo2YlC4qB08eLq3eW5BlLyly11c/edit</t>
  </si>
  <si>
    <t>https://docs.google.com/document/d/1RTy8P_vzlO4LHKgtTLfxVtheNH0CNRx22_ntWQxEYq4/edit</t>
  </si>
  <si>
    <t>https://docs.google.com/document/d/1s-qyl6CI3RM_vh8cDsemAeVUd6ZGwibUsEXpnElA_h8/edit</t>
  </si>
  <si>
    <t>https://docs.google.com/document/d/1E4QIMEHiF_skfpUoF5Hc5obzw76x1IGXw4iWly2ciAQ/edit</t>
  </si>
  <si>
    <t>https://www.amazon.com/stores/YETI/page/0BF716C7-CB12-40DB-8134-D4D29DC0E768?is_byline_deeplink=true&amp;deeplink=B9DA5AFD-2300-4483-87F9-A4932D29570A&amp;redirect_store_id=0BF716C7-CB12-40DB-8134-D4D29DC0E768&amp;lp_asin=B0842BHSF4&amp;ref_=ast_bln&amp;store_ref=bl_ast_dp_brandLogo_sto</t>
  </si>
  <si>
    <t>https://m.media-amazon.com/images/I/71cdDtFdNyL._AC_SL1500_.jpg</t>
  </si>
  <si>
    <t>https://m.media-amazon.com/images/I/71cdDtFdNyL._AC_SL1500_.jpg, https://m.media-amazon.com/images/I/51ZCZrK9ktL._AC_.jpg, https://m.media-amazon.com/images/I/7171qVyxRUL._AC_SL1500_.jpg, https://m.media-amazon.com/images/I/717azX9HkML._AC_SL1500_.jpg, https://m.media-amazon.com/images/I/71lV11zEOVL._AC_SL1500_.jpg, https://m.media-amazon.com/images/I/71xegx8JiFL._AC_SL1500_.jpg, https://m.media-amazon.com/images/I/71rOqBkkXGL._AC_SL1500_.jpg, https://m.media-amazon.com/images/I/71vg2TRLKxL._AC_SL1500_.jpg, https://m.media-amazon.com/images/I/81qjkX3V9XL._AC_SL1500_.jpg, https://m.media-amazon.com/images/I/716E64gOUVL._AC_SL1500_.jpg</t>
  </si>
  <si>
    <t>This fireside, tailgating, concert-going, best-in-class folding chair is designed down to a science for unrivaled durability, hardcore comfort, and hands-free portability CARRY BAG INCLUDED - A strong two-strap carry bag you can sling over your shoulder or wear as a backpack FLEXGRID FABRIC - Conforms to your natural curvature, eliminates pressure points, and supports up to 500 lbs. of weight PACKAWAY FRAME - The lightweight geometry of this crossover frame makes it easy to pack and go V UV-RATED - This camp chair won't break down under UV rays. No chipping paint or disintegrating fabric to strength, stretch, and comfort worry about</t>
  </si>
  <si>
    <t>29.9"D x 24"W x 36.3"H</t>
  </si>
  <si>
    <t>This fireside, tailgating, concert-going, best-in-class folding chair is designed down to a science for unrivaled durability, hardcore comfort, and hands-free portability</t>
  </si>
  <si>
    <t>CARRY BAG INCLUDED - A strong two-strap carry bag you can sling over your shoulder or wear as a backpack</t>
  </si>
  <si>
    <t>FLEXGRID FABRIC - Conforms to your natural curvature, eliminates pressure points, and supports up to 500 lbs. of weight</t>
  </si>
  <si>
    <t>PACKAWAY FRAME - The lightweight geometry of this crossover frame makes it easy to pack and go</t>
  </si>
  <si>
    <t>V UV-RATED - This camp chair won't break down under UV rays. No chipping paint or disintegrating fabric to strength, stretch, and comfort worry about</t>
  </si>
  <si>
    <t>&lt;p&gt;The YETI Trailhead shows a frustrating gap between its bombproof frame and its questionable fabric longevity, creating a divided BIFL verdict.&lt;/p&gt;&lt;ul&gt;&lt;li&gt;&lt;strong&gt;Rock-solid frame:&lt;/strong&gt; Users consistently report the aluminum frame holds up perfectly even after years of heavy use by 250-320lb individuals, with one saying this thing is very solid and will very likely be the last one you need for 15 years&lt;/li&gt;&lt;li&gt;&lt;strong&gt;Fabric concerns:&lt;/strong&gt; Multiple Reddit reports of fabric fraying and tearing contradict the built for the wild promise, with one 120lb user's warranty claim denied as wear and tear despite premium pricing&lt;/li&gt;&lt;li&gt;&lt;strong&gt;Mixed track record:&lt;/strong&gt; While Amazon reviewers praise years of heavy use with chair still looking like new, Reddit's BIFL community remains skeptical due to non-repairable design and reports of premature fabric failure&lt;/li&gt;&lt;/ul&gt;&lt;br&gt;&lt;p&gt;&lt;strong&gt;Bottom line:&lt;/strong&gt; Could've been great, but at $300 you're gambling on whether you'll get the bulletproof version or the one that frays after two seasons - not the certainty BIFL demands.&lt;/p&gt;</t>
  </si>
  <si>
    <t>&lt;p&gt;The YETI Trailhead chair offers mixed repairability with significant limitations, based on user reports and warranty information.&lt;/p&gt;&lt;ul&gt;&lt;li&gt;&lt;strong&gt;Component Access:&lt;/strong&gt; Users mention no clear path for repairing simple parts like chair feet. One user had to resort to 3D printing their own accessories when official parts weren't available.&lt;/li&gt;&lt;li&gt;&lt;strong&gt;Warranty Limitations:&lt;/strong&gt; The 5-year warranty excludes normal wear and tear, with reports of denied claims for fabric fraying. At least one user reported a warranty claim being denied for a 120lb user's chair that failed.&lt;/li&gt;&lt;li&gt;&lt;strong&gt;Construction Approach:&lt;/strong&gt; Despite the robust build quality praised by many users, there's no evidence of a modular design or user-serviceable components. No mention of teardown accessibility or repair documentation.&lt;/li&gt;&lt;/ul&gt;&lt;br&gt;&lt;p&gt;&lt;strong&gt;Bottom line:&lt;/strong&gt; While very durable initially, once something breaks you're likely facing either a warranty claim (with mixed results) or complete replacement. For a $300 premium chair, the lack of repair options is disappointing.&lt;/p&gt;</t>
  </si>
  <si>
    <t>&lt;p&gt;YETI's Trailhead Camp Chair offers a five-year limited warranty covering manufacturing defects and materials, which is better than industry standard but has some significant limitations.&lt;/p&gt;&lt;ul&gt;&lt;li&gt;&lt;strong&gt;Coverage Scope:&lt;/strong&gt; Covers manufacturing defects only, specifically excluding normal wear and tear, punctures, and UV fading beyond what's considered standard.&lt;/li&gt;&lt;li&gt;&lt;strong&gt;Claim Process:&lt;/strong&gt; Customer must return the chair with prepaid shipping and wait 7-10 days for processing, which creates some friction.&lt;/li&gt;&lt;li&gt;&lt;strong&gt;Resolution Options:&lt;/strong&gt; YETI reserves the right to repair, replace with equivalent model, or use updated designs at their discretion.&lt;/li&gt;&lt;/ul&gt;&lt;br&gt;&lt;p&gt;&lt;strong&gt;Bottom line:&lt;/strong&gt; The five-year warranty is reasonably generous for outdoor furniture, and customer reports indicate YETI generally honors legitimate claims, but the customer-paid shipping and exclusions for normal wear limit its overall value in real-world use.&lt;/p&gt;</t>
  </si>
  <si>
    <t xml:space="preserve">&lt;p&gt;&amp;lt;p&amp;gt;No sustainability information found in reviews. Users focus entirely on durability and comfort without mentioning materials sourcing, recyclability, or environmental impact.&amp;lt;/p&amp;gt;&amp;lt;ul&amp;gt;&amp;lt;li&amp;gt;&amp;lt;strong&amp;gt;No eco claims:&amp;lt;/strong&amp;gt; Reviews contain zero mentions of recycled materials, sustainable manufacturing, or environmental certifications&amp;lt;/li&amp;gt;&amp;lt;li&amp;gt;&amp;lt;strong&amp;gt;Durability as proxy:&amp;lt;/strong&amp;gt; Users emphasize the chair lasting 15+ years and being the last one you&amp;#39;ll need, which indirectly supports waste reduction&amp;lt;/li&amp;gt;&amp;lt;li&amp;gt;&amp;lt;strong&amp;gt;Repair barriers:&amp;lt;/strong&amp;gt; Reddit users complain about no official replacement parts available, forcing DIY solutions instead of proper repairs&amp;lt;/li&amp;gt;&amp;lt;/ul&amp;gt;&amp;lt;br&amp;gt;&amp;lt;p&amp;gt;&amp;lt;strong&amp;gt;Bottom line:&amp;lt;/strong&amp;gt; While built to last decades (reducing landfill waste), YETI provides no sustainability transparency and blocks repairability with limited parts access.&amp;lt;/p&amp;gt;&lt;/p&gt;
</t>
  </si>
  <si>
    <t>&lt;p&gt;The YETI Trailhead Camp Chair has a strong but polarized community reputation. Most owners praise its exceptional durability, stability and comfort, especially those with back issues or larger builds, but the $300 price tag creates significant hesitation.&lt;/p&gt;&lt;ul&gt;&lt;li&gt;&lt;strong&gt;Praise:&lt;/strong&gt; Users consistently report it feels rock-solid, provides firm support without sagging, and has superior build quality to cheaper alternatives. Many claim it's the last camp chair they'll need to buy.&lt;/li&gt;&lt;li&gt;&lt;strong&gt;Concerns:&lt;/strong&gt; Beyond price, users note it's heavy/bulky for portability, has limited width despite high weight rating, and lacks expected premium features like dual cup holders.&lt;/li&gt;&lt;li&gt;&lt;strong&gt;Warranty issues:&lt;/strong&gt; Some concerning reports about warranty claims being denied for what users considered premature fabric failure, undermining BIFL credentials.&lt;/li&gt;&lt;/ul&gt;&lt;br&gt;&lt;p&gt;&lt;strong&gt;Bottom line:&lt;/strong&gt; Considered a luxury investment by the BIFL community - a premium chair for car camping, sports events and backyard use, but not true wilderness adventures. Worth it for those who value comfort and stability over price or packability.&lt;/p&gt;</t>
  </si>
  <si>
    <t>The YETI Trailhead Chair ($300) sits in BIFL purgatory with a 6.5/10 rating. It features bombproof aluminum framing that supports 250-320lb users for potentially 15+ years, but suffers from concerning fabric durability issues and limited repair options. Best for car campers, sports spectators, and backyard loungers who prioritize rock-solid stability and comfort over portability. While many users swear by its exceptional quality, enough report premature fabric failure to question whether this premium investment truly delivers long-term value.</t>
  </si>
  <si>
    <t>"Rock-solid frame construction consistently praised by heavy users, but fabric durability ranges from bulletproof to premature failure with no middle ground</t>
  </si>
  <si>
    <t>Limited repairability - no user-serviceable parts, replacement components, or repair documentation if something breaks</t>
  </si>
  <si>
    <t>5-year warranty covers manufacturing defects but specifically excludes 'normal wear and tear' with concerning reports of denied claims for fabric issues</t>
  </si>
  <si>
    <t>At $300, the chair demands a significant premium that only makes sense for those who need exceptional stability and will use it extensively</t>
  </si>
  <si>
    <t>Heavier users and those with back issues consistently praise its comfort and support, but many question if the performance justifies triple the price of alternatives</t>
  </si>
  <si>
    <t>The YETI Trailhead Camp Chair combines exceptional structural integrity with premium comfort. Built around a robust aluminum frame supporting up to 500 lbs, it features FLEXGRID fabric that conforms to your body while eliminating pressure points. The chair includes a durable two-strap carry bag for convenient transport between tailgates, concerts, and campsites. UV-resistant materials ensure long-lasting performance even with regular outdoor exposure.</t>
  </si>
  <si>
    <t>8-15 years depending on usage patterns and environmental exposure</t>
  </si>
  <si>
    <t>What are the full dimensions of the YETI Trailhead Camp Chair when folded and unfolded?</t>
  </si>
  <si>
    <t>The chair's folded dimensions are approximately 43.0 x 9.0 x 11.75 inches, and when unfolded it measures about 36.25 x 25.125 x 29.875 inches.</t>
  </si>
  <si>
    <t>What is the weight capacity of the YETI Trailhead Camp Chair?</t>
  </si>
  <si>
    <t>The YETI Trailhead Camp Chair is tested to support up to 500 pounds.</t>
  </si>
  <si>
    <t>How do I clean the YETI Trailhead Camp Chair?</t>
  </si>
  <si>
    <t>For general cleaning, simply hose off the chair with water. For stubborn dirt, scrub the fabric and frame with mild soap and water using a soft bristle brush.</t>
  </si>
  <si>
    <t>Is the YETI Trailhead Camp Chair puncture-resistant or fire-resistant?</t>
  </si>
  <si>
    <t>No, the chair is not puncture-resistant and can be damaged by sharp objects. It does not contain flame retardants; exposure to embers may damage the material.</t>
  </si>
  <si>
    <t>Where can I use the YETI Trailhead Camp Chair?</t>
  </si>
  <si>
    <t>You can use the Trailhead Camp Chair virtually anywhere to create a comfortable base camp: stadium parking lots, backwoods, sidelines, beaches, and more.</t>
  </si>
  <si>
    <t>Rock-solid aluminum frame supports 250-320lb users</t>
  </si>
  <si>
    <t>Exceptional stability and comfort for back issues</t>
  </si>
  <si>
    <t>Five-year warranty exceeds industry standards</t>
  </si>
  <si>
    <t>Many users report 15+ year lifespan</t>
  </si>
  <si>
    <t>Expensive at $300, questionable value proposition</t>
  </si>
  <si>
    <t>Fabric prone to premature fraying</t>
  </si>
  <si>
    <t>Heavy and bulky for transport</t>
  </si>
  <si>
    <t>Limited repair options, no replacement parts</t>
  </si>
  <si>
    <t>{"frequency":{"frequency":"As Needed","description":"Clean the chair after use if dirty or dusty; inspect periodically for damage and perform maintenance or repairs as necessary to ensure long-term durability."},"steps":[{"step":1,"title":"Clean","icon":"clean","description":"For general cleaning, hose off the chair with water to remove dust and dirt. For stubborn grime on the frame or fabric, scrub gently with a mixture of mild soap and water using a soft bristle brush; avoid harsh chemicals or abrasive cleaners.","products":[{"name":"Mild Soap","price":"$5-10"},{"name":"Soft Bristle Brush","price":"$8-15"}]},{"step":2,"title":"Condition / Maintain","icon":"condition","description":"Regularly check the frame and fabric for cuts, tears, or damage since the fabric is not puncture-resistant. Repair large tears promptly using service kits available from YETI to maintain mesh stability and chair integrity.","products":[{"name":"YETI Seat &amp; Back Service Kit","price":"$20-30"}]},{"step":3,"title":"Protect / Store","icon":"protect","description":"Store the chair in its carry bag in a dry, shaded area when not in use to protect fabric from UV fading and prevent moisture buildup. Avoid exposure to embers or open flames as the fabric is not fire-resistant.","products":[]}]}</t>
  </si>
  <si>
    <t>Product listings and third-party retailers consistently list the Trailhead Camp Chair as imported; YETI manufactures most of its chairs in China.</t>
  </si>
  <si>
    <t>Camping Furniture</t>
  </si>
  <si>
    <t>folding chair, heavy-duty camping chair, uv-resistant chair, portable seating, outdoor furniture, high weight capacity, premium camp chair, tailgate gear, concert chair, aluminum frame chair</t>
  </si>
  <si>
    <t>Car camping trips, Sporting events and tailgating, Backyard relaxation, Outdoor concerts and festivals, Beach outings</t>
  </si>
  <si>
    <t>""This thing is very solid and will very likely be the last one you need for 15 years." – Amazon reviewer</t>
  </si>
  <si>
    <t>Could've been great, but at $300 you're gambling on whether you'll get the bulletproof version or the one that frays after two seasons." – Reddit user</t>
  </si>
  <si>
    <t>Panga Duffel Dry Bag</t>
  </si>
  <si>
    <t>https://www.amazon.com/YETI-Airtight-Waterproof-Submersible-Duffel/dp/B074QSG2NH?&amp;amp;linkCode=ll1&amp;amp;tag=buyitforlife08-20&amp;amp;linkId=3e694a816981a777c411f3bdebdea8ea&amp;amp;language=en_US&amp;amp;ref_=as_li_ss_tl</t>
  </si>
  <si>
    <t>B074QSG2NH</t>
  </si>
  <si>
    <t>https://docs.google.com/document/d/173EFV8eYHmcQMF9Xe4kKrxSxxHwEJmvWnjqw6efJjlo</t>
  </si>
  <si>
    <t>https://docs.google.com/document/d/1-Mq_vRww4DGE0971ZPbfxAfYPrcAGzircQ_JtsMnQrY/edit</t>
  </si>
  <si>
    <t>https://docs.google.com/document/d/1E5qNdx8omh9avxvZyxv5Ifcc5w7qm0ktwBFDARdXWRk/edit</t>
  </si>
  <si>
    <t>https://docs.google.com/document/d/1G92KwSmzbKJVXTHPtIMtif5gNMkRsfbfMp8PGa9b3N4/edit</t>
  </si>
  <si>
    <t>https://docs.google.com/document/d/15zrXcf2iOld8_M6PeDya6_MFNY2JN0bP8dD991akv6E/edit</t>
  </si>
  <si>
    <t>https://www.amazon.com/stores/YETI/page/0BF716C7-CB12-40DB-8134-D4D29DC0E768?is_byline_deeplink=true&amp;deeplink=0BF716C7-CB12-40DB-8134-D4D29DC0E768&amp;redirect_store_id=0BF716C7-CB12-40DB-8134-D4D29DC0E768&amp;lp_asin=B0DG5YRM6V&amp;ref_=ast_bln&amp;store_ref=bl_ast_dp_brandLogo_sto</t>
  </si>
  <si>
    <t>https://m.media-amazon.com/images/I/51a+KHXHiEL._AC_SL1500_.jpg</t>
  </si>
  <si>
    <t>https://m.media-amazon.com/images/I/51a+KHXHiEL._AC_SL1500_.jpg, https://m.media-amazon.com/images/I/61Il-EH8rFL._AC_SL1500_.jpg, https://m.media-amazon.com/images/I/51upold4LjL._AC_SL1500_.jpg, https://m.media-amazon.com/images/I/816AeMvuf0L._AC_SL1500_.jpg, https://m.media-amazon.com/images/I/51P7WCDeTRL._AC_SL1500_.jpg, https://m.media-amazon.com/images/I/61S-jR32vnL._AC_SL1500_.jpg, https://m.media-amazon.com/images/I/61k2N774HYL._AC_SL1500_.jpg</t>
  </si>
  <si>
    <t>Sports &amp; Outdoors &gt; Sports &gt; Boating &amp; Sailing &gt; Boating &gt; Dry Bags</t>
  </si>
  <si>
    <t>A 100% dry duffel. But definitely not a cooler. Hydrolok zipper makes sure water stays out so your gear stays bone-dry, no matter how torrential it gets. U-dock the terminal end of your hydrolok zipper that ensures a completely airtight seal Thickskin shell made of high-density nylon and thick tpu lamination to be puncture- and abrasion-resistant Dryhaul straps in the hands or on the back, they're as durable as they are comfortable Metallock hardware this hardware can take on smacks and whacks without breaking</t>
  </si>
  <si>
    <t>Your waterproof gear sanctuary. Our Panga Waterproof Duffel equips you with an ultra-tough, waterproof fortress designed for off-grid adventures. The HydroLok Zipper provides no entry points for moisture and can handle submersion, keeping all contents bone-dry. Note: This is not a cooler.</t>
  </si>
  <si>
    <t>A 100% dry duffel. But definitely not a cooler. Hydrolok zipper makes sure water stays out so your gear stays bone-dry, no matter how torrential it gets.</t>
  </si>
  <si>
    <t>U-dock the terminal end of your hydrolok zipper that ensures a completely airtight seal</t>
  </si>
  <si>
    <t>Thickskin shell made of high-density nylon and thick tpu lamination to be puncture- and abrasion-resistant</t>
  </si>
  <si>
    <t>Dryhaul straps in the hands or on the back, they're as durable as they are comfortable</t>
  </si>
  <si>
    <t>Metallock hardware this hardware can take on smacks and whacks without breaking</t>
  </si>
  <si>
    <t>&lt;p&gt;The Panga shows Jekyll-and-Hyde durability — the main shell is bombproof, but the critical zipper is a ticking time bomb that transforms this $300 bag into a useless tarp.&lt;/p&gt;&lt;ul&gt;&lt;li&gt;&lt;strong&gt;Zipper Russian Roulette:&lt;/strong&gt; Users report the Hydrolok zipper failing catastrophically after just 1-3 uses, with air leaking at the terminal end where it clicks shut, making the bag useless for its primary waterproof function&lt;/li&gt;&lt;li&gt;&lt;strong&gt;Tank-Like Shell:&lt;/strong&gt; The ThickSkin material takes serious abuse — users describe it surviving class III rapids, being strapped to motorcycles, and years of cave exploring while still looking brand new&lt;/li&gt;&lt;li&gt;&lt;strong&gt;3-Year Warranty Band-Aid:&lt;/strong&gt; While YETI honors warranty claims for zipper failures, needing to use it within months suggests a fundamental design flaw that no warranty can truly fix for BIFL standards&lt;/li&gt;&lt;/ul&gt;&lt;br&gt;&lt;p&gt;&lt;strong&gt;Bottom line:&lt;/strong&gt; Could've been an heirloom piece, but the zipper achilles heel makes this a risky splurge that might leave you with a $300 paperweight after warranty expires.&lt;/p&gt;</t>
  </si>
  <si>
    <t>&lt;p&gt;The Yeti Panga duffel has a catastrophic flaw in its most critical component - the zipper regularly fails, rendering the entire bag useless as a waterproof container.&lt;/p&gt;&lt;ul&gt;&lt;li&gt;&lt;strong&gt;Zipper Issues:&lt;/strong&gt; Users report the main zipper breaking after just a few uses, and regular maintenance with lubricant is required to keep it functioning properly.&lt;/li&gt;&lt;li&gt;&lt;strong&gt;Warranty Support:&lt;/strong&gt; Covered by a 3-year limited warranty for manufacturing defects, but many users struggle with the claim process and commercial use voids coverage.&lt;/li&gt;&lt;li&gt;&lt;strong&gt;Structural Design:&lt;/strong&gt; While the bag body is extremely durable, the critical sealed zipper mechanism is its Achilles heel with no DIY fix possible when it fails.&lt;/li&gt;&lt;/ul&gt;&lt;br&gt;&lt;p&gt;&lt;strong&gt;Bottom line:&lt;/strong&gt; A zipper failure means complete product failure, requiring factory service or replacement. Given the frequent reports of zipper issues, this isn't truly BIFL despite the rugged exterior materials.&lt;/p&gt;</t>
  </si>
  <si>
    <t>&lt;p&gt;YETI offers a 3-year limited warranty on the Panga Duffel, covering manufacturing defects and workmanship issues for the original owner under normal use conditions.&lt;/p&gt;&lt;ul&gt;&lt;li&gt;&lt;strong&gt;Claim Process:&lt;/strong&gt; Relatively straightforward through YETI's Outfitter team, with replacement processing typically taking 7-10 days.&lt;/li&gt;&lt;li&gt;&lt;strong&gt;Limitations:&lt;/strong&gt; Excludes commercial use, structural alterations, abnormal use, and normal wear and tear. Does not cover incidental or consequential damages.&lt;/li&gt;&lt;li&gt;&lt;strong&gt;User Experience:&lt;/strong&gt; Mixed reports on warranty fulfillment for zipper failures, which is concerning since zippers are the critical component determining the bag's waterproof functionality.&lt;/li&gt;&lt;/ul&gt;&lt;br&gt;&lt;p&gt;&lt;strong&gt;Bottom line:&lt;/strong&gt; The 3-5 year coverage with responsive service is solid, but zipper failures represent a significant risk point in this otherwise well-built product. Warranty claims appear to be honored, though with some inconsistency.&lt;/p&gt;</t>
  </si>
  <si>
    <t xml:space="preserve">&lt;p&gt;&amp;lt;p&amp;gt;No sustainability information found in the reviews. Users focus entirely on waterproofing, durability, and zipper failures without mentioning materials sourcing, recycling, or environmental impact.&amp;lt;/p&amp;gt;&amp;lt;ul&amp;gt;&amp;lt;li&amp;gt;&amp;lt;strong&amp;gt;Missing eco data:&amp;lt;/strong&amp;gt; Reviews contain zero mentions of recycled materials, manufacturing processes, or end-of-life disposal options&amp;lt;/li&amp;gt;&amp;lt;li&amp;gt;&amp;lt;strong&amp;gt;Durability paradox:&amp;lt;/strong&amp;gt; While some praise it as bulletproof and built to last decades, catastrophic zipper failures after minimal use completely negate any sustainability benefits from longevity&amp;lt;/li&amp;gt;&amp;lt;li&amp;gt;&amp;lt;strong&amp;gt;Repair concerns:&amp;lt;/strong&amp;gt; Multiple reports of broken zippers making bags unusable suggest poor repairability, forcing replacement rather than repair&amp;lt;/li&amp;gt;&amp;lt;/ul&amp;gt;&amp;lt;br&amp;gt;&amp;lt;p&amp;gt;&amp;lt;strong&amp;gt;Bottom line:&amp;lt;/strong&amp;gt; Without concrete sustainability claims or evidence in reviews, this gets a neutral 5.0 score. The frequent zipper failures creating instant e-waste are troubling for a $300 bag marketed as premium gear.&amp;lt;/p&amp;gt;&lt;/p&gt;
</t>
  </si>
  <si>
    <t>&lt;p&gt;The YETI Panga has strong community support among outdoor enthusiasts, despite polarized opinions. Highly regarded for its waterproofing capabilities in extreme conditions, with some significant concerns.&lt;/p&gt;&lt;ul&gt;&lt;li&gt;&lt;strong&gt;Praise:&lt;/strong&gt; Exceptional waterproofing that inspires confidence - users report keeping electronics and gear completely dry even when fully submerged. Many describe it as bulletproof, tough as nails, and a true BIFL item.&lt;/li&gt;&lt;li&gt;&lt;strong&gt;Concerns:&lt;/strong&gt; Zipper failure is the critical issue that repeatedly appears across platforms. When the zipper breaks, the bag becomes completely useless, undermining its primary function.&lt;/li&gt;&lt;li&gt;&lt;strong&gt;Value perception:&lt;/strong&gt; Price is frequently debated - owners generally feel justified in the investment, while prospective buyers question if alternatives might suffice.&lt;/li&gt;&lt;/ul&gt;&lt;br&gt;&lt;p&gt;&lt;strong&gt;Bottom line:&lt;/strong&gt; A highly trusted dry bag with excellent performance when it works, but the recurring zipper failures prevent it from reaching true BIFL status despite its premium positioning.&lt;/p&gt;</t>
  </si>
  <si>
    <t>The YETI Panga Duffel is a Jekyll-and-Hyde product that fundamentally fails the BIFL test. While its ThickSkin shell is virtually bombproof, the critical Hydrolok zipper catastrophically fails with alarming frequency, often after just a few uses. This transforms a $300 investment into a useless tarp. Perfect for adventurers who need occasional extreme waterproofing and don't mind replacing it every 3 years when the warranty expires. The value proposition collapses entirely when considering that the single point of failure can't be repaired by users and consistently undermines the product's core function.</t>
  </si>
  <si>
    <t>"Bombproof exterior shell withstands extreme abuse, but the zipper fails so frequently it's essentially a design defect, not a fluke</t>
  </si>
  <si>
    <t>Zero DIY repair options for the critical zipper component - when it fails, the entire product becomes useless</t>
  </si>
  <si>
    <t>3-year warranty with reasonable service, but this duration suggests YETI knows the product's true lifespan</t>
  </si>
  <si>
    <t>At $300, you're paying premium prices for a product with a fundamental flaw that contradicts its core purpose</t>
  </si>
  <si>
    <t>Outdoor community loves the waterproofing when it works, but consistently warns about inevitable zipper failure</t>
  </si>
  <si>
    <t>The YETI Panga Duffel Dry Bag combines exceptional waterproofing with rugged construction for demanding outdoor adventures. The ThickSkin shell features high-density nylon with TPU lamination that resists punctures and abrasion. DryHaul straps provide comfortable carrying options while MetalLock hardware withstands serious impacts. When sealed, the Hydrolok zipper and U-dock terminal create an airtight barrier keeping gear completely dry in extreme conditions.</t>
  </si>
  <si>
    <t>3-5 years depending on zipper maintenance and use conditions</t>
  </si>
  <si>
    <t>Is the Panga Duffel Dry Bag by YETI waterproof and submersible?</t>
  </si>
  <si>
    <t>Yes, the YETI Panga Duffel is fully waterproof and submersible. It can withstand being submerged underwater for about 30 minutes at a depth of 1 meter, keeping your gear completely dry.</t>
  </si>
  <si>
    <t>Is the Panga Duffel insulated?</t>
  </si>
  <si>
    <t>No, the Panga Duffel by YETI is not insulated. It is designed to keep your gear dry and protected, but it does not have any insulating properties to keep contents cool or warm.</t>
  </si>
  <si>
    <t>What is the warranty on the Panga Duffel?</t>
  </si>
  <si>
    <t>The Panga Duffel comes with a three-year warranty. For more details, you can visit YETI's warranty information page.</t>
  </si>
  <si>
    <t>Is the Panga Duffel carry-on compatible?</t>
  </si>
  <si>
    <t>Yes, the 50L Panga Duffel is generally carry-on compatible for most airlines. However, it does not have a locking mechanism if you plan to check it.</t>
  </si>
  <si>
    <t>How do I clean and maintain the Panga Duffel?</t>
  </si>
  <si>
    <t>To clean the Panga Duffel, use a mixture of dish soap and water, rinse with fresh water, and then thoroughly wipe the inside dry. Apply zipper lubricant for optimal performance. Store the bag in the fully closed position when not in use.</t>
  </si>
  <si>
    <t>ThickSkin shell withstands extreme abuse</t>
  </si>
  <si>
    <t>Completely waterproof when functioning properly</t>
  </si>
  <si>
    <t>Perfect for extreme outdoor conditions</t>
  </si>
  <si>
    <t>Excellent 3-year warranty service</t>
  </si>
  <si>
    <t>Critical zipper fails frequently</t>
  </si>
  <si>
    <t>Expensive at $300 price point</t>
  </si>
  <si>
    <t>Not repairable when zipper breaks</t>
  </si>
  <si>
    <t>Limited lifespan despite rugged materials</t>
  </si>
  <si>
    <t>{"frequency":{"frequency":"As Needed / After Each Use","description":"Clean and inspect the bag after every use or whenever it gets dirty to maintain waterproof integrity and zipper function."},"steps":[{"step":1,"title":"Clean","icon":"clean","description":"Use a mixture of dish soap and water to gently clean off mud and grime. Rinse thoroughly with fresh water, then wipe the inside dry with a cloth or paper towel. Avoid machine washing or drying in an oven.","products":[{"name":"Mild Dish Soap","price":"$5-10"}]},{"step":2,"title":"Condition / Maintain","icon":"condition","description":"Apply YETI’s zipper lubricant to the HydroLok zipper after cleaning and whenever the zipper feels stiff. Open the zipper and apply a thin layer to both the front and back surfaces of the zipper teeth, then wipe away excess.","products":[{"name":"YETI HydroLok Zipper Lubricant","price":"$10-15"}]},{"step":3,"title":"Protect / Store","icon":"protect","description":"Store the bag completely dry and in the fully closed position. Avoid folding or crushing it, and keep it away from hot environments above 140°F (60°C). Leave the zipper open for several days after cleaning to ensure full dryness before storage.","products":[]}]}</t>
  </si>
  <si>
    <t>YETI Panga Duffel Dry Bags are manufactured in China, as with most YETI soft goods, although the company does not explicitly list the country of manufacture on product pages or FAQs.</t>
  </si>
  <si>
    <t>waterproof duffel, dry bag, expedition gear, outdoor equipment, water resistant luggage, adventure backpack, durable bag, yeti gear, rafting equipment, watertight storage</t>
  </si>
  <si>
    <t>Whitewater rafting trips, Motorcycle adventures in wet conditions, Boat and marine expeditions, Protecting electronics in extreme environments, Cave exploring</t>
  </si>
  <si>
    <t>""Could've been an heirloom piece, but the zipper achilles heel makes this a risky splurge that might leave you with a $300 paperweight." – BIFL reviewer</t>
  </si>
  <si>
    <t>Exceptional waterproofing that inspires confidence until the zipper breaks, rendering the bag completely useless, undermining its primary function." – Reddit user</t>
  </si>
  <si>
    <t>Tilley</t>
  </si>
  <si>
    <t>Endurables LTM5 Airflo Sun Hat</t>
  </si>
  <si>
    <t>https://www.amazon.com/Tilley-Endurables-LTM5-Airflo-Unisex/dp/B0031QDK8O?&amp;amp;linkCode=ll1&amp;amp;tag=buyitforlife08-20&amp;amp;linkId=bef55bc53917882b464efeecd893379c&amp;amp;language=en_US&amp;amp;ref_=as_li_ss_tl</t>
  </si>
  <si>
    <t>https://amzn.to/4nYOX9d</t>
  </si>
  <si>
    <t>B0031QDK8O</t>
  </si>
  <si>
    <t>https://docs.google.com/document/d/1b3L1d6f8xu3kuCMJOALIGnseH5lYEJ5SsZADyllmYRI</t>
  </si>
  <si>
    <t>https://docs.google.com/document/d/1wYqVa_KSM9PHm0HcI6lCcL4Nijr_-Q8B0_FJE8t-Rgc/edit</t>
  </si>
  <si>
    <t>https://docs.google.com/document/d/1e_9cbIkmcA5FvAIMgGlmmHYye2UURsnnyZmFOzLso08/edit</t>
  </si>
  <si>
    <t>https://docs.google.com/document/d/1kFl_5MMlR0HsWDgMftxBKdjDJzg7V4T290W1m2WBbZg/edit</t>
  </si>
  <si>
    <t>https://docs.google.com/document/d/19_PnpH2lzCkSNzxrRTWYjMALlWz03smX-1TEy38jYCQ/edit</t>
  </si>
  <si>
    <t>https://www.amazon.com/stores/Tilley/page/DDEDD42F-A99E-460D-8717-B6D2377996D8?lp_asin=B0031QDK8O&amp;ref_=ast_bln&amp;store_ref=bl_ast_dp_brandLogo_sto</t>
  </si>
  <si>
    <t>https://m.media-amazon.com/images/I/51lrMMDk5-L._AC_SL1500_.jpg</t>
  </si>
  <si>
    <t>https://m.media-amazon.com/images/I/51lrMMDk5-L._AC_SL1500_.jpg, https://m.media-amazon.com/images/I/81pTVLzPp-L._AC_SL1500_.jpg, https://m.media-amazon.com/images/I/81kLQwneLKL._AC_SL1500_.jpg, https://m.media-amazon.com/images/I/71NsVoNNwZL._AC_SL1500_.jpg, https://m.media-amazon.com/images/I/51N46RCjaqL._AC_SL1500_.jpg, https://m.media-amazon.com/images/I/71+Dpr2nCKL._AC_SL1500_.jpg, https://m.media-amazon.com/images/I/81yjGLFhB3L._AC_SL1500_.jpg</t>
  </si>
  <si>
    <t>Only 5 left in stock - order soon.</t>
  </si>
  <si>
    <t>Clothing, Shoes &amp; Jewelry &gt; Men &gt; Accessories &gt; Hats &amp; Caps &gt; Sun Hats</t>
  </si>
  <si>
    <t>SLIM BRIM, BIG PERFORMANCE: Meet the iconic Airflo hat with a sleek, medium brim for a refined look without sacrificing protection. Designed for adventurers, this lightweight and durable hat blends timeless style with practical outdoor functionality. ULTIMATE SUN PROTECTION UPF 50+ RATED: Protect yourself from harmful UV rays with maximum UPF 50+ sun-blocking technology. Whether you're hiking, fishing, traveling, or just enjoying the outdoors, this hat offers superior sun protection to keep you safe under the sun. DURABLE WATER-RESISTANT FINISH: Stay dry and comfortable in unpredictable weather. The high-quality water-resistant fabric deflects light rain, keeping you covered whether you're caught in a drizzle or trekking through misty landscapes. ULTRALIGHT &amp; FLOATS ON WATER: Built for adventure, this hat is ultra-lightweight for all-day comfort. Plus, it’s buoyant—meaning it floats on water, so you’ll never lose it while boating, kayaking, or fishing. AIRFLO MESH VENTILATION: Made for ultimate breathability, the signature Airflo mesh ventilation panel promotes airflow, keeping your head cool and sweat-free in warm and humid conditions.</t>
  </si>
  <si>
    <t>The Tilley LTM5 Airflo Medium Brim Hat is the perfect blend of style, comfort, and performance, designed for those who embrace adventure. With a sleek medium brim, this hat maintains a refined and stylish profile without compromising on functionality. Whether you're hiking through rugged trails, fishing on open waters, or simply enjoying the great outdoors, this hat is built to keep up with you. Crafted with signature Airflo technology, it features a mesh ventilation system that allows for maximum airflow, keeping you cool and comfortable even in warm conditions. Designed to provide superior sun protection, the hat is UPF 50+ rated, shielding you from harmful UV rays so you can explore with confidence. Water resistance is another hallmark of the Tilley LTM5 Airflo. The durable water-resistant finish ensures that light rain or splashes roll right off, keeping you dry in unpredictable weather. Ultralight in weight, this hat is designed for all-day wear and is uniquely engineered to float on water, making it an excellent companion for boating, kayaking, and fishing trips.</t>
  </si>
  <si>
    <t>5.91 x 1.57 x 4.72 inches; 3.17 ounces</t>
  </si>
  <si>
    <t>SLIM BRIM, BIG PERFORMANCE: Meet the iconic Airflo hat with a sleek, medium brim for a refined look without sacrificing protection. Designed for adventurers, this lightweight and durable hat blends timeless style with practical outdoor functionality.</t>
  </si>
  <si>
    <t>ULTIMATE SUN PROTECTION UPF 50+ RATED: Protect yourself from harmful UV rays with maximum UPF 50+ sun-blocking technology. Whether you're hiking, fishing, traveling, or just enjoying the outdoors, this hat offers superior sun protection to keep you safe under the sun.</t>
  </si>
  <si>
    <t>DURABLE WATER-RESISTANT FINISH: Stay dry and comfortable in unpredictable weather. The high-quality water-resistant fabric deflects light rain, keeping you covered whether you're caught in a drizzle or trekking through misty landscapes.</t>
  </si>
  <si>
    <t>ULTRALIGHT &amp; FLOATS ON WATER: Built for adventure, this hat is ultra-lightweight for all-day comfort. Plus, it’s buoyant—meaning it floats on water, so you’ll never lose it while boating, kayaking, or fishing.</t>
  </si>
  <si>
    <t>AIRFLO MESH VENTILATION: Made for ultimate breathability, the signature Airflo mesh ventilation panel promotes airflow, keeping your head cool and sweat-free in warm and humid conditions.</t>
  </si>
  <si>
    <t>&lt;p&gt;This hat is living on borrowed reputation. Older Canadian-made Tilleys earned legendary status, but the new Chinese-manufactured versions are a different beast entirely.&lt;/p&gt;&lt;ul&gt;&lt;li&gt;&lt;strong&gt;Build quality lottery:&lt;/strong&gt; Users report unraveling stitches, thin fabric, and crookedly sewn brims, with one saying quality has taken a nose dive since the company changed hands&lt;/li&gt;&lt;li&gt;&lt;strong&gt;Warranty nightmare:&lt;/strong&gt; The famous lifetime guarantee now requires destroying your hat, paying $30 shipping on an $80 product, and waiting weeks for unhelpful customer service&lt;/li&gt;&lt;li&gt;&lt;strong&gt;Material downgrade:&lt;/strong&gt; Multiple reports of flaking materials and poor construction that wouldn't survive the abuse older models thrived on&lt;/li&gt;&lt;/ul&gt;&lt;br&gt;&lt;p&gt;&lt;strong&gt;Bottom line:&lt;/strong&gt; Could've been BIFL royalty, but private equity killed it. Hunt for vintage Canadian-made versions at thrift stores instead.&lt;/p&gt;</t>
  </si>
  <si>
    <t>&lt;p&gt;Tilley's LTM5 Airflo hat has mixed repairability that varies with manufacturing era. Older Canadian-made versions are more fixable than newer Chinese-made ones.&lt;/p&gt;&lt;ul&gt;&lt;li&gt;&lt;strong&gt;Parts access:&lt;/strong&gt; Limited parts availability through warranty process. Users report having to destroy old hats for warranty claims rather than getting repair components.&lt;/li&gt;&lt;li&gt;&lt;strong&gt;Warranty support:&lt;/strong&gt; Lifetime guarantee exists but requires online registration within 60 days. Users note a frustrating warranty process with a $30 handling fee and multi-day response times.&lt;/li&gt;&lt;li&gt;&lt;strong&gt;Common fixes:&lt;/strong&gt; Brim reshaping and washing are user-serviceable. A community guide for washing exists, showing some maintenance is DIY-friendly.&lt;/li&gt;&lt;/ul&gt;&lt;br&gt;&lt;p&gt;&lt;strong&gt;Bottom line:&lt;/strong&gt; More maintainable than repairable. Long-lasting but when issues occur, the warranty replacement process is the main option rather than true repair. Quality differs between older and newer production runs.&lt;/p&gt;</t>
  </si>
  <si>
    <t>&lt;p&gt;Tilley's "Guaranteed for Life" warranty is impressive but has some procedural hurdles that affect user experience.&lt;/p&gt;&lt;ul&gt;&lt;li&gt;&lt;strong&gt;Coverage:&lt;/strong&gt; Lifetime protection against normal wear, poor workmanship, and faulty materials with the specific hat tag.&lt;/li&gt;&lt;li&gt;&lt;strong&gt;Process:&lt;/strong&gt; Requires online registration within 60 days of purchase and electronic claim submission with photos and possible proof of destruction.&lt;/li&gt;&lt;li&gt;&lt;strong&gt;Costs:&lt;/strong&gt; Non-waivable handling fee (often $30) for replacements, which has drawn criticism from the BIFL community.&lt;/li&gt;&lt;/ul&gt;&lt;br&gt;&lt;p&gt;&lt;strong&gt;Bottom line:&lt;/strong&gt; While the lifetime warranty is genuine and honored, the fees and proof requirements create more friction than expected for a premium product marketed as BIFL.&lt;/p&gt;</t>
  </si>
  <si>
    <t xml:space="preserve">&lt;p&gt;&amp;lt;p&amp;gt;No sustainability information found in the reviews. Users focus on durability, warranty concerns, and quality decline, but don&amp;#39;t mention materials sourcing, environmental impact, or eco-friendly practices.&amp;lt;/p&amp;gt;&amp;lt;ul&amp;gt;&amp;lt;li&amp;gt;&amp;lt;strong&amp;gt;Durability signals:&amp;lt;/strong&amp;gt; Older Canadian-made hats praised for lasting decades, suggesting less frequent replacement&amp;lt;/li&amp;gt;&amp;lt;li&amp;gt;&amp;lt;strong&amp;gt;Repair potential:&amp;lt;/strong&amp;gt; No mention of repairability or end-of-life considerations beyond warranty replacement&amp;lt;/li&amp;gt;&amp;lt;li&amp;gt;&amp;lt;strong&amp;gt;Manufacturing concerns:&amp;lt;/strong&amp;gt; Shift from Canada to China production criticized for quality, not environmental reasons&amp;lt;/li&amp;gt;&amp;lt;/ul&amp;gt;&amp;lt;br&amp;gt;&amp;lt;p&amp;gt;&amp;lt;strong&amp;gt;Bottom line:&amp;lt;/strong&amp;gt; While the hat&amp;#39;s potential longevity reduces waste through less frequent replacement, there&amp;#39;s zero evidence of sustainable materials, ethical sourcing, or environmental consciousness in the product design or brand practices.&amp;lt;/p&amp;gt;&lt;/p&gt;
</t>
  </si>
  <si>
    <t>&lt;p&gt;Tilley hats show a sharp divide between older loyalists and newer customers. Once the gold standard of BIFL sun hats, community sentiment has declined significantly since manufacturing moved from Canada to China.&lt;/p&gt;&lt;ul&gt;&lt;li&gt;&lt;strong&gt;Legacy reputation:&lt;/strong&gt; Older Canadian-made Tilleys are still celebrated for lasting decades with proper care. The Airflo design specifically receives praise for breathability and packability.&lt;/li&gt;&lt;li&gt;&lt;strong&gt;Quality concerns:&lt;/strong&gt; Many Redditors report declining construction quality, inconsistent sizing, and unraveling stitches in newer models.&lt;/li&gt;&lt;li&gt;&lt;strong&gt;Warranty frustration:&lt;/strong&gt; The once-legendary lifetime guarantee now requires a $30 shipping fee and proof of destruction, causing significant community backlash.&lt;/li&gt;&lt;/ul&gt;&lt;br&gt;&lt;p&gt;&lt;strong&gt;Bottom line:&lt;/strong&gt; The BIFL community now actively seeks vintage Tilleys or competitors like Sunday Afternoons, viewing the current product as riding on past reputation rather than maintaining the quality that built it.&lt;/p&gt;</t>
  </si>
  <si>
    <t>The Tilley LTM5 Airflo hat has fallen from BIFL grace. Once legendary when Canadian-made, the Chinese-manufactured versions suffer from inconsistent quality, thinner materials, and questionable construction. While the lifetime warranty still exists on paper, the $30 handling fee, destruction requirements, and frustrating customer service undermine its value. Best for casual outdoor enthusiasts who prioritize brand recognition over true longevity. Consider hunting for vintage Canadian Tilleys at thrift stores or exploring competitors like Sunday Afternoons for better modern options.</t>
  </si>
  <si>
    <t>"Quality varies widely with post-Canada manufacturing shift, with numerous reports of unraveling stitches, thin fabric, and crooked construction</t>
  </si>
  <si>
    <t>More maintainable than repairable, with washing and reshaping possible but limited parts availability for actual fixes</t>
  </si>
  <si>
    <t>The 'Guaranteed for Life' warranty requires online registration, proof of destruction, and a $30 fee that many find unreasonable</t>
  </si>
  <si>
    <t>At $80+ with degraded quality, the current Tilley rides on past reputation and no longer represents good BIFL value</t>
  </si>
  <si>
    <t>BIFL community actively seeks vintage Canadian-made models or recommends competitor brands instead of current production</t>
  </si>
  <si>
    <t>The Tilley Endurables LTM5 Airflo Sun Hat features a medium brim design that balances protection with style. Built with UPF 50+ rated fabric and water-resistant finish, it offers reliable sun protection for outdoor adventures. The signature Airflo mesh ventilation system keeps your head cool during extended wear, while its lightweight construction and buoyant design make it ideal for water activities.</t>
  </si>
  <si>
    <t>3-5 years of regular use, though older Canadian-made versions could last decades</t>
  </si>
  <si>
    <t>What material is the Endurables LTM5 Airflo Sun Hat made of?</t>
  </si>
  <si>
    <t>The LTM5 Airflo Sun Hat is made of 100% recycled nylon for durability and water resistance, with mesh panels made of 100% polyester for breathability.</t>
  </si>
  <si>
    <t>Does the LTM5 Airflo Hat provide UV protection?</t>
  </si>
  <si>
    <t>Yes, the LTM5 Airflo Hat is certified UPF 50+, offering the highest level of UV protection by blocking 98% of harmful UV rays.</t>
  </si>
  <si>
    <t>Is the LTM5 Airflo Sun Hat suitable for outdoor activities and humid conditions?</t>
  </si>
  <si>
    <t>Yes, the hat features patented Airflo mesh ventilation for breathability and a moisture-wicking Hydrofil sweatband to keep you dry and comfortable during outdoor activities.</t>
  </si>
  <si>
    <t>Is the LTM5 Airflo hat crushable and easy to pack?</t>
  </si>
  <si>
    <t>Yes, the LTM5 Airflo Hat is crushable, allowing you to conveniently pack it in your bags without losing its shape.</t>
  </si>
  <si>
    <t>How should I care for and clean the LTM5 Airflo Sun Hat?</t>
  </si>
  <si>
    <t>The hat can be machine washed on a delicate cycle or hand washed in cold water with mild detergent; remove the windcord and foam from the crown pocket before washing, then reshape and air dry. Do not iron or dry clean.</t>
  </si>
  <si>
    <t>Excellent breathability in hot weather</t>
  </si>
  <si>
    <t>Floats on water if accidentally dropped</t>
  </si>
  <si>
    <t>Packable design for easy travel</t>
  </si>
  <si>
    <t>Wide brim provides excellent sun protection</t>
  </si>
  <si>
    <t>Quality declined since manufacturing moved to China</t>
  </si>
  <si>
    <t>Warranty requires $30 fee and destruction</t>
  </si>
  <si>
    <t>Inconsistent build quality between hats</t>
  </si>
  <si>
    <t>Stitching issues and fabric deterioration reported</t>
  </si>
  <si>
    <t>{"frequency":{"frequency":"As Needed","description":"Clean the hat regularly to prevent sweat stains and fabric deterioration, and condition it when water repellency diminishes."},"steps":[{"step":1,"title":"Clean","icon":"clean","description":"Hand wash the hat in warm or cool water with mild soap such as Palmolive® dish detergent. Gently scrub sweat-stained or dirty areas with a soft brush or toothbrush, rinse thoroughly with cool water, reshape, and air dry away from direct heat or sunlight.","products":[{"name":"Palmolive® Dish Detergent","price":"$3-5"}]},{"step":2,"title":"Condition / Maintain","icon":"condition","description":"If your hat is waxed cotton, restore water repellency by applying a specialized wax treatment like Tex-Wax™. For other fabrics, avoid bleach or whitening detergents to preserve fabric integrity. When dry, re-stretch the hat by placing your knee in the crown and pulling the brim to maintain shape and fit.","products":[{"name":"Tex-Wax™ Water Repellent Wax","price":"$12-15"}]},{"step":3,"title":"Protect / Store","icon":"protect","description":"Store the hat in a cool, dry place, ideally protected inside a hat box or dedicated bag to avoid dust, moisture, and crushing. Avoid folding or crushing the hat, and if worn in heavy rain, use a rain cover designed for Tilley hats to preserve durability and shape.","products":[]}]}</t>
  </si>
  <si>
    <t>Responsibly made in China according to official product specifications for the LTM5 Airflo Sun Hat</t>
  </si>
  <si>
    <t>sun hat, upf protection, outdoor headwear, water-resistant hat, ventilated hat, lightweight hat, packable hat, travel accessory, floatable hat, adventure gear</t>
  </si>
  <si>
    <t>Hiking and trail exploration, Fishing and boating, Travel and sightseeing, Gardening and yard work, Beach and water activities</t>
  </si>
  <si>
    <t>""Quality has taken a nose dive since the company changed hands. The famous lifetime guarantee now requires destroying your hat and paying $30 shipping." – Reddit user</t>
  </si>
  <si>
    <t>Older Canadian-made Tilleys earned legendary status, but the new Chinese-manufactured versions are a different beast entirely." – BIFL reviewer</t>
  </si>
  <si>
    <t>Fastback Utility Knife / Box Cutter</t>
  </si>
  <si>
    <t>https://www.amazon.com/Milwaukee-48-22-1901F-Stripping-Compartment-48-22-1901/dp/B00KECDLOG?&amp;amp;linkCode=ll1&amp;amp;tag=buyitforlife08-20&amp;amp;linkId=b46ab3fe656cda2e0e6345f662b0a18f&amp;amp;language=en_US&amp;amp;ref_=as_li_ss_tl</t>
  </si>
  <si>
    <t>https://amzn.to/46UeFFM</t>
  </si>
  <si>
    <t>B00KECDLOG</t>
  </si>
  <si>
    <t>https://docs.google.com/document/d/1C5AjI1jBHou-T79Nmq45F221HmPWeteetcdi2-kqzTY</t>
  </si>
  <si>
    <t>https://docs.google.com/document/d/1v3QKaqbeLlsi_FX0lUz6S8IPkAZ6l7g-FuHPC6_MVio/edit</t>
  </si>
  <si>
    <t>https://docs.google.com/document/d/1AXVbcWMXqBGkYt3VI0KY-NzWgLc8Edhaz-_wr2g5OIE/edit</t>
  </si>
  <si>
    <t>https://docs.google.com/document/d/1J5oG04AXug9hRuORYEossJJbKwtHa-DEm73qeLl0gp8/edit</t>
  </si>
  <si>
    <t>https://docs.google.com/document/d/1xYEBQzgNA5CywO8asuInGPUAWkOeZTTIRzrGfT8ptj0/edit</t>
  </si>
  <si>
    <t>https://www.amazon.com/Milwaukee/b/ref=bl_dp_s_web_21586670011?ie=UTF8&amp;node=21586670011&amp;field-lbr_brands_browse-bin=Milwaukee</t>
  </si>
  <si>
    <t>https://m.media-amazon.com/images/I/712Bxk1Q3jL._AC_SL1500_.jpg</t>
  </si>
  <si>
    <t>https://m.media-amazon.com/images/I/712Bxk1Q3jL._AC_SL1500_.jpg, https://m.media-amazon.com/images/I/61k0604WwZL._AC_SL1500_.jpg, https://m.media-amazon.com/images/I/71iWpHf+CWL._AC_SL1500_.jpg, https://m.media-amazon.com/images/I/71sEciqYazL._AC_SL1500_.jpg</t>
  </si>
  <si>
    <t>Tools &amp; Home Improvement &gt; Power &amp; Hand Tools &gt; Hand Tools &gt; Knives, Parts &amp; Accessories &gt; Knives &gt; Utility Knives</t>
  </si>
  <si>
    <t>Brand: Milwaukee</t>
  </si>
  <si>
    <t>Wherever you go, be it at work, at home, on the street, or on an outdoor adventure, a utility knife is a lightweight and practical addition to your tool kit. The Milwaukee Fastback Utility Knife does many common jobs with ease. Its ergonomic design adapts to your hand in any position where the blade locks, be it 45 degrees or straight like a standard knife. You can strip wire with the onboard wire starter tool that works up to 12 gauge size. You can cut finer materials like string or string without having to open the blade thanks to the guthook. Once your blade has worn down after cutting open boxes, cutting string, or helping around the office, you can replace it in a pinch! You can change the tool blades as fast as you can press the release button. Just press down, pull the old blade out and slide in the new blade without any problem. This knife even has a lanyard attachment hole or a wire clip that you can attach to your belt or other clothing items so that the knife stays on your person. Milwaukee has mastered the art of optimizing utility in the simplest tools. Take advantage of its constantly innovative design when picking up the Fastback.</t>
  </si>
  <si>
    <t>&lt;p&gt;A tale of two knives: older Fastbacks are proven workhorses, but newer models show concerning quality drops. The community is split between those praising decade-old survivors and those warning about recent cost-cutting.&lt;/p&gt;&lt;ul&gt;&lt;li&gt;&lt;strong&gt;Tank-like older models:&lt;/strong&gt; Users report 8-10+ years of daily warehouse abuse, with one surviving being run over by a forklift - only the clip broke&lt;/li&gt;&lt;li&gt;&lt;strong&gt;Wire clip weakness:&lt;/strong&gt; Even die-hard fans admit the clip snaps off after 6-24 months, though the knife keeps working perfectly&lt;/li&gt;&lt;li&gt;&lt;strong&gt;Quality decline red flag:&lt;/strong&gt; Multiple long-time owners say recent versions have loose blade holders and unsafe button mechanisms - one called newer models cheapened&lt;/li&gt;&lt;/ul&gt;&lt;br&gt;&lt;p&gt;&lt;strong&gt;Bottom line:&lt;/strong&gt; Could've been BIFL greatness, but Milwaukee seems to be trading on past reputation while cutting corners. Hunt for pre-2020 models if you want the real deal.&lt;/p&gt;</t>
  </si>
  <si>
    <t>&lt;p&gt;The Milwaukee Fastback has excellent repairability for a utility knife with few issues beyond the common problem points.&lt;/p&gt;&lt;ul&gt;&lt;li&gt;&lt;strong&gt;Blade replacement:&lt;/strong&gt; Tool-free blade changes with standard utility blades available everywhere. Users praise how easy it is to swap blades even in work environments.&lt;/li&gt;&lt;li&gt;&lt;strong&gt;Pocket clip:&lt;/strong&gt; Major weak point that frequently breaks after 6 months to 2 years. Users report the clip can be replaced/repaired, but requires effort. Some users 3D print replacements.&lt;/li&gt;&lt;li&gt;&lt;strong&gt;Core mechanism:&lt;/strong&gt; The flip-open mechanism remains solid even after years of abuse. Many users report 4-10+ years of daily use with the core function intact.&lt;/li&gt;&lt;/ul&gt;&lt;br&gt;&lt;p&gt;&lt;strong&gt;Bottom line:&lt;/strong&gt; Built to last with metal construction that survives even being run over by forklifts, though quality concerns in newer models suggest possible declining repairability. The wire clip is the primary failure point in an otherwise durable tool.&lt;/p&gt;</t>
  </si>
  <si>
    <t>&lt;p&gt;Milwaukee's Fastback Utility Knife comes with a limited lifetime warranty against defects in materials and workmanship under normal use, placing it among the better warranties in the tool industry.&lt;/p&gt;&lt;ul&gt;&lt;li&gt;&lt;strong&gt;Coverage:&lt;/strong&gt; Limited lifetime warranty covering manufacturing defects, but excludes normal wear and tear, misuse, or unauthorized repairs.&lt;/li&gt;&lt;li&gt;&lt;strong&gt;Claim Process:&lt;/strong&gt; Multiple options including authorized service centers, online submission, or phone support (1-800-SAWDUST), with most repairs completed within 7-10 days.&lt;/li&gt;&lt;li&gt;&lt;strong&gt;User Experience:&lt;/strong&gt; While formal documentation is required (receipt preferred, serial number accepted), many long-term users report 4-10+ years of reliable service with minimal warranty needs.&lt;/li&gt;&lt;/ul&gt;&lt;br&gt;&lt;p&gt;&lt;strong&gt;Bottom line:&lt;/strong&gt; Milwaukee's warranty for the Fastback is generous on paper and generally honored in practice, though some users note quality concerns in newer models that might test this commitment in the future.&lt;/p&gt;</t>
  </si>
  <si>
    <t xml:space="preserve">&lt;p&gt;&amp;lt;p&amp;gt;No sustainability claims or evidence found in the reviews. Users focus entirely on durability and functionality without mentioning recycled materials, packaging waste, or environmental impact.&amp;lt;/p&amp;gt;&amp;lt;ul&amp;gt;&amp;lt;li&amp;gt;&amp;lt;strong&amp;gt;Durability focus:&amp;lt;/strong&amp;gt; Multiple reviewers praise the all-metal construction and report using the same knife for 4-10+ years of daily professional use&amp;lt;/li&amp;gt;&amp;lt;li&amp;gt;&amp;lt;strong&amp;gt;Repairability concerns:&amp;lt;/strong&amp;gt; Several users note the wire clip breaks after 6 months to 2 years but the knife remains functional, suggesting partial repairability&amp;lt;/li&amp;gt;&amp;lt;li&amp;gt;&amp;lt;strong&amp;gt;Quality decline:&amp;lt;/strong&amp;gt; Long-time owners complain newer models feel cheapened with less secure blade mechanisms, potentially shortening product lifespan&amp;lt;/li&amp;gt;&amp;lt;/ul&amp;gt;&amp;lt;br&amp;gt;&amp;lt;p&amp;gt;&amp;lt;strong&amp;gt;Bottom line:&amp;lt;/strong&amp;gt; While the knife&amp;#39;s longevity reduces replacement waste, there&amp;#39;s zero discussion of sustainable materials, manufacturing practices, or end-of-life disposal in any reviews.&amp;lt;/p&amp;gt;&lt;/p&gt;
</t>
  </si>
  <si>
    <t>&lt;p&gt;Milwaukee Fastback has developed a strong reputation among professionals and DIY enthusiasts for its durability and one-handed operation, though recent changes have caused some concern.&lt;/p&gt;&lt;ul&gt;&lt;li&gt;&lt;strong&gt;Durability:&lt;/strong&gt; Many users report years (4-10+) of daily professional use with the knife remaining functional even after extreme abuse - including being run over by forklifts.&lt;/li&gt;&lt;li&gt;&lt;strong&gt;Core features:&lt;/strong&gt; The one-handed flip-open mechanism is consistently praised as a major time-saver and vast improvement over traditional box cutters.&lt;/li&gt;&lt;li&gt;&lt;strong&gt;Key concerns:&lt;/strong&gt; The wire pocket clip is a known failure point, and many users note quality decline in newer models with less secure blade holders and harder-to-use blade change mechanisms.&lt;/li&gt;&lt;/ul&gt;&lt;br&gt;&lt;p&gt;&lt;strong&gt;Bottom line:&lt;/strong&gt; The Milwaukee Fastback has earned solid BIFL status among tradespeople who appreciate its durability and functionality, but be aware of potential quality issues in newest iterations and expect to replace the pocket clip eventually.&lt;/p&gt;</t>
  </si>
  <si>
    <t>The Milwaukee Fastback is a qualified BIFL recommendation (7.5/10) with clear generational differences. Pre-2020 models have proven 8-10 year lifespans even under extreme jobsite conditions, while newer versions show concerning quality declines. Perfect for tradespeople who need reliable one-handed operation in demanding environments. The weak wire clip will likely need replacement, but the core mechanism remains robust. A solid value for professionals who understand its limitations, though recent manufacturing changes may threaten its long-term BIFL status.</t>
  </si>
  <si>
    <t>"Older models have survived a decade of daily abuse including being run over by forklifts, while newer versions show concerning quality compromises</t>
  </si>
  <si>
    <t>All-metal construction with easy blade replacement, but expect to repair or replace the wire clip within 6-24 months</t>
  </si>
  <si>
    <t>Limited lifetime warranty against defects with multiple claim options, though normal wear and breakable clips aren't covered</t>
  </si>
  <si>
    <t>Excellent value for professionals who need one-handed operation, especially if you can find pre-2020 versions</t>
  </si>
  <si>
    <t>Unanimous praise for the flip-open mechanism and durability, with consistent warnings about clip weakness and recent quality decline</t>
  </si>
  <si>
    <t>The Milwaukee Fastback Utility Knife features robust metal construction and an efficient one-handed flip-open mechanism that professionals rely on daily. This utility knife accepts standard replacement blades and offers quick, tool-free blade changes. Built for demanding work environments, its durable design and practical functionality make it a standout choice for tradespeople who need a reliable cutting tool that can withstand years of heavy use.</t>
  </si>
  <si>
    <t>4-10+ years of daily use, with older models potentially lasting longer than newer versions</t>
  </si>
  <si>
    <t>How do you open the Milwaukee Fastback Utility Knife with one hand?</t>
  </si>
  <si>
    <t>The Fastback Utility Knife features a press and flip mechanism that allows for easy one-handed opening, enabling quick and efficient use on the jobsite.</t>
  </si>
  <si>
    <t>How do you change the blade on the Milwaukee Fastback Utility Knife?</t>
  </si>
  <si>
    <t>The Milwaukee Fastback Utility Knife allows for tool-free blade changes; simply press and flip to open and replace the blade without needing additional tools.</t>
  </si>
  <si>
    <t>What are the special features of the Milwaukee Fastback Utility Knife?</t>
  </si>
  <si>
    <t>It includes an all-metal body, integrated gut hook for cutting string or cord, wire stripper for stripping insulation, a durable wire belt clip, a blade holder designed for scoring, a metal extension to prevent accidental blade removal, and a lanyard hole for tethering.</t>
  </si>
  <si>
    <t>Does the Milwaukee Fastback Utility Knife include blade storage?</t>
  </si>
  <si>
    <t>The standard Milwaukee Fastback Utility Knife does not have onboard blade storage; blades must be kept separately.</t>
  </si>
  <si>
    <t>Is the blade secure when folded in the Milwaukee Fastback Utility Knife?</t>
  </si>
  <si>
    <t>Yes, the knife has a metal extension over the button to prevent accidental blade removal and to keep the blade securely locked in place when folded.</t>
  </si>
  <si>
    <t>One-handed flip-open mechanism saves time</t>
  </si>
  <si>
    <t>Older models survive 8-10+ years</t>
  </si>
  <si>
    <t>Tool-free blade replacement</t>
  </si>
  <si>
    <t>All-metal construction withstands extreme abuse</t>
  </si>
  <si>
    <t>Wire clip breaks within 6-24 months</t>
  </si>
  <si>
    <t>Recent versions have loose blade holders</t>
  </si>
  <si>
    <t>Less secure button mechanisms in newer models</t>
  </si>
  <si>
    <t>{"frequency":{"frequency":"As Needed / Monthly","description":"Clean and maintain the knife regularly depending on use frequency, especially if exposed to dirt or difficulty opening. Monthly maintenance is advised for optimal performance."},"steps":[{"step":1,"title":"Clean","icon":"clean","description":"Wipe the knife clean with a dry or slightly damp cloth to remove debris and dirt. Avoid soaking the knife in water. Use compressed air or a small brush to clean the pivot mechanism and blade area.","products":[{"name":"Compressed Air Can","price":"$6-10"},{"name":"Lint-Free Cloth","price":"$5"}]},{"step":2,"title":"Condition / Maintain","icon":"condition","description":"Apply a drop of light penetrating oil (such as Marvel oil) to the pivot screw area to ensure smooth blade deployment and retraction. Work the blade back and forth to distribute the oil and loosen any stiffness.","products":[{"name":"Marvel Penetrating Oil","price":"$8-12"}]},{"step":3,"title":"Protect / Store","icon":"protect","description":"Store the knife in a dry environment away from moisture. Keep the blade retracted when not in use and use the built-in belt clip or a sheath to avoid damage or accidental injury. Avoid leaving the blade exposed to prevent rust or damage.","products":[]}]}</t>
  </si>
  <si>
    <t>Milwaukee FASTBACK Utility Knives and box cutters are manufactured in China, though Milwaukee operates factories worldwide. USA manufacturing primarily covers other hand tools, not folding utility knives.</t>
  </si>
  <si>
    <t>utility knife, box cutter, milwaukee tools, one-handed operation, quick-change blades, metal construction, folding knife, tradesperson tool, pocket clip</t>
  </si>
  <si>
    <t>Professional construction work, Warehouse package opening, DIY home projects, Emergency cutting tasks, Industrial applications</t>
  </si>
  <si>
    <t>""Users report 8-10+ years of daily warehouse abuse, with one surviving being run over by a forklift - only the clip broke." – Reddit user</t>
  </si>
  <si>
    <t>Could've been BIFL greatness, but Milwaukee seems to be trading on past reputation while cutting corners." – Tool reviewer</t>
  </si>
  <si>
    <t>Good Grips Stainless Steel Soap Dispenser</t>
  </si>
  <si>
    <t>https://www.amazon.com/OXO-Grips-Stainless-Steel-Dispenser/dp/B0829N8C9G?&amp;amp;linkCode=ll1&amp;amp;tag=buyitforlife08-20&amp;amp;linkId=6042e12ba73de730f3ecb2f4efd2965d&amp;amp;language=en_US&amp;amp;ref_=as_li_ss_tl</t>
  </si>
  <si>
    <t>https://amzn.to/47e1TAP</t>
  </si>
  <si>
    <t>B0829N8C9G</t>
  </si>
  <si>
    <t>https://docs.google.com/document/d/1osH9b6UYACTDwXXF4ByW571g0IfZ3NdhYDuDZTL0H48</t>
  </si>
  <si>
    <t>https://docs.google.com/document/d/1HIu23GDHjWyxs4YEF1aYt8MowisdO9YXJadqyD3O0sA/edit</t>
  </si>
  <si>
    <t>https://docs.google.com/document/d/185M3ctrOHZelSRTsfProCDK3QVEejvdhdQ1eJgqQsao/edit</t>
  </si>
  <si>
    <t>https://docs.google.com/document/d/1OMbPIjvisdTBoiWYBcmRLsE-5xpi-JeBZxSaJo2UXRc/edit</t>
  </si>
  <si>
    <t>https://docs.google.com/document/d/1T42KnQDwXP8qsWaf_TRchlG5ZQxTj-uHseiknbnsfhs/edit</t>
  </si>
  <si>
    <t>https://www.amazon.com/stores/OXO/page/58FC57D0-38D8-4C7B-ACEF-9C6CD042DED6?lp_asin=B0829N8C9G&amp;ref_=ast_bln&amp;store_ref=bl_ast_dp_brandLogo_sto</t>
  </si>
  <si>
    <t>https://m.media-amazon.com/images/I/61GaZcd6ojL._AC_SL1500_.jpg</t>
  </si>
  <si>
    <t>https://m.media-amazon.com/images/I/61GaZcd6ojL._AC_SL1500_.jpg, https://m.media-amazon.com/images/I/41B2vvRqp6L._AC_.jpg, https://m.media-amazon.com/images/I/416wmO8agpL._AC_.jpg, https://m.media-amazon.com/images/I/51K7qDCAx0L._AC_.jpg, https://m.media-amazon.com/images/I/51EALij45dL._AC_.jpg, https://m.media-amazon.com/images/I/31TyooqJpFL._AC_.jpg</t>
  </si>
  <si>
    <t>Home &amp; Kitchen &gt; Bath &gt; Bathroom Accessories &gt; Holders &amp; Dispensers &gt; Dispensers &gt; Lotion Dispensers</t>
  </si>
  <si>
    <t>Designed for Easy One-Handed Dispensing: This OXO soap dispenser has been designed with busy cooks in mind - so you can clean up efficiently and get to the next part of your recipe knowing your hand soap dispenser is always at your fingertips Nonslip Base Keeps the Soap Dispenser in Place: Pump soap one-handed without your hand soap dispenser slipping all over the countertop. This dish soap dispenser reliably stays where you need it - at your fingertips Comfortable, Soft Soap Dispenser Pump: The hand soap pump on this soap dispenser cushions your hands when you pump, and the spout on this kitchen soap dispenser is optimally angled for pumping soap onto a sponge or into your hands or sink Clear Window Signals It's Time to Refill: The clear window on the base of the kitchen soap dispenser shows you clearly how much soap is left in the soap pump. The wide mouth and MAX fill line make this bathroom soap dispenser easy to fill Brushed Stainless Steel Construction: This dish soap dispenser for kitchen has been designed with a fingerprint-proof brushed stainless steel construction, which keeps the hand soap dispenser looking sleek</t>
  </si>
  <si>
    <t>The OXO Good Grips Stainless Steel Soap Dispenser is designed to save soap and time. One of many sleek OXO bathroom accessories, this dish soap dispenser features a generous, soft pump and nonslip base to ensure stability for reliable, one-handed dispensing. The spout on this kitchen soap dispenser is optimally angled for pumping soap onto a sponge or into your hands or sink. The wide mouth and MAX fill line make this bathroom soap dispenser easy to fill—and the clear window shows you when it’s time to replenish. The fingerprint-proof brushed stainless steel construction keeps the hand soap dispenser looking sleek. The hand soap dispenser is easy to fill with soap sold for a liquid soap dispenser. Or, you can mix your own by mixing one part liquid soap and five parts water, then mix vigorously for 30 seconds. Your OXO soap dispenser is the perfect soap dispenser for kitchen sink. This soap holder will look great alongside all of your kitchen sink accessories. Intended for use with liquid soap or lotion - do not use with foaming soap. Capacity: 12 oz/355mL capacity. Not recommended for use with hand sanitizers.</t>
  </si>
  <si>
    <t>Plastic, Silicone, Stainless Steel</t>
  </si>
  <si>
    <t>3.5"L x 3"W x 7.5"H</t>
  </si>
  <si>
    <t>Designed for Easy One-Handed Dispensing: This OXO soap dispenser has been designed with busy cooks in mind - so you can clean up efficiently and get to the next part of your recipe knowing your hand soap dispenser is always at your fingertips</t>
  </si>
  <si>
    <t>Nonslip Base Keeps the Soap Dispenser in Place: Pump soap one-handed without your hand soap dispenser slipping all over the countertop. This dish soap dispenser reliably stays where you need it - at your fingertips</t>
  </si>
  <si>
    <t>Comfortable, Soft Soap Dispenser Pump: The hand soap pump on this soap dispenser cushions your hands when you pump, and the spout on this kitchen soap dispenser is optimally angled for pumping soap onto a sponge or into your hands or sink</t>
  </si>
  <si>
    <t>Clear Window Signals It's Time to Refill: The clear window on the base of the kitchen soap dispenser shows you clearly how much soap is left in the soap pump. The wide mouth and MAX fill line make this bathroom soap dispenser easy to fill</t>
  </si>
  <si>
    <t>Brushed Stainless Steel Construction: This dish soap dispenser for kitchen has been designed with a fingerprint-proof brushed stainless steel construction, which keeps the hand soap dispenser looking sleek</t>
  </si>
  <si>
    <t>&lt;p&gt;This dispenser is a solid upgrade from cheap alternatives, but plastic components betray its BIFL ambitions. Users report the stainless steel body holds up beautifully while plastic pumps and bases crack after 2-5 years.&lt;/p&gt;&lt;ul&gt;&lt;li&gt;&lt;strong&gt;What works:&lt;/strong&gt; Users love the sturdy non-slip base and reliable pump that doesn't drip or require two hands to operate. The stainless finish resists fingerprints and looks great for years.&lt;/li&gt;&lt;li&gt;&lt;strong&gt;What fails:&lt;/strong&gt; Multiple users report the clear plastic base develops cracks and leaks after a few years, while plastic pump parts soften and break down over time. One user noted theirs lasted about 5 years before the plastic failed.&lt;/li&gt;&lt;li&gt;&lt;strong&gt;Mixed signals:&lt;/strong&gt; While many praise it as finally a durable soap dispenser worth the money, the plastic top broke on mine shows even fans acknowledge the weak points.&lt;/li&gt;&lt;/ul&gt;&lt;br&gt;&lt;p&gt;&lt;strong&gt;Bottom line:&lt;/strong&gt; Could've been great, but plastic components make this a 5-year dispenser, not a lifetime one. Still beats throwing away cheap dispensers every few months.&lt;/p&gt;</t>
  </si>
  <si>
    <t>&lt;p&gt;Decent build quality but multiple reports of failure points make this a mixed bag for repairability.&lt;/p&gt;&lt;ul&gt;&lt;li&gt;&lt;strong&gt;Common failures:&lt;/strong&gt; Multiple users report plastic base cracking after 3-5 years and pump mechanism softening or breaking down over time.&lt;/li&gt;&lt;li&gt;&lt;strong&gt;Maintenance possible:&lt;/strong&gt; Some users successfully fix clogged pumps by soaking in hot water to dissolve soap buildup, showing limited self-repair is possible.&lt;/li&gt;&lt;li&gt;&lt;strong&gt;No replacement parts:&lt;/strong&gt; OXO offers warranty service but doesn't appear to sell replacement pumps separately, despite this being the most common failure point.&lt;/li&gt;&lt;/ul&gt;&lt;br&gt;&lt;p&gt;&lt;strong&gt;Bottom line:&lt;/strong&gt; Stainless body is durable but plastic components are the weak link. When it breaks, you're likely replacing the whole unit despite OXO's warranty support.&lt;/p&gt;</t>
  </si>
  <si>
    <t>&lt;p&gt;OXO offers a strong "Better Guarantee" that covers defects in materials and workmanship for the reasonable lifetime of the product under normal household use.&lt;/p&gt;&lt;ul&gt;&lt;li&gt;&lt;strong&gt;Claim process:&lt;/strong&gt; Straightforward online form submission with documented success stories from users who received replacements.&lt;/li&gt;&lt;li&gt;&lt;strong&gt;Coverage scope:&lt;/strong&gt; Repair, replacement, or refund options for manufacturing defects, though excludes accidental damage or misuse.&lt;/li&gt;&lt;li&gt;&lt;strong&gt;Real-world performance:&lt;/strong&gt; Evidence shows OXO consistently honors warranty claims with minimal hassle, including for this soap dispenser's common failure points like cracked bases or pump mechanisms.&lt;/li&gt;&lt;/ul&gt;&lt;br&gt;&lt;p&gt;&lt;strong&gt;Bottom line:&lt;/strong&gt; OXO's warranty exceeds industry standard with no explicit time limit and reliable customer service, though they evaluate claims on a case-by-case basis rather than offering unconditional replacements.&lt;/p&gt;</t>
  </si>
  <si>
    <t xml:space="preserve">&lt;p&gt;&amp;lt;p&amp;gt;No sustainability claims or evidence found in any reviews. Users focus entirely on durability and plastic pump failures, but nobody mentions recycled materials, packaging waste, or environmental practices.&amp;lt;/p&amp;gt;&amp;lt;ul&amp;gt;&amp;lt;li&amp;gt;&amp;lt;strong&amp;gt;Material concerns:&amp;lt;/strong&amp;gt; Multiple reports of plastic components cracking after 2-5 years suggest partial disposability despite stainless steel body&amp;lt;/li&amp;gt;&amp;lt;li&amp;gt;&amp;lt;strong&amp;gt;Replacement cycle:&amp;lt;/strong&amp;gt; Users praise it for replacing disposable soap bottles, but the product itself needs replacing when plastic parts fail&amp;lt;/li&amp;gt;&amp;lt;li&amp;gt;&amp;lt;strong&amp;gt;No eco data:&amp;lt;/strong&amp;gt; Zero mentions of recycled content, responsible sourcing, or end-of-life recyclability in hundreds of reviews analyzed&amp;lt;/li&amp;gt;&amp;lt;/ul&amp;gt;&amp;lt;br&amp;gt;&amp;lt;p&amp;gt;&amp;lt;strong&amp;gt;Bottom line:&amp;lt;/strong&amp;gt; While reducing single-use soap bottles is a plus, the hybrid steel-plastic design with predictable failure points means this isn&amp;#39;t truly circular. Without any sustainability transparency from OXO or user observations about eco-features, it&amp;#39;s just a longer-lasting dispenser, not an environmental champion.&amp;lt;/p&amp;gt;&lt;/p&gt;
</t>
  </si>
  <si>
    <t>&lt;p&gt;The OXO Stainless Steel Soap Dispenser is consistently recommended across BIFL communities as a major upgrade from cheap plastic dispensers, but with some notable durability concerns.&lt;/p&gt;&lt;ul&gt;&lt;li&gt;&lt;strong&gt;Praise:&lt;/strong&gt; Users love the heavy, stable base that doesn't tip or slide, the drip-free pump, and thoughtful design features like the viewing window and wide refill opening.&lt;/li&gt;&lt;li&gt;&lt;strong&gt;Complaints:&lt;/strong&gt; The plastic components (pump and base) frequently fail after 2-5 years of use, with cracking and pump mechanism failures being common issues. Many users note the soap dispenses straight down rather than at an angle, causing ergonomic frustration.&lt;/li&gt;&lt;li&gt;&lt;strong&gt;Longevity:&lt;/strong&gt; Most owners report 3-5 years of reliable service before issues develop, placing this in the "buy it for several years" rather than true BIFL category.&lt;/li&gt;&lt;/ul&gt;&lt;br&gt;&lt;p&gt;&lt;strong&gt;Bottom line:&lt;/strong&gt; Redditors regularly recommend it as the best option in a disappointing category, but acknowledge the plastic components prevent it from being a lifetime purchase. A worthwhile investment that will last several years but will eventually need replacement.&lt;/p&gt;</t>
  </si>
  <si>
    <t>The OXO Stainless Steel Soap Dispenser is a semi-durable upgrade from disposable options, but falls short of true BIFL status due to plastic components that typically fail within 2-5 years. The stainless body remains pristine while plastic bases crack and pumps deteriorate with time. Best for those tired of replacing cheap dispensers monthly but willing to accept a 3-5 year replacement cycle. OXO's excellent warranty support partially offsets durability concerns, making this a solid mid-tier investment despite its limitations.</t>
  </si>
  <si>
    <t>"Sturdy stainless body and non-slip base provide 3-5 years of reliable service before plastic components inevitably fail</t>
  </si>
  <si>
    <t>No replacement parts available despite common failure points; when plastic breaks, the entire unit needs replacement</t>
  </si>
  <si>
    <t>OXO's 'Better Guarantee' offers strong, hassle-free warranty service with documented replacement success stories</t>
  </si>
  <si>
    <t>Premium price justified for those replacing cheap dispensers frequently, but plastic components prevent true lifetime value</t>
  </si>
  <si>
    <t>Consistently recommended across BIFL communities as 'the best option in a disappointing category'</t>
  </si>
  <si>
    <t>The OXO Good Grips Stainless Steel Soap Dispenser combines functionality with sleek design. Featuring brushed stainless steel construction with a fingerprint-resistant finish and a non-slip base that keeps it firmly in place. The one-handed pump operation, clear viewing window, and wide refill opening enhance everyday usability. Ideal for kitchens and bathrooms, this dispenser offers substantial improvement over disposable alternatives.</t>
  </si>
  <si>
    <t>3-5 years before plastic components may need replacement</t>
  </si>
  <si>
    <t>Is the OXO Good Grips Stainless Steel Soap Dispenser easy to refill?</t>
  </si>
  <si>
    <t>Yes, it features a wide mouth with a MAX fill line that makes refilling soap easy and mess-free. It also has a clear window to show when soap needs to be replenished.</t>
  </si>
  <si>
    <t>What types of soap work best with the dispenser?</t>
  </si>
  <si>
    <t>The dispenser works best with liquid hand and dish soaps. It also works well with many foaming soaps, although thicker soaps may cause some difficulty.</t>
  </si>
  <si>
    <t>Is the dispenser durable and rust-resistant?</t>
  </si>
  <si>
    <t>Yes, it is made of fingerprint-proof brushed stainless steel that is rust-resistant, ensuring long-term durability and a sleek appearance.</t>
  </si>
  <si>
    <t>Does the dispenser allow one-handed operation?</t>
  </si>
  <si>
    <t>Yes, the dispenser is designed with a generous, soft pump and a non-slip base that allows easy, one-handed dispensing.</t>
  </si>
  <si>
    <t>Does the dispenser require batteries or electricity to operate?</t>
  </si>
  <si>
    <t>No, the OXO Good Grips Stainless Steel Soap Dispenser operates manually and does not require batteries or electricity.</t>
  </si>
  <si>
    <t>Sturdy non-slip base prevents tipping</t>
  </si>
  <si>
    <t>Drip-free pump operates with one hand</t>
  </si>
  <si>
    <t>Stainless steel resists fingerprints beautifully</t>
  </si>
  <si>
    <t>Large opening makes refilling easy</t>
  </si>
  <si>
    <t>Plastic base cracks after 2-5 years</t>
  </si>
  <si>
    <t>Pump components degrade over time</t>
  </si>
  <si>
    <t>Dispenses straight down, not angled</t>
  </si>
  <si>
    <t>{"frequency":{"frequency":"Weekly / As Needed","description":"Clean weekly for hygiene, but check and refill as soap runs low to prevent buildup."},"steps":[{"step":1,"title":"Clean","icon":"clean","description":"Disassemble the pump and wash all parts with warm, soapy water; rinse and dry thoroughly. Avoid abrasive cleaners on the stainless steel and clear window to prevent scratching[1].","products":[{"name":"Dawn Dish Soap","price":"$5"}]},{"step":2,"title":"Condition / Maintain","icon":"condition","description":"No conditioning is required. For best function, use only soap formulated for pump dispensers or mix one part liquid soap with five parts water for foaming types, shaking vigorously before filling[1].","products":[]},{"step":3,"title":"Protect / Store","icon":"protect","description":"Keep dispenser on a stable, dry surface with its non-slip base to prevent tipping. Store in a cool environment, avoiding direct sunlight for minimal soap residue and to protect the brushed stainless steel finish[1].","products":[]}]}</t>
  </si>
  <si>
    <t>Most OXO Good Grips kitchenware, including the Stainless Steel Soap Dispenser, is manufactured in China.</t>
  </si>
  <si>
    <t>soap dispenser, stainless steel, kitchen accessories, bathroom accessories, non-slip base, one-handed pump, refillable container, oxo good grips, fingerprint-proof</t>
  </si>
  <si>
    <t>Kitchen hand soap dispensing, Bathroom countertop use, Dish soap dispensing, One-handed operation while cooking</t>
  </si>
  <si>
    <t>""Could've been great, but plastic components make this a 5-year dispenser, not a lifetime one. Still beats throwing away cheap dispensers every few months." – Reddit user</t>
  </si>
  <si>
    <t>Users praise it for replacing disposable soap bottles, but the product itself needs replacing when plastic parts fail." – Amazon reviewer</t>
  </si>
  <si>
    <t>Men's Give-n-go Boxer Briefs</t>
  </si>
  <si>
    <t>https://www.amazon.com/ExOfficio-Give-N-Go-Boxer-Charcoal-Medium/dp/B001M0MMYO?&amp;amp;linkCode=ll1&amp;amp;tag=buyitforlife08-20&amp;amp;linkId=599a635f4c71d22b6cc65cd18a2b3c22&amp;amp;language=en_US&amp;amp;ref_=as_li_ss_tl</t>
  </si>
  <si>
    <t>https://amzn.to/4hgaFTz</t>
  </si>
  <si>
    <t>B001M0MMYO</t>
  </si>
  <si>
    <t>https://docs.google.com/document/d/1Oka0NKfHbsSGLe3JWEi1Z3qBZoK62ixXRF2ATCnp8uY</t>
  </si>
  <si>
    <t>https://docs.google.com/document/d/1QSsLkYAftwpWZE4_6AQIBP8TUuf23oPufr5Gt0YKx0U/edit</t>
  </si>
  <si>
    <t>https://docs.google.com/document/d/1QSjq3W0x_Wgm1vOcQZHeaxLTePSaJ3nk5zEFKFf6gQE/edit</t>
  </si>
  <si>
    <t>https://docs.google.com/document/d/1BJ_JkAK8bLcGg7OaHlMvTzoL2mZey3hnkOsh3EYoR7I/edit</t>
  </si>
  <si>
    <t>https://docs.google.com/document/d/17pOKEnTfmWnpfC3xhOvKhVZSRITKpTWjZMd9rFCf7zo/edit</t>
  </si>
  <si>
    <t>https://www.amazon.com/stores/ExOfficio/page/5D2661F5-1ED6-4932-B7F9-1312EE552E85?is_byline_deeplink=true&amp;deeplink=5D2661F5-1ED6-4932-B7F9-1312EE552E85&amp;redirect_store_id=5D2661F5-1ED6-4932-B7F9-1312EE552E85&amp;lp_asin=B0C89D2VPX&amp;ref_=ast_bln&amp;store_ref=bl_ast_dp_brandLogo_sto</t>
  </si>
  <si>
    <t>https://m.media-amazon.com/images/I/71aBWBdz8zL._AC_SL1500_.jpg</t>
  </si>
  <si>
    <t>https://m.media-amazon.com/images/I/71aBWBdz8zL._AC_SL1500_.jpg, https://m.media-amazon.com/images/I/912-GflXa8L._AC_SL1500_.jpg, https://m.media-amazon.com/images/I/811xOJAhSxL._AC_SL1500_.jpg, https://m.media-amazon.com/images/I/81DCXBmqMQL._AC_SL1500_.jpg, https://m.media-amazon.com/images/I/81B9lwEyc0L._AC_SL1500_.jpg, https://m.media-amazon.com/images/I/6153+BHUjsL._AC_SL1001_.jpg</t>
  </si>
  <si>
    <t>Clothing, Shoes &amp; Jewelry &gt; Men &gt; Clothing &gt; Underwear &gt; Boxer Briefs</t>
  </si>
  <si>
    <t>Be Ready For Anything - Lightweight and comfortable enough to be worn all day, this boxer brief is also durable enough for whatever your schedule demands — from work or household projects to adventures farther from home. Its quick-drying feature also makes this the ideal underwear for travel. The Original Give-N-Go - Made with breathable mesh fabric, our Give-N-Go collection is designed to provide airflow and prevent odors — keeping you fresh throughout the day. Comfortable Enough For Extended Wear - The Give-N-Go Boxer Brief won't stretch out with use, but instead retains its shape — no matter where your day takes you. Experience The World Unhindered - Since 1987, ExOfficio has celebrated the traveler by crafting garments with lightweight, wrinkle-free fabrics intelligently designed with bug, sun, water, and odor protection, so you can enjoy the magic of travel — comfortably. Easy-care so you only need two for any trip You Only Need Two For Any Trip - It’s true. Just wash, wring, lay flat and roll in a towel, then squeeze the towel to remove excess moisture. Hang in a well-ventilated area to dry and you are good to go the next day.</t>
  </si>
  <si>
    <t>Whether you're zigzagging on faraway trails or navigating crowded city streets, our underwear is the ultimate easy-going travel companion. From treks in Thailand to the toughest stretches of Baja, we've spent over 20 years perfecting the art of adventure - and underwear. That's where the Give-N-Go collection comes in. Now up to 4 times more breathable, 50% more moisture wicking, and 25% more quick drying compared to our original Give-N-Go collections, our latest iteration of the perfect pair is designed to keep you moving more comfortably than ever. Explore more with durable fabric for long-lasting use, 4-way stretch for total range of motion, and chafe-reducing flatlock seams.</t>
  </si>
  <si>
    <t>7 x 10 x 1 inches; 4 ounces</t>
  </si>
  <si>
    <t>Be Ready For Anything - Lightweight and comfortable enough to be worn all day, this boxer brief is also durable enough for whatever your schedule demands — from work or household projects to adventures farther from home. Its quick-drying feature also makes this the ideal underwear for travel.</t>
  </si>
  <si>
    <t>The Original Give-N-Go - Made with breathable mesh fabric, our Give-N-Go collection is designed to provide airflow and prevent odors — keeping you fresh throughout the day.</t>
  </si>
  <si>
    <t>Comfortable Enough For Extended Wear - The Give-N-Go Boxer Brief won't stretch out with use, but instead retains its shape — no matter where your day takes you.</t>
  </si>
  <si>
    <t>Experience The World Unhindered - Since 1987, ExOfficio has celebrated the traveler by crafting garments with lightweight, wrinkle-free fabrics intelligently designed with bug, sun, water, and odor protection, so you can enjoy the magic of travel — comfortably. Easy-care so you only need two for any trip</t>
  </si>
  <si>
    <t>You Only Need Two For Any Trip - It’s true. Just wash, wring, lay flat and roll in a towel, then squeeze the towel to remove excess moisture. Hang in a well-ventilated area to dry and you are good to go the next day.</t>
  </si>
  <si>
    <t>&lt;p&gt;Classic travel underwear with a serious identity crisis. Old-school ExOfficio lasted forever, but recent batches are rolling the dice on quality control.&lt;/p&gt;&lt;ul&gt;&lt;li&gt;&lt;strong&gt;What works:&lt;/strong&gt; Users report pairs lasting 3-7+ years of regular use, with the quick-dry feature still unmatched for travel - wash in sink, dry overnight, pack light&lt;/li&gt;&lt;li&gt;&lt;strong&gt;What fails:&lt;/strong&gt; Fabric pills after one day of wear in some cases, waistbands lose elasticity within a year, and each color fits differently making repeat purchases a gamble&lt;/li&gt;&lt;li&gt;&lt;strong&gt;Community verdict:&lt;/strong&gt; Veterans say quality tanked 4-5 years ago when they changed the waistband and weave, while newcomers still find them revolutionary compared to cotton&lt;/li&gt;&lt;/ul&gt;&lt;br&gt;&lt;p&gt;&lt;strong&gt;Bottom line:&lt;/strong&gt; Could've been the Darn Tough of underwear, but inconsistent manufacturing turned a BIFL legend into a hit-or-miss purchase. At $40/pair, that's an expensive lottery ticket.&lt;/p&gt;</t>
  </si>
  <si>
    <t>&lt;p&gt;ExOfficio boxer briefs have minimal repair potential with multiple failure points not designed for fixing.&lt;/p&gt;&lt;ul&gt;&lt;li&gt;&lt;strong&gt;Fabric Issues:&lt;/strong&gt; Many users report severe pilling after minimal wear, which can't be effectively repaired once it starts.&lt;/li&gt;&lt;li&gt;&lt;strong&gt;Elasticity Loss:&lt;/strong&gt; Waistbands and leg openings lose elasticity over time with no practical way to restore their function.&lt;/li&gt;&lt;li&gt;&lt;strong&gt;Construction Limitations:&lt;/strong&gt; No user mentions successful repairs or part replacement. The nylon/spandex construction makes stitching repairs difficult without specialized equipment.&lt;/li&gt;&lt;/ul&gt;&lt;br&gt;&lt;p&gt;&lt;strong&gt;Bottom line:&lt;/strong&gt; When these fail (pilling, elastic deterioration, seam failure), replacement is typically the only option - no repair parts available and no manufacturer repair program mentioned in warranty information.&lt;/p&gt;</t>
  </si>
  <si>
    <t>&lt;p&gt;ExOfficio offers a standard 1-year warranty against manufacturing defects for their Give-n-go Boxer Briefs, which is average for the industry but lacks the extended coverage that would make it truly BIFL-worthy.&lt;/p&gt;&lt;ul&gt;&lt;li&gt;&lt;strong&gt;Coverage Limitations:&lt;/strong&gt; Only covers manufacturing defects, not normal wear and tear or pilling issues that many users report.&lt;/li&gt;&lt;li&gt;&lt;strong&gt;Claim Process:&lt;/strong&gt; Requires submitting forms online or contacting customer service, with a lengthy 7-9 week evaluation period.&lt;/li&gt;&lt;li&gt;&lt;strong&gt;User Experience:&lt;/strong&gt; No significant reports of warranty claim successes or failures in the reviews, making real-world claim experiences unclear.&lt;/li&gt;&lt;/ul&gt;&lt;br&gt;&lt;p&gt;&lt;strong&gt;Bottom line:&lt;/strong&gt; A basic, industry-standard warranty that protects against obvious manufacturing flaws but won't cover the common longevity issues that users experience with this product.&lt;/p&gt;</t>
  </si>
  <si>
    <t xml:space="preserve">&lt;p&gt;&amp;lt;p&amp;gt;The reviews provide almost no information about ExOfficio&amp;#39;s sustainability practices, materials sourcing, or environmental impact. Users focus entirely on performance, durability, and comfort without mentioning recycled materials, ethical production, or eco-friendly packaging.&amp;lt;/p&amp;gt;&amp;lt;ul&amp;gt;&amp;lt;li&amp;gt;&amp;lt;strong&amp;gt;Durability signals:&amp;lt;/strong&amp;gt; Some users report underwear lasting 6-10 years, which reduces replacement frequency and waste&amp;lt;/li&amp;gt;&amp;lt;li&amp;gt;&amp;lt;strong&amp;gt;Quality decline concern:&amp;lt;/strong&amp;gt; Many recent buyers complain about pilling after one wear and describe newer batches as not durable at all&amp;lt;/li&amp;gt;&amp;lt;li&amp;gt;&amp;lt;strong&amp;gt;Minimal packaging waste:&amp;lt;/strong&amp;gt; The quick-dry feature lets travelers pack just 2-3 pairs instead of 10+, indirectly reducing consumption&amp;lt;/li&amp;gt;&amp;lt;/ul&amp;gt;&amp;lt;br&amp;gt;&amp;lt;p&amp;gt;&amp;lt;strong&amp;gt;Bottom line:&amp;lt;/strong&amp;gt; Without explicit sustainability data in the reviews, this scores a neutral 5.0. While long-lasting products reduce waste, the reported quality decline and synthetic materials (which don&amp;#39;t biodegrade) prevent any eco-conscious recommendations.&amp;lt;/p&amp;gt;&lt;/p&gt;
</t>
  </si>
  <si>
    <t>&lt;p&gt;ExOfficio Give-N-Go Boxer Briefs have a passionate following in travel and hiking communities but face criticism over quality consistency and durability.&lt;/p&gt;&lt;ul&gt;&lt;li&gt;&lt;strong&gt;Legendary quick-dry performance:&lt;/strong&gt; Redditors consistently praise these as the ultimate travel underwear - just 2-3 pairs can last weeks with sink washing and rapid drying.&lt;/li&gt;&lt;li&gt;&lt;strong&gt;Mixed durability reports:&lt;/strong&gt; Long-term users report both extremes - some pairs last 5+ years while others pill or tear within days, suggesting significant manufacturing inconsistency.&lt;/li&gt;&lt;li&gt;&lt;strong&gt;Quality decline concerns:&lt;/strong&gt; Many veteran users specifically note that newer versions don't match the durability of pairs purchased 5-10 years ago, particularly in waistband elasticity and fabric quality.&lt;/li&gt;&lt;/ul&gt;&lt;br&gt;&lt;p&gt;&lt;strong&gt;Bottom line:&lt;/strong&gt; Still considered a standard-bearer for performance features (especially quick-drying), but no longer the unquestioned BIFL champion they once were. Travelers love them despite durability gambles.&lt;/p&gt;</t>
  </si>
  <si>
    <t>ExOfficio Give-N-Go Boxer Briefs: a fallen BIFL legend that still excels for travelers but gambles with your wallet. The quick-dry capability remains unmatched, letting travelers pack ultralight with sink-washing convenience. However, manufacturing inconsistency has transformed what was once the gold standard into an expensive lottery ticket. At $40/pair, you might get 7+ years of service or 1 day before pilling begins. Best for frequent travelers who prioritize performance over predictable longevity. Consider buying one pair first to test your luck.</t>
  </si>
  <si>
    <t>"Quick-dry performance remains exceptional for travel, but severe quality inconsistency makes each purchase a gamble</t>
  </si>
  <si>
    <t>Fabric pilling, elastic deterioration and seam failures offer no practical repair options when they inevitably occur</t>
  </si>
  <si>
    <t>Basic 1-year warranty only covers manufacturing defects, not the common longevity issues most users experience</t>
  </si>
  <si>
    <t>At $40/pair, these are significantly overpriced given the declining quality control and unpredictable lifespan</t>
  </si>
  <si>
    <t>Veteran users consistently report quality tanked 4-5 years ago, while new users still praise the performance over cotton alternatives</t>
  </si>
  <si>
    <t>ExOfficio's Give-n-go Boxer Briefs feature breathable mesh fabric designed for travelers and active individuals. These quick-drying underwear allow you to pack light, washing easily in a sink and drying overnight. The lightweight, odor-resistant construction offers all-day comfort while maintaining its shape during extended wear, making them ideal for minimalist travelers and outdoor enthusiasts seeking reliable performance.</t>
  </si>
  <si>
    <t>3-5 years with regular use, though quality may vary between production batches</t>
  </si>
  <si>
    <t>What materials are used in the Men's Give-N-Go Boxer Briefs by ExOfficio?</t>
  </si>
  <si>
    <t>The Men's Give-N-Go 2.0 Boxer Briefs are made from a breathable mesh fabric blend consisting of 91% Polyester and 9% Elastane, designed for durability, moisture-wicking, quick-drying, and comfort with 4-way stretch for total range of motion.</t>
  </si>
  <si>
    <t>Are the Men's Give-N-Go Boxer Briefs good for travel and outdoor activities?</t>
  </si>
  <si>
    <t>Yes, ExOfficio's Give-N-Go boxer briefs are specifically designed as performance underwear for travel and outdoor adventures, offering sweat-wicking, anti-odor technology, quick drying, and durability, making them suitable for multi-day trips and strenuous activities.</t>
  </si>
  <si>
    <t>Do the Men's Give-N-Go Boxer Briefs help prevent chafing?</t>
  </si>
  <si>
    <t>Yes, the boxer briefs have chafe-reducing flatlock seams and a wide waistband that retains shape, which helps prevent chafing during active use such as hiking, walking, or backpacking.</t>
  </si>
  <si>
    <t>Can I return or exchange the Men's Give-N-Go Boxer Briefs if they do not fit?</t>
  </si>
  <si>
    <t>The Men's Give-N-Go 2.0 Boxer Briefs are sold as a final sale item that may not be returned or exchanged, so sizing should be carefully selected before purchase.</t>
  </si>
  <si>
    <t>Is there a warranty for defects on the Men's Give-N-Go Boxer Briefs?</t>
  </si>
  <si>
    <t>ExOfficio warrants every product to be free of manufacturer defects. Warranty coverage excludes normal wear and tear, modifications, alterations, negligence, or improper use. Valid warranty items can be returned for replacement.</t>
  </si>
  <si>
    <t>Unmatched quick-dry performance for travelers</t>
  </si>
  <si>
    <t>Sink-washable with overnight drying capability</t>
  </si>
  <si>
    <t>Allows ultra-light packing with few pairs</t>
  </si>
  <si>
    <t>Some pairs last 5+ years</t>
  </si>
  <si>
    <t>Significant manufacturing inconsistency between batches</t>
  </si>
  <si>
    <t>Fabric often pills after minimal wear</t>
  </si>
  <si>
    <t>Waistbands lose elasticity within a year</t>
  </si>
  <si>
    <t>Quality declined noticeably in recent years</t>
  </si>
  <si>
    <t>{"frequency":{"frequency":"Daily / As Needed","description":"Wash after each day of wear or as needed to maintain freshness and odor control."},"steps":[{"step":1,"title":"Clean","icon":"clean","description":"Machine wash on a delicate cycle with low heat and mild detergent free of dyes and perfumes. When traveling or without a machine, hand wash with soap in a sink, wring out excess water, and roll in a dry towel to absorb moisture before air drying.","products":[{"name":"Dye and Fragrance Free Mild Detergent","price":"$10-15"}]},{"step":2,"title":"Condition / Maintain","icon":"condition","description":"Do not use fabric softeners, bleach, or ironing to preserve fabric integrity. Avoid dry cleaning and harsh chemicals to maintain odor resistance and fabric elasticity.","products":[]},{"step":3,"title":"Protect / Store","icon":"protect","description":"Store in a dry, well-ventilated area away from direct sunlight to prevent fabric degradation. Keep separated from rough or heavy clothing to avoid pilling or damage.","products":[]}]}</t>
  </si>
  <si>
    <t>Manufactured in China using a nylon and spandex blend fabric.</t>
  </si>
  <si>
    <t>travel underwear, quick-dry boxer briefs, lightweight underwear, breathable mesh fabric, odor-resistant underwear, packable travel clothing, men's performance underwear, moisture-wicking, sink-washable apparel</t>
  </si>
  <si>
    <t>""Veterans say quality tanked 4-5 years ago when they changed the waistband and weave, while newcomers still find them revolutionary compared to cotton." – Reddit user</t>
  </si>
  <si>
    <t>Just 2-3 pairs can last weeks with sink washing and rapid drying, but newer versions don't match the durability of pairs purchased 5-10 years ago." – Travel community</t>
  </si>
  <si>
    <t>Duralex</t>
  </si>
  <si>
    <t>Picardie Drinkware / Glassware</t>
  </si>
  <si>
    <t>https://www.amazon.com/Duralex-France-Picardie-Tumbler-17-62/dp/B002GUK4NU/ref=sr_1_2?crid=1VCZW27JGOE8F&amp;dib=eyJ2IjoiMSJ9.XnS_I2zZbWov2NJyGOU0ufcUxKdeUjxD5S6N9Ga8UAEsD5TxI0n5RTp75AyBLC2b8SoKvKhnjpaczBjbPtx0ZwEdbD7ADDuvToAtmEWiJPe5gPBswiUmpm4KZa-0IFr_6DxcXlyDUhu2A6agu-0cuGddEFHr5wr9R_Ctf9o_EAAd9Wgf6Tm9S8-6onBhOMBKoX-L-q20HsePT8mfxh4r0OHBk8xucIXENkAHKUa7HW5hmzELtXfthYjAmaI4Unf9Bv1QLKAtX0ONAW8pALaPLQLBaH3v7d8r-7_syuls1Ho.S7j7zF5i4EXxbgVLkj5vek-tZOYNAViGR6YsHvbUwaU&amp;dib_tag=se&amp;keywords=Duralex%2B%22Picardie%22&amp;linkCode=ll2&amp;linkId=41a387ede7cf4c0804d56732fbc15de4&amp;qid=1760636615&amp;sprefix=duralex%2Bpicardie%2B%2Caps%2C97&amp;sr=8-2&amp;th=1</t>
  </si>
  <si>
    <t>https://amzn.to/3KUvqYY</t>
  </si>
  <si>
    <t>B002GUK4NU</t>
  </si>
  <si>
    <t>https://docs.google.com/document/d/1rs9-pzuju1jl4-T4nJeatg-IPq0Pf0xdZJMw5nIhiLY</t>
  </si>
  <si>
    <t>https://docs.google.com/document/d/1t7DKaael8zh9otRf2CkMAzOITqH18bveiI1pYpA2Ors/edit</t>
  </si>
  <si>
    <t>https://docs.google.com/document/d/1ZnxCcC2mwZKPYyqQ0pPIsdHtWNgtiUHxjg49AGLadNs/edit</t>
  </si>
  <si>
    <t>https://docs.google.com/document/d/1yz0Ir0q78ghZb7W2eGuOZ5A9dj4mM1YrImU0bplL3X0/edit</t>
  </si>
  <si>
    <t>https://docs.google.com/document/d/1ymDY5rClG-oV6CLIxRtALHAWD7kXLUFph81EdpBb9Xc/edit</t>
  </si>
  <si>
    <t>https://www.amazon.com/stores/DuralexMadeInFrance/page/534846F6-5E5E-4D74-B3F0-1F7DA467B36E?is_byline_deeplink=true&amp;deeplink=FBF3D7F1-2302-4306-A1C4-5CC5BC65B04A&amp;redirect_store_id=534846F6-5E5E-4D74-B3F0-1F7DA467B36E&amp;lp_asin=B002GUK4NU&amp;ref_=ast_bln&amp;store_ref=bl_ast_dp_brandLogo_sto</t>
  </si>
  <si>
    <t>https://m.media-amazon.com/images/I/51PIV3pbApL._AC_SL1024_.jpg</t>
  </si>
  <si>
    <t>https://m.media-amazon.com/images/I/51PIV3pbApL._AC_SL1024_.jpg, https://m.media-amazon.com/images/I/71KSKM-2MTL._AC_SL1500_.jpg, https://m.media-amazon.com/images/I/91Ix2jm-+3L._AC_SL1500_.jpg</t>
  </si>
  <si>
    <t>Home &amp; Kitchen &gt; Kitchen &amp; Dining &gt; Dining &amp; Entertaining &gt; Glassware &amp; Drinkware &gt; Tumblers &amp; Water Glasses</t>
  </si>
  <si>
    <t>Full Physical Tempered Glass Set includes six 16.87-ounce glasses.</t>
  </si>
  <si>
    <t>Founded in 1939, Duralex has been manufacturing glassware and tabletop products in La Chapelle-Saint-Mesmin, a city in the heart of France. Since 1939, when Duralex invented the glass tempering process, the name Duralex has been associated with resilient glassware, thanks to their proprietary tempering process. The original tempered (toughened) Picardie glasses are still in production in France and are known as the "Original French Tumblers." The Picardie glass is the perfect weight: functional yet stylish and feels extremely comfortable in the hand. They are equally suitable for cold or hot drinks, conveniently stackable, impact and chip resistant, microwave and dishwasher safe. With the help of continuous investments and commitment to quality, Duralex has reached a level of excellence that makes its products recognized throughout the world. Duralex is and will always remain a true French manufacturer of glassware and tabletop products, and is the only glass manufacturer that makes 100% of their products in France.</t>
  </si>
  <si>
    <t>3.6"W x 5.71"H</t>
  </si>
  <si>
    <t>Full Physical Tempered Glass</t>
  </si>
  <si>
    <t>Set includes six 16.87-ounce glasses.</t>
  </si>
  <si>
    <t>&lt;p&gt;A tale of two Duralexes: vintage sets are heirloom-grade legends, but modern production is plagued by spontaneous shattering and quality control disasters that betray the brand's BIFL legacy.&lt;/p&gt;&lt;ul&gt;&lt;li&gt;&lt;strong&gt;The Good Old Days:&lt;/strong&gt; Users report their 20-50 year old sets still going strong - one person on their third set in 50 years, another freezing water in them with no issues after 5 years of daily abuse&lt;/li&gt;&lt;li&gt;&lt;strong&gt;The Exploding Glass Problem:&lt;/strong&gt; Multiple reports of glasses spontaneously shattering into thousands of pieces while sitting untouched or with minor temperature changes - one exploded in someone's hand while unloading a warm dishwasher&lt;/li&gt;&lt;li&gt;&lt;strong&gt;Manufacturing Decline:&lt;/strong&gt; New glasses arrive with visible bubbles, surface imperfections, and uneven rims that users describe as factory rejects - the community actively warns against buying new Duralex&lt;/li&gt;&lt;/ul&gt;&lt;br&gt;&lt;p&gt;&lt;strong&gt;Bottom line:&lt;/strong&gt; If you can find vintage French-made sets, they're BIFL gold. But modern Duralex is Russian roulette - could last decades or explode tomorrow. The community has moved on to Bormioli Rocco as the safer bet.&lt;/p&gt;</t>
  </si>
  <si>
    <t>&lt;p&gt;Duralex Picardie glassware is virtually unrepairable once damaged, with serious concerns about spontaneous shattering in newer products.&lt;/p&gt;&lt;ul&gt;&lt;li&gt;&lt;strong&gt;Design issues:&lt;/strong&gt; Tempered glass is designed to shatter into tiny pieces for safety, making repairs impossible when breakage occurs. Many users report glasses exploding into thousands of pieces.&lt;/li&gt;&lt;li&gt;&lt;strong&gt;Manufacturer support:&lt;/strong&gt; No warranty against breakage is offered by Duralex. Multiple users report poor quality control with visible defects in newer production runs.&lt;/li&gt;&lt;li&gt;&lt;strong&gt;Replacement parts:&lt;/strong&gt; No replacement components available. These are single-piece items that cannot be partially replaced when damaged.&lt;/li&gt;&lt;/ul&gt;&lt;br&gt;&lt;p&gt;&lt;strong&gt;Bottom line:&lt;/strong&gt; These glasses must be replaced rather than repaired when damaged. Vintage sets reportedly last decades, but recent quality issues suggest buying with caution as modern examples appear more prone to failure.&lt;/p&gt;</t>
  </si>
  <si>
    <t>&lt;p&gt;Duralex Picardie offers no explicit manufacturer warranty. The company's terms explicitly disclaim any liability for damages or loss related to their products.&lt;/p&gt;&lt;ul&gt;&lt;li&gt;&lt;strong&gt;No coverage:&lt;/strong&gt; Duralex makes durability claims in marketing but provides no actual warranty against defects or breakage.&lt;/li&gt;&lt;li&gt;&lt;strong&gt;Legal disclaimers:&lt;/strong&gt; Their Terms of Use specifically disclaim liability for any damages arising from product use.&lt;/li&gt;&lt;li&gt;&lt;strong&gt;Customer experiences:&lt;/strong&gt; Multiple user reports mention glasses spontaneously shattering with no recourse from the manufacturer.&lt;/li&gt;&lt;/ul&gt;&lt;br&gt;&lt;p&gt;&lt;strong&gt;Bottom line:&lt;/strong&gt; Despite being marketed for durability, Duralex provides zero warranty protection for consumers, placing all risk on the buyer with explicit liability disclaimers in their terms.&lt;/p&gt;</t>
  </si>
  <si>
    <t xml:space="preserve">&lt;p&gt;&amp;lt;p&amp;gt;No sustainability information found in the reviews. Users focus entirely on durability, design, and quality control issues, but don&amp;#39;t mention materials sourcing, recycling, energy use, or environmental practices.&amp;lt;/p&amp;gt;&amp;lt;ul&amp;gt;&amp;lt;li&amp;gt;&amp;lt;strong&amp;gt;Material longevity:&amp;lt;/strong&amp;gt; Many users report owning sets for 15-50 years, which reduces replacement waste&amp;lt;/li&amp;gt;&amp;lt;li&amp;gt;&amp;lt;strong&amp;gt;Repairability:&amp;lt;/strong&amp;gt; No mention of repair options when glasses break&amp;lt;/li&amp;gt;&amp;lt;li&amp;gt;&amp;lt;strong&amp;gt;End-of-life:&amp;lt;/strong&amp;gt; Glass is recyclable, but reviews don&amp;#39;t discuss this aspect&amp;lt;/li&amp;gt;&amp;lt;/ul&amp;gt;&amp;lt;br&amp;gt;&amp;lt;p&amp;gt;&amp;lt;strong&amp;gt;Bottom line:&amp;lt;/strong&amp;gt; While long-lasting products inherently reduce waste, there&amp;#39;s zero evidence of intentional sustainability practices from Duralex in these reviews.&amp;lt;/p&amp;gt;&lt;/p&gt;
</t>
  </si>
  <si>
    <t>&lt;p&gt;Duralex Picardie glasses have a deeply divided community reputation, with vintage pieces praised but modern products criticized harshly.&lt;/p&gt;&lt;ul&gt;&lt;li&gt;&lt;strong&gt;Vintage praise:&lt;/strong&gt; Users speak reverently of owning sets for 15-50 years, surviving countless drops and daily use without issues.&lt;/li&gt;&lt;li&gt;&lt;strong&gt;Modern concerns:&lt;/strong&gt; Many report spontaneous shattering/explosion of newer glasses, creating dangerous situations and cleanup challenges.&lt;/li&gt;&lt;li&gt;&lt;strong&gt;Quality decline:&lt;/strong&gt; Widespread complaints about manufacturing flaws (bubbles, uneven rims) in current production runs compared to older sets.&lt;/li&gt;&lt;/ul&gt;&lt;br&gt;&lt;p&gt;&lt;strong&gt;Bottom line:&lt;/strong&gt; Once a true BIFL icon, Duralex Picardie's reputation has deteriorated significantly, with many Redditors actively warning against purchasing new production sets due to safety concerns and suggesting alternatives like Bormioli Rocco instead.&lt;/p&gt;</t>
  </si>
  <si>
    <t>Duralex Picardie glasses represent a tale of BIFL decline. Vintage sets are legendary workhorses lasting 20-50 years, while modern productions are plagued by spontaneous shattering and poor quality control. With zero warranty protection and no repair options, today's Duralex is a gamble, not an investment. The brand trades entirely on its historical reputation while delivering substandard, potentially dangerous products that betray the BIFL ethos. If you find vintage French-made pieces, treasure them. Otherwise, the community has largely moved on to alternatives like Bormioli Rocco.</t>
  </si>
  <si>
    <t>"Vintage sets are truly BIFL; modern productions spontaneously shatter into thousands of pieces, sometimes during normal use</t>
  </si>
  <si>
    <t>Once broken, these glasses are unrepairable by design, as tempered glass deliberately shatters into tiny pieces for safety</t>
  </si>
  <si>
    <t>Duralex offers zero warranty protection despite durability marketing claims, with explicit liability disclaimers in their terms</t>
  </si>
  <si>
    <t>Poor value proposition for new purchases given quality control issues and safety concerns outweighing the iconic design</t>
  </si>
  <si>
    <t>Community consensus has shifted from recommendation to active warning against purchasing modern Duralex production</t>
  </si>
  <si>
    <t>Duralex Picardie glassware features classic French design with tempered glass construction that resists chips and impacts. These versatile 16.87-ounce tumblers stack efficiently and handle both hot and cold beverages with equal poise. Their elegant, functional silhouette makes them suitable for everyday use while maintaining a timeless aesthetic that works in any table setting.</t>
  </si>
  <si>
    <t>Vintage sets can last 20+ years; newer production quality varies significantly</t>
  </si>
  <si>
    <t>What is the manufacturing process of Duralex Picardie glassware?</t>
  </si>
  <si>
    <t>Duralex Picardie glassware is manufactured using a tempered glass process. The glass is heated to 700°C (1292°F) and then rapidly cooled with cold air, making it 3 times more resistant to thermal shocks and mechanical stress than regular glass. This process enhances durability and safety.</t>
  </si>
  <si>
    <t>Is Duralex Picardie glassware dishwasher safe?</t>
  </si>
  <si>
    <t>Yes, Duralex Picardie glassware is dishwasher safe. Customers praise its durability and ability to withstand frequent dishwasher cycles without fading the colors.</t>
  </si>
  <si>
    <t>Can Duralex Picardie glassware be used for hot beverages?</t>
  </si>
  <si>
    <t>Yes, Duralex Picardie glassware is suitable for both hot and cold beverages. It is commonly used for coffee, café au lait, juices, and iced drinks. However, avoid sudden temperature changes greater than 130°C (266°F) to prevent thermal shock.</t>
  </si>
  <si>
    <t>What makes Duralex Picardie glassware durable?</t>
  </si>
  <si>
    <t>Duralex Picardie glassware is durable due to its tempered glass construction. It is 2.5 times stronger than regular glass and resistant to chipping and thermal shock. This durability ensures it can withstand daily use and cleaning without significant wear.</t>
  </si>
  <si>
    <t>Is Duralex Picardie glassware recyclable?</t>
  </si>
  <si>
    <t>Yes, Duralex glassware is recyclable. The company emphasizes the eco-friendly aspect of its products, which are made to last and can be recycled when no longer needed.</t>
  </si>
  <si>
    <t>Vintage sets last decades with daily use</t>
  </si>
  <si>
    <t>Stackable and space-saving design</t>
  </si>
  <si>
    <t>Classic, iconic French aesthetic</t>
  </si>
  <si>
    <t>Tempered glass resists thermal shock</t>
  </si>
  <si>
    <t>Modern glasses spontaneously shatter</t>
  </si>
  <si>
    <t>No warranty against breakage</t>
  </si>
  <si>
    <t>Impossible to repair when damaged</t>
  </si>
  <si>
    <t>{"frequency":{"frequency":"Daily / After each use","description":"Clean immediately after use to avoid residue buildup and maintain clarity."},"steps":[{"step":1,"title":"Clean","icon":"clean","description":"Soak the glass in warm soapy water for about 20 minutes. Use a soft sponge or cloth and avoid metallic sponges, abrasive pads, powders, or harsh detergents to prevent scratching. For hard water stains, clean with white vinegar.","products":[{"name":"Mild Dish Soap","price":"$5-10"},{"name":"White Vinegar","price":"$3-7"}]},{"step":2,"title":"Condition / Maintain","icon":"condition","description":"No special conditioning is needed due to the nonporous nature of Duralex glass. Avoid exposure to sudden extreme temperature changes to prevent stress fractures. Inspect regularly for chips or cracks and discontinue use if damaged.","products":[]},{"step":3,"title":"Protect / Store","icon":"protect","description":"Store in a dry place away from heavy objects that might cause chips or breaks. If stacking, place a soft cloth or paper towel between glasses to prevent scratching. Avoid placing in dishwashers with harsh detergents and high-temperature cycles frequently to reduce potential clouding or microabrasions.","products":[]}]}</t>
  </si>
  <si>
    <t>Manufactured in France at Duralex's historic factory in La Chapelle-Saint-Mesmin near Orléans.</t>
  </si>
  <si>
    <t>tempered glassware, drinking glasses, stackable tumblers, french drinkware, kitchen essentials, water glasses, dishwasher safe, everyday glasses</t>
  </si>
  <si>
    <t>Everyday beverage service, Casual dining settings, Stacked storage in small kitchens, Hot and cold drinks</t>
  </si>
  <si>
    <t>""Users report their 20-50 year old sets still going strong - one person on their third set in 50 years, another freezing water in them with no issues." – Reddit user</t>
  </si>
  <si>
    <t>Multiple reports of glasses spontaneously shattering into thousands of pieces while sitting untouched or with minor temperature changes." – Amazon reviewer</t>
  </si>
  <si>
    <t>EU2200i Generator</t>
  </si>
  <si>
    <t>https://www.amazon.com/Honda-2200-Watt-120-Volt-Portable-Generator/dp/B079YF1HF6?keywords=Honda+EU2200&amp;amp;qid=1707251694&amp;amp;sr=8-2&amp;amp;ufe=app_do%3Aamzn1.fos.765d4786-5719-48b9-b588-eab9385652d5&amp;amp;linkCode=ll1&amp;amp;tag=buyitforlife08-20&amp;amp;linkId=199c8d243f8053d8f10a3b14ca1a2dbe&amp;amp;language=en_US&amp;amp;ref_=as_li_ss_tl</t>
  </si>
  <si>
    <t>https://amzn.to/4n9hhnQ</t>
  </si>
  <si>
    <t>B079YF1HF6</t>
  </si>
  <si>
    <t>https://docs.google.com/document/d/1qQo0GKmrvDfECU6lYK0eabSplKbYmX1yAYxMyeQVvxY</t>
  </si>
  <si>
    <t>https://docs.google.com/document/d/1NsIIAiTk4xHtz0SeahadXk4HUoF7KqFDh54Vv8eF9cs/edit</t>
  </si>
  <si>
    <t>https://docs.google.com/document/d/1gP6YNjyIIwuo95WOJF2aItDks0k5i-2--osPP2yKAC4/edit</t>
  </si>
  <si>
    <t>https://docs.google.com/document/d/1YkPzt_r9_mpevUxGjwbXhl36mnFDsWrHtpwtBx_6Ugc/edit</t>
  </si>
  <si>
    <t>https://docs.google.com/document/d/1kovfWvQQh1eR7Yr6rA8x-mvTw_8Vcxi2FyJuEMf0AgQ/edit</t>
  </si>
  <si>
    <t>https://m.media-amazon.com/images/I/61828XgoESL._AC_SL1000_.jpg</t>
  </si>
  <si>
    <t>https://m.media-amazon.com/images/I/61828XgoESL._AC_SL1000_.jpg, https://m.media-amazon.com/images/I/71BbcxlKROL._AC_SL1200_.jpg, https://m.media-amazon.com/images/I/61lmvjKryXL._AC_SL1000_.jpg, https://m.media-amazon.com/images/I/412zljXvmAL._AC_.jpg, https://m.media-amazon.com/images/I/615lfjIY6DL._AC_SL1197_.jpg</t>
  </si>
  <si>
    <t>Patio, Lawn &amp; Garden &gt; Generators &amp; Portable Power &gt; Generators</t>
  </si>
  <si>
    <t>This popular model can operate a wide variety of appliances, making it perfect for portable use at home, camping, on the job site, or much more. Reliable Power is now at your fingertips with Honda's Inverted Generators. So quiet, your neighbors will thank you. The EU2200i operates at 48 to 57 dBA, which is less noise than a normal conversation. This makes it ideal for camping, supplemental RV power and any other activity that requires quiet operation. Add a second EU2200i for additional power. Two identical models can be paralleled with an optional cable or cord for up to 4400 watts of power, or time-consuming applications. Thanks to our exclusive Eco-Throttle System, the EU2200i offers great fuel efficiency. Runs 4.0 to 9.6 hours on a single tank, depending on the load. This makes it the ideal choice for overnight power, or long-time applications. Honda's inverter technology means stable, clean power in a smaller, lighter package. The precision of Honda's inverter technology ensures our inverter generators produce power that is as reliable as the power you get from your outlets at home.</t>
  </si>
  <si>
    <t>19"L x 12"W x 21"H</t>
  </si>
  <si>
    <t>This popular model can operate a wide variety of appliances, making it perfect for portable use at home, camping, on the job site, or much more. Reliable Power is now at your fingertips with Honda's Inverted Generators.</t>
  </si>
  <si>
    <t>So quiet, your neighbors will thank you. The EU2200i operates at 48 to 57 dBA, which is less noise than a normal conversation. This makes it ideal for camping, supplemental RV power and any other activity that requires quiet operation.</t>
  </si>
  <si>
    <t>Add a second EU2200i for additional power. Two identical models can be paralleled with an optional cable or cord for up to 4400 watts of power, or time-consuming applications.</t>
  </si>
  <si>
    <t>Thanks to our exclusive Eco-Throttle System, the EU2200i offers great fuel efficiency. Runs 4.0 to 9.6 hours on a single tank, depending on the load. This makes it the ideal choice for overnight power, or long-time applications.</t>
  </si>
  <si>
    <t>Honda's inverter technology means stable, clean power in a smaller, lighter package. The precision of Honda's inverter technology ensures our inverter generators produce power that is as reliable as the power you get from your outlets at home.</t>
  </si>
  <si>
    <t>&lt;p&gt;The EU2200i earns its reputation as the gold standard for portable generators, with owners routinely getting 10-20 years from previous Honda models. Built with thoughtful longevity features like a fuel shutoff to prevent carb gumming, this thing is engineered to last.&lt;/p&gt;&lt;ul&gt;&lt;li&gt;&lt;strong&gt;Proven Track Record:&lt;/strong&gt; Multiple reviewers report their old Honda generators running flawlessly after 9, 15, even 20 years - one user's 1984 Honda mower still starts on the first pull after three generations&lt;/li&gt;&lt;li&gt;&lt;strong&gt;Achilles' Heel - User Error:&lt;/strong&gt; Most failures stem from improper storage and ethanol fuel causing carb clogs, not actual build quality issues - though some units do arrive with defects&lt;/li&gt;&lt;li&gt;&lt;strong&gt;Tank-Like Construction:&lt;/strong&gt; Users describe it as bulletproof and beloved, with the engine designed for easy repairs when needed after years of service&lt;/li&gt;&lt;/ul&gt;&lt;br&gt;&lt;p&gt;&lt;strong&gt;Bottom line:&lt;/strong&gt; Finally, a generator built right. With proper maintenance (run it dry before storage, use ethanol-free gas), this Honda will outlive most appliances it powers. The occasional quality control hiccup keeps it from perfection, but it's still heirloom-grade equipment.&lt;/p&gt;</t>
  </si>
  <si>
    <t>&lt;p&gt;The Honda EU2200i is designed with maintenance and repair in mind, making it a solid BIFL generator with good repairability.&lt;/p&gt;&lt;ul&gt;&lt;li&gt;&lt;strong&gt;Access &amp; Design:&lt;/strong&gt; Fuel shutoff switch allows running the carburetor dry for maintenance, preventing common small engine failures. Users report easy access to serviceable parts with standard tools.&lt;/li&gt;&lt;li&gt;&lt;strong&gt;Parts &amp; Support:&lt;/strong&gt; Strong dealer network and widespread parts availability. Many owners report servicing older Honda generators (9-20 years old) without parts sourcing issues.&lt;/li&gt;&lt;li&gt;&lt;strong&gt;Documentation:&lt;/strong&gt; Comprehensive service manuals and robust online community support. Users frequently mention successful DIY repairs of carburetor issues and routine maintenance.&lt;/li&gt;&lt;/ul&gt;&lt;br&gt;&lt;p&gt;&lt;strong&gt;Bottom line:&lt;/strong&gt; While there's no perfect access to every component, most critical maintenance points are user-serviceable. The simple engine design, quality fasteners (not glued), and Honda's long-term parts support make this one of the more repairable generators on the market.&lt;/p&gt;</t>
  </si>
  <si>
    <t>&lt;p&gt;Honda offers a solid 3-year warranty for residential use (1 year for commercial) on the EU2200i generator, with the option to purchase HondaCare Protection Plan for up to 3 additional years.&lt;/p&gt;&lt;ul&gt;&lt;li&gt;&lt;strong&gt;Coverage:&lt;/strong&gt; Comprehensive coverage for defects in material and workmanship under normal use, with free parts and labor&lt;/li&gt;&lt;li&gt;&lt;strong&gt;Extendability:&lt;/strong&gt; HondaCare Protection Plan available for up to 6 years total coverage with no hour limitation&lt;/li&gt;&lt;li&gt;&lt;strong&gt;User Experience:&lt;/strong&gt; While some users reported needing warranty service for new units, Honda generally honors claims without excessive hassle&lt;/li&gt;&lt;/ul&gt;&lt;br&gt;&lt;p&gt;&lt;strong&gt;Bottom line:&lt;/strong&gt; Honda's warranty is better than industry standard with a reputation for being honored, though occasional quality control issues have been reported requiring warranty service on new units.&lt;/p&gt;</t>
  </si>
  <si>
    <t xml:space="preserve">&lt;p&gt;&amp;lt;p&amp;gt;No sustainability information found in the reviews. Users focus entirely on reliability, durability, and performance without mentioning environmental impact, materials, recyclability, or eco-friendly practices.&amp;lt;/p&amp;gt;&amp;lt;ul&amp;gt;&amp;lt;li&amp;gt;&amp;lt;strong&amp;gt;Longevity signals:&amp;lt;/strong&amp;gt; Many users report Honda generators lasting 10-20 years with proper maintenance, which reduces replacement frequency&amp;lt;/li&amp;gt;&amp;lt;li&amp;gt;&amp;lt;strong&amp;gt;Fuel efficiency mentioned:&amp;lt;/strong&amp;gt; Users praise 8+ hour runtime on one gallon of gas, though this relates more to convenience than environmental consciousness&amp;lt;/li&amp;gt;&amp;lt;li&amp;gt;&amp;lt;strong&amp;gt;Repair culture:&amp;lt;/strong&amp;gt; Community actively discusses maintenance and repairs rather than replacement, extending product lifespan&amp;lt;/li&amp;gt;&amp;lt;/ul&amp;gt;&amp;lt;br&amp;gt;&amp;lt;p&amp;gt;&amp;lt;strong&amp;gt;Bottom line:&amp;lt;/strong&amp;gt; While the EU2200i appears built to last (a sustainability plus), there&amp;#39;s zero evidence of eco-conscious design, recycled materials, or end-of-life planning. The 5.0 score reflects this complete absence of sustainability data in user reviews.&amp;lt;/p&amp;gt;&lt;/p&gt;
</t>
  </si>
  <si>
    <t>&lt;p&gt;The Honda EU2200i is widely regarded as the gold standard for portable inverter generators across both Amazon and Reddit communities.&lt;/p&gt;&lt;ul&gt;&lt;li&gt;&lt;strong&gt;Reliability:&lt;/strong&gt; Consistent reports of Honda generators lasting 10-20+ years with proper maintenance. Many users are repeat customers after previous models provided flawless service for a decade.&lt;/li&gt;&lt;li&gt;&lt;strong&gt;Quietness:&lt;/strong&gt; Frequently cited as the quietest in its class, making it perfect for camping and residential neighborhoods during outages.&lt;/li&gt;&lt;li&gt;&lt;strong&gt;Value:&lt;/strong&gt; Despite the high price point, users overwhelmingly agree it's worth the investment. The phrase users often repeat is starts on first pull even after long storage.&lt;/li&gt;&lt;/ul&gt;&lt;br&gt;&lt;p&gt;&lt;strong&gt;Bottom line:&lt;/strong&gt; A true BIFL product with only minor complaints about lack of fuel gauge and occasional quality control issues. The community consensus is clear: pay once, cry once for legendary reliability that justifies the premium cost.&lt;/p&gt;</t>
  </si>
  <si>
    <t>The Honda EU2200i is a true BIFL portable generator with an 8.5/10 rating that earns its premium price through exceptional longevity. With proper maintenance, expect 10-20 years of reliable service with first-pull starts. Its bulletproof construction, user-serviceability, and solid warranty make it the gold standard. Best for those prioritizing reliability over initial cost who will perform basic maintenance. The investment pays dividends in peace of mind during emergencies and consistent performance when needed most.</t>
  </si>
  <si>
    <t>"Legendary reliability with proven 10-20 year lifespan when properly maintained with ethanol-free gas and proper storage practices</t>
  </si>
  <si>
    <t>User-serviceable design with excellent parts availability and comprehensive service documentation for DIY repairs</t>
  </si>
  <si>
    <t>3-year residential warranty (extendable to 6 years) that Honda generally honors without hassle</t>
  </si>
  <si>
    <t>Premium price justified by exceptional longevity and performance, unanimously considered worth the investment</t>
  </si>
  <si>
    <t>Universally praised for whisper-quiet operation and consistent first-pull starts even after extended storage</t>
  </si>
  <si>
    <t>The Honda EU2200i Generator is engineered for exceptional longevity and reliable performance. This portable inverter generator delivers clean, stable power in a compact, fuel-efficient design. Operating at just 48-57 dBA (quieter than normal conversation), it runs 4-9.6 hours on a single tank. With proper maintenance, the robust construction and thoughtful features like the fuel shutoff valve ensure this generator will power your needs for decades.</t>
  </si>
  <si>
    <t>10-20 years with proper maintenance and storage</t>
  </si>
  <si>
    <t>What is the power output of the Honda EU2200i Generator?</t>
  </si>
  <si>
    <t>The Honda EU2200i delivers 2,200 watts of rated power and can produce up to 2,200 watts (120V AC) of clean inverter power, ideal for sensitive electronics and standard home appliances.</t>
  </si>
  <si>
    <t>How quiet is the EU2200i generator?</t>
  </si>
  <si>
    <t>The EU2200i is designed to be super quiet, making it suitable for use in residential areas, campgrounds, and other noise-sensitive environments.</t>
  </si>
  <si>
    <t>What are the main safety features?</t>
  </si>
  <si>
    <t>The generator features an advanced CO-MINDER™ carbon monoxide detection system for user safety, as well as prominent safety labels and warnings throughout the unit.</t>
  </si>
  <si>
    <t>Can the EU2200i be paired with other Honda generators for more power?</t>
  </si>
  <si>
    <t>Yes, the EU2200i can only be connected in parallel with certain compatible models (EU2000i or EU2000i Companion) using a Honda-approved parallel operation cable kit for increased power output.</t>
  </si>
  <si>
    <t>What devices and appliances can I power with the EU2200i?</t>
  </si>
  <si>
    <t>The EU2200i can power TVs, DVDs, refrigerators, coffee pots, small air conditioners, sump pumps, microwaves, and other household electronics and appliances.</t>
  </si>
  <si>
    <t>Exceptional 10-20 year lifespan with maintenance</t>
  </si>
  <si>
    <t>Quietest generator in its class</t>
  </si>
  <si>
    <t>Starts reliably after long storage periods</t>
  </si>
  <si>
    <t>Designed for easy repairs and maintenance</t>
  </si>
  <si>
    <t>Premium price compared to competitors</t>
  </si>
  <si>
    <t>Lacks built-in fuel gauge</t>
  </si>
  <si>
    <t>Ethanol fuel causes carburetor problems</t>
  </si>
  <si>
    <t>{"frequency":{"frequency":"Every 100 hours of operation or seasonally","description":"Perform maintenance such as oil changes, air filter checks, and spark plug inspection every 100 hours or at least once per season to ensure optimal generator performance and longevity."},"steps":[{"step":1,"title":"Clean","icon":"clean","description":"Remove the maintenance cover and clean the air filters by removing the foam filters. Wash them with soapy water if dirty, then dry and lightly re-oil before reinstalling. Check for dust or debris around the generator and wipe down exterior surfaces with a damp cloth; avoid water ingress into vents or engine parts.","products":[{"name":"Honda Air Filter Replacement Kit","price":"$15-20"}]},{"step":2,"title":"Condition / Maintain","icon":"condition","description":"Change the engine oil while the engine is warm by draining the oil completely, then refill with recommended 10W-30 oil meeting API SJ or later standards. Inspect and clean or replace the spark plug (NGK CR5HSB), checking and adjusting the gap to 0.24-0.28 inches. Apply anti-seize lubricant on spark plug threads before reinstallation.","products":[{"name":"10W-30 Engine Oil (API SJ or later)","price":"$8-12"},{"name":"NGK CR5HSB Spark Plug","price":"$10"},{"name":"Anti-seize Lubricant","price":"$10-15"}]},{"step":3,"title":"Protect / Store","icon":"protect","description":"Turn off the engine, close the fuel filler cap vent lever to the OFF position, and store the generator on a level surface in a dry, ventilated area away from direct sunlight, moisture, and extreme temperatures. Ensure the generator is clean and free of fuel leaks before storage to maximize lifespan.","products":[]}]}</t>
  </si>
  <si>
    <t>Recent consumer reports and product listings indicate the Honda EU2200i is manufactured in Thailand.</t>
  </si>
  <si>
    <t>portable generator, inverter generator, quiet power, fuel efficient, clean power, emergency backup, camping power, honda reliability, outdoor equipment, parallel capability</t>
  </si>
  <si>
    <t>Home backup power during outages, Camping and RV power supply, Job site power for tools, Outdoor events and tailgating, Emergency preparedness</t>
  </si>
  <si>
    <t>""Multiple reviewers report their old Honda generators running flawlessly after 9, 15, even 20 years - one user's 1984 Honda mower still starts on the first pull." – Reddit user</t>
  </si>
  <si>
    <t>Despite the high price point, users overwhelmingly agree it's worth the investment. The phrase users often repeat is starts on first pull even after long storage." – Amazon reviewer</t>
  </si>
  <si>
    <t>Gränsfors</t>
  </si>
  <si>
    <t>Bruk Splitting Axe</t>
  </si>
  <si>
    <t>https://www.amazon.com/Gr%C3%A4nsfors-Bruks-Splitting-Collar-Handle/dp/B005UN33UQ?&amp;amp;linkCode=ll1&amp;amp;tag=buyitforlife08-20&amp;amp;linkId=8c126094f409cc0fca08fb6d7d1bb6b8&amp;amp;language=en_US&amp;amp;ref_=as_li_ss_tl</t>
  </si>
  <si>
    <t>https://amzn.to/42LrL5F</t>
  </si>
  <si>
    <t>B005UN33UQ</t>
  </si>
  <si>
    <t>https://docs.google.com/document/d/12nYfXwgFMiFKUIPXZH10Z8ud3ocQBP3fCkG7kBy7Ivs</t>
  </si>
  <si>
    <t>https://docs.google.com/document/d/15Wh9gHdugVZYEEOoy02qbJHkzO6OOPRPPa-3N6rWe1w/edit</t>
  </si>
  <si>
    <t>https://docs.google.com/document/d/1D8VJkxTMLcq--MULJnsJw7pXrUOpRnSeLEQd3dcxFLo/edit</t>
  </si>
  <si>
    <t>https://docs.google.com/document/d/1fQ_5HxgTbEsAABpy-TcyGYM4t3sKaA6oBIh9_qgjh4U/edit</t>
  </si>
  <si>
    <t>https://m.media-amazon.com/images/I/61A1GAcl8HL._AC_SL1500_.jpg</t>
  </si>
  <si>
    <t>https://m.media-amazon.com/images/I/61A1GAcl8HL._AC_SL1500_.jpg, https://m.media-amazon.com/images/I/71CJdQ9vgML._AC_SL1500_.jpg, https://m.media-amazon.com/images/I/716uHpomz5L._AC_SL1500_.jpg, https://m.media-amazon.com/images/I/81wLqpMDatL._AC_SL1500_.jpg, https://m.media-amazon.com/images/I/81atkVTn84L._AC_SL1500_.jpg, https://m.media-amazon.com/images/I/311JcwCeHDL._AC_.jpg, https://m.media-amazon.com/images/I/41tzLCn+2OL._AC_.jpg</t>
  </si>
  <si>
    <t>31"L x 3"W</t>
  </si>
  <si>
    <t>&lt;p&gt;This Swedish axe is the real deal — hand-forged steel that holds its edge through cord after cord of firewood. Users report the metal collar below the head saves handles from overstrikes, a common failure point that kills lesser axes.&lt;/p&gt;&lt;ul&gt;&lt;li&gt;&lt;strong&gt;Steel quality:&lt;/strong&gt; Superior Swedish steel stays sharp and the hand-forged construction remains solid even after splitting multiple cords — users call it heirloom quality that will outlast them&lt;/li&gt;&lt;li&gt;&lt;strong&gt;Critical design win:&lt;/strong&gt; That metal collar is a handle saver according to multiple users who've accidentally overstruck — it's the difference between a damaged handle and decades more use&lt;/li&gt;&lt;li&gt;&lt;strong&gt;Red flags:&lt;/strong&gt; Quality control issues popping up (misaligned heads, rough handle finish, loose heads) and warranty only valid through select retailers — not what you'd expect at this price point&lt;/li&gt;&lt;/ul&gt;&lt;br&gt;&lt;p&gt;&lt;strong&gt;Bottom line:&lt;/strong&gt; Built to last generations with proper care, but recent QC slips and warranty restrictions knock it down from legendary status. Still beats anything from the big box store by miles.&lt;/p&gt;</t>
  </si>
  <si>
    <t>&lt;p&gt;This hand-forged axe is highly repairable by design, with replacement parts available and strong manufacturer support for its core components.&lt;/p&gt;&lt;ul&gt;&lt;li&gt;&lt;strong&gt;Handle replacement:&lt;/strong&gt; Users note the wooden handles can be replaced when damaged, with the protective metal collar specifically praised as a handle saver that prevents common failure points.&lt;/li&gt;&lt;li&gt;&lt;strong&gt;Edge maintenance:&lt;/strong&gt; The high-quality Swedish steel holds its edge well but can be resharpened using standard tools as needed, with many users reporting excellent edge retention over years of use.&lt;/li&gt;&lt;li&gt;&lt;strong&gt;Warranty support:&lt;/strong&gt; The 20-year warranty on the axe head provides manufacturer backup, though buyers must purchase from authorized retailers to qualify.&lt;/li&gt;&lt;/ul&gt;&lt;br&gt;&lt;p&gt;&lt;strong&gt;Bottom line:&lt;/strong&gt; Built to last generations with straightforward maintenance. The replaceable handle and resharpenable blade make this a true BIFL tool, though premium replacement parts come at premium prices.&lt;/p&gt;</t>
  </si>
  <si>
    <t>&lt;p&gt;Gränsfors Bruk offers a 20-year warranty covering manufacturing defects in the axe head's steel, positioning it as a genuine BIFL product with strong manufacturer backing.&lt;/p&gt;&lt;ul&gt;&lt;li&gt;&lt;strong&gt;Coverage Limitations:&lt;/strong&gt; Only covers defects in the steel head, not the handle or leather sheath which are considered wear items.&lt;/li&gt;&lt;li&gt;&lt;strong&gt;Authorized Retailers:&lt;/strong&gt; Warranty only valid when purchased from authorized retailers with proper proof of purchase—a significant restriction that has left some buyers without recourse.&lt;/li&gt;&lt;li&gt;&lt;strong&gt;Claim Process:&lt;/strong&gt; Initial contact should be through the original retailer, with specific return authorization requirements for US customers that are clearly outlined.&lt;/li&gt;&lt;/ul&gt;&lt;br&gt;&lt;p&gt;&lt;strong&gt;Bottom line:&lt;/strong&gt; The 20-year warranty is substantial and generally honored by the company, but the authorized retailer requirement creates a critical pitfall for unwary buyers that prevents a higher score.&lt;/p&gt;</t>
  </si>
  <si>
    <t xml:space="preserve">&lt;p&gt;&amp;lt;p&amp;gt;Reviewers consistently emphasize the axe&amp;#39;s heirloom quality and lifetime durability, with users stating it may be the last splitting axe they ever need to buy and describing it as a tool that lasts forever with proper care. The 20-year warranty and repairable design reinforce this built-to-last philosophy.&amp;lt;/p&amp;gt;&amp;lt;ul&amp;gt;&amp;lt;li&amp;gt;&amp;lt;strong&amp;gt;Materials:&amp;lt;/strong&amp;gt; Hand-forged Swedish steel and hickory handles suggest quality materials, though specific sourcing details aren&amp;#39;t mentioned in reviews&amp;lt;/li&amp;gt;&amp;lt;li&amp;gt;&amp;lt;strong&amp;gt;Repairability:&amp;lt;/strong&amp;gt; The metal collar protects the handle from damage at a common failure point, and handles can be replaced rather than discarding the entire tool&amp;lt;/li&amp;gt;&amp;lt;li&amp;gt;&amp;lt;strong&amp;gt;Packaging:&amp;lt;/strong&amp;gt; Includes a leather sheath, avoiding plastic accessories&amp;lt;/li&amp;gt;&amp;lt;/ul&amp;gt;&amp;lt;br&amp;gt;&amp;lt;p&amp;gt;&amp;lt;strong&amp;gt;Bottom line:&amp;lt;/strong&amp;gt; A true BIFL tool that fights throwaway culture through exceptional durability and repairability, though lacks transparency on material sourcing or manufacturing sustainability practices.&amp;lt;/p&amp;gt;&lt;/p&gt;
</t>
  </si>
  <si>
    <t>&lt;p&gt;The Gränsfors Bruk Splitting Axe has achieved legendary status in BIFL communities, with users treating it with almost religious reverence despite its premium price point.&lt;/p&gt;&lt;ul&gt;&lt;li&gt;&lt;strong&gt;Craftsmanship praise:&lt;/strong&gt; Users consistently describe it as functional art that provides a uniquely satisfying splitting experience, with the metal collar being highlighted as an ingenious BIFL feature that prevents handle damage from overstrikes.&lt;/li&gt;&lt;li&gt;&lt;strong&gt;Performance consensus:&lt;/strong&gt; Redditors repeatedly confirm it outperforms cheaper options, with many stating the axe makes splitting wood feel like therapy rather than a chore.&lt;/li&gt;&lt;li&gt;&lt;strong&gt;Rare criticisms:&lt;/strong&gt; Some report occasional QC inconsistencies, warranty concerns if purchased from unauthorized retailers, and limitations with extremely large or knotty rounds.&lt;/li&gt;&lt;/ul&gt;&lt;br&gt;&lt;p&gt;&lt;strong&gt;Bottom line:&lt;/strong&gt; This is the definition of a multi-generational heirloom tool that exemplifies the BIFL ethos of buying once and crying once—expensive but universally acknowledged as worth the investment.&lt;/p&gt;</t>
  </si>
  <si>
    <t>The Gränsfors Bruk Splitting Axe is a genuine BIFL powerhouse with near-legendary status among wood splitters. Hand-forged Swedish steel, ingenious metal collar design, and multi-generational durability justify its premium price for serious users. Recent quality control issues and the restrictive warranty (valid only through authorized retailers) are the only significant concerns. Perfect for homesteaders, serious wood burners, and those who appreciate craftsmanship that transforms wood splitting from chore to therapy. A true heirloom tool that exemplifies 'buy once, cry once' philosophy.</t>
  </si>
  <si>
    <t>"Hand-forged Swedish steel head maintains its edge through cord after cord of firewood, with the metal collar preventing handle damage from overstrikes</t>
  </si>
  <si>
    <t>Highly repairable by design with replaceable handles and resharpenable blade, though premium replacement parts come at premium prices</t>
  </si>
  <si>
    <t>20-year warranty on the axe head is substantial but only valid through authorized retailers with proof of purchase—a critical pitfall for unwary buyers</t>
  </si>
  <si>
    <t>Premium price delivers exceptional performance that makes splitting wood feel therapeutic rather than laborious</t>
  </si>
  <si>
    <t>Universally revered in BIFL communities as the definition of a multi-generational heirloom tool, with only occasional QC inconsistencies reported</t>
  </si>
  <si>
    <t>The Gränsfors Bruk Splitting Axe is a hand-forged Swedish masterpiece designed for serious wood splitting tasks. Crafted from premium Swedish steel that holds its edge through countless cords of firewood, its intelligent design includes a protective metal collar that prevents handle damage from overstrikes. The balanced hickory handle and precisely engineered head create an efficient splitting tool that performs reliably decade after decade.</t>
  </si>
  <si>
    <t>Generations (20+ years) with proper maintenance and care</t>
  </si>
  <si>
    <t>What are the main types of Gränsfors Bruk splitting axes and their differences?</t>
  </si>
  <si>
    <t>Gränsfors Bruk offers the Small Splitting Axe (Model 441), Large Splitting Axe (Model 442), and Large and Long Splitting Axe (Model 445). The Small has a 2.5 lb head and 20–23" handle, the Large has a 3.5 lb head and 27" handle, and the Large and Long has the same head but a 31" handle for increased splitting power.</t>
  </si>
  <si>
    <t>What is the weight and length of the Gränsfors Bruk Large Splitting Axe?</t>
  </si>
  <si>
    <t>The Large Splitting Axe weighs approximately 5 lbs (2.3 kg) and is available in two handle lengths: 27 inches (curved handle) and 31 inches (straight handle). Both versions are designed for maximum splitting force.</t>
  </si>
  <si>
    <t>Can the Gränsfors Bruk Splitting Axe be used to strike a wedge or as a wedge?</t>
  </si>
  <si>
    <t>No, splitting axes from Gränsfors Bruk should not be used to strike a wedge or as a wedge; only the splitting maul is designed for this purpose.</t>
  </si>
  <si>
    <t>What type of wood is the handle made from, and what features does it have?</t>
  </si>
  <si>
    <t>The handle is made from American hickory, features a protective steel collar below the head, and has circular grooves at the end for a firm grip.</t>
  </si>
  <si>
    <t>Does the axe come with a sheath, and what is it made of?</t>
  </si>
  <si>
    <t>Yes, each axe is delivered with a vegetable-tanned leather sheath to protect the blade and user.</t>
  </si>
  <si>
    <t>Hand-forged Swedish steel holds edge exceptionally</t>
  </si>
  <si>
    <t>Metal collar prevents handle damage from overstrikes</t>
  </si>
  <si>
    <t>Can be resharpened and handle replaced</t>
  </si>
  <si>
    <t>Makes splitting wood feel therapeutic</t>
  </si>
  <si>
    <t>Warranty only valid through authorized retailers</t>
  </si>
  <si>
    <t>Struggles with extremely large or knotty logs</t>
  </si>
  <si>
    <t>Premium price point compared to alternatives</t>
  </si>
  <si>
    <t>{"frequency":{"frequency":"After each use / Monthly","description":"Regular cleaning and maintenance after use, with monthly checks for handle condition and sharpening needs"},"steps":[{"step":1,"title":"Clean","icon":"clean","description":"Clean the axe blade with warm, soapy water to remove dirt and sap. Dry completely to prevent rust and corrosion. Avoid using harsh chemicals or abrasive materials.","products":[{"name":"Mild Soap","price":"$5"}]},{"step":2,"title":"Condition / Maintain","icon":"condition","description":"Apply a thin coat of oil or wax to the blade to protect against rust and to the handle to keep it smooth and resilient. Use products like linseed oil or beeswax for conditioning.","products":[{"name":"Linseed Oil","price":"$10-15"},{"name":"Beeswax","price":"$8"}]},{"step":3,"title":"Protect / Store","icon":"protect","description":"Store the axe in a dry, well-ventilated area away from direct sunlight. Use a protective sheath or hang it on a wall to prevent damage and accidental strikes.","products":[]}]}</t>
  </si>
  <si>
    <t>Hand-forged at the Gränsfors Bruk forge in the village of Gränsfors, Sweden by skilled craftspeople.</t>
  </si>
  <si>
    <t>splitting axe, hand-forged, swedish steel, hickory handle, wood splitting, premium tool, heirloom quality, forestry, firewood, outdoor tools</t>
  </si>
  <si>
    <t>Splitting firewood for home heating, Homestead timber processing, Cabin and cottage wood preparation, Professional forestry work, Off-grid living</t>
  </si>
  <si>
    <t>""This is functional art that provides a uniquely satisfying splitting experience—it makes splitting wood feel like therapy rather than a chore." – Reddit user</t>
  </si>
  <si>
    <t>Built to last generations with proper care, though recent QC slips and warranty restrictions knock it down from legendary status." – BIFL reviewer</t>
  </si>
  <si>
    <t>Bruks Hatchet</t>
  </si>
  <si>
    <t>https://www.amazon.com/Gransfors-Bruks-FS-413-Gr%C3%A4nsfors-Hatchet/dp/B0046VC5UM?&amp;amp;linkCode=ll1&amp;amp;tag=buyitforlife08-20&amp;amp;linkId=aebac094c630295b8c7ed202846d4df9&amp;amp;language=en_US&amp;amp;ref_=as_li_ss_tl</t>
  </si>
  <si>
    <t>https://amzn.to/48ANelI</t>
  </si>
  <si>
    <t>B0046VC5UM</t>
  </si>
  <si>
    <t>https://docs.google.com/document/d/1YiL4rbU59Zvz2ZjDUeLRPNXKVCL5Z26kVFILAiSawyo</t>
  </si>
  <si>
    <t>https://docs.google.com/document/d/1dCPPIBZJ1Jyb8efLHhDi41MPpvfhTEuO4-AWheEQqe8/edit</t>
  </si>
  <si>
    <t>https://docs.google.com/document/d/1czI_B5rP3v5tmU8dsrcndSEHIQ100tsjaryBfB5W5k4/edit</t>
  </si>
  <si>
    <t>https://docs.google.com/document/d/1GldHVGV68BGBOTfz-9Ss70Mvn6IYf2Si5YNxGK3Guow/edit</t>
  </si>
  <si>
    <t>https://docs.google.com/document/d/18XvsNCOXEu07dbRANbcIh40_33lqWzzbVBSlo6fH7Lc/edit</t>
  </si>
  <si>
    <t>https://m.media-amazon.com/images/I/716i71zNkfL._AC_SL1500_.jpg</t>
  </si>
  <si>
    <t>https://m.media-amazon.com/images/I/716i71zNkfL._AC_SL1500_.jpg, https://m.media-amazon.com/images/I/61mX3X6w5-L._AC_SL1092_.jpg</t>
  </si>
  <si>
    <t>Sports &amp; Outdoors &gt; Outdoor Recreation &gt; Camping &amp; Hiking &gt; Knives &amp; Tools &gt; Axes &amp; Hatchets</t>
  </si>
  <si>
    <t>20 year quality guarantee on the axe head Each axe comes in high-quality leather sheath Supplied with manual Hand forged under the spring hammer Forged from carbon steel 56-57 HRC</t>
  </si>
  <si>
    <t>Cutting edge length: 80 mm. Total length: 240 mm. Head weight: 450 g. For harvesting kindling wood, as a travel companion or for small jobs in the home garden. The short design allows easy storage in backpacks and tool boxes. Gränsfors Bruks axes Under the motto "An axe is as good as your blacksmith", the Swedish company Gränsfors Bruks has been manufacturing axes of the upper quality class for over 100 years. A Gränsfors axe is characterised by: hand-forged under the spring hammer, forged from carbon steel 56-57 HRC, Initial The smsmsmsmsmsmOn each axe head, 20 year quality guarantee on the axe head, oiled axe handles made of selected hickory wood, stalk with wooden wedges, each axe comes in high-quality leather sheath, delivered with manual (English language not guaranteed)</t>
  </si>
  <si>
    <t>9.8"L x 5.3"W</t>
  </si>
  <si>
    <t>20 year quality guarantee on the axe head</t>
  </si>
  <si>
    <t>Each axe comes in high-quality leather sheath</t>
  </si>
  <si>
    <t>Supplied with manual</t>
  </si>
  <si>
    <t>Hand forged under the spring hammer</t>
  </si>
  <si>
    <t>Forged from carbon steel 56-57 HRC</t>
  </si>
  <si>
    <t>&lt;p&gt;The Gränsfors Hand Hatchet shows the classic BIFL paradox: legendary Swedish steel meets frustratingly inconsistent quality control. When you get a good one, it's an heirloom tool. When you don't, it's a $190 disappointment.&lt;/p&gt;&lt;ul&gt;&lt;li&gt;&lt;strong&gt;Steel &amp; Edge:&lt;/strong&gt; Users report the hand-forged head arrives razor-sharp and holds an edge exceptionally well - one noted theirs could shave your hairy ass right from the factory. The smith's stamped initials add authenticity that BIFL folks love.&lt;/li&gt;&lt;li&gt;&lt;strong&gt;Quality Control Roulette:&lt;/strong&gt; Too many buyers received hatchets with rough unsanded handles with splinters, warped heads, rust spots, or dull edges. One frustrated owner said the head is beautiful but the workmanship on the handle is terrible.&lt;/li&gt;&lt;li&gt;&lt;strong&gt;Warranty Warning:&lt;/strong&gt; Amazon purchases void the 20-year warranty completely. Users discovered this the hard way: Unfortunately because you purchased from Amazon the axes warranty is void.&lt;/li&gt;&lt;/ul&gt;&lt;br&gt;&lt;p&gt;&lt;strong&gt;Bottom line:&lt;/strong&gt; Could've been great, but inconsistent QC at this price point is inexcusable. If you can inspect before buying from an authorized dealer, it's BIFL gold. Otherwise, consider Hults Bruk for 90% of the quality at 60% of the price.&lt;/p&gt;</t>
  </si>
  <si>
    <t>&lt;p&gt;The Gränsfors Bruks Hatchet offers above-average repairability with some maintenance considerations. The axe head is built to last generations, but occasional issues require attention.&lt;/p&gt;&lt;ul&gt;&lt;li&gt;&lt;strong&gt;Parts &amp; Service:&lt;/strong&gt; Handle replacements are available and user-replaceable, though warranty is void if purchased through unauthorized sellers like Amazon.&lt;/li&gt;&lt;li&gt;&lt;strong&gt;Maintenance:&lt;/strong&gt; Users report excellent edge retention but note the axe requires proper care including regular oiling of both head and handle to prevent rust and drying.&lt;/li&gt;&lt;li&gt;&lt;strong&gt;Limitations:&lt;/strong&gt; Quality control issues are reported with some units arriving with rough handles, improper grinds, or rust spots that need immediate attention.&lt;/li&gt;&lt;/ul&gt;&lt;br&gt;&lt;p&gt;&lt;strong&gt;Bottom line:&lt;/strong&gt; A well-designed tool that can be maintained for decades with basic skills, though handle replacement requires some woodworking knowledge and proper authorized channels must be used for warranty service.&lt;/p&gt;</t>
  </si>
  <si>
    <t>&lt;p&gt;Gränsfors Bruks offers a robust 20-year warranty against manufacturing defects in the axe head, positioning it as a true BIFL product. However, critical limitations exist that buyers should understand.&lt;/p&gt;&lt;ul&gt;&lt;li&gt;&lt;strong&gt;Coverage:&lt;/strong&gt; Limited to steel defects in the axe head only; does not cover wooden handles or leather components.&lt;/li&gt;&lt;li&gt;&lt;strong&gt;Authorized Dealers:&lt;/strong&gt; Warranty is explicitly VOID if purchased from unauthorized retailers including Amazon, eBay, or Walmart.&lt;/li&gt;&lt;li&gt;&lt;strong&gt;Documentation:&lt;/strong&gt; Original proof of purchase required and registration recommended for easier claim processing.&lt;/li&gt;&lt;/ul&gt;&lt;br&gt;&lt;p&gt;&lt;strong&gt;Bottom line:&lt;/strong&gt; The 20-year warranty is substantive and appears to be honored when valid, but the authorized dealer requirement creates significant pitfalls for unwary buyers who might purchase from popular online marketplaces.&lt;/p&gt;</t>
  </si>
  <si>
    <t xml:space="preserve">&lt;p&gt;&amp;lt;p&amp;gt;Gränsfors Bruks shows solid sustainability through durability and repairability, though reviews lack detailed eco-material info. Users praise it as a multi-generational tool that will get passed down through the family, and Reddit users actively restore vintage models from the 1950s-80s, giving them a second shot at life.&amp;lt;/p&amp;gt;&amp;lt;ul&amp;gt;&amp;lt;li&amp;gt;&amp;lt;strong&amp;gt;Built to Last:&amp;lt;/strong&amp;gt; Hand-forged Swedish steel construction means this hatchet outlives multiple cheaper alternatives — the epitome of buy-it-for-life philosophy&amp;lt;/li&amp;gt;&amp;lt;li&amp;gt;&amp;lt;strong&amp;gt;Repair Over Replace:&amp;lt;/strong&amp;gt; Replaceable wooden handles extend product life indefinitely, with users maintaining axes for decades&amp;lt;/li&amp;gt;&amp;lt;li&amp;gt;&amp;lt;strong&amp;gt;Local Craftsmanship:&amp;lt;/strong&amp;gt; Made in Sweden by individual smiths who stamp their initials, supporting traditional manufacturing over mass production&amp;lt;/li&amp;gt;&amp;lt;/ul&amp;gt;&amp;lt;br&amp;gt;&amp;lt;p&amp;gt;&amp;lt;strong&amp;gt;Bottom line:&amp;lt;/strong&amp;gt; While missing explicit recycled content or carbon footprint data, this hatchet earns eco-points through sheer longevity and repairability — preventing landfill waste by lasting generations instead of years.&amp;lt;/p&amp;gt;&lt;/p&gt;
</t>
  </si>
  <si>
    <t>&lt;p&gt;Gränsfors Bruks hatchets enjoy strong BIFL credibility, with users consistently praising them as heirloom-quality tools worth their premium price for serious outdoor enthusiasts.&lt;/p&gt;&lt;ul&gt;&lt;li&gt;&lt;strong&gt;Enthusiast Praise:&lt;/strong&gt; Consistently described as razor-sharp out of the box with perfect balance and excellent craftsmanship. Many users call it a lifelong companion and appreciate the smith's initials stamped on each head.&lt;/li&gt;&lt;li&gt;&lt;strong&gt;Quality Control Issues:&lt;/strong&gt; Growing complaints about inconsistent quality - rough unsanded handles, nicks on blades, and poor finishes disappoint at this price point.&lt;/li&gt;&lt;li&gt;&lt;strong&gt;Warranty Concerns:&lt;/strong&gt; Critical BIFL issue - warranty is reportedly voided when purchased through Amazon or unauthorized resellers.&lt;/li&gt;&lt;/ul&gt;&lt;br&gt;&lt;p&gt;&lt;strong&gt;Bottom line:&lt;/strong&gt; A respected BIFL favorite with exceptional performance, but growing QC issues and the specialized nature (better for carving than chopping) make it best for discerning users who understand its limitations.&lt;/p&gt;</t>
  </si>
  <si>
    <t>The Gränsfors Hand Hatchet represents the classic BIFL paradox - potentially an heirloom-quality tool that can last generations, but plagued by inconsistent quality control and a warranty trap. At $190, you're paying for Swedish craftsmanship that can be exceptional, but the Russian roulette of quality makes this a qualified recommendation. Best for serious outdoor enthusiasts who can purchase from authorized dealers and inspect before buying. Not for casual users or those buying through Amazon, where the warranty is void and quality issues are more common.</t>
  </si>
  <si>
    <t>"Hand-forged Swedish steel holds an exceptional edge, but recent quality control issues make this a BIFL gamble</t>
  </si>
  <si>
    <t>Designed for multi-generational use with replaceable handles, though handle replacement requires woodworking knowledge</t>
  </si>
  <si>
    <t>The 20-year warranty is robust but explicitly VOID if purchased through Amazon or unauthorized retailers - a major pitfall</t>
  </si>
  <si>
    <t>Premium price ($190) is justified for perfect specimens, but quality inconsistencies make alternatives like Hults Bruk better value</t>
  </si>
  <si>
    <t>Community consensus: exceptional when you get a good one, but growing complaints about rough handles and subpar finishing</t>
  </si>
  <si>
    <t>The Gränsfors Bruks Hatchet exemplifies traditional Swedish craftsmanship with hand-forged carbon steel construction and a 56-57 HRC hardness rating. Each axe features the smith's personal stamp, arrives razor-sharp, and includes a high-quality leather sheath. The perfectly balanced design excels at precise carving tasks while maintaining enough heft for light chopping duties, making it an heirloom-quality tool for outdoor enthusiasts.</t>
  </si>
  <si>
    <t>Multi-generational with proper maintenance (50+ years)</t>
  </si>
  <si>
    <t>What is the Gränsfors Wildlife Hatchet used for?</t>
  </si>
  <si>
    <t>The Gränsfors Wildlife Hatchet is a versatile tool used for tasks such as cutting branches, chopping and splitting sticks for campfires, and limbing. It is ideal for backpacking trips or camp adventures due to its lightweight and compact design. The hatchet is capable of handling small to medium-sized woodcutting tasks.</t>
  </si>
  <si>
    <t>What are the dimensions and weight of the Gränsfors Wildlife Hatchet?</t>
  </si>
  <si>
    <t>The Gränsfors Wildlife Hatchet has a handle length of about 13-1/2 inches (13.77 inches with handle) and weighs approximately 1.3 lbs, with the head alone weighing 1 lb. It features a 3-inch cutting edge.</t>
  </si>
  <si>
    <t>What is the material of the Gränsfors Wildlife Hatchet handle and sheath?</t>
  </si>
  <si>
    <t>The handle of the Gränsfors Wildlife Hatchet is made from hickory, a durable and strong wood. The sheath is crafted from either grain-leather or vegetable-tanned leather, which provides protection and durability.</t>
  </si>
  <si>
    <t>Is the Gränsfors Wildlife Hatchet crafted using traditional methods?</t>
  </si>
  <si>
    <t>Yes, the Gränsfors Wildlife Hatchet is hand-forged by skilled Swedish smiths. Each hatchet is individually hammered and bear the initials of the smith who made it, creating a unique piece. The hatchet is sharpened and tempered to achieve a precise hardness.</t>
  </si>
  <si>
    <t>What warranty does the Gränsfors Wildlife Hatchet come with?</t>
  </si>
  <si>
    <t>The Gränsfors Wildlife Hatchet is backed by a 20-year manufacturer's warranty, reflecting the company's confidence in the quality and durability of their product.</t>
  </si>
  <si>
    <t>Razor-sharp edge right out of box</t>
  </si>
  <si>
    <t>Hand-forged Swedish steel holds edge well</t>
  </si>
  <si>
    <t>Individual smith's initials add authenticity</t>
  </si>
  <si>
    <t>Premium price point for limited use</t>
  </si>
  <si>
    <t>Some units have rough, unsanded handles</t>
  </si>
  <si>
    <t>{"frequency":{"frequency":"After each use, Weekly","description":"Regular maintenance ensures long life and performance of the Bruks Hatchet by Gränsfors."},"steps":[{"step":1,"title":"Clean","icon":"clean","description":"Clean the blade with warm, soapy water to remove dirt and debris. Rinse thoroughly and dry to prevent rust.","products":[]},{"step":2,"title":"Condition / Maintain","icon":"condition","description":"Apply a thin coat of oil or wax to the blade and handle regularly. Use products like linseed oil or beeswax to protect against moisture and maintain the handle's quality.","products":[{"name":"Boiled Linseed Oil","price":"$10-15"},{"name":"Beeswax","price":"$5-10"}]},{"step":3,"title":"Protect / Store","icon":"protect","description":"Store the hatchet in a dry, ventilated area away from direct sunlight. Use a leather sheath or hang it securely to prevent damage.","products":[]}]}</t>
  </si>
  <si>
    <t>Hand-forged and assembled at the Gränsfors Bruk factory in the village of Gränsfors, northern Hälsingland, Sweden.</t>
  </si>
  <si>
    <t>hand-forged hatchet, swedish steel, bushcraft tool, leather sheath, carbon steel axe, outdoor cutting tool, camping equipment, woodworking, survival gear, heirloom quality</t>
  </si>
  <si>
    <t>Wilderness camping and bushcraft, Kindling preparation, Fine wood carving projects, Homestead maintenance tasks, Emergency preparedness kit</t>
  </si>
  <si>
    <t>""The head is beautiful but the workmanship on the handle is terrible." – Frustrated owner</t>
  </si>
  <si>
    <t>Unfortunately because you purchased from Amazon the axes warranty is void." – Disappointed customer</t>
  </si>
  <si>
    <t>Champion</t>
  </si>
  <si>
    <t>Power Equipment Gas Log Splitter</t>
  </si>
  <si>
    <t>https://www.amazon.com/Champion-25-Ton-Horizontal-Vertical-Splitter/dp/B0160WN17K?th=1&amp;amp;linkCode=ll1&amp;amp;tag=buyitforlife08-20&amp;amp;linkId=3e03791cb204f6a30b863a8f63598295&amp;amp;language=en_US&amp;amp;ref_=as_li_ss_tl</t>
  </si>
  <si>
    <t>https://amzn.to/42LoiUH</t>
  </si>
  <si>
    <t>B0160WN17K</t>
  </si>
  <si>
    <t>https://docs.google.com/document/d/1LHWhm2hsAkkUkCOInwNFxvE0Q2N0NtcR0OtSPFgR-pI</t>
  </si>
  <si>
    <t>https://docs.google.com/document/d/1TDVCQzvHA_KhNoTfDouQQKnhN-tfLuKwKM9BxzY4avk/edit</t>
  </si>
  <si>
    <t>https://docs.google.com/document/d/1qAYGsFhpPtjn9zr9q6xVIM_igS3i4xMB8ffeOdB_qPA/edit</t>
  </si>
  <si>
    <t>https://docs.google.com/document/d/1W0YTgx5xiLAKAO8Gd4vbVoP20dlCPdp1tGXfYVeaUU4/edit</t>
  </si>
  <si>
    <t>https://docs.google.com/document/d/1qFInxpD_johVF8MmKRPeVuy_fTzlNKqKlTepZyAOqYQ/edit</t>
  </si>
  <si>
    <t>https://www.amazon.com/stores/ChampionPowerEquipment/page/4902C0FF-8A83-4970-8284-A925777C6DB2?is_byline_deeplink=true&amp;deeplink=4AEBD1AF-2E90-4D1A-9C21-20AE9EFE6914&amp;redirect_store_id=4902C0FF-8A83-4970-8284-A925777C6DB2&amp;lp_asin=B0160WN17K&amp;ref_=ast_bln&amp;store_ref=bl_ast_dp_brandLogo_sto</t>
  </si>
  <si>
    <t>https://m.media-amazon.com/images/I/81mAKfNckYL._AC_SL1500_.jpg</t>
  </si>
  <si>
    <t>https://m.media-amazon.com/images/I/81mAKfNckYL._AC_SL1500_.jpg, https://m.media-amazon.com/images/I/81--f6f414L._AC_SL1500_.jpg, https://m.media-amazon.com/images/I/81g7DriKHDL._AC_SL1500_.jpg, https://m.media-amazon.com/images/I/91L7HlHJ8YL._AC_SL1500_.jpg, https://m.media-amazon.com/images/I/810Fmxkj70L._AC_SL1500_.jpg</t>
  </si>
  <si>
    <t>Tools &amp; Home Improvement &gt; Power &amp; Hand Tools &gt; Power Tools</t>
  </si>
  <si>
    <t>Powerful – 25 tons of splitting capacity with a large 224 cc Champion single-cylinder OHV engine Versatile – Converts from horizontal to vertical in seconds, allowing you to handle large, heavy logs with ease Efficient – 12-second cycle time, expanded operator area and dependable auto-return valve capable of 300 cycles per hour Portable – Towable up to 45 mph and fits most ATV/UTV towing applications with an extended tongue, 2-inch ball hitch coupler and 16-inch tires Reliable – Champion Support includes 2-year limited warranty with FREE lifetime technical support from dedicated experts</t>
  </si>
  <si>
    <t>The Champion 25 Ton Gas Powered Log splitter provides heavy duty, dependable, and portable log splitting with power and speed. 25 Ton performance with 22.6" x 4" Hydraulic Cylinder, 2 Stage Hydraulic 11 Gallon/minute Pump producing Maximum pressure of 3900 psi. 12 second no load cycle time and integrated log cradle can accommodate 24" long logs with maximum weight of 100 lbs. Towable frame with 2" ball hitch, DOT approved wheels includes 5.0 gallon hydraulic oil capacity (oil not included). Operates either vertically or horizontally, adjust using pull pin. Powered by Champion 224cc OHV engine with cast iron sleeve with 1 Gallon gas tank and low oil shutdown. EPA/CARB approved for sale in 50 states. Ships crated and unassembled. Unit Dimensions: "89.3 (L) x 42.9" (W) x 44.7" (H). Weight: 430 lbs. 2 Year Limited Warranty. Champion has the best Product Quality and Customer Service in the business. All Champion products are cover by our Lifetime Free Technical Support and 2 Year Limited Warranty. All product technical, service and warranty inquiries must go through Champion and our 24/7 tech line 888-696-0668 or a Champion Authorized Service Center, call 888-696-0668 for a location near you. Champion products cannot be returned to a retail store or e-tailor, please call 888-696-0668.</t>
  </si>
  <si>
    <t>71.3 x 28.3 x 19.1 inches</t>
  </si>
  <si>
    <t>Powerful – 25 tons of splitting capacity with a large 224 cc Champion single-cylinder OHV engine</t>
  </si>
  <si>
    <t>Versatile – Converts from horizontal to vertical in seconds, allowing you to handle large, heavy logs with ease</t>
  </si>
  <si>
    <t>Efficient – 12-second cycle time, expanded operator area and dependable auto-return valve capable of 300 cycles per hour</t>
  </si>
  <si>
    <t>Portable – Towable up to 45 mph and fits most ATV/UTV towing applications with an extended tongue, 2-inch ball hitch coupler and 16-inch tires</t>
  </si>
  <si>
    <t>Reliable – Champion Support includes 2-year limited warranty with FREE lifetime technical support from dedicated experts</t>
  </si>
  <si>
    <t>&lt;p&gt;This splitter is a workhorse that delivers serious power, but quality control issues and design flaws keep it from BIFL territory.&lt;/p&gt;&lt;ul&gt;&lt;li&gt;&lt;strong&gt;Engine reliability:&lt;/strong&gt; Most users report it fires up on first pull even after sitting all winter, with one saying they can't believe they didn't buy one 20 years ago - but others experienced catastrophic engine failure after just 15 months of light use.&lt;/li&gt;&lt;li&gt;&lt;strong&gt;Hydraulic hose hazard:&lt;/strong&gt; Multiple users warn that the return line blows off during operation because it uses basic hose clamps instead of threaded fittings, causing hot oil to spray everywhere - one user said after about 10 hours the return line came off and we all took a bath.&lt;/li&gt;&lt;li&gt;&lt;strong&gt;Mixed component quality:&lt;/strong&gt; While the main I-beam frame is built tough enough to split knotty hardwoods for years, peripheral parts like log catchers bend easily and plastic engine housings crack, suggesting these won't survive long-term abuse.&lt;/li&gt;&lt;/ul&gt;&lt;br&gt;&lt;p&gt;&lt;strong&gt;Bottom line:&lt;/strong&gt; Could've been great, but Champion cut corners on critical components. The 2-year warranty is decent, but multiple engine failures and that sketchy hydraulic hose design mean this is more of a 5-year tool than a lifetime investment.&lt;/p&gt;</t>
  </si>
  <si>
    <t>&lt;p&gt;A solid, serviceable machine with some notable design flaws that require vigilance and occasional maintenance.&lt;/p&gt;&lt;ul&gt;&lt;li&gt;&lt;strong&gt;Engine Serviceability:&lt;/strong&gt; Engine starts reliably even after winter storage, indicating good serviceability. Standard engine maintenance appears straightforward for anyone with basic mechanical skills.&lt;/li&gt;&lt;li&gt;&lt;strong&gt;Component Quality:&lt;/strong&gt; Main I-beam frame is robust, but peripheral components (log catchers, plastic engine housings) are prone to damage and may need replacement over time.&lt;/li&gt;&lt;li&gt;&lt;strong&gt;Critical Design Flaw:&lt;/strong&gt; Low-pressure hydraulic return hose uses simple clamps rather than threaded fittings, requiring regular inspection as multiple users report hoses blowing off during operation.&lt;/li&gt;&lt;/ul&gt;&lt;br&gt;&lt;p&gt;&lt;strong&gt;Bottom line:&lt;/strong&gt; Good repairability with standard tools and widely available parts, but the hydraulic hose design is a serious concern. Monitor clamps regularly, and expect to upgrade the peripheral components for true long-term reliability.&lt;/p&gt;</t>
  </si>
  <si>
    <t>&lt;p&gt;Champion offers a 2-year limited warranty for residential use (180 days for commercial use) covering parts and labor for defects in materials and workmanship. The warranty process requires contacting their technical support first rather than returning to retailers.&lt;/p&gt;&lt;ul&gt;&lt;li&gt;&lt;strong&gt;Coverage Terms:&lt;/strong&gt; 2-year residential coverage is reasonable but not exceptional for power equipment in this price range.&lt;/li&gt;&lt;li&gt;&lt;strong&gt;Claim Process:&lt;/strong&gt; Owner pays transportation costs to service centers, which adds expense to warranty claims.&lt;/li&gt;&lt;li&gt;&lt;strong&gt;User Experience:&lt;/strong&gt; Mixed reports of reliability - some users report excellent long-term performance while others mention significant failures within 15 months of purchase.&lt;/li&gt;&lt;/ul&gt;&lt;br&gt;&lt;p&gt;&lt;strong&gt;Bottom line:&lt;/strong&gt; Champion's warranty is standard for the industry with fair terms, but transportation costs and some reports of premature failures make it less generous than truly BIFL brands. The company does generally honor valid claims within the coverage period.&lt;/p&gt;</t>
  </si>
  <si>
    <t xml:space="preserve">&lt;p&gt;&amp;lt;p&amp;gt;No sustainability information found in the reviews. Users focus on power, durability, and performance but never mention recycled materials, packaging waste, energy efficiency, or end-of-life disposal options.&amp;lt;/p&amp;gt;&amp;lt;ul&amp;gt;&amp;lt;li&amp;gt;&amp;lt;strong&amp;gt;Missing eco data:&amp;lt;/strong&amp;gt; Reviews discuss engine reliability and splitting power extensively but contain zero mentions of environmental impact or sustainable manufacturing practices&amp;lt;/li&amp;gt;&amp;lt;li&amp;gt;&amp;lt;strong&amp;gt;Durability mixed bag:&amp;lt;/strong&amp;gt; While some units last years with proper maintenance, reports of premature engine failures and cheap peripheral components suggest inconsistent build quality that could lead to early replacement&amp;lt;/li&amp;gt;&amp;lt;li&amp;gt;&amp;lt;strong&amp;gt;Repair potential unclear:&amp;lt;/strong&amp;gt; The 2-year warranty and availability of service centers hint at repairability, but reviews don&amp;#39;t confirm if users actually fix broken units or just replace them&amp;lt;/li&amp;gt;&amp;lt;/ul&amp;gt;&amp;lt;br&amp;gt;&amp;lt;p&amp;gt;&amp;lt;strong&amp;gt;Bottom line:&amp;lt;/strong&amp;gt; Without any sustainability claims or evidence in user feedback, this gets a neutral 5.0 score. The focus is purely on performance as a wood-splitting tool, not its environmental footprint.&amp;lt;/p&amp;gt;&lt;/p&gt;
</t>
  </si>
  <si>
    <t>&lt;p&gt;The Champion gas log splitter earns solid respect as a powerful, reliable tool with some noteworthy limitations. Community sentiment is generally positive with specific concerns about quality control and parts durability.&lt;/p&gt;&lt;ul&gt;&lt;li&gt;&lt;strong&gt;Durability:&lt;/strong&gt; The main frame is robust but peripheral components like log catchers and hose connections raise concerns. Many users report reliable performance over years, while some experience premature engine failures.&lt;/li&gt;&lt;li&gt;&lt;strong&gt;Performance:&lt;/strong&gt; Consistently praised for its raw power, handling tough logs with ease. Users frequently express regret for not purchasing sooner, noting it saves tremendous time and physical labor.&lt;/li&gt;&lt;li&gt;&lt;strong&gt;Maintenance:&lt;/strong&gt; Engine typically starts reliably even after long storage periods. The hydraulic return hose connection is a recurring failure point that users must monitor.&lt;/li&gt;&lt;/ul&gt;&lt;br&gt;&lt;p&gt;&lt;strong&gt;Bottom line:&lt;/strong&gt; A strong value proposition for homeowners processing their own firewood, but not quite commercial-grade durability. Check and tighten hydraulic connections regularly to avoid the most common failure point.&lt;/p&gt;</t>
  </si>
  <si>
    <t>This Champion log splitter delivers reliable power for homeowners but falls short of true BIFL status with a 6.5/10 score. Its robust I-beam frame handles tough jobs, but cost-cutting on hydraulic connections and peripheral components creates preventable failure points. Worth considering for occasional firewood processing, but frequent users should budget for maintenance and potential part replacements. While the 2-year warranty is adequate, transportation costs for service eat into the value proposition. Best for homeowners who prioritize immediate performance over decades of reliability.</t>
  </si>
  <si>
    <t>"Powerful engine starts reliably after storage, but catastrophic failures have occurred after just 15 months for some users</t>
  </si>
  <si>
    <t>Main frame is built to last, but the hydraulic return line's poor design (hose clamps instead of threaded fittings) creates a dangerous failure point requiring regular inspection</t>
  </si>
  <si>
    <t>2-year limited warranty covers manufacturing defects but requires owner-paid shipping to service centers</t>
  </si>
  <si>
    <t>Strong value for those who need occasional log splitting power, less appealing for those expecting commercial-grade durability</t>
  </si>
  <si>
    <t>Users consistently praise its raw splitting power while warning about the need to monitor and tighten hydraulic connections</t>
  </si>
  <si>
    <t>The Champion Gas Log Splitter delivers serious wood-splitting power with its robust 224cc engine producing 25 tons of force. Built around a sturdy I-beam frame, it efficiently handles large, knotty hardwoods with a 12-second cycle time. The versatile horizontal-to-vertical conversion system accommodates heavy logs, while its towable design with 16-inch tires provides convenient portability between job sites.</t>
  </si>
  <si>
    <t>5-7 years with regular maintenance and hydraulic hose inspection</t>
  </si>
  <si>
    <t>What is the splitting capacity and engine size of the Champion Power Equipment 27 Ton Gas Log Splitter?</t>
  </si>
  <si>
    <t>The Champion Power Equipment 27 Ton Gas Log Splitter features 27 tons of splitting capacity powered by a 224cc single-cylinder OHV engine, allowing it to easily split tough logs.</t>
  </si>
  <si>
    <t>Can the Champion 27 Ton Log Splitter be used in both horizontal and vertical positions?</t>
  </si>
  <si>
    <t>Yes, the log splitter converts from horizontal to vertical operation in seconds, enabling handling of large and heavy logs with ease.</t>
  </si>
  <si>
    <t>What is the cycle time of the Champion 27 Ton Gas Log Splitter?</t>
  </si>
  <si>
    <t>This log splitter has a fast 11-second cycle time and an auto-return valve that allows over 300 cycles per hour, reducing overall work time.</t>
  </si>
  <si>
    <t>Is the Champion 27 Ton Log Splitter portable and easy to move?</t>
  </si>
  <si>
    <t>The splitter is towable up to 45 mph, fits most ATV/UTV towing setups with a 2-inch ball hitch coupler, and has 16-inch tires making it portable and easy to transport.</t>
  </si>
  <si>
    <t>What warranty and support does Champion offer for the 27 Ton Gas Log Splitter?</t>
  </si>
  <si>
    <t>Champion provides a 2-year limited warranty and free lifetime technical support from dedicated experts for this log splitter.</t>
  </si>
  <si>
    <t>Powerful engine handles tough logs easily</t>
  </si>
  <si>
    <t>Main frame is robustly constructed</t>
  </si>
  <si>
    <t>Reliable starting even after winter storage</t>
  </si>
  <si>
    <t>Significantly reduces physical labor for firewood</t>
  </si>
  <si>
    <t>Hydraulic return hose blows off frequently</t>
  </si>
  <si>
    <t>Peripheral components bend or break easily</t>
  </si>
  <si>
    <t>Some units experience premature engine failure</t>
  </si>
  <si>
    <t>Transportation costs for warranty service</t>
  </si>
  <si>
    <t>{"frequency":{"frequency":"Daily / Every 8 hours / Every 50-100 hours / Seasonally / As Needed","description":"Clean debris and check oil levels daily or every 8 hours of use; perform oil and filter changes, spark plug checks, and air filter cleaning every 50-100 hours or seasonally; conduct full maintenance and inspections as needed or before storage."},"steps":[{"step":1,"title":"Clean","icon":"clean","description":"Remove debris, wood chips, and dirt from the engine cylinder, cylinder head fins, recoil starter cover, muffler area, and spark arrestor if equipped. Clean air vents and cooling slots to ensure unobstructed airflow. Use a brush, compressed air or rag, avoiding excessive water exposure.","products":[{"name":"Compressed Air Canister","price":"$10-15"},{"name":"Soft Bristle Brush","price":"$5-10"}]},{"step":2,"title":"Condition / Maintain","icon":"condition","description":"Check and change engine oil and hydraulic oil every 50-100 hours or seasonally. Inspect and clean or replace the air filter and spark plug regularly. Use fuel stabilizer if storing fuel long-term. Lubricate and wipe the beam and wedge with an oily rag, and retract the wedge to prevent rod corrosion.","products":[{"name":"Champion Engine Oil SAE 10W-30","price":"$8-12"},{"name":"Fuel Stabilizer","price":"$10"},{"name":"Oily Rag or Light Machine Oil","price":"$5"}]},{"step":3,"title":"Protect / Store","icon":"protect","description":"Allow the splitter’s engine to cool completely before storage. Store in a clean, dry, and covered area away from moisture and corrosive elements. Do not store indoors with fuel in the tank; turn off fuel valve and, if storing beyond 30 days, drain fuel lines or add stabilizer to the tank.","products":[]}]}</t>
  </si>
  <si>
    <t>Champion Power Equipment gas log splitters are manufactured in China and distributed by Champion, a US-based company.</t>
  </si>
  <si>
    <t>gas log splitter, firewood processor, hydraulic wood splitter, outdoor power equipment, 25 ton splitter, portable log splitter, champion power equipment, wood processing, towable equipment</t>
  </si>
  <si>
    <t>Residential firewood preparation, Processing fallen trees after storms, Splitting hardwood logs for heating, Mobile wood processing on different properties</t>
  </si>
  <si>
    <t>""Can't believe I didn't buy one 20 years ago - fires up on first pull even after sitting all winter." – Amazon reviewer</t>
  </si>
  <si>
    <t>After about 10 hours the return line came off and we all took a bath in hot hydraulic oil." – Reddit user</t>
  </si>
  <si>
    <t>DEWALT</t>
  </si>
  <si>
    <t>DWS780 12 Inch Double Bevel Sliding Miter Saw</t>
  </si>
  <si>
    <t>https://www.amazon.com/DEWALT-DWS780-12-Inch-Sliding-Compound/dp/B00540JS7C?&amp;amp;linkCode=ll1&amp;amp;tag=buyitforlife08-20&amp;amp;linkId=a8bddfc8c95308235a539317c24be815&amp;amp;language=en_US&amp;amp;ref_=as_li_ss_tl</t>
  </si>
  <si>
    <t>https://amzn.to/4qmUDLR</t>
  </si>
  <si>
    <t>B00540JS7C</t>
  </si>
  <si>
    <t>https://docs.google.com/document/d/1HrmaVuluRqHM4LI05cIc3MAMN-lPcb55-2Jkihmrxv8</t>
  </si>
  <si>
    <t>https://docs.google.com/document/d/1cByVy5gfu1t-Xi5xxNS7QxiL6mbSSikiSsLt8dPO1KM/edit</t>
  </si>
  <si>
    <t>https://docs.google.com/document/d/1QRm8UYZuTpcruDbk_9pfwmxcdSPIdkMyrzcjbqcb8qU/edit</t>
  </si>
  <si>
    <t>https://docs.google.com/document/d/1P-bSQr66hcvZdufHrWQ6Yy5pz0FwzLlAmzcxVmIsl7k/edit</t>
  </si>
  <si>
    <t>https://docs.google.com/document/d/17lhJpJFKHA6V2mTUewCDIx233o4Q4Q5BTdnkbgwiiuc/edit</t>
  </si>
  <si>
    <t>https://www.amazon.com/stores/DEWALT/page/69079407-0204-4E31-BC82-4014894B3667?is_byline_deeplink=true&amp;deeplink=69079407-0204-4E31-BC82-4014894B3667&amp;redirect_store_id=69079407-0204-4E31-BC82-4014894B3667&amp;lp_asin=B00540JS7C&amp;ref_=ast_bln&amp;store_ref=bl_ast_dp_brandLogo_sto</t>
  </si>
  <si>
    <t>https://m.media-amazon.com/images/I/81TEyIBP20L._AC_SL1500_.jpg</t>
  </si>
  <si>
    <t>https://m.media-amazon.com/images/I/81TEyIBP20L._AC_SL1500_.jpg, https://m.media-amazon.com/images/I/615iTxtbgaL._AC_SL1500_.jpg, https://m.media-amazon.com/images/I/71RpLDjkQ+L._AC_SL1500_.jpg, https://m.media-amazon.com/images/I/61ArJ+zJ6yL._AC_SL1500_.jpg, https://m.media-amazon.com/images/I/71EyIvFHtuL._AC_SL1500_.jpg, https://m.media-amazon.com/images/I/718CI2Fg5iL._AC_SL1500_.jpg, https://m.media-amazon.com/images/I/715J1247MLL._AC_SL1500_.jpg, https://m.media-amazon.com/images/I/81+OoYSKnzL._AC_SL1500_.jpg, https://m.media-amazon.com/images/I/71QSs-azuqL._AC_SL1500_.jpg, https://m.media-amazon.com/images/I/61ZDxLUKh4L._AC_SL1500_.jpg, https://m.media-amazon.com/images/I/61X87Yi+QmL._AC_SL1500_.jpg, https://m.media-amazon.com/images/I/81Hd6qPoPYL._AC_SL1500_.jpg, https://m.media-amazon.com/images/I/812T20rW9VL._AC_SL1500_.jpg, https://m.media-amazon.com/images/I/81W98rgqV+L._AC_SL1500_.jpg, https://m.media-amazon.com/images/I/814awUl--mL._AC_SL1500_.jpg, https://m.media-amazon.com/images/I/81b1r8kf+cL._AC_SL1500_.jpg, https://m.media-amazon.com/images/I/81SHgo0hOvL._AC_SL1500_.jpg, https://m.media-amazon.com/images/I/81vtNTvjmLL._AC_SL1500_.jpg, https://m.media-amazon.com/images/I/71DAXXhUE0L._AC_SL1500_.jpg, https://m.media-amazon.com/images/I/81mDM0TmFvL._AC_SL1500_.jpg, https://m.media-amazon.com/images/I/71rSu21LOBL._AC_SL1500_.jpg, https://m.media-amazon.com/images/I/81chni37-CL._AC_SL1500_.jpg, https://m.media-amazon.com/images/I/81uYTa8AtTL._AC_SL1500_.jpg, https://m.media-amazon.com/images/I/81iaKCIG2DL._AC_SL1500_.jpg, https://m.media-amazon.com/images/I/81FlH-MUQeL._AC_SL1500_.jpg, https://m.media-amazon.com/images/I/81oD++BCf7L._AC_SL1500_.jpg, https://m.media-amazon.com/images/I/81Lrt7rUfjL._AC_SL1500_.jpg, https://m.media-amazon.com/images/I/81SejsJd-4L._AC_SL1500_.jpg, https://m.media-amazon.com/images/I/81aDyH42dGL._AC_SL1500_.jpg, https://m.media-amazon.com/images/I/81XG5zsXp+L._AC_SL1500_.jpg, https://m.media-amazon.com/images/I/81bbAEQAPOL._AC_SL1500_.jpg, https://m.media-amazon.com/images/I/81LgLisHPSL._AC_SL1500_.jpg, https://m.media-amazon.com/images/I/813X-NhJ2wL._AC_SL1500_.jpg, https://m.media-amazon.com/images/I/81-O3OIr5YL._AC_SL1500_.jpg, https://m.media-amazon.com/images/I/91jNKGhyftL._AC_SL1500_.jpg, https://m.media-amazon.com/images/I/81y9gXeDbjL._AC_SL1500_.jpg, https://m.media-amazon.com/images/I/71Y3OBwAUtL._AC_SL1500_.jpg, https://m.media-amazon.com/images/I/91unagL4X+L._AC_SL1500_.jpg, https://m.media-amazon.com/images/I/81DAuxpJMpL._AC_SL1500_.jpg, https://m.media-amazon.com/images/I/71VEbVWEXqL._AC_SL1500_.jpg, https://m.media-amazon.com/images/I/71WvLO0pRtL._AC_SL1500_.jpg, https://m.media-amazon.com/images/I/71wem1hMh5L._AC_SL1500_.jpg, https://m.media-amazon.com/images/I/81+KkP2RLcL._AC_SL1500_.jpg, https://m.media-amazon.com/images/I/81r1LWsk5HL._AC_SL1500_.jpg, https://m.media-amazon.com/images/I/81170LGBGhL._AC_SL1500_.jpg, https://m.media-amazon.com/images/I/81ZQrnekxxL._AC_SL1500_.jpg, https://m.media-amazon.com/images/I/8176Zno4KGL._AC_SL1500_.jpg, https://m.media-amazon.com/images/I/81T8kOlQrzL._AC_SL1500_.jpg, https://m.media-amazon.com/images/I/81RR0is+TtL._AC_SL1500_.jpg, https://m.media-amazon.com/images/I/81fENwmEoxL._AC_SL1500_.jpg, https://m.media-amazon.com/images/I/81Yy+L3AcSL._AC_SL1500_.jpg, https://m.media-amazon.com/images/I/81iUNfqlzuL._AC_SL1500_.jpg, https://m.media-amazon.com/images/I/81nNfg+K3TL._AC_SL1500_.jpg, https://m.media-amazon.com/images/I/816I2qeqIEL._AC_SL1500_.jpg, https://m.media-amazon.com/images/I/81qXxuR9AvL._AC_SL1500_.jpg, https://m.media-amazon.com/images/I/91AKmLWKvJL._AC_SL1500_.jpg, https://m.media-amazon.com/images/I/81veChZrZUL._AC_SL1500_.jpg</t>
  </si>
  <si>
    <t>Tools &amp; Home Improvement &gt; Power &amp; Hand Tools &gt; Power Tools &gt; Saws &gt; Miter Saws</t>
  </si>
  <si>
    <t>Dimensions - 35cm x 45cm x 25cm 1100 watt motor designed for heavy duty applications Integrated cutline blade positioning system provides adjustment free cut line indication for better accuracy and visibility Powerful 15 amp, 3,800 rpm motor delivers extended power and durability Super-efficient dust collection system captures over 75% of dust generated Tall sliding fences support crown molding up to 7-1/2 in. nested and base molding up to 6-3/4 in. vertically against the fence while easily sliding out of the way for bevel cuts Fence design allows cuts up to 2x14 dimensional lumber at 90° and 2x10 at 45° Adjustable stainless-steel miter detent plate with 10 positive stops improves productivity and ensures cutting accuracy Miters 60° to the right and 50° to the left providing increased capacity Oversized bevel scale makes bevel angle adjustments accurate and easy</t>
  </si>
  <si>
    <t>Product Description               Take a tough miter saw applications with this 12 in. Double-Bevel Sliding Compound Miter Saw. a 15 Amp motor and integrated XPS crosscut positioning system for adjustment-free, accurate cut line indication, this tool is designed with a durable stainless-steel miter detent plate with cam lock.                  From the Manufacturer               The DEWALT DWS780 12-inch sliding compound miter saw, has been designed to be precise and accurate enough for fine woodworking, yet durable enough for framing and deck building. The DWS780 is ideal for a variety of end users, including cabinet makers, trim carpenters, framers, installers, and many other professional contractors who require a product that delivers the accuracy, capacity, durability, portability, and ease-of-use that this saw offers. For visibility and accuracy when cutting, this saw features the XPS LED light and cut alignment system that casts a laser-like shadow on the work surface, showing users where the blade will come in contact with the material. Since it does not require recalibration over time or when changing blades, this alignment system can be more accurate and durable than traditional laser guides. The saw’s dual bevel system includes the ability to bevel right and left from 0 to 49 degrees with positive stops at 0, 22.5, 33.9, 45, and 49 degrees in both directions, as well as a high visibility bevel scale. The saw also miters 60 degrees to the right and 50 degrees to the left and features an adjustable stainless steel miter detent plate with 10 positive stops, allowing for fast and easy adjustments. A cam lock miter button allows users to lock angles between detents for versatility on the jobsite. The saw features a powerful 15 amp motor that delivers 3,800 rpm. For convenience, the power cord is routed through the rail in the back, eliminating interference with the slide. Additionally, the saw offers an industry-leading combination of cut capacities, which includes 6-3/4 inch vertical capacity, 7-1/2 inch nested crown capacity, 13-7/8 inch horizontal capacity, and exclusive back fence design that cuts up to a 2 by 16 at a 90 degree angle and 2 by 12 at a 45 degree angle. To simplify and maximize vertical cutting capacity, the unit includes a rail lock latch for holding the head away from the fence.</t>
  </si>
  <si>
    <t>32.57"L x 23"W x 19.5"H</t>
  </si>
  <si>
    <t>Dimensions - 35cm x 45cm x 25cm</t>
  </si>
  <si>
    <t>1100 watt motor designed for heavy duty applications</t>
  </si>
  <si>
    <t>Integrated cutline blade positioning system provides adjustment free cut line indication for better accuracy and visibility</t>
  </si>
  <si>
    <t>Powerful 15 amp, 3,800 rpm motor delivers extended power and durability</t>
  </si>
  <si>
    <t>Super-efficient dust collection system captures over 75% of dust generated</t>
  </si>
  <si>
    <t>&lt;p&gt;Finally, something built right. The DWS780 proves DeWalt still knows how to make tools that last decades, not just warranty periods. Users report replacing 28-year-old DeWalt saws with this model and running 2012 units daily without issues.&lt;/p&gt;&lt;ul&gt;&lt;li&gt;&lt;strong&gt;Tank-like construction:&lt;/strong&gt; Users consistently praise the solid build that maintains perfect accuracy even after years of job site abuse and frequent moves.&lt;/li&gt;&lt;li&gt;&lt;strong&gt;XPS system built to last:&lt;/strong&gt; Unlike finicky lasers, the LED shadow line never needs calibration and users report it working flawlessly for years - one called it a freaking dream to use.&lt;/li&gt;&lt;li&gt;&lt;strong&gt;Motor that won't quit:&lt;/strong&gt; Powers through pressure-treated lumber and hardwood without bogging down, though the aggressive startup kick takes getting used to.&lt;/li&gt;&lt;/ul&gt;&lt;br&gt;&lt;p&gt;&lt;strong&gt;Bottom line:&lt;/strong&gt; The community is split on convenience features (dust collection is garbage, it's a space hog), but united on durability - this saw is an investment that'll outlive most marriages.&lt;/p&gt;</t>
  </si>
  <si>
    <t>&lt;p&gt;The DeWalt DWS780 miter saw is designed with good serviceability in mind, with accessible parts and strong long-term durability evidenced by users reporting years of reliable service.&lt;/p&gt;&lt;ul&gt;&lt;li&gt;&lt;strong&gt;Parts &amp; Service:&lt;/strong&gt; DeWalt provides good parts availability and a 3-year warranty with 1-year free service contract. Users report still using models from 2012 with continued accuracy.&lt;/li&gt;&lt;li&gt;&lt;strong&gt;Common Repairs:&lt;/strong&gt; The XPS shadow line system occasionally fails but can be replaced. Motor issues and fence alignment can be adjusted with standard tools as mentioned in multiple reviews.&lt;/li&gt;&lt;li&gt;&lt;strong&gt;Limitations:&lt;/strong&gt; Heavy weight (70+ lbs) makes transport difficult, and the dust collection system has a design flaw where rubber flaps collapse under suction - would need modification for improvement.&lt;/li&gt;&lt;/ul&gt;&lt;br&gt;&lt;p&gt;&lt;strong&gt;Bottom line:&lt;/strong&gt; This is a serviceable professional tool built to last decades with proper maintenance. Standard parts are available and most repairs can be handled by users with basic mechanical skills.&lt;/p&gt;</t>
  </si>
  <si>
    <t>&lt;p&gt;DeWalt offers a better-than-average warranty package for the DWS780 miter saw, with tiered coverage that provides meaningful protection.&lt;/p&gt;&lt;ul&gt;&lt;li&gt;&lt;strong&gt;Three-Year Limited Warranty:&lt;/strong&gt; Covers defects in materials and workmanship, which is solid for a power tool in this category.&lt;/li&gt;&lt;li&gt;&lt;strong&gt;One-Year Free Service Contract:&lt;/strong&gt; DeWalt will maintain the tool and replace normally worn parts for free during the first year.&lt;/li&gt;&lt;li&gt;&lt;strong&gt;90-Day Money Back Guarantee:&lt;/strong&gt; Allows return for a full refund if performance doesn't meet expectations.&lt;/li&gt;&lt;/ul&gt;&lt;br&gt;&lt;p&gt;&lt;strong&gt;Bottom line:&lt;/strong&gt; The 3-5 year coverage with responsive service puts this above average, though users should note it doesn't cover normal wear after the first year or any user abuse. The warranty is respected by users with minimal complaints about claim denials.&lt;/p&gt;</t>
  </si>
  <si>
    <t xml:space="preserve">&lt;p&gt;&amp;lt;p&amp;gt;No sustainability information found in the reviews. Users focus entirely on performance, durability, and functionality without mentioning materials sourcing, recycling, or environmental impact.&amp;lt;/p&amp;gt;&amp;lt;ul&amp;gt;&amp;lt;li&amp;gt;&amp;lt;strong&amp;gt;Durability signals:&amp;lt;/strong&amp;gt; Multiple users report decades of use from DeWalt tools, with one replacing a 28-year-old model and another using their 2012 model daily&amp;lt;/li&amp;gt;&amp;lt;li&amp;gt;&amp;lt;strong&amp;gt;Repairability potential:&amp;lt;/strong&amp;gt; Three-year warranty includes free parts replacement for normal wear, suggesting some commitment to extending product life&amp;lt;/li&amp;gt;&amp;lt;li&amp;gt;&amp;lt;strong&amp;gt;No eco claims:&amp;lt;/strong&amp;gt; Reviews contain zero mentions of recycled materials, energy efficiency, packaging waste, or environmental certifications&amp;lt;/li&amp;gt;&amp;lt;/ul&amp;gt;&amp;lt;br&amp;gt;&amp;lt;p&amp;gt;&amp;lt;strong&amp;gt;Bottom line:&amp;lt;/strong&amp;gt; While built to last (a sustainability plus), there&amp;#39;s no evidence of environmental considerations in materials, manufacturing, or end-of-life planning. Score reflects lack of sustainability data rather than poor practices.&amp;lt;/p&amp;gt;&lt;/p&gt;
</t>
  </si>
  <si>
    <t>&lt;p&gt;The DeWalt DWS780 is consistently praised as a durable, accurate workhorse with years of reliable service reported. The r/BuyItForLife community and professional reviewers both strongly endorse this saw as a long-term investment.&lt;/p&gt;&lt;ul&gt;&lt;li&gt;&lt;strong&gt;Praise:&lt;/strong&gt; XPS shadow line system universally loved for perfect accuracy without calibration. Robust build quality maintains precision even after years of heavy use.&lt;/li&gt;&lt;li&gt;&lt;strong&gt;Complaints:&lt;/strong&gt; Poor dust collection is frequently criticized. Many note the abrupt motor start causing blade movement. Large footprint with rear-sliding rails limits workshop placement options.&lt;/li&gt;&lt;li&gt;&lt;strong&gt;Longevity:&lt;/strong&gt; Users report daily usage since 2012 and replacing 28-year-old DeWalt saws with this model, indicating excellent durability.&lt;/li&gt;&lt;/ul&gt;&lt;br&gt;&lt;p&gt;&lt;strong&gt;Bottom line:&lt;/strong&gt; Despite some design flaws, this saw is highly recommended by serious woodworkers and professionals seeking a tool that will last decades, especially when purchased on sale around $499.&lt;/p&gt;</t>
  </si>
  <si>
    <t>The DeWalt DWS780 miter saw is a genuine BIFL purchase for serious woodworkers, scoring highly in durability (8.5) and repairability (8.0). This saw has proven itself through decades of professional use with minimal performance degradation. The XPS shadow line system outperforms lasers for accuracy and longevity, while the motor handles demanding materials without faltering. Despite mediocre warranty coverage and sustainability practices, this tool's tank-like construction and parts availability make it a workshop investment that can last 20+ years. Worth the premium at $499 sale price for professionals; weekend DIYers may find cheaper alternatives sufficient.</t>
  </si>
  <si>
    <t>"Bulletproof construction and motor maintain perfect accuracy even after years of jobsite abuse and frequent relocations</t>
  </si>
  <si>
    <t>Excellent parts availability and accessible repairs make servicing straightforward for users with basic mechanical skills</t>
  </si>
  <si>
    <t>Three-year warranty with one-year free service is adequate but not exceptional; normal wear coverage ends after the first year</t>
  </si>
  <si>
    <t>Premium price ($499-700) justified for professionals and serious woodworkers who will leverage its decades-long lifespan</t>
  </si>
  <si>
    <t>Users universally praise the maintenance-free XPS shadow line but consistently criticize the ineffective dust collection system</t>
  </si>
  <si>
    <t>The DEWALT DWS780 is a professional-grade 12-inch sliding miter saw built for decades of precision cutting. Its robust metal construction and powerful 15-amp motor tackle dimensional lumber and hardwoods without strain. The innovative XPS shadow line system never needs calibration, maintaining perfect accuracy even after years of job site abuse. With extensive cutting capacities and reliable performance, this workshop cornerstone delivers exceptional long-term value.</t>
  </si>
  <si>
    <t>15-20+ years with regular maintenance and proper use</t>
  </si>
  <si>
    <t>Is the DEWALT DWS780 12 Inch Double Bevel Sliding Miter Saw accurate right out of the box?</t>
  </si>
  <si>
    <t>Many users report that the DWS780 is quite accurate from the factory, but some recommend checking and fine-tuning the miter and bevel settings to ensure precise cuts. The saw generally requires minimal adjustment initially for dead-on accuracy.</t>
  </si>
  <si>
    <t>What are the main differences between the DEWALT DWS780 and the DWS779 models?</t>
  </si>
  <si>
    <t>The primary differences include the presence of the XPS light system on the DWS780, which is absent on the DWS779, with the DWS779 also being heavier and manufactured in a different country. Both saws share similar features, but these distinctions affect quality perception and cutting visibility.</t>
  </si>
  <si>
    <t>Has there been any recall or safety fix related to the DEWALT DWS780 miter saw?</t>
  </si>
  <si>
    <t>Yes, DEWALT issued a rear guard recall fix for DWS779, DWS780, and DHS790 saws with date codes from April 2019 through April 2022. A free repair kit with a redesigned rear guard is available to address this safety concern.</t>
  </si>
  <si>
    <t>How smooth and reliable are the sliding rails on the DEWALT DWS780?</t>
  </si>
  <si>
    <t>The original type 1 DWS780 models reportedly had sticky slides on the rails, but DEWALT updated the design in later types for much smoother sliding action, improving reliability and user experience.</t>
  </si>
  <si>
    <t>What safety precautions should be observed when using the DEWALT DWS780 miter saw?</t>
  </si>
  <si>
    <t>Users should ensure the saw is placed on a level, firm surface, clear the table of debris before operation, cut only one workpiece at a time, and verify the fence does not interfere with blade movement at any miter or bevel angle settings. Following these helps prevent accidents and tool instability.</t>
  </si>
  <si>
    <t>Exceptional durability spanning decades</t>
  </si>
  <si>
    <t>XPS shadow line remains accurate without calibration</t>
  </si>
  <si>
    <t>Powers through hardwood without bogging down</t>
  </si>
  <si>
    <t>Maintains perfect accuracy after years of use</t>
  </si>
  <si>
    <t>Poor dust collection system</t>
  </si>
  <si>
    <t>Abrupt motor start causes blade movement</t>
  </si>
  <si>
    <t>Large footprint with space-consuming sliding rails</t>
  </si>
  <si>
    <t>{"frequency":{"frequency":"Weekly / As Needed","description":"Regular maintenance helps ensure optimal performance and longevity of the DWS780 miter saw."},"steps":[{"step":1,"title":"Clean","icon":"clean","description":"Remove dust and sawdust from the saw using compressed air or a vacuum. Use a dry microfiber cloth to wipe down surfaces. Ensure motor air slots are clean to prevent overheating.","products":[{"name":"Compressed Air","price":"$5"},{"name":"Dry Microfiber Cloth","price":"$5"}]},{"step":2,"title":"Condition / Maintain","icon":"condition","description":"Apply a dry lubricant to the rails and pivots. Regularly check and adjust the rails for smooth operation. Ensure the kerf plate is properly aligned and undamaged.","products":[{"name":"Dry Lubricant Spray","price":"$10-15"}]},{"step":3,"title":"Protect / Store","icon":"protect","description":"Store the saw in a dry area, away from chemicals that could damage the guard. Keep the saw stable and secure to prevent tipping.","products":[]}]}</t>
  </si>
  <si>
    <t>Primarily manufactured in China; DeWALT saws, including the DWS780, are assembled in China with global materials.</t>
  </si>
  <si>
    <t>miter saw, sliding compound saw, dewalt power tools, woodworking equipment, construction tools, precision cutting, xps shadow line, professional grade, durable power tools, carpentry equipment</t>
  </si>
  <si>
    <t>Professional woodworking projects, Home renovation and remodeling, Precision crown molding installation, Construction framing work, Fine furniture building</t>
  </si>
  <si>
    <t>""The community is split on convenience features (dust collection is garbage, it's a space hog), but united on durability - this saw outlives most marriages." – Reddit user</t>
  </si>
  <si>
    <t>Finally, something built right. Users report replacing 28-year-old DeWalt saws with this model and running 2012 units daily without issues." – Amazon reviewer</t>
  </si>
  <si>
    <t>SAWSTOP</t>
  </si>
  <si>
    <t>Contractor Table Saw</t>
  </si>
  <si>
    <t>https://www.amazon.com/SAWSTOP-1-75HP-Contractor-Premium-Assembly/dp/B0D9KZHS3G?crid=15P0XPYKWNL9U&amp;amp;dib=eyJ2IjoiMSJ9.X18MZcI2k-QbFi-hndAHpaJQQiu_DmhYbXd5yCq8Y35r2tzvwA7q2Gnga4BnbFFb-T6EjRePlWYK9nVR5Nt9QtbtNWvbrm-vcbrKh3DI2q1U39vUcruGsF9iIp4QTlRsAHqGnpIoU6TtdZ3KL1Gq3GTZ7o3HNBB6MzLXS-40hrTCZTbhVZkR-B37tpzd9no1wnloX4PbcTUMjkTfgFyb4UGuJa07Qjz-Dea2ljFFtg5v-m9TetoBuRuJ2E5CBh-hC3RuxgEzt3s-wR0CkC_AmAt5t7dFvkaMpeVzJ4_x1KM.CR30iBz40Lx1qeQzJ9tu0kdS3uwHG0sdsFA1OgXRGNQ&amp;amp;dib_tag=se&amp;amp;keywords=SAWSTOP+Contractor+Table+Saw&amp;amp;qid=1730745145&amp;amp;sprefix=sawstop+contractor+table+saw%2Caps%2C254&amp;amp;sr=8-1&amp;amp;linkCode=ll1&amp;amp;tag=buyitforlife08-20&amp;amp;linkId=45a66a40aa67c4e2672c0729e40ef595&amp;amp;language=en_US&amp;amp;ref_=as_li_ss_tl</t>
  </si>
  <si>
    <t>https://amzn.to/4oozP4I</t>
  </si>
  <si>
    <t>B0D9KZHS3G</t>
  </si>
  <si>
    <t>https://docs.google.com/document/d/1b_OrB5ksqFycjh8khF9REvbkpt4TvpA-NJxXvxJwFVg</t>
  </si>
  <si>
    <t>https://docs.google.com/document/d/1B4oa6xQBd8yK8DwZS5aE5bXY7EGhnDMa5C_IBjhM0A8/edit</t>
  </si>
  <si>
    <t>https://docs.google.com/document/d/1xYY-Ae3JiEKxYVd9t0ShiVDYGi_Av-yi8b_-i0yN6aE/edit</t>
  </si>
  <si>
    <t>https://docs.google.com/document/d/1EN-zrUWsoKlLeFwN_obyKSubt51rMZZKostYIfmquTc/edit</t>
  </si>
  <si>
    <t>https://docs.google.com/document/d/1DWHCDX9u0Gk1KjJwDik8d2HQB6-9rs6obqX_RIHsO7c/edit</t>
  </si>
  <si>
    <t>https://www.amazon.com/stores/SawStop/page/0917F94B-B727-4631-A0C5-C35E8CEFC855?lp_asin=B0D9KZHS3G&amp;ref_=ast_bln&amp;store_ref=bl_ast_dp_brandLogo_sto</t>
  </si>
  <si>
    <t>https://m.media-amazon.com/images/I/61LZq8vNKUL._AC_SL1500_.jpg</t>
  </si>
  <si>
    <t>https://m.media-amazon.com/images/I/61LZq8vNKUL._AC_SL1500_.jpg, https://m.media-amazon.com/images/I/71PcQpgzGQL._AC_SL1500_.jpg, https://m.media-amazon.com/images/I/71kT1CbrU8L._AC_SL1500_.jpg, https://m.media-amazon.com/images/I/61Wi5U19XuL._AC_SL1500_.jpg</t>
  </si>
  <si>
    <t>In stock                                
Usually ships within 2 to 3 days.</t>
  </si>
  <si>
    <t>Tools &amp; Home Improvement &gt; Power &amp; Hand Tools &gt; Power Tools &gt; Saws &gt; Tile &amp; Masonry Saws</t>
  </si>
  <si>
    <t>Precision, performance and safety all come together to make this the right choice for experts looking for a reliable saw at an affordable price. SawStop Safety System stops on contact with skin. 30" Premium Fence System provides smooth operation, precision measurement and sure lockdown without deflection.</t>
  </si>
  <si>
    <t>The SawStop® Contractor Saw is SawStop’s most customizable saw. The CNS features better-than-hybrid performance and offers reliability and versatility for a variety of users – delivering the performance you need with the peace of mind only SawStop's revolutionary safety system can provide.</t>
  </si>
  <si>
    <t>61.75"L x 40.5"W x 34.75"H</t>
  </si>
  <si>
    <t>Precision, performance and safety all come together to make this the right choice for experts looking for a reliable saw at an affordable price.</t>
  </si>
  <si>
    <t>SawStop Safety System stops on contact with skin.</t>
  </si>
  <si>
    <t>30" Premium Fence System provides smooth operation, precision measurement and sure lockdown without deflection.</t>
  </si>
  <si>
    <t>&lt;p&gt;The community is massively split on SawStop's durability — praised as gold standard safety tech, plagued by critical quality control failures that turn $2000+ saws into paperweights.&lt;/p&gt;&lt;ul&gt;&lt;li&gt;&lt;strong&gt;Safety tech works, reset doesn't:&lt;/strong&gt; One user's blade arbor now slops up and down almost 3/8 inch after brake activation, making saw mechanically unsound and dangerous despite following manual instructions&lt;/li&gt;&lt;li&gt;&lt;strong&gt;Table flatness lottery:&lt;/strong&gt; Multiple reports of brand new PCS cabinet saws arriving with main tables so uneven they're outside spec, with customer service arguing this is whithin spec after dozen pictures&lt;/li&gt;&lt;li&gt;&lt;strong&gt;When it works, it's bulletproof:&lt;/strong&gt; Users who avoid QC issues report cast iron tops, belt drives, and T-Glide fence deliver precision cuts for years — but that's a big IF given the failure stories&lt;/li&gt;&lt;/ul&gt;&lt;br&gt;&lt;p&gt;&lt;strong&gt;Bottom line:&lt;/strong&gt; For a premium tool at this price point, the catastrophic reset failures and table flatness issues are dealbreakers — you're gambling $2000+ on whether you get a lifelong companion or an expensive boat anchor&lt;/p&gt;</t>
  </si>
  <si>
    <t>&lt;p&gt;SawStop's vaunted safety mechanism can lead to a major repairability problem when the reset process fails. Despite the manufacturer's claims, this is not a simple DIY fix.&lt;/p&gt;&lt;ul&gt;&lt;li&gt;&lt;strong&gt;Reset Failure:&lt;/strong&gt; Multiple users report that the contractor model is notoriously difficult to reset after the safety brake activates, unlike what marketing suggests.&lt;/li&gt;&lt;li&gt;&lt;strong&gt;Design Issues:&lt;/strong&gt; After activation, mechanical problems develop (blade arbor slops up/down by 3/8") rendering the saw unsafe and unusable despite following official reset procedures.&lt;/li&gt;&lt;li&gt;&lt;strong&gt;Support Problems:&lt;/strong&gt; Customer service struggles to resolve issues, with one user attempting fixes three separate times without success, effectively turning a $2200+ tool into a non-functional item.&lt;/li&gt;&lt;/ul&gt;&lt;br&gt;&lt;p&gt;&lt;strong&gt;Bottom line:&lt;/strong&gt; While parts exist, the fundamental design flaw in the contractor model's reset mechanism creates a critical failure point that even support staff admit is problematic compared to cabinet models.&lt;/p&gt;</t>
  </si>
  <si>
    <t>&lt;p&gt;SawStop offers a standard 2-year warranty for new contractor saws, covering manufacturing defects and materials when properly registered and purchased from authorized distributors.&lt;/p&gt;&lt;ul&gt;&lt;li&gt;&lt;strong&gt;Duration:&lt;/strong&gt; 2 years for new saws, 6 months to 1 year for refurbished models&lt;/li&gt;&lt;li&gt;&lt;strong&gt;Claim Process:&lt;/strong&gt; Requires contacting SawStop with proof of purchase for replacement parts&lt;/li&gt;&lt;li&gt;&lt;strong&gt;Limitations:&lt;/strong&gt; Doesn't cover misuse, unauthorized repairs, lack of maintenance; warranty voided by unauthorized modifications&lt;/li&gt;&lt;/ul&gt;&lt;br&gt;&lt;p&gt;&lt;strong&gt;Bottom line:&lt;/strong&gt; The warranty is fair but not exceptional for the $2200+ price point. Some users report frustrations with support during warranty claims, especially when dealing with reset issues after safety feature activation.&lt;/p&gt;</t>
  </si>
  <si>
    <t xml:space="preserve">&lt;p&gt;&amp;lt;p&amp;gt;No sustainability information found in the reviews. Users focus entirely on safety features, performance issues, and warranty concerns without mentioning materials, energy use, repairability for environmental reasons, or end-of-life disposal.&amp;lt;/p&amp;gt;&amp;lt;ul&amp;gt;&amp;lt;li&amp;gt;&amp;lt;strong&amp;gt;Missing eco data:&amp;lt;/strong&amp;gt; Reviews discuss catastrophic mechanical failure and reset problems but never address recycled content or manufacturing practices&amp;lt;/li&amp;gt;&amp;lt;li&amp;gt;&amp;lt;strong&amp;gt;Durability concerns:&amp;lt;/strong&amp;gt; One user&amp;#39;s saw became a very expensive boat anchor after safety brake activation, suggesting potential waste issues&amp;lt;/li&amp;gt;&amp;lt;li&amp;gt;&amp;lt;strong&amp;gt;No green claims:&amp;lt;/strong&amp;gt; Neither positive reviews about accuracy nor complaints about quality control touch on environmental impact&amp;lt;/li&amp;gt;&amp;lt;/ul&amp;gt;&amp;lt;br&amp;gt;&amp;lt;p&amp;gt;&amp;lt;strong&amp;gt;Bottom line:&amp;lt;/strong&amp;gt; Can&amp;#39;t assess sustainability without user feedback on materials, longevity, or environmental practices. Default score assigned.&amp;lt;/p&amp;gt;&lt;/p&gt;
</t>
  </si>
  <si>
    <t>&lt;p&gt;SawStop has a strong reputation among woodworkers primarily for its finger-saving safety technology, which creates intense brand loyalty despite premium pricing.&lt;/p&gt;&lt;ul&gt;&lt;li&gt;&lt;strong&gt;Praise:&lt;/strong&gt; Many users consider it the gold standard for table saw safety with multiple testimonials from users who triggered the safety brake and avoided injury. The Professional Cabinet Saw receives consistent praise for build quality.&lt;/li&gt;&lt;li&gt;&lt;strong&gt;Complaints:&lt;/strong&gt; The Contractor model specifically suffers from poor dust collection and an underwhelming fence that often requires immediate upgrades. Some concerning reports of quality control issues with table flatness and difficulties with the brake reset process.&lt;/li&gt;&lt;li&gt;&lt;strong&gt;Warranty:&lt;/strong&gt; 2-year coverage for new saws is somewhat limited given the premium price point.&lt;/li&gt;&lt;/ul&gt;&lt;br&gt;&lt;p&gt;&lt;strong&gt;Bottom line:&lt;/strong&gt; Redditors generally recommend SawStop for the safety technology alone, but advise buyers to either spring for the Professional Cabinet Saw or budget for immediate upgrades to the Contractor model.&lt;/p&gt;</t>
  </si>
  <si>
    <t>SawStop's contractor saw presents a stark value dilemma: unmatched safety technology in a mechanically compromised package. While the flesh-detecting brake system genuinely saves fingers, catastrophic reset failures can render your $2200+ investment useless. Quality control issues with table flatness and problematic reset mechanisms create an unacceptable gamble at this premium price point. Best for safety-conscious hobbyists willing to risk mechanical failures or those who can afford the more reliable Professional Cabinet Saw model instead. The safety tech commands the premium, not the overall build quality.</t>
  </si>
  <si>
    <t>"Safety technology is revolutionary, but the saw itself suffers from critical mechanical flaws that can turn it into an expensive paperweight after brake activation</t>
  </si>
  <si>
    <t>Reset mechanism failures represent a fundamental design flaw that even SawStop support struggles to resolve - not the simple DIY fix marketing suggests</t>
  </si>
  <si>
    <t>Standard 2-year warranty is merely adequate for a $2200+ professional tool, especially given reported difficulties with warranty claims</t>
  </si>
  <si>
    <t>The Professional Cabinet Saw receives praise for reliability, but the Contractor model requires immediate upgrades despite its premium price</t>
  </si>
  <si>
    <t>Users universally value the finger-saving technology while acknowledging you're paying for safety, not exceptional build quality or durability</t>
  </si>
  <si>
    <t>The SawStop Contractor Table Saw delivers professional-grade cutting with its groundbreaking safety technology that stops the blade on skin contact. Featuring a premium 30" fence system for precise measurements and secure lockdowns, this saw combines cast iron construction with intelligent safety features. Ideal for serious woodworkers who demand precision alongside uncompromising protection.</t>
  </si>
  <si>
    <t>10-15 years with proper maintenance, though quality control issues may affect longevity</t>
  </si>
  <si>
    <t>How does the SawStop Contractor Table Saw's safety system work?</t>
  </si>
  <si>
    <t>The SawStop Contractor Table Saw has a unique safety system that detects skin contact with the blade by sensing electrical conductivity. When contact occurs, an aluminum brake cartridge is triggered to stop and retract the blade within milliseconds, significantly reducing injury risk.</t>
  </si>
  <si>
    <t>What motor specifications does the SawStop Contractor Table Saw have?</t>
  </si>
  <si>
    <t>It comes with a 1.75 HP motor that operates on 110V, 15A by default and can be reconfigured to 220V, 7.5A with additional parts (not included).</t>
  </si>
  <si>
    <t>Can the SawStop Contractor Table Saw be equipped with overhead dust collection?</t>
  </si>
  <si>
    <t>The standard blade guard on the SawStop Contractor Saw does not include a dust port and there is no option to upgrade to one from SawStop. Overhead dust collection is not directly supported out of the box for this model, although users may arrange custom setups or enclosures to improve dust collection.</t>
  </si>
  <si>
    <t>How do I reset the SawStop safety system after activation?</t>
  </si>
  <si>
    <t>After the safety system activates, the brake cartridge must be replaced and the saw reset, which involves changing the cartridge and possibly other minor adjustments. Replacement brake cartridges and reset instructions are detailed in the saw’s manual.</t>
  </si>
  <si>
    <t>Is the table slot alignment easier on the SawStop Contractor Saw compared to traditional contractor saws?</t>
  </si>
  <si>
    <t>The table slots and trunnions on the Contractor Saw are mounted similar to traditional contractor saws, which can make blade to slot alignment somewhat challenging compared to cabinet saws. The internal mechanics are not exactly like cabinet saws, so some users find alignment a manual and somewhat difficult process.</t>
  </si>
  <si>
    <t>Finger-saving technology works effectively</t>
  </si>
  <si>
    <t>High-quality cuts when properly set up</t>
  </si>
  <si>
    <t>Strong brand reputation among woodworkers</t>
  </si>
  <si>
    <t>Durable cast iron construction</t>
  </si>
  <si>
    <t>Difficult to reset after brake activation</t>
  </si>
  <si>
    <t>Serious quality control issues reported</t>
  </si>
  <si>
    <t>Contractor model has poor dust collection</t>
  </si>
  <si>
    <t>Limited 2-year warranty for premium price</t>
  </si>
  <si>
    <t>{"frequency":{"frequency":"Seasonally","description":"Perform detailed maintenance every few months to ensure optimal performance of the Contractor Table Saw by SAWSTOP."},"steps":[{"step":1,"title":"Clean","icon":"clean","description":"Turn off the power and unplug the saw. Use a vacuum and brush to remove accumulated sawdust and debris from the interior, including the motor cover and dust collector. Wear a dust mask when using compressed air to avoid inhaling dust.","products":[{"name":"Vacuum Cleaner","price":"$50-100"},{"name":"Dust Mask","price":"$5-10"}]},{"step":2,"title":"Condition / Maintain","icon":"condition","description":"Periodically lubricate the elevation threaded rod, elevation miter gears, tilt rack, worm gear, and front and rear trunnions. Use penetrating oil to clean parts before lubrication. Check and adjust the blade height and angle mechanisms as needed.","products":[{"name":"Penetrating Oil (e.g., WD-40)","price":"$5-10"},{"name":"Lubricant (e.g., silicone spray)","price":"$10-15"}]},{"step":3,"title":"Protect / Store","icon":"protect","description":"Apply paste wax to the cast iron table to prevent rust. Store the saw in a dry area, and cover it to protect against dust and moisture accumulation when not in use.","products":[{"name":"Paste Wax (e.g., Boeshield T-9)","price":"$10-15"},{"name":"Drop Cloth or Cover","price":"$20-30"}]}]}</t>
  </si>
  <si>
    <t>Built in Taiwan to SawStop's engineering and quality specifications, with inspections by SawStop personnel before shipment.</t>
  </si>
  <si>
    <t>table saw, sawstop, safety technology, woodworking tools, contractor saw, precision cutting, workshop equipment, power tools, cabinet making, finger protection</t>
  </si>
  <si>
    <t>Professional woodworking projects, Home workshop cutting tasks, Precision furniture making, Educational workshop settings</t>
  </si>
  <si>
    <t>""When it works, it's bulletproof with cast iron tops and T-Glide fence delivering precision cuts for years - but that's a big IF given the failure stories." – Reddit user</t>
  </si>
  <si>
    <t>After brake activation, my blade arbor now slops up/down by 3/8" making the saw mechanically unsound despite following manual instructions." – Forum reviewer</t>
  </si>
  <si>
    <t>Jobsite Table Saw</t>
  </si>
  <si>
    <t>https://www.amazon.com/SawStop-JSS-120A60-Jobsite-Mobile-Assembly/dp/B07WV5X277?&amp;amp;linkCode=ll1&amp;amp;tag=buyitforlife08-20&amp;amp;linkId=5674359325bb1332076fc3e9361761ce&amp;amp;language=en_US&amp;amp;ref_=as_li_ss_tl</t>
  </si>
  <si>
    <t>https://amzn.to/3WIiiIN</t>
  </si>
  <si>
    <t>B07WV5X277</t>
  </si>
  <si>
    <t>https://docs.google.com/document/d/1sI4KyGefVf_wgCALQ29mGdfkPy8Rop80mqfIEkaVStI</t>
  </si>
  <si>
    <t>https://docs.google.com/document/d/11hsFn_d6JovZh0BH5iUhnCzT-yNySaFbRN-pDQbORxs/edit</t>
  </si>
  <si>
    <t>https://docs.google.com/document/d/1AeAzCIN_KVVkAm0wJ3yytnG0I9j4oPR01qX4tyBs9Kk/edit</t>
  </si>
  <si>
    <t>https://docs.google.com/document/d/1LgyIogbYDllzcxkcbOCofnr1dvPRJ0-c6SNVEsfZHv4/edit</t>
  </si>
  <si>
    <t>https://docs.google.com/document/d/1vi1USPlodT4t_jW6vvkOnNAVVPU6xIZ1GymHwos9mNU/edit</t>
  </si>
  <si>
    <t>https://www.amazon.com/stores/SawStop/page/0917F94B-B727-4631-A0C5-C35E8CEFC855?lp_asin=B07WV5X277&amp;ref_=ast_bln&amp;store_ref=bl_ast_dp_brandLogo_sto</t>
  </si>
  <si>
    <t>https://m.media-amazon.com/images/I/61aKHte9PjL._AC_SL1500_.jpg</t>
  </si>
  <si>
    <t>https://m.media-amazon.com/images/I/61aKHte9PjL._AC_SL1500_.jpg, https://m.media-amazon.com/images/I/61cYzu0IyvL._AC_SL1500_.jpg, https://m.media-amazon.com/images/I/71gHK8bDSKL._AC_SL1500_.jpg, https://m.media-amazon.com/images/I/71u8vU7JcpL._AC_SL1500_.jpg, https://m.media-amazon.com/images/I/71-Fnzu2rjL._AC_SL1500_.jpg, https://m.media-amazon.com/images/I/71au4RN15fL._AC_SL1500_.jpg, https://m.media-amazon.com/images/I/81dsNh7r43L._AC_SL1500_.jpg, https://m.media-amazon.com/images/I/91ABd3RBfhL._AC_SL1500_.jpg, https://m.media-amazon.com/images/I/91HfXfhFIuL._AC_SL1500_.jpg, https://m.media-amazon.com/images/I/81wxaDOnwFL._AC_SL1500_.jpg, https://m.media-amazon.com/images/I/71Q5dPyK5wL._AC_SL1500_.jpg, https://m.media-amazon.com/images/I/71IgDDDHRCL._AC_SL1500_.jpg, https://m.media-amazon.com/images/I/71beOEf+gyL._AC_SL1500_.jpg, https://m.media-amazon.com/images/I/81tSm8rSJSL._AC_SL1500_.jpg, https://m.media-amazon.com/images/I/81+7KYsQ0-L._AC_SL1500_.jpg, https://m.media-amazon.com/images/I/81W1l0x4nbL._AC_SL1500_.jpg, https://m.media-amazon.com/images/I/81mLhdPVQzL._AC_SL1500_.jpg, https://m.media-amazon.com/images/I/61geYcDpPpL._AC_SL1500_.jpg</t>
  </si>
  <si>
    <t>Tools &amp; Home Improvement &gt; Power &amp; Hand Tools &gt; Power Tools &gt; Saws &gt; Table Saws</t>
  </si>
  <si>
    <t>Stowed Dimensions: 26 1/2" L x 29" W x 45" H Class-Leading Table Depth: 24 5/8” table depth means better accuracy and easier, safer cutting One Turn Elevation: Raise and lower the blade in just one turn on the handwheel</t>
  </si>
  <si>
    <t>The Saw StopJobsite Saw Pro delivers durability, Innovation and precision with a design that’s built for the worksite. Take the world’s safest saw wherever the job takes you.</t>
  </si>
  <si>
    <t>48"L x 29"W x 36"H</t>
  </si>
  <si>
    <t>Stowed Dimensions: 26 1/2" L x 29" W x 45" H</t>
  </si>
  <si>
    <t>Class-Leading Table Depth: 24 5/8” table depth means better accuracy and easier, safer cutting</t>
  </si>
  <si>
    <t>One Turn Elevation: Raise and lower the blade in just one turn on the handwheel</t>
  </si>
  <si>
    <t>&lt;p&gt;This saw's built to survive jobsites, but it's not exactly heirloom material. Users report power switches dying, motors catching fire, and that fence... oh, that fence.&lt;/p&gt;&lt;ul&gt;&lt;li&gt;&lt;strong&gt;Stellar support saves the day:&lt;/strong&gt; Multiple users say SawStop shipped free replacement parts even after warranty expired, with one saying the company's customer service matches the high quality of its product&lt;/li&gt;&lt;li&gt;&lt;strong&gt;Critical components fail too often:&lt;/strong&gt; Reports of dead power switches, motor fires, and one user saying everything other than the safety mechanism is hastily thrown together and flimsy&lt;/li&gt;&lt;li&gt;&lt;strong&gt;That fence though:&lt;/strong&gt; Users report it drifts up to 1/8 inch when locking, with one noting their DeWalt's rack-and-pinion fence never had this problem&lt;/li&gt;&lt;/ul&gt;&lt;br&gt;&lt;p&gt;&lt;strong&gt;Bottom line:&lt;/strong&gt; You're buying insurance, not immortality. The safety feature works brilliantly and the company backs their product, but at $1800 you'd expect better build quality. Could've been great, but settles for repairable.&lt;/p&gt;</t>
  </si>
  <si>
    <t>&lt;p&gt;The SawStop Jobsite Table Saw shows strong repairability with excellent manufacturer support but has some limitations in component quality.&lt;/p&gt;&lt;ul&gt;&lt;li&gt;&lt;strong&gt;Parts availability:&lt;/strong&gt; Multiple users report SawStop sending replacement parts for free, even post-warranty, with clear photo-guided instructions for user repairs.&lt;/li&gt;&lt;li&gt;&lt;strong&gt;Support quality:&lt;/strong&gt; Customer service is consistently praised for quickly diagnosing issues over the phone and shipping replacement parts for components like failed power switches.&lt;/li&gt;&lt;li&gt;&lt;strong&gt;Design limitations:&lt;/strong&gt; Heavy plastic construction and frustrating fence mechanism are cited as weaknesses, with many users modifying the saw or building it into custom workbenches.&lt;/li&gt;&lt;/ul&gt;&lt;br&gt;&lt;p&gt;&lt;strong&gt;Bottom line:&lt;/strong&gt; While not built to the highest standards, SawStop's exceptional support system and willingness to provide parts makes this saw maintainable for the long term, though expect to replace components over time.&lt;/p&gt;</t>
  </si>
  <si>
    <t>&lt;p&gt;SawStop offers a 2-year warranty on new Jobsite saws and 6-month warranty on refurbished models, covering defects in materials and workmanship.&lt;/p&gt;&lt;ul&gt;&lt;li&gt;&lt;strong&gt;Coverage:&lt;/strong&gt; The warranty explicitly excludes misuse, accidents, normal wear, unauthorized repairs, and lack of maintenance.&lt;/li&gt;&lt;li&gt;&lt;strong&gt;Service:&lt;/strong&gt; Multiple user reviews confirm excellent customer service, with free replacement parts shipped quickly, sometimes even after warranty expiration.&lt;/li&gt;&lt;li&gt;&lt;strong&gt;Process:&lt;/strong&gt; Warranty claims require contacting SawStop directly, who will determine if the defect is covered before providing replacement parts at no cost.&lt;/li&gt;&lt;/ul&gt;&lt;br&gt;&lt;p&gt;&lt;strong&gt;Bottom line:&lt;/strong&gt; SawStop's 2-year warranty is standard for power tools, but their responsive service and willingness to support products beyond warranty period elevates their reputation. The company resolves most claims fairly and efficiently.&lt;/p&gt;</t>
  </si>
  <si>
    <t xml:space="preserve">&lt;p&gt;&amp;lt;p&amp;gt;No sustainability information found in reviews. Users focus entirely on safety features, build quality, and performance issues — no mentions of materials sourcing, environmental impact, or end-of-life considerations.&amp;lt;/p&amp;gt;&amp;lt;ul&amp;gt;&amp;lt;li&amp;gt;&amp;lt;strong&amp;gt;Repairability Plus:&amp;lt;/strong&amp;gt; Multiple users praise SawStop&amp;#39;s customer service for shipping replacement parts and providing repair instructions, even post-warranty&amp;lt;/li&amp;gt;&amp;lt;li&amp;gt;&amp;lt;strong&amp;gt;Mixed Durability Signals:&amp;lt;/strong&amp;gt; While some report motor fires and switch failures, the company&amp;#39;s support for user-led repairs extends product lifespan&amp;lt;/li&amp;gt;&amp;lt;li&amp;gt;&amp;lt;strong&amp;gt;No Eco Claims:&amp;lt;/strong&amp;gt; Neither the brand nor reviewers discuss recycled materials, energy efficiency, or sustainable manufacturing practices&amp;lt;/li&amp;gt;&amp;lt;/ul&amp;gt;&amp;lt;br&amp;gt;&amp;lt;p&amp;gt;&amp;lt;strong&amp;gt;Bottom line:&amp;lt;/strong&amp;gt; Without concrete sustainability data, this scores neutral at 5.0. The excellent repair support prevents a lower score, but absence of any environmental considerations or materials transparency prevents a higher one.&amp;lt;/p&amp;gt;&lt;/p&gt;
</t>
  </si>
  <si>
    <t>&lt;p&gt;SawStop's Jobsite Table Saw receives strong but nuanced community approval, with the safety system as its defining feature.&lt;/p&gt;&lt;ul&gt;&lt;li&gt;&lt;strong&gt;Safety System:&lt;/strong&gt; Multiple users credit it with saving fingers, turning potential disasters into minor scratches. This safety feature alone justifies the premium price for many users.&lt;/li&gt;&lt;li&gt;&lt;strong&gt;Build Quality Concerns:&lt;/strong&gt; Many users report the fence is inaccurate and drifts when locking down, requiring workarounds. The saw is widely considered underpowered for its price point.&lt;/li&gt;&lt;li&gt;&lt;strong&gt;Customer Service:&lt;/strong&gt; SawStop's support team receives exceptional praise for quickly resolving issues, often sending replacement parts even outside warranty.&lt;/li&gt;&lt;/ul&gt;&lt;br&gt;&lt;p&gt;&lt;strong&gt;Bottom line:&lt;/strong&gt; Redditors consistently recommend it primarily for the safety technology, while acknowledging you're paying a premium for protection rather than superior build quality compared to DeWalt's competing jobsite saw.&lt;/p&gt;</t>
  </si>
  <si>
    <t>The SawStop Jobsite Table Saw is insurance for your fingers, not an heirloom tool. At $1800, you're paying for the exceptional safety system and responsive customer service, not superior build quality. It's BIFL in the sense that the company will help you keep it running long-term through excellent parts support, even beyond warranty. Ideal for safety-conscious woodworkers who value finger preservation over fence precision and are willing to repair or modify components over time.</t>
  </si>
  <si>
    <t>"Safety mechanism works flawlessly but build quality disappoints with reports of power switch failures, motor fires, and a consistently problematic fence</t>
  </si>
  <si>
    <t>Exceptional repairability thanks to SawStop's willingness to provide free replacement parts and clear repair instructions, even post-warranty</t>
  </si>
  <si>
    <t>Standard 2-year warranty is unremarkable, but the company's actual support practice extends well beyond the official terms</t>
  </si>
  <si>
    <t>Overpriced when judged solely on performance and durability, but potentially priceless if it saves a single finger</t>
  </si>
  <si>
    <t>Community consensus: you're buying excellent safety technology and customer service, not superior woodworking precision</t>
  </si>
  <si>
    <t>The SawStop Jobsite Table Saw combines precise cutting capability with industry-leading safety technology that prevents serious injuries. Featuring a deep 24⅝-inch table for improved accuracy, single-turn blade height adjustment, and compact storage dimensions, this saw is engineered for professional reliability. The patented flesh-detection system instantly stops the blade upon contact, providing essential protection for woodworkers who value both performance and safety.</t>
  </si>
  <si>
    <t>8-10 years with regular use and proper maintenance</t>
  </si>
  <si>
    <t>What kind of blades can I use with the Jobsite Table Saw Pro?</t>
  </si>
  <si>
    <t>You can use any standard-tooth 10-inch steel blade with steel or carbide teeth. Blade coatings or other specialized coatings are not required.</t>
  </si>
  <si>
    <t>How does the SawStop safety system work?</t>
  </si>
  <si>
    <t>The SawStop safety system detects when the blade contacts skin and stops the spinning blade in less than 5 milliseconds, dropping it below the table, which typically limits injury to a minor scratch.</t>
  </si>
  <si>
    <t>What happens if the safety system is activated?</t>
  </si>
  <si>
    <t>When activated, the brake cartridge and blade must be replaced, but the saw itself is not permanently damaged—the safety system can be reset with new parts.</t>
  </si>
  <si>
    <t>Can I cut conductive materials with this saw?</t>
  </si>
  <si>
    <t>No, you should not cut conductive materials (like wet or green wood, or wood with metal embedded) as they may trigger the safety system and require replacement of the brake and blade.</t>
  </si>
  <si>
    <t>Is the saw portable and easy to store?</t>
  </si>
  <si>
    <t>Yes, the Jobsite Table Saw Pro features a mobile cart with a simple foot pedal for extending and collapsing, and includes onboard storage for accessories, making it convenient for transport and compact storage.</t>
  </si>
  <si>
    <t>Finger-saving safety technology actually works</t>
  </si>
  <si>
    <t>Exceptional customer service and support</t>
  </si>
  <si>
    <t>Replacement parts provided even post-warranty</t>
  </si>
  <si>
    <t>Clear repair instructions for user fixes</t>
  </si>
  <si>
    <t>Fence drifts up to 1/8 inch</t>
  </si>
  <si>
    <t>Reports of power switches failing</t>
  </si>
  <si>
    <t>Underpowered for the premium price</t>
  </si>
  <si>
    <t>Some components described as flimsy</t>
  </si>
  <si>
    <t>{"frequency":{"frequency":"Monthly / As Needed","description":"Clean accumulated sawdust and debris frequently, typically monthly or more often in dusty environments. Inspect and lubricate blade height and tilt mechanisms periodically for optimal performance."},"steps":[{"step":1,"title":"Clean","icon":"clean","description":"Turn off and unplug the saw before cleaning. Remove the throat insert and blade for better access. Use a vacuum and brush to remove sawdust and wood chips from inside the saw, motor cover, and dust collector. Avoid using compressed air without proper respiratory protection.","products":[{"name":"Shop Vacuum Cleaner","price":"$50-100"},{"name":"Soft Bristle Brush","price":"$8-15"},{"name":"Dust Mask or Respirator","price":"$15-30"}]},{"step":2,"title":"Condition / Maintain","icon":"condition","description":"Lubricate elevation threaded rod, miter gears, tilt rack, worm gear, and trunnions to ensure smooth adjustment and blade movement. Check drive belts periodically for wear and adjustment. Inspect the brake cartridge after 50 hours of use to ensure no sawdust infiltration.","products":[{"name":"Dry Lubricant or Light Machine Oil","price":"$10-20"}]},{"step":3,"title":"Protect / Store","icon":"protect","description":"Keep the saw in a dry, well-ventilated area. Protect cast iron surfaces with paste wax such as Tool Wax or Boeshield T-9 to prevent rust. Avoid placing beverages or liquids on the saw surface to prevent corrosion.","products":[{"name":"Tool Wax or Boeshield T-9","price":"$15-25"}]}]}</t>
  </si>
  <si>
    <t>SawStop Jobsite Table Saws are manufactured in Taiwan, though the company is headquartered in Oregon, USA.</t>
  </si>
  <si>
    <t>table saw, safety technology, flesh detection, jobsite tools, woodworking equipment, precision cutting, portable power tools, workshop essentials, professional grade</t>
  </si>
  <si>
    <t>Professional jobsite woodworking, Home workshop projects, Precision cutting and ripping, Educational woodshop environments, Small space workshops</t>
  </si>
  <si>
    <t>""Everything other than the safety mechanism is hastily thrown together and flimsy. You're buying insurance, not immortality." – Reddit user</t>
  </si>
  <si>
    <t>SawStop shipped free replacement parts even after warranty expired. Their customer service matches the high quality of their product." – Amazon reviewer</t>
  </si>
  <si>
    <t>5007F Skillsaw / Circular Saw</t>
  </si>
  <si>
    <t>https://www.amazon.com/Makita-5007F-7-1-4-Inch-Circular/dp/B004YIALZI?&amp;amp;linkCode=ll1&amp;amp;tag=buyitforlife08-20&amp;amp;linkId=067f0153bba304000d02621d9758634b&amp;amp;language=en_US&amp;amp;ref_=as_li_ss_tl</t>
  </si>
  <si>
    <t>https://amzn.to/3WGc7oD</t>
  </si>
  <si>
    <t>B004YIALZI</t>
  </si>
  <si>
    <t>https://docs.google.com/document/d/1dhH0vrXTzK2NwjU9D0T_fNPnPEBeeppYzl3kdYWKKHs</t>
  </si>
  <si>
    <t>https://docs.google.com/document/d/1o4bw5K4x1UMfY8od-eLvLCIryRRuCF0xuB7TqsbD1rY/edit</t>
  </si>
  <si>
    <t>https://docs.google.com/document/d/1e5d46hkN4hcIQpawyT-hkJoGYQB_T7pH6JZZWXLznMY/edit</t>
  </si>
  <si>
    <t>https://docs.google.com/document/d/14EE9EUlMygJdjZIzOhw3i5XoBznKa0NmtCQnysrNXkw/edit</t>
  </si>
  <si>
    <t>https://www.amazon.com/stores/MakitaPowerTools/page/1DEFC5EF-940F-445B-9555-0DA6545E0C3A?is_byline_deeplink=true&amp;deeplink=1DEFC5EF-940F-445B-9555-0DA6545E0C3A&amp;redirect_store_id=1DEFC5EF-940F-445B-9555-0DA6545E0C3A&amp;lp_asin=B004YIALZI&amp;ref_=ast_bln&amp;store_ref=bl_ast_dp_brandLogo_sto</t>
  </si>
  <si>
    <t>https://m.media-amazon.com/images/I/71-zmp7kV5L._AC_SL1500_.jpg</t>
  </si>
  <si>
    <t>https://m.media-amazon.com/images/I/71-zmp7kV5L._AC_SL1500_.jpg, https://m.media-amazon.com/images/I/712TbKod8rL._AC_SL1500_.jpg, https://m.media-amazon.com/images/I/61MamEDTVEL._AC_SL1500_.jpg, https://m.media-amazon.com/images/I/61XdzYOuqIL._AC_SL1500_.jpg, https://m.media-amazon.com/images/I/71qDod0okTL._AC_SL1500_.jpg, https://m.media-amazon.com/images/I/71rHRx4Xr+L._AC_SL1500_.jpg, https://m.media-amazon.com/images/I/71fpM5p1e0L._AC_SL1500_.jpg, https://m.media-amazon.com/images/I/71Dfv5gXYBL._AC_SL1500_.jpg, https://m.media-amazon.com/images/I/71okdMEMOvL._AC_SL1500_.jpg, https://m.media-amazon.com/images/I/711x4Z9dawL._AC_SL1500_.jpg, https://m.media-amazon.com/images/I/71IUNxI83bL._AC_SL1500_.jpg, https://m.media-amazon.com/images/I/61Hy15lUr1L._AC_SL1500_.jpg, https://m.media-amazon.com/images/I/71DCH01MLVL._AC_SL1500_.jpg, https://m.media-amazon.com/images/I/71VG6NUwI0L._AC_SL1500_.jpg, https://m.media-amazon.com/images/I/715IV7b1McL._AC_SL1500_.jpg</t>
  </si>
  <si>
    <t>Tools &amp; Home Improvement &gt; Power &amp; Hand Tools &gt; Power Tools &gt; Saws &gt; Circular Saws</t>
  </si>
  <si>
    <t>Powerful 15 AMP motor delivers 5,800 RPM for proven performance and jobsite durability Lower guard design improves performance when making bevel and narrow cuts Large cutting capacity (2-3/8" at 90°, 1-3/4" at 45°) Two built-in LED lights illuminate the line of cut for increased accuracy Well balanced design for superior handling and performance Conveniently located shaft lock for easy blade replacement AC/DC switch allows for use with alternative power sources All-ball bearing construction engineered for longer tool life Ideal for framers, builders, masons and siding contractors</t>
  </si>
  <si>
    <t>Product Description               Makita engineered the 7-1/4” Circular Saw (model 5007F) with pro framers in mind, combining power and performance with ease-of-use features, superior balance, and job site durability. The 5007F is ideal for a range of framing and cutting applications. The 5007F has a powerful 15. 0 AMP motor and a high power-to-weight ratio, with all ball bearing construction and a heavy gauge aluminum wraparound base engineered for improved durability and straighter cuts. The 5007F has a large cutting capacity (2-3/8” at 90°, 1-3/4” at 45°) with a maximum bevel capacity of 0°-45° for the most common angles. Makita engineered ease-of-use features into the saw with large and easy-to-read markings on the depth and bevel scales. Blade changes are more convenient with a flat motor housing design for increased stability when changing blades, with a conveniently located shaft lock for easy blade replacement. Visibility is improved with two built-in LED lights and a built-in dust blower engineered to clear the line of cut. The 5007F is engineered for framing walls, siding, roofs and floors using a range of dimensional lumber and engineered lumber including OSB, LVL, PSL, plywood, and more. It is ideal for framers, builders, masons, carpenters, and general contractors seeking a best-in-class 7-1/4” circular saw.                  From the Manufacturer               Makita listened to the pro-user and engineered the 5007F 7-1/4-Inch Circular Saw with user-friendly features combined with power, weight, balance, and job-site durability. Makita-built motor engineered for versatile power.</t>
  </si>
  <si>
    <t>14.25"L x 10"W x 10"H</t>
  </si>
  <si>
    <t>Powerful 15 AMP motor delivers 5,800 RPM for proven performance and jobsite durability</t>
  </si>
  <si>
    <t>Lower guard design improves performance when making bevel and narrow cuts</t>
  </si>
  <si>
    <t>Large cutting capacity (2-3/8" at 90°, 1-3/4" at 45°)</t>
  </si>
  <si>
    <t>Two built-in LED lights illuminate the line of cut for increased accuracy</t>
  </si>
  <si>
    <t>Well balanced design for superior handling and performance</t>
  </si>
  <si>
    <t>&lt;p&gt;This is peak workhorse territory — a saw that professionals abuse daily for decades and weekend warriors pass down to their kids. The evidence is overwhelming: users report 20-30 years of heavy use, with some still running units from 1995.&lt;/p&gt;&lt;ul&gt;&lt;li&gt;&lt;strong&gt;Built like a tank:&lt;/strong&gt; Professionals mention dropping them off roofs and they keep running. One framer says they only replace them when the triggers fail after years of abuse, and even then they just swap the trigger.&lt;/li&gt;&lt;li&gt;&lt;strong&gt;Repairable design:&lt;/strong&gt; Multiple users highlight easy maintenance like changing carbon brushes and triggers. This isn't disposable junk — it's built to be fixed when parts wear out.&lt;/li&gt;&lt;li&gt;&lt;strong&gt;Some modern compromises:&lt;/strong&gt; Recent models use plastic adjustment brackets instead of all-metal like older versions, which worries some pros about long-term durability.&lt;/li&gt;&lt;/ul&gt;&lt;br&gt;&lt;p&gt;&lt;strong&gt;Bottom line:&lt;/strong&gt; The 5007F follows the classic BIFL formula — overbuilt, repairable, and proven over decades. Just know you're trading weight for that durability.&lt;/p&gt;</t>
  </si>
  <si>
    <t>&lt;p&gt;The Makita 5007F circular saw scores exceptionally well for repairability with multiple professional users confirming long-term serviceability.&lt;/p&gt;&lt;ul&gt;&lt;li&gt;&lt;strong&gt;Parts access:&lt;/strong&gt; Users specifically mention replacing triggers and carbon brushes without difficulty. One professional framer states they use them until triggers don't click anymore and then easily replace those components.&lt;/li&gt;&lt;li&gt;&lt;strong&gt;Longevity evidence:&lt;/strong&gt; Many reviewers report 20-30 years of continuous service from older models with basic maintenance, indicating robust internal components and continued parts availability.&lt;/li&gt;&lt;li&gt;&lt;strong&gt;Design considerations:&lt;/strong&gt; Some recent models have plastic adjustment brackets which could affect long-term durability compared to all-metal versions in older models, but core components remain highly serviceable.&lt;/li&gt;&lt;li&gt;&lt;strong&gt;Documentation:&lt;/strong&gt; Standard construction and widespread adoption means repair information is readily available, though official repair manuals weren't specifically mentioned.&lt;/li&gt;&lt;/ul&gt;&lt;br&gt;&lt;p&gt;&lt;strong&gt;Bottom line:&lt;/strong&gt; With standard tools and minimal technical knowledge, most users can keep this saw running for decades through part replacement and basic maintenance.&lt;/p&gt;</t>
  </si>
  <si>
    <t>&lt;p&gt;Makita offers a standard 1-year limited warranty on the 5007F circular saw, covering defects in materials and workmanship from the date of original purchase.&lt;/p&gt;&lt;ul&gt;&lt;li&gt;&lt;strong&gt;Claim Process:&lt;/strong&gt; Requires returning the complete tool prepaid to a Makita Factory or Authorized Service Center for repair or replacement.&lt;/li&gt;&lt;li&gt;&lt;strong&gt;Additional Protection:&lt;/strong&gt; Includes a 30-day satisfaction guarantee allowing return for replacement or refund at Makita's discretion.&lt;/li&gt;&lt;li&gt;&lt;strong&gt;Limitations:&lt;/strong&gt; Excludes normal wear and tear, misuse, improper maintenance, or alterations by third parties. Does not cover accessories or consumables like saw blades.&lt;/li&gt;&lt;/ul&gt;&lt;br&gt;&lt;p&gt;&lt;strong&gt;Bottom line:&lt;/strong&gt; A standard manufacturer warranty for power tools with no exceptional provisions, but Makita has a solid reputation for build quality that often exceeds the warranty period.&lt;/p&gt;</t>
  </si>
  <si>
    <t xml:space="preserve">&lt;p&gt;&amp;lt;p&amp;gt;No sustainability information found in the reviews. Users don&amp;#39;t mention recycled materials, energy efficiency, packaging waste, or environmental practices.&amp;lt;/p&amp;gt;&amp;lt;ul&amp;gt;&amp;lt;li&amp;gt;&amp;lt;strong&amp;gt;Repairability:&amp;lt;/strong&amp;gt; Multiple users highlight easy repairs - one framer says they even replace triggers to extend life, which reduces waste through repair instead of replacement&amp;lt;/li&amp;gt;&amp;lt;li&amp;gt;&amp;lt;strong&amp;gt;Longevity:&amp;lt;/strong&amp;gt; Built to last 20-30+ years according to many owners, with one user still using a saw bought used in 1995 - extreme durability means less frequent replacements&amp;lt;/li&amp;gt;&amp;lt;li&amp;gt;&amp;lt;strong&amp;gt;Build quality concerns:&amp;lt;/strong&amp;gt; Some users note newer models use plastic components instead of all-metal construction, potentially reducing lifespan compared to older versions&amp;lt;/li&amp;gt;&amp;lt;/ul&amp;gt;&amp;lt;br&amp;gt;&amp;lt;p&amp;gt;&amp;lt;strong&amp;gt;Bottom line:&amp;lt;/strong&amp;gt; While the saw scores points for repairability and extreme longevity (key sustainability factors), there&amp;#39;s zero information about materials sourcing, manufacturing practices, or end-of-life recycling. Default score of 5.0 reflects this lack of environmental data.&amp;lt;/p&amp;gt;&lt;/p&gt;
</t>
  </si>
  <si>
    <t>&lt;p&gt;The Makita 5007F circular saw has a stellar reputation among both professionals and DIYers as a true BIFL tool with decades-long durability.&lt;/p&gt;&lt;ul&gt;&lt;li&gt;&lt;strong&gt;Longevity:&lt;/strong&gt; Many users report their Makita saws lasting 20-30+ years even under professional use conditions. Framers mention dropping them from roofs and still getting reliable service.&lt;/li&gt;&lt;li&gt;&lt;strong&gt;Repairability:&lt;/strong&gt; Frequently praised for being easy to maintain and repair, with users specifically mentioning replacing triggers and carbon brushes to extend lifespan.&lt;/li&gt;&lt;li&gt;&lt;strong&gt;Quality construction:&lt;/strong&gt; Solid build with a rigid base plate that doesn't flex, ensuring accurate cuts and contributing to its durability.&lt;/li&gt;&lt;li&gt;&lt;strong&gt;Trade-offs:&lt;/strong&gt; Weight is mentioned as the main drawback, and some users note the lack of included accessories like rip fences.&lt;/li&gt;&lt;/ul&gt;&lt;br&gt;&lt;p&gt;&lt;strong&gt;Bottom line:&lt;/strong&gt; The consistent theme across reviews is "buy it the first time" with numerous testimonials of multi-decade usage making this a genuine BIFL community favorite.&lt;/p&gt;</t>
  </si>
  <si>
    <t>The Makita 5007F circular saw is genuine BIFL territory with documented 20-30 year lifespans under professional abuse. Built like a tank with easily replaceable components, it follows the classic BIFL formula—overbuilt and repairable. The mediocre 1-year warranty is practically irrelevant given its proven multi-decade durability. Perfect for professionals or serious DIYers willing to accept the weight trade-off for bulletproof construction. Recent models use some plastic components versus all-metal in older versions—the only potential compromise in an otherwise exemplary tool.</t>
  </si>
  <si>
    <t>"Professionals report 20-30 years of heavy daily use, with units from 1995 still operating after being dropped from roofs</t>
  </si>
  <si>
    <t>Exceptionally repairable—carbon brushes and triggers can be replaced with standard tools and minimal technical knowledge</t>
  </si>
  <si>
    <t>Standard 1-year warranty is the weak point, but largely irrelevant given the decades of actual service life</t>
  </si>
  <si>
    <t>The weight penalty is the primary trade-off for uncompromising durability—a worthwhile exchange for those valuing longevity</t>
  </si>
  <si>
    <t>Consistently praised by professionals as the standard for reliability, with plastic adjustment brackets in newer models being the only common concern</t>
  </si>
  <si>
    <t>The Makita 5007F Circular Saw is built for decades of professional use with its powerful 15 AMP motor delivering 5,800 RPM. Featuring a robust construction with all-ball bearing design, this workhorse handles large cutting capacities (2-3/8" at 90°) with precision. Built-in LED lights illuminate the cut line while the well-balanced frame ensures superior control and handling during demanding cutting tasks.</t>
  </si>
  <si>
    <t>20-30 years of regular use with basic maintenance and occasional part replacement</t>
  </si>
  <si>
    <t>What type of motor does the Makita 5007F circular saw have?</t>
  </si>
  <si>
    <t>The Makita 5007F features a powerful 15-amp Makita-built motor, delivering high torque and up to 5,800 RPM for professional-grade cutting and framing applications.</t>
  </si>
  <si>
    <t>What is the cutting capacity of the 5007F at both 90° and 45°?</t>
  </si>
  <si>
    <t>At 90°, the cutting capacity is 2-3/8 inches; at 45°, it is 1-3/4 inches, suitable for a wide range of framing and cross-cutting tasks.</t>
  </si>
  <si>
    <t>Does the 5007F have any features for improved visibility and dust management?</t>
  </si>
  <si>
    <t>Yes, it includes two built-in LED lights for clear line-of-sight and a built-in dust blower to help keep the cutting line visible and free from debris.</t>
  </si>
  <si>
    <t>How easy is it to change the blade on the 5007F?</t>
  </si>
  <si>
    <t>Blade changes are designed for convenience with a flat motor housing and a shaft lock located for easy access, making blade replacement straightforward.</t>
  </si>
  <si>
    <t>Is the 5007F suitable for both corded and cordless power sources?</t>
  </si>
  <si>
    <t>No, the 5007F is a corded circular saw and is not offered in a cordless version; however, it does have an AC/DC switch to accommodate different corded power sources.</t>
  </si>
  <si>
    <t>20-30 year lifespan even with abuse</t>
  </si>
  <si>
    <t>Easily repairable with replaceable parts</t>
  </si>
  <si>
    <t>Built like a tank for professional use</t>
  </si>
  <si>
    <t>Rigid baseplate ensures accurate cuts</t>
  </si>
  <si>
    <t>Heavier than competing circular saws</t>
  </si>
  <si>
    <t>Newer models use some plastic components</t>
  </si>
  <si>
    <t>No included accessories like rip fence</t>
  </si>
  <si>
    <t>{"frequency":{"frequency":"As Needed","description":"Inspect and maintain the saw before each use and after heavy or dusty work for safety and longevity."},"steps":[{"step":1,"title":"Clean","icon":"clean","description":"Wipe the saw body, base plate, and blade area with a dry, lint-free cloth after each use to remove dust and debris. Use a brush for built-up sawdust in hard-to-reach areas. Avoid solvents or excessive water near electrical components.","products":[{"name":"Lint-free Microfiber Cloth","price":"$5"},{"name":"Soft-Bristle Brush","price":"$8"}]},{"step":2,"title":"Condition / Maintain","icon":"condition","description":"Regularly check and clean carbon brushes, replacing them when worn to the limit mark (both should be replaced at the same time with identical brushes). Lightly lubricate moving parts such as the bevel and depth adjustment mechanisms with a small amount of silicone spray for smooth operation.","products":[{"name":"Makita Carbon Brushes (5007F compatible)","price":"$15-20"},{"name":"Silicone Spray Lubricant","price":"$10"}]},{"step":3,"title":"Protect / Store","icon":"protect","description":"Store the saw in a dry, dust-free environment, ideally in its case or on a shelf. Keep the blade guard retracted if storing for long periods to prevent spring fatigue.","products":[]}]}</t>
  </si>
  <si>
    <t>Makita's 5007F circular saw is manufactured in China, which is the primary location for Makita’s production of corded power tools sold in the United States.</t>
  </si>
  <si>
    <t>circular saw, makita power tools, durable construction equipment, professional woodworking, home renovation tools, high-torque saw, led-equipped tools, repairable power tools, framing equipment, long-lasting saw</t>
  </si>
  <si>
    <t>Professional framing and construction, Home renovation projects, Precision woodcutting, Jobsite cutting with alternative power sources, Long-term workshop use</t>
  </si>
  <si>
    <t>""This is peak workhorse territory—a saw that professionals abuse daily for decades and weekend warriors pass down to their kids." – Professional framer</t>
  </si>
  <si>
    <t>I use them until the triggers don't click anymore and then easily replace those components, getting 20-30 years of continuous service." – Reddit user</t>
  </si>
  <si>
    <t>Ben</t>
  </si>
  <si>
    <t>Davis Machinist's Apron</t>
  </si>
  <si>
    <t>https://www.amazon.com/BEN-DAVIS-Machinists-Apron-Black/dp/B00UHAREX4?&amp;amp;linkCode=ll1&amp;amp;tag=buyitforlife08-20&amp;amp;linkId=68638009e728d749dd865c4a602bb4d7&amp;amp;language=en_US&amp;amp;ref_=as_li_ss_tl</t>
  </si>
  <si>
    <t>https://amzn.to/42NxBU5</t>
  </si>
  <si>
    <t>B00UHAREX4</t>
  </si>
  <si>
    <t>https://docs.google.com/document/d/1PHmxNsGgvK1_rbd1Gg1eEvrzWVo5cWaU4ApyaKPcgus</t>
  </si>
  <si>
    <t>https://docs.google.com/document/d/1UWttYQKZPPuYQPDKYw3cpC5RG_h7sIvFBxhqwdddVus/edit</t>
  </si>
  <si>
    <t>https://docs.google.com/document/d/1wMyLU9NyXtAL_bVh3xc7nT_IWqkF5OrY-QouM63-q0U/edit</t>
  </si>
  <si>
    <t>https://docs.google.com/document/d/1SJhHWcAvCdomGsSBmioUNKYtLcaj9m7qozI05hTSsIk/edit</t>
  </si>
  <si>
    <t>https://www.amazon.com/Ben-Davis/b/ref=bl_sl_s_ap_web_20245598011?ie=UTF8&amp;node=20245598011&amp;field-lbr_brands_browse-bin=Ben+Davis</t>
  </si>
  <si>
    <t>https://m.media-amazon.com/images/I/61qpnhymLgL._AC_SL1000_.jpg</t>
  </si>
  <si>
    <t>https://m.media-amazon.com/images/I/61qpnhymLgL._AC_SL1000_.jpg, https://m.media-amazon.com/images/I/71rW817R3NL._AC_SL1000_.jpg, https://m.media-amazon.com/images/I/71zM0io72zL._AC_SL1000_.jpg, https://m.media-amazon.com/images/I/81Oc-Eh0f5L._AC_SL1000_.jpg</t>
  </si>
  <si>
    <t>Home &amp; Kitchen &gt; Kitchen &amp; Dining &gt; Kitchen &amp; Table Linens &gt; Aprons</t>
  </si>
  <si>
    <t>Durable fabric, retains color One size fits most.</t>
  </si>
  <si>
    <t>Durable fabric, retains color</t>
  </si>
  <si>
    <t>One size fits most.</t>
  </si>
  <si>
    <t>&lt;p&gt;This once-legendary apron has fallen hard. Long-time customers who owned previous versions for 15+ years are now watching seams fail after one week.&lt;/p&gt;&lt;ul&gt;&lt;li&gt;&lt;strong&gt;Material still solid:&lt;/strong&gt; Heavy-duty denim core remains protective against oil and grime, earning praise from machinists and shop workers&lt;/li&gt;&lt;li&gt;&lt;strong&gt;Construction quality tanked:&lt;/strong&gt; Multiple reports of seams coming apart after minimal use - one user saw failure after just 1 wash and 1 week of wearing&lt;/li&gt;&lt;li&gt;&lt;strong&gt;Production moved to China:&lt;/strong&gt; Decade-long customers confirm quality dropped when manufacturing left USA, with higher prices for inferior stitching&lt;/li&gt;&lt;/ul&gt;&lt;br&gt;&lt;p&gt;&lt;strong&gt;Bottom line:&lt;/strong&gt; The Ben Davis name still carries weight, but recent buyers are getting 2-year aprons at 15-year prices. Skip unless you find old stock.&lt;/p&gt;</t>
  </si>
  <si>
    <t>&lt;p&gt;The Ben Davis Machinist's Apron is highly repairable due to its simple construction, though quality has reportedly declined recently.&lt;/p&gt;&lt;ul&gt;&lt;li&gt;&lt;strong&gt;Repair Accessibility:&lt;/strong&gt; Straightforward repairs possible with basic sewing skills - seams coming apart (reported after just one week by some users) can be reinforced with standard tools.&lt;/li&gt;&lt;li&gt;&lt;strong&gt;Parts &amp; Materials:&lt;/strong&gt; Made from durable denim that can be patched easily. Users report the core material remains strong, and replacement straps or new pockets can be added as needed.&lt;/li&gt;&lt;li&gt;&lt;strong&gt;Longevity Potential:&lt;/strong&gt; Despite recent quality concerns, the apron's simple design allows for multiple repairs over time. One user mentioned having a previous version for 15 years, suggesting good repairability.&lt;/li&gt;&lt;/ul&gt;&lt;br&gt;&lt;p&gt;&lt;strong&gt;Bottom line:&lt;/strong&gt; Easy to fix with standard sewing tools and techniques, requiring only basic skills to maintain. Quality issues might mean more frequent repairs needed, but the simple construction makes this straightforward.&lt;/p&gt;</t>
  </si>
  <si>
    <t>&lt;p&gt;Ben Davis Machinist's Apron offers only a basic 90-day warranty for defects in material and workmanship, which is inadequate for a product that was historically known to last 10+ years.&lt;/p&gt;&lt;ul&gt;&lt;li&gt;&lt;strong&gt;Limited Duration:&lt;/strong&gt; 90-day coverage period is extremely short for a workwear item meant for daily use&lt;/li&gt;&lt;li&gt;&lt;strong&gt;Basic Coverage:&lt;/strong&gt; Only manufacturing defects are covered; normal wear and tear excluded&lt;/li&gt;&lt;li&gt;&lt;strong&gt;Declining Quality:&lt;/strong&gt; Multiple user reports of seams falling apart after just one week and one wash suggest quality issues that may appear after the warranty expires&lt;/li&gt;&lt;/ul&gt;&lt;br&gt;&lt;p&gt;&lt;strong&gt;Bottom line:&lt;/strong&gt; This short warranty reflects the product's apparent quality decline after manufacturing moved overseas. For a BIFL product, a 90-day warranty signals low manufacturer confidence in longevity.&lt;/p&gt;</t>
  </si>
  <si>
    <t xml:space="preserve">&lt;p&gt;&amp;lt;p&amp;gt;No sustainability information found in the reviews. Users focus entirely on durability, functionality, and recent quality decline without mentioning materials sourcing, environmental impact, or end-of-life considerations.&amp;lt;/p&amp;gt;&amp;lt;ul&amp;gt;&amp;lt;li&amp;gt;&amp;lt;strong&amp;gt;Material choice:&amp;lt;/strong&amp;gt; Heavy-duty denim is durable but no info on whether it&amp;#39;s organic, recycled, or sustainably sourced&amp;lt;/li&amp;gt;&amp;lt;li&amp;gt;&amp;lt;strong&amp;gt;Manufacturing shift:&amp;lt;/strong&amp;gt; Production moved from USA to China, but environmental implications aren&amp;#39;t discussed by reviewers&amp;lt;/li&amp;gt;&amp;lt;li&amp;gt;&amp;lt;strong&amp;gt;Longevity concerns:&amp;lt;/strong&amp;gt; One user had an apron last 15 years (great for waste reduction), but recent buyers report seams failing after one week&amp;lt;/li&amp;gt;&amp;lt;/ul&amp;gt;&amp;lt;br&amp;gt;&amp;lt;p&amp;gt;&amp;lt;strong&amp;gt;Bottom line:&amp;lt;/strong&amp;gt; Without sustainability data from reviews, this gets a neutral 5.0. The historical 15-year lifespan would score well, but recent quality issues suggest the current version won&amp;#39;t achieve BIFL status.&amp;lt;/p&amp;gt;&lt;/p&gt;
</t>
  </si>
  <si>
    <t>&lt;p&gt;Ben Davis Machinist's Apron has a long-standing reputation but faces serious criticism over recent quality decline.&lt;/p&gt;&lt;ul&gt;&lt;li&gt;&lt;strong&gt;Historical reputation:&lt;/strong&gt; Previously considered BIFL with users reporting 10-15 years of service from older versions.&lt;/li&gt;&lt;li&gt;&lt;strong&gt;Recent quality concerns:&lt;/strong&gt; Loyal customers report manufacturing shift from USA to China coinciding with seams coming apart after just one wash.&lt;/li&gt;&lt;li&gt;&lt;strong&gt;Availability issues:&lt;/strong&gt; Redditors frequently mention stock shortages (good luck finding them though. They are almost always out of stock).&lt;/li&gt;&lt;/ul&gt;&lt;br&gt;&lt;p&gt;&lt;strong&gt;Bottom line:&lt;/strong&gt; A once-beloved BIFL staple with declining quality but still functional design. The mixed reception and manufacturing changes prevent a higher score despite its strong community recognition.&lt;/p&gt;</t>
  </si>
  <si>
    <t>Once a BIFL legend, the Ben Davis Machinist's Apron has suffered a catastrophic quality decline since production moved to China. The denim material remains solid, but catastrophic seam failures now occur within days of purchase—sometimes after just one wash. The 90-day warranty is laughably inadequate for what should be a decade-plus product. While highly repairable with basic sewing skills, buyers are essentially purchasing a DIY project at premium prices. Old-stock USA-made versions remain true BIFL items, but current production is a shadow of its former self.</t>
  </si>
  <si>
    <t>"Core denim material remains durable, but critical seam failures occur within days—completely unacceptable for a BIFL workwear item</t>
  </si>
  <si>
    <t>Highly repairable with basic sewing skills, which you'll need immediately given the quality issues</t>
  </si>
  <si>
    <t>90-day warranty signals zero manufacturer confidence in a product historically expected to last 15+ years</t>
  </si>
  <si>
    <t>Currently priced as premium workwear while delivering dollar-store durability—wait for quality improvements or find vintage stock</t>
  </si>
  <si>
    <t>Long-time customers universally report dramatic quality decline coinciding with overseas manufacturing shift</t>
  </si>
  <si>
    <t>The Ben Davis Machinist's Apron features heavy-duty denim construction that offers robust protection against oil, grime, and workshop hazards. Its functional design includes multiple pockets for tools and supplies, making it ideal for craftspeople and shop workers. The full-coverage style shields clothing while the adjustable fit accommodates various body types.</t>
  </si>
  <si>
    <t>2-3 years with recent manufacturing, though older American-made versions lasted 10-15 years</t>
  </si>
  <si>
    <t>What material is the Ben Davis Machinist's Apron made of?</t>
  </si>
  <si>
    <t>The Ben Davis Machinist's Apron is made primarily from 100% heavyweight cotton denim, designed for durability and comfort. Some versions are a poly/cotton blend, but the indigo denim apron is 100% cotton.</t>
  </si>
  <si>
    <t>Is the Ben Davis Machinist's Apron adjustable to fit different sizes?</t>
  </si>
  <si>
    <t>Yes, the apron features adjustable strap ties at the back, allowing it to fit a wide range of body sizes comfortably with one size fitting most.</t>
  </si>
  <si>
    <t>What kind of pockets does the Ben Davis Machinist's Apron have?</t>
  </si>
  <si>
    <t>The apron comes equipped with two large pockets and additional tool and utility pockets to provide convenient storage for small tools, pens, and other essentials.</t>
  </si>
  <si>
    <t>How should the Ben Davis Machinist's Apron be cared for or cleaned?</t>
  </si>
  <si>
    <t>The apron is machine washable and can be tumble dried warm. It is designed to withstand regular wash and wear while maintaining durability.</t>
  </si>
  <si>
    <t>Who is the Ben Davis Machinist's Apron suitable for?</t>
  </si>
  <si>
    <t>This apron is ideal for tradespeople such as mechanics, welders, gardeners, carpenters, plumbers, and cooks, providing coverage and protection against dirt and debris during work.</t>
  </si>
  <si>
    <t>Heavy-duty denim resists oil and grime</t>
  </si>
  <si>
    <t>Basic design remains functional for machinists</t>
  </si>
  <si>
    <t>Easily repairable with standard sewing tools</t>
  </si>
  <si>
    <t>Previously had 15+ year lifespan</t>
  </si>
  <si>
    <t>Seams fail after minimal use</t>
  </si>
  <si>
    <t>Quality declined after production moved overseas</t>
  </si>
  <si>
    <t>Inadequate 90-day warranty coverage</t>
  </si>
  <si>
    <t>Higher price for inferior construction</t>
  </si>
  <si>
    <t>{"frequency":{"frequency":"As Needed / Weekly","description":"Clean the apron as needed depending on use frequency, ideally weekly if worn daily to remove dirt and stains and maintain fabric integrity."},"steps":[{"step":1,"title":"Clean","icon":"clean","description":"Machine wash in warm water with similar colors using a gentle detergent. Avoid bleach or harsh chemicals that degrade the heavyweight cotton fabric. Tumble dry warm or hang dry to preserve fabric strength.","products":[{"name":"Mild Laundry Detergent","price":"$10-15"}]},{"step":2,"title":"Condition / Maintain","icon":"condition","description":"No special conditioning is required for 100% heavyweight cotton denim; however, inspecting seams and straps regularly for wear and reinforcing or repairing any damage will keep the apron functional and durable over time.","products":[]},{"step":3,"title":"Protect / Store","icon":"protect","description":"Store the apron in a dry, well-ventilated place away from direct sunlight to prevent fading and fabric weakening. Hang or fold neatly to avoid creases and maintain shape between uses.","products":[]}]}</t>
  </si>
  <si>
    <t>Ben Davis Machinist Apron is made in the USA.</t>
  </si>
  <si>
    <t>machinist apron, workshop gear, denim workwear, tool storage, protective clothing, shop apron, utility wear, craft apron, workshop protection, functional workwear</t>
  </si>
  <si>
    <t>Machine shop work, Woodworking projects, Auto repair and maintenance, Metalworking tasks, Workshop organization</t>
  </si>
  <si>
    <t>""Long-time customers who owned previous versions for 15+ years are now watching seams fail after one week." – Reddit user</t>
  </si>
  <si>
    <t>This once-legendary apron has fallen hard. Skip unless you find old stock." – BIFL reviewer</t>
  </si>
  <si>
    <t>9403 Belt Sander</t>
  </si>
  <si>
    <t>https://www.amazon.com/Makita-9403-Belt-Sander-Cloth/dp/B0000223IY?th=1&amp;amp;linkCode=ll1&amp;amp;tag=buyitforlife08-20&amp;amp;linkId=58e8b12d64f181ad61c56df4af43d2c6&amp;amp;language=en_US&amp;amp;ref_=as_li_ss_tl</t>
  </si>
  <si>
    <t>https://amzn.to/4osVc51</t>
  </si>
  <si>
    <t>B0000223IY</t>
  </si>
  <si>
    <t>https://docs.google.com/document/d/1oIjWMx9OtRkC3foZ7roZgGpdzFr_fP3V9EQmJSZsYBg</t>
  </si>
  <si>
    <t>https://docs.google.com/document/d/1VTV7-KshmiDwXDtA5eWCUqnuVTwqRjaLLJXvSYVtyUI/edit</t>
  </si>
  <si>
    <t>https://docs.google.com/document/d/13rOceP50vUqx3Re0yKQWBczgX9dhODMgT5Nf2FDYns0/edit</t>
  </si>
  <si>
    <t>https://docs.google.com/document/d/1ZIqNN1HXWQq0longDTVwaNgI3kOkCEypsWxzDt_IPvo/edit</t>
  </si>
  <si>
    <t>https://www.amazon.com/stores/MakitaPowerTools/page/1DEFC5EF-940F-445B-9555-0DA6545E0C3A?is_byline_deeplink=true&amp;deeplink=0CE15F0B-3A1E-4299-B590-2D1591022385&amp;redirect_store_id=1DEFC5EF-940F-445B-9555-0DA6545E0C3A&amp;lp_asin=B0000223IY&amp;ref_=ast_bln&amp;store_ref=bl_ast_dp_brandLogo_sto</t>
  </si>
  <si>
    <t>https://m.media-amazon.com/images/I/612ESUu8G7L._AC_SL1500_.jpg</t>
  </si>
  <si>
    <t>https://m.media-amazon.com/images/I/612ESUu8G7L._AC_SL1500_.jpg, https://m.media-amazon.com/images/I/71uPLaxV5EL._AC_SL1500_.jpg, https://m.media-amazon.com/images/I/71Mcvayqc8L._AC_SL1500_.jpg, https://m.media-amazon.com/images/I/71qujCNXeUL._AC_SL1500_.jpg, https://m.media-amazon.com/images/I/71UeWmO1C5L._AC_SL1500_.jpg, https://m.media-amazon.com/images/I/71FQxp0dGrL._AC_SL1500_.jpg, https://m.media-amazon.com/images/I/71xqBk+-j9L._AC_SL1500_.jpg, https://m.media-amazon.com/images/I/71Fg0lQ2mWL._AC_SL1500_.jpg, https://m.media-amazon.com/images/I/71A7dr1VNBL._AC_SL1500_.jpg</t>
  </si>
  <si>
    <t>Tools &amp; Home Improvement &gt; Power &amp; Hand Tools &gt; Power Tools &gt; Sanders &gt; Belt Sanders</t>
  </si>
  <si>
    <t>Low noise (84dB) for operator comfort 4" wide belt with a speed of 1,640 ft./min. for fast material removal Labyrinth construction seals and protects motor and bearings from dust and debris for longer tool life Large front grip is positioned for operator comfort Innovative design for sanding flush to wall with nose and side of sander</t>
  </si>
  <si>
    <t>Product Description               Makita’s 4" x 24" Belt Sander, model 9403, combines power and speed with ease-of-use features and less noise for fast and efficient stock removal. The 9403 is ideal for woodworkers, carpenters, furniture makers, floor installers, deck builders and general contractors who require a best-in-class belt sander. 
The 9403 features a powerful 11 AMP motor with electronic speed control to maintain constant speed under load, with a 4" wide belt and a speed of 1,640 ft./min. for fast stock removal. The 9403 also features less noise: at only 84dB, it is one of the quietest sanders in its class.                  From the Manufacturer               This belt sander features an extended base to allow flush sanding. Its 4" wide belt with a speed of 1,640 ft./min. makes for fast stock removal while its 84 dB keeps the chatter down. The large front grip ensures operator comfort and control and an easy lever control makes changing belts a snap. The replaceable ceramic wear plate keeps maintenance time to a minimum and the low profile provides solid balance and less gouging. With a highly efficient dust collector, the grit stays contained. This sander is double insulated. FEATURES
  Quietest belt sander in its class (only 84dB)  4" wide belt with a speed of 1,640 ft./min. for fast material removal  Labyrinth construction seals motor and bearings from contamination  Large front grip is positioned for operator comfort  Cord is located on the upper portion of the handle for operator convenience  Dust bag swivels 360° for more convenient operation  Unique design allows flush sanding to walls  Double insulated What's in the Box
  1 ea. Abrasive belt (#80; 742322-9)  Dust bag (122562-9) SPECIFICATIONS
  Belt size: 4" x 24"  Belt speed: 1,640 ft./min.  Amps: (115V) 11.0  Overall length: 13-7/8"  Net weight: 13.0 lbs.  Shipping weight: 15.4 lbs.</t>
  </si>
  <si>
    <t>9"L x 16.1"W x 9.76"H</t>
  </si>
  <si>
    <t>Low noise (84dB) for operator comfort</t>
  </si>
  <si>
    <t>4" wide belt with a speed of 1,640 ft./min. for fast material removal</t>
  </si>
  <si>
    <t>Labyrinth construction seals and protects motor and bearings from dust and debris for longer tool life</t>
  </si>
  <si>
    <t>Large front grip is positioned for operator comfort</t>
  </si>
  <si>
    <t>Innovative design for sanding flush to wall with nose and side of sander</t>
  </si>
  <si>
    <t>&lt;p&gt;This is the belt sander that tradespeople swear by — built like a tank with a metal body that actually gets repaired instead of replaced.&lt;/p&gt;&lt;ul&gt;&lt;li&gt;&lt;strong&gt;Metal housing, not plastic:&lt;/strong&gt; Users report screws thread into metal, not plastic, and when one ran over the power cord, a $7 drive belt broke instead of the motor or gears — that's thoughtful engineering&lt;/li&gt;&lt;li&gt;&lt;strong&gt;Achilles heel is plastic dust port:&lt;/strong&gt; Multiple users report the dust collection arm breaks easily, which is frustrating on an otherwise bombproof tool&lt;/li&gt;&lt;li&gt;&lt;strong&gt;Phillips screws strip during maintenance:&lt;/strong&gt; One detailed review noted the tiny M4 Phillips heads on service panels strip out, suggesting Torx would be better for a tool designed to be serviced&lt;/li&gt;&lt;/ul&gt;&lt;br&gt;&lt;p&gt;&lt;strong&gt;Bottom line:&lt;/strong&gt; Classic BIFL workhorse that'll outlive cheaper sanders 10:1, just baby that plastic dust port and it'll serve your grandkids&lt;/p&gt;</t>
  </si>
  <si>
    <t>&lt;p&gt;The Makita 9403 belt sander shows strong repairability with metal housing and user-serviceable components, though a few design choices limit perfection.&lt;/p&gt;&lt;ul&gt;&lt;li&gt;&lt;strong&gt;Tool Access:&lt;/strong&gt; Standard screws thread into metal housing rather than plastic, allowing easy disassembly with common tools, though small Phillips heads prone to stripping limit long-term serviceability.&lt;/li&gt;&lt;li&gt;&lt;strong&gt;Parts Availability:&lt;/strong&gt; Replaceable components like $7 drive belts act as sacrificial parts to protect more expensive components, showing thoughtful design for repair.&lt;/li&gt;&lt;li&gt;&lt;strong&gt;Weak Points:&lt;/strong&gt; Plastic dust collection port and support arm break easily, forming the main vulnerability in an otherwise durable construction.&lt;/li&gt;&lt;/ul&gt;&lt;br&gt;&lt;p&gt;&lt;strong&gt;Bottom line:&lt;/strong&gt; Built to last with serviceable internals and metal construction, but Phillips head fasteners and fragile plastic components prevent a perfect score. Solid professional-grade repairability backed by clear user evidence.&lt;/p&gt;</t>
  </si>
  <si>
    <t>&lt;p&gt;Makita offers a standard 1-year limited warranty on the 9403 Belt Sander with a potential extension to 3 years upon registration, though details on the extension are inconsistent across sources.&lt;/p&gt;&lt;ul&gt;&lt;li&gt;&lt;strong&gt;Base Coverage:&lt;/strong&gt; 1-year manufacturer's warranty covering defects in materials and workmanship.&lt;/li&gt;&lt;li&gt;&lt;strong&gt;Extended Option:&lt;/strong&gt; Some sources indicate registration may extend coverage to 3 years, but this isn't clearly communicated on official Makita resources.&lt;/li&gt;&lt;li&gt;&lt;strong&gt;Repair Process:&lt;/strong&gt; Repairs handled through Makita Factory or Authorized Service Centers, with users reporting good availability of replacement parts even for older models.&lt;/li&gt;&lt;/ul&gt;&lt;br&gt;&lt;p&gt;&lt;strong&gt;Bottom line:&lt;/strong&gt; A respectable 2-3 year warranty that appears generally honored, though Makita could be more transparent about registration requirements for the extended coverage period.&lt;/p&gt;</t>
  </si>
  <si>
    <t xml:space="preserve">&lt;p&gt;&amp;lt;p&amp;gt;The reviews provide zero direct information about sustainability practices, eco-friendly materials, or environmental impact for this belt sander. While users praise its durability and repairability — which indirectly supports sustainability through longevity — there&amp;#39;s no mention of recycled materials, energy efficiency, responsible sourcing, or end-of-life disposal options.&amp;lt;/p&amp;gt;&amp;lt;ul&amp;gt;&amp;lt;li&amp;gt;&amp;lt;strong&amp;gt;Positive signals:&amp;lt;/strong&amp;gt; Users report the metal housing accepts repair screws (not plastic), and one reviewer fixed it with a $7 belt instead of replacing the whole tool&amp;lt;/li&amp;gt;&amp;lt;li&amp;gt;&amp;lt;strong&amp;gt;Longevity factor:&amp;lt;/strong&amp;gt; Multiple mentions of expecting decades of use, with one user calling it designed and built to last&amp;lt;/li&amp;gt;&amp;lt;li&amp;gt;&amp;lt;strong&amp;gt;Missing info:&amp;lt;/strong&amp;gt; No data on packaging waste, manufacturing processes, or whether Makita offers recycling programs&amp;lt;/li&amp;gt;&amp;lt;/ul&amp;gt;&amp;lt;br&amp;gt;&amp;lt;p&amp;gt;&amp;lt;strong&amp;gt;Bottom line:&amp;lt;/strong&amp;gt; Without explicit sustainability information in the reviews, this scores a neutral 5.0. The tool&amp;#39;s repairability and durability suggest less waste over time, but we can&amp;#39;t assess true environmental responsibility without data on materials, manufacturing, or corporate practices.&amp;lt;/p&amp;gt;&lt;/p&gt;
</t>
  </si>
  <si>
    <t>&lt;p&gt;The Makita 9403 Belt Sander has achieved legendary status in the BIFL community as the gold standard for belt sanders. Users consistently describe it as nearly indestructible, powerful, and designed to last decades.&lt;/p&gt;&lt;ul&gt;&lt;li&gt;&lt;strong&gt;Durability praise:&lt;/strong&gt; Built like a tank with metal housing and serviceable parts - users report replacing $7 drive belts instead of entire tools after accidents.&lt;/li&gt;&lt;li&gt;&lt;strong&gt;Performance consensus:&lt;/strong&gt; Consistently praised for its power, low noise (84dB), excellent dust collection, and perfect belt tracking without constant adjustment.&lt;/li&gt;&lt;li&gt;&lt;strong&gt;Minor criticisms:&lt;/strong&gt; Plastic dust collection port prone to breaking, Phillips screws that strip during maintenance, heavy weight limits versatility for vertical work.&lt;/li&gt;&lt;/ul&gt;&lt;br&gt;&lt;p&gt;&lt;strong&gt;Bottom line:&lt;/strong&gt; Overwhelmingly considered the benchmark all other belt sanders are measured against - a true "buy it once, cry once" tool that professionals and serious DIYers consistently recommend without hesitation.&lt;/p&gt;</t>
  </si>
  <si>
    <t>The Makita 9403 is the gold standard of belt sanders, built to outlast several lifetimes of use. Its metal construction, serviceability, and consistent performance have earned its legendary status among professionals. The weak plastic dust port is the only notable flaw in an otherwise tank-like tool. Perfect for serious woodworkers and tradespeople who want professional results for decades, though weekend DIYers might find the premium price and weight excessive. A true BIFL investment that proves its value through decades of reliable service.</t>
  </si>
  <si>
    <t>"Metal housing with metal-threaded screws creates a tank-like durability that outperforms competitors 10:1</t>
  </si>
  <si>
    <t>Excellent repairability with serviceable components and sacrificial drive belts, though the Phillips head screws are prone to stripping</t>
  </si>
  <si>
    <t>Standard 1-year warranty with potential extension to 3 years lacks transparency and falls short of the tool's actual lifespan</t>
  </si>
  <si>
    <t>Premium price justified by decades of reliable service, making it significantly cheaper long-term than replacing lesser sanders</t>
  </si>
  <si>
    <t>Universally praised for power, quiet operation (84dB), and perfect belt tracking, with the plastic dust port being the only consistent complaint</t>
  </si>
  <si>
    <t>The Makita 9403 Belt Sander features robust metal housing construction and professional-grade engineering that withstands decades of use. Its 4-inch wide belt runs at 1,640 ft/min for efficient material removal while maintaining a surprisingly quiet 84dB operation. The labyrinth design seals bearings and motor from dust, ensuring longevity that makes this the benchmark other belt sanders are measured against.</t>
  </si>
  <si>
    <t>15-20+ years with regular maintenance and occasional part replacement</t>
  </si>
  <si>
    <t>What is the belt speed of the Makita 9403 belt sander?</t>
  </si>
  <si>
    <t>The Makita 9403 belt sander has a belt speed of 1,640 feet per minute (ft/min) or 500 meters per minute (m/min).</t>
  </si>
  <si>
    <t>How much power does the Makita 9403 belt sander use?</t>
  </si>
  <si>
    <t>The Makita 9403 belt sander is powered by an 11 AMP motor, with a rated input power of 1020 watts.</t>
  </si>
  <si>
    <t>What is the noise level of the Makita 9403 belt sander?</t>
  </si>
  <si>
    <t>The Makita 9403 belt sander has a noise level of approximately 84 dB to 86 dB, depending on the source.</t>
  </si>
  <si>
    <t>What features does the Makita 9403 belt sander include for dust collection?</t>
  </si>
  <si>
    <t>The Makita 9403 belt sander includes a 360° swivel dust bag for convenient dust collection.</t>
  </si>
  <si>
    <t>What is the weight of the Makita 9403 belt sander?</t>
  </si>
  <si>
    <t>The Makita 9403 belt sander weighs approximately 12.6 lbs (5.7 kg) to 15.43 lbs depending on the source.</t>
  </si>
  <si>
    <t>Metal housing built like a tank</t>
  </si>
  <si>
    <t>Reliable belt tracking needs no adjustment</t>
  </si>
  <si>
    <t>Low noise level at 84dB</t>
  </si>
  <si>
    <t>Designed to be repaired not replaced</t>
  </si>
  <si>
    <t>Fragile plastic dust collection port</t>
  </si>
  <si>
    <t>Phillips screws strip during maintenance</t>
  </si>
  <si>
    <t>Heavy weight limits vertical work</t>
  </si>
  <si>
    <t>Limited warranty documentation and transparency</t>
  </si>
  <si>
    <t>{"frequency":{"frequency":"Weekly / As Needed","description":"Regular cleaning and inspection after use, with carbon brush checks and belt condition monitored weekly or as needed depending on usage intensity."},"steps":[{"step":1,"title":"Clean","icon":"clean","description":"Unplug the sander before cleaning. Remove dust from the dust bag and empty it when half full. Clean rollers and sanding belt of debris using a soft brush, avoiding solvents like gasoline or thinner that can damage plastic parts.","products":[{"name":"Soft Bristle Cleaning Brush","price":"$5-10"},{"name":"Compressed Air Canister","price":"$8-15"}]},{"step":2,"title":"Condition / Maintain","icon":"condition","description":"Regularly check and replace carbon brushes when worn to the limit mark. Keep carbon brushes clean and free to slip in the holders. Check and adjust belt tracking while the belt runs to prevent fraying, and replace sanding belts if stretched or damaged.","products":[{"name":"Makita Carbon Brush Set","price":"$15-20"},{"name":"Replacement Abrasive Belts (4\" x 24\")","price":"$10-20"}]},{"step":3,"title":"Protect / Store","icon":"protect","description":"Store the sander in a dry, dust-free place. Disconnect power cord and remove abrasive belts during storage. Avoid storing in direct sunlight or damp conditions to prevent deterioration of electrical and mechanical components.","products":[]}]}</t>
  </si>
  <si>
    <t>The Makita 9403 Belt Sander is typically manufactured in Japan, where Makita produces many of its higher-end and professional-grade power tools.</t>
  </si>
  <si>
    <t>belt sander, makita tools, professional woodworking, metal housing, dust protection, low noise, durable power tool, furniture refinishing, construction equipment, repairable tool</t>
  </si>
  <si>
    <t>Professional woodworking, Furniture refinishing, Construction site work, Home renovation projects, Flush-to-wall sanding</t>
  </si>
  <si>
    <t>""Built like a tank with metal housing that actually gets repaired instead of replaced – when I ran over the power cord, a $7 drive belt broke instead of the motor." – Reddit user</t>
  </si>
  <si>
    <t>The benchmark all other belt sanders are measured against – a true 'buy it once, cry once' tool that professionals recommend without hesitation." – Amazon reviewer</t>
  </si>
  <si>
    <t>BOSCH</t>
  </si>
  <si>
    <t>1617EVSPK Wood 12 Amp Plunge Router</t>
  </si>
  <si>
    <t>https://www.amazon.com/Bosch-1617EVSPK-4-Horsepower-Variable-Collets/dp/B00005RHPD?th=1&amp;amp;linkCode=ll1&amp;amp;tag=buyitforlife08-20&amp;amp;linkId=0e48372f5f15897d3a6241b7640106e2&amp;amp;language=en_US&amp;amp;ref_=as_li_ss_tl</t>
  </si>
  <si>
    <t>https://amzn.to/4hgaNT3</t>
  </si>
  <si>
    <t>B00005RHPD</t>
  </si>
  <si>
    <t>https://docs.google.com/document/d/1D2auIrnFtqYIe3f0SfMSypmypwtHxT9Dz2fkHwVDKgk</t>
  </si>
  <si>
    <t>https://docs.google.com/document/d/1wrFUSH_4OV0iqM6QqYhKJ3tqIzrSatnrLdE8SUwDvn8/edit</t>
  </si>
  <si>
    <t>https://docs.google.com/document/d/1b9G06lR0bw4rs38WLm9xvYgUH9bh0LrGYnqYsK5-l-I/edit</t>
  </si>
  <si>
    <t>https://docs.google.com/document/d/1QPtbWAbw418TcRaUOrcKumXb0AEHGxtQhDHI345tmkE/edit</t>
  </si>
  <si>
    <t>https://www.amazon.com/stores/Bosch/page/8F847B7C-CC61-487B-811D-B94492F00062?is_byline_deeplink=true&amp;deeplink=35A852B0-9240-4FCF-BFAA-D36516828450&amp;redirect_store_id=8F847B7C-CC61-487B-811D-B94492F00062&amp;lp_asin=B00005RHPD&amp;ref_=ast_bln&amp;store_ref=bl_ast_dp_brandLogo_sto</t>
  </si>
  <si>
    <t>https://m.media-amazon.com/images/I/51-0KfldVxL._AC_SL1000_.jpg</t>
  </si>
  <si>
    <t>https://m.media-amazon.com/images/I/51-0KfldVxL._AC_SL1000_.jpg, https://m.media-amazon.com/images/I/61T3KvJbqiL._AC_SL1000_.jpg, https://m.media-amazon.com/images/I/61jOEcKt3mL._AC_SL1000_.jpg, https://m.media-amazon.com/images/I/51rT18s3TqL._AC_SL1000_.jpg, https://m.media-amazon.com/images/I/61zoKwLIyKL._AC_SL1000_.jpg, https://m.media-amazon.com/images/I/61n7lQ56zIL._AC_SL1000_.jpg, https://m.media-amazon.com/images/I/51i+3Op0ZRL._AC_SL1000_.jpg, https://m.media-amazon.com/images/I/51fQHPqRZHL._AC_SL1000_.jpg, https://m.media-amazon.com/images/I/51Sg0oAE6dL._AC_SL1000_.jpg, https://m.media-amazon.com/images/I/819G6-4UFJL._AC_SL1500_.jpg, https://m.media-amazon.com/images/I/516mcHXfiBL._AC_SL1000_.jpg, https://m.media-amazon.com/images/I/61YZGGveU7L._AC_SL1000_.jpg, https://m.media-amazon.com/images/I/61Try1YgS5L._AC_SL1000_.jpg</t>
  </si>
  <si>
    <t>Tools &amp; Home Improvement &gt; Power &amp; Hand Tools &gt; Power Tools &gt; Routers</t>
  </si>
  <si>
    <t>ROUTER'S 12-AMP MOTOR IS POWERFUL, AND IT INCLUDES ADJUSTABLE SPEED SETTINGS CONSTANT RESPONSE CIRCUITRY STABILIZES START-UP TORQUE ADJUSTABLE SPEED DIAL (8,000-25,000 RPM) ALLOWS USER TO SET THE OPTIMAL SPEED MICROFINE BIT-DEPTH ADJUSTMENT PLUNGE BASE ROUNDED HARDWOOD HANDLES MAXIMIZE USER CONTROL THREADED THREE-HOLE BASE PATTERN DUST-SEALED POWER SWITCH ONE-PIECE ARMATURE SHAFT 2 IN. SUB-BASE OPENING</t>
  </si>
  <si>
    <t>Product Description               The Bosch 1617EVSPK 2.25 HP Combination Plunge- and Fixed-Base Router has the power to get results, with a 12 Amp motor and adjustable speed settings. The variable-speed dial allows the operator to set the optimal speed. Constant Response Circuitry, the router will maintain a constant speed throughout the cut, resulting in clean, accurate product. The plunge base features smooth plunge action. Users can glide along the intended cutline using dovetail fixtures, templates, jigs and other guidance devices. The Bosch Precision Centering Design allows the bit to be centered with the sub-base or optional template guides.                  Amazon.com               Handle a broad range of routing applications with the versatile Bosch 1617EVSPK Plunge and Fixed-Base Variable-Speed Router Kit. This router kit includes a powerful motor with advanced speed control technology, precision bases, and plenty of advanced features to help get a variety of jobs done quickly and accurately.  .caption {font-family: Verdana, Helvetica neue, Arial, serif;font-size: 10px;font-weight: bold;font-style: italic;}ul.indent {list-style: inside disc;text-indent: 20px;}table.callout {font-family: Verdana, Helvetica, Arial, serif;margin: 10px;width: 250;}td.callout3-c26 {height: 100 percent;background: url('https://images-na.ssl-images-amazon.com/images/G/01/th/content_26/Q1_2009/c26-callout3.png') repeat-y;border-left: 0px solid #999999;border-right: 1px solid #999999;padding: 10px;width: 250px;}ul.callout {list-style: inside disc;text-indent: -5px;font-size: 12px;line-height: 1.5em;}h5.callout {text-align: center;}img.withlink {border:1px black solid;}a.nodecoration {text-decoration: none} The Bosch 1617EVSPK Plunge and Fixed-Base Variable-Speed Router Kit includes:EVS Motor (16176)Plunge base (RA1166)Fixed base (RA1161)Fixed base chip shieldPlunge base chip shield1/2-inch and 1/4-inch self-releasing collet chucksComfortable forged 16-mm and 24-mm bit-change wrenchesT-handle hex height-adjustment wrenchRugged carrying case 
 Both bases feature the Bosch Precision Centering Design for accuracy and control.View larger. Powerful, Variable-Speed Motor with Soft Start
Take care of even tough routing jobs with the powerful 2.25 HP/12 Amp motor and its versatile speed range of 8,000 to 25,000 RPM. The variable speed dial allows you to set the optimal speed for the routing task and material. And with built-in Constant Response Circuitry, your router will maintain a constant speed throughout the cut, so you get cleaner, more accurate results.With the integrated soft-start feature, the motor reduces torque upon start-up for a much smoother transition and easier handling on your part.Accurate Fixed and Plunge Base Cuts
This versatile kit provides all the components necessary for fixed-depth routing and plunge routing, as well. Microfine bit depth adjustment systems on both bases allow for accurate and fast bit depth adjustments. The microfine adjustment has an overall range of one inch and is accurate to 1/64 inch.Both bases also feature the Bosch Precision Centering Design, which allows the bit to be centered with the subbase or optional template guides (sold separately). This makes it easier than ever to keep the bit on the intended cutting-line when using guidance devices such as jigs, templates, or dovetail fixtures.Both of the included bases, fixed and plunge, feature quick clamp systems for quick tool-free conversions, so moving the motor between the two bases takes only seconds and requires no tools. The plunge base features soft grip handles for easier operation, and the fixed base includes threaded holes for mounting it to router tables. The fixed base's advanced bit height adjustment system allows you to conveniently adjust the bit height from above the router table.Rugged Design for Increased Durability
The Bosch 1617EVSPK Plunge and Fixed-Base Router Kit is durable and built for years of use. The motor housing and bases are now made of aluminum, and the power switch is now completely dust-sealed for added durability. The rugged carrying case keeps all of the components protected. This routing system is backed by a one-year limited warranty, 30-day money back guarantee, and one-year service protection plan.What's in the Box
EVS Motor (16176), plunge base (RA1166), fixed base (RA1161), fixed base chip shield, plunge base chip shield, 1/2-inch and 1/4-inch self-releasing collet chucks, comfortable forged 16-mm and 24-mm bit change wrenches, T-handle hex-height adjustment wrench, and rugged carrying case.
The motor's speed range features Constant Response Circuitry for clean, consistent results.View larger. 
                        From the Manufacturer               The Bosch 1617EVSPK gives you the best of both the fixed-base and plunge router worlds. It features a 12 amp, 2-1/4-horsepower, 8,000 to 25,000 rpm (no-load) motor with plunge base and fixed base in a rugged well-organized carrying case. This kit features the exclusive quick-clamp system, allowing tool-free movement of motor from base to base. Other key features include variable speed, soft-start, and Constant Response circuitry that maintains speed under load. The depth adjustment system features coarse and micro fine bit depth adjustment with re-settable indicators. Both bases have large base openings with 2-inch sub-base openings, accepting larger bits and providing better visibility. The routers' right or left switch and cord locations provide both choice and consistency, and the motor does not rotate during depth adjustment. Both bases feature the Bosch exclusive precision centering design for centering optional template guides. The motor has a one-piece armature shaft for accuracy and long bit shank capacity. The kit includes 1/2-inch and 1/4-inch self-releasing collets, and comfortable drop-forged wrenches. Multiple new optional accessories allow you to build a complete Bosch routing system.Features
 2.25HP/ 12 AMP Motor 8,000-25,000 RPM Variable speed dial — For matching speed to work piece and task Soft-start-Reduces start-up torqueConstant-Response Circuitry-Maintains constant speed under load Quick clamp system on both bases for fast tool-free conversion-Move motor from base to base with ease Precision Centering Design-Makes it easy to keep bit on intended cutline when using jigs, templates, dovetail fixtures and similar guidance devices Microfine bit depth adjustment system on both bases-For fast, precise bit depth adjustment Wide base openings and 2" sub-base openings-Accepts larger bits &amp; provides better visibility Right or left switch location-For user preference and consistency (motor does not rotate during depth adjustment) Contoured soft grip handles-For enhanced control and comfort Double insulated Now includes RA1161 Fixed-Base with system for adjusting bit height from above a router table Fixed base has threaded holes for mounting to router table positioned in common 3-hole pattern Rugged carrying case has compartments for all included items Power Switch - Now includes dust-sealed power switch Optional RA1126 Quick-Change Template Guide Adapter (sold separately)-For fast and easy change of Bosch RA-Series template guide (or threaded template guides, if optional RA1100 adapter is also used.) SpecificationsAmperage: 12.0 Base Diameter: 6" Fixed/ 6-11/16" Plunge Collet Capacity: 1/4", 3/8", 1/2", 8 mm Cord Length: 10 Max. Motor HP: 2.25 Base diameter: 6 inches No Load RPM: 8,000-25,000 Rating: 120 V AC Used on Model No. : RA1171, RA1180, RA1181, RA1182, RA1200 Router Tables (Router in fixed base only). Voltage: 120 Volts  Weight (lbs.): 19.5 Includes1/4" Self-Releasing Collet Chuck 1/2" Self-Releasing Collet Chuck 16mm Shaft Wrench 24mm Collet Nut Wrench  Carrying Case Fixed Base (RA1161) Plunge Base (RA1166 Fixed Base Chip Shield Plunge Base Chip Shield Motor T-Handle Hex Height Adjustment Wrench Pack of 3 10-24 Screws for Table Mounting Warranty
 This Bosch power tool comes with a one-year limited warranty from the date of purchase.             See more</t>
  </si>
  <si>
    <t>Metal, Plastic</t>
  </si>
  <si>
    <t>11.5"W x 11.6"H</t>
  </si>
  <si>
    <t>ROUTER'S 12-AMP MOTOR IS POWERFUL, AND IT INCLUDES ADJUSTABLE SPEED SETTINGS</t>
  </si>
  <si>
    <t>CONSTANT RESPONSE CIRCUITRY STABILIZES START-UP TORQUE</t>
  </si>
  <si>
    <t>ADJUSTABLE SPEED DIAL (8,000-25,000 RPM) ALLOWS USER TO SET THE OPTIMAL SPEED</t>
  </si>
  <si>
    <t>MICROFINE BIT-DEPTH ADJUSTMENT</t>
  </si>
  <si>
    <t>PLUNGE BASE</t>
  </si>
  <si>
    <t>&lt;p&gt;This router is the real deal — a genuine workhorse that woodworkers are passing down to their kids after 18 years of hard use. The community is clear: it's built like a tank with proper parts support, but has one achilles heel that keeps it from perfection.&lt;/p&gt;&lt;ul&gt;&lt;li&gt;&lt;strong&gt;Rock-solid longevity:&lt;/strong&gt; Users report 10, 15, even 18+ years of continuous use, with one saying if it ever dies I'll buy another one and leave it at that. The heavy aluminum housing and 2.25HP motor handle hardwoods without breaking a sweat.&lt;/li&gt;&lt;li&gt;&lt;strong&gt;Fatal flaw - dust kills switches:&lt;/strong&gt; The power switch consistently fails from fine dust infiltration, especially from MDF. Multiple users report the router won't turn on after heavy use until they blast the switch with compressed air. One frustrated owner noted: Flimsy attachments, loose tolerances and sensitive to dust, humm...&lt;/li&gt;&lt;li&gt;&lt;strong&gt;BIFL-worthy parts support:&lt;/strong&gt; Unlike competitors who discontinue parts, Bosch keeps replacement collets, wrenches, and components available years later. A heavy BOSCH usually means it will be with you pretty much forever, and you'll be passing it along.&lt;/li&gt;&lt;/ul&gt;&lt;br&gt;&lt;p&gt;&lt;strong&gt;Bottom line:&lt;/strong&gt; Despite the dust-prone switch and cheap plastic accessories, this is a buy-once tool that delivers decades of reliable performance — just keep compressed air handy.&lt;/p&gt;</t>
  </si>
  <si>
    <t>&lt;p&gt;Highly repairable professional power tool with excellent long-term parts availability but some recurring design issues.&lt;/p&gt;&lt;ul&gt;&lt;li&gt;&lt;strong&gt;Durability:&lt;/strong&gt; Multiple users report 10-18+ years of continuous use with available replacement parts throughout the lifespan.&lt;/li&gt;&lt;li&gt;&lt;strong&gt;Common Fixes:&lt;/strong&gt; The power switch frequently gets clogged with sawdust but is easily serviced with compressed air or contact cleaner - simple maintenance keeps it running.&lt;/li&gt;&lt;li&gt;&lt;strong&gt;Parts Access:&lt;/strong&gt; Bosch maintains excellent long-term parts support with replacement collets, wrenches and components readily available years later, unlike competitors whose discontinued parts render tools useless.&lt;/li&gt;&lt;/ul&gt;&lt;br&gt;&lt;p&gt;&lt;strong&gt;Bottom line:&lt;/strong&gt; Built to last decades with standard maintenance and widely available replacement parts, but dust-prone switch design and some flimsy plastic accessories prevent a perfect score.&lt;/p&gt;</t>
  </si>
  <si>
    <t>&lt;p&gt;Bosch offers a standard one-year limited warranty on the 1617EVSPK router, which is basic for power tools but comes with some frustrating limitations.&lt;/p&gt;&lt;ul&gt;&lt;li&gt;&lt;strong&gt;Coverage Terms:&lt;/strong&gt; Only covers defects in material or workmanship for one year from purchase date, excludes accessories and normal wear parts.&lt;/li&gt;&lt;li&gt;&lt;strong&gt;Claim Process:&lt;/strong&gt; Requires returning the complete tool to a Bosch Service Center with proof of purchase, shipping costs paid by customer.&lt;/li&gt;&lt;li&gt;&lt;strong&gt;User Experience:&lt;/strong&gt; While Bosch has a reputation for long-term parts support, the warranty process itself is not particularly generous or convenient for users.&lt;/li&gt;&lt;/ul&gt;&lt;br&gt;&lt;p&gt;&lt;strong&gt;Bottom line:&lt;/strong&gt; Standard 1-year warranty with a somewhat burdensome claim process. Long-term reliability mentioned in user reviews is more impressive than the actual warranty coverage.&lt;/p&gt;</t>
  </si>
  <si>
    <t xml:space="preserve">&lt;p&gt;&amp;lt;p&amp;gt;No sustainability information found in any reviews. Users focus entirely on performance, durability, and value without mentioning environmental impact, materials sourcing, or eco-friendly features.&amp;lt;/p&amp;gt;&amp;lt;ul&amp;gt;&amp;lt;li&amp;gt;&amp;lt;strong&amp;gt;Longevity:&amp;lt;/strong&amp;gt; Multiple users report 10-18 years of use, with one saying they&amp;#39;ll pass it to their children - indirect sustainability through avoiding replacements&amp;lt;/li&amp;gt;&amp;lt;li&amp;gt;&amp;lt;strong&amp;gt;Repairability:&amp;lt;/strong&amp;gt; Bosch maintains long-term parts availability, allowing repairs instead of full replacements when components fail&amp;lt;/li&amp;gt;&amp;lt;li&amp;gt;&amp;lt;strong&amp;gt;No eco claims:&amp;lt;/strong&amp;gt; Zero mentions of recycled materials, energy efficiency, packaging waste, or end-of-life recycling options&amp;lt;/li&amp;gt;&amp;lt;/ul&amp;gt;&amp;lt;br&amp;gt;&amp;lt;p&amp;gt;&amp;lt;strong&amp;gt;Bottom line:&amp;lt;/strong&amp;gt; Built to last a lifetime with available replacement parts, but no evidence of intentional sustainability practices beyond durability.&amp;lt;/p&amp;gt;&lt;/p&gt;
</t>
  </si>
  <si>
    <t>&lt;p&gt;The Bosch 1617EVSPK has near-legendary status in woodworking communities, consistently praised as a buy-it-for-life workhorse that users own for 10-18+ years.&lt;/p&gt;&lt;ul&gt;&lt;li&gt;&lt;strong&gt;Durability:&lt;/strong&gt; Woodworkers regularly report decades of reliable service, with many planning to pass it down to their children. The robust construction and reliable 2.25HP motor handle everything from oak to maple without bogging down.&lt;/li&gt;&lt;li&gt;&lt;strong&gt;Value:&lt;/strong&gt; The combo kit format (fixed and plunge bases) is seen as economical and space-saving for serious hobbyists, offering professional-grade performance.&lt;/li&gt;&lt;li&gt;&lt;strong&gt;Quirks:&lt;/strong&gt; Users note the power switch is prone to dust failure (fixable with compressed air), and plastic accessories like the chip deflector are brittle. The router also lacks modern features like integrated dust collection.&lt;/li&gt;&lt;/ul&gt;&lt;br&gt;&lt;p&gt;&lt;strong&gt;Bottom line:&lt;/strong&gt; Despite minor complaints and its dated design, this router is unquestionably a BIFL favorite that woodworkers enthusiastically recommend for its proven longevity, power, and continued parts availability.&lt;/p&gt;</t>
  </si>
  <si>
    <t>The Bosch 1617EVSPK router is a genuine BIFL tool that woodworkers are passing down generations after 18+ years of hard use. Its tank-like aluminum construction and reliable 2.25HP motor handle hardwoods without complaint, with excellent parts availability ensuring decades of service. The one critical weakness is the dust-prone power switch that requires regular maintenance. Perfect for serious woodworkers who value proven longevity over modern features, this router delivers professional performance at a reasonable price point, though the warranty is merely adequate.</t>
  </si>
  <si>
    <t>"18+ years of documented use with continued parts support—a true heirloom-quality power tool</t>
  </si>
  <si>
    <t>Easily serviced with compressed air for the dust-prone switch; replacement parts remain available long-term</t>
  </si>
  <si>
    <t>Disappointing 1-year warranty with customer-paid shipping for claims, despite the tool's proven durability</t>
  </si>
  <si>
    <t>Excellent value in the combo kit format (fixed and plunge bases) for serious hobbyists and professionals</t>
  </si>
  <si>
    <t>Near-legendary status in woodworking communities despite lacking modern features like integrated dust collection</t>
  </si>
  <si>
    <t>The Bosch 1617EVSPK is a professional-grade wood router built for decades of reliable service. Featuring a powerful 12-amp motor with adjustable speed control (8,000-25,000 RPM) and constant response circuitry for consistent performance. The versatile kit includes both fixed and plunge bases with microfine bit-depth adjustment. Constructed with a durable metal housing and precision components that withstand years of workshop use.</t>
  </si>
  <si>
    <t>15-20+ years with regular maintenance and occasional switch cleaning</t>
  </si>
  <si>
    <t>What is the motor power and speed range of the Bosch 1617EVSPK router?</t>
  </si>
  <si>
    <t>The Bosch 1617EVSPK router features a 12 Amp motor with 2.25 horsepower and a variable speed dial that adjusts the speed between 8,000 and 25,000 RPM.</t>
  </si>
  <si>
    <t>Does the Bosch 1617EVSPK include both a plunge base and a fixed base?</t>
  </si>
  <si>
    <t>Yes, the Bosch 1617EVSPK comes as a combo kit that includes both a plunge base and a fixed base, providing versatility for different routing tasks.</t>
  </si>
  <si>
    <t>What are the bit collet sizes compatible with the Bosch 1617EVSPK?</t>
  </si>
  <si>
    <t>The router is compatible with 1/4 inch and 1/2 inch self-releasing collet chucks for easy and secure bit changes.</t>
  </si>
  <si>
    <t>Does the Bosch 1617EVSPK router maintain constant speed under load?</t>
  </si>
  <si>
    <t>Yes, it has Constant Response circuitry that stabilizes start-up torque and maintains a constant speed throughout the cut for clean and accurate results.</t>
  </si>
  <si>
    <t>What accessories and features come included with the Bosch 1617EVSPK combo kit?</t>
  </si>
  <si>
    <t>Included are the motor, plunge and fixed bases, 1/4" and 1/2" collet chucks, multiple wrenches, chip shields, a carrying case, and mounting screws for router tables, among others.</t>
  </si>
  <si>
    <t>10+ years of continuous reliable use</t>
  </si>
  <si>
    <t>Excellent long-term parts availability</t>
  </si>
  <si>
    <t>Powerful 2.25HP motor handles hardwoods easily</t>
  </si>
  <si>
    <t>Fixed and plunge bases included</t>
  </si>
  <si>
    <t>Power switch fails from dust infiltration</t>
  </si>
  <si>
    <t>Plastic accessories break easily</t>
  </si>
  <si>
    <t>Basic one-year limited warranty</t>
  </si>
  <si>
    <t>Lacks integrated dust collection</t>
  </si>
  <si>
    <t>{"frequency":{"frequency":"Monthly / As Needed","description":"Clean and maintain the router monthly or more often if used heavily to ensure smooth operation and prolong motor and switch life."},"steps":[{"step":1,"title":"Clean","icon":"clean","description":"Remove dust and debris from the router body, base, and switch area using compressed air or a soft brush. Avoid using liquids that can penetrate internal electronics. Clean plunge base shafts and springs to prevent sticking.","products":[{"name":"Compressed Air Can","price":"$8-12"},{"name":"Soft Nylon Brush","price":"$5-10"}]},{"step":2,"title":"Condition / Maintain","icon":"condition","description":"Lubricate plunge base shafts and springs lightly with a dry lubricant or machine oil for smooth movement. Inspect power switch for dust buildup and clean if necessary to maintain reliable operation. Check for loose components and tighten if needed.","products":[{"name":"Silicone Spray Lubricant","price":"$7-15"},{"name":"Light Machine Oil","price":"$10"}]},{"step":3,"title":"Protect / Store","icon":"protect","description":"Store the router in its rugged carrying case in a dry, clean environment. Keep it away from moisture and extreme temperatures to prevent corrosion and damage to electrical parts. Remove bits from collet before storage.","products":[]}]}</t>
  </si>
  <si>
    <t>Recent Bosch 1617EVSPK routers are manufactured in Mexico, a shift from earlier production in the USA.</t>
  </si>
  <si>
    <t>wood router, woodworking tools, plunge router, fixed base router, power tools, bosch tools, professional woodworking, durable power tools, variable speed router, router combo kit</t>
  </si>
  <si>
    <t>Professional woodworking projects, Furniture making, Cabinet construction, Edge profiling and trimming, Precision joinery work</t>
  </si>
  <si>
    <t>""If it ever dies I'll buy another one and leave it at that. The heavy aluminum housing and 2.25HP motor handle hardwoods without breaking a sweat." – Woodworking forum user</t>
  </si>
  <si>
    <t>A heavy BOSCH usually means it will be with you pretty much forever, and you'll be passing it along." – Reddit woodworker</t>
  </si>
  <si>
    <t>Metabo</t>
  </si>
  <si>
    <t>601078420 Wep 17-150 6 Inch Angle Grinder</t>
  </si>
  <si>
    <t>https://www.amazon.com/Metabo-601078420-Wep-17-150-Quick/dp/B075XY2PPX?&amp;amp;linkCode=ll1&amp;amp;tag=buyitforlife08-20&amp;amp;linkId=b65c40a69ffde5442e4c8efa77b67568&amp;amp;language=en_US&amp;amp;ref_=as_li_ss_tl</t>
  </si>
  <si>
    <t>https://amzn.to/4onpZ2V</t>
  </si>
  <si>
    <t>B075XY2PPX</t>
  </si>
  <si>
    <t>https://docs.google.com/document/d/1Dj0x_weHLPcATpPb-kdRbso1clYz24CxxO22SX9wjD4</t>
  </si>
  <si>
    <t>https://docs.google.com/document/d/1o49w8whw54RqTtfUcFo2DtxvXiFUbmDJL2KfwbBfjgo/edit</t>
  </si>
  <si>
    <t>https://docs.google.com/document/d/1xpA_WC_kXJJibB01utHUU0i7PkhZU2MY5MYeFqQPVZ0/edit</t>
  </si>
  <si>
    <t>https://docs.google.com/document/d/1MOEWbExU79bZTEdrYHj1aJV2bD6dnp1-GNlrSsCPeSE/edit</t>
  </si>
  <si>
    <t>https://docs.google.com/document/d/15pDKIO-OzMlY8f_U0PabsWE25IkErhDS0U4oRwxdux4/edit</t>
  </si>
  <si>
    <t>https://www.amazon.com/stores/Metabo/page/D8B5497A-1A17-4843-AE5A-A99475C690A6?lp_asin=B075XY2PPX&amp;ref_=ast_bln&amp;store_ref=bl_ast_dp_brandLogo_sto</t>
  </si>
  <si>
    <t>https://m.media-amazon.com/images/I/51NZccC8aPL._AC_SL1000_.jpg</t>
  </si>
  <si>
    <t>https://m.media-amazon.com/images/I/51NZccC8aPL._AC_SL1000_.jpg, https://m.media-amazon.com/images/I/517HH1obGgL._AC_SL1000_.jpg, https://m.media-amazon.com/images/I/613pOWzXF+L._AC_SL1000_.jpg, https://m.media-amazon.com/images/I/51NZccC8aPL._AC_SL1000_.jpg, https://m.media-amazon.com/images/I/517HH1obGgL._AC_SL1000_.jpg, https://m.media-amazon.com/images/I/613pOWzXF+L._AC_SL1000_.jpg, https://m.media-amazon.com/images/I/51NZccC8aPL._AC_SL1000_.jpg, https://m.media-amazon.com/images/I/517HH1obGgL._AC_SL1000_.jpg</t>
  </si>
  <si>
    <t>14.5 amp, 6" angle grinder with electronics, brake, Anti-Vibration, and clutch 9, 600 revolutions per minute Non-Locking trigger Rat tail design for comfort Electronic features including speed Stabilization, soft start, clutch, and overload protection</t>
  </si>
  <si>
    <t>An extremely powerful angle Grinder in a compact and comfortable rat tail design. Boasting 14.5 amps and 1, 700 input watts, the wep 17-150 Quick RT is featured packed with Anti-Vibration technology, non-locking Paddle switch, and electronics controlling its soft start and speed stabilization.</t>
  </si>
  <si>
    <t>17.5 x 4 x 4 inches</t>
  </si>
  <si>
    <t>14.5 amp, 6" angle grinder with electronics, brake, Anti-Vibration, and clutch</t>
  </si>
  <si>
    <t>9, 600 revolutions per minute</t>
  </si>
  <si>
    <t>Non-Locking trigger</t>
  </si>
  <si>
    <t>Rat tail design for comfort</t>
  </si>
  <si>
    <t>Electronic features including speed Stabilization, soft start, clutch, and overload protection</t>
  </si>
  <si>
    <t>&lt;p&gt;This Metabo grinder is a tale of two experiences. When it works, it's a beast that professionals swear by for nearly a decade. When support fails, it's an expensive paperweight.&lt;/p&gt;&lt;ul&gt;&lt;li&gt;&lt;strong&gt;Built like a tank:&lt;/strong&gt; One pro reports getting 8-10 years per grinder over 25 years of loyalty, calling it way better than DeWalt or Milwaukee with German engineering that cuts metal really fast&lt;/li&gt;&lt;li&gt;&lt;strong&gt;Quality control red flags:&lt;/strong&gt; Multiple buyers received damaged units with scuffs and loose parts, plus one catastrophic failure after just four uses suggests inconsistent manufacturing&lt;/li&gt;&lt;li&gt;&lt;strong&gt;Warranty nightmare:&lt;/strong&gt; Despite advertised 3-year coverage, one user had their warranty claim denied and grinder returned in pieces - totally unacceptable for a $260 tool&lt;/li&gt;&lt;/ul&gt;&lt;br&gt;&lt;p&gt;&lt;strong&gt;Bottom line:&lt;/strong&gt; Could've been BIFL greatness, but sketchy fulfillment and that warranty horror story knock it down to just solid. If you get a good unit AND never need support, you're golden. Otherwise, it's a risky bet.&lt;/p&gt;</t>
  </si>
  <si>
    <t>&lt;p&gt;The Metabo angle grinder shows good repairability with a solid spare parts infrastructure, but has concerning warranty support issues.&lt;/p&gt;&lt;ul&gt;&lt;li&gt;&lt;strong&gt;Parts availability:&lt;/strong&gt; Metabo guarantees spare parts availability for 8 years after model discontinuation, which long-time users confirm with 25+ years of ownership experience.&lt;/li&gt;&lt;li&gt;&lt;strong&gt;Serviceability:&lt;/strong&gt; Professional users report keeping these grinders running 8-10 years, suggesting good maintenance potential and access to internal components.&lt;/li&gt;&lt;li&gt;&lt;strong&gt;Warranty concerns:&lt;/strong&gt; Multiple users report frustrating warranty experiences, including one case where a grinder was returned disassembled after repair was denied despite being under warranty.&lt;/li&gt;&lt;/ul&gt;&lt;br&gt;&lt;p&gt;&lt;strong&gt;Bottom line:&lt;/strong&gt; The tool itself is built to be serviced with long-term parts availability, but Metabo's inconsistent warranty support and potential resistance to honoring claims means repairs might need to be handled independently.&lt;/p&gt;</t>
  </si>
  <si>
    <t>&lt;p&gt;Metabo offers a solid 3-year limited warranty on their angle grinders, complemented by a 30-day performance guarantee and an 8-year spare parts availability commitment.&lt;/p&gt;&lt;ul&gt;&lt;li&gt;&lt;strong&gt;Duration and Coverage:&lt;/strong&gt; 3-year limited warranty covers defects in workmanship and materials, with repair or replacement offered without registration required.&lt;/li&gt;&lt;li&gt;&lt;strong&gt;Service Quality:&lt;/strong&gt; Company aims for 72-hour turnaround on repairs to minimize downtime, but at least one customer reported a denied warranty claim where their tool was returned disassembled.&lt;/li&gt;&lt;li&gt;&lt;strong&gt;Parts Availability:&lt;/strong&gt; 8-year spare parts availability guarantee after model discontinuation enhances long-term repairability, crucial for a professional tool.&lt;/li&gt;&lt;/ul&gt;&lt;br&gt;&lt;p&gt;&lt;strong&gt;Bottom line:&lt;/strong&gt; Metabo's warranty program is better than industry standard with good documentation and repair service commitments, but mixed customer experiences with warranty claims raise some concerns about consistent implementation.&lt;/p&gt;</t>
  </si>
  <si>
    <t xml:space="preserve">&lt;p&gt;&amp;lt;p&amp;gt;No sustainability information found in reviews. Users focus on durability and performance, but don&amp;#39;t mention materials, energy efficiency, packaging, or environmental practices.&amp;lt;/p&amp;gt;&amp;lt;ul&amp;gt;&amp;lt;li&amp;gt;&amp;lt;strong&amp;gt;Longevity signals:&amp;lt;/strong&amp;gt; One user reports getting 8-10 years per grinder over 25 years of use, which suggests less frequent replacement&amp;lt;/li&amp;gt;&amp;lt;li&amp;gt;&amp;lt;strong&amp;gt;Build quality:&amp;lt;/strong&amp;gt; Multiple mentions of German engineering and superior construction could mean longer product life&amp;lt;/li&amp;gt;&amp;lt;li&amp;gt;&amp;lt;strong&amp;gt;No eco claims:&amp;lt;/strong&amp;gt; Reviews contain zero discussion of recycled materials, energy use, or end-of-life disposal&amp;lt;/li&amp;gt;&amp;lt;/ul&amp;gt;&amp;lt;br&amp;gt;&amp;lt;p&amp;gt;&amp;lt;strong&amp;gt;Bottom line:&amp;lt;/strong&amp;gt; While built to last (good for reducing waste through longevity), there&amp;#39;s no evidence of broader sustainability practices in materials, manufacturing, or corporate responsibility.&amp;lt;/p&amp;gt;&lt;/p&gt;
</t>
  </si>
  <si>
    <t>&lt;p&gt;Metabo grinders are highly regarded in professional circles for durability and performance, particularly among metalworkers and welders who consider them the benchmark for quality.&lt;/p&gt;&lt;ul&gt;&lt;li&gt;&lt;strong&gt;Longevity:&lt;/strong&gt; Multiple users report getting 8-10 years of heavy professional use from each unit, with some being loyal customers for 25+ years&lt;/li&gt;&lt;li&gt;&lt;strong&gt;Performance:&lt;/strong&gt; Consistently described as having superior power compared to Milwaukee and DeWalt equivalents - cuts through metal quickly and doesn't bog down under load&lt;/li&gt;&lt;li&gt;&lt;strong&gt;Concerns:&lt;/strong&gt; Some reports of warranty claim difficulties and shipping issues with damaged or open-box arrivals that undermine the premium price point&lt;/li&gt;&lt;/ul&gt;&lt;br&gt;&lt;p&gt;&lt;strong&gt;Bottom line:&lt;/strong&gt; A true BIFL tool for professionals who value German engineering and long-term performance, though the customer service experience doesn't always match the tool's quality.&lt;/p&gt;</t>
  </si>
  <si>
    <t>Metabo's angle grinder delivers professional-grade performance with 8-10 years of heavy use potential, making it a legitimate BIFL contender for serious metalworkers. German engineering shines with superior cutting power that outperforms Milwaukee and DeWalt alternatives. However, the experience is marred by inconsistent quality control and potentially nightmare warranty experiences. At $260, it's a worthwhile investment if you get a good unit, but Metabo's customer service doesn't match the tool's engineering prowess.</t>
  </si>
  <si>
    <t>"Built to professional standards with 8-10 year lifespan in heavy-duty environments, but quality control issues create a concerning lottery effect</t>
  </si>
  <si>
    <t>Good repairability with 8-year parts availability commitment, though you might need to handle repairs independently due to warranty support issues</t>
  </si>
  <si>
    <t>3-year warranty looks good on paper but implementation is inconsistent, with reports of denied claims and tools returned disassembled</t>
  </si>
  <si>
    <t>Premium price justified by performance and longevity when you get a properly functioning unit, but significant risk given customer service concerns</t>
  </si>
  <si>
    <t>Consistently praised by career metalworkers for superior cutting power and longevity, though warranty experiences cast a shadow over the brand's reliability</t>
  </si>
  <si>
    <t>The Metabo WEP 17-150 is a professional-grade 6-inch angle grinder engineered for demanding metal fabrication work. Its robust 14.5 amp motor delivers consistent 9,600 RPM performance with intelligent electronic features including speed stabilization, soft start, and overload protection. The ergonomic rat tail design with anti-vibration technology reduces fatigue during extended use, while the non-locking trigger provides enhanced safety control.</t>
  </si>
  <si>
    <t>8-10 years of professional use with proper maintenance</t>
  </si>
  <si>
    <t>What are the power specifications of the Metabo 601078420 WEP 17-150 6 Inch Angle Grinder?</t>
  </si>
  <si>
    <t>The Metabo WEP 17-150 Quick 6 Inch Angle Grinder has a rated input power of 1700 watts, operates at 14.6 amps, and delivers a no-load speed of 9600 RPM with a torque of about 39 in-lbs or 4.3 Nm.</t>
  </si>
  <si>
    <t>What safety features does the Metabo WEP 17-150 Quick angle grinder include?</t>
  </si>
  <si>
    <t>It includes a kickback reducing S-automatic clutch, restart protection system, a non-locking paddle switch, tool-free adjustable guard, and an auto-stop carbon brush design to protect the motor during overloads.</t>
  </si>
  <si>
    <t>Does the Metabo 601078420 angle grinder support tool-less disc changes?</t>
  </si>
  <si>
    <t>Yes, it features the M-Quick system which allows tool-less, fast disc changes at the push of a button, enhancing setup speed and convenience.</t>
  </si>
  <si>
    <t>Is the Metabo WEP 17-150 angle grinder ergonomic and comfortable to use?</t>
  </si>
  <si>
    <t>Yes, it has a compact ergonomic body with a slim grip area for maximum control and comfort, including a Metabo VibraTech side handle to reduce vibration during operation.</t>
  </si>
  <si>
    <t>What accessories come included with the Metabo WEP 17-150 Quick RT model 601078420?</t>
  </si>
  <si>
    <t>The delivery scope includes a guard, inner support flange, M-Quick flange nut, and a VibraTech side handle.</t>
  </si>
  <si>
    <t>Lasts 8-10 years of professional use</t>
  </si>
  <si>
    <t>Superior power compared to competitor brands</t>
  </si>
  <si>
    <t>Parts available for 8 years after discontinuation</t>
  </si>
  <si>
    <t>Cuts metal quickly without bogging down</t>
  </si>
  <si>
    <t>Inconsistent warranty support reported by users</t>
  </si>
  <si>
    <t>Some arrive damaged from shipping</t>
  </si>
  <si>
    <t>Expensive investment at $260</t>
  </si>
  <si>
    <t>{"frequency":{"frequency":"After each use and monthly","description":"Regular maintenance after use and monthly checks ensure optimal performance and longevity of the angle grinder."},"steps":[{"step":1,"title":"Clean","icon":"clean","description":"Use a soft brush to remove debris from the grinder and vacuum or blow off any dust from the housing. Avoid using water or harsh chemicals to prevent damage.","products":[{"name":"Soft-bristled brush","price":"$5"}]},{"step":2,"title":"Condition / Maintain","icon":"condition","description":"Regularly check and replace worn-out parts like carbon brushes when necessary. Ensure proper lubrication of moving parts if applicable. Check accessories for damage before use.","products":[{"name":"Metabo Carbon Brushes","price":"$10-15"}]},{"step":3,"title":"Protect / Store","icon":"protect","description":"Store the grinder in a dry area, away from direct sunlight and moisture. Ensure all accessories are stored separately to prevent damage.","products":[]}]}</t>
  </si>
  <si>
    <t>Manufactured at Metabo's primary facility in Nürtingen, Germany, reflecting traditional German engineering and quality control.</t>
  </si>
  <si>
    <t>angle grinder, metabo power tools, metal fabrication, professional tools, anti-vibration, german engineering, construction equipment, durable power tools, metal cutting, workshop equipment</t>
  </si>
  <si>
    <t>Professional metal fabrication, Heavy-duty cutting applications, Extended grinding sessions, Construction site work, Workshop metal shaping</t>
  </si>
  <si>
    <t>""Getting 8-10 years per grinder over 25 years of loyalty, way better than DeWalt or Milwaukee with German engineering that cuts metal really fast." – Professional user</t>
  </si>
  <si>
    <t>Despite advertised 3-year coverage, warranty claim denied and grinder returned in pieces - totally unacceptable for a $260 tool." – Customer review</t>
  </si>
  <si>
    <t>Commercial Indoor Steel Step Trash</t>
  </si>
  <si>
    <t>https://www.amazon.com/dp/B000OLEM4K?th=1&amp;amp;linkCode=ll1&amp;amp;tag=buyitforlife08-20&amp;amp;linkId=219aaa67597551f7ed68da071ad809af&amp;amp;language=en_US&amp;amp;ref_=as_li_ss_tl</t>
  </si>
  <si>
    <t>https://amzn.to/42HVEUC</t>
  </si>
  <si>
    <t>B000OLEM4K</t>
  </si>
  <si>
    <t>https://docs.google.com/document/d/1k5LagNzAUIsoNL1tbgTXwO7wke97Q1s9A9_BSgRWt7I</t>
  </si>
  <si>
    <t>https://docs.google.com/document/d/1MM-qLQKDYSpl4ER9TddJaXD3ZD8VYbC3MNwamnb60Ik/edit</t>
  </si>
  <si>
    <t>https://docs.google.com/document/d/1oUZkGLTWch1lNoPdJqyZrXoOAa5ihes6GzBPCzuHhiY/edit</t>
  </si>
  <si>
    <t>https://docs.google.com/document/d/1ksMSwwJJ4knL1OyUOitrcq7wt-9rraEEWGHtWWMrKl4/edit</t>
  </si>
  <si>
    <t>https://docs.google.com/document/d/1KKllUbnCYtZlK0Eij1-2izY59R3G8hfNg_379cWv6DA/edit</t>
  </si>
  <si>
    <t>https://www.amazon.com/stores/RubbermaidCommercialProducts/page/A25ACA23-5809-411C-90C7-2477AC214D04?is_byline_deeplink=true&amp;deeplink=8C2815BB-8237-4A54-80AF-471221B09A31&amp;redirect_store_id=A25ACA23-5809-411C-90C7-2477AC214D04&amp;lp_asin=B000OLEM4K&amp;ref_=ast_bln&amp;store_ref=bl_ast_dp_brandLogo_sto</t>
  </si>
  <si>
    <t>https://m.media-amazon.com/images/I/611Pkb3j+FL._SL1500_.jpg</t>
  </si>
  <si>
    <t>https://m.media-amazon.com/images/I/611Pkb3j+FL._SL1500_.jpg, https://m.media-amazon.com/images/I/31GS-t0g4OS.jpg, https://m.media-amazon.com/images/I/31GS-t0g4OS.jpg, https://m.media-amazon.com/images/I/5110nT6GNxL._SL1401_.jpg</t>
  </si>
  <si>
    <t>Home &amp; Kitchen &gt; Storage &amp; Organization &gt; Trash, Recycling &amp; Compost &gt; Kitchen Trash Cans</t>
  </si>
  <si>
    <t>HANDS-FREE: Step-on foot pedal enables hands-free operation, optimizing sanitary efforts EASY TO CLEAN: Smooth surfaces are easy to clean LEAK-PROOF: rigid plastic liner included to contain liquids and keep the surrounding area cleaner DURABLE: Heavy-gauge, fire-safe steel for years of reliable service STABLE: Restraint mechanism and non-slip feet protect walls and floors FIRE-SAFE: Constructed of fire-safe galvanized steel for CSFM and UL certifications OSHA COMPLIANT: Complies with OSHA standards for containment of infectious waste</t>
  </si>
  <si>
    <t>The Defenders® decorative refuse container is an ideal waste receptacle for hospitals, doctor’s offices and other healthcare facilities. The step-on foot pedal enables hands-free operation, while the smooth surfaces are easy to clean.</t>
  </si>
  <si>
    <t>16.75 x 16.25 x 26 inches; 22 Pounds</t>
  </si>
  <si>
    <t>HANDS-FREE: Step-on foot pedal enables hands-free operation, optimizing sanitary efforts</t>
  </si>
  <si>
    <t>EASY TO CLEAN: Smooth surfaces are easy to clean</t>
  </si>
  <si>
    <t>LEAK-PROOF: rigid plastic liner included to contain liquids and keep the surrounding area cleaner</t>
  </si>
  <si>
    <t>DURABLE: Heavy-gauge, fire-safe steel for years of reliable service</t>
  </si>
  <si>
    <t>STABLE: Restraint mechanism and non-slip feet protect walls and floors</t>
  </si>
  <si>
    <t>&lt;p&gt;This Rubbermaid could've been legendary, but quality control is killing it. When you get a good one, users say it lasts decades. When you get a bad one, the welds fail in 6 months.&lt;/p&gt;&lt;ul&gt;&lt;li&gt;&lt;strong&gt;Tank-like when done right:&lt;/strong&gt; Multiple users report their cans lasting 10+ years of heavy use, with all-metal construction and commercial-grade components that actually live up to the price tag&lt;/li&gt;&lt;li&gt;&lt;strong&gt;Russian roulette manufacturing:&lt;/strong&gt; Alarmingly high defect rate with bent frames, crooked lids, and failed welds straight from the factory - one user's lid literally fell off after 6 months due to poor welding&lt;/li&gt;&lt;li&gt;&lt;strong&gt;Recent corner-cutting:&lt;/strong&gt; Manufacturing moved from USA to China, resulting in thinner metal, removal of features like pedal grips, and overall decline in build quality according to longtime users&lt;/li&gt;&lt;/ul&gt;&lt;br&gt;&lt;p&gt;&lt;strong&gt;Bottom line:&lt;/strong&gt; The design is BIFL-worthy but the execution is a gamble. If you can inspect before buying or have a solid return policy, it might be worth rolling the dice for a potential 20-year workhorse.&lt;/p&gt;</t>
  </si>
  <si>
    <t>&lt;p&gt;The Rubbermaid commercial steel step trash can features simple, serviceable mechanics with mostly metal components that should last for years.&lt;/p&gt;&lt;ul&gt;&lt;li&gt;&lt;strong&gt;Mechanics:&lt;/strong&gt; All-metal, externally visible linkage for the step-pedal mechanism makes for straightforward potential repairs when needed. Users praise the simple design that avoids hidden plastic components.&lt;/li&gt;&lt;li&gt;&lt;strong&gt;Parts &amp; Access:&lt;/strong&gt; The can uses a basic mechanical design with few failure points. When issues do occur, they're often weld failures rather than broken internal mechanisms, potentially fixable by a skilled DIYer or welder.&lt;/li&gt;&lt;li&gt;&lt;strong&gt;Quality Control Issues:&lt;/strong&gt; Multiple reports of receiving units with bent frames, crooked welds, and missing parts indicate inconsistent manufacturing quality that could affect long-term reliability.&lt;/li&gt;&lt;/ul&gt;&lt;br&gt;&lt;p&gt;&lt;strong&gt;Bottom line:&lt;/strong&gt; A repairable, mechanically simple product with durable all-metal construction, though quality control issues mean some units may require repair sooner than expected. Standard tools can address most problems, but welding skills might be needed for serious frame issues.&lt;/p&gt;</t>
  </si>
  <si>
    <t>&lt;p&gt;Rubbermaid Commercial offers limited warranty coverage for their indoor steel step trash cans, but specific details are not clearly documented in available sources.&lt;/p&gt;&lt;ul&gt;&lt;li&gt;&lt;strong&gt;Duration:&lt;/strong&gt; Likely a 1-year limited warranty based on similar commercial products, though some elite refuse containers may have up to 5-year coverage&lt;/li&gt;&lt;li&gt;&lt;strong&gt;Coverage:&lt;/strong&gt; Typically covers defects in materials and workmanship, excluding normal wear and tear or misuse&lt;/li&gt;&lt;li&gt;&lt;strong&gt;Claim Process:&lt;/strong&gt; Requires product registration, proof of purchase, and contacting customer service, potentially with supporting photos&lt;/li&gt;&lt;/ul&gt;&lt;br&gt;&lt;p&gt;&lt;strong&gt;Bottom line:&lt;/strong&gt; Warranty information for this specific product is vague and not prominently featured, indicating average protection at best. No documented evidence of exceptional warranty fulfillment suggests standard industry practices rather than a standout warranty policy.&lt;/p&gt;</t>
  </si>
  <si>
    <t xml:space="preserve">&lt;p&gt;&amp;lt;p&amp;gt;No sustainability claims or direct environmental information found in the reviews. Users focus on the heavy-duty steel construction and decades-long durability, which indirectly supports sustainability through longevity. Several reviewers mention the simple, repairable all-metal mechanism that avoids hidden plastic parts prone to breaking.&amp;lt;/p&amp;gt;&amp;lt;ul&amp;gt;&amp;lt;li&amp;gt;&amp;lt;strong&amp;gt;Built to last:&amp;lt;/strong&amp;gt; Multiple users describe it as the last trash can they&amp;#39;ll ever buy, with commercial-grade construction expected to last 20+ years&amp;lt;/li&amp;gt;&amp;lt;li&amp;gt;&amp;lt;strong&amp;gt;Repairable design:&amp;lt;/strong&amp;gt; The exposed metal linkage system can potentially be fixed rather than forcing replacement&amp;lt;/li&amp;gt;&amp;lt;li&amp;gt;&amp;lt;strong&amp;gt;Material concerns:&amp;lt;/strong&amp;gt; Recent manufacturing shift from USA to China reportedly lowered build quality, though the steel construction still beats plastic alternatives&amp;lt;/li&amp;gt;&amp;lt;/ul&amp;gt;&amp;lt;br&amp;gt;&amp;lt;p&amp;gt;&amp;lt;strong&amp;gt;Bottom line:&amp;lt;/strong&amp;gt; While lacking explicit eco-credentials, the durable steel build and repair-friendly design align with reduce-and-reuse principles — if you get a properly manufactured unit.&amp;lt;/p&amp;gt;&lt;/p&gt;
</t>
  </si>
  <si>
    <t>&lt;p&gt;Rubbermaid Commercial's steel step trash cans have a mixed but generally positive reputation among durability-focused communities. Many users specifically seek these out after being disappointed by residential brands failing within 2-3 years.&lt;/p&gt;&lt;ul&gt;&lt;li&gt;&lt;strong&gt;Design appreciation:&lt;/strong&gt; The all-metal construction and commercial-grade durability earn consistent praise from BIFL enthusiasts. Many report units lasting 10+ years with the expectation they'll 'outlive me.'&lt;/li&gt;&lt;li&gt;&lt;strong&gt;Quality concerns:&lt;/strong&gt; A significant minority receive units with manufacturing defects like crooked welds, bent frames, or missing parts, suggesting inconsistent quality control.&lt;/li&gt;&lt;li&gt;&lt;strong&gt;Usability tradeoffs:&lt;/strong&gt; The heavy, metal construction that makes it durable also presents challenges in bag removal and handling for some users.&lt;/li&gt;&lt;/ul&gt;&lt;br&gt;&lt;p&gt;&lt;strong&gt;Bottom line:&lt;/strong&gt; Redditors consider these a true BIFL purchase when you get a good unit, but acknowledge the quality control lottery and premium price as drawbacks worth accepting for something that should last decades.&lt;/p&gt;</t>
  </si>
  <si>
    <t>Rubbermaid's commercial steel step trash can embodies the BIFL paradox: excellent design with questionable execution. When manufactured correctly, it's a decades-long investment with simple mechanics and repairable components. However, recent outsourcing to China has introduced alarming quality control issues. At a premium price, you're gambling on getting a unit that will last 20+ years versus one with failing welds within months. Worth considering if you can inspect before purchasing or have a solid return policy, but no longer the guaranteed tank it once was.</t>
  </si>
  <si>
    <t>"When properly manufactured, delivers 10+ years of service; when poorly made, welds fail within months – a concerning quality lottery</t>
  </si>
  <si>
    <t>All-metal construction with externally visible linkage makes repairs straightforward, though weld failures may require specialized skills</t>
  </si>
  <si>
    <t>Limited warranty protection (likely 1 year) with vague terms suggests manufacturer isn't standing confidently behind long-term reliability</t>
  </si>
  <si>
    <t>Premium price justified only if you receive a properly manufactured unit – inspect carefully before accepting</t>
  </si>
  <si>
    <t>BIFL communities specifically seek these out after cheaper alternatives fail, but acknowledge declining quality since manufacturing moved overseas</t>
  </si>
  <si>
    <t>Rubbermaid's Commercial Indoor Steel Step Trash can brings commercial-grade durability to everyday waste management. Constructed from heavy-gauge galvanized steel, this fire-safe container features a hands-free foot pedal operation and includes a rigid plastic liner to prevent leaks. The stable design with non-slip feet protects floors while smooth surfaces ensure easy cleaning. This OSHA-compliant can delivers professional-level functionality and longevity.</t>
  </si>
  <si>
    <t>10-20 years with proper care, though quality control issues may affect individual units</t>
  </si>
  <si>
    <t>What are the available storage capacities for Rubbermaid Commercial Indoor Steel Step Trash Cans?</t>
  </si>
  <si>
    <t>Rubbermaid offers a range of capacities, including a 7-gallon model (12"H x 12"W x 17"D), a 13-gallon model (28-3/4"H x 13-5/8"W x 13-1/2"D), and an 8-gallon Slim Jim Step On Receptacle, among other options.</t>
  </si>
  <si>
    <t>Are these trash cans suitable for commercial or medical environments?</t>
  </si>
  <si>
    <t>Yes, Rubbermaid Commercial Step On containers are specifically designed for use in commercial, medical, office, and home settings, providing hands-free waste management and enhanced hygiene.</t>
  </si>
  <si>
    <t>Do Rubbermaid Commercial Steel Step Trash Cans have odor or bacteria control features?</t>
  </si>
  <si>
    <t>Some models include a slow-close integrated lid damper to help keep odors and bacteria from escaping, assisting compliance with health regulations.</t>
  </si>
  <si>
    <t>What are the dimensions of the 13-gallon Commercial Indoor Steel Step Trash Can?</t>
  </si>
  <si>
    <t>The 13-gallon model measures approximately 28-3/4 inches in height, 13-5/8 inches in width, and 13-1/2 inches in depth.</t>
  </si>
  <si>
    <t>How does the step mechanism work on these trash cans?</t>
  </si>
  <si>
    <t>The step-on mechanism activates the lid with a foot pedal, allowing for hands-free operation, which helps maintain cleanliness and reduce cross-contamination in busy environments.</t>
  </si>
  <si>
    <t>All-metal construction lasts decades with proper care</t>
  </si>
  <si>
    <t>Simple, serviceable mechanical design for repairs</t>
  </si>
  <si>
    <t>Commercial-grade durability outperforms residential brands</t>
  </si>
  <si>
    <t>Heavy-duty step pedal withstands frequent use</t>
  </si>
  <si>
    <t>Significant quality control inconsistencies</t>
  </si>
  <si>
    <t>Recent manufacturing shift lowered overall quality</t>
  </si>
  <si>
    <t>Heavy weight makes bag removal challenging</t>
  </si>
  <si>
    <t>Limited warranty with unclear coverage terms</t>
  </si>
  <si>
    <t>{"frequency":{"frequency":"Weekly / As Needed","description":"Clean and maintain the trash can weekly or as needed to prevent buildup of dirt, stains, and odors, ensuring optimal appearance and operation."},"steps":[{"step":1,"title":"Clean","icon":"clean","description":"Wipe the stainless steel surfaces with a damp, soapy cloth following the grain direction to avoid scratches. For tougher stains, use a nylon scrubbie with mild detergent or a baking soda and dish soap paste, then rinse and towel dry. Avoid chlorine bleach, oven cleaners, steel wool, and abrasive pads.","products":[{"name":"Mild Dish Soap","price":"$5-10"},{"name":"Baking Soda","price":"$5"}]},{"step":2,"title":"Condition / Maintain","icon":"condition","description":"Periodically buff the stainless steel with a stainless steel polish, lemon oil, or silicone-based spray to preserve the finish and reduce fingerprints and smudges. Always apply polish along the grain with a lint-free cloth and buff dry afterward.","products":[{"name":"Stainless Steel Polish","price":"$10-15"},{"name":"Lemon Oil","price":"$10"}]},{"step":3,"title":"Protect / Store","icon":"protect","description":"Store the trash can indoors in a dry, cool area when not in use to prevent rust and corrosion. Keep the lid closed to reduce dust accumulation and maintain cleanliness.","products":[]}]}</t>
  </si>
  <si>
    <t>steel trash can, commercial grade, hands-free, step pedal, fire-safe, leak-proof, durable waste bin, kitchen garbage, metal trash container, osha compliant</t>
  </si>
  <si>
    <t>High-traffic office environments, Commercial kitchens, Medical facilities, Long-term home use, Containment of infectious waste</t>
  </si>
  <si>
    <t>""Multiple users report their cans lasting 10+ years of heavy use, with all-metal construction and commercial-grade components that actually live up to the price tag." – Reddit user</t>
  </si>
  <si>
    <t>One user's lid literally fell off after 6 months due to poor welding. Manufacturing moved from USA to China, resulting in thinner metal." – BIFL reviewer</t>
  </si>
  <si>
    <t>Whirley-Pop</t>
  </si>
  <si>
    <t>Popcorn Popper</t>
  </si>
  <si>
    <t>https://www.amazon.com/Whirley-Pop-Popcorn-Popper-Metal-Silver/dp/B010TR1SMW?th=1&amp;amp;linkCode=ll1&amp;amp;tag=buyitforlife08-20&amp;amp;linkId=99b8f140261e929049f1b427a7171a07&amp;amp;language=en_US&amp;amp;ref_=as_li_ss_tl</t>
  </si>
  <si>
    <t>https://amzn.to/47v8I24</t>
  </si>
  <si>
    <t>B010TR1SMW</t>
  </si>
  <si>
    <t>https://docs.google.com/document/d/1aC54YSGHLh5AgcZ0U4ue0FGhtH9zhGuXwrgLHPOr33k</t>
  </si>
  <si>
    <t>https://docs.google.com/document/d/1JZd4a_8R2F0lSl4ii9Ijy_tER97GHZVgg63SNVo8zmc/edit</t>
  </si>
  <si>
    <t>https://docs.google.com/document/d/1wpU4dJLN6fuB3MdAws8_-3xVza43RNJ0NloTpfy7xE8/edit</t>
  </si>
  <si>
    <t>https://docs.google.com/document/d/1ahyrxhTRkZUQ5UoQIMXd172yJb-tFK6xREcNFkn4A60/edit</t>
  </si>
  <si>
    <t>https://docs.google.com/document/d/1fzrqtXWa3w1vjRc_wudhBfnosxgU5XgVubx8WDEhn2s/edit</t>
  </si>
  <si>
    <t>https://www.amazon.com/stores/WabashValleyFarms/page/7361A47E-D15C-4572-86D0-B2EB723E3655?is_byline_deeplink=true&amp;deeplink=1963170F-8DDB-46DF-8DE1-7537F055A60A&amp;redirect_store_id=7361A47E-D15C-4572-86D0-B2EB723E3655&amp;lp_asin=B010TR1SMW&amp;ref_=ast_bln&amp;store_ref=bl_ast_dp_brandLogo_sto</t>
  </si>
  <si>
    <t>https://m.media-amazon.com/images/I/81fm0broR4L._AC_SL1500_.jpg</t>
  </si>
  <si>
    <t>https://m.media-amazon.com/images/I/81fm0broR4L._AC_SL1500_.jpg, https://m.media-amazon.com/images/I/81rIJJ0OrjL._AC_SL1500_.jpg, https://m.media-amazon.com/images/I/91I6nE6qHwL._AC_SL1500_.jpg, https://m.media-amazon.com/images/I/81zJM2Or1gL._AC_SL1500_.jpg, https://m.media-amazon.com/images/I/81hKKtaN6aL._AC_SL1500_.jpg, https://m.media-amazon.com/images/I/81EAAIw-LTL._AC_SL1500_.jpg, https://m.media-amazon.com/images/I/810nz2GzKzL._AC_SL1500_.jpg, https://m.media-amazon.com/images/I/81mGqFxjuvL._AC_SL1500_.jpg, https://m.media-amazon.com/images/I/9129zq+cMmL._AC_SL1500_.jpg, https://m.media-amazon.com/images/I/91rUp3F+RSL._AC_SL1500_.jpg</t>
  </si>
  <si>
    <t>Home &amp; Kitchen &gt; Kitchen &amp; Dining &gt; Kitchen Utensils &amp; Gadgets &gt; Specialty Tools &amp; Gadgets</t>
  </si>
  <si>
    <t>Perfect Popcorn in 3 Minutes: The Original Whirley Pop Stovetop Popcorn Popper makes homemade popcorn a breeze. Just spin the handle to make up to 6 quarts of flawless popcorn in just 3 minutes. No Burnt Popcorn: Our patented stirring system in this stovetop popcorn popper works by moving every kernel until it pops—up to 42 times its original size! This ensures perfect popcorn every time! Easy Clean Up: Our quick-release clips and removeable lid make for a seamless cleanup. Simply wipe with a a paper towel and store your stovetop popcorn maker for next time! Bring the Theater Home: You don't need to be in the theater for perfect popcorn. With this stove top popcorn maker, you'll be sure to enjoy perfectly popped popcorn in the comfort of your home. Built to Last: Here at Wabash Farms, our popcorn stovetop popper is backed by a 25-year warranty, so you can enjoy perfect popcorn from the best popcorn maker for years to come.</t>
  </si>
  <si>
    <t>16.63"L x 9.38"W x 7.94"H</t>
  </si>
  <si>
    <t>Perfect Popcorn in 3 Minutes: The Original Whirley Pop Stovetop Popcorn Popper makes homemade popcorn a breeze. Just spin the handle to make up to 6 quarts of flawless popcorn in just 3 minutes.</t>
  </si>
  <si>
    <t>No Burnt Popcorn: Our patented stirring system in this stovetop popcorn popper works by moving every kernel until it pops—up to 42 times its original size! This ensures perfect popcorn every time!</t>
  </si>
  <si>
    <t>Easy Clean Up: Our quick-release clips and removeable lid make for a seamless cleanup. Simply wipe with a a paper towel and store your stovetop popcorn maker for next time!</t>
  </si>
  <si>
    <t>Bring the Theater Home: You don't need to be in the theater for perfect popcorn. With this stove top popcorn maker, you'll be sure to enjoy perfectly popped popcorn in the comfort of your home.</t>
  </si>
  <si>
    <t>Built to Last: Here at Wabash Farms, our popcorn stovetop popper is backed by a 25-year warranty, so you can enjoy perfect popcorn from the best popcorn maker for years to come.</t>
  </si>
  <si>
    <t>&lt;p&gt;Tale of two poppers here. The base aluminum model with plastic gears is a 4-year throwaway, but the stainless steel version with metal gears? That's the real BIFL contender that users are passing down through generations.&lt;/p&gt;&lt;ul&gt;&lt;li&gt;&lt;strong&gt;Proven longevity:&lt;/strong&gt; Users report 13, 30, even 35 years of continuous use — my old one of 35 years finally wore out, says one. The motor-free design eliminates the main failure point of electric poppers.&lt;/li&gt;&lt;li&gt;&lt;strong&gt;Critical gear divide:&lt;/strong&gt; Plastic gears are the Achilles' heel. One user warns you will end up owning 4 of these in 5 years with the base model, while another boasts 20 years on plastic gears. Metal gears in premium models eliminate this weak point.&lt;/li&gt;&lt;li&gt;&lt;strong&gt;Built to repair:&lt;/strong&gt; 25-year warranty on mechanical parts (though only 90 days on the pan). Users successfully reattach gears and buy replacement pans rather than replacing entire units. Simple design means most issues are fixable.&lt;/li&gt;&lt;/ul&gt;&lt;br&gt;&lt;p&gt;&lt;strong&gt;Bottom line:&lt;/strong&gt; Skip the base aluminum model unless you enjoy annual replacements. The stainless steel version with metal gears earns its BIFL status — users literally inherit these things. Just accept that you'll be hand-washing it forever.&lt;/p&gt;</t>
  </si>
  <si>
    <t>&lt;p&gt;The Whirley-Pop is a mechanically simple popcorn maker with good long-term repairability, especially the stainless steel model with metal gears.&lt;/p&gt;&lt;ul&gt;&lt;li&gt;&lt;strong&gt;Mechanical simplicity:&lt;/strong&gt; No motors or electrical components to fail, just a hand-crank mechanism that users report lasting 20-35 years with proper care.&lt;/li&gt;&lt;li&gt;&lt;strong&gt;Replacement parts:&lt;/strong&gt; Company sells replacement parts like base pans, and one user mentioned easily reattaching a gear that came loose.&lt;/li&gt;&lt;li&gt;&lt;strong&gt;Durability concerns:&lt;/strong&gt; Standard model's plastic/nylon gears are a common failure point, with multiple users warning they wear out, melt, or break after a few years of regular use.&lt;/li&gt;&lt;/ul&gt;&lt;br&gt;&lt;p&gt;&lt;strong&gt;Bottom line:&lt;/strong&gt; Buy the stainless steel model with metal gears for true BIFL quality; the standard aluminum model with plastic gears requires more frequent replacement or repair of the gear mechanism.&lt;/p&gt;</t>
  </si>
  <si>
    <t>&lt;p&gt;The Whirley-Pop offers a 25-year warranty on mechanical parts (stirring mechanism and gears) and a 90-day warranty on the pan and wooden handles. This two-tiered warranty structure prioritizes the critical functional components.&lt;/p&gt;&lt;ul&gt;&lt;li&gt;&lt;strong&gt;Coverage Details:&lt;/strong&gt; The 25-year warranty on mechanical parts is impressive and rare for kitchen gadgets, showing manufacturer confidence in their design.&lt;/li&gt;&lt;li&gt;&lt;strong&gt;User Experience:&lt;/strong&gt; Multiple users report successfully using their Whirley-Pops for 20-35 years, validating the long-term durability claims.&lt;/li&gt;&lt;li&gt;&lt;strong&gt;Limitations:&lt;/strong&gt; The short 90-day coverage on the pan itself is a notable weakness, as this is where wear and tear commonly occurs.&lt;/li&gt;&lt;/ul&gt;&lt;br&gt;&lt;p&gt;&lt;strong&gt;Bottom line:&lt;/strong&gt; The Whirley-Pop's extensive 25-year warranty on mechanical parts is legitimate and honored according to user reports, though the limited coverage on the pan is disappointing. The stainless steel models with metal gears offer the best long-term value.&lt;/p&gt;</t>
  </si>
  <si>
    <t xml:space="preserve">&lt;p&gt;&amp;lt;p&amp;gt;No sustainability claims or environmental practices were mentioned in any reviews. Users focused entirely on durability and performance, not eco-friendliness.&amp;lt;/p&amp;gt;&amp;lt;ul&amp;gt;&amp;lt;li&amp;gt;&amp;lt;strong&amp;gt;Material longevity:&amp;lt;/strong&amp;gt; Multiple users report owning units for 13, 30, even 35 years, reducing replacement waste&amp;lt;/li&amp;gt;&amp;lt;li&amp;gt;&amp;lt;strong&amp;gt;Repairability:&amp;lt;/strong&amp;gt; Company sells replacement parts like new pans, and users mention reattaching gears themselves&amp;lt;/li&amp;gt;&amp;lt;li&amp;gt;&amp;lt;strong&amp;gt;Energy efficiency:&amp;lt;/strong&amp;gt; Manual operation means zero electricity use compared to electric poppers&amp;lt;/li&amp;gt;&amp;lt;/ul&amp;gt;&amp;lt;br&amp;gt;&amp;lt;p&amp;gt;&amp;lt;strong&amp;gt;Bottom line:&amp;lt;/strong&amp;gt; While the Whirley-Pop wasn&amp;#39;t designed as an eco-product, its decades-long lifespan and repairable design accidentally make it more sustainable than disposable alternatives. The aluminum and stainless steel models can theoretically be recycled at end-of-life, but no reviews discussed packaging waste, sourcing ethics, or carbon footprint.&amp;lt;/p&amp;gt;&lt;/p&gt;
</t>
  </si>
  <si>
    <t>&lt;p&gt;The Whirley-Pop enjoys strong community enthusiasm as a reliable, long-lasting popcorn maker with many users reporting decades of service.&lt;/p&gt;&lt;ul&gt;&lt;li&gt;&lt;strong&gt;Durability:&lt;/strong&gt; Base models with plastic gears may fail after a few years, while stainless steel versions with metal gears are considered true BIFL purchases lasting 20+ years.&lt;/li&gt;&lt;li&gt;&lt;strong&gt;Performance:&lt;/strong&gt; Consistently praised for producing superior, crispy popcorn with nearly 100% kernel popping due to its manual stirring mechanism and vented design.&lt;/li&gt;&lt;li&gt;&lt;strong&gt;Pain points:&lt;/strong&gt; Difficult cleaning (not dishwasher safe) with many nooks where oil builds up, plus awkward pouring/handling when full.&lt;/li&gt;&lt;/ul&gt;&lt;br&gt;&lt;p&gt;&lt;strong&gt;Bottom line:&lt;/strong&gt; A community favorite for popcorn enthusiasts willing to invest in the premium stainless steel model with metal gears, though the cleaning challenges prevent a perfect score.&lt;/p&gt;</t>
  </si>
  <si>
    <t>The Whirley-Pop is a tale of two products: the base aluminum model with plastic gears (avoid) versus the BIFL-worthy stainless steel version with metal gears. The latter legitimately lasts decades, with users reporting 20-35 years of continuous service. This manually-operated popper produces superior popcorn with nearly 100% kernel popping and zero electricity use. However, cleaning is universally frustrating, with oil buildup in hard-to-reach areas. Perfect for popcorn enthusiasts willing to hand-wash after each use and invest in the premium model, which offers exceptional value despite the higher price point.</t>
  </si>
  <si>
    <t>"Premium stainless steel model with metal gears is genuinely BIFL; base model with plastic gears fails within 4-5 years</t>
  </si>
  <si>
    <t>Mechanically simple design allows for easy repairs; replacement parts readily available directly from manufacturer</t>
  </si>
  <si>
    <t>Impressive 25-year warranty on mechanical parts, though disappointingly short 90-day coverage on the pan itself</t>
  </si>
  <si>
    <t>Higher upfront cost of metal-geared model is justified by decades of service and superior popcorn quality</t>
  </si>
  <si>
    <t>Users consistently praise popping performance but universally complain about difficult cleaning and oil buildup</t>
  </si>
  <si>
    <t>The Whirley-Pop Stovetop Popcorn Popper's stainless steel model with metal gears offers exceptional longevity and performance. This hand-cranked popper produces perfect, fluffy popcorn in just three minutes while its patented stirring mechanism ensures virtually every kernel pops. The simple, motor-free design eliminates common failure points of electric alternatives, making this a kitchen tool you can pass down for generations with its robust 25-year warranty on mechanical parts.</t>
  </si>
  <si>
    <t>20-35 years for the stainless steel model with metal gears; 3-5 years for aluminum model with plastic gears</t>
  </si>
  <si>
    <t>How do I know when to stop cranking the Whirley-Pop popcorn popper?</t>
  </si>
  <si>
    <t>Stop cranking when the popping slows down to a few pops per second and you start to feel resistance on the crank. Remove the popper from heat and allow the remaining kernels to pop without stirring to avoid damaging the gears.</t>
  </si>
  <si>
    <t>Can I add seasonings inside the Whirley-Pop while popping?</t>
  </si>
  <si>
    <t>It is recommended to add flavor seasonings only after the popcorn is popped and placed in a bowl. Adding seasonings directly into the popper with popcorn and oil is not advised except for special salt or sugar-based products.</t>
  </si>
  <si>
    <t>How do I adjust the stir wires if they are not moving the popcorn properly?</t>
  </si>
  <si>
    <t>If the stir wire is not moving the popcorn, remove the lid and slightly pull down on the stir wires so they sit closer to the bottom of the pan. Once the lid is replaced, the stir wires should just brush the pan’s bottom and stir the corn effectively.</t>
  </si>
  <si>
    <t>Can I pop a partial batch or do I have to make a full batch every time?</t>
  </si>
  <si>
    <t>You do not have to make a full batch each time. Use the formula: 1 tablespoon of popcorn plus 1 teaspoon of oil per quart of popped corn to make smaller batches.</t>
  </si>
  <si>
    <t>What should I do if my Whirley-Pop lid is too loose on the pan?</t>
  </si>
  <si>
    <t>If the lid is loose, grab the loose clip and gently bend it downward to reform and wrap snugly around the lip of the pan, ensuring a tight fit during popping.</t>
  </si>
  <si>
    <t>Stainless steel model lasts 20-35 years</t>
  </si>
  <si>
    <t>Nearly 100% of kernels pop consistently</t>
  </si>
  <si>
    <t>25-year warranty on mechanical parts</t>
  </si>
  <si>
    <t>No electricity needed for operation</t>
  </si>
  <si>
    <t>Plastic gears fail within 3-5 years</t>
  </si>
  <si>
    <t>Difficult to clean with oil buildup</t>
  </si>
  <si>
    <t>Only 90-day warranty on the pan</t>
  </si>
  <si>
    <t>Awkward pouring when full</t>
  </si>
  <si>
    <t>{"frequency":{"frequency":"As Needed","description":"Clean the Whirley-Pop popcorn popper regularly to maintain its performance and longevity."},"steps":[{"step":1,"title":"Clean","icon":"clean","description":"Wipe the popper with a paper towel after each use. For deeper cleaning, hand wash in warm soapy water with a grease-cutting detergent. Avoid using scrubbing pads, abrasive cleaners, or the dishwasher.","products":[{"name":"Grease-cutting dish soap","price":"$5"}]},{"step":2,"title":"Condition / Maintain","icon":"condition","description":"No specific conditioning is required. Simply ensure the popper is dry after cleaning to prevent moisture buildup.","products":[]},{"step":3,"title":"Protect / Store","icon":"protect","description":"Store the Whirley-Pop in a dry location. This helps prevent moisture accumulation and maintains the integrity of the material.","products":[]}]}</t>
  </si>
  <si>
    <t>Produced at Wabash Valley Farms in Monon, Indiana.</t>
  </si>
  <si>
    <t>stovetop popcorn maker, manual popcorn popper, durable kitchen tool, hand-cranked popcorn, stainless steel cookware, movie night essential, no electricity needed, repairable kitchen gadget, long-lasting cookware</t>
  </si>
  <si>
    <t>Family movie nights, Daily snack preparation, Off-grid cabin cooking, Large-batch popcorn making</t>
  </si>
  <si>
    <t>""My old one of 35 years finally wore out. The motor-free design eliminates the main failure point of electric poppers." – Longtime user</t>
  </si>
  <si>
    <t>You will end up owning 4 of these in 5 years with the base model, while the stainless steel version gets passed down through generations." – Reddit user</t>
  </si>
  <si>
    <t>Wahl</t>
  </si>
  <si>
    <t>Professional Peanut Beard Trimmer</t>
  </si>
  <si>
    <t>https://www.amazon.com/Wahl-Professional-Clipper-Trimmer-8655-200/dp/B001FDKGIW?&amp;amp;linkCode=ll1&amp;amp;tag=buyitforlife08-20&amp;amp;linkId=e0ec39efab1dc69173da2732d683fe06&amp;amp;language=en_US&amp;amp;ref_=as_li_ss_tl</t>
  </si>
  <si>
    <t>B001FDKGIW</t>
  </si>
  <si>
    <t>https://docs.google.com/document/d/1XRSTIMA4vyZUgTtVunm_az41RifpIFZfZI83qLkGpBI</t>
  </si>
  <si>
    <t>https://docs.google.com/document/d/1nSn3rIlvbK9EPmDGmItHytQt4dEvfX3u-MCWXX1qHi0/edit</t>
  </si>
  <si>
    <t>https://docs.google.com/document/d/1TqVLYWQgKU5r85M-_btgUbzD_nka681DuOjBLFnTXZ4/edit</t>
  </si>
  <si>
    <t>https://docs.google.com/document/d/1PLVVRW9fcTL1Df3Nbna_b9eD63ph1lGZ5qgaOYAJU1A/edit</t>
  </si>
  <si>
    <t>https://docs.google.com/document/d/1ZUYnN_OkbgZEojkE71r4Z_3NMSJuCsb5ATltPJFAxyI/edit</t>
  </si>
  <si>
    <t>https://m.media-amazon.com/images/I/61O1dyB70CL._SL1500_.jpg</t>
  </si>
  <si>
    <t>https://m.media-amazon.com/images/I/61O1dyB70CL._SL1500_.jpg, https://m.media-amazon.com/images/I/81w1+SX6BWL._SL1500_.jpg, https://m.media-amazon.com/images/I/91LRUWEg-IL._SL1500_.jpg, https://m.media-amazon.com/images/I/81o+NsmK+4L._SL1500_.jpg, https://m.media-amazon.com/images/I/81GUUxLzxhL._SL1500_.jpg, https://m.media-amazon.com/images/I/71gjp8oMfCL._SL1500_.jpg, https://m.media-amazon.com/images/I/71ubrM3ErxL._SL1500_.jpg</t>
  </si>
  <si>
    <t>Beauty &amp; Personal Care &gt; Hair Care &gt; Hair Cutting Tools &gt; Hair Clippers &amp; Accessories &gt; Finishing Trimmers</t>
  </si>
  <si>
    <t>4 x 1.75 x 2 inches; 4 ounces</t>
  </si>
  <si>
    <t>&lt;p&gt;This trimmer earns its legendary r/BuyItForLife status through sheer stubborn reliability. Users report their Peanuts chugging along for 14, 22, even 25 years with just basic oiling and occasional blade replacements.&lt;/p&gt;&lt;ul&gt;&lt;li&gt;&lt;strong&gt;Tank-like motor:&lt;/strong&gt; The corded design delivers consistent power that users say never bogs down or fades, with one reviewer updating their review after 7 years to confirm this sucker is STILL going strong&lt;/li&gt;&lt;li&gt;&lt;strong&gt;Repairable design:&lt;/strong&gt; When blades eventually dull after years of use, they're cheap and easy to replace — extending the core unit's life indefinitely rather than forcing a full replacement&lt;/li&gt;&lt;li&gt;&lt;strong&gt;Achilles heel - guards:&lt;/strong&gt; The plastic attachment guards are garbage, with teeth snapping off and clips failing after a few years, forcing users to 3D print replacements or DIY solutions&lt;/li&gt;&lt;/ul&gt;&lt;br&gt;&lt;p&gt;&lt;strong&gt;Bottom line:&lt;/strong&gt; Finally, something built right — if you can live with a cord and don't need the guards, this compact workhorse will outlast a graveyard of battery-powered competitors&lt;/p&gt;</t>
  </si>
  <si>
    <t>&lt;p&gt;The Wahl Peanut ranks high for repairability based on extensive user experience over decades of ownership. Many users maintain these trimmers for 10-20+ years with simple maintenance.&lt;/p&gt;&lt;ul&gt;&lt;li&gt;&lt;strong&gt;Parts availability:&lt;/strong&gt; Replacement blades are readily available and easy to install when the original eventually dulls after years of use. Users report being able to extend unit life indefinitely with blade replacements.&lt;/li&gt;&lt;li&gt;&lt;strong&gt;Maintenance access:&lt;/strong&gt; Users consistently mention the blade set is simple to remove for cleaning and oiling with standard tools. No specialized equipment needed.&lt;/li&gt;&lt;li&gt;&lt;strong&gt;Weak points:&lt;/strong&gt; The plastic attachment guards are frequently reported to break over time, with clips failing and making guards unusable. These are the most common point of failure.&lt;/li&gt;&lt;/ul&gt;&lt;br&gt;&lt;p&gt;&lt;strong&gt;Bottom line:&lt;/strong&gt; A highly serviceable professional tool with exceptional longevity that loses points only for guard durability issues and single-voltage design. Easy blade replacement makes this a genuine BIFL purchase.&lt;/p&gt;</t>
  </si>
  <si>
    <t>&lt;p&gt;Wahl offers a standard 1-year limited warranty for the Professional Peanut Trimmer, which covers manufacturing defects but specifically excludes blades and accessories.&lt;/p&gt;&lt;ul&gt;&lt;li&gt;&lt;strong&gt;Duration:&lt;/strong&gt; 1-year limited warranty from date of purchase, valid only in the USA&lt;/li&gt;&lt;li&gt;&lt;strong&gt;Claim Process:&lt;/strong&gt; Requires completion of a Warranty/Repair Request Form, shipping the product at buyer's expense, and providing proof of purchase&lt;/li&gt;&lt;li&gt;&lt;strong&gt;Limitations:&lt;/strong&gt; Does not cover wear and tear, damage from modifications, or unauthorized repairs; blades (the most critical component) are explicitly excluded from coverage&lt;/li&gt;&lt;/ul&gt;&lt;br&gt;&lt;p&gt;&lt;strong&gt;Bottom line:&lt;/strong&gt; This is a basic manufacturer's warranty with average support - not particularly generous but fairly standard for this category. User reviews rarely mention warranty claims, focusing instead on the product's inherent durability.&lt;/p&gt;</t>
  </si>
  <si>
    <t xml:space="preserve">&lt;p&gt;&amp;lt;p&amp;gt;The Wahl Peanut earns solid eco-points for being built to last, with users reporting 5, 14, even 25 years of continuous use. Unlike battery-powered competitors that end up in landfills when their cells die, this corded workhorse keeps running with basic maintenance.&amp;lt;/p&amp;gt;&amp;lt;ul&amp;gt;&amp;lt;li&amp;gt;&amp;lt;strong&amp;gt;Exceptional longevity:&amp;lt;/strong&amp;gt; Users consistently praise decades of reliable service, with one reviewer documenting 7 years of updates on the same unit&amp;lt;/li&amp;gt;&amp;lt;li&amp;gt;&amp;lt;strong&amp;gt;Repairable design:&amp;lt;/strong&amp;gt; When blades eventually dull, they can be easily and inexpensively replaced, extending the core unit indefinitely&amp;lt;/li&amp;gt;&amp;lt;li&amp;gt;&amp;lt;strong&amp;gt;No battery waste:&amp;lt;/strong&amp;gt; The corded design eliminates the environmental burden of degrading lithium batteries that plague modern trimmers&amp;lt;/li&amp;gt;&amp;lt;/ul&amp;gt;&amp;lt;br&amp;gt;&amp;lt;p&amp;gt;&amp;lt;strong&amp;gt;Bottom line:&amp;lt;/strong&amp;gt; While lacking explicit eco-materials or recycling programs, this trimmer&amp;#39;s sheer durability and repairability make it a sustainability win — one purchase lasting decades beats countless disposable alternatives.&amp;lt;/p&amp;gt;&lt;/p&gt;
</t>
  </si>
  <si>
    <t>&lt;p&gt;The Wahl Peanut is a true BIFL icon with legions of devoted users praising its exceptional durability and performance. Redditors regularly report their trimmers lasting 10-20+ years with only basic maintenance.&lt;/p&gt;&lt;ul&gt;&lt;li&gt;&lt;strong&gt;Longevity:&lt;/strong&gt; Many users report using their Peanut for decades with zero issues. One prominent review was updated over 7 years documenting consistent performance.&lt;/li&gt;&lt;li&gt;&lt;strong&gt;Power vs Battery:&lt;/strong&gt; Users specifically choose the corded version after getting tired of rechargeable trimmers failing when batteries degrade.&lt;/li&gt;&lt;li&gt;&lt;strong&gt;Limitations:&lt;/strong&gt; The most consistent complaint concerns the limited guard sizes and occasional guard breakage. Also not dual-voltage for international travel.&lt;/li&gt;&lt;/ul&gt;&lt;br&gt;&lt;p&gt;&lt;strong&gt;Bottom line:&lt;/strong&gt; The Peanut represents what BIFL is about - simple, repairable design with professional-grade performance. The community views it as the gold standard for beard trimmers despite a few fixable shortcomings.&lt;/p&gt;</t>
  </si>
  <si>
    <t>The Wahl Peanut stands as a true BIFL champion with remarkable longevity—users consistently report 10-25 years of reliable service. This corded trimmer excels through professional-grade power, exceptional repairability, and straightforward maintenance. Its Achilles heel is the flimsy plastic guards and limited 1-year warranty. Perfect for anyone prioritizing long-term performance over cordless convenience, the Peanut represents genuine value through sheer durability rather than premium features or elaborate warranties.</t>
  </si>
  <si>
    <t>"Tank-like motor provides consistent power for decades, with documented cases of 14-25 years of continuous service</t>
  </si>
  <si>
    <t>Highly repairable with readily available replacement blades that extend the unit's life indefinitely</t>
  </si>
  <si>
    <t>Underwhelming 1-year warranty excludes blades, but the exceptional build quality makes warranty claims rarely necessary</t>
  </si>
  <si>
    <t>Delivers professional results at a reasonable price point, especially considering the decades of service vs. replacing battery models every few years</t>
  </si>
  <si>
    <t>Users consistently praise its reliability while accepting the trade-off of corded operation for guaranteed long-term performance</t>
  </si>
  <si>
    <t>The Wahl Professional Peanut Beard Trimmer is a corded powerhouse that delivers consistent performance for decades. Its tank-like motor never bogs down during trimming, while the compact design offers precision and control. With replaceable blades that extend its life indefinitely and a simple, reliable mechanism, this professional-grade tool outperforms and outlasts countless battery-powered competitors.</t>
  </si>
  <si>
    <t>15-20+ years with basic maintenance and occasional blade replacement</t>
  </si>
  <si>
    <t>How do I clean the Wahl Peanut Trimmer?</t>
  </si>
  <si>
    <t>To clean the Wahl Peanut Trimmer, use a cleaning brush to remove hair and debris. For more thorough cleaning, remove the blade and wash it with soap and water. Regularly oil the blade to keep it in good condition.</t>
  </si>
  <si>
    <t>How do I attach or remove guards on the Wahl Peanut Trimmer?</t>
  </si>
  <si>
    <t>To add guards, align them with the blade and press down until you hear a snap. To remove, lift the tab from underneath until the guard releases.</t>
  </si>
  <si>
    <t>What are the key features of the Wahl Peanut Trimmer?</t>
  </si>
  <si>
    <t>The Wahl Peanut Trimmer is versatile for clipping and trimming, lightweight, and features a powerful rotary motor for precise cuts. It is often used for detailed work like tidying necklines or cheek edges.</t>
  </si>
  <si>
    <t>Can I use the Wahl Peanut Trimmer for full haircuts or thick beards?</t>
  </si>
  <si>
    <t>The Wahl Peanut Trimmer is best suited for fine-tuning small areas and isn't ideal for full haircuts or managing thick beards due to its limited guard versatility and motor performance.</t>
  </si>
  <si>
    <t>Where can I find instructions for my Wahl Peanut Trimmer?</t>
  </si>
  <si>
    <t>Instructions for the Wahl Peanut Trimmer come with the product purchase. If lost, you can visit Wahl's website for manual downloads or contact customer support.</t>
  </si>
  <si>
    <t>Legendary durability lasting 10-25 years</t>
  </si>
  <si>
    <t>Consistent, powerful corded performance</t>
  </si>
  <si>
    <t>Easily replaceable blades extend lifespan indefinitely</t>
  </si>
  <si>
    <t>Simple maintenance with basic tools</t>
  </si>
  <si>
    <t>Plastic attachment guards break frequently</t>
  </si>
  <si>
    <t>Limited guard size options</t>
  </si>
  <si>
    <t>Basic 1-year warranty excludes blades</t>
  </si>
  <si>
    <t>Not dual-voltage for international travel</t>
  </si>
  <si>
    <t>{"frequency":{"frequency":"Daily / As Needed","description":"Clean the Wahl Peanut beard trimmer after each use to remove hair buildup and maintain hygiene; oil the blades at least daily or as needed for smooth operation."},"steps":[{"step":1,"title":"Clean","icon":"clean","description":"Remove hair clippings using the included cleaning brush after each use. If the blades are detachable and rinseable, remove and rinse under water, then dry completely before reattaching. Do not apply water or liquid to the motor housing.","products":[{"name":"Wahl Cleaning Brush","price":"$5-8"}]},{"step":2,"title":"Condition / Maintain","icon":"condition","description":"Apply a few drops of Wahl clipper oil to the top edges and heel of the blade. Turn the unit on for about 10 seconds to evenly distribute oil. This lubricates the blades, reduces friction, and maintains cutting performance.","products":[{"name":"Wahl Clipper Oil","price":"$7-10"}]},{"step":3,"title":"Protect / Store","icon":"protect","description":"Store the trimmer in a dry place away from moisture and dust. Use the included red blade guard to protect the blade edges during storage and transport.","products":[]}]}</t>
  </si>
  <si>
    <t>Made in the USA at Wahl’s Sterling, Illinois factory, reflecting the company’s emphasis on domestic manufacturing and quality craftsmanship</t>
  </si>
  <si>
    <t>beard trimmer, corded trimmer, wahl peanut, professional grooming, repairable trimmer, long-lasting grooming tool, precision trimmer, durable electronics, men's grooming</t>
  </si>
  <si>
    <t>Daily beard maintenance, Professional barbering, Precision facial hair detailing, Long-term home grooming</t>
  </si>
  <si>
    <t>""Finally, something built right—this compact workhorse will outlast a graveyard of battery-powered competitors if you can live with a cord." – BIFL Reddit user</t>
  </si>
  <si>
    <t>I've maintained my Peanut for over a decade with just blade replacements. The plastic guards broke years ago, but the trimmer itself refuses to die." – Amazon reviewer</t>
  </si>
  <si>
    <t>NESCO</t>
  </si>
  <si>
    <t>Gardenmaster Dehydrator</t>
  </si>
  <si>
    <t>https://www.amazon.com/NESCO-FD-1040-Gardenmaster-Dehydrator-White/dp/B00B9F7WJW?th=1&amp;amp;linkCode=ll1&amp;amp;tag=buyitforlife08-20&amp;amp;linkId=680aa8f04fc5db32311893581b33642d&amp;amp;language=en_US&amp;amp;ref_=as_li_ss_tl</t>
  </si>
  <si>
    <t>https://amzn.to/497mtFq</t>
  </si>
  <si>
    <t>B00B9F7WJW</t>
  </si>
  <si>
    <t>https://docs.google.com/document/d/138OhqnIn94n15NIW5Ex2FbH_Odssrc5C5vt4E-M4woQ</t>
  </si>
  <si>
    <t>https://docs.google.com/document/d/1kFduMUsdnuz98zAt9GIUuBFeRGSK-W9B83Je-n2cVyE/edit</t>
  </si>
  <si>
    <t>https://docs.google.com/document/d/19MlMDuQJhC4lEw6ILwhzw7jrxFqgXWs7EB6Ns_x2dvI/edit</t>
  </si>
  <si>
    <t>https://docs.google.com/document/d/1rpfU5HNvHq6-jRhc7xddx1xTCWkjGbWg1RkYc3Tju6M/edit</t>
  </si>
  <si>
    <t>https://docs.google.com/document/d/1jFOnKxTcXPsxZ8_4eMARnIhmCLdBeEgHUEpjq08k8Pw/edit</t>
  </si>
  <si>
    <t>https://www.amazon.com/stores/NESCO/page/F16EF6D0-DA9D-46A0-851C-66DA0117958F?is_byline_deeplink=true&amp;deeplink=1EADAFAB-C6A0-4630-A4ED-C894704A2DEE&amp;redirect_store_id=F16EF6D0-DA9D-46A0-851C-66DA0117958F&amp;lp_asin=B00B9F7WJW&amp;ref_=ast_bln&amp;store_ref=bl_ast_dp_brandLogo_sto</t>
  </si>
  <si>
    <t>https://m.media-amazon.com/images/I/61u+19kHUQL._AC_SL1500_.jpg</t>
  </si>
  <si>
    <t>https://m.media-amazon.com/images/I/61u+19kHUQL._AC_SL1500_.jpg, https://m.media-amazon.com/images/I/71-ThFs7teL._AC_SL1500_.jpg, https://m.media-amazon.com/images/I/61amoLdFF8L._AC_SL1500_.jpg, https://m.media-amazon.com/images/I/617ShVACMRL._AC_SL1500_.jpg, https://m.media-amazon.com/images/I/71ZYklJaVSL._AC_SL1500_.jpg, https://m.media-amazon.com/images/I/71POdiPRkTL._AC_SL1500_.jpg, https://m.media-amazon.com/images/I/71mxsg15RxL._AC_SL1500_.jpg, https://m.media-amazon.com/images/I/81Vaq7N9aeL._AC_SL1500_.jpg, https://m.media-amazon.com/images/I/7138vvoNsaL._AC_SL1500_.jpg</t>
  </si>
  <si>
    <t>Home &amp; Kitchen &gt; Kitchen &amp; Dining &gt; Small Appliances &gt; Specialty Appliances &gt; Dehydrators</t>
  </si>
  <si>
    <t>EVEN HEAT DISTRIBUTION: 1000 watts of drying power provides even heat distribution for consistent drying ADJUSTABLE THERMOSTAT: Allows you to dry different foods at proper time (up to 48 hours) and temperature (90°F - 160°F). Easily keep track with its digital display and timer EXPANDABLE TO 20 TRAYS: Comes with 4 BPA Free trays with 1 sq. ft. of drying area per tray, so you can dry large quantities at once with no tray rotation needed; additional trays sold separately MADE IN THE USA: Proudly made in the USA of global and domestic components ACCESSORIES INCLUDED: Includes 1 Fruit Roll Sheet, 1 Clean-A-Screen, a sample of Jerky Seasoning &amp; Cure, and a 52-page recipe &amp; instruction book</t>
  </si>
  <si>
    <t>The NESCO FD-1040 Gardenmaster Digital Pro Dehydrator is ideal for drying and preserving large amounts of fruits, vegetables, herbs and jerky. This dehydrator comes with four trays (15.5" diameter) and expands up to 20 trays so you can dry large quantities at once, with no tray rotation needed. The digital timer is programmable for up to 48 hours of drying time. The NESCO FD-1040 Gardenmaster Digital Pro Dehydrator provides the drying power that generates maximum speed and quality for dehydrating your favorite foods. Additional Add-A-Trays (SKU: TR-2) sold separately.</t>
  </si>
  <si>
    <t>15.5 x 15.5 x 9.5 inches</t>
  </si>
  <si>
    <t>EVEN HEAT DISTRIBUTION: 1000 watts of drying power provides even heat distribution for consistent drying</t>
  </si>
  <si>
    <t>ADJUSTABLE THERMOSTAT: Allows you to dry different foods at proper time (up to 48 hours) and temperature (90°F - 160°F). Easily keep track with its digital display and timer</t>
  </si>
  <si>
    <t>EXPANDABLE TO 20 TRAYS: Comes with 4 BPA Free trays with 1 sq. ft. of drying area per tray, so you can dry large quantities at once with no tray rotation needed; additional trays sold separately</t>
  </si>
  <si>
    <t>MADE IN THE USA: Proudly made in the USA of global and domestic components</t>
  </si>
  <si>
    <t>ACCESSORIES INCLUDED: Includes 1 Fruit Roll Sheet, 1 Clean-A-Screen, a sample of Jerky Seasoning &amp; Cure, and a 52-page recipe &amp; instruction book</t>
  </si>
  <si>
    <t>&lt;p&gt;Nesco's got a serious Jekyll and Hyde situation going on here. Their old units are legendary workhorses lasting 15-30 years, but the new ones? Russian roulette.&lt;/p&gt;&lt;ul&gt;&lt;li&gt;&lt;strong&gt;The Bad:&lt;/strong&gt; Power heads dying after 1-3 years with sparking, burning smells, or just going dead. Multiple users report units failing right after warranty expires. One user's unit worked great for 5+ years, but their replacement died smoking after 30 months.&lt;/li&gt;&lt;li&gt;&lt;strong&gt;The Ugly:&lt;/strong&gt; Zero repairability when it breaks. Can't get replacement parts like fuses or heating elements. When the power head goes, you're buying a whole new unit. Plus Amazon's shipping used/broken units as new.&lt;/li&gt;&lt;li&gt;&lt;strong&gt;The Good:&lt;/strong&gt; Top-mounted design prevents drip damage better than competitors. Trays from 15+ year old models still work with new units. When you get a good one, it performs beautifully.&lt;/li&gt;&lt;/ul&gt;&lt;br&gt;&lt;p&gt;&lt;strong&gt;Bottom line:&lt;/strong&gt; Could've been great, but quality control tanked. For BIFL, look at Excalibur or hunt down an older used Nesco from when they still gave a damn.&lt;/p&gt;</t>
  </si>
  <si>
    <t>&lt;p&gt;The Gardenmaster suffers from serious repairability limitations when the power head fails, which happens frequently after 1-3 years.&lt;/p&gt;&lt;ul&gt;&lt;li&gt;&lt;strong&gt;Failure points:&lt;/strong&gt; Numerous users report power head failures just outside warranty with symptoms of sparking, burning smells, or heating element/fan ceasing to function.&lt;/li&gt;&lt;li&gt;&lt;strong&gt;Parts availability:&lt;/strong&gt; Several reviewers noted the inability to source individual replacement parts like fuses or heating coils when the unit fails.&lt;/li&gt;&lt;li&gt;&lt;strong&gt;Manufacturer support:&lt;/strong&gt; Lack of company support for out-of-warranty repairs forces users to discard the entire unit rather than fix it, with only a one-year limited warranty offered.&lt;/li&gt;&lt;/ul&gt;&lt;br&gt;&lt;p&gt;&lt;strong&gt;Bottom line:&lt;/strong&gt; When the power head fails, you're stuck replacing the whole unit - there's virtually no support for component-level repair despite the unit's simple design.&lt;/p&gt;</t>
  </si>
  <si>
    <t>&lt;p&gt;NESCO offers a standard 1-year limited warranty on the Gardenmaster Dehydrator covering defects in material and workmanship, which is average for kitchen appliances in this category.&lt;/p&gt;&lt;ul&gt;&lt;li&gt;&lt;strong&gt;Coverage limitations:&lt;/strong&gt; Only covers manufacturer defects, not normal wear, misuse or unauthorized repairs.&lt;/li&gt;&lt;li&gt;&lt;strong&gt;Claim process:&lt;/strong&gt; Requires proof of purchase and returning the product to an authorized service facility, creating moderate friction in the warranty process.&lt;/li&gt;&lt;li&gt;&lt;strong&gt;User experience:&lt;/strong&gt; Multiple user reports indicate units frequently fail just after the warranty period (1-3 years), suggesting the warranty period may be strategically limited.&lt;/li&gt;&lt;/ul&gt;&lt;br&gt;&lt;p&gt;&lt;strong&gt;Bottom line:&lt;/strong&gt; A basic, no-frills warranty that provides minimal coverage during the first year but doesn't inspire confidence for long-term ownership, especially given frequent reports of failures shortly after warranty expiration.&lt;/p&gt;</t>
  </si>
  <si>
    <t xml:space="preserve">&lt;p&gt;&amp;lt;p&amp;gt;The reviews contain virtually no sustainability information beyond basic durability concerns. While many users report their old Nesco units lasting 15-30 years, newer models are failing within 1-3 years according to multiple reviewers.&amp;lt;/p&amp;gt;&amp;lt;ul&amp;gt;&amp;lt;li&amp;gt;&amp;lt;strong&amp;gt;Material concerns:&amp;lt;/strong&amp;gt; All-plastic construction with no mention of recycled content or eco-friendly materials&amp;lt;/li&amp;gt;&amp;lt;li&amp;gt;&amp;lt;strong&amp;gt;Repairability issues:&amp;lt;/strong&amp;gt; Users report inability to source replacement parts like fuses or heating elements, forcing complete unit replacement when components fail&amp;lt;/li&amp;gt;&amp;lt;li&amp;gt;&amp;lt;strong&amp;gt;Durability decline:&amp;lt;/strong&amp;gt; One user states the Nesco dehydrator is good while it lasts which is 2 years tops, while another&amp;#39;s unit shorted out and smoked badly after 30 months&amp;lt;/li&amp;gt;&amp;lt;/ul&amp;gt;&amp;lt;br&amp;gt;&amp;lt;p&amp;gt;&amp;lt;strong&amp;gt;Bottom line:&amp;lt;/strong&amp;gt; Without clear sustainability claims or practices in the reviews, this scores neutral. The recent quality decline and lack of repairability work against any eco-friendly potential from food preservation benefits.&amp;lt;/p&amp;gt;&lt;/p&gt;
</t>
  </si>
  <si>
    <t>&lt;p&gt;NESCO's Gardenmaster shows a sharply divided community reputation with concerning longevity issues. Legacy units were BIFL favorites, but recent models show quality decline.&lt;/p&gt;&lt;ul&gt;&lt;li&gt;&lt;strong&gt;Praise:&lt;/strong&gt; The expandability (up to 20-30 trays) is widely celebrated. Many users report older units lasting 15+ years. Top-mounted design prevents dripping into motors.&lt;/li&gt;&lt;li&gt;&lt;strong&gt;Criticism:&lt;/strong&gt; Newer units frequently fail after 1-3 years - just outside warranty. Heating elements burn out, thermostats fail, and units melt down. Many find the plastic trays frustratingly difficult to clean.&lt;/li&gt;&lt;li&gt;&lt;strong&gt;Reputation shift:&lt;/strong&gt; Long-time customers consistently note declining quality compared to older models that lasted decades.&lt;/li&gt;&lt;/ul&gt;&lt;br&gt;&lt;p&gt;&lt;strong&gt;Bottom line:&lt;/strong&gt; Redditors consider this a decent mid-range option while it works, but no longer truly BIFL. Many recommend spending more for an Excalibur if durability is the priority.&lt;/p&gt;</t>
  </si>
  <si>
    <t>The NESCO Gardenmaster represents the decline of a once-BIFL brand. Older models earned legendary status lasting 15-30 years, while current units frequently fail within 1-3 years—often just after warranty expires. The non-repairable design forces complete replacement when the power head fails. At its current quality level, this is a temporary tool rather than a BIFL investment. Consider this only if you need an affordable, expandable dehydrator for occasional use; serious preservation enthusiasts should invest in an Excalibur or hunt down a pre-decline NESCO on the secondary market.</t>
  </si>
  <si>
    <t>"Jekyll and Hyde product: vintage models last decades while current ones frequently fail in 1-3 years with power head issues, burning smells, and complete failure</t>
  </si>
  <si>
    <t>Zero repairability when it breaks - can't replace fuses or heating elements, forcing total replacement</t>
  </si>
  <si>
    <t>Standard 1-year warranty with suspicious pattern of units failing shortly after coverage expires</t>
  </si>
  <si>
    <t>Top-mounted design prevents drip damage better than competitors, and impressive tray expandability (up to 30)</t>
  </si>
  <si>
    <t>Consistent community consensus: no longer BIFL-worthy due to quality control issues and planned obsolescence</t>
  </si>
  <si>
    <t>The NESCO Gardenmaster Dehydrator features 1000 watts of power for consistent drying across its expandable system of BPA-free trays. With an adjustable digital thermostat (90°F-160°F) and timer (up to 48 hours), it offers precise control for preserving fruits, vegetables, and making jerky. The top-mounted design prevents dripping into the heating element, while the included accessories and recipe book help you get started right away.</t>
  </si>
  <si>
    <t>2-5 years with regular use, though older models may last 10+ years</t>
  </si>
  <si>
    <t>What is the drying capacity and tray expansion for the Gardenmaster Dehydrator?</t>
  </si>
  <si>
    <t>The Gardenmaster Dehydrator comes with 4 trays and can expand up to 30 trays with additional purchases, allowing large quantities of food to be dried simultaneously.</t>
  </si>
  <si>
    <t>How does the drying technology of the Gardenmaster Dehydrator work?</t>
  </si>
  <si>
    <t>It uses a patented Converga-Flow® fan that forces heated air up the exterior pressurized chamber and then horizontally across each tray for fast, even, and nutritious drying, eliminating the need for rotating trays and avoiding flavor mixing.</t>
  </si>
  <si>
    <t>What temperature settings are available on the Gardenmaster Dehydrator?</t>
  </si>
  <si>
    <t>The dehydrator features an adjustable thermostat with temperature settings ranging from 95°F to 160°F, providing flexibility for drying different types of foods.</t>
  </si>
  <si>
    <t>Is the Gardenmaster Dehydrator suitable for drying a variety of foods?</t>
  </si>
  <si>
    <t>Yes, it dries fruits, vegetables, herbs, and beef jerky efficiently, making it a fast, easy, and economical way to make various snacks at home.</t>
  </si>
  <si>
    <t>How do you assemble and prepare the Gardenmaster Dehydrator for use?</t>
  </si>
  <si>
    <t>Place the base tray on a sturdy surface, stack additional trays (minimum 5 trays required for operation), insert and lock the blower in place, then plug in and switch the power on to start dehydrating.</t>
  </si>
  <si>
    <t>Expandable to 20-30 trays</t>
  </si>
  <si>
    <t>Top-mounted design prevents motor dripping</t>
  </si>
  <si>
    <t>Trays compatible across different generations</t>
  </si>
  <si>
    <t>Power heads frequently die after 1-3 years</t>
  </si>
  <si>
    <t>No replacement parts available when fails</t>
  </si>
  <si>
    <t>Fails just after warranty expires</t>
  </si>
  <si>
    <t>Quality has declined from earlier models</t>
  </si>
  <si>
    <t>{"frequency":{"frequency":"After each use and as needed","description":"Clean trays after every dehydrating session and wipe the power unit as needed to maintain optimal function and hygiene."},"steps":[{"step":1,"title":"Clean","icon":"clean","description":"Wash the trays and top cover in warm, soapy water or place on the top rack of the dishwasher (remove before the drying cycle). Wipe the base power unit and top cover with a damp cloth; do not immerse this part in water. Avoid abrasive cleaners, scouring pads, and sharp utensils to prevent surface damage.","products":[{"name":"Mild Dish Soap","price":"$5-10"},{"name":"Soft Dish Sponge","price":"$3-7"}]},{"step":2,"title":"Condition / Maintain","icon":"condition","description":"Keep the base power unit motor and heating element free from dust and debris by wiping with a soft damp cloth regularly. Ensure proper stacking with at least 4 trays (even if empty) to maintain airflow and optimal drying. Inspect the power cord and plug before each use for damage.","products":[{"name":"Electronics Cleaning Wipes","price":"$8-12"}]},{"step":3,"title":"Protect / Store","icon":"protect","description":"Store the dehydrator in a dry, cool area away from direct sunlight. Remove all trays and cover loosely to prevent dust buildup. Avoid storing in places subject to moisture or extreme temperatures to maximize the lifespan.","products":[]}]}</t>
  </si>
  <si>
    <t>Manufactured by The Metal Ware Corporation in Wisconsin, USA</t>
  </si>
  <si>
    <t>food dehydrator, food preservation, jerky maker, fruit dryer, kitchen appliance, expandable trays, digital timer, temperature control, made in usa, bpa-free</t>
  </si>
  <si>
    <t>Making beef jerky and dried meats, Preserving seasonal fruits, Drying herbs and vegetables, Batch preparation of dried snacks, Making fruit leather rolls</t>
  </si>
  <si>
    <t>""Their old units are legendary workhorses lasting 15-30 years, but the new ones? Russian roulette." – Reddit user</t>
  </si>
  <si>
    <t>Unit worked great for 5+ years, but replacement died smoking after 30 months." – Amazon reviewer</t>
  </si>
  <si>
    <t>Plastic Scrapers</t>
  </si>
  <si>
    <t>https://www.amazon.com/Lodge-Scrapers-Handheld-Polycarbonate-Cleaners/dp/B0039UU9UO?crid=2NROFJDJVKG9H&amp;amp;dib=eyJ2IjoiMSJ9.t38BLyRlY_3WxtTTIJ-B0izTpeW_6n2Ds3PJiaCa95MdE1z5uLyy34QF4wF-7Boqq80XKS_o83xR0gyIusTLHGHhV9qVv5Yz4U2oYIhwtfLRPtq92-LiGwvnFKMMVsjk9gGcWQvJUCbUkroAu4xCEK-9bwh4Ky5NGz28G3ZmHSbwGaULT4tEOjUJTsN6cgDr3oTDOS8tNKBZ2kwoYb0Dp6_vEvCOQlRbM2lxRXMvUIM.-odXYR-7YGYT8nJke0Bj6SKyOyPgHF7wGm-vSwbJhwU&amp;amp;dib_tag=se&amp;amp;keywords=Lodge+Plastic+Scraper&amp;amp;qid=1709409841&amp;amp;sprefix=lodge+plastic+scraper%2Caps%2C116&amp;amp;sr=8-1&amp;amp;linkCode=ll1&amp;amp;tag=buyitforlife08-20&amp;amp;linkId=9be1a845cee9db3a277c7c5df3f5e17a&amp;amp;language=en_US&amp;amp;ref_=as_li_ss_tl</t>
  </si>
  <si>
    <t>https://amzn.to/477hVMQ</t>
  </si>
  <si>
    <t>B0039UU9UO</t>
  </si>
  <si>
    <t>https://docs.google.com/document/d/1038iAjPC0bJukdxJqEVHCxIfWOwCXGC2kSJ9pcQr__c</t>
  </si>
  <si>
    <t>https://docs.google.com/document/d/10ITIOmJNSO1QhZfYsMrvTgFmLsb-UAjknpNW3UtDcVo/edit</t>
  </si>
  <si>
    <t>https://docs.google.com/document/d/1GDhuOKs1slz5CcgAWu6O8sBw6wVvSIo9TaglGI2bDVA/edit</t>
  </si>
  <si>
    <t>https://docs.google.com/document/d/1eN5WSNcnP1e1CvRxaKVAqzSflGjKv5tliGHA0jEmS4A/edit</t>
  </si>
  <si>
    <t>https://docs.google.com/document/d/1kLtbIfromEW04NfxentuWDfIYcJcunMgObXKgA4PxL4/edit</t>
  </si>
  <si>
    <t>https://www.amazon.com/stores/Lodge/page/8CDF8DDD-A601-44CD-B8E7-BD01D910704A?is_byline_deeplink=true&amp;deeplink=8CDF8DDD-A601-44CD-B8E7-BD01D910704A&amp;redirect_store_id=8CDF8DDD-A601-44CD-B8E7-BD01D910704A&amp;lp_asin=B0039UU9UO&amp;ref_=ast_bln&amp;store_ref=bl_ast_dp_brandLogo_sto</t>
  </si>
  <si>
    <t>https://m.media-amazon.com/images/I/61+ZEsmIyWL._SL1500_.jpg</t>
  </si>
  <si>
    <t>https://m.media-amazon.com/images/I/61+ZEsmIyWL._SL1500_.jpg, https://m.media-amazon.com/images/I/91oDB2DJvFL._SL1500_.jpg, https://m.media-amazon.com/images/I/91oDB2DJvFL._SL1500_.jpg, https://m.media-amazon.com/images/I/61mNd3ZIj5L._SL1500_.jpg, https://m.media-amazon.com/images/I/91DH3wgUZ6L._SL1500_.jpg, https://m.media-amazon.com/images/I/71cUDOghANL._SL1500_.jpg, https://m.media-amazon.com/images/I/319u-Eeno4L.jpg, https://m.media-amazon.com/images/I/319u-Eeno4L.jpg</t>
  </si>
  <si>
    <t>Lodge Pan Scrapers. Handheld Polycarbonate Cast Iron Pan Cleaners. (2-Pack. Red/Black).</t>
  </si>
  <si>
    <t>Polycarbonate</t>
  </si>
  <si>
    <t>0.35"L x 4.7"W</t>
  </si>
  <si>
    <t>&lt;p&gt;These plastic scrapers punch above their weight class for durability, but they're ultimately consumables that'll need replacing every few years. The rigid polycarbonate holds up impressively under normal use, but heat is their kryptonite.&lt;/p&gt;&lt;ul&gt;&lt;li&gt;&lt;strong&gt;Built tough for plastic:&lt;/strong&gt; Users report years of daily dishwasher cycles and heavy scrubbing without breaking or flexing, with one noting their scraper edge still looks the same after 12 years of use&lt;/li&gt;&lt;li&gt;&lt;strong&gt;Heat kills them fast:&lt;/strong&gt; Multiple users learned the hard way that hot pans will melt and warp the edges instantly, making this the primary failure point&lt;/li&gt;&lt;li&gt;&lt;strong&gt;Wear is inevitable:&lt;/strong&gt; Heavy users see edges develop burrs, chips, or worn corners after months to years, though most accept this trade-off since they'd rather replace a $10 scraper than damage expensive cookware&lt;/li&gt;&lt;/ul&gt;&lt;br&gt;&lt;p&gt;&lt;strong&gt;Bottom line:&lt;/strong&gt; For under ten bucks, these deliver solid 2-5 year performance if you let pans cool first. They're the sacrificial lamb that protects your heirloom cast iron.&lt;/p&gt;</t>
  </si>
  <si>
    <t>&lt;p&gt;Lodge Plastic Scrapers are a semi-durable consumable rather than a true repairable item. They're designed to wear down gradually instead of your cookware.&lt;/p&gt;&lt;ul&gt;&lt;li&gt;&lt;strong&gt;Replacement vs Repair:&lt;/strong&gt; Users accept these as consumable items that eventually need replacement after months/years of use as edges wear down or develop burrs.&lt;/li&gt;&lt;li&gt;&lt;strong&gt;Heat Vulnerability:&lt;/strong&gt; The primary failure point is melting when used on hot pans; many users report warped edges from this misuse.&lt;/li&gt;&lt;li&gt;&lt;strong&gt;No Serviceable Parts:&lt;/strong&gt; The simple one-piece construction means there are no components to replace or repair when edges deteriorate.&lt;/li&gt;&lt;/ul&gt;&lt;br&gt;&lt;p&gt;&lt;strong&gt;Bottom line:&lt;/strong&gt; These are disposable but relatively long-lasting tools with no repair pathway. Users typically replace the entire product when worn (typically every 1-3 years with regular use), which is considered an acceptable tradeoff to protect more expensive cookware.&lt;/p&gt;</t>
  </si>
  <si>
    <t>&lt;p&gt;Lodge offers a limited lifetime warranty on their plastic scrapers covering manufacturing defects, though normal wear and tear is excluded.&lt;/p&gt;&lt;ul&gt;&lt;li&gt;&lt;strong&gt;Coverage Terms:&lt;/strong&gt; Warranty covers defects in material and workmanship for the original purchaser, requiring proof of purchase.&lt;/li&gt;&lt;li&gt;&lt;strong&gt;Claim Process:&lt;/strong&gt; Lodge may request photos or return of the product (at their expense) for inspection, with replacement at their discretion.&lt;/li&gt;&lt;li&gt;&lt;strong&gt;Limitations:&lt;/strong&gt; Doesn't cover damage from misuse, heat damage (melting), or commercial use. These are considered consumables with expected wear.&lt;/li&gt;&lt;/ul&gt;&lt;br&gt;&lt;p&gt;&lt;strong&gt;Bottom line:&lt;/strong&gt; Lodge backs these inexpensive tools with their standard limited lifetime warranty against manufacturing defects. User reports confirm they honor claims when appropriate, though most users simply repurchase when scrapers eventually wear out after years of use.&lt;/p&gt;</t>
  </si>
  <si>
    <t xml:space="preserve">&lt;p&gt;&amp;lt;p&amp;gt;No sustainability claims or evidence found in reviews. Users focus entirely on the scrapers&amp;#39; cleaning performance and durability, but don&amp;#39;t mention materials sourcing, recyclability, or environmental impact.&amp;lt;/p&amp;gt;&amp;lt;ul&amp;gt;&amp;lt;li&amp;gt;&amp;lt;strong&amp;gt;Material Unknown:&amp;lt;/strong&amp;gt; Reviews identify polycarbonate plastic but provide no info on whether it&amp;#39;s virgin or recycled material&amp;lt;/li&amp;gt;&amp;lt;li&amp;gt;&amp;lt;strong&amp;gt;Packaging Not Discussed:&amp;lt;/strong&amp;gt; No reviewer mentions how the product arrives or whether packaging is minimal/recyclable&amp;lt;/li&amp;gt;&amp;lt;li&amp;gt;&amp;lt;strong&amp;gt;End-of-Life Unclear:&amp;lt;/strong&amp;gt; While users note scrapers eventually wear out after years, nobody discusses disposal or recycling options&amp;lt;/li&amp;gt;&amp;lt;/ul&amp;gt;&amp;lt;br&amp;gt;&amp;lt;p&amp;gt;&amp;lt;strong&amp;gt;Bottom line:&amp;lt;/strong&amp;gt; Can&amp;#39;t assess sustainability without user input on eco-practices. The fact it protects cast iron from damage might reduce cookware replacement, but that&amp;#39;s speculation not evidence.&amp;lt;/p&amp;gt;&lt;/p&gt;
</t>
  </si>
  <si>
    <t>&lt;p&gt;Lodge plastic scrapers are widely praised across Reddit and Amazon as an essential tool for cast iron cookware maintenance. Users consistently report high satisfaction with their effectiveness and versatility.&lt;/p&gt;&lt;ul&gt;&lt;li&gt;&lt;strong&gt;Effectiveness:&lt;/strong&gt; Regularly described as a game-changer for removing stuck-on food without damaging seasoning. Many users express they should have bought them sooner.&lt;/li&gt;&lt;li&gt;&lt;strong&gt;Versatility:&lt;/strong&gt; Users have found numerous applications beyond cookware - from removing stickers to 3D printing to auto detailing, showing organic adoption across communities.&lt;/li&gt;&lt;li&gt;&lt;strong&gt;Durability concerns:&lt;/strong&gt; While generally durable for plastic, they will melt if used on hot pans and eventually wear down with heavy use, making them not truly BIFL but accepted as a consumable that protects more valuable items.&lt;/li&gt;&lt;/ul&gt;&lt;br&gt;&lt;p&gt;&lt;strong&gt;Bottom line:&lt;/strong&gt; These scrapers have achieved cult-like status in the cast iron community as an inexpensive but invaluable tool that consistently delivers on its promise, though they're ultimately consumables meant to be replaced occasionally.&lt;/p&gt;</t>
  </si>
  <si>
    <t>Lodge Plastic Scrapers are semi-consumable tools that excel at their primary job: protecting your valuable cast iron while effectively removing food residue. With a 3-5 year lifespan when properly used (never on hot pans), they're not truly BIFL but represent excellent value as sacrificial protectors of heirloom cookware. Their inexpensive price point (~$10) makes replacement acceptable, and Lodge backs them with their lifetime defect warranty. Perfect for cast iron enthusiasts who understand these aren't forever tools but rather smart insurance for more valuable investments.</t>
  </si>
  <si>
    <t>"Surprisingly durable for plastic (6.5/10) with many users reporting years of service, but will instantly melt if used on hot pans</t>
  </si>
  <si>
    <t>Not repairable by design (5/10) – these are meant to wear down instead of your cookware and be replaced every 1-3 years</t>
  </si>
  <si>
    <t>Backed by Lodge's limited lifetime warranty (8.5/10) covering manufacturing defects, though normal wear is excluded</t>
  </si>
  <si>
    <t>Exceptional value at under $10 for a tool that prevents damage to expensive cookware while effectively cleaning</t>
  </si>
  <si>
    <t>Achieved cult-like status (8/10) in cast iron communities as an essential, if eventually replaceable, kitchen tool</t>
  </si>
  <si>
    <t>Lodge Plastic Scrapers are essential tools for maintaining cast iron and other cookware without damaging delicate surfaces. Made from durable polycarbonate, these rigid yet non-abrasive scrapers effectively remove stuck-on food while preserving seasoning. Their simple, ergonomic design includes multiple edge profiles to tackle various cleaning challenges. A practical investment that protects your more expensive cookware from premature wear.</t>
  </si>
  <si>
    <t>2-5 years with proper use, avoiding hot pans</t>
  </si>
  <si>
    <t>What materials are Lodge Plastic Scrapers made of?</t>
  </si>
  <si>
    <t>Lodge Plastic Scrapers are made of durable, rigid polycarbonate, which is easy to clean and designed to withstand heavy use without bending or breaking.</t>
  </si>
  <si>
    <t>Are Lodge Plastic Scrapers safe to use on cast iron cookware without damaging the seasoning?</t>
  </si>
  <si>
    <t>Yes, Lodge Plastic Scrapers are specifically designed to clean cast iron cookware by removing stuck-on food without damaging the seasoned finish.</t>
  </si>
  <si>
    <t>How many scrapers come in a Lodge Plastic Scraper set and what colors are included?</t>
  </si>
  <si>
    <t>The standard Lodge Plastic Scraper set includes two scrapers, typically one red and one black, offering versatile cleaning angles.</t>
  </si>
  <si>
    <t>Can Lodge Plastic Scrapers be cleaned in a dishwasher?</t>
  </si>
  <si>
    <t>Yes, Lodge Plastic Scrapers are dishwasher safe and do not collect food particles, making them easy to clean and maintain.</t>
  </si>
  <si>
    <t>What special features do Lodge Grill Pan Scrapers have compared to regular pan scrapers?</t>
  </si>
  <si>
    <t>Lodge Grill Pan Scrapers have two sets of teeth designed to fit modern Lodge grill pans, allowing effective removal of food stuck in grill pan ribs, unlike regular pan scrapers which have assorted angles for general cookware cleaning.</t>
  </si>
  <si>
    <t>Protects expensive cast iron cookware</t>
  </si>
  <si>
    <t>Effectively removes stuck-on food</t>
  </si>
  <si>
    <t>Versatile beyond cookware applications</t>
  </si>
  <si>
    <t>Years of use for minimal cost</t>
  </si>
  <si>
    <t>Melts when used on hot pans</t>
  </si>
  <si>
    <t>Edges wear down with regular use</t>
  </si>
  <si>
    <t>Not truly repairable when damaged</t>
  </si>
  <si>
    <t>Single-use plastic sustainability concerns</t>
  </si>
  <si>
    <t>{"frequency":{"frequency":"After each use","description":"Clean the plastic scraper after every use to maintain its performance and hygiene."},"steps":[{"step":1,"title":"Clean","icon":"clean","description":"Wash the plastic scraper with warm water and mild dish soap after use. Avoid using hot pans or abrasive scrubbers that could melt or damage the plastic. Rinse thoroughly and dry completely before storing.","products":[{"name":"Mild Dish Soap","price":"$5-10"}]},{"step":2,"title":"Condition / Maintain","icon":"condition","description":"No special conditioning is needed for the plastic scraper, but regularly inspect it for cracks or wear. Replace if signs of damage appear to prevent scratching cookware surfaces.","products":[]},{"step":3,"title":"Protect / Store","icon":"protect","description":"Store the plastic scraper in a dry place away from direct heat sources and sharp objects. Keeping it in a dedicated utensil drawer or container will help maintain its shape and prevent damage.","products":[]}]}</t>
  </si>
  <si>
    <t>Made in China from durable polycarbonate plastic</t>
  </si>
  <si>
    <t>cast iron maintenance, cookware scrapers, kitchen tools, polycarbonate scraper, lodge accessories, non-abrasive cleaners, pan cleaners, seasoning protection, kitchen essentials, cookware maintenance</t>
  </si>
  <si>
    <t>Cast iron cookware cleaning, Non-stick pan maintenance, Removing stuck-on food residue, Sticker and adhesive removal, Auto detailing tasks</t>
  </si>
  <si>
    <t>""A game-changer for removing stuck-on food without damaging seasoning. I should have bought these years ago." – Reddit user</t>
  </si>
  <si>
    <t>Mine still looks the same after 12 years of use. Just don't use them on hot pans or they'll melt instantly." – Amazon reviewer</t>
  </si>
  <si>
    <t>Le</t>
  </si>
  <si>
    <t>Creuset Stoneware Coffee Cup / Mug</t>
  </si>
  <si>
    <t>https://www.amazon.com/Creuset-Stoneware-London-Mugs-Multi-Color/dp/B0CBN9RWYT?crid=2T1T27DIP23A0&amp;amp;dib=eyJ2IjoiMSJ9.u9WgVyKy1Eoe_fuD-cEXAHFzTAEo_gxOOxPTEcmkLQ6DDuNeLLk6i2Ez5jjRGJsNGewL2MtrqaLaxx5rGnq5zXujQZDAH-P4qrCMO4gAP4D9I1iyWwYGZt-k8BJiPIh1b3QA0zhvfstbEIH27TZdpX5ATJCeOlwNv5Jf1y7k6BQRC6uHug9X5fCoeLyZIaSPOVlweph_sSwiSq6Aol9whIVORgJer8FPmUBIFDeEcf2feapyogwbqssPGouK-qmiEnt6vXtfa2PL1ew8B6DGxOW8L5JHkPa70p41Q9-irTI.Fbfez0k7YZCBBQoJlK-QFQtI5xGr8jlCcWuqy1gb-Rc&amp;amp;dib_tag=se&amp;amp;keywords=Le%2BCreuset%2BStoneware%2BMug&amp;amp;qid=1710449622&amp;amp;sprefix=le%2Bcreuset%2Bstoneware%2Bmug%2Caps%2C84&amp;amp;sr=8-3&amp;amp;th=1&amp;amp;linkCode=ll1&amp;amp;tag=buyitforlife08-20&amp;amp;linkId=3ce58826fdccd3a42611b7eefaad2226&amp;amp;language=en_US&amp;amp;ref_=as_li_ss_tl</t>
  </si>
  <si>
    <t>https://amzn.to/4qe9yb5</t>
  </si>
  <si>
    <t>B0CBN9RWYT</t>
  </si>
  <si>
    <t>https://docs.google.com/document/d/1-E5X397Kv0FSRh3bH7n6dLq8uslzLaQq4_n7_cY6ehc</t>
  </si>
  <si>
    <t>https://docs.google.com/document/d/1rV0Lz7Ld6MMGkXDv-tgALI2ZNKMy6CHSprMdiKdyooY/edit</t>
  </si>
  <si>
    <t>https://docs.google.com/document/d/1bDDGpeklYZjQuYJoq0w52T--iKYISEXWN0jbGvqvn8g/edit</t>
  </si>
  <si>
    <t>https://docs.google.com/document/d/1sHaIdACzUIqSZts3frs9AnJUBkULolFg6NzXWwyT4n0/edit</t>
  </si>
  <si>
    <t>https://www.amazon.com/stores/LeCreuset/page/C6F8CC07-ACF7-4223-AED4-0ACADB9705C5?lp_asin=B0CBN9RWYT&amp;ref_=ast_bln&amp;store_ref=bl_ast_dp_brandLogo_sto</t>
  </si>
  <si>
    <t>https://m.media-amazon.com/images/I/610wRSdrCLL._AC_SL1500_.jpg</t>
  </si>
  <si>
    <t>https://m.media-amazon.com/images/I/610wRSdrCLL._AC_SL1500_.jpg, https://m.media-amazon.com/images/I/61bX-dMRk8L._AC_SL1500_.jpg, https://m.media-amazon.com/images/I/81ITm90fblL._AC_SL1500_.jpg, https://m.media-amazon.com/images/I/71GGslZnAtL._AC_SL1500_.jpg, https://m.media-amazon.com/images/I/51PT8Bgpu0L._AC_SL1080_.jpg</t>
  </si>
  <si>
    <t>Home &amp; Kitchen &gt; Kitchen &amp; Dining &gt; Dining &amp; Entertaining &gt; Glassware &amp; Drinkware &gt; Cups, Mugs, &amp; Saucers &gt; Mug Sets</t>
  </si>
  <si>
    <t>Premium stoneware is designed for everyday use Colorful glaze is nonporous, non-reactive and resistant to chips, scratches and stains Virtually nonstick glazed surface easily releases food for quick clean-up, and resists cracking and crazing Superior heat retention keeps food warm or cold for serving Safe for freezer, oven, microwave, broiler, dishwasher and metal utensils</t>
  </si>
  <si>
    <t>For coffee, tea, hot chocolate and even single servings of soup and dessert, the Le Creuset Mug has a generous 12-ounce capacity and keeps contents warm or cold. Crafted from premium stoneware in our irresistible colors, the mugs are part of our dinnerware collection and finished with a vibrant glaze which is easy to clean, dishwasher-safe, and resistant to chips, scratches and stains.</t>
  </si>
  <si>
    <t>4"W x 4.5"H</t>
  </si>
  <si>
    <t>Premium stoneware is designed for everyday use</t>
  </si>
  <si>
    <t>Colorful glaze is nonporous, non-reactive and resistant to chips, scratches and stains</t>
  </si>
  <si>
    <t>Virtually nonstick glazed surface easily releases food for quick clean-up, and resists cracking and crazing</t>
  </si>
  <si>
    <t>Superior heat retention keeps food warm or cold for serving</t>
  </si>
  <si>
    <t>Safe for freezer, oven, microwave, broiler, dishwasher and metal utensils</t>
  </si>
  <si>
    <t>&lt;p&gt;These mugs show classic Le Creuset DNA but recent quality control issues knock them down from heirloom status.&lt;/p&gt;&lt;ul&gt;&lt;li&gt;&lt;strong&gt;Built tough where it counts:&lt;/strong&gt; Users report 10-year-old mugs looking exactly like new and the glaze resisting chips, stains, and fading through daily dishwasher cycles&lt;/li&gt;&lt;li&gt;&lt;strong&gt;Manufacturing inconsistency emerging:&lt;/strong&gt; Reddit users note newer mugs have thinner walls, printed logos instead of embossed, and some arrive with chips even under normal use&lt;/li&gt;&lt;li&gt;&lt;strong&gt;Heat retention cuts both ways:&lt;/strong&gt; The thick stoneware keeps coffee hot longer but multiple users say the body becomes too hot to hold except by the handle&lt;/li&gt;&lt;/ul&gt;&lt;br&gt;&lt;p&gt;&lt;strong&gt;Bottom line:&lt;/strong&gt; Still beats most department store mugs by a mile, but the community is split on whether new production lives up to Le Creuset's legacy. Buy from established retailers to avoid fakes.&lt;/p&gt;</t>
  </si>
  <si>
    <t>&lt;p&gt;Le Creuset stoneware mugs are essentially non-repairable ceramic items that cannot be meaningfully fixed once damaged.&lt;/p&gt;&lt;ul&gt;&lt;li&gt;&lt;strong&gt;Breakage patterns:&lt;/strong&gt; Users report occasional chipping and cracking under normal use, with many mugs arriving damaged due to shipping issues, indicating brittle construction that fails catastrophically.&lt;/li&gt;&lt;li&gt;&lt;strong&gt;Material limitations:&lt;/strong&gt; As stoneware/ceramic items, once cracked or chipped, these cannot be structurally repaired to food-safe standards—no replacement parts exist for these single-piece constructions.&lt;/li&gt;&lt;li&gt;&lt;strong&gt;Warranty approach:&lt;/strong&gt; Le Creuset's 5-year warranty relies on complete replacement rather than repair, confirming these are dispose-and-replace products by design.&lt;/li&gt;&lt;/ul&gt;&lt;br&gt;&lt;p&gt;&lt;strong&gt;Bottom line:&lt;/strong&gt; While durable when intact (some users report 10+ years of use), once damaged these mugs offer no repair pathway and must be replaced entirely—they're BIFL only until the first significant drop or chip.&lt;/p&gt;</t>
  </si>
  <si>
    <t>&lt;p&gt;Le Creuset offers a 5-year limited warranty on their stoneware mugs, covering manufacturing defects under normal household use.&lt;/p&gt;&lt;ul&gt;&lt;li&gt;&lt;strong&gt;Coverage:&lt;/strong&gt; Replaces defective products with identical or equivalent items if the original product is discontinued.&lt;/li&gt;&lt;li&gt;&lt;strong&gt;Exclusions:&lt;/strong&gt; Does not cover accidental damage, misuse, normal wear, or discoloration, which are common limitations.&lt;/li&gt;&lt;li&gt;&lt;strong&gt;Process:&lt;/strong&gt; Claims require contacting customer service for return authorization, with shipping typically handled by the company for valid claims.&lt;/li&gt;&lt;/ul&gt;&lt;br&gt;&lt;p&gt;&lt;strong&gt;Bottom line:&lt;/strong&gt; The 5-year warranty exceeds industry standards for ceramics and users report Le Creuset generally honors claims, though some note inconsistent quality control in recent products which could impact warranty experiences.&lt;/p&gt;</t>
  </si>
  <si>
    <t xml:space="preserve">&lt;p&gt;&amp;lt;p&amp;gt;The reviews contain no specific sustainability information about materials, manufacturing, or end-of-life considerations for these stoneware mugs.&amp;lt;/p&amp;gt;&amp;lt;ul&amp;gt;&amp;lt;li&amp;gt;&amp;lt;strong&amp;gt;Durability signals:&amp;lt;/strong&amp;gt; Users report mugs lasting 10+ years and looking like new, which suggests less frequent replacement and waste reduction through longevity&amp;lt;/li&amp;gt;&amp;lt;li&amp;gt;&amp;lt;strong&amp;gt;Quality concerns:&amp;lt;/strong&amp;gt; Reddit users note declining manufacturing standards with thinner walls and printed vs embossed logos, potentially impacting long-term durability&amp;lt;/li&amp;gt;&amp;lt;li&amp;gt;&amp;lt;strong&amp;gt;No eco data:&amp;lt;/strong&amp;gt; Reviews focus on functionality and aesthetics but lack information about recycled content, energy-efficient production, or recyclability&amp;lt;/li&amp;gt;&amp;lt;/ul&amp;gt;&amp;lt;br&amp;gt;&amp;lt;p&amp;gt;&amp;lt;strong&amp;gt;Bottom line:&amp;lt;/strong&amp;gt; While the mugs appear built to last (a sustainability plus), there&amp;#39;s zero evidence of conscious material sourcing, responsible manufacturing, or end-of-life planning in the reviews provided.&amp;lt;/p&amp;gt;&lt;/p&gt;
</t>
  </si>
  <si>
    <t>&lt;p&gt;Le Creuset mugs maintain solid community respect but face recent quality concerns. BIFL enthusiasts prize their durability and heat retention while noting some inconsistencies.&lt;/p&gt;&lt;ul&gt;&lt;li&gt;&lt;strong&gt;Positives:&lt;/strong&gt; Many users report 10+ year-old mugs still looking like new, superior heat retention compared to regular ceramic, and a satisfying weight that enhances daily coffee rituals.&lt;/li&gt;&lt;li&gt;&lt;strong&gt;Controversies:&lt;/strong&gt; Recent complaints about thinner walls, printed vs embossed logos, and manufacturing inconsistencies suggest possible quality decline. Hot bodies/small handles limit handling options.&lt;/li&gt;&lt;li&gt;&lt;strong&gt;Community behavior:&lt;/strong&gt; Enthusiastic thrift-hunting subculture exists around finding these mugs at discount stores, indicating strong brand desirability.&lt;/li&gt;&lt;/ul&gt;&lt;br&gt;&lt;p&gt;&lt;strong&gt;Bottom line:&lt;/strong&gt; Older versions are definitely BIFL status with decade-plus performance, but caution warranted on newest production runs where quality control may have slipped.&lt;/p&gt;</t>
  </si>
  <si>
    <t>Le Creuset mugs remain better than average department store options but have lost true BIFL status due to declining manufacturing standards. With a 6.5 BIFL score, they deliver exceptional heat retention and can last 10+ years when treated well, but the newer production runs show concerning quality control issues. They're best for coffee enthusiasts willing to pay premium prices for solid (but not heirloom) drinkware. Zero repairability means one significant drop ends your investment, though the 5-year warranty provides some peace of mind against manufacturing defects.</t>
  </si>
  <si>
    <t>"Older versions boast 10+ year lifespans looking like new, but recent production runs show thinner walls and quality inconsistencies</t>
  </si>
  <si>
    <t>Zero repairability – once chipped or cracked, these mugs cannot be restored to food-safe condition</t>
  </si>
  <si>
    <t>5-year limited warranty exceeds ceramic industry standards but doesn't cover accidental damage or normal wear</t>
  </si>
  <si>
    <t>Premium-priced but justified for daily coffee drinkers who value heat retention and aesthetic durability</t>
  </si>
  <si>
    <t>BIFL community split: long-term users praise decade-plus performance while recent buyers question if quality matches the Le Creuset reputation</t>
  </si>
  <si>
    <t>Le Creuset Stoneware Coffee Mugs blend premium craftsmanship with everyday functionality. The non-porous, chip-resistant glaze maintains its vibrant color through years of daily use. These substantial mugs feature exceptional heat retention to keep beverages at optimal temperature longer. Versatile enough for microwave, freezer, oven, and dishwasher, they're designed to become permanent fixtures in your morning ritual.</t>
  </si>
  <si>
    <t>8-10+ years with normal daily use, though older models may last significantly longer</t>
  </si>
  <si>
    <t>Are Le Creuset Stoneware Coffee Mugs good at retaining heat?</t>
  </si>
  <si>
    <t>Yes, Le Creuset Stoneware Coffee Mugs have excellent heat retention due to their high-fired dense stoneware construction, which keeps beverages warm for longer periods compared to many other mugs.</t>
  </si>
  <si>
    <t>Are Le Creuset Stoneware Mugs dishwasher safe?</t>
  </si>
  <si>
    <t>Le Creuset Stoneware Mugs can be washed in a dishwasher, but it is recommended to hand wash them to maintain the integrity of the exterior enamel and avoid potential damage.</t>
  </si>
  <si>
    <t>How should I clean my Le Creuset Stoneware Coffee Mug?</t>
  </si>
  <si>
    <t>Clean Le Creuset Stoneware Mugs with hot soapy water and rinse thoroughly. Avoid using direct heat sources like cooker hobs, and hand washing is preferred to preserve the finish.</t>
  </si>
  <si>
    <t>Where are Le Creuset Stoneware Mugs made?</t>
  </si>
  <si>
    <t>Le Creuset Stoneware Mugs are manufactured in France, known for their craftsmanship and quality in stoneware products.</t>
  </si>
  <si>
    <t>Is the handle comfortable to hold on Le Creuset Stoneware Coffee Mugs?</t>
  </si>
  <si>
    <t>Yes, the handle of Le Creuset Stoneware Coffee Mugs is designed to be easy and comfortable to hold with one or two fingers without the ceramic becoming too hot, providing a secure grip.</t>
  </si>
  <si>
    <t>Keeps coffee hot much longer</t>
  </si>
  <si>
    <t>Many users report 10+ years of use</t>
  </si>
  <si>
    <t>Glaze resists staining and fading</t>
  </si>
  <si>
    <t>Satisfying weight enhances daily coffee ritual</t>
  </si>
  <si>
    <t>Body becomes too hot to hold</t>
  </si>
  <si>
    <t>Cannot be repaired if chipped/cracked</t>
  </si>
  <si>
    <t>Thinner walls in newer production runs</t>
  </si>
  <si>
    <t>{"frequency":{"frequency":"Daily / As Needed","description":"Clean after each use to maintain appearance and hygiene. Address stubborn stains as soon as noticed to preserve the glaze."},"steps":[{"step":1,"title":"Clean","icon":"clean","description":"Allow the mug to cool before washing. Hand wash with hot soapy water using a plastic brush or soft sponge, or place in the dishwasher. Soak stubborn residues in warm soapy water for 10-20 minutes before scrubbing gently to avoid damage.","products":[{"name":"Mild Dish Soap","price":"$5-10"},{"name":"Soft Plastic Brush or Sponge","price":"$3-8"}]},{"step":2,"title":"Condition / Maintain","icon":"condition","description":"No special conditioning needed as the stoneware glaze is durable and resistant to staining. Avoid sudden temperature changes to prevent cracking, such as placing a frozen mug directly into a hot oven or vice versa.","products":[]},{"step":3,"title":"Protect / Store","icon":"protect","description":"Store in a dry place away from extreme temperature changes. Avoid stacking heavy items on top to prevent chips or cracks. Let the mug dry completely before storing to prevent moisture buildup.","products":[]}]}</t>
  </si>
  <si>
    <t>Le Creuset stoneware mugs are primarily manufactured in China, not in France like their cast iron products.</t>
  </si>
  <si>
    <t>stoneware mugs, le creuset, coffee cups, heat retention, dishwasher safe, kitchen essentials, premium drinkware, chip-resistant, ceramic mugs, colorful kitchenware</t>
  </si>
  <si>
    <t>Daily coffee and tea rituals, Hot chocolate serving, Microwave reheating, Oven-safe beverage preparations, Display collection pieces</t>
  </si>
  <si>
    <t>""Users report 10-year-old mugs looking exactly like new with the glaze resisting chips, stains, and fading through daily dishwasher cycles." – Reddit user</t>
  </si>
  <si>
    <t>Reddit users note newer mugs have thinner walls, printed logos instead of embossed, and some arrive with chips even under normal use." – BIFL community</t>
  </si>
  <si>
    <t>Crock-Pot</t>
  </si>
  <si>
    <t>7 Quart Slow Cooker</t>
  </si>
  <si>
    <t>https://www.amazon.com/Crock-Pot-SCV700SS-Stainless-7-Quart-Manual/dp/B003OAJGJO?th=1&amp;amp;linkCode=ll1&amp;amp;tag=buyitforlife08-20&amp;amp;linkId=93c48b8414c60ac0bf37a1b71c54e728&amp;amp;language=en_US&amp;amp;ref_=as_li_ss_tl</t>
  </si>
  <si>
    <t>https://amzn.to/47sLcml</t>
  </si>
  <si>
    <t>B003OAJGJO</t>
  </si>
  <si>
    <t>https://docs.google.com/document/d/1tBGki36f_C3U2H_08zzFtb4GyTVeXTtGV5sNAJBc1zc</t>
  </si>
  <si>
    <t>https://docs.google.com/document/d/1zkhWR5ZK2E14zM9H5ndds9ErWkKuDE5adbrBOa1vNOE/edit</t>
  </si>
  <si>
    <t>https://docs.google.com/document/d/10NgBdpBZ3xtASeUQjApscJ9ETqirU44xLKoD2Mqcm_g/edit</t>
  </si>
  <si>
    <t>https://docs.google.com/document/d/1fz5Tapxbc7StP727zt0sJTBW2EfaA0IfN5qCBtI0Bh0/edit</t>
  </si>
  <si>
    <t>https://docs.google.com/document/d/1o3lkp6GD8aeIDmwJxX1FX-bcAGm19cJnK9tu1o_A0QM/edit</t>
  </si>
  <si>
    <t>https://www.amazon.com/stores/Crock-PotBrand/page/C09563BD-7BCB-4A7C-AA82-4C310E7E20D7?lp_asin=B003OAJGJO&amp;ref_=ast_bln&amp;store_ref=bl_ast_dp_brandLogo_sto</t>
  </si>
  <si>
    <t>https://m.media-amazon.com/images/I/81s15a8-lGL._AC_SL1500_.jpg</t>
  </si>
  <si>
    <t>https://m.media-amazon.com/images/I/81s15a8-lGL._AC_SL1500_.jpg, https://m.media-amazon.com/images/I/81f7HhGe-IL._AC_SL1500_.jpg, https://m.media-amazon.com/images/I/81qEcBJHCYL._AC_SL1500_.jpg, https://m.media-amazon.com/images/I/71qqEpSOPXL._AC_SL1500_.jpg, https://m.media-amazon.com/images/I/71nNmjgmS1L._AC_SL1500_.jpg, https://m.media-amazon.com/images/I/71pH276SB5L._AC_SL1500_.jpg, https://m.media-amazon.com/images/I/71Q-8vPEb6L._AC_SL1500_.jpg, https://m.media-amazon.com/images/I/71ZmD+BXX+L._AC_SL1500_.jpg</t>
  </si>
  <si>
    <t>30K+ bought in past month</t>
  </si>
  <si>
    <t>Home &amp; Kitchen &gt; Kitchen &amp; Dining &gt; Small Appliances &gt; Slow Cookers</t>
  </si>
  <si>
    <t>Generous Capacity: 7-quart slow cooker that comfortably serves 9+ people or fits a 7-pound roast Cooking Flexibility: High or low slow cooking settings, with convenient warm function for ideal serving temperature Convenient: Set it and forget it feature enables you to cook while at work or performing daily tasks Minimal Clean-Up: One-pot cooking reduces dishes; lid and removable stoneware are dishwasher safe Versatile: Removable stoneware insert can be used in the microwave or an oven up to 400°F Stylish: Stainless steel exterior with black accents and practical plastic handles Economical &amp; Healthy: Provides a cost-efficient way to prepare nutritious, home-cooked meals</t>
  </si>
  <si>
    <t>This spacious Crock-Pot 7-Quart Oval Manual Slow Cooker offers flexibility and convenience. Designed to make your life easier, this slow cooker can fit a 7-pound roast comfortably and serves up to 9 or more people. Prepare a meal early, then let it slow-cook all day while you carry on with your routine. Come home to a nutritious, home-cooked meal in the evening. With settings for high or low slow cooking and a warm function, it's a convenient, healthier, and more cost-efficient way to serve delicious meals. The slow cooker's exterior is stainless steel with black accents, adding a stylish touch to any kitchen.</t>
  </si>
  <si>
    <t>Stoneware</t>
  </si>
  <si>
    <t>16.9"D x 11.8"W x 10.4"H</t>
  </si>
  <si>
    <t>Generous Capacity: 7-quart slow cooker that comfortably serves 9+ people or fits a 7-pound roast</t>
  </si>
  <si>
    <t>Cooking Flexibility: High or low slow cooking settings, with convenient warm function for ideal serving temperature</t>
  </si>
  <si>
    <t>Convenient: Set it and forget it feature enables you to cook while at work or performing daily tasks</t>
  </si>
  <si>
    <t>Minimal Clean-Up: One-pot cooking reduces dishes; lid and removable stoneware are dishwasher safe</t>
  </si>
  <si>
    <t>Versatile: Removable stoneware insert can be used in the microwave or an oven up to 400°F</t>
  </si>
  <si>
    <t>&lt;p&gt;This Crock-Pot embodies the classic slow cooker paradox: vintage models are legendary tanks while modern ones face quality concerns. The simple manual design (Off/Low/High/Warm) is its greatest strength—users report 20-25 year lifespans when the electronics don't get in the way.&lt;/p&gt;&lt;ul&gt;&lt;li&gt;&lt;strong&gt;Built like they used to (sort of):&lt;/strong&gt; Multiple users replaced units that lasted decades—one reviewer used their last one for 20+ years and only replaced it after dropping it. Another confirmed theirs is still running strong after constant use.&lt;/li&gt;&lt;li&gt;&lt;strong&gt;Simple = Reliable:&lt;/strong&gt; The no-frills manual dial outlasts digital competitors. As one user put it: What you give up in convenience you'll make up for in durability, longevity and simplicity. No electronics means no failure points.&lt;/li&gt;&lt;li&gt;&lt;strong&gt;Modern quality concerns:&lt;/strong&gt; Reddit users report ceramic inserts cracking easily, units dying after 7 meals, and false capacity claims (7-quart model only holds 6 quarts). The 1-year warranty doesn't inspire confidence either.&lt;/li&gt;&lt;/ul&gt;&lt;br&gt;&lt;p&gt;&lt;strong&gt;Bottom line:&lt;/strong&gt; If you get a good unit, it could last decades like the old ones. But quality control is inconsistent—this isn't your grandma's indestructible Crock-Pot anymore. Worth the gamble at $36, but don't expect heirloom quality.&lt;/p&gt;</t>
  </si>
  <si>
    <t>&lt;p&gt;A basic, non-digital slow cooker with moderate repairability - parts replacement is challenging but rarely needed due to mechanical simplicity.&lt;/p&gt;&lt;ul&gt;&lt;li&gt;&lt;strong&gt;Design advantages:&lt;/strong&gt; Manual controls (Off/Low/High/Warm) are far less prone to failure than digital models with complex electronics.&lt;/li&gt;&lt;li&gt;&lt;strong&gt;Replacement parts:&lt;/strong&gt; Ceramic inserts and lids can be purchased separately when broken, though they're heavy and occasionally prone to cracking.&lt;/li&gt;&lt;li&gt;&lt;strong&gt;Repair limitations:&lt;/strong&gt; Heating elements rarely fail but are not user-serviceable. Users report sometimes opening the base for simple heating element or wire fixes.&lt;/li&gt;&lt;/ul&gt;&lt;br&gt;&lt;p&gt;&lt;strong&gt;Bottom line:&lt;/strong&gt; Minimal failure points and 20+ year lifespans are common, but when repairs are needed, they typically require replacement rather than fixing. Best BIFL option is the manual version.&lt;/p&gt;</t>
  </si>
  <si>
    <t>&lt;p&gt;Crock-Pot offers a basic 1-year limited warranty covering manufacturing defects in materials and workmanship under normal household use. Claims require proof of purchase and inspection photos.&lt;/p&gt;&lt;ul&gt;&lt;li&gt;&lt;strong&gt;Coverage:&lt;/strong&gt; Manufacturing defects only; excludes normal wear, misuse, improper cleaning, unauthorized repairs, and commercial use&lt;/li&gt;&lt;li&gt;&lt;strong&gt;Process:&lt;/strong&gt; Customer must complete online claim form and provide images; Crock-Pot decides whether to replace the product&lt;/li&gt;&lt;li&gt;&lt;strong&gt;Limitations:&lt;/strong&gt; Customer pays for shipping to warranty center; no coverage for international use; many users report replacing units after 20+ years despite no warranty coverage&lt;/li&gt;&lt;/ul&gt;&lt;br&gt;&lt;p&gt;&lt;strong&gt;Bottom line:&lt;/strong&gt; A standard 1-year warranty that's relatively limited in scope with a somewhat burdensome claim process. However, the product itself has a reputation for lasting well beyond the warranty period even though formal coverage is brief.&lt;/p&gt;</t>
  </si>
  <si>
    <t xml:space="preserve">&lt;p&gt;&amp;lt;p&amp;gt;No sustainability information found in the reviews. Users focus entirely on durability and longevity without mentioning materials sourcing, recyclability, or environmental impact.&amp;lt;/p&amp;gt;&amp;lt;ul&amp;gt;&amp;lt;li&amp;gt;&amp;lt;strong&amp;gt;Long lifespan:&amp;lt;/strong&amp;gt; Multiple users report 20+ years of use, which reduces replacement frequency and waste&amp;lt;/li&amp;gt;&amp;lt;li&amp;gt;&amp;lt;strong&amp;gt;Simple design:&amp;lt;/strong&amp;gt; Manual controls mean fewer electronic components to fail and dispose of&amp;lt;/li&amp;gt;&amp;lt;li&amp;gt;&amp;lt;strong&amp;gt;Energy efficiency:&amp;lt;/strong&amp;gt; No mentions of power consumption or efficiency ratings in any reviews&amp;lt;/li&amp;gt;&amp;lt;/ul&amp;gt;&amp;lt;br&amp;gt;&amp;lt;p&amp;gt;&amp;lt;strong&amp;gt;Bottom line:&amp;lt;/strong&amp;gt; While the product&amp;#39;s exceptional durability aligns with reduce-and-reuse principles, there&amp;#39;s zero evidence of intentional eco-design, sustainable materials, or end-of-life considerations.&amp;lt;/p&amp;gt;&lt;/p&gt;
</t>
  </si>
  <si>
    <t>&lt;p&gt;The Crock-Pot 7 Quart Slow Cooker has a strong but mixed reputation among BIFL communities. Vintage models are revered, while modern versions receive more scrutiny.&lt;/p&gt;&lt;ul&gt;&lt;li&gt;&lt;strong&gt;Durability praise:&lt;/strong&gt; Many users report previous Crock-Pots lasting 20-25 years, often only replacing due to accidental breakage rather than mechanical failure.&lt;/li&gt;&lt;li&gt;&lt;strong&gt;Design philosophy:&lt;/strong&gt; The simple manual dial (Off-Low-High-Warm) is celebrated as contributing to longevity, with many users explicitly preferring it over digital models that fail quickly.&lt;/li&gt;&lt;li&gt;&lt;strong&gt;Key concerns:&lt;/strong&gt; Common complaints include exterior becoming dangerously hot during operation, modern models reportedly cooking too hot even on low settings, and some questions about ceramic insert durability.&lt;/li&gt;&lt;/ul&gt;&lt;br&gt;&lt;p&gt;&lt;strong&gt;Bottom line:&lt;/strong&gt; The manual Crock-Pot remains a community favorite for its simplicity and track record of reliability, though some feel modern versions don't match the quality of vintage models.&lt;/p&gt;</t>
  </si>
  <si>
    <t>This manual Crock-Pot embodies the BIFL paradox: a design philosophy that enabled 20+ year lifespans in past models, now fighting against modern manufacturing compromises. The mechanical simplicity (Off/Low/High/Warm) remains its saving grace—no electronics means fewer failure points. At $36, it's a reasonable gamble for a potentially decades-long kitchen staple, but inconsistent quality control means you might get a dud. Best for cooks who prioritize simplicity over digital features and accept that while not as bombproof as vintage models, it still outlasts most alternatives.</t>
  </si>
  <si>
    <t>"Manual dial versions significantly outperform digital models for longevity—multiple users report 20+ year lifespans from previous units</t>
  </si>
  <si>
    <t>Ceramic inserts can crack but are replaceable; heating elements rarely fail but aren't user-serviceable</t>
  </si>
  <si>
    <t>1-year warranty is bare minimum, requiring proof of purchase and shipping costs for claims</t>
  </si>
  <si>
    <t>At $36, it's worth the value gamble for potential decades of service versus $100+ programmable units that die within years</t>
  </si>
  <si>
    <t>Community consensus values the simple manual controls while acknowledging modern units run hotter and may have thinner materials than vintage models</t>
  </si>
  <si>
    <t>This Crock-Pot 7-Quart Slow Cooker combines generous capacity with time-tested reliability. The simple manual controls (Off/Low/High/Warm) eliminate electronic failure points, contributing to its impressive longevity. Featuring a durable stoneware insert that's microwave and oven-safe up to 400°F, this workhorse appliance serves 9+ people and accommodates large roasts. The dishwasher-safe components make cleanup effortless, while the stainless steel exterior adds a touch of style to any kitchen.</t>
  </si>
  <si>
    <t>15-25 years with proper care, especially for manual models</t>
  </si>
  <si>
    <t>What is the capacity of the Crock-Pot 7 Quart Slow Cooker?</t>
  </si>
  <si>
    <t>The Crock-Pot 7 Quart Slow Cooker has a capacity suitable for feeding 8 or more people, making it ideal for big families or large meals such as a 6-lb Sunday roast. It can feed over 10 people for bigger crowds.</t>
  </si>
  <si>
    <t>What cooking settings does the Crock-Pot 7 Quart Slow Cooker have?</t>
  </si>
  <si>
    <t>It includes High and Low cooking controls plus a Warm setting, which allows you to adjust the cooking temperature as needed for different recipes.</t>
  </si>
  <si>
    <t>Is the Crock-Pot 7 Quart Slow Cooker's removable stoneware dishwasher safe?</t>
  </si>
  <si>
    <t>Yes, the removable stoneware insert of the Crock-Pot 7 Quart Slow Cooker is dishwasher safe, which makes cleaning the appliance easy.</t>
  </si>
  <si>
    <t>Can the Crock-Pot 7 Quart Slow Cooker be used for cooking pasta or rice?</t>
  </si>
  <si>
    <t>Some types of pasta can be cooked in a slow cooker, but pasta may become mushy or fall apart; delicate types like lasagna noodles and tortellini work better. For rice, care needs to be taken as it can be delicate, and some release methods should not be used when cooking rice.</t>
  </si>
  <si>
    <t>How do I clean my Crock-Pot 7 Quart Slow Cooker if food is stuck on?</t>
  </si>
  <si>
    <t>Allow the cooker to cool, then soak the stoneware insert in hot soapy water for 30 minutes or longer. For stuck-on food, you can fill it with water and cook on High for about 3 hours before scrubbing or washing in the dishwasher.</t>
  </si>
  <si>
    <t>Manual controls last decades without failure</t>
  </si>
  <si>
    <t>Many units survive 20+ years of use</t>
  </si>
  <si>
    <t>Ceramic insert replacements readily available</t>
  </si>
  <si>
    <t>Modern versions may cook too hot</t>
  </si>
  <si>
    <t>Ceramic insert prone to cracking</t>
  </si>
  <si>
    <t>Exterior becomes dangerously hot during use</t>
  </si>
  <si>
    <t>{"frequency":{"frequency":"After each use","description":"Clean the slow cooker after every use to prevent residue buildup and maintain optimal cooking performance."},"steps":[{"step":1,"title":"Clean","icon":"clean","description":"Always unplug the slow cooker and allow it to cool before cleaning. The lid and stoneware are dishwasher safe or can be washed with hot soapy water using a cloth, sponge, or rubber spatula. Avoid abrasive cleaners or scouring pads to protect the ceramic surface. For stains or water spots, use a non-abrasive cleaner or vinegar. Never immerse the heating base in water; clean it with a soft cloth and warm soapy water only.","products":[{"name":"Natural Distilled White Vinegar","price":"$5-10"},{"name":"Non-abrasive Dish Soap","price":"$3-7"}]},{"step":2,"title":"Condition / Maintain","icon":"condition","description":"Ensure no sudden temperature changes occur to the stoneware and lid to avoid cracks. Check the heating base for cleanliness regularly and wipe it dry after cleaning. No lubrication or seasoning is needed; maintain by gentle handling and proper cleaning only.","products":[]},{"step":3,"title":"Protect / Store","icon":"protect","description":"Store the slow cooker and its removable parts in a dry location. Keep the lid off or loosely covered to avoid moisture buildup. Protect the ceramic insert from impacts by storing on a stable surface and avoid stacking heavy items on top.","products":[]}]}</t>
  </si>
  <si>
    <t>Crock-Pot slow cookers, including the 7 Quart model, are manufactured in Mexico; pressure cookers and some specialty models are made in China.</t>
  </si>
  <si>
    <t>slow cooker, crock pot, manual slow cooker, large capacity, stoneware insert, meal prep, kitchen appliance, one-pot cooking, family sized, long-lasting appliance</t>
  </si>
  <si>
    <t>Large family meals, Meal prepping for the week, Set-and-forget cooking while at work, Holiday entertaining, Cooking tough cuts of meat to tender perfection</t>
  </si>
  <si>
    <t>""What you give up in convenience you'll make up for in durability, longevity and simplicity. No electronics means no failure points." – Reddit user</t>
  </si>
  <si>
    <t>Used my last one for 20+ years and only replaced it after dropping it. This one is still running strong after constant use." – Amazon reviewer</t>
  </si>
  <si>
    <t>Fellowes</t>
  </si>
  <si>
    <t>‎Powershred 99Ci Paper Shredder</t>
  </si>
  <si>
    <t>https://www.amazon.com/Fellowes-Powershred-Proof-Cross-Cut-Shredder/dp/B000YGO7HW?th=1&amp;amp;linkCode=ll1&amp;amp;tag=buyitforlife08-20&amp;amp;linkId=018904477d04dec23edfc0c10d2b485e&amp;amp;language=en_US&amp;amp;ref_=as_li_ss_tl</t>
  </si>
  <si>
    <t>https://amzn.to/478CKHB</t>
  </si>
  <si>
    <t>B000YGO7HW</t>
  </si>
  <si>
    <t>https://docs.google.com/document/d/15UoO82yISv4gY98hFGL4atqb4Y9TcDNzM99C_AkINiE</t>
  </si>
  <si>
    <t>https://docs.google.com/document/d/1f7M5l_NdR_-qPhC6uqt49cdbkf4ryY1ISSAGJXIRt6U/edit</t>
  </si>
  <si>
    <t>https://docs.google.com/document/d/17DamNOTzkvPBl1RyO4zp-TtUqt64fQBs81WSSGfbJdk/edit</t>
  </si>
  <si>
    <t>https://docs.google.com/document/d/1T3pCLnE26AGhCtv0oq81esB7z-bqT4-jO3O9T-YE_AA/edit</t>
  </si>
  <si>
    <t>https://docs.google.com/document/d/1ESG7CRJI6xCFI4W_R-IjEyWFXpRaTpyFzSsWbhz_FWg/edit</t>
  </si>
  <si>
    <t>https://www.amazon.com/stores/FellowesBrands/page/7B66ECAA-A8BA-4D12-89C3-20A3BFE94052?is_byline_deeplink=true&amp;deeplink=FF61B1A8-9C02-41C2-BCE0-951C2C25660F&amp;redirect_store_id=7B66ECAA-A8BA-4D12-89C3-20A3BFE94052&amp;lp_asin=B000YGO7HW&amp;ref_=ast_bln&amp;store_ref=bl_ast_dp_brandLogo_sto</t>
  </si>
  <si>
    <t>https://m.media-amazon.com/images/I/61fvsXTI+ZL._AC_SL1500_.jpg</t>
  </si>
  <si>
    <t>https://m.media-amazon.com/images/I/61fvsXTI+ZL._AC_SL1500_.jpg, https://m.media-amazon.com/images/I/81OH9n4Vs2L._AC_SL1500_.jpg, https://m.media-amazon.com/images/I/71TT0Lr+UXL._AC_SL1500_.jpg, https://m.media-amazon.com/images/I/718ovLiDU4L._AC_SL1500_.jpg, https://m.media-amazon.com/images/I/71CvGk9hhgL._AC_SL1500_.jpg, https://m.media-amazon.com/images/I/81kUoy+49sL._AC_SL1500_.jpg, https://m.media-amazon.com/images/I/81WgX7JxmhL._AC_SL1500_.jpg, https://m.media-amazon.com/images/I/81R8KZQLj2L._AC_SL1500_.jpg</t>
  </si>
  <si>
    <t>Office Products &gt; Office Electronics &gt; Other Office Equipment &gt; Shredders</t>
  </si>
  <si>
    <t>Crosscut Document Shredder: The perfect paper shredders for home offices and businesses, our heavy-duty paper shredders can accommodate up to 18 sheets of paper at a time and also shred staples, credit cards, paper clips, CDs/DVDs, and junk mail Ultra-Secure Shredding: Ideal for disposing of highly confidential documents, our heavy-duty shredder tears paper into 397 5/32 x 1-½” cross-cut particles for enhanced security; Level P-4 security grade SafeSense Protection: Designed to help protect more than just your identity, our shredders for home use and offices come equipped with proprietary technology that automatically disables the shredder when hands or paws touch the paper opening. Select models. Continuous 30-Minute Run Time: Our ultra-efficient home and office shredder runs for up to 30 minutes before needing to cool down, meaning you're able to complete multiple shredding jobs in 1 sitting Perfect for shared workspaces, this portable shredder has ultra-quiet operation and automatically detects and powers through tough jobs to prevent jams; Also includes a 9-gallon pull-out bin with a LED bin-full indicator 100 plus Years of Innovation: Driven by a commitment to quality, Fellowes is dedicated to developing solutions to help you be at your best</t>
  </si>
  <si>
    <t>Fellowes’ 100% Jam-Proof Powershred 99Ci shreds up to 18 sheets per pass into 5/32 x 1-½” cross-cut particles, as well as staples, credit cards, paper clips, CDs/DVDs, and junk mail. Patented SafeSense Technology stops shredding when hands touch the paper opening. Perfect for personal and professional use, it can run for up to 30 minutes at a time and includes a 9-gallon pull-out waste bin complete with a LED bin-full indicator. Backed by a worry-free 2-year product and service warranty, plus a lifetime cutter warranty.</t>
  </si>
  <si>
    <t>17.31 x 11.44 x 25.19 inches</t>
  </si>
  <si>
    <t>Crosscut Document Shredder: The perfect paper shredders for home offices and businesses, our heavy-duty paper shredders can accommodate up to 18 sheets of paper at a time and also shred staples, credit cards, paper clips, CDs/DVDs, and junk mail</t>
  </si>
  <si>
    <t>Ultra-Secure Shredding: Ideal for disposing of highly confidential documents, our heavy-duty shredder tears paper into 397 5/32 x 1-½” cross-cut particles for enhanced security; Level P-4 security grade</t>
  </si>
  <si>
    <t>SafeSense Protection: Designed to help protect more than just your identity, our shredders for home use and offices come equipped with proprietary technology that automatically disables the shredder when hands or paws touch the paper opening. Select models.</t>
  </si>
  <si>
    <t>Continuous 30-Minute Run Time: Our ultra-efficient home and office shredder runs for up to 30 minutes before needing to cool down, meaning you're able to complete multiple shredding jobs in 1 sitting</t>
  </si>
  <si>
    <t>Perfect for shared workspaces, this portable shredder has ultra-quiet operation and automatically detects and powers through tough jobs to prevent jams; Also includes a 9-gallon pull-out bin with a LED bin-full indicator</t>
  </si>
  <si>
    <t>&lt;p&gt;The 99Ci earns its reputation as a true workhorse, with owner after owner reporting 10+ years of heavy use. Multiple reviewers from law offices confirm it handles years of daily abuse while still exceeding original specs.&lt;/p&gt;&lt;ul&gt;&lt;li&gt;&lt;strong&gt;Built like a tank:&lt;/strong&gt; Users report 7, 10, even 22 years of consistent performance. One calls it the best purchase of any electronic equipment ever made. The motor and steel cutters are virtually indestructible with basic oiling.&lt;/li&gt;&lt;li&gt;&lt;strong&gt;Weak links exist:&lt;/strong&gt; The plastic bin tab safety interlock and overly sensitive bin-full sensor are the Achilles' heels. Several users warn about sharp plastic edges that tear bags and the need to constantly tamp down paper.&lt;/li&gt;&lt;li&gt;&lt;strong&gt;Fatal flaw warning:&lt;/strong&gt; Metal credit cards will permanently destroy the cutting mechanism - multiple users learned this expensive lesson. Also, the power switch may fail after many years of heavy use.&lt;/li&gt;&lt;/ul&gt;&lt;br&gt;&lt;p&gt;&lt;strong&gt;Bottom line:&lt;/strong&gt; Finally, something built right. With regular oiling and avoiding metal cards, this beast will outlast cheaper shredders by decades. The annoying bin design is a small price for true BIFL performance.&lt;/p&gt;</t>
  </si>
  <si>
    <t>&lt;p&gt;The Fellowes 99Ci shows good repairability with some key limitations to consider.&lt;/p&gt;&lt;ul&gt;&lt;li&gt;&lt;strong&gt;Long-term durability:&lt;/strong&gt; Multiple users report 10+ years of operation with basic maintenance, suggesting robust core components.&lt;/li&gt;&lt;li&gt;&lt;strong&gt;Maintenance access:&lt;/strong&gt; Users frequently mention successfully performing blade oiling using standard vegetable oil, indicating good maintenance access.&lt;/li&gt;&lt;li&gt;&lt;strong&gt;Repair limitations:&lt;/strong&gt; While some users have fixed issues like cleaning power button contacts, the bin's plastic safety interlock tab is a potential failure point that could render the machine unusable.&lt;/li&gt;&lt;li&gt;&lt;strong&gt;Parts availability:&lt;/strong&gt; Limited evidence of replacement parts being readily available, though the lifetime warranty on cutting blades suggests some manufacturer support.&lt;/li&gt;&lt;/ul&gt;&lt;br&gt;&lt;p&gt;&lt;strong&gt;Bottom line:&lt;/strong&gt; A solidly repairable shredder requiring basic maintenance, but with some plastic components that could fail long-term and limited documentation on complete teardown procedures.&lt;/p&gt;</t>
  </si>
  <si>
    <t>&lt;p&gt;Fellowes provides a solid warranty package for their Powershred 99Ci that combines a 2-year limited warranty on the machine with a lifetime warranty on the cutters, which is the most critical component.&lt;/p&gt;&lt;ul&gt;&lt;li&gt;&lt;strong&gt;Duration:&lt;/strong&gt; 2 years on machine, lifetime on cutter blades - verified on Fellowes' official documentation&lt;/li&gt;&lt;li&gt;&lt;strong&gt;Customer experience:&lt;/strong&gt; Long-term users consistently report that Fellowes honors warranty claims without excessive hassle&lt;/li&gt;&lt;li&gt;&lt;strong&gt;Reliability:&lt;/strong&gt; Multiple user reports confirm machines lasting 10-20+ years, indicating the quality backs up the warranty promise&lt;/li&gt;&lt;/ul&gt;&lt;br&gt;&lt;p&gt;&lt;strong&gt;Bottom line:&lt;/strong&gt; The lifetime warranty on cutters combined with Fellowes' proven track record of honoring claims earns high marks, though the main unit's 2-year coverage prevents a perfect score.&lt;/p&gt;</t>
  </si>
  <si>
    <t xml:space="preserve">&lt;p&gt;&amp;lt;p&amp;gt;Shows promise for longevity but lacks comprehensive eco-credentials. Users report machines running strong after 10, 15, even 22 years of heavy office use, suggesting this avoids the landfill cycle of cheaper models.&amp;lt;/p&amp;gt;&amp;lt;ul&amp;gt;&amp;lt;li&amp;gt;&amp;lt;strong&amp;gt;Built to last:&amp;lt;/strong&amp;gt; Multiple reviews confirm decades of reliable service with basic maintenance, reducing replacement waste&amp;lt;/li&amp;gt;&amp;lt;li&amp;gt;&amp;lt;strong&amp;gt;Repairable design:&amp;lt;/strong&amp;gt; Users successfully clean power button contacts and perform minor fixes after years of use, extending product life&amp;lt;/li&amp;gt;&amp;lt;li&amp;gt;&amp;lt;strong&amp;gt;Simple maintenance:&amp;lt;/strong&amp;gt; Regular oiling with any vegetable oil keeps it running, avoiding specialized products&amp;lt;/li&amp;gt;&amp;lt;/ul&amp;gt;&amp;lt;br&amp;gt;&amp;lt;p&amp;gt;&amp;lt;strong&amp;gt;Bottom line:&amp;lt;/strong&amp;gt; The 99Ci earns points for exceptional durability and repairability that keeps it out of landfills, but no mentions of recycled materials, energy efficiency ratings, or end-of-life recycling programs prevent a higher sustainability score.&amp;lt;/p&amp;gt;&lt;/p&gt;
</t>
  </si>
  <si>
    <t>&lt;p&gt;The Fellowes Powershred 99Ci has exceptional BIFL credentials with widespread evidence of units lasting 10+ years even in demanding office environments.&lt;/p&gt;&lt;ul&gt;&lt;li&gt;&lt;strong&gt;Durability:&lt;/strong&gt; Countless users report machines functioning perfectly after 7-22 years of regular use, with the lifetime warranty on cutting blades backing up real-world performance.&lt;/li&gt;&lt;li&gt;&lt;strong&gt;Performance:&lt;/strong&gt; Consistently praised as a powerful "beast" that handles multiple sheets, staples, and cards without jamming thanks to effective auto-reverse technology.&lt;/li&gt;&lt;li&gt;&lt;strong&gt;Maintainability:&lt;/strong&gt; Long-term owners attribute longevity to simple maintenance with regular oiling, and some have even successfully repaired minor issues.&lt;/li&gt;&lt;/ul&gt;&lt;br&gt;&lt;p&gt;&lt;strong&gt;Bottom line:&lt;/strong&gt; Despite minor complaints about the bin design and overly-sensitive fullness sensor, Redditors consistently recommend the 99Ci as the gold standard for reliability in paper shredders - a true BIFL purchase.&lt;/p&gt;</t>
  </si>
  <si>
    <t>The Fellowes Powershred 99Ci is genuinely BIFL with units lasting 10-20+ years in demanding environments. Its steel cutters and powerful motor deliver exceptional durability backed by a lifetime warranty on the critical cutting mechanism. The few weak points (bin sensor, plastic tabs) are minor compared to its tank-like construction. Perfect for home offices or small businesses needing daily shredding for years on end. While not cheap, its decades-long lifespan makes it exponentially more valuable than replacing cheaper units every few years.</t>
  </si>
  <si>
    <t>"Exceptional longevity with documented cases of 7-22 years of continuous operation in busy offices</t>
  </si>
  <si>
    <t>Simple maintenance (regular oil) extends life indefinitely, though plastic bin components remain vulnerable failure points</t>
  </si>
  <si>
    <t>Lifetime warranty on cutting blades with reliable customer service and hassle-free warranty fulfillment</t>
  </si>
  <si>
    <t>Higher upfront cost justified by 10+ year lifespan compared to replacing budget shredders every 2-3 years</t>
  </si>
  <si>
    <t>Consistently praised for jam-free operation with one critical warning: metal credit cards will destroy the cutting mechanism</t>
  </si>
  <si>
    <t>The Fellowes Powershred 99Ci is an industrial-grade crosscut shredder built for decades of reliable service. Its robust steel cutters handle up to 18 sheets simultaneously, including staples, credit cards, and CDs. With SafeSense protection, 30-minute continuous run time, and jam-prevention technology, this workhorse delivers exceptional performance in busy office environments. The 9-gallon capacity and P-4 security rating make it ideal for sensitive document disposal.</t>
  </si>
  <si>
    <t>10-20+ years with regular maintenance and proper use</t>
  </si>
  <si>
    <t>What is the sheet capacity of the Powershred 99Ci shredder?</t>
  </si>
  <si>
    <t>The Powershred 99Ci can shred up to 18 sheets of paper at a time, making it suitable for small office or home office use.</t>
  </si>
  <si>
    <t>What types of materials can the Powershred 99Ci shred besides paper?</t>
  </si>
  <si>
    <t>In addition to paper, the Powershred 99Ci can shred staples, paper clips, credit cards, CDs, and DVDs.</t>
  </si>
  <si>
    <t>Does the Powershred 99Ci have jam prevention features?</t>
  </si>
  <si>
    <t>Yes, it features 100% jam-proof technology and Anti-Jamming technology that help eliminate paper jams and power through tough jobs.</t>
  </si>
  <si>
    <t>What safety features does the Powershred 99Ci include?</t>
  </si>
  <si>
    <t>The shredder includes SafeSense® Technology which immediately stops shredding when hands touch the paper opening, enhancing user safety.</t>
  </si>
  <si>
    <t>What is the bin capacity and run time of the Powershred 99Ci?</t>
  </si>
  <si>
    <t>It has a 9-gallon pull-out bin capacity and can run continuously for up to 30 minutes before requiring a 40-minute cool down period.</t>
  </si>
  <si>
    <t>Machines consistently last 10-20+ years</t>
  </si>
  <si>
    <t>Lifetime warranty on cutting blades</t>
  </si>
  <si>
    <t>Handles multiple sheets without jamming</t>
  </si>
  <si>
    <t>Simple maintenance with regular oiling</t>
  </si>
  <si>
    <t>Metal credit cards destroy cutting mechanism</t>
  </si>
  <si>
    <t>Plastic bin tab frequently breaks</t>
  </si>
  <si>
    <t>Overly sensitive bin-full sensor</t>
  </si>
  <si>
    <t>Power switch may fail eventually</t>
  </si>
  <si>
    <t>{"frequency":{"frequency":"Each time the waste bin is emptied","description":"For optimal performance and to prevent jamming or diminished sheet capacity, oil the shredder whenever the waste bin is emptied. Regular sensor cleaning is recommended as needed when sensor issues arise."},"steps":[{"step":1,"title":"Clean","icon":"clean","description":"Turn off and unplug the shredder. Clean the auto-start infrared paper sensors near the paper entry using a cotton swab dipped in rubbing alcohol to remove paper dust and debris that can cause false detection or constant running.","products":[{"name":"70% Isopropyl Rubbing Alcohol","price":"$5-10"},{"name":"Cotton Swabs","price":"$3-5"}]},{"step":2,"title":"Condition / Maintain","icon":"condition","description":"Apply non-aerosol vegetable shredder oil, such as Fellowes 35250, across the paper entry slot. Then press and hold the forward button for 2-3 seconds twice to distribute the oil. Avoid petroleum-based or aerosol lubricants as they can damage the machine and pose fire risks.","products":[{"name":"Fellowes Paper Shredder Oil 35250","price":"$10-15"}]},{"step":3,"title":"Protect / Store","icon":"protect","description":"Store the shredder in a cool, dry place away from direct sunlight and heat sources to prevent overheating. Always turn off and unplug when not in use, and avoid continuous operation beyond recommended run times to preserve motor life.","products":[]}]}</t>
  </si>
  <si>
    <t>Fellowes paper shredders, including the Powershred 99Ci, are manufactured in China under the brand's quality standards.</t>
  </si>
  <si>
    <t>Office &amp; Workspace</t>
  </si>
  <si>
    <t>Office Equipment</t>
  </si>
  <si>
    <t>document shredder, crosscut shredder, office equipment, paper destruction, identity protection, heavy-duty shredder, security shredding, p4 security, fellowes, commercial shredder</t>
  </si>
  <si>
    <t>Law office document disposal, Business compliance shredding, Home office security, Identity theft prevention, Bulk paper processing</t>
  </si>
  <si>
    <t>""Finally, something built right. With regular oiling and avoiding metal cards, this beast will outlast cheaper shredders by decades." – Reddit user</t>
  </si>
  <si>
    <t>The motor and steel cutters are virtually indestructible with basic oiling. Best purchase of any electronic equipment ever made." – Amazon reviewer</t>
  </si>
  <si>
    <t>Liftmaster</t>
  </si>
  <si>
    <t>8165W Contractor Series Garage Door Opener</t>
  </si>
  <si>
    <t>https://www.amazon.com/8165W-Contractor-Chain-Garage-Opener/dp/B07P74JVNP?&amp;amp;linkCode=ll1&amp;amp;tag=buyitforlife08-20&amp;amp;linkId=e22a97b3ccc4bce8de97949fc5271f0b&amp;amp;language=en_US&amp;amp;ref_=as_li_ss_tl</t>
  </si>
  <si>
    <t>https://amzn.to/47uR3Yo</t>
  </si>
  <si>
    <t>B07P74JVNP</t>
  </si>
  <si>
    <t>https://docs.google.com/document/d/1rFYCpw2bYbgqkKnbAOSXhgVOVfrbmFPCRTwnR8ogivk</t>
  </si>
  <si>
    <t>https://docs.google.com/document/d/1SSBGxfcDkyHg3Asnf1TJkPyB7QEDJTfX7YMlmcJCoWA/edit</t>
  </si>
  <si>
    <t>https://docs.google.com/document/d/1rkAcV8bqOtHbaUCFpDNoKtr9Gg4JC8yiOTtjNl2ZQUw/edit</t>
  </si>
  <si>
    <t>https://docs.google.com/document/d/1YaX1gH3U0MH8kd3OZ6f7Qf2VbqIDt3zl3ypC_AfzPlU/edit</t>
  </si>
  <si>
    <t>https://docs.google.com/document/d/1FEJK-fcYKIcDpkrLrCN1G45H4aged790qRe9pkxNiD0/edit</t>
  </si>
  <si>
    <t>https://www.amazon.com/stores/LiftMaster/page/271D1985-AB79-4FC2-8EBC-485DCDC23D5B?lp_asin=B07P74JVNP&amp;ref_=ast_bln&amp;store_ref=bl_ast_dp_brandLogo_sto</t>
  </si>
  <si>
    <t>https://m.media-amazon.com/images/I/51ICVGuV8fL._AC_SL1240_.jpg</t>
  </si>
  <si>
    <t>https://m.media-amazon.com/images/I/51ICVGuV8fL._AC_SL1240_.jpg, https://m.media-amazon.com/images/I/516M+oJdmwL._AC_SL1240_.jpg</t>
  </si>
  <si>
    <t>Tools &amp; Home Improvement &gt; Building Supplies &gt; Building Materials &gt; Doors &gt; Garage Doors, Openers &amp; Parts &gt; Keypads &amp; Remotes</t>
  </si>
  <si>
    <t>LiftMaster 8165W MyQ 1/2 HP Chain Drive Garage Opener Chain Rail NOT Included</t>
  </si>
  <si>
    <t>Easily connect to a home network with built-in Wi-Fi. Open, close and receive alerts about garage doors on a smartphone. Syncs with popular smart devices and platforms. Support standard aluminum doors day after day with the 1/2 HP AC motor. Consume up to 75% less power in standby mode. Count on long-term reliability with the durable chain drive system. Confidently know that every click sends a secure code to the garage door opener. Protect people and vehicles with safety sensors that stop the door from closing on obstructions.</t>
  </si>
  <si>
    <t>15 x 10 x 5.75 inches</t>
  </si>
  <si>
    <t>&lt;p&gt;Mixed bag here - the motor might go 20 years like the old ones, but the smart features and quality control are dragging this down hard.&lt;/p&gt;&lt;ul&gt;&lt;li&gt;&lt;strong&gt;Mechanical core:&lt;/strong&gt; Users replacing 20+ year old LiftMasters say the basic motor function is solid when it works, but several got DOA units with faulty logic boards&lt;/li&gt;&lt;li&gt;&lt;strong&gt;Smart features failing fast:&lt;/strong&gt; The myQ system is already showing cracks - discontinued Alexa/Google support, subscription walls, and WiFi connectivity issues that make the smart features worthless&lt;/li&gt;&lt;li&gt;&lt;strong&gt;Quality lottery:&lt;/strong&gt; Some users report failures after just months while others praise smooth operation - inconsistent manufacturing is a huge red flag for BIFL&lt;/li&gt;&lt;/ul&gt;&lt;br&gt;&lt;p&gt;&lt;strong&gt;Bottom line:&lt;/strong&gt; Could've been great if they'd kept it simple like the old units that lasted decades, but trying to be smart made it dumb. The 4-year motor warranty is telling - they know it won't last like grandpa's opener.&lt;/p&gt;</t>
  </si>
  <si>
    <t>&lt;p&gt;The LiftMaster 8165W has solid mechanical repairability but is limited by electronics and smart features.&lt;/p&gt;&lt;ul&gt;&lt;li&gt;&lt;strong&gt;Mechanical access:&lt;/strong&gt; Many users successfully swap just the head unit while keeping existing rail, chain, and sensors from 20-year-old units, indicating good mechanical serviceability.&lt;/li&gt;&lt;li&gt;&lt;strong&gt;Parts &amp; support:&lt;/strong&gt; Replacement parts appear available, but quality control issues with logic boards suggest electronic components may be failure points.&lt;/li&gt;&lt;li&gt;&lt;strong&gt;Documentation:&lt;/strong&gt; Instructions are widely criticized as confusing or incomplete, with many users resorting to YouTube videos or tech support calls.&lt;/li&gt;&lt;/ul&gt;&lt;br&gt;&lt;p&gt;&lt;strong&gt;Bottom line:&lt;/strong&gt; Good mechanical repairability offset by problematic electronics and poor documentation. The core opener is fixable with standard tools, but smart features and logic boards present vulnerability points that may require professional service.&lt;/p&gt;</t>
  </si>
  <si>
    <t>&lt;p&gt;LiftMaster offers a multi-tiered warranty for the 8165W Contractor Series with 4 years on the motor but only 1 year on parts, chain, and accessories. The warranty is straightforward but has notable limitations.&lt;/p&gt;&lt;ul&gt;&lt;li&gt;&lt;strong&gt;Coverage Structure:&lt;/strong&gt; 4-year motor warranty exceeds industry average, but 1-year parts coverage is standard at best&lt;/li&gt;&lt;li&gt;&lt;strong&gt;Claim Process:&lt;/strong&gt; Requires contacting LiftMaster before dismantling, with customer responsible for removal/reinstallation costs and shipping&lt;/li&gt;&lt;li&gt;&lt;strong&gt;Customer Experience:&lt;/strong&gt; Mixed reports on warranty fulfillment; some users report being directed to technical support when experiencing issues with logic boards&lt;/li&gt;&lt;/ul&gt;&lt;br&gt;&lt;p&gt;&lt;strong&gt;Bottom line:&lt;/strong&gt; LiftMaster provides above-average motor coverage but standard parts protection with significant customer responsibilities during claims. The company generally honors the warranty but expect to pay for labor and shipping costs.&lt;/p&gt;</t>
  </si>
  <si>
    <t xml:space="preserve">&lt;p&gt;&amp;lt;p&amp;gt;Reviews contain no sustainability information whatsoever. No mentions of recycled materials, energy efficiency, packaging waste, or environmental certifications. Reddit discussions focus entirely on mechanical durability versus smart features, with zero eco-conscious considerations.&amp;lt;/p&amp;gt;&amp;lt;ul&amp;gt;&amp;lt;li&amp;gt;&amp;lt;strong&amp;gt;Materials:&amp;lt;/strong&amp;gt; No information on recycled content or sustainable sourcing&amp;lt;/li&amp;gt;&amp;lt;li&amp;gt;&amp;lt;strong&amp;gt;Energy Use:&amp;lt;/strong&amp;gt; No data on power consumption or efficiency ratings&amp;lt;/li&amp;gt;&amp;lt;li&amp;gt;&amp;lt;strong&amp;gt;End-of-Life:&amp;lt;/strong&amp;gt; While users praise 20+ year lifespans and head-unit-only replacements that reuse existing rails, these durability benefits aren&amp;#39;t framed as environmental choices&amp;lt;/li&amp;gt;&amp;lt;/ul&amp;gt;&amp;lt;br&amp;gt;&amp;lt;p&amp;gt;&amp;lt;strong&amp;gt;Bottom line:&amp;lt;/strong&amp;gt; Can&amp;#39;t assess sustainability impact when reviews completely ignore it. The longevity and repairability praised by BIFL users could reduce waste, but without material transparency or energy data, this scores neutral at 5.0.&amp;lt;/p&amp;gt;&lt;/p&gt;
</t>
  </si>
  <si>
    <t>&lt;p&gt;The LiftMaster 8165W receives deeply mixed opinions from the BIFL community. Users have a love/hate relationship with this product, praising its core mechanical function while criticizing its smart features.&lt;/p&gt;&lt;ul&gt;&lt;li&gt;&lt;strong&gt;Durability Concerns:&lt;/strong&gt; There's significant contrast between owners of decades-old LiftMaster openers that lasted 20+ years and reports of new units with faulty logic boards and premature failures.&lt;/li&gt;&lt;li&gt;&lt;strong&gt;Feature Frustration:&lt;/strong&gt; The myQ platform is widely criticized for introducing ads, requiring subscriptions for basic features, and discontinuing support for popular integrations like Alexa.&lt;/li&gt;&lt;li&gt;&lt;strong&gt;Installation Issues:&lt;/strong&gt; Many users report confusing instructions and difficult setup, requiring YouTube tutorials or tech support calls to complete what should be straightforward installation.&lt;/li&gt;&lt;/ul&gt;&lt;br&gt;&lt;p&gt;&lt;strong&gt;Bottom line:&lt;/strong&gt; While the 8165W functions adequately as a basic opener, its smart features disappoint and its long-term reliability is questionable compared to older models. The BIFL community recommends seeking simpler, more durable alternatives or keeping your old opener running as long as possible.&lt;/p&gt;</t>
  </si>
  <si>
    <t>The LiftMaster 8165W represents the struggle of modern BIFL products - a solid mechanical core hampered by unreliable smart features. While the basic opener function works adequately, quality control issues create a lottery-like purchase experience. The 4-year motor warranty suggests even the manufacturer knows it won't match the 20+ year lifespan of older models. Best suited for homeowners who value basic functionality over smart features and are willing to bypass or ignore the problematic myQ system. Not a true BIFL product, but potentially serviceable if you get a good unit and manage expectations.</t>
  </si>
  <si>
    <t>"Mechanical core is solid but plagued by inconsistent manufacturing quality - some units fail within months while others operate smoothly</t>
  </si>
  <si>
    <t>Good mechanical repairability allows head-unit replacement while keeping existing rails, but electronic components and logic boards are vulnerability points</t>
  </si>
  <si>
    <t>4-year motor warranty exceeds industry average, but 1-year parts coverage and customer-paid shipping/labor costs diminish its value</t>
  </si>
  <si>
    <t>Smart features actively detract from BIFL value - discontinued integrations, subscription requirements, and connectivity issues render them nearly worthless</t>
  </si>
  <si>
    <t>BIFL community strongly advises keeping older, simpler LiftMaster models running rather than upgrading to this problematic smart version</t>
  </si>
  <si>
    <t>The LiftMaster 8165W is a reliable 1/2 HP chain drive garage door opener featuring dependable mechanical operation. This contractor-grade opener operates smoothly and quietly, with a sturdy motor designed to lift residential garage doors with consistency. While including MyQ connectivity for smartphone control, the robust construction focuses on fundamental functionality for everyday garage access.</t>
  </si>
  <si>
    <t>10-15 years with regular maintenance, though electronic components may require service sooner</t>
  </si>
  <si>
    <t>What type of drive system does the LiftMaster 8165W use?</t>
  </si>
  <si>
    <t>The LiftMaster 8165W uses a chain drive system which provides industrial strength and steady, reliable performance.</t>
  </si>
  <si>
    <t>Does the LiftMaster 8165W garage door opener include Wi-Fi capabilities?</t>
  </si>
  <si>
    <t>Yes, the 8165W features built-in Wi-Fi, allowing users to monitor and control the garage door remotely through the MyQ app.</t>
  </si>
  <si>
    <t>What is the motor power and warranty of the LiftMaster 8165W?</t>
  </si>
  <si>
    <t>The opener has a durable 1/2 horsepower AC motor with a 4-year motor warranty and a 1-year parts warranty.</t>
  </si>
  <si>
    <t>Is the LiftMaster 8165W compatible with HomeLink vehicle systems?</t>
  </si>
  <si>
    <t>Yes, the 8165W is HomeLink compatible but may require the Compatibility Bridge accessory for certain vehicles.</t>
  </si>
  <si>
    <t>Does the LiftMaster 8165W include a battery backup or timer-to-close feature?</t>
  </si>
  <si>
    <t>No, the 8165W does not have a battery backup or a timer-to-close function.</t>
  </si>
  <si>
    <t>Compatible with older LiftMaster components</t>
  </si>
  <si>
    <t>Solid mechanical core for basic functions</t>
  </si>
  <si>
    <t>Parts generally available for repairs</t>
  </si>
  <si>
    <t>4-year motor warranty exceeds industry average</t>
  </si>
  <si>
    <t>myQ smart features prone to failure</t>
  </si>
  <si>
    <t>Inconsistent quality control across units</t>
  </si>
  <si>
    <t>Confusing installation instructions</t>
  </si>
  <si>
    <t>Features require subscriptions or become discontinued</t>
  </si>
  <si>
    <t>{"frequency":{"frequency":"Monthly","description":"Regular checks ensure safe and efficient operation of the garage door opener."},"steps":[{"step":1,"title":"Clean","icon":"clean","description":"Use a soft cloth to wipe down the garage door opener's exterior. Avoid using harsh chemicals or abrasive materials that could damage electrical components or finishes. Ensure all sensors are free from dust and debris for proper operation.","products":[{"name":"Soft Cloth","price":"Free (household item)"}]},{"step":2,"title":"Condition / Maintain","icon":"condition","description":"Oil door rollers, hinges, and bearings annually. Check the door's balance and ensure it opens and closes smoothly. Never grease the door tracks, and test safety reversal systems regularly.","products":[{"name":"Silicone Lubricant Spray","price":"$10-15"}]},{"step":3,"title":"Protect / Store","icon":"protect","description":"Keep the garage environment clean and dry. Protect the opener from water and extreme temperatures. Store excess parts and accessories in a secure location.","products":[]}]}</t>
  </si>
  <si>
    <t>LiftMaster garage door openers, including the 8165W Contractor Series, are primarily manufactured and assembled in the USA at Chamberlain Group facilities.</t>
  </si>
  <si>
    <t>garage door opener, chain drive opener, smart home security, myq technology, residential automation, garage access, liftmaster, home security, contractor grade</t>
  </si>
  <si>
    <t>Residential garage door automation, Remote garage access, Smartphone-controlled home security, Multi-car household garage management</t>
  </si>
  <si>
    <t>""Could've been great if they'd kept it simple like the old units that lasted decades, but trying to be smart made it dumb." – Durability assessment</t>
  </si>
  <si>
    <t>While the 8165W functions adequately as a basic opener, its smart features disappoint and its long-term reliability is questionable compared to older models." – Community consensus</t>
  </si>
  <si>
    <t>Neewer</t>
  </si>
  <si>
    <t>Heavy Duty Light Stand with Casters</t>
  </si>
  <si>
    <t>https://www.amazon.com/Neewer-Stainless-Photography-Reflector-Monolight/dp/B08727B1V8?&amp;amp;linkCode=ll1&amp;amp;tag=buyitforlife08-20&amp;amp;linkId=465fc92b45ad71f1963592cd71d8c4da&amp;amp;language=en_US&amp;amp;ref_=as_li_ss_tl</t>
  </si>
  <si>
    <t>https://amzn.to/477i0QE</t>
  </si>
  <si>
    <t>B08727B1V8</t>
  </si>
  <si>
    <t>https://docs.google.com/document/d/12V9JvucsNNBADse4IMzUuiyB3W8ZkcLqlicBsMibOh4</t>
  </si>
  <si>
    <t>https://docs.google.com/document/d/1JZre0VTh1DhTM4_SwnAOxR_SWCKWCBU7gYrrbIgpMco/edit</t>
  </si>
  <si>
    <t>https://docs.google.com/document/d/1Q_q38OVbyUWOQFZqa1KKs4kqU4mCa1iZRjDPM8k8fpY/edit</t>
  </si>
  <si>
    <t>https://docs.google.com/document/d/1U-qMcU7lMYD1kq8P9c5UWOAh8yTpZRABOEdLr3nC6Hg/edit</t>
  </si>
  <si>
    <t>https://docs.google.com/document/d/1xozq_Z9CsSIVth_Fb8J5ydGAPo6Gau7P-Su8HURD8ho/edit</t>
  </si>
  <si>
    <t>https://www.amazon.com/stores/Neewer/page/404AB186-7A58-4221-B044-7F29E748ABF3?is_byline_deeplink=true&amp;deeplink=DDB87758-5E04-4588-A9E3-0DF014B5395E&amp;redirect_store_id=404AB186-7A58-4221-B044-7F29E748ABF3&amp;lp_asin=B08727B1V8&amp;ref_=ast_bln&amp;store_ref=bl_ast_dp_brandLogo_sto</t>
  </si>
  <si>
    <t>https://m.media-amazon.com/images/I/51ThGmmdbTL._AC_SL1500_.jpg</t>
  </si>
  <si>
    <t>https://m.media-amazon.com/images/I/51ThGmmdbTL._AC_SL1500_.jpg, https://m.media-amazon.com/images/I/612zeYrQyZL._AC_SL1500_.jpg, https://m.media-amazon.com/images/I/717eSCOttmL._AC_SL1500_.jpg, https://m.media-amazon.com/images/I/71lKS3AJ1IL._AC_SL1500_.jpg, https://m.media-amazon.com/images/I/61xTVrXJBwL._AC_SL1500_.jpg, https://m.media-amazon.com/images/I/61sbVFY1NUL._AC_SL1500_.jpg, https://m.media-amazon.com/images/I/815NWQhItQL._AC_SL1500_.jpg</t>
  </si>
  <si>
    <t>Electronics &gt; Camera &amp; Photo &gt; Lighting &amp; Studio &gt; Lighting &gt; Booms &amp; Stands</t>
  </si>
  <si>
    <t>【Tripod Stand with 360° Casters】 Equipped with 360° swivel casters for convenient mobility, this rolling tripod from Neewer allows you to glide your heavy equipment on the floor without dragging and lifting. Step-on brakes lock the casters and keep the tripod stationary while in use. Rubber wheels protect the floor from scratches 【Solid Construction】 This durable tripod can support photographic equipment up to 66lb (30kg). Corrosion-resistant stainless steel construction withstands moisture, high temperature, and shocks, making this tripod suitable for use in different weather conditions 【Adjustable Height】 The 3-section telescopic tripod can extend from 4.3’ to 10’ (130 to 305cm) for a wide variety of height configurations and fold down to 3.9’ (120cm) for easy storage and carrying. The comfortable foam pad gives you a firm grip and prevents the tripod from slipping in transit 【Folding Legs &amp; Buffer Spring】 Invertible tripod legs can fold up flat for space-saving storage and effortless transportation. The inbuilt spring-loaded mechanism offsets the impact of sudden drops so as to protect your devices from damages 【Universal Compatibility】 The universal spigot mounts strobes, monolights, ring lights, reflectors, softboxes, and others. Ideal for shooting indoors and outdoors, this rolling tripod is essential for photographers, videographers, filmmakers, and the likes</t>
  </si>
  <si>
    <t>【Tripod Stand with 360° Casters】 Equipped with 360° swivel casters for convenient mobility, this rolling tripod from Neewer allows you to glide your heavy equipment on the floor without dragging and lifting. Step-on brakes lock the casters and keep the tripod stationary while in use. Rubber wheels protect the floor from scratches</t>
  </si>
  <si>
    <t>【Solid Construction】 This durable tripod can support photographic equipment up to 66lb (30kg). Corrosion-resistant stainless steel construction withstands moisture, high temperature, and shocks, making this tripod suitable for use in different weather conditions</t>
  </si>
  <si>
    <t>【Adjustable Height】 The 3-section telescopic tripod can extend from 4.3’ to 10’ (130 to 305cm) for a wide variety of height configurations and fold down to 3.9’ (120cm) for easy storage and carrying. The comfortable foam pad gives you a firm grip and prevents the tripod from slipping in transit</t>
  </si>
  <si>
    <t>【Folding Legs &amp; Buffer Spring】 Invertible tripod legs can fold up flat for space-saving storage and effortless transportation. The inbuilt spring-loaded mechanism offsets the impact of sudden drops so as to protect your devices from damages</t>
  </si>
  <si>
    <t>【Universal Compatibility】 The universal spigot mounts strobes, monolights, ring lights, reflectors, softboxes, and others. Ideal for shooting indoors and outdoors, this rolling tripod is essential for photographers, videographers, filmmakers, and the likes</t>
  </si>
  <si>
    <t>&lt;p&gt;This stand is a tale of two extremes: rock-solid construction paired with concerning quality control issues. Most users get a beast that'll outlast their lighting gear, but some get a ticking time bomb.&lt;/p&gt;&lt;ul&gt;&lt;li&gt;&lt;strong&gt;Build quality:&lt;/strong&gt; All-metal construction that users describe as feeling like it will live longer than I will and supports heavy lights without wobbling&lt;/li&gt;&lt;li&gt;&lt;strong&gt;Longevity confidence:&lt;/strong&gt; Multiple reviewers state they'll never need to buy another because I think it's going to last forever&lt;/li&gt;&lt;li&gt;&lt;strong&gt;Critical failure risk:&lt;/strong&gt; One user reported their stand exploded with the spring-loaded mechanism bursting into pieces after months - a catastrophic safety failure that can't be ignored&lt;/li&gt;&lt;/ul&gt;&lt;br&gt;&lt;p&gt;&lt;strong&gt;Bottom line:&lt;/strong&gt; Could've been great, but quality control lottery and only 1-2 year warranty on a product with reported spring mechanism failures keeps this from true BIFL status. The 50-50 chance of arriving safely due to poor packaging doesn't inspire confidence either.&lt;/p&gt;</t>
  </si>
  <si>
    <t>&lt;p&gt;This metal light stand shows good repairability with standard components, though has some concerning failure points.&lt;/p&gt;&lt;ul&gt;&lt;li&gt;&lt;strong&gt;Construction:&lt;/strong&gt; All-metal build with mechanical joints and standard fasteners makes basic repairs straightforward, as many users note it feels built to last forever.&lt;/li&gt;&lt;li&gt;&lt;strong&gt;Weaknesses:&lt;/strong&gt; The internal spring-loaded mechanism has been reported to catastrophically fail in at least one case, with parts bursting apart, suggesting potentially dangerous repair scenarios.&lt;/li&gt;&lt;li&gt;&lt;strong&gt;Parts Access:&lt;/strong&gt; Basic components like caster wheels appear to be standard and replaceable, but no clear evidence of manufacturer offering replacement parts or repair documentation.&lt;/li&gt;&lt;/ul&gt;&lt;br&gt;&lt;p&gt;&lt;strong&gt;Bottom line:&lt;/strong&gt; Solid repairability for basic issues with common tools, but the spring mechanism poses safety concerns, and limited official repair support keeps this from scoring higher.&lt;/p&gt;</t>
  </si>
  <si>
    <t>&lt;p&gt;Neewer offers a standard 1-year warranty on their Heavy Duty Light Stand with Casters, with the option to extend to 2 years by subscribing to their newsletter through the official website. The warranty covers manufacturing defects but has significant limitations.&lt;/p&gt;&lt;ul&gt;&lt;li&gt;&lt;strong&gt;Coverage Details:&lt;/strong&gt; Basic 1-year coverage with standard exclusions for wear and tear, misuse, unauthorized repairs, and water damage.&lt;/li&gt;&lt;li&gt;&lt;strong&gt;Claim Process:&lt;/strong&gt; Requires order number and photo/video evidence of defects, with specific timeframes for reporting missing parts (2 days) and products (20 days).&lt;/li&gt;&lt;li&gt;&lt;strong&gt;Customer Experience:&lt;/strong&gt; Buyer pays return shipping costs while Neewer covers replacement shipping. Several reviews mention product quality but almost none discuss warranty experiences specifically.&lt;/li&gt;&lt;/ul&gt;&lt;br&gt;&lt;p&gt;&lt;strong&gt;Bottom line:&lt;/strong&gt; A clear but ungenerous warranty policy with standard 1-2 year terms. The requirement for buyers to pay return shipping and the narrow window for reporting issues makes this warranty serviceable but not exceptional.&lt;/p&gt;</t>
  </si>
  <si>
    <t xml:space="preserve">&lt;p&gt;&amp;lt;p&amp;gt;No sustainability information found in the reviews. Users focus entirely on build quality, durability, and performance without mentioning materials sourcing, recyclability, or environmental impact.&amp;lt;/p&amp;gt;&amp;lt;ul&amp;gt;&amp;lt;li&amp;gt;&amp;lt;strong&amp;gt;Durability signals:&amp;lt;/strong&amp;gt; Multiple reviewers believe it will last forever and describe the all-metal construction as exceptionally robust&amp;lt;/li&amp;gt;&amp;lt;li&amp;gt;&amp;lt;strong&amp;gt;Repairability unknown:&amp;lt;/strong&amp;gt; No mentions of replacement parts availability or repair options despite some quality control issues&amp;lt;/li&amp;gt;&amp;lt;li&amp;gt;&amp;lt;strong&amp;gt;End-of-life unclear:&amp;lt;/strong&amp;gt; No information about recycling the metal components or responsible disposal&amp;lt;/li&amp;gt;&amp;lt;/ul&amp;gt;&amp;lt;br&amp;gt;&amp;lt;p&amp;gt;&amp;lt;strong&amp;gt;Bottom line:&amp;lt;/strong&amp;gt; While the heavy-duty construction suggests longevity (a sustainability plus), there&amp;#39;s zero evidence of eco-conscious design, manufacturing, or end-of-life planning in the reviews.&amp;lt;/p&amp;gt;&lt;/p&gt;
</t>
  </si>
  <si>
    <t>&lt;p&gt;The Neewer Heavy Duty Light Stand has a solid reputation among photographers and videographers for its exceptional sturdiness and durability, though with some notable concerns.&lt;/p&gt;&lt;ul&gt;&lt;li&gt;&lt;strong&gt;Build Quality:&lt;/strong&gt; Consistently praised for all-metal construction that many users believe will last forever. Photographers appreciate the rock-solid stability that protects expensive lighting equipment.&lt;/li&gt;&lt;li&gt;&lt;strong&gt;Value Proposition:&lt;/strong&gt; Widely considered professional-grade quality at a fraction of premium brand prices, making it popular among budget-conscious BIFL seekers.&lt;/li&gt;&lt;li&gt;&lt;strong&gt;Key Concerns:&lt;/strong&gt; Poor packaging leading to shipping damage is frequently mentioned. Some users report difficulty with the leg mechanism, and there are isolated but serious reports of quality control issues including one catastrophic failure.&lt;/li&gt;&lt;/ul&gt;&lt;br&gt;&lt;p&gt;&lt;strong&gt;Bottom line:&lt;/strong&gt; A highly regarded workhorse that most users expect to last many years, but Neewer's inconsistent quality control keeps it from achieving true BIFL status despite its robust construction.&lt;/p&gt;</t>
  </si>
  <si>
    <t>The Neewer Heavy Duty Light Stand is a mixed bag for BIFL seekers. Its all-metal construction earns praise for rock-solid stability, but quality control issues—including rare but dangerous spring mechanism failures—prevent full recommendation. When it works, it's professional-grade equipment at budget pricing that many users expect to 'last forever.' However, with poor shipping packaging, inconsistent quality, and a basic 1-2 year warranty that puts return shipping on you, this stand represents a calculated risk rather than a guaranteed lifetime investment. Best for budget-conscious photographers who can inspect upon arrival and don't mind potential repairs down the road.</t>
  </si>
  <si>
    <t>"Robust all-metal construction provides exceptional stability for expensive lighting gear, but serious quality control issues create a concerning reliability lottery</t>
  </si>
  <si>
    <t>Simple mechanical components are generally repairable with standard tools, though the spring mechanism poses both repair challenges and potential safety hazards</t>
  </si>
  <si>
    <t>Uninspiring 1-2 year warranty with buyer-paid return shipping doesn't match the 'lifetime' potential many users see in the product</t>
  </si>
  <si>
    <t>Delivers professional-grade sturdiness at a fraction of premium brand prices—exceptional value when you get a good unit</t>
  </si>
  <si>
    <t>Consistently praised for 'built like a tank' quality, but poor packaging and shipping damage complaints appear regularly in user feedback</t>
  </si>
  <si>
    <t>Neewer's Heavy Duty Light Stand with Casters combines professional-grade stability with mobility. The all-metal, corrosion-resistant construction supports up to 66lbs of equipment while 360° swivel casters with locking brakes provide smooth repositioning. Height adjusts from 4.3' to 10' with a telescopic 3-section design, and the universal spigot mount accommodates various lighting equipment. Ideal for photographers and videographers needing reliable equipment support.</t>
  </si>
  <si>
    <t>5-10 years with regular professional use, though individual experiences may vary depending on handling and quality control</t>
  </si>
  <si>
    <t>What is the maximum load capacity of the Heavy Duty Light Stand with Casters by Neewer?</t>
  </si>
  <si>
    <t>The maximum load capacity varies by model, but the popular 305cm stainless steel version supports up to 66 lb (30 kg), while the 240cm model supports up to 77 lb (35 kg).</t>
  </si>
  <si>
    <t>What is the adjustable height range of the Neewer Heavy Duty Light Stand with Casters?</t>
  </si>
  <si>
    <t>The height ranges from about 4.3 feet (130 cm) to 10 feet (305 cm) on the 305cm model, with lower folded heights around 3.9 feet (120 cm).</t>
  </si>
  <si>
    <t>Do the casters on the Neewer Heavy Duty Light Stand lock in place?</t>
  </si>
  <si>
    <t>Yes, the stand is equipped with 360° swivel casters that have step-on brakes to lock the wheels and keep the stand stationary during use.</t>
  </si>
  <si>
    <t>What material is the Neewer Heavy Duty Light Stand with Casters made from?</t>
  </si>
  <si>
    <t>The stand is constructed from corrosion-resistant stainless steel, designed to withstand moisture, high temperatures, and shocks, suitable for indoor and outdoor use.</t>
  </si>
  <si>
    <t>Does the Neewer Heavy Duty Light Stand feature any impact protection for equipment?</t>
  </si>
  <si>
    <t>Yes, the stand includes a spring-loaded or air-cushioned center column mechanism that acts as a shock absorber, preventing sudden drops and protecting mounted equipment from damage.</t>
  </si>
  <si>
    <t>All-metal construction feels rock-solid</t>
  </si>
  <si>
    <t>Supports heavy lights without wobbling</t>
  </si>
  <si>
    <t>Professional quality at budget-friendly price</t>
  </si>
  <si>
    <t>Most users expect lifetime durability</t>
  </si>
  <si>
    <t>Poor packaging causes shipping damage</t>
  </si>
  <si>
    <t>Spring mechanism has catastrophic failure risk</t>
  </si>
  <si>
    <t>Quality control appears inconsistent</t>
  </si>
  <si>
    <t>Limited warranty with buyer-paid returns</t>
  </si>
  <si>
    <t>{"frequency":{"frequency":"Monthly / As Needed","description":"Regular maintenance should be done monthly or when the stand shows signs of dirt, stiffness, or mobility issues to ensure smooth operation and durability."},"steps":[{"step":1,"title":"Clean","icon":"clean","description":"Wipe down the light stand and casters with a damp cloth to remove dust, dirt, and debris. Avoid harsh chemicals that may damage the stainless steel or caster wheels. Clean the wheels thoroughly to prevent buildup that can hinder smooth rolling.","products":[{"name":"Microfiber Cleaning Cloth","price":"$5-10"},{"name":"Mild Dish Soap Solution","price":"$5"}]},{"step":2,"title":"Condition / Maintain","icon":"condition","description":"Lubricate caster wheel bearings and any moving joints with a light machine oil or silicone spray to maintain smooth movement and prevent rust. Check and tighten all screws and locks regularly to ensure stability. Inspect springs and folding mechanisms for wear or damage.","products":[{"name":"3-IN-ONE Multi-Purpose Oil","price":"$7-12"},{"name":"Silicone Spray Lubricant","price":"$8-15"}]},{"step":3,"title":"Protect / Store","icon":"protect","description":"Store the light stand in a dry location away from moisture and extreme temperatures. Fold the legs flat and use the locking knobs to secure them to prevent accidental opening. Use protective caps on caster wheels if available to prevent dirt collection during storage.","products":[]}]}</t>
  </si>
  <si>
    <t>Neewer's heavy duty light stands with casters are manufactured in China, as with most Neewer branded photographic equipment.</t>
  </si>
  <si>
    <t>light stand, photography equipment, studio gear, heavy duty tripod, caster wheels, adjustable height, equipment stand, videography tools, lighting support, metal construction</t>
  </si>
  <si>
    <t>Professional photography studios, Video production sets, Mobile lighting setups, Event photography, Product photography sessions</t>
  </si>
  <si>
    <t>""All-metal construction that feels like it will live longer than I will and supports heavy lights without wobbling." – Amazon reviewer</t>
  </si>
  <si>
    <t>Their stand exploded with the spring-loaded mechanism bursting into pieces after months - a catastrophic safety failure." – Reddit user</t>
  </si>
  <si>
    <t>Bora</t>
  </si>
  <si>
    <t>Portamate Speedhorse Sawhorse</t>
  </si>
  <si>
    <t>https://www.amazon.com/Bora-Speedhorse-Adjustable-adjustable-Contractors/dp/B08GY4568L?th=1&amp;amp;linkCode=ll1&amp;amp;tag=buyitforlife08-20&amp;amp;linkId=835902d026978ae97c6e2226aa0775ee&amp;amp;language=en_US&amp;amp;ref_=as_li_ss_tl</t>
  </si>
  <si>
    <t>https://amzn.to/3WIA3I0</t>
  </si>
  <si>
    <t>B08GY4568L</t>
  </si>
  <si>
    <t>https://docs.google.com/document/d/128FDlnjDxI7Ljchr5q1wF9FwBEXoVrYolxuYp5Y_CZw</t>
  </si>
  <si>
    <t>https://docs.google.com/document/d/12XJoqaFjgOtqIjZCJ6WJGr6rwWNaeaBPA3O5QoG5Wvs/edit</t>
  </si>
  <si>
    <t>https://docs.google.com/document/d/1idRvXtWudZVFyVVcS7S1wqbOxXtYLdOKfO0A7PywZyI/edit</t>
  </si>
  <si>
    <t>https://docs.google.com/document/d/1U6nwQ4vUn6KUqMClNz82RvorIoKEDDfPn6BYvn89fHQ/edit</t>
  </si>
  <si>
    <t>https://www.amazon.com/stores/Bora/page/69642173-72E8-4AB5-975A-911A47EE3BF5?is_byline_deeplink=true&amp;deeplink=D2D95497-8615-4260-A170-26EC0D00BE0D&amp;redirect_store_id=69642173-72E8-4AB5-975A-911A47EE3BF5&amp;lp_asin=B08GY4568L&amp;ref_=ast_bln&amp;store_ref=bl_ast_dp_brandLogo_sto</t>
  </si>
  <si>
    <t>https://m.media-amazon.com/images/I/71KYJxLl0FL._AC_SL1500_.jpg</t>
  </si>
  <si>
    <t>https://m.media-amazon.com/images/I/71KYJxLl0FL._AC_SL1500_.jpg, https://m.media-amazon.com/images/I/71++b2yKkLL._AC_SL1500_.jpg, https://m.media-amazon.com/images/I/71nrsuZ+rIL._AC_SL1500_.jpg, https://m.media-amazon.com/images/I/71K1VR4HQCL._AC_SL1500_.jpg, https://m.media-amazon.com/images/I/91WBYCdBQYL._AC_SL1500_.jpg, https://m.media-amazon.com/images/I/81G5e0v4YeL._AC_SL1500_.jpg, https://m.media-amazon.com/images/I/91MvG1N+xfL._AC_SL1500_.jpg, https://m.media-amazon.com/images/I/811GaqGpxqL._AC_SL1500_.jpg</t>
  </si>
  <si>
    <t>Only 14 left in stock (more on the way).</t>
  </si>
  <si>
    <t>6 Inch Height Adjustment: The working height of the Speedhorse XT adjusts from 30 to 36 inches in 1 inch increments with intuitive slide and lock technology; This allows you to work at the right height to make your project easier and work more efficiently Job Site Ready: Individual leg height adjustment on the Speedhorse XT allows you to compensate for uneven ground to ensure a stable workbench table or cutting station 1.6 Second Set-Up: The BORA Speedhorse XT is part of the BORA Speedhorse family, which are the only sawhorses on the market with lever quick-release deploy technology, offering instant setup and teardown that is 30x faster than conventional sawhorses Best-In-Class Capacity: Adjustable stand that can support up to 1800 lbs. each, giving them a combined capacity of 3600 lbs. The 45-inch extra-long length pre-drilled top provides maximum stability; Set of 2 comes ready to use and no assembly is needed Non-Sequential Leg Folding: To tear down your worksite, just pull the levers on each end and fold the legs up; Unlike standard sawhorses, it doesn't matter which leg is folded first</t>
  </si>
  <si>
    <t>The Bora Speedhorse XT: sets up and adjusts from 30-36 inches effortlessly, 30x faster than competitors. Foldable for storage and transport, withstands 1,800 lbs per unit, adaptable metal top. Ideal for speed, efficiency, and flexibility on the work site.</t>
  </si>
  <si>
    <t>44.88 x 36 x 3 inches</t>
  </si>
  <si>
    <t>6 Inch Height Adjustment: The working height of the Speedhorse XT adjusts from 30 to 36 inches in 1 inch increments with intuitive slide and lock technology; This allows you to work at the right height to make your project easier and work more efficiently</t>
  </si>
  <si>
    <t>Job Site Ready: Individual leg height adjustment on the Speedhorse XT allows you to compensate for uneven ground to ensure a stable workbench table or cutting station</t>
  </si>
  <si>
    <t>1.6 Second Set-Up: The BORA Speedhorse XT is part of the BORA Speedhorse family, which are the only sawhorses on the market with lever quick-release deploy technology, offering instant setup and teardown that is 30x faster than conventional sawhorses</t>
  </si>
  <si>
    <t>Best-In-Class Capacity: Adjustable stand that can support up to 1800 lbs. each, giving them a combined capacity of 3600 lbs. The 45-inch extra-long length pre-drilled top provides maximum stability; Set of 2 comes ready to use and no assembly is needed</t>
  </si>
  <si>
    <t>Non-Sequential Leg Folding: To tear down your worksite, just pull the levers on each end and fold the legs up; Unlike standard sawhorses, it doesn't matter which leg is folded first</t>
  </si>
  <si>
    <t>&lt;p&gt;The Speedhorse is a tank wrapped in tissue paper. Users report the heavy-gauge metal frame lasting decades and handling extreme loads like Chevy engines, but plastic leg release mechanisms fail consistently.&lt;/p&gt;&lt;ul&gt;&lt;li&gt;&lt;strong&gt;Metal fortress:&lt;/strong&gt; Multiple reviewers expect these will be the last sawhorses they'll ever need and will eventually get passed down — that's generational durability thinking&lt;/li&gt;&lt;li&gt;&lt;strong&gt;Achilles' heel:&lt;/strong&gt; The plastic retaining pins in the leg mechanism are described as completely breaking what should be an awesome product, with users manually prying stuck legs out&lt;/li&gt;&lt;li&gt;&lt;strong&gt;Repairability red flag:&lt;/strong&gt; The faulty mechanism is riveted in place, making DIY fixes nearly impossible when the plastic inevitably fails&lt;/li&gt;&lt;/ul&gt;&lt;br&gt;&lt;p&gt;&lt;strong&gt;Bottom line:&lt;/strong&gt; Could've been a 9.0 BIFL legend if they'd spent the extra $3 on metal pins. As-is, it's a workhorse that'll outlive you if you can tolerate wrestling with sticky legs every time you use it.&lt;/p&gt;</t>
  </si>
  <si>
    <t>&lt;p&gt;The sawhorse features robust metal construction but has critical plastic components that significantly impact repairability.&lt;/p&gt;&lt;ul&gt;&lt;li&gt;&lt;strong&gt;Construction:&lt;/strong&gt; Built with heavy-duty metal described as built like a tank; users expect it to last decades.&lt;/li&gt;&lt;li&gt;&lt;strong&gt;Problem Points:&lt;/strong&gt; Leg release mechanism frequently fails and contains plastic pins riveted in place, making repairs nearly impossible according to users.&lt;/li&gt;&lt;li&gt;&lt;strong&gt;Manufacturer Support:&lt;/strong&gt; One-year limited warranty is relatively short for a BIFL item, and requires shipping the product back at owner's expense.&lt;/li&gt;&lt;/ul&gt;&lt;br&gt;&lt;p&gt;&lt;strong&gt;Bottom line:&lt;/strong&gt; Despite the solid metal frame, the plastic quick-release mechanism is a fatal flaw with no repair pathway. Once it fails, you'll have a functional but frustrating sawhorse that requires manual prying to deploy.&lt;/p&gt;</t>
  </si>
  <si>
    <t>&lt;p&gt;Bora offers a basic one-year limited warranty for the Portamate Speedhorse, which is standard but not exceptional for durable tools.&lt;/p&gt;&lt;ul&gt;&lt;li&gt;&lt;strong&gt;Coverage:&lt;/strong&gt; Defects in materials and workmanship under normal use, with repair or replacement at company's discretion&lt;/li&gt;&lt;li&gt;&lt;strong&gt;Claim Process:&lt;/strong&gt; Requires sending product back (postage prepaid) with sales receipt and obtaining authorization number first&lt;/li&gt;&lt;li&gt;&lt;strong&gt;Limitations:&lt;/strong&gt; Excludes modified products, damage from misuse, and doesn't cover consequential damages beyond repair/replacement of defective components&lt;/li&gt;&lt;/ul&gt;&lt;br&gt;&lt;p&gt;&lt;strong&gt;Bottom line:&lt;/strong&gt; While the sawhorse itself is built to last decades according to users, the warranty only covers the first year, providing average protection with a somewhat cumbersome claim process.&lt;/p&gt;</t>
  </si>
  <si>
    <t xml:space="preserve">&lt;p&gt;&amp;lt;p&amp;gt;No sustainability information found in reviews. Users focus entirely on durability, build quality, and functionality without mentioning recycled materials, eco-friendly packaging, or environmental practices.&amp;lt;/p&amp;gt;&amp;lt;ul&amp;gt;&amp;lt;li&amp;gt;&amp;lt;strong&amp;gt;Durability signals:&amp;lt;/strong&amp;gt; Multiple reviewers expect these sawhorses to last for decades or even be passed down to future generations, which suggests less frequent replacement&amp;lt;/li&amp;gt;&amp;lt;li&amp;gt;&amp;lt;strong&amp;gt;Material concern:&amp;lt;/strong&amp;gt; Users criticize the plastic components in the leg mechanism as a weak point that undermines repairability, noting the riveted design makes fixing broken parts nearly impossible&amp;lt;/li&amp;gt;&amp;lt;li&amp;gt;&amp;lt;strong&amp;gt;No eco claims:&amp;lt;/strong&amp;gt; Neither Amazon nor Reddit reviews discuss recyclability, sustainable sourcing, or the manufacturer&amp;#39;s environmental commitments&amp;lt;/li&amp;gt;&amp;lt;/ul&amp;gt;&amp;lt;br&amp;gt;&amp;lt;p&amp;gt;&amp;lt;strong&amp;gt;Bottom line:&amp;lt;/strong&amp;gt; While built to last with heavy-duty metal construction, the non-repairable plastic components and lack of any sustainability messaging from users or brand earns a neutral score.&amp;lt;/p&amp;gt;&lt;/p&gt;
</t>
  </si>
  <si>
    <t>&lt;p&gt;The Bora Portamate Speedhorse has strong community support with a significant drawback. Most users consider it a premium sawhorse with exceptional build quality and stability that will last decades.&lt;/p&gt;&lt;ul&gt;&lt;li&gt;&lt;strong&gt;Durability praise:&lt;/strong&gt; Frequently called a lifelong keeper that can support extremely heavy loads without wobble, including Chevy engines.&lt;/li&gt;&lt;li&gt;&lt;strong&gt;Versatility highlight:&lt;/strong&gt; The 2x4 slot system for creating workbenches is considered the killer feature by both DIYers and pros.&lt;/li&gt;&lt;li&gt;&lt;strong&gt;Consistent complaint:&lt;/strong&gt; The quick-release leg mechanism frequently fails, requiring users to manually pry legs out, directly contradicting the product's speed promise.&lt;/li&gt;&lt;/ul&gt;&lt;br&gt;&lt;p&gt;&lt;strong&gt;Bottom line:&lt;/strong&gt; A high-quality, reliable sawhorse with BIFL construction undermined by plastic components in the crucial deployment mechanism - worth it if you can tolerate the leg deployment issues.&lt;/p&gt;</t>
  </si>
  <si>
    <t>The Bora Portamate Speedhorse is a 6.5/10 BIFL item - nearly great but critically flawed. Its tank-like metal construction will last generations and handle extreme loads, but the plastic quick-release leg mechanism consistently fails and can't be repaired. It's ideal for serious DIYers and pros who value rock-solid stability and can tolerate frustrating leg deployment. The workbench functionality using 2x4 slots adds significant value, but expect to wrestle with sticky legs every time you set it up. A product that should have been legendary, ruined by cheap plastic parts.</t>
  </si>
  <si>
    <t>"Built to handle massive loads (including Chevy engines) with tank-like metal construction expected to last decades or generations</t>
  </si>
  <si>
    <t>Fatal design flaw: plastic leg release mechanism fails consistently and is riveted in place, making repairs impossible</t>
  </si>
  <si>
    <t>Disappointing one-year limited warranty requires shipping back at owner's expense, inadequate for a supposedly lifetime product</t>
  </si>
  <si>
    <t>Premium price justified by exceptional stability and versatile workbench functionality, if you can accept the leg deployment frustration</t>
  </si>
  <si>
    <t>Users consistently praise load capacity and stability while universally condemning the plastic quick-release mechanism</t>
  </si>
  <si>
    <t>The Bora Portamate Speedhorse features robust metal construction capable of supporting extraordinary loads up to 1800 lbs per unit. With height-adjustable capability from 30-36 inches and individual leg adjustments for uneven terrain, these sawhorses offer workshop-quality stability on any jobsite. The 45-inch extra-long top includes pre-drilled slots for creating custom workbenches, making them versatile companions for serious woodworkers and contractors.</t>
  </si>
  <si>
    <t>10-20+ years for the metal frame, though plastic leg mechanisms may require workarounds over time</t>
  </si>
  <si>
    <t>What is the weight capacity of the Bora Portamate Speedhorse?</t>
  </si>
  <si>
    <t>Each Bora Portamate Speedhorse supports up to 1,800 lbs, with a pair supporting a total of 3,000 to 3,600 lbs depending on the model. The standard PM-4500 model supports 1,500 lbs per unit, while some sources list 1,800 lbs per unit capacity for other models like PM-4500 and PM-4550 XT.</t>
  </si>
  <si>
    <t>What is the working height of the Bora Portamate Speedhorse?</t>
  </si>
  <si>
    <t>The Bora Portamate Speedhorse typically has a working height of about 30 to 31.5 inches, with some adjustable models like the Speedhorse XT allowing height adjustment from 30 to 36 inches.</t>
  </si>
  <si>
    <t>Is the Bora Portamate Speedhorse foldable and easy to set up?</t>
  </si>
  <si>
    <t>Yes, the Speedhorse features quick-deploy, non-sequential folding legs that make setup and collapse extremely fast and easy, often 30 times faster than conventional sawhorses.</t>
  </si>
  <si>
    <t>Can I attach 2x4 lumber to the Bora Portamate Speedhorse?</t>
  </si>
  <si>
    <t>Yes, the top of the Speedhorse is pre-drilled and notched to allow attaching 2x4s securely, enabling you to create a sacrificial work surface or custom stable table.</t>
  </si>
  <si>
    <t>Does the Bora Portamate Speedhorse require assembly?</t>
  </si>
  <si>
    <t>No assembly is required; the Speedhorse ships ready to use, enabling immediate deployment on the job site.</t>
  </si>
  <si>
    <t>Heavy-gauge metal frame lasts decades</t>
  </si>
  <si>
    <t>Handles extreme loads like Chevy engines</t>
  </si>
  <si>
    <t>Excellent stability with zero wobble</t>
  </si>
  <si>
    <t>2x4 slot system for custom workbenches</t>
  </si>
  <si>
    <t>Plastic leg release mechanism fails consistently</t>
  </si>
  <si>
    <t>Failed components nearly impossible to repair</t>
  </si>
  <si>
    <t>One-year warranty is relatively short</t>
  </si>
  <si>
    <t>Users must manually pry stuck legs</t>
  </si>
  <si>
    <t>{"frequency":{"frequency":"As Needed","description":"Inspect after each use for dirt, rust, or damage; clean and maintain as conditions require."},"steps":[{"step":1,"title":"Clean","icon":"clean","description":"Wipe down the metal frame with a damp cloth to remove dirt, debris, and jobsite residue. Avoid harsh chemicals that could damage the powder coating.","products":[{"name":"Microfiber Cleaning Cloth","price":"$5-10"}]},{"step":2,"title":"Condition / Maintain","icon":"condition","description":"Check leg adjustment levers and folding mechanisms for smooth operation. Lubricate moving parts with a light machine oil if they become stiff. Inspect for rust or corrosion, especially if used outdoors; touch up with matching paint if needed.","products":[{"name":"3-in-1 Multi-Purpose Oil","price":"$5"}]},{"step":3,"title":"Protect / Store","icon":"protect","description":"Store indoors in a dry place to prevent rust and corrosion[6]. Fold legs and collapse for compact storage. Avoid stacking heavy items on top that could damage the frame or coating.","products":[]}]}</t>
  </si>
  <si>
    <t>Manufactured in China for Bora; product labeling and specifications list China as the country of origin.</t>
  </si>
  <si>
    <t>sawhorse, portable workbench, heavy-duty, height-adjustable, metal construction, jobsite equipment, woodworking, construction tools, workshop equipment, quick setup</t>
  </si>
  <si>
    <t>Construction projects requiring heavy load support, Creating temporary workbenches with 2x4s, Workshop cutting station setup, Field work on uneven terrain, Quick-deploy jobsite support</t>
  </si>
  <si>
    <t>""Could've been a 9.0 BIFL legend if they'd spent the extra $3 on metal pins. As-is, it's a workhorse that'll outlive you." – Reddit user</t>
  </si>
  <si>
    <t>Despite the solid metal frame, the plastic quick-release mechanism is a fatal flaw with no repair pathway." – Amazon reviewer</t>
  </si>
  <si>
    <t>Dohm</t>
  </si>
  <si>
    <t>White Noise / Sound Machine</t>
  </si>
  <si>
    <t>https://www.amazon.com/Yogasleep-Original-Soothing-Cancelling-Meditation/dp/B00HD0ELFK?crid=22CTID0ZPGPF5&amp;amp;dib=eyJ2IjoiMSJ9.eP69SbBfIq09S67d86Tc-8rLlej1ucLVM9BiKbUXDwDadwKGriUa7XnRMyaeXa9KrKlEEv8oTSiNufjDvTqUeSBH7cNf7D4AshEP-uvbq4xqZqJPkZlG5R-JOx8W7unHxRiSysK-TKX12myFVXz3CYmSxwKL-HqWh6QgyITgUbqdsB16vAsA4gwk7QvvgmqFq3utOLPfJq4nJGnmbpr6c-kRIsEz3h3FZVwRp-OovvweGYAaj1PlTsvWn2uwVCXUL6mkINx361EfawzVl0mlowWL2YhHmnKX6Dm66QzC5gk.NgGT5yOomXewowWdd2U2wj2BBOjmE7CYDrSlaO51f64&amp;amp;dib_tag=se&amp;amp;keywords=Dohm+White+Noise+%2F+Sound+Machine&amp;amp;qid=1711769548&amp;amp;sprefix=dohm+white+noise+%2F+sound+machine%2Caps%2C96&amp;amp;sr=8-2&amp;amp;linkCode=ll1&amp;amp;tag=buyitforlife08-20&amp;amp;linkId=3d7b0dc47e6e4290c665f08a996f2831&amp;amp;language=en_US&amp;amp;ref_=as_li_ss_tl</t>
  </si>
  <si>
    <t>https://amzn.to/47e3YNh</t>
  </si>
  <si>
    <t>B00HD0ELFK</t>
  </si>
  <si>
    <t>https://docs.google.com/document/d/1uY9d16jArBbGYTh3WZ9c9ygJqn7VcfuGeBwFNss7CxI</t>
  </si>
  <si>
    <t>https://docs.google.com/document/d/1nNqSmGdLetZMZXrxbiFZaFbZDJ10GmQBAFwC56uXb_g/edit</t>
  </si>
  <si>
    <t>https://docs.google.com/document/d/1ReD23FE9NclAxMfWh54yNMRBTeD03_s5xp8uelV3n5k/edit</t>
  </si>
  <si>
    <t>https://docs.google.com/document/d/1M6hiIXDS99zg4NwL6rF9gQGL9xHycmJrqzW3z_1cSc4/edit</t>
  </si>
  <si>
    <t>https://docs.google.com/document/d/1Rs_4P70Ot8UBGgipsvdRulBTxY7_3Q-ahOQpv1WMWQ8/edit</t>
  </si>
  <si>
    <t>https://www.amazon.com/stores/Yogasleep/page/68125CB8-CF57-4CCE-9477-074E9EFB8374?is_byline_deeplink=true&amp;deeplink=DFD6A4E4-A3C8-47C9-B08B-FBBE08275B02&amp;redirect_store_id=68125CB8-CF57-4CCE-9477-074E9EFB8374&amp;lp_asin=B00HD0ELFK&amp;ref_=ast_bln&amp;store_ref=bl_ast_dp_brandLogo_sto</t>
  </si>
  <si>
    <t>https://m.media-amazon.com/images/I/61217alRDQL._AC_SL1500_.jpg</t>
  </si>
  <si>
    <t>https://m.media-amazon.com/images/I/61217alRDQL._AC_SL1500_.jpg, https://m.media-amazon.com/images/I/615waxEz3UL._AC_SL1500_.jpg, https://m.media-amazon.com/images/I/71VLjNjdCoL._AC_SL1500_.jpg, https://m.media-amazon.com/images/I/71hxMaKK-bL._AC_SL1500_.jpg, https://m.media-amazon.com/images/I/612uravpm3L._AC_SL1500_.jpg, https://m.media-amazon.com/images/I/71FFlJYkVOL._AC_SL1500_.jpg, https://m.media-amazon.com/images/I/71O9tXJQMWL._AC_SL1500_.jpg, https://m.media-amazon.com/images/I/71GusEnC8nL._AC_SL1500_.jpg</t>
  </si>
  <si>
    <t>Health &amp; Household &gt; Health Care &gt; Sleep &amp; Snoring &gt; Sleep Sound Machines</t>
  </si>
  <si>
    <t>ORIGINAL SLEEP SOUND MACHINE: Beloved by millions since 1962, the Dohm Classic was the first white noise machine ever created. It features our signature sound: natural, comforting, fan-based white noise—without the annoyance of actual moving air. CUSTOMIZED EXPERIENCE: The Dohm Classic effectively blocks out disruptive sounds like traffic, snoring, or noisy neighbors, making it easier to sleep or concentrate. Its dual speed settings let you fine-tune the tone &amp; volume to your heart’s content. CRAFTED WITH LOVE: For over 60 years, Yogasleep has consistently set the gold standard in crafting sleep-enhancing products, leading the way in the industry. It’s lovingly assembled by hand in the USA, a testament to our commitment to quality. SIMPLE TO USE: Just plug in the Dohm Classic using the included 7-foot 120V AC power cable, flip the switch &amp; find your happy sound. It’s a lifesaver for better sleep, soothing babies, tuning out tinnitus, or escaping the snore-fest next to you. CLASSIC DESIGN: The Dohm Classic’s timeless design fits into any space. Available in a palette of colors to match your style—white, black, gray, pink, tan &amp; camo. To care for &amp; clean your sound machine, simply wipe the exterior with a damp cloth.</t>
  </si>
  <si>
    <t>5.75 x 5.75 x 3.25 inches</t>
  </si>
  <si>
    <t>ORIGINAL SLEEP SOUND MACHINE: Beloved by millions since 1962, the Dohm Classic was the first white noise machine ever created. It features our signature sound: natural, comforting, fan-based white noise—without the annoyance of actual moving air.</t>
  </si>
  <si>
    <t>CUSTOMIZED EXPERIENCE: The Dohm Classic effectively blocks out disruptive sounds like traffic, snoring, or noisy neighbors, making it easier to sleep or concentrate. Its dual speed settings let you fine-tune the tone &amp; volume to your heart’s content.</t>
  </si>
  <si>
    <t>CRAFTED WITH LOVE: For over 60 years, Yogasleep has consistently set the gold standard in crafting sleep-enhancing products, leading the way in the industry. It’s lovingly assembled by hand in the USA, a testament to our commitment to quality.</t>
  </si>
  <si>
    <t>SIMPLE TO USE: Just plug in the Dohm Classic using the included 7-foot 120V AC power cable, flip the switch &amp; find your happy sound. It’s a lifesaver for better sleep, soothing babies, tuning out tinnitus, or escaping the snore-fest next to you.</t>
  </si>
  <si>
    <t>CLASSIC DESIGN: The Dohm Classic’s timeless design fits into any space. Available in a palette of colors to match your style—white, black, gray, pink, tan &amp; camo. To care for &amp; clean your sound machine, simply wipe the exterior with a damp cloth.</t>
  </si>
  <si>
    <t>&lt;p&gt;The Dohm is a tale of two machines - folks either swear by units running 31 years strong or curse at motors squealing after 3 years. This inconsistency screams quality control issues.&lt;/p&gt;&lt;ul&gt;&lt;li&gt;&lt;strong&gt;Mechanical winners:&lt;/strong&gt; Users report machines lasting 12-13 years and still works just as well as it did on day one, with some inherited units pushing 20+ years of nightly use&lt;/li&gt;&lt;li&gt;&lt;strong&gt;The 3-year curse:&lt;/strong&gt; Multiple users describe horrible squealing noises after about 3 years and motors developing metallic whining that makes them unusable&lt;/li&gt;&lt;li&gt;&lt;strong&gt;No repair path:&lt;/strong&gt; When the thermal fuse blows or motor fails, you're stuck buying new - users in r/fixit are literally soldering their own fixes because Yogasleep offers zero repair support&lt;/li&gt;&lt;li&gt;&lt;strong&gt;Simple = reliable (mostly):&lt;/strong&gt; The analog fan design avoids digital failures, but constant 24/7 use still burns out motors in a significant minority of units&lt;/li&gt;&lt;/ul&gt;&lt;br&gt;&lt;p&gt;&lt;strong&gt;Bottom line:&lt;/strong&gt; Could've been great, but the lack of repairability and wildly inconsistent longevity (3 years vs 30 years) makes this a risky BIFL bet. You might get a decade-spanning workhorse or expensive e-waste after your warranty expires.&lt;/p&gt;</t>
  </si>
  <si>
    <t>&lt;p&gt;The Dohm White Noise Machine has mixed repairability based on extensive user reports. Many units run for 10+ years without issues, but once problems develop, repair options are limited.&lt;/p&gt;&lt;ul&gt;&lt;li&gt;&lt;strong&gt;Design access:&lt;/strong&gt; Units develop squealing/metallic noises after 3+ years of use, with no clear path for repair. Multiple users note machines are not designed to be serviced.&lt;/li&gt;&lt;li&gt;&lt;strong&gt;DIY potential:&lt;/strong&gt; A small community of users attempt repairs by soldering new thermal fuses and 3D-printing replacement parts, indicating difficult but possible fixes.&lt;/li&gt;&lt;li&gt;&lt;strong&gt;Manufacturer support:&lt;/strong&gt; Limited evidence of official repair support; when motors fail, most users discard and replace rather than repair.&lt;/li&gt;&lt;/ul&gt;&lt;br&gt;&lt;p&gt;&lt;strong&gt;Bottom line:&lt;/strong&gt; While mechanically simple with some dedicated users managing DIY repairs, the sealed design and lack of manufacturer repair support make this a challenging fix when it eventually fails.&lt;/p&gt;</t>
  </si>
  <si>
    <t>&lt;p&gt;Dohm offers a standard one-year limited warranty covering defects in parts and workmanship under normal use, with an option to extend to two years by registering the product.&lt;/p&gt;&lt;ul&gt;&lt;li&gt;&lt;strong&gt;Coverage:&lt;/strong&gt; Covers manufacturing defects but excludes damage from dropping, misuse, or incorrect power supply&lt;/li&gt;&lt;li&gt;&lt;strong&gt;User Experience:&lt;/strong&gt; Mixed reports on warranty service - while many users report extreme longevity (10+ years), some mention premature failures around 3 years with no repair options&lt;/li&gt;&lt;li&gt;&lt;strong&gt;Requirements:&lt;/strong&gt; Original proof of purchase required, warranty is void if used outside country of purchase or if purchased from unauthorized resellers&lt;/li&gt;&lt;/ul&gt;&lt;br&gt;&lt;p&gt;&lt;strong&gt;Bottom line:&lt;/strong&gt; A basic 1-2 year warranty with standard exclusions - better than minimum but not exceptional. The lack of repair options when machines develop issues after warranty is a significant drawback for a product with BIFL reputation.&lt;/p&gt;</t>
  </si>
  <si>
    <t xml:space="preserve">&lt;p&gt;&amp;lt;p&amp;gt;No sustainability claims or evidence found in any reviews. Users focus entirely on durability and performance without mentioning materials, energy use, recycling, or environmental impact.&amp;lt;/p&amp;gt;&amp;lt;ul&amp;gt;&amp;lt;li&amp;gt;&amp;lt;strong&amp;gt;Durability signals:&amp;lt;/strong&amp;gt; Many report 10-30+ years of continuous use, suggesting less frequent replacement than typical electronics&amp;lt;/li&amp;gt;&amp;lt;li&amp;gt;&amp;lt;strong&amp;gt;Repairability gap:&amp;lt;/strong&amp;gt; DIY community actively repairs units by replacing thermal fuses and 3D-printing parts, but manufacturer offers no official repair support&amp;lt;/li&amp;gt;&amp;lt;li&amp;gt;&amp;lt;strong&amp;gt;Simple design:&amp;lt;/strong&amp;gt; Mechanical fan system avoids complex electronics that fail quickly, though energy efficiency compared to digital alternatives remains unaddressed&amp;lt;/li&amp;gt;&amp;lt;/ul&amp;gt;&amp;lt;br&amp;gt;&amp;lt;p&amp;gt;&amp;lt;strong&amp;gt;Bottom line:&amp;lt;/strong&amp;gt; Built to last but not designed for the circular economy — when motors fail after years of 24/7 use, these become e-waste with no take-back program mentioned.&amp;lt;/p&amp;gt;&lt;/p&gt;
</t>
  </si>
  <si>
    <t>&lt;p&gt;The Dohm white noise machine has a strong BIFL reputation, particularly among those who've experienced long-term reliability. Many users report machines lasting 10-30+ years of nightly use, making it a community favorite despite some concerns.&lt;/p&gt;&lt;ul&gt;&lt;li&gt;&lt;strong&gt;Mechanical excellence:&lt;/strong&gt; Users strongly prefer the Dohm's natural, non-looping mechanical fan sound over digital alternatives with their artificial loops and electronic whine.&lt;/li&gt;&lt;li&gt;&lt;strong&gt;Durability divide:&lt;/strong&gt; While many report decades of reliable use, a significant minority experience premature failure around 3 years, with motors developing squeals or rattles.&lt;/li&gt;&lt;li&gt;&lt;strong&gt;Volume limitations:&lt;/strong&gt; Some find it insufficiently powerful for blocking substantial noise like neighbors or snoring, though perfect for ambient sound masking.&lt;/li&gt;&lt;/ul&gt;&lt;br&gt;&lt;p&gt;&lt;strong&gt;Bottom line:&lt;/strong&gt; Redditors consistently call it the gold standard in white noise machines for its simple, effective design, though recent quality control concerns have some questioning if newer models maintain the legendary durability.&lt;/p&gt;</t>
  </si>
  <si>
    <t>The Dohm White Noise Machine presents a BIFL gamble: you might get 20+ years of reliable service or face failure after just 3 years. Its mechanical fan design produces superior, non-looping white noise that digital alternatives can't match, making it the gold standard for sound quality. However, the complete lack of repair options and inconsistent quality control significantly undermine its BIFL credentials. Best for those who value authentic white noise and are willing to risk replacement every few years despite the premium price.</t>
  </si>
  <si>
    <t>"Wildly inconsistent longevity: some units run 30+ years while others develop unbearable squealing after just 3 years, indicating serious quality control issues</t>
  </si>
  <si>
    <t>Near-zero repairability with sealed design and no manufacturer support; only the most determined DIYers attempt fixes by soldering new thermal fuses</t>
  </si>
  <si>
    <t>Basic 1-2 year warranty offers minimal protection against the common 3-year failure point that many users report</t>
  </si>
  <si>
    <t>Premium price justified only if you get one of the long-lasting units and absolutely require mechanical (versus digital) white noise</t>
  </si>
  <si>
    <t>Universally praised for superior sound quality with natural fan noise that doesn't loop, despite volume limitations for blocking substantial noise</t>
  </si>
  <si>
    <t>The Dohm Classic Sound Machine has been setting the standard for white noise since 1962 with its mechanical, fan-based design that produces natural, non-looping sound. Featuring dual-speed settings and adjustable tone control, this USA-assembled device effectively masks disruptive environmental noise without digital artifacts. Its simple operation and timeless design make it a reliable sleep aid that many users report enjoying for decades of nightly use.</t>
  </si>
  <si>
    <t>10-15 years with regular use, though some units have lasted 20+ years while others may develop issues after 3-5 years</t>
  </si>
  <si>
    <t>How do I adjust the tone of the Dohm sound machine?</t>
  </si>
  <si>
    <t>To adjust the tone, flip the switch to high or low speed, then rotate the external cap and collar to find your ideal sound. This allows customization of the sound to suit your environment.</t>
  </si>
  <si>
    <t>Can I use my Dohm sound machine internationally?</t>
  </si>
  <si>
    <t>The Dohm sound machine is designed for use in the U.S. and Canada only. It is not compatible with international voltage standards.</t>
  </si>
  <si>
    <t>What are the decibel levels of the Dohm sound machine?</t>
  </si>
  <si>
    <t>At a distance of six feet, the maximum decibel level for the Dohm Classic is about 57.4 dB, and for the Dohm Natural, it is approximately 58.1 dB.</t>
  </si>
  <si>
    <t>Is the Dohm sound machine white noise or pink noise?</t>
  </si>
  <si>
    <t>The Dohm sound machine generates what is often referred to as white noise, but it is actually more akin to pink noise due to its soothing, lower high-frequency content.</t>
  </si>
  <si>
    <t>Does the Dohm sound machine come with a warranty and return policy?</t>
  </si>
  <si>
    <t>Yogasleep offers free ground shipping on orders over $40 in the contiguous U.S., and a 30-day return policy. However, specific warranty details are not clearly outlined in the provided sources.</t>
  </si>
  <si>
    <t>Natural fan sound without digital loops</t>
  </si>
  <si>
    <t>Many units last 10-30 years</t>
  </si>
  <si>
    <t>Simple mechanical design avoids digital failures</t>
  </si>
  <si>
    <t>Effective for ambient sound masking</t>
  </si>
  <si>
    <t>No repair options when motor fails</t>
  </si>
  <si>
    <t>Limited volume for blocking loud noise</t>
  </si>
  <si>
    <t>Motors develop squealing after 3+ years</t>
  </si>
  <si>
    <t>{"frequency":{"frequency":"As Needed","description":"Clean when dust is visible or sound quality changes; otherwise, routine care is minimal"},"steps":[{"step":1,"title":"Clean","icon":"clean","description":"Wipe the exterior with a damp cloth. Use a Q-tip and rubbing alcohol for vent openings. For internal dust, use a vacuum hose on each opening to suction out debris—do not open the unit as this may void your warranty[2]. Avoid liquids, sprays, chemicals, or abrasives on the machine[7].","products":[{"name":"Rubbing Alcohol","price":"$3-6"}]},{"step":2,"title":"Condition / Maintain","icon":"condition","description":"No lubrication or conditioning is needed. Ensure vents and openings are clear for airflow to prevent overheating, which can damage internal components[3][6]. Place the machine in a well-ventilated area and keep it away from direct heat or sunlight[7].","products":[]},{"step":3,"title":"Protect / Store","icon":"protect","description":"Store in a dry, dust-free location when not in use. Do not block the base exhaust holes, place on thick carpet, or store near moisture. Disconnect power if unused for long periods[6][7].","products":[]}]}</t>
  </si>
  <si>
    <t>The Dohm White Noise Machine has been manufactured in Wilmington, North Carolina since the 1960s.</t>
  </si>
  <si>
    <t>white noise machine, sound machine, sleep aid, noise masking, mechanical fan, dohm, yogasleep, non-digital, sleep quality, sound therapy</t>
  </si>
  <si>
    <t>Sleep enhancement, Masking environmental noise, Baby soothing, Concentration improvement, Tinnitus relief</t>
  </si>
  <si>
    <t>""Machines lasting 12-13 years and still works just as well as it did on day one, with some inherited units pushing 20+ years of nightly use." – Reddit user</t>
  </si>
  <si>
    <t>Multiple users describe horrible squealing noises after about 3 years and motors developing metallic whining that makes them unusable." – Amazon reviewer</t>
  </si>
  <si>
    <t>AWS</t>
  </si>
  <si>
    <t>Gemini 20 Precision Milligram Scale</t>
  </si>
  <si>
    <t>https://www.amazon.com/AWS-Portable-Precision-Digital-Milligram/dp/B0012TDNAM?crid=1MIE51UJMU2WM&amp;amp;dib=eyJ2IjoiMSJ9.ivM7OF7R2xi29tu5r1FcQeu-XsW1Grd_TZyT7z0diLSNplZtqO6YN0IVp-LWX1s7KdpIn1EPcVMdlVKj6vP2Kjaj9INUCEBmbeeEOWEVUZv2DZIQ7t8ZGsJv7GJ2cfAN185_eB9E_TE7N24R3Y2vYTYJqEZs7gQN13oCCPdyBwiFWf0fe5etmLLtLn_PFTArEU_Qd2lLui_2q6tCPdSqzoLeGb-QgAnTCn4EmY04zz1DyY7bmdYzX0G4svBrQgh1KzBLpYIqtyYObVUT3A4GdNTxykAcIj8DTAb68qwmzRA.ZN-p8AxlnFe0KWVbLVgozaPpKmlF1JCFvN3BsDcVZ-k&amp;amp;dib_tag=se&amp;amp;keywords=AWS%2BGemini%2B20%2BPrecision%2BMilligram%2BScale&amp;amp;qid=1712634153&amp;amp;sprefix=aws%2Bgemini%2B20%2Bprecision%2Bmilligram%2Bscale%2Caps%2C88&amp;amp;sr=8-2&amp;amp;th=1&amp;amp;linkCode=ll1&amp;amp;tag=buyitforlife08-20&amp;amp;linkId=ab6dd38c14e4246d01d6870811fac699&amp;amp;language=en_US&amp;amp;ref_=as_li_ss_tl</t>
  </si>
  <si>
    <t>https://amzn.to/47afBVh</t>
  </si>
  <si>
    <t>B0012TDNAM</t>
  </si>
  <si>
    <t>https://docs.google.com/document/d/1NlVnCH2JJejvTy-3-3tuJaCrmjREqH-Ge_LQvBU5hSg</t>
  </si>
  <si>
    <t>https://docs.google.com/document/d/1f-drl8BQ_wZs_I8-qerV1XjX9jgz39pl7GziqS1bYYc/edit</t>
  </si>
  <si>
    <t>https://docs.google.com/document/d/1UJGB8ptnLfF2kOT5yY_ZVQzhA2WUYPK9JN9LWL6-V_w/edit</t>
  </si>
  <si>
    <t>https://docs.google.com/document/d/18ebCHe_8BmC-KldmWqADd7T8qxPQ-sE6D8AAtbwFujg/edit</t>
  </si>
  <si>
    <t>https://docs.google.com/document/d/1AjsS85SLOwaAH3aSm348m9s896IAJY7rRKWnurDNczo/edit</t>
  </si>
  <si>
    <t>https://www.amazon.com/stores/AmericanWeighScales/page/653E8827-2B4E-4541-9815-2111F78CA66C?lp_asin=B0012TDNAM&amp;ref_=ast_bln&amp;store_ref=bl_ast_dp_brandLogo_sto</t>
  </si>
  <si>
    <t>https://m.media-amazon.com/images/I/71R+ub+dziL._SL1500_.jpg</t>
  </si>
  <si>
    <t>https://m.media-amazon.com/images/I/71R+ub+dziL._SL1500_.jpg, https://m.media-amazon.com/images/I/41xzKXY-4JL.jpg, https://m.media-amazon.com/images/I/81X0AzOrbZL._SL1500_.jpg, https://m.media-amazon.com/images/I/71S8nZqtMGL._SL1000_.jpg, https://m.media-amazon.com/images/I/71CwxEfZO7L._SL1000_.jpg, https://m.media-amazon.com/images/I/61xNhNNeBzL._SL1000_.jpg, https://m.media-amazon.com/images/I/71hesPbdV-L._SL1000_.jpg, https://m.media-amazon.com/images/I/61JHBf1rdwL._SL1000_.jpg</t>
  </si>
  <si>
    <t>WEIGHING ON-THE-GO: This scale is a MULTIFUNCTIONAL WEIGHING TOOL that can fit in your pocket; Weigh just about anything in grams, grains, ounces, carats, troy ounces, and penny weight; The lid serves as a weighing tray for all your gems, gold, coins, and even coffee too! Versatile Functionality: Allows you to switch between Grams ounces and more. The flip-down shield protects the delicate weighing surface DURABLE &amp; COMPACT: This mini food scale is perfect for travel and can fit in your bag; Plus, it easily converts between ounces, grams, troy ounces, pennyweights, carats, and grains</t>
  </si>
  <si>
    <t>American Weigh Scales is the leading manufacturer of high quality digital scales for fit any weighing application. The catalogue ranges from have floor scales to gram scales, pocket scales, kitchen scales, diet, bathroom scales, and many more. American Weigh Scales are state of the art at the most affordable prices. The American Weigh Scale Way is to understand shopper needs as a customer and client to help not only your wallet but to better your life. We make it our mission to exceed expectations in quality, service, design and function and keep consumers covered with a 10 year warranty.</t>
  </si>
  <si>
    <t>4.94 x 6.5 x 1.62 inches; 4.23 ounces</t>
  </si>
  <si>
    <t>WEIGHING ON-THE-GO: This scale is a MULTIFUNCTIONAL WEIGHING TOOL that can fit in your pocket; Weigh just about anything in grams, grains, ounces, carats, troy ounces, and penny weight; The lid serves as a weighing tray for all your gems, gold, coins, and even coffee too!</t>
  </si>
  <si>
    <t>Versatile Functionality: Allows you to switch between Grams ounces and more.</t>
  </si>
  <si>
    <t>The flip-down shield protects the delicate weighing surface</t>
  </si>
  <si>
    <t>DURABLE &amp; COMPACT: This mini food scale is perfect for travel and can fit in your bag; Plus, it easily converts between ounces, grams, troy ounces, pennyweights, carats, and grains</t>
  </si>
  <si>
    <t>&lt;p&gt;This precision scale punches way above its weight class — delivering lab-grade accuracy for decades if you baby it. The community consensus: handle with care and it'll outlast most electronics.&lt;/p&gt;&lt;ul&gt;&lt;li&gt;&lt;strong&gt;10-year proven lifespan:&lt;/strong&gt; Multiple users report their first unit failed just shy of 10 years, which is impressive for a $35 electronic device, and the included 10-year warranty backs this up&lt;/li&gt;&lt;li&gt;&lt;strong&gt;Delicate but dependable:&lt;/strong&gt; While not built like a tank, users say the scale performs well for years when stored in its protective magnetic case and handled carefully&lt;/li&gt;&lt;li&gt;&lt;strong&gt;Critical design flaws:&lt;/strong&gt; The aggressive 60-second auto-off drives users crazy (one called it an absurd little troll), and the poorly designed weighing pan often touches the housing, invalidating readings&lt;/li&gt;&lt;/ul&gt;&lt;br&gt;&lt;p&gt;&lt;strong&gt;Bottom line:&lt;/strong&gt; For milligram precision work, this is the community's go-to budget pick — just don't expect it to survive drops or rough handling like a true BIFL warrior would&lt;/p&gt;</t>
  </si>
  <si>
    <t>&lt;p&gt;The Gemini 20 Precision Scale offers moderate repairability with limitations. Users report it lasting nearly a decade with proper care, backed by a 10-year warranty, but with few user-serviceable internal parts.&lt;/p&gt;&lt;ul&gt;&lt;li&gt;&lt;strong&gt;Parts Access:&lt;/strong&gt; Includes calibration weights for basic maintenance, but internal components aren't designed for user repairs. One user mentioned their first unit failed just shy of 10 years.&lt;/li&gt;&lt;li&gt;&lt;strong&gt;Manufacturer Support:&lt;/strong&gt; Strong 10-year warranty coverage for manufacturing defects, with repair/replacement service available, though shipping costs to the warranty center fall on users.&lt;/li&gt;&lt;li&gt;&lt;strong&gt;Design Limitations:&lt;/strong&gt; Several users report DIY fixes for design flaws like the poorly fitting weighing pan, suggesting some aspects can be user-modified but internal electronics are sealed.&lt;/li&gt;&lt;/ul&gt;&lt;br&gt;&lt;p&gt;&lt;strong&gt;Bottom line:&lt;/strong&gt; Not built for internal repairs, but the comprehensive warranty, protective case, and long service life make it sustainably BIFL through manufacturer support rather than DIY fixes.&lt;/p&gt;</t>
  </si>
  <si>
    <t>&lt;p&gt;The Gemini 20 scale comes with a substantial 10-year limited warranty from American Weigh Scales, which is remarkably generous for an electronic device in this price range.&lt;/p&gt;&lt;ul&gt;&lt;li&gt;&lt;strong&gt;Coverage:&lt;/strong&gt; Protects against manufacturing defects and issues with materials/workmanship for a full decade after purchase.&lt;/li&gt;&lt;li&gt;&lt;strong&gt;Claims Process:&lt;/strong&gt; Requires proof of purchase and customer pays shipping to the warranty center, but AWS covers return shipping.&lt;/li&gt;&lt;li&gt;&lt;strong&gt;User Experience:&lt;/strong&gt; Multiple long-term users confirm the warranty is honored, with one noting their scale lasted nearly the full 10 years before replacement was needed.&lt;/li&gt;&lt;/ul&gt;&lt;br&gt;&lt;p&gt;&lt;strong&gt;Bottom line:&lt;/strong&gt; This is an exceptional warranty for a $35 electronic device, and user reports confirm AWS honors it without significant hassle, though customers do bear initial shipping costs.&lt;/p&gt;</t>
  </si>
  <si>
    <t xml:space="preserve">&lt;p&gt;&amp;lt;p&amp;gt;No sustainability information found in reviews. Users focus entirely on accuracy, reliability, and the 10-year warranty, but nobody mentions materials, recycling, or environmental impact.&amp;lt;/p&amp;gt;&amp;lt;ul&amp;gt;&amp;lt;li&amp;gt;&amp;lt;strong&amp;gt;Durability:&amp;lt;/strong&amp;gt; Multiple users report units lasting nearly 10 years, reducing replacement frequency&amp;lt;/li&amp;gt;&amp;lt;li&amp;gt;&amp;lt;strong&amp;gt;Repairability:&amp;lt;/strong&amp;gt; No evidence of repair options beyond warranty replacement&amp;lt;/li&amp;gt;&amp;lt;li&amp;gt;&amp;lt;strong&amp;gt;Packaging:&amp;lt;/strong&amp;gt; Comes with magnetic storage case but no eco-friendly packaging mentioned&amp;lt;/li&amp;gt;&amp;lt;/ul&amp;gt;&amp;lt;br&amp;gt;&amp;lt;p&amp;gt;&amp;lt;strong&amp;gt;Bottom line:&amp;lt;/strong&amp;gt; While the 10-year lifespan beats throwaway scales, there&amp;#39;s zero transparency about materials, manufacturing, or end-of-life disposal. Default score due to missing sustainability data.&amp;lt;/p&amp;gt;&lt;/p&gt;
</t>
  </si>
  <si>
    <t>&lt;p&gt;The Gemini 20 is remarkably well-regarded within BIFL communities as a precision milligram scale that delivers laboratory-grade accuracy at a fraction of the price of professional equipment.&lt;/p&gt;&lt;ul&gt;&lt;li&gt;&lt;strong&gt;Surprising precision:&lt;/strong&gt; Multiple users compare it favorably to professional lab equipment costing significantly more, with one noting a laboratory technician was stunned by its accuracy.&lt;/li&gt;&lt;li&gt;&lt;strong&gt;Long-term reliability:&lt;/strong&gt; Several long-term owners report excellent performance over many years, with one mentioning their first unit lasted nearly 10 years before needing replacement.&lt;/li&gt;&lt;li&gt;&lt;strong&gt;Common frustrations:&lt;/strong&gt; Users consistently complain about the aggressive 60-second auto-off feature and the poorly designed weighing pan that can cause inaccurate readings if not perfectly positioned.&lt;/li&gt;&lt;/ul&gt;&lt;br&gt;&lt;p&gt;&lt;strong&gt;Bottom line:&lt;/strong&gt; While not physically indestructible, the combination of impressive accuracy, 10-year warranty, and protective storage case makes this a true BIFL item for those who need precision measurement capabilities.&lt;/p&gt;</t>
  </si>
  <si>
    <t>The Gemini 20 Precision Scale delivers lab-grade accuracy at a bargain price, backed by an exceptional 10-year warranty that users confirm is honored. While not physically robust (handle with care), units consistently last 7-10 years with proper storage in the included case. The aggressive 60-second auto-off and poorly designed weighing pan frustrate users, but these annoyances are offset by remarkable precision that rivals equipment costing 10x more. Perfect for those needing milligram accuracy who can provide gentle handling. Not BIFL through ruggedness, but through performance consistency and warranty support.</t>
  </si>
  <si>
    <t>"Delivers professional-grade accuracy in a $35 package, but requires gentle handling and proper storage to reach its 10-year potential</t>
  </si>
  <si>
    <t>Not DIY repairable internally, but the included calibration weights and protective case extend lifespan considerably</t>
  </si>
  <si>
    <t>10-year warranty is genuinely honored (rare for electronics), though you'll pay shipping costs for warranty service</t>
  </si>
  <si>
    <t>Exceptional value for precision measurement needs—laboratory technicians are stunned by its accuracy compared to professional equipment</t>
  </si>
  <si>
    <t>The 60-second auto-off feature and problematic weighing pan design are consistent complaints across otherwise glowing user reports</t>
  </si>
  <si>
    <t>The Gemini 20 Precision Milligram Scale delivers laboratory-grade accuracy in a pocket-sized package. With its ability to measure in multiple units (grams, grains, ounces, carats) at milligram precision, this scale features a protective flip-down shield and magnetic storage case for longevity. Backed by a comprehensive 10-year warranty, it offers professional-quality measurement capabilities for those requiring exceptional precision.</t>
  </si>
  <si>
    <t>8-10 years with careful handling and proper storage</t>
  </si>
  <si>
    <t>What is the weight capacity and accuracy of the Gemini 20 Precision Milligram Scale?</t>
  </si>
  <si>
    <t>The Gemini 20 Precision Milligram Scale has a capacity of 20 grams with an accuracy of 0.001 grams. It is designed for precise measurements in various applications, including weighing small objects like jewelry or medications.</t>
  </si>
  <si>
    <t>What units does the Gemini 20 scale measure in?</t>
  </si>
  <si>
    <t>The Gemini 20 scale measures in grams (g), ounces (oz), troy ounces (ozt), pennyweights (dwt), carats (ct), and grains (gn).</t>
  </si>
  <si>
    <t>What is included with the Gemini 20 scale?</t>
  </si>
  <si>
    <t>The Gemini 20 scale includes a carrying case with tweezers and a weighing tray. It also comes with two 10g calibration weights and two AAA batteries.</t>
  </si>
  <si>
    <t>How do I calibrate the Gemini 20 scale?</t>
  </si>
  <si>
    <t>To calibrate the Gemini 20 scale, place a 10g calibration weight on the center of the platform. Wait until the 'g' indicator stops flashing, indicating that calibration is complete.</t>
  </si>
  <si>
    <t>What are common issues that might affect the scale's accuracy?</t>
  </si>
  <si>
    <t>Common issues affecting the scale's accuracy include low batteries, incorrect calibration, overloading, and operating on an unstable surface. Ensure proper maintenance and operation to avoid these issues.</t>
  </si>
  <si>
    <t>Lab-grade accuracy at budget price</t>
  </si>
  <si>
    <t>Proven lifespan of nearly 10 years</t>
  </si>
  <si>
    <t>Includes protective magnetic storage case</t>
  </si>
  <si>
    <t>Aggressive 60-second auto-off frustrates users</t>
  </si>
  <si>
    <t>Weighing pan design causes inaccurate readings</t>
  </si>
  <si>
    <t>Delicate construction requires careful handling</t>
  </si>
  <si>
    <t>{"frequency":{"frequency":"As Needed","description":"Calibrate and clean the Gemini 20 whenever accuracy issues are noticed, after moving location, or if exposed to dust or contaminants."},"steps":[{"step":1,"title":"Clean","icon":"clean","description":"Use a soft, dry, non-abrasive cloth to wipe the weighing platform and exterior. Avoid liquid cleaners, which can damage sensitive electronics. Keep the scale free of dust and debris for accurate readings.","products":[]},{"step":2,"title":"Condition / Maintain","icon":"condition","description":"Calibrate the scale regularly using the included 10g calibration weights; place the weight on the center of the platform and wait for stabilization. Avoid overloading, shaking, or dropping the scale, as this can permanently damage internal sensors.","products":[{"name":"AWS 10g Calibration Weights (included)","price":"Included"}]},{"step":3,"title":"Protect / Store","icon":"protect","description":"Store the scale in its carrying case in a clean, dry, vibration-free location away from temperature extremes and air currents. Allow the scale to acclimate to room temperature for at least one hour before use.","products":[]}]}</t>
  </si>
  <si>
    <t>Manufactured in China for American Weigh Scales; commonly imported to the USA for retail</t>
  </si>
  <si>
    <t>milligram scale, precision measurement, portable scale, jewelry scale, kitchen scale, multi-unit measurement, pocket scale, laboratory accuracy, digital scale, compact weighing tool</t>
  </si>
  <si>
    <t>Precision ingredient measuring, Jewelry and gemstone weighing, Precious metal assessment, Small-batch cooking and baking, Coffee bean measuring</t>
  </si>
  <si>
    <t>""Multiple users report their first unit failed just shy of 10 years, which is impressive for a $35 electronic device." – BIFL community consensus</t>
  </si>
  <si>
    <t>For milligram precision work, this is the community's go-to budget pick—just don't expect it to survive drops or rough handling." – Reddit user</t>
  </si>
  <si>
    <t>Dremel</t>
  </si>
  <si>
    <t>Rotary Tool</t>
  </si>
  <si>
    <t>https://www.amazon.com/Dremel-4300-5-Performance-Attachments-Accessories/dp/B01M1SJNVU?th=1&amp;amp;linkCode=ll1&amp;amp;tag=buyitforlife08-20&amp;amp;linkId=c3eb87dc7eef12e7af43e557be23d944&amp;amp;language=en_US&amp;amp;ref_=as_li_ss_tl</t>
  </si>
  <si>
    <t>https://amzn.to/4hjfzz6</t>
  </si>
  <si>
    <t>B01M1SJNVU</t>
  </si>
  <si>
    <t>https://docs.google.com/document/d/1SZCzbEK2jo6odRj4rq2zMgUMQ-ZV8CoaipvJUx6sKuk</t>
  </si>
  <si>
    <t>https://docs.google.com/document/d/1g10JZ8JBbT9eebsLscZfLX9pVwgh2fQK33y7zQaUcdY/edit</t>
  </si>
  <si>
    <t>https://docs.google.com/document/d/1_ysgSamzpi2iCUEzkINVSmeTDhtvMGZIa2-N94SomiE/edit</t>
  </si>
  <si>
    <t>https://docs.google.com/document/d/13BGlJ6HgdvKVeRShpZEaZIv7rL8r7Cqj1zjkU9HQ-5w/edit</t>
  </si>
  <si>
    <t>https://www.amazon.com/stores/DREMELInc/page/76562198-9D46-4EC5-B88C-AE00290944D4?is_byline_deeplink=true&amp;deeplink=61BAB9DB-F218-4DE6-B180-F7FBDECD64FE&amp;redirect_store_id=76562198-9D46-4EC5-B88C-AE00290944D4&amp;lp_asin=B01M1SJNVU&amp;ref_=ast_bln&amp;store_ref=bl_ast_dp_brandLogo_sto</t>
  </si>
  <si>
    <t>https://m.media-amazon.com/images/I/713f5Yal1YL._AC_SL1500_.jpg</t>
  </si>
  <si>
    <t>https://m.media-amazon.com/images/I/713f5Yal1YL._AC_SL1500_.jpg, https://m.media-amazon.com/images/I/61WY1YkJA3L._AC_SL1500_.jpg, https://m.media-amazon.com/images/I/71u9H6+T8YL._AC_SL1500_.jpg, https://m.media-amazon.com/images/I/81UpLJlseeL._AC_SL1500_.jpg, https://m.media-amazon.com/images/I/919K5NnRCFL._AC_SL1500_.jpg, https://m.media-amazon.com/images/I/81BUQlsXaxL._AC_SL1500_.jpg, https://m.media-amazon.com/images/I/81iYGCSxgVL._AC_SL1500_.jpg, https://m.media-amazon.com/images/I/81jcgaxHAlL._AC_SL1500_.jpg, https://m.media-amazon.com/images/I/71c2iFOYLDL._AC_SL1500_.jpg, https://m.media-amazon.com/images/I/71wq46uR4KL._AC_SL1500_.jpg, https://m.media-amazon.com/images/I/81ReyoGGXXL._AC_SL1500_.jpg, https://m.media-amazon.com/images/I/71K3mc88BvL._AC_SL1500_.jpg</t>
  </si>
  <si>
    <t>Tools &amp; Home Improvement &gt; Power &amp; Hand Tools &gt; Power Tools &gt; Rotary Tools</t>
  </si>
  <si>
    <t>PREMIUM ROTARY TOOL KIT: Includes 4300 high performance rotary tool, 5 attachments, 40 high: quality Dremel accessories, and storage bag (may vary). HIGH PERFORMANCE MOTOR: Our most powerful motor delivers maximum performance even in the most demanding applications. VARIABLE SPEED: 5,000 – 35,000 RPM with electronic feedback for consistent performance and accurate tool control. UNIVERSAL 3-JAW CHUCK: Allows the use of all Dremel accessory shank sizes making it compatible with the entire line of our high quality accessories. PIVOT LIGHT: Rotates to illuminate your projects even in difficult to reach spaces. INNOVATED AIR FLOW SYSTEM: Ventilation mechanism helps prevent heat build up for smoother, cooler, and quieter operation. REPLACEABLE BRUSHES: Motor brushes can be replaced to extend tool life. ERGONOMIC BODY: Slim for added comfort and grip during extended use DIAL AND SWITCH SEPERATION: For added convenience and control. Cool-running ball bearing construction for smooth and quiet operation. COMPATIBILITY: Accommodates all Dremel rotary accessories and attachments for thousands of applications.</t>
  </si>
  <si>
    <t>The Dremel 4300 is the first Dremel rotary tool to allow tool-less and collet-less accessory changes with the inclusion of the three-jaw chuck. The chuck accepts all Dremel accessory shank sizes for fast and convenient accessory changes without ever using a wrench. Featuring the all new pivot light, your projects are well-lit with an optimum line of sight since the light pivots to direct illumination where you want it. Experiencing the full range of Dremel rotary tool applications is easier than ever because the 4300 offers our most powerful motor with built-in variable speed and electronic feedback circuitry. And the slim, ergonomic body design provides a comfortable 360-degree grip zone No matter how you hold it for extended ease of use. The completely redesigned airflow system lets the Dremel 4300 run cool, quiet, and smooth so completing projects are more enjoyable than ever.</t>
  </si>
  <si>
    <t>15.5 x 10.25 x 2 inches</t>
  </si>
  <si>
    <t>PREMIUM ROTARY TOOL KIT: Includes 4300 high performance rotary tool, 5 attachments, 40 high: quality Dremel accessories, and storage bag (may vary).</t>
  </si>
  <si>
    <t>HIGH PERFORMANCE MOTOR: Our most powerful motor delivers maximum performance even in the most demanding applications.</t>
  </si>
  <si>
    <t>VARIABLE SPEED: 5,000 – 35,000 RPM with electronic feedback for consistent performance and accurate tool control.</t>
  </si>
  <si>
    <t>UNIVERSAL 3-JAW CHUCK: Allows the use of all Dremel accessory shank sizes making it compatible with the entire line of our high quality accessories.</t>
  </si>
  <si>
    <t>PIVOT LIGHT: Rotates to illuminate your projects even in difficult to reach spaces.</t>
  </si>
  <si>
    <t>&lt;p&gt;Dremel's facing a classic BIFL dilemma: older units from 20-30 years ago are still kicking, but modern quality control is a dice roll. Users report their old Dremels lasted decades with just brush replacements, while new ones arrive DOA or die within hours.&lt;/p&gt;&lt;ul&gt;&lt;li&gt;&lt;strong&gt;The Good:&lt;/strong&gt; Multiple users replaced Dremels that provided over two decades of reliable service, with one noting they only replaced the brushes once in 25 years. Corded models dodge battery death, the #1 failure point.&lt;/li&gt;&lt;li&gt;&lt;strong&gt;The Bad:&lt;/strong&gt; Widespread vibration issues plague even brand-new units, with one frustrated user asking why Dremel can't fix this issue after 30+ years. Quality control lottery means some get defective units straight from the box.&lt;/li&gt;&lt;li&gt;&lt;strong&gt;The Verdict:&lt;/strong&gt; Modern Dremels split the community - loyalists praise versatility and customer service (they'll replace even user-damaged units), while critics cite early motor burnouts and that dreaded sputtering noise at low speeds.&lt;/li&gt;&lt;/ul&gt;&lt;br&gt;&lt;p&gt;&lt;strong&gt;Bottom line:&lt;/strong&gt; Could've been great, but modern Dremels are coasting on past glory. Get the corded version, skip the batteries, and cross your fingers you don't get a lemon.&lt;/p&gt;</t>
  </si>
  <si>
    <t>&lt;p&gt;Dremel rotary tools offer good repairability with accessible parts, but quality concerns exist with newer models.&lt;/p&gt;&lt;ul&gt;&lt;li&gt;&lt;strong&gt;Component Access:&lt;/strong&gt; Motor brushes can be replaced by users, extending tool life significantly. Many users report replacing brushes in decades-old models.&lt;/li&gt;&lt;li&gt;&lt;strong&gt;Parts &amp; Support:&lt;/strong&gt; Dremel provides strong customer service and replacement parts. Users mention receiving replacement tools even after self-repair attempts.&lt;/li&gt;&lt;li&gt;&lt;strong&gt;Durability Issues:&lt;/strong&gt; Modern units show quality decline with vibration problems and early failures. Multiple reviews cite receiving defective tools or experiencing premature failures.&lt;/li&gt;&lt;/ul&gt;&lt;br&gt;&lt;p&gt;&lt;strong&gt;Bottom line:&lt;/strong&gt; Corded Dremel models score well for repairability with replaceable brushes and good manufacturer support, but recent quality control issues mean your specific unit might be hit-or-miss for longevity.&lt;/p&gt;</t>
  </si>
  <si>
    <t>&lt;p&gt;Dremel offers a standard 2-year limited warranty covering manufacturing defects, which is decent but not exceptional for power tools.&lt;/p&gt;&lt;ul&gt;&lt;li&gt;&lt;strong&gt;Coverage:&lt;/strong&gt; Limited to material and workmanship defects for the original purchaser only, with normal wear, misuse, and unauthorized repairs explicitly excluded.&lt;/li&gt;&lt;li&gt;&lt;strong&gt;Claim Process:&lt;/strong&gt; Requires shipping the tool (at customer's expense) with proof of purchase to a service center - no local store returns allowed.&lt;/li&gt;&lt;li&gt;&lt;strong&gt;Customer Experience:&lt;/strong&gt; Mixed reports - while some users mention receiving replacement tools, others complain about difficulties with warranty claims and declining quality control.&lt;/li&gt;&lt;/ul&gt;&lt;br&gt;&lt;p&gt;&lt;strong&gt;Bottom line:&lt;/strong&gt; The warranty is adequate but not generous. The 2-year coverage is reasonable, but shipping costs and exclusions limit its appeal, though the company does seem to honor legitimate claims in most cases.&lt;/p&gt;</t>
  </si>
  <si>
    <t xml:space="preserve">&lt;p&gt;&amp;lt;p&amp;gt;Reviews contain minimal sustainability information. Users focus on tool performance and durability without discussing environmental impacts, materials, or eco-friendly practices.&amp;lt;/p&amp;gt;&amp;lt;ul&amp;gt;&amp;lt;li&amp;gt;&amp;lt;strong&amp;gt;Repairability hints:&amp;lt;/strong&amp;gt; Multiple users mention replacing motor brushes to extend tool life, and one reviewer notes they kept their old Dremel running for 25 years with basic maintenance&amp;lt;/li&amp;gt;&amp;lt;li&amp;gt;&amp;lt;strong&amp;gt;Planned obsolescence concern:&amp;lt;/strong&amp;gt; LED work light accessory has non-replaceable battery, forcing users to buy entirely new module when battery dies&amp;lt;/li&amp;gt;&amp;lt;li&amp;gt;&amp;lt;strong&amp;gt;No eco data:&amp;lt;/strong&amp;gt; Reviews lack information about recycled materials, manufacturing practices, packaging waste, or end-of-life recycling options&amp;lt;/li&amp;gt;&amp;lt;/ul&amp;gt;&amp;lt;br&amp;gt;&amp;lt;p&amp;gt;&amp;lt;strong&amp;gt;Bottom line:&amp;lt;/strong&amp;gt; While the tool shows potential for long service life through repairs, there&amp;#39;s insufficient sustainability information in reviews to evaluate environmental responsibility. Score reflects this data gap rather than actual eco-performance.&amp;lt;/p&amp;gt;&lt;/p&gt;
</t>
  </si>
  <si>
    <t>&lt;p&gt;Dremel has a mixed reputation in the BIFL community with sharp contrasts between older and newer models. Vintage Dremels are celebrated for lasting 20-30 years, while modern units face criticism for quality decline.&lt;/p&gt;&lt;ul&gt;&lt;li&gt;&lt;strong&gt;Durability concerns:&lt;/strong&gt; Many users report vibration issues, early failures, and a perception of declining manufacturing quality in recent models.&lt;/li&gt;&lt;li&gt;&lt;strong&gt;Corded preference:&lt;/strong&gt; BIFL enthusiasts strongly favor corded models over battery-powered versions, citing longer lifespan and consistent performance.&lt;/li&gt;&lt;li&gt;&lt;strong&gt;Versatility champion:&lt;/strong&gt; The tool's ability to handle countless applications from woodworking to pet nail trimming remains its strongest selling point.&lt;/li&gt;&lt;/ul&gt;&lt;br&gt;&lt;p&gt;&lt;strong&gt;Bottom line:&lt;/strong&gt; Redditors acknowledge Dremel's historical BIFL status but approach newer models with caution, often suggesting corded options or professional alternatives like Foredom for serious users.&lt;/p&gt;</t>
  </si>
  <si>
    <t>Dremel rotary tools straddle the BIFL fence with old models lasting decades while newer ones roll the quality dice. Corded models (avoid batteries) offer decent repairability with replaceable brushes and responsive customer service. At 6.5/10 BIFL score, modern Dremels are coasting on past glory. Best for occasional DIYers who need versatility over professional-grade reliability. If you score a non-lemon, expect good performance, but serious users should consider professional alternatives like Foredom for guaranteed longevity.</t>
  </si>
  <si>
    <t>"Older Dremels lasted 20+ years with simple brush replacements; modern units suffer from vibration issues and quality control lottery</t>
  </si>
  <si>
    <t>Good repairability with accessible motor brushes and available replacement parts, though newer models may fail too early to matter</t>
  </si>
  <si>
    <t>2-year warranty is adequate but unexceptional, with customer-paid shipping and mixed service experiences</t>
  </si>
  <si>
    <t>Corded models provide better long-term value than battery versions, which face inevitable battery death</t>
  </si>
  <si>
    <t>BIFL community consensus: vintage models earned their reputation, but approach newer Dremels with caution</t>
  </si>
  <si>
    <t>The Dremel Rotary Tool features a powerful motor designed for versatility across countless applications. With variable speed control from 5,000-35,000 RPM and a universal 3-jaw chuck compatible with all Dremel accessories, this corded model offers consistent performance for detailed work. The ergonomic design, replaceable motor brushes, and integrated pivot light enhance usability and extend the tool's serviceable life.</t>
  </si>
  <si>
    <t>5-10 years for newer models with regular use; vintage models can last 20+ years with brush replacements</t>
  </si>
  <si>
    <t>What is the speed range of a typical Dremel rotary tool?</t>
  </si>
  <si>
    <t>Most Dremel rotary tools have a variable speed range from about 5,000 to 35,000 RPM, allowing users to adjust speed based on the task, with slower speeds for detail work and higher speeds for cutting or routing applications.</t>
  </si>
  <si>
    <t>Can the motor brushes of a Dremel rotary tool be replaced by the user?</t>
  </si>
  <si>
    <t>Yes, many Dremel rotary tools have consumer replaceable motor brushes, enabling users to maintain the tool easily when motor brushes wear out.</t>
  </si>
  <si>
    <t>How do I change the collet on my Dremel rotary tool?</t>
  </si>
  <si>
    <t>To change the collet, use needle nose pliers to lightly depress the finger of the collet until it clears the detent and then pull it free from the EZ Change Chuck. Insert the new collet by aligning its fingers with the chuck's detents and pushing it fully into place according to the owner's manual instructions.</t>
  </si>
  <si>
    <t>What are the best techniques for using a Dremel rotary tool to avoid damaging materials?</t>
  </si>
  <si>
    <t>Apply light pressure rather than forcing the tool into materials, use the appropriate grip such as a pencil grip for detail work, and allow the tool's high-speed rotation to do the work to prevent stopping or surface damage.</t>
  </si>
  <si>
    <t>Can Dremel rotary tools be used with all types of accessories and attachments?</t>
  </si>
  <si>
    <t>Dremel rotary tools generally work with most Dremel accessories, but some specialized attachments, such as those requiring speeds above 25,000 RPM, may not be compatible. Speed and attachment type should be checked against the tool's specifications.</t>
  </si>
  <si>
    <t>Versatile for countless applications</t>
  </si>
  <si>
    <t>Corded models avoid battery failure issues</t>
  </si>
  <si>
    <t>Motor brushes are user-replaceable</t>
  </si>
  <si>
    <t>Good customer service for replacements</t>
  </si>
  <si>
    <t>Quality control varies significantly</t>
  </si>
  <si>
    <t>Modern models prone to vibration issues</t>
  </si>
  <si>
    <t>Battery-powered versions have shorter lifespan</t>
  </si>
  <si>
    <t>Warranty requires customer-paid shipping</t>
  </si>
  <si>
    <t>{"frequency":{"frequency":"After each use","description":"Regular cleaning and occasional lubrication ensure smooth operation and long tool life."},"steps":[{"step":1,"title":"Clean","icon":"clean","description":"Unplug the tool and disassemble removable parts (chuck, collet, bit). Use a soft brush or cloth to remove dust and debris inside and out. For stubborn dirt, use a cleaning solution made for rotary tools—avoid harsh chemicals.[2]","products":[{"name":"Dremel Cleaning Kit","price":"$15"}]},{"step":2,"title":"Condition / Maintain","icon":"condition","description":"Lubricate the bearings, motor shaft, and collet with a rotary-tool-specific lubricant after cleaning—avoid silicone-based products. For flex shafts, apply a thin layer of high-temperature grease (e.g., Dremel shaft lubricant) after every 25–30 hours of use; do not over-grease.[2][3]","products":[{"name":"Dremel Shaft Lubricant No. 5990952","price":"$10"}]},{"step":3,"title":"Protect / Store","icon":"protect","description":"Store the tool and all accessories in a clean, dry case to protect from moisture and dust. Keep in an indoor, dry area out of reach of children.[4]","products":[]}]}</t>
  </si>
  <si>
    <t>Dremel rotary tools are primarily manufactured and assembled in North America, with the brand headquartered and main operations in Illinois.</t>
  </si>
  <si>
    <t>rotary tool, dremel, multi-purpose tool, precision work, craftwork, woodworking, detailing, variable speed, corded power tool</t>
  </si>
  <si>
    <t>Precision craft projects, Small woodworking tasks, Pet nail trimming, Model making and detailing, Light metalwork and engraving</t>
  </si>
  <si>
    <t>""Multiple users replaced Dremels that provided over two decades of reliable service, with one noting they only replaced the brushes once in 25 years." – BIFL reviewer</t>
  </si>
  <si>
    <t>Widespread vibration issues plague even brand-new units, with one frustrated user asking why Dremel can't fix this issue after 30+ years." – BIFL community member</t>
  </si>
  <si>
    <t>Carbondale Safety Glasses</t>
  </si>
  <si>
    <t>https://www.amazon.com/Carhartt-Carbondale-Safety-Glasses-Anti-fog/dp/B00E0O7XO8?&amp;amp;linkCode=ll1&amp;amp;tag=buyitforlife08-20&amp;amp;linkId=5d26e648cf22ea5e3ecd75f4df55ff82&amp;amp;language=en_US&amp;amp;ref_=as_li_ss_tl</t>
  </si>
  <si>
    <t>https://amzn.to/4ooV7Pt</t>
  </si>
  <si>
    <t>B00E0O7XO8</t>
  </si>
  <si>
    <t>https://docs.google.com/document/d/1_BA2cF6KDEwBmcBiL6IRLCyg1GT329Curqb7zhoqq4w</t>
  </si>
  <si>
    <t>https://docs.google.com/document/d/1LmdmAnvZSQsxF2Bzg3O2m5BDIZxZncLpfzGnoD-BDiE/edit</t>
  </si>
  <si>
    <t>https://docs.google.com/document/d/1Uir-aJpBHZrjDf455pxWAlmXAxJ0yBmky_-EYangNNU/edit</t>
  </si>
  <si>
    <t>https://docs.google.com/document/d/15PbFF6SLD8YQTJq8qmXitYSz_A87w36-JEa-sb6l6r4/edit</t>
  </si>
  <si>
    <t>https://www.amazon.com/stores/Carhartt/page/4D749FEE-ACA7-4043-8DF6-FCA7CF7BEE1F?is_byline_deeplink=true&amp;deeplink=4D749FEE-ACA7-4043-8DF6-FCA7CF7BEE1F&amp;redirect_store_id=4D749FEE-ACA7-4043-8DF6-FCA7CF7BEE1F&amp;lp_asin=B0DQJY2PPR&amp;ref_=ast_bln&amp;store_ref=bl_ast_dp_brandLogo_sto</t>
  </si>
  <si>
    <t>https://m.media-amazon.com/images/I/71yYuTAGB7L._AC_SL1500_.jpg</t>
  </si>
  <si>
    <t>https://m.media-amazon.com/images/I/71yYuTAGB7L._AC_SL1500_.jpg, https://m.media-amazon.com/images/I/71Ck12mHjzL._AC_SL1500_.jpg, https://m.media-amazon.com/images/I/61lQPJCMPFL._AC_SL1500_.jpg, https://m.media-amazon.com/images/I/61aA5DtLSnL._AC_SL1500_.jpg</t>
  </si>
  <si>
    <t>Tools &amp; Home Improvement &gt; Safety &amp; Security &gt; Personal Protective Equipment &gt; Eye Protection &gt; Safety Goggles &amp; Glasses</t>
  </si>
  <si>
    <t>Anti-Fog Lenses Meets ANSI Z87.1 High impact requirements for work safety and shooting sports</t>
  </si>
  <si>
    <t>Anti-Fog Lenses</t>
  </si>
  <si>
    <t>Meets ANSI Z87.1 High impact requirements for work safety and shooting sports</t>
  </si>
  <si>
    <t>&lt;p&gt;These safety glasses hit the sweet spot for disposable workwear, but they're not heirloom material. Users report frames surviving drilling rigs and construction sites, while lenses scratch if you breathe on them wrong.&lt;/p&gt;&lt;ul&gt;&lt;li&gt;&lt;strong&gt;Frame durability:&lt;/strong&gt; Users report frames withstand significant abuse including being dropped, hit, and worn in harsh environments like farms and drilling rigs - several say they outlasted more expensive brands&lt;/li&gt;&lt;li&gt;&lt;strong&gt;Critical weak points:&lt;/strong&gt; Nose pads consistently fall off within months (users try super glue repairs but that doesn't last too long) and lenses scratch ridiculously easy (one user joked placing them gently on silk cloth caused scratches)&lt;/li&gt;&lt;li&gt;&lt;strong&gt;Replacement cycle:&lt;/strong&gt; One heavy user went through 6 pairs in 4 years wearing them almost every day - that's 8 months per pair, which isn't terrible for $16 glasses but far from BIFL territory&lt;/li&gt;&lt;/ul&gt;&lt;br&gt;&lt;p&gt;&lt;strong&gt;Bottom line:&lt;/strong&gt; At this price, they're consumables that outlast the competition. The community loves them for what they are - tough-enough glasses you won't cry over when they inevitably get scratched or lose their nose pads.&lt;/p&gt;</t>
  </si>
  <si>
    <t>&lt;p&gt;These safety glasses are essentially disposable items with limited repair options.&lt;/p&gt;&lt;ul&gt;&lt;li&gt;&lt;strong&gt;Nose Pads:&lt;/strong&gt; The rubber nose pads commonly fall off and users report that super glue repairs don't last long. Many note they replace the glasses entirely when this happens.&lt;/li&gt;&lt;li&gt;&lt;strong&gt;No Replacement Parts:&lt;/strong&gt; Multiple users state there are no available replacement parts, forcing complete replacement when components fail.&lt;/li&gt;&lt;li&gt;&lt;strong&gt;Frame Durability:&lt;/strong&gt; While the frames themselves are sturdy and can withstand significant abuse in tough work environments, the lack of parts makes repairs impractical.&lt;/li&gt;&lt;/ul&gt;&lt;br&gt;&lt;p&gt;&lt;strong&gt;Bottom line:&lt;/strong&gt; These are durable for the price point but fundamentally unrepairable when key components fail - they're designed as consumable safety gear rather than fixable equipment.&lt;/p&gt;</t>
  </si>
  <si>
    <t>&lt;p&gt;Carhartt offers a standard 1-year limited warranty on their Carbondale Safety Glasses, covering manufacturing defects but excluding normal wear and tear, misuse, or customization.&lt;/p&gt;&lt;ul&gt;&lt;li&gt;&lt;strong&gt;Coverage:&lt;/strong&gt; Defects in materials and workmanship for one year from purchase date&lt;/li&gt;&lt;li&gt;&lt;strong&gt;Claim Process:&lt;/strong&gt; Contact Carhartt directly for website purchases or the retailer for other purchases; proof of purchase recommended&lt;/li&gt;&lt;li&gt;&lt;strong&gt;Resolution Options:&lt;/strong&gt; May include repair, replacement, store credit, or other solutions at Carhartt's discretion&lt;/li&gt;&lt;/ul&gt;&lt;br&gt;&lt;p&gt;&lt;strong&gt;Bottom line:&lt;/strong&gt; A basic warranty that meets industry standards but doesn't stand out; users report replacing glasses when nose pads fall off rather than pursuing warranty claims, suggesting the low price point makes replacement more practical than warranty service.&lt;/p&gt;</t>
  </si>
  <si>
    <t xml:space="preserve">&lt;p&gt;&amp;lt;p&amp;gt;No sustainability information found in reviews. Users focus on durability and value but don&amp;#39;t mention recycled materials, packaging waste, or environmental practices.&amp;lt;/p&amp;gt;&amp;lt;ul&amp;gt;&amp;lt;li&amp;gt;&amp;lt;strong&amp;gt;Material concerns:&amp;lt;/strong&amp;gt; Reviews highlight that nose pads fall off and can&amp;#39;t be replaced, forcing full product replacement&amp;lt;/li&amp;gt;&amp;lt;li&amp;gt;&amp;lt;strong&amp;gt;Disposable design:&amp;lt;/strong&amp;gt; Multiple users report buying 6+ pairs over 4 years, treating them as consumables rather than repairable goods&amp;lt;/li&amp;gt;&amp;lt;li&amp;gt;&amp;lt;strong&amp;gt;No eco claims:&amp;lt;/strong&amp;gt; Neither Amazon nor Reddit reviews discuss recycled content, responsible manufacturing, or end-of-life disposal&amp;lt;/li&amp;gt;&amp;lt;/ul&amp;gt;&amp;lt;br&amp;gt;&amp;lt;p&amp;gt;&amp;lt;strong&amp;gt;Bottom line:&amp;lt;/strong&amp;gt; While frames last longer than competitors, the lack of replacement parts and easily scratched lenses make these throwaway items. No evidence of sustainable materials or practices.&amp;lt;/p&amp;gt;&lt;/p&gt;
</t>
  </si>
  <si>
    <t>&lt;p&gt;Carhartt Carbondale Safety Glasses have a strong reputation in work and recreational communities as exceptional value safety eyewear.&lt;/p&gt;&lt;ul&gt;&lt;li&gt;&lt;strong&gt;Durability &amp; Value:&lt;/strong&gt; Users repeatedly praise these as punching above their weight class at the ~$15 price point. Many report using pairs for years in harsh work environments before replacing them.&lt;/li&gt;&lt;li&gt;&lt;strong&gt;Common Issues:&lt;/strong&gt; Nose pads falling off is the primary failure point according to multiple users. Lenses scratch more easily than desired, with one user joking they scratched just by looking at them.&lt;/li&gt;&lt;li&gt;&lt;strong&gt;Versatility:&lt;/strong&gt; Frequently recommended beyond work sites - cyclists, medical professionals, and outdoor enthusiasts all mention using them as affordable alternatives to expensive specialty eyewear.&lt;/li&gt;&lt;/ul&gt;&lt;br&gt;&lt;p&gt;&lt;strong&gt;Bottom line:&lt;/strong&gt; Not truly BIFL due to common failures, but consistently viewed as a smart purchase with excellent cost-per-use value that significantly outperforms their price category.&lt;/p&gt;</t>
  </si>
  <si>
    <t>Carhartt Carbondale Safety Glasses are solid consumable workwear, not BIFL. At ~$15, they deliver exceptional value with frames that withstand serious abuse in harsh environments, but fundamental design flaws (nose pads that fall off, easily scratched lenses) make them disposable by nature. With an 8-month average lifespan for heavy users, they're perfect for those who need affordable, better-than-average protection they won't mind replacing. These are the definition of 'good enough' safety gear that outperforms their price point.</t>
  </si>
  <si>
    <t>"Frames surprisingly outlast more expensive brands in harsh environments like construction sites and drilling rigs</t>
  </si>
  <si>
    <t>Fundamentally unrepairable - nose pads routinely fall off within months and replacement parts don't exist</t>
  </si>
  <si>
    <t>Standard 1-year limited warranty exists but rarely pursued; most users find replacement more practical than warranty claims</t>
  </si>
  <si>
    <t>Exceptional value proposition: 8-month lifespan for daily users at just $15-16 makes replacement preferable to repair</t>
  </si>
  <si>
    <t>Universally praised as punching above their weight class, with enthusiastic recommendations from workers, cyclists and medical professionals</t>
  </si>
  <si>
    <t>Carhartt's Carbondale Safety Glasses provide reliable eye protection for work sites and outdoor activities at an accessible price point. Meeting ANSI Z87.1 high impact standards, these glasses feature anti-fog lenses that maintain visibility in demanding conditions. With frames that withstand significant abuse in harsh environments like construction sites and farms, they deliver exceptional value for everyday protective eyewear.</t>
  </si>
  <si>
    <t>6-12 months of daily use before replacement may be needed due to scratches or nose pad wear</t>
  </si>
  <si>
    <t>What are the Carbondale Safety Glasses certified for?</t>
  </si>
  <si>
    <t>Carbondale Safety Glasses by Carhartt meet ANSI Z87.1 high impact requirements and CAN/CSA Z94.3-07 standards. These certifications ensure the glasses provide adequate protection for high-impact applications.</t>
  </si>
  <si>
    <t>What features help prevent fogging on the Carbondale Safety Glasses?</t>
  </si>
  <si>
    <t>Some Carbondale models feature anti-fog lenses, which help prevent fogging during use.</t>
  </si>
  <si>
    <t>What materials are used in the construction of the Carbondale Safety Glasses?</t>
  </si>
  <si>
    <t>The Carbondale Safety Glasses have 100% polycarbonate lenses, which are lightweight and scratch-resistant. They also feature flexible, dual-injected temples and a rubber nose piece for comfort.</t>
  </si>
  <si>
    <t>What types of UV protection do the Carbondale Safety Glasses offer?</t>
  </si>
  <si>
    <t>The Carbondale Safety Glasses provide 99% protection from harmful UV-A and UV-B rays, ensuring safety from ultraviolet radiation.</t>
  </si>
  <si>
    <t>What is the country of origin for the Carbondale Anti-Fog Safety Glasses?</t>
  </si>
  <si>
    <t>The Carbondale Anti-Fog Safety Glasses are imported, indicating they are manufactured outside of the United States.</t>
  </si>
  <si>
    <t>Frames withstand significant abuse in harsh environments</t>
  </si>
  <si>
    <t>Excellent value for the price point</t>
  </si>
  <si>
    <t>Outperform more expensive safety glasses brands</t>
  </si>
  <si>
    <t>Versatile for work and recreational use</t>
  </si>
  <si>
    <t>Nose pads fall off within months</t>
  </si>
  <si>
    <t>Lenses scratch extremely easily</t>
  </si>
  <si>
    <t>Not repairable when components fail</t>
  </si>
  <si>
    <t>{"frequency":{"frequency":"Daily / After each use","description":"Cleaning after each use or at least daily helps maintain lens clarity, safety, and durability."},"steps":[{"step":1,"title":"Clean","icon":"clean","description":"Blow off loose dirt, rinse lenses under lukewarm water, then gently clean with mild dish soap (without moisturizers) and your fingertips. Dry with a soft, lint-free or microfiber cloth—never use paper towels or your shirt to avoid scratches[1][3][4].","products":[{"name":"Mild dish soap (lotion-free)","price":"$5"}]},{"step":2,"title":"Inspect &amp; Maintain","icon":"condition","description":"Regularly inspect for cracks, scratches, or loose parts. Do not use harsh chemicals or alcohol-based cleaners, as they can degrade anti-fog and lens coatings. For frames and hinges, use a soft-bristle brush if needed for stubborn debris[3][4].","products":[{"name":"Soft-bristle brush","price":"$5"}]},{"step":3,"title":"Protect &amp; Store","icon":"protect","description":"Store in a padded, hard-shell case or a microfiber pouch in a safe drawer or locker. Never store unprotected safety glasses in a pocket or exposed area to prevent scratches and damage[1][2][3].","products":[]}]}</t>
  </si>
  <si>
    <t>Manufactured by Pyramex Safety for Carhartt; product listings indicate Carhartt Carbondale Safety Glasses are imported, with main eyewear production by Pyramex based in China.</t>
  </si>
  <si>
    <t>safety glasses, anti-fog eyewear, protective equipment, ansi certified, impact resistant, work safety, carhartt, construction gear, shooting glasses, affordable ppe</t>
  </si>
  <si>
    <t>Construction site protection, Workshop and DIY projects, Shooting sports, Cycling and outdoor activities, Medical and laboratory settings</t>
  </si>
  <si>
    <t>""These are tough-enough glasses you won't cry over when they inevitably get scratched or lose their nose pads." – Reddit user</t>
  </si>
  <si>
    <t>I went through 6 pairs in 4 years wearing them almost every day – that's 8 months per pair for $16 glasses." – Amazon reviewer</t>
  </si>
  <si>
    <t>Bullhead</t>
  </si>
  <si>
    <t>Pompano Safety Glasses</t>
  </si>
  <si>
    <t>https://www.amazon.com/Bullhead-Safety-Eyewear-BH2761AF-Pompano/dp/B07TD72F9V?&amp;amp;linkCode=ll1&amp;amp;tag=buyitforlife08-20&amp;amp;linkId=bbe43e13ef5b5690b104c77533671268&amp;amp;language=en_US&amp;amp;ref_=as_li_ss_tl</t>
  </si>
  <si>
    <t>https://amzn.to/4nbHKBp</t>
  </si>
  <si>
    <t>B07TD72F9V</t>
  </si>
  <si>
    <t>https://docs.google.com/document/d/1zo5J_W0R8QVFVIvPS9jCI04mBhSRBI7W-2lyidmyJLo</t>
  </si>
  <si>
    <t>https://docs.google.com/document/d/1NAqrEeii0J5ERjFlv6UMEuGc2Q2lE5Wx_X50PU__YeY/edit</t>
  </si>
  <si>
    <t>https://docs.google.com/document/d/1kGjAKNMfj4LBFv9UCT3_5Afop7sG80YSBrF8lF-LO2w/edit</t>
  </si>
  <si>
    <t>https://docs.google.com/document/d/1LYymG9WbkZ6nLCC0Putx7KrlI5_qC4isqqkSZm62NOc/edit</t>
  </si>
  <si>
    <t>https://www.amazon.com/stores/GlobalGloveSafetyManufacturing/page/F75A9ED7-D5CD-4993-9D3B-70F6BEF18B1A?is_byline_deeplink=true&amp;deeplink=60867141-C34B-4657-8B6F-052733F3F557&amp;redirect_store_id=F75A9ED7-D5CD-4993-9D3B-70F6BEF18B1A&amp;lp_asin=B07TD72F9V&amp;ref_=ast_bln</t>
  </si>
  <si>
    <t>https://m.media-amazon.com/images/I/411TgYHvzdL._SL1000_.jpg</t>
  </si>
  <si>
    <t>https://m.media-amazon.com/images/I/411TgYHvzdL._SL1000_.jpg, https://m.media-amazon.com/images/I/71xELly5ZvL._SL1500_.jpg, https://m.media-amazon.com/images/I/71N653w4r0L._SL1500_.jpg, https://m.media-amazon.com/images/I/61BlGApIdhL._SL1500_.jpg, https://m.media-amazon.com/images/I/71y0+UENmIL._SL1500_.jpg, https://m.media-amazon.com/images/I/713GVn+iw4L._SL1500_.jpg, https://m.media-amazon.com/images/I/61ZR6gKa21L._SL1500_.jpg, https://m.media-amazon.com/images/I/71iLqOg0c7L._SL1500_.jpg</t>
  </si>
  <si>
    <t>Tools &amp; Home Improvement &gt; Safety &amp; Security &gt; Personal Protective Equipment &gt; Eye Protection &gt; Safety Goggles &amp; Glasses &gt; Safety Glasses</t>
  </si>
  <si>
    <t>PREMIUM ANTI FOG GLASSES – These clear glasses are crafted with anti-fog technology to allow for a clear field of vision in all conditions. The lenses on these eye protection glasses are designed with a hydrophilic coating to increase visibility. WEAR THEM ALL DAY – Designed with durable construction, these fog free safety glasses are comfortable enough to wear all day. Their nose pieces and temple ends are crafted with thermoplastic rubber to prevent slipping and maintain comfort. USE AT HOME OR ON THE JOB – Use these Bullhead Safety Pompano Glasses anywhere. They are ideal for construction, manufacturing, medical use, woodworking, shooting, cycling, and carpentry, as well as any other setting you may need safety glasses. LIGHTWEIGHT AND COMFORTABLE – This eyewear is constructed with polycarbonate and boasts a lightweight, full-frame style for widespread eye protection. They're a good choice for many face shapes, making them ideal safety glasses for women or men. ANTI-SCRATCH LENSES – With hard coat treated tapered lenses, their anti-scratch properties allow versatile use in a wide variety of indoor or outdoor environments. The glasses also filter 99.9% of harmful UVA/UVB/UVC rays to protect your eyes.</t>
  </si>
  <si>
    <t>A lightweight, full-frame style, the Pompano protective glasses are a great choice for everyone. Ideal for many face shapes, these anti fog safety glasses are constructed with premier polycarbote as well as TPR nose pieces and temple ends. With clear lenses, these safety glasses are perfect for both indoor and outdoor use. Use them at home for DIY projects, carpentry, gardening, and more. They’re also designed for job sites such as construction, manufacturing, shooting, agriculture, law enforcement, as well as a wide variety of other settings. They can serve as medical glasses, laboratory glasses, PPE glasses, woodworking glasses, and more. Built with a hydrophilic coating, the lenses possess premiere anti-fog technology to increase visibility. The lightweight design makes them an easy pair of safety eye glasses to wear for hours at a time, as their ergonomic fit relieves unwanted pressure. Additiolly, the lenses are hard coat treated to provide anti-scratch protection, allowing even more versatility and eye protection. They filter 99.9% of UVA/UVB/UVC light rays to protect your eyes for years to come. Furthermore, they exceed ANSI Z87.1-2020 standards, meaning they can withstand significant impact. The Pompano BH2761AF has clear lenses and a matte black frame.</t>
  </si>
  <si>
    <t>2 x 3 x 6 inches; 1.13 ounces</t>
  </si>
  <si>
    <t>PREMIUM ANTI FOG GLASSES – These clear glasses are crafted with anti-fog technology to allow for a clear field of vision in all conditions. The lenses on these eye protection glasses are designed with a hydrophilic coating to increase visibility.</t>
  </si>
  <si>
    <t>WEAR THEM ALL DAY – Designed with durable construction, these fog free safety glasses are comfortable enough to wear all day. Their nose pieces and temple ends are crafted with thermoplastic rubber to prevent slipping and maintain comfort.</t>
  </si>
  <si>
    <t>USE AT HOME OR ON THE JOB – Use these Bullhead Safety Pompano Glasses anywhere. They are ideal for construction, manufacturing, medical use, woodworking, shooting, cycling, and carpentry, as well as any other setting you may need safety glasses.</t>
  </si>
  <si>
    <t>LIGHTWEIGHT AND COMFORTABLE – This eyewear is constructed with polycarbonate and boasts a lightweight, full-frame style for widespread eye protection. They're a good choice for many face shapes, making them ideal safety glasses for women or men.</t>
  </si>
  <si>
    <t>ANTI-SCRATCH LENSES – With hard coat treated tapered lenses, their anti-scratch properties allow versatile use in a wide variety of indoor or outdoor environments. The glasses also filter 99.9% of harmful UVA/UVB/UVC rays to protect your eyes.</t>
  </si>
  <si>
    <t>&lt;p&gt;These are disposable safety glasses masquerading as durable eyewear. The community consensus is brutal: expect 1-4 months before catastrophic failure.&lt;/p&gt;&lt;ul&gt;&lt;li&gt;&lt;strong&gt;Lenses scratch from breathing on them:&lt;/strong&gt; Users report the temple arms scratch the inside of lenses when folded, coating peels and bubbles after months, and one user said they scratch super easily from minor contact&lt;/li&gt;&lt;li&gt;&lt;strong&gt;Frames snap like twigs:&lt;/strong&gt; Multiple reports of frames breaking at the nose bridge after 2 weeks to 4 months, with some breaking from a single drop despite being safety-rated&lt;/li&gt;&lt;li&gt;&lt;strong&gt;Rubber parts melt and decay:&lt;/strong&gt; The soft-touch material melts in hot cars, leaves black marks on skin, and breaks down causing irritation - classic planned obsolescence&lt;/li&gt;&lt;/ul&gt;&lt;br&gt;&lt;p&gt;&lt;strong&gt;Bottom line:&lt;/strong&gt; At $13 they're fine as disposable PPE, but calling these BIFL is like calling paper plates heirloom dinnerware. No replacement parts means landfill destiny.&lt;/p&gt;</t>
  </si>
  <si>
    <t>&lt;p&gt;These safety glasses have virtually no repairability options based on multiple user reports.&lt;/p&gt;&lt;ul&gt;&lt;li&gt;&lt;strong&gt;Frame Failure:&lt;/strong&gt; Multiple users report frames snapping at the nose bridge within 1-4 months of normal use with no repair path.&lt;/li&gt;&lt;li&gt;&lt;strong&gt;Lens Issues:&lt;/strong&gt; Lenses scratch extremely easily, including from a design flaw where temple arms damage the lenses when folded. No replacement lenses available.&lt;/li&gt;&lt;li&gt;&lt;strong&gt;Material Degradation:&lt;/strong&gt; Soft rubber components on nose pieces and temple arms deteriorate rapidly, melt in hot cars, and cannot be replaced or restored.&lt;/li&gt;&lt;/ul&gt;&lt;br&gt;&lt;p&gt;&lt;strong&gt;Bottom line:&lt;/strong&gt; These are disposable safety glasses with no manufacturer repair support, no available parts, and design flaws that accelerate failure - users simply discard and replace them when damaged.&lt;/p&gt;</t>
  </si>
  <si>
    <t>&lt;p&gt;Bullhead Safety Glasses offer minimal warranty coverage that lacks clarity and transparency in official documentation.&lt;/p&gt;&lt;ul&gt;&lt;li&gt;&lt;strong&gt;Limited Information:&lt;/strong&gt; No detailed warranty terms publicly available on product listings or manufacturer website.&lt;/li&gt;&lt;li&gt;&lt;strong&gt;Basic Protection:&lt;/strong&gt; Likely covers manufacturing defects only, with strict proof of purchase requirements.&lt;/li&gt;&lt;li&gt;&lt;strong&gt;User Experience:&lt;/strong&gt; Multiple reports of frames breaking within 1-4 months with no warranty resolution mentioned in reviews.&lt;/li&gt;&lt;/ul&gt;&lt;br&gt;&lt;p&gt;&lt;strong&gt;Bottom line:&lt;/strong&gt; The absence of clear warranty information and reported durability issues suggest minimal buyer protection beyond basic manufacturing defects, with customers bearing responsibility for most wear-and-tear issues.&lt;/p&gt;</t>
  </si>
  <si>
    <t xml:space="preserve">&lt;p&gt;&amp;lt;p&amp;gt;Multiple reviewers report frames snapping after just 1-4 months and lenses that scratch from normal folding, forcing complete replacement. No sustainability practices mentioned in any reviews.&amp;lt;/p&amp;gt;&amp;lt;ul&amp;gt;&amp;lt;li&amp;gt;&amp;lt;strong&amp;gt;Disposable design:&amp;lt;/strong&amp;gt; Users describe these as perishable items with brittle frames that break at the nose piece after minimal use&amp;lt;/li&amp;gt;&amp;lt;li&amp;gt;&amp;lt;strong&amp;gt;No repair options:&amp;lt;/strong&amp;gt; Reviews specifically note lack of replacement lenses, forcing users to discard entire product when lenses scratch&amp;lt;/li&amp;gt;&amp;lt;li&amp;gt;&amp;lt;strong&amp;gt;Material breakdown:&amp;lt;/strong&amp;gt; Rubber components reportedly melt in cars and deteriorate quickly, leaving residue on skin&amp;lt;/li&amp;gt;&amp;lt;/ul&amp;gt;&amp;lt;br&amp;gt;&amp;lt;p&amp;gt;&amp;lt;strong&amp;gt;Bottom line:&amp;lt;/strong&amp;gt; Built for the landfill, not for life. Short lifespan and zero repairability make these an environmental burden.&amp;lt;/p&amp;gt;&lt;/p&gt;
</t>
  </si>
  <si>
    <t>&lt;p&gt;Bullhead Pompano Safety Glasses receive mixed feedback with significant durability concerns that prevent them from being BIFL-worthy despite their effective protection.&lt;/p&gt;&lt;ul&gt;&lt;li&gt;&lt;strong&gt;Protection:&lt;/strong&gt; Many users confirm these glasses effectively prevent eye injuries, with several sharing stories of them stopping potentially blinding debris.&lt;/li&gt;&lt;li&gt;&lt;strong&gt;Durability Issues:&lt;/strong&gt; Widespread reports of lenses scratching easily (even from folding), frames breaking at the nose bridge within 1-4 months, and rubber components degrading rapidly.&lt;/li&gt;&lt;li&gt;&lt;strong&gt;Value Assessment:&lt;/strong&gt; Initially seen as excellent value for safety-rated glasses, but disappointment follows when users discover their short lifespan and design flaws.&lt;/li&gt;&lt;/ul&gt;&lt;br&gt;&lt;p&gt;&lt;strong&gt;Bottom line:&lt;/strong&gt; Consider these disposable safety gear rather than BIFL items - they work well for protection but consistently fail durability expectations with frames breaking and lenses scratching too easily for long-term use.&lt;/p&gt;</t>
  </si>
  <si>
    <t>Bullhead Pompano Safety Glasses are disposable PPE masquerading as durable eyewear. With catastrophic frame failures at 1-4 months, self-scratching lenses, and deteriorating rubber components, these glasses are destined for the landfill. They provide legitimate eye protection while they last, but at $13 they represent false economy - you'll replace them frequently. Consider these disposable safety gear for occasional use, not an investment in long-term eye protection. They embody the opposite of buy-it-for-life principles.</t>
  </si>
  <si>
    <t>"Frames consistently snap at the nose bridge within 1-4 months of normal use, making these fundamentally disposable despite safety certification</t>
  </si>
  <si>
    <t>Zero repairability with no replacement parts available - when any component fails, the entire product goes to waste</t>
  </si>
  <si>
    <t>Vague warranty terms with no evidence of customer satisfaction when frames inevitably fail prematurely</t>
  </si>
  <si>
    <t>At $13, they're priced appropriately as disposable PPE but marketed deceptively as durable eyewear</t>
  </si>
  <si>
    <t>Users universally praise their protective capability while condemning their fragility and self-destructive design flaws</t>
  </si>
  <si>
    <t>Bullhead Pompano Safety Glasses feature lightweight polycarbonate construction with anti-fog technology for clear vision in demanding conditions. The full-frame design offers comprehensive eye protection with UVA/UVB/UVC filtering. Thermoplastic rubber nose pieces and temple ends enhance comfort during extended wear, while the versatile design suits various face shapes for all-day protection.</t>
  </si>
  <si>
    <t>1-4 months of regular use before potential frame breakage or lens scratching</t>
  </si>
  <si>
    <t>What type of protection do Pompano Safety Glasses by Bullhead provide?</t>
  </si>
  <si>
    <t>Bullhead Pompano Safety Glasses offer full-frame protection with dual 8 base curve lenses, providing full eye coverage and impact resistance, compliant with ANSI Z87 standards for safety eyewear.</t>
  </si>
  <si>
    <t>Are Bullhead Pompano Safety Glasses comfortable to wear for extended periods?</t>
  </si>
  <si>
    <t>Yes, they feature embedded TPR nose pieces and temple ends designed to ensure a comfortable and secure fit for many face shapes, making them suitable for long-term use.</t>
  </si>
  <si>
    <t>Do Bullhead Pompano Safety Glasses have anti-fog lenses?</t>
  </si>
  <si>
    <t>Many versions of the Pompano Safety Glasses come with anti-fog coatings, including Performance Fog Technology (PFT), which helps reduce lens fogging in variable temperature and humidity conditions.</t>
  </si>
  <si>
    <t>What lens color options are available for Bullhead Pompano Safety Glasses?</t>
  </si>
  <si>
    <t>Pompano Safety Glasses are available with various lens colors such as clear, smoke, polarized blue mirror, green mirror, and blue mirror with performance fog technology to suit different lighting and work environments.</t>
  </si>
  <si>
    <t>Are Bullhead Pompano Safety Glasses lightweight?</t>
  </si>
  <si>
    <t>Yes, the Pompano model is known for its lightweight full-frame design, which contributes to comfort without sacrificing durability or protection.</t>
  </si>
  <si>
    <t>Effectively prevents eye injuries</t>
  </si>
  <si>
    <t>Good value for basic protection</t>
  </si>
  <si>
    <t>Comfortable fit for many users</t>
  </si>
  <si>
    <t>Meets safety certification standards</t>
  </si>
  <si>
    <t>Frames snap at nose bridge easily</t>
  </si>
  <si>
    <t>Lenses scratch from minimal contact</t>
  </si>
  <si>
    <t>Rubber components deteriorate rapidly</t>
  </si>
  <si>
    <t>Expected lifespan only 1-4 months</t>
  </si>
  <si>
    <t>{"frequency":{"frequency":"As Needed","description":"Inspect and clean lenses whenever visibly dirty or when switching users to maintain sight clarity and safety"},"steps":[{"step":1,"title":"Clean","icon":"clean","description":"Remove dust and debris first. Clean lenses, nose pads, and temple ends using lens cleaning wipes or mild soap and water. Avoid harsh chemicals, abrasives, and scratching the lenses. Rinse with water if using soap and dry with a soft, lint-free cloth.","products":[{"name":"Bullhead Pre-Moistened Lens Cleaning Towelettes","price":"$10-15"}]},{"step":2,"title":"Condition / Maintain","icon":"condition","description":"Regularly inspect lenses and frames for scratches, cracks, or other damage that could compromise safety. Test the fit and comfort, especially the embedded TPR nose pieces and temple ends. Replace if any part is damaged or deformed for continued protection.","products":[]},{"step":3,"title":"Protect / Store","icon":"protect","description":"Store eyewear in a lint-free microfiber pouch when not in use to prevent scratches. Keep away from direct sunlight and extreme temperatures, such as vehicle dashboards, which can degrade polycarbonate and TPR materials. Do not rest glasses on lenses.","products":[{"name":"Lint-Free Microfiber Fabric Pouch by Bullhead","price":"$2"}]}]}</t>
  </si>
  <si>
    <t>Manufactured in Taiwan and distributed under the Bullhead Safety brand.</t>
  </si>
  <si>
    <t>safety glasses, eye protection, anti-fog eyewear, uv protection, industrial eyewear, construction safety, polycarbonate lenses, lightweight glasses, protective eyewear, work glasses</t>
  </si>
  <si>
    <t>Construction site protection, Manufacturing floor safety, Woodworking and DIY projects, Medical environment eye protection, Cycling and outdoor activities</t>
  </si>
  <si>
    <t>""These are fine as disposable PPE, but calling them BIFL is like calling paper plates heirloom dinnerware." – BIFL assessment</t>
  </si>
  <si>
    <t>Lenses scratch from temple arms when folded, frames snap like twigs, and rubber parts melt in hot cars." – Consolidated user feedback</t>
  </si>
  <si>
    <t>CJ</t>
  </si>
  <si>
    <t>Industries F101 Fantastic Ice Scraper / Windshield Scraper</t>
  </si>
  <si>
    <t>https://www.amazon.com/CJ-Industries-F101-Fantastic-Scraper/dp/B000FW4LT4?&amp;amp;linkCode=ll1&amp;amp;tag=buyitforlife08-20&amp;amp;linkId=e618367ad1f3191bfa04ebbf41ee214a&amp;amp;language=en_US&amp;amp;ref_=as_li_ss_tl</t>
  </si>
  <si>
    <t>https://amzn.to/4hb1xiQ</t>
  </si>
  <si>
    <t>B000FW4LT4</t>
  </si>
  <si>
    <t>https://docs.google.com/document/d/1YToYXEKvVAPlrzI5E3IfI51S0nMQwuTXTarEM4eMBoE</t>
  </si>
  <si>
    <t>https://docs.google.com/document/d/1ffo3daMvDwWpEeTpNCvLLngu6P7bV58A0r0Lk-kGHNk/edit</t>
  </si>
  <si>
    <t>https://docs.google.com/document/d/1xk7TyXzpgwILV5zREkpboJzNZlmrsypSNwJkbj-aFuk/edit</t>
  </si>
  <si>
    <t>https://docs.google.com/document/d/1HiSol9MY5coJQ0WSQLJ4Y6a1ECMPbTeNoAyCYyzrpU8/edit</t>
  </si>
  <si>
    <t>https://docs.google.com/document/d/1mEFmw6CD8KlQTLNUYgv3NcgFnFqRf3KHaGFAVcTNwm8/edit</t>
  </si>
  <si>
    <t>https://www.amazon.com/s/ref=bl_dp_s_web_0?ie=UTF8&amp;search-alias=aps&amp;field-keywords=CJ+Industries</t>
  </si>
  <si>
    <t>https://m.media-amazon.com/images/I/51h2pej3-QL._AC_SL1300_.jpg</t>
  </si>
  <si>
    <t>Automotive &gt; Exterior Accessories &gt; Snow &amp; Ice &gt; Ice Scrapers &amp; Snow Brushes</t>
  </si>
  <si>
    <t>Top-notch ice scraper! It's also fantastic for windows! Durable brass blade ensures longevity and won't scratch your windshield. Outshines plastic scrapers, cuts ice swiftly, and won't rust, chip, or crack. Features a 3" brass blade and an 8.5" polystyrene plastic handle. Great for glass and windows too, removing stickers, paint drips, and bird droppings without scratching. Its size and longer handle provide leverage for large areas. Versatile tool for auto shops, homes, kitchens, and workbenches. Buy multiple, you'll find numerous uses.</t>
  </si>
  <si>
    <t>8.5 x 2.88 x 0.1 inches</t>
  </si>
  <si>
    <t>&lt;p&gt;Finally, something built right — users report 20+ years of reliable service from this brass-bladed workhorse that plastic scrapers can't match.&lt;/p&gt;&lt;ul&gt;&lt;li&gt;&lt;strong&gt;Proven longevity:&lt;/strong&gt; Reviewers state they only replace them if they get misplaced or we forget to take them out of the car when traded in, with multiple confirmations of two-decade lifespans from the same scraper&lt;/li&gt;&lt;li&gt;&lt;strong&gt;Brass blade superiority:&lt;/strong&gt; The blade repeatedly praised for not nicking or wearing down like plastic and cuts through ice that plastic scrapers merely slide over — though some report fine scratches if dirt gets trapped&lt;/li&gt;&lt;li&gt;&lt;strong&gt;Handle is the weak link:&lt;/strong&gt; The thin plastic handle is frequently described as feeling flimsy and flexible with users confirming theirs eventually broke at the handle after years of heavy use&lt;/li&gt;&lt;/ul&gt;&lt;br&gt;&lt;p&gt;&lt;strong&gt;Bottom line:&lt;/strong&gt; At $8 for potentially 20 years of service, this is BIFL gold despite the short handle and no warranty — just buy two and keep one as backup&lt;/p&gt;</t>
  </si>
  <si>
    <t>&lt;p&gt;This brass-blade ice scraper offers impressive durability but scores very low on repairability due to its non-serviceable design.&lt;/p&gt;&lt;ul&gt;&lt;li&gt;&lt;strong&gt;Non-repairable components:&lt;/strong&gt; Users report the plastic handle eventually breaks after years of use, with no way to replace just the handle portion.&lt;/li&gt;&lt;li&gt;&lt;strong&gt;No service parts:&lt;/strong&gt; Multiple users mention replacement only happens due to loss, not repair, indicating no repair parts are available.&lt;/li&gt;&lt;li&gt;&lt;strong&gt;No manufacturer support:&lt;/strong&gt; Product has no warranty and no evidence of repair services from manufacturer.&lt;/li&gt;&lt;/ul&gt;&lt;br&gt;&lt;p&gt;&lt;strong&gt;Bottom line:&lt;/strong&gt; This is a durable, long-lasting tool that will eventually fail at the handle with no repair pathway - the only option is complete replacement, though its low price and decades-long lifespan make this less problematic than with more expensive items.&lt;/p&gt;</t>
  </si>
  <si>
    <t>&lt;p&gt;This CJ Industries F101 ice scraper has no manufacturer warranty at all, leaving buyers with zero protection beyond any retailer return policies.&lt;/p&gt;&lt;ul&gt;&lt;li&gt;&lt;strong&gt;No Coverage:&lt;/strong&gt; Multiple sources confirm the product explicitly states "No Warranty" in its official documentation.&lt;/li&gt;&lt;li&gt;&lt;strong&gt;Retailer Protection Only:&lt;/strong&gt; Some sellers offer a standard 30-day money-back guarantee, but this is retailer policy, not manufacturer protection.&lt;/li&gt;&lt;li&gt;&lt;strong&gt;Durability Without Backing:&lt;/strong&gt; Despite marketing claims about brass blade durability and long-term use, the manufacturer provides no guarantee to stand behind these claims.&lt;/li&gt;&lt;/ul&gt;&lt;br&gt;&lt;p&gt;&lt;strong&gt;Bottom line:&lt;/strong&gt; Though users report the scraper lasting for years, the complete absence of any manufacturer warranty means you're entirely on your own if it fails - the definition of a buyer-beware purchase.&lt;/p&gt;</t>
  </si>
  <si>
    <t xml:space="preserve">&lt;p&gt;&amp;lt;p&amp;gt;No sustainability information found in reviews. Users focus on durability and performance, but don&amp;#39;t mention materials sourcing, recyclability, or environmental impact.&amp;lt;/p&amp;gt;&amp;lt;ul&amp;gt;&amp;lt;li&amp;gt;&amp;lt;strong&amp;gt;Durability signals:&amp;lt;/strong&amp;gt; Many reviewers use the same scraper for 20+ years, replacing only when lost, not broken&amp;lt;/li&amp;gt;&amp;lt;li&amp;gt;&amp;lt;strong&amp;gt;Material concern:&amp;lt;/strong&amp;gt; Brass blade construction lasts decades but no info on whether it&amp;#39;s recycled or recyclable&amp;lt;/li&amp;gt;&amp;lt;li&amp;gt;&amp;lt;strong&amp;gt;Waste reduction potential:&amp;lt;/strong&amp;gt; Long lifespan means fewer scrapers in landfills compared to disposable plastic alternatives&amp;lt;/li&amp;gt;&amp;lt;/ul&amp;gt;&amp;lt;br&amp;gt;&amp;lt;p&amp;gt;&amp;lt;strong&amp;gt;Bottom line:&amp;lt;/strong&amp;gt; While the extreme longevity reduces waste through replacement avoidance, there&amp;#39;s zero transparency about materials sourcing, manufacturing processes, or end-of-life recycling options.&amp;lt;/p&amp;gt;&lt;/p&gt;
</t>
  </si>
  <si>
    <t>&lt;p&gt;The CJ Industries F101 ice scraper has a remarkably strong reputation among long-term users who consider it a genuine BIFL product despite its simple design and low price point.&lt;/p&gt;&lt;ul&gt;&lt;li&gt;&lt;strong&gt;Durability:&lt;/strong&gt; Redditors consistently report decades of use with the same scraper, with replacements only needed when lost, not from failure.&lt;/li&gt;&lt;li&gt;&lt;strong&gt;Performance:&lt;/strong&gt; Users praise its superior ice-clearing ability compared to plastic scrapers, noting it cuts through ice in a single pass with minimal effort.&lt;/li&gt;&lt;li&gt;&lt;strong&gt;Limitations:&lt;/strong&gt; The short handle is universally criticized for making it difficult to reach across windshields, especially on larger vehicles.&lt;/li&gt;&lt;/ul&gt;&lt;br&gt;&lt;p&gt;&lt;strong&gt;Bottom line:&lt;/strong&gt; This scraper has achieved cult status among winter veterans for its brass blade that outperforms plastic alternatives and lasts for decades, though the short handle is a significant drawback that users consistently tolerate for the exceptional ice-removing performance.&lt;/p&gt;</t>
  </si>
  <si>
    <t>The CJ Industries F101 is a quintessential BIFL sleeper hit—a simple $8 brass-bladed ice scraper that routinely lasts 20+ years, outperforming countless plastic alternatives. Its brass blade slices through ice with minimal effort, though the flimsy plastic handle is the eventual failure point. With no warranty or repair options, this is a disposable tool paradoxically designed to last decades. Perfect for budget-conscious drivers in snowy climates who value function over form and don't mind the short reach.</t>
  </si>
  <si>
    <t>"Brass blade maintains effectiveness for 20+ years, only being replaced when lost, not when worn out</t>
  </si>
  <si>
    <t>Zero repairability—when the plastic handle eventually breaks after years of use, replacement is the only option</t>
  </si>
  <si>
    <t>No manufacturer warranty whatsoever; you're entirely on your own beyond retailer return periods</t>
  </si>
  <si>
    <t>At roughly $0.40 per year of service, it's an exceptional value despite its disposable design philosophy</t>
  </si>
  <si>
    <t>Short handle consistently frustrates users trying to reach across larger windshields, yet they keep buying it for the superior ice-cutting performance</t>
  </si>
  <si>
    <t>The CJ Industries F101 Fantastic Ice Scraper features a superior brass blade that cuts through ice with remarkable efficiency where plastic scrapers struggle. Its durable construction has proven to last decades for many users, making it a winter essential worth keeping. While compact in size, the brass blade provides exceptional ice-clearing performance that withstands years of harsh winter conditions.</t>
  </si>
  <si>
    <t>15-20+ years of regular winter use, typically replaced due to loss rather than failure</t>
  </si>
  <si>
    <t>What is the material of the blade and handle?</t>
  </si>
  <si>
    <t>The blade is made of brass, which will not rust, chip, or crack, and the handle is made of polystyrene plastic.</t>
  </si>
  <si>
    <t>Does the brass blade scratch windshields?</t>
  </si>
  <si>
    <t>No, the brass blade is designed not to scratch windshields.</t>
  </si>
  <si>
    <t>What are the available colors?</t>
  </si>
  <si>
    <t>The scraper is available in red, blue, black, and yellow.</t>
  </si>
  <si>
    <t>What are the product dimensions and weight?</t>
  </si>
  <si>
    <t>The red model is approximately 8.5 x 2.88 x 0.1 inches and weighs 0.64 ounces; other models like the black are slightly larger at 8.75 x 3 x 0.25 inches and 2.4 ounces.</t>
  </si>
  <si>
    <t>Is the scraper sold individually or in multi-packs?</t>
  </si>
  <si>
    <t>It is available both as a single unit and in multi-packs, such as a 4-pack combo.</t>
  </si>
  <si>
    <t>Brass blade cuts through ice effectively</t>
  </si>
  <si>
    <t>Lasts 20+ years with proper use</t>
  </si>
  <si>
    <t>Superior performance over plastic scrapers</t>
  </si>
  <si>
    <t>Excellent value at $8 for decades</t>
  </si>
  <si>
    <t>Short handle limits reach across windshield</t>
  </si>
  <si>
    <t>Plastic handle eventually breaks with use</t>
  </si>
  <si>
    <t>Cannot be repaired when handle fails</t>
  </si>
  <si>
    <t>{"frequency":{"frequency":"As Needed During Winter Season","description":"Maintain the ice scraper regularly throughout the winter season, especially after heavy use or exposure to harsh weather conditions."},"steps":[{"step":1,"title":"Clean","icon":"clean","description":"Rinse the scraper under warm (not hot) water to remove salt and debris. Use a mild soap if necessary and avoid harsh chemicals that can degrade the plastic and brass blade. Dry thoroughly to prevent rust on the blade.","products":[{"name":"Mild Dish Soap","price":"$5"}]},{"step":2,"title":"Condition / Maintain","icon":"condition","description":"Inspect the brass blade for any signs of corrosion or damage. If tarnished, polish it gently with a brass cleaner to keep it effective and smooth on glass surfaces. Avoid bending or forcing the blade, which can deform or dull it.","products":[{"name":"Brass Polish","price":"$8-12"}]},{"step":3,"title":"Protect / Store","icon":"protect","description":"Store the scraper indoors or in a dry place when not in use to prevent moisture damage and prolong the lifespan of the brass blade and plastic handle. Avoid leaving it exposed to sunlight or extreme cold for extended periods.","products":[]}]}</t>
  </si>
  <si>
    <t>CJ Industries Fantastic ice scraper is made in the USA, as noted by multiple sources highlighting domestic production.</t>
  </si>
  <si>
    <t>brass ice scraper, windshield scraper, durable ice tool, winter automotive accessory, long-lasting scraper, frost removal, car maintenance, winter essential, ice removal tool</t>
  </si>
  <si>
    <t>Daily winter windshield clearing, Thick ice removal, Emergency ice management, Small vehicle windows</t>
  </si>
  <si>
    <t>""Reviewers state they only replace them if they get misplaced or we forget to take them out of the car when traded in." – Reddit user</t>
  </si>
  <si>
    <t>The brass blade cuts through ice that plastic scrapers merely slide over—though some report fine scratches if dirt gets trapped." – Amazon reviewer</t>
  </si>
  <si>
    <t>Speedo</t>
  </si>
  <si>
    <t>Socket 2.0 Swimming Goggles</t>
  </si>
  <si>
    <t>https://www.amazon.com/Speedo-Speed-Socket-Mirrored-Goggles/dp/B01KGNL13K?crid=3T19K2DVX0ZNB&amp;amp;dib=eyJ2IjoiMSJ9.wB7lnxwV3Degnn_IWO0Pw_V4B1Rlwz91j-V2QWUUdHDMMKcHTpGSYSZo1uSn55QzrdIpFmCglfbxXMcQBl_nNuMLldowMUH6FXiOQKgVg9p20szoBLyyy91TjnzpeDdFtivARCj4GmdtcaO7w2lL9bLvq-V1gdho9s0Guks9bvICmvzN43qRGpnrZUTUbE29Euz-VJxKtrGfu9yukbzWWkdImvJur9_CFnSodFXKUOGeAuk8YvlKJsKOeTfbWsh78FNXYQz5OPFlNBqmt_1bAtVQPpy1SVOMIzZfTggaUj8.3QafII3G9PbJzeiRlFJemEBndjVfzPZDadnhZIdrZok&amp;amp;dib_tag=se&amp;amp;keywords=Speedo%2BSocket&amp;amp;qid=1716486724&amp;amp;sprefix=speedo%2Bsocket%2Caps%2C107&amp;amp;sr=8-1&amp;amp;th=1&amp;amp;linkCode=ll1&amp;amp;tag=buyitforlife08-20&amp;amp;linkId=3b982fbf0922f0963e3ebf65647b7a83&amp;amp;language=en_US&amp;amp;ref_=as_li_ss_tl</t>
  </si>
  <si>
    <t>https://amzn.to/4okVPgH</t>
  </si>
  <si>
    <t>B01KGNL13K</t>
  </si>
  <si>
    <t>https://docs.google.com/document/d/1-mWb_ETdSZJ0oxI9zMLeYHyTLppZdwMV4UPb_5W3Ooc</t>
  </si>
  <si>
    <t>https://docs.google.com/document/d/1-rjehNyB-3FKtXvr4Ks_iTcnE7yTbzgVL8b4rH5Vmmo/edit</t>
  </si>
  <si>
    <t>https://docs.google.com/document/d/11SYVlS8ikgtq1bVRgd_oluzhAF5jjOSCPbPOg7HxhhQ/edit</t>
  </si>
  <si>
    <t>https://docs.google.com/document/d/1TwjyrN8uZngtOpNUHCIK6PAss0ebPVli5J8eNt-20YU/edit</t>
  </si>
  <si>
    <t>https://docs.google.com/document/d/1k5o4h1mhO_eALDcjaq75fRc41wR54jrLpM_P6A7e--8/edit</t>
  </si>
  <si>
    <t>https://www.amazon.com/stores/Speedo/page/012FFA9E-E5FB-44FA-8A23-EEA4DB36C659?lp_asin=B01KGNL13K&amp;ref_=ast_bln&amp;store_ref=bl_ast_dp_brandLogo_sto</t>
  </si>
  <si>
    <t>https://m.media-amazon.com/images/I/714KTdibf0L._AC_SL1500_.jpg</t>
  </si>
  <si>
    <t>https://m.media-amazon.com/images/I/714KTdibf0L._AC_SL1500_.jpg, https://m.media-amazon.com/images/I/81WZspnfUeL._AC_SL1500_.jpg, https://m.media-amazon.com/images/I/91+4xTr--xL._AC_SL1500_.jpg, https://m.media-amazon.com/images/I/A1VcxXQrQgL._AC_SL1500_.jpg, https://m.media-amazon.com/images/I/A1h4nXOeGVL._AC_SL1500_.jpg, https://m.media-amazon.com/images/I/81LTRCjQOxL._AC_SL1500_.jpg, https://m.media-amazon.com/images/I/91eZkUp2tnL._AC_SL1500_.jpg, https://m.media-amazon.com/images/I/A16IGm0gJSL._AC_SL1500_.jpg, https://m.media-amazon.com/images/I/61m8N7l3i4L._AC_SL1000_.jpg, https://m.media-amazon.com/images/I/61iz2Us2WKL._AC_SL1000_.jpg</t>
  </si>
  <si>
    <t>Sports &amp; Outdoors &gt; Sports &gt; Water Sports &gt; Swimming &gt; Goggles</t>
  </si>
  <si>
    <t>46% Plastic, 31% Silicone, 14% Rubber, 9% Nylon Imported HYDRODYNAMIC LENSES: Speedo's widest curved goggle lenses reduce drag and increase panoramic viewing underwater ANTI-GLARE: Mirrored goggles reduce glare from the water in bright conditions and protect from direct sunlight ANTI-FOG: Crystal clear under and above water vision with anti-fog coated lenses UV PROTECTION: Superb protection from harmful UVA and UVB rays while swimming outdoors CUSTOM-FIT nose pieces: Includes 3 interchangeable nose pieces for comfortable, long-term wear</t>
  </si>
  <si>
    <t>Cut through the lanes with the Speedo® Speed Socket 2.0.Shatter resistant, polycarbonate lenses with a mirrored finish.Anti-fog lenses with 95+ UV protection.High nose bridge with 3 sizes included for a custom fit.G.O. FIT™ SYSTEM: INNER EYE FIT is a low-profile design designed to enhance peripheral vision.
Silicone frame material for added comfort.Case included.Imported.Adult age range (ages 14+).Measurements:  Eye Size: 32 mm Bridge: 26 mm Weight: 1 oz</t>
  </si>
  <si>
    <t>Plastic, Silicone</t>
  </si>
  <si>
    <t>46% Plastic, 31% Silicone, 14% Rubber, 9% Nylon</t>
  </si>
  <si>
    <t>HYDRODYNAMIC LENSES: Speedo's widest curved goggle lenses reduce drag and increase panoramic viewing underwater</t>
  </si>
  <si>
    <t>ANTI-GLARE: Mirrored goggles reduce glare from the water in bright conditions and protect from direct sunlight</t>
  </si>
  <si>
    <t>ANTI-FOG: Crystal clear under and above water vision with anti-fog coated lenses</t>
  </si>
  <si>
    <t>&lt;p&gt;These goggles split the BIFL community hard. Competitive swimmers swear by them, with many reporting 4-5 pairs lasting through years of daily chlorine abuse. But recent buyers are seeing strap clasps snap after just 15-20 pool miles, suggesting Speedo might be cutting corners on materials.&lt;/p&gt;&lt;ul&gt;&lt;li&gt;&lt;strong&gt;Built for abuse (sometimes):&lt;/strong&gt; One swimmer's daughter wore them until they fell apart after a full year of daily practice, while another loyal 15-year user now finds the clasps breaking way too early&lt;/li&gt;&lt;li&gt;&lt;strong&gt;Anti-fog coating is a joke:&lt;/strong&gt; Multiple users report it failing within months or even after first use, turning these into recurring-cost goggles unless you enjoy swimming blind&lt;/li&gt;&lt;li&gt;&lt;strong&gt;The comfort trade-off:&lt;/strong&gt; They sit deep in your eye sockets for that watertight seal racers need, but leave painful marks and bruising that make them torture for longer swims&lt;/li&gt;&lt;/ul&gt;&lt;br&gt;&lt;p&gt;&lt;strong&gt;Bottom line:&lt;/strong&gt; Could've been great, but inconsistent quality control means you're gambling on whether you'll get the old bulletproof version or the new fragile one. For $50, that's not a bet the community wants to make.&lt;/p&gt;</t>
  </si>
  <si>
    <t>&lt;p&gt;These goggles score low for repairability due to their sealed, non-serviceable design despite their durability for competitive swimmers.&lt;/p&gt;&lt;ul&gt;&lt;li&gt;&lt;strong&gt;Part availability:&lt;/strong&gt; No official replacement parts available except straps. Long-term users report needing to replace entire goggles when parts fail, with one user noting they buy complete new pairs when clasps snap.&lt;/li&gt;&lt;li&gt;&lt;strong&gt;Design limitations:&lt;/strong&gt; Fixed one-piece lens and frame construction with no way to replace lenses or gaskets. Several users report having to discard otherwise functional goggles when anti-fog coating fails.&lt;/li&gt;&lt;li&gt;&lt;strong&gt;Manufacturer support:&lt;/strong&gt; Limited warranty covers only manufacturing defects for 6-12 months. No repair services or component replacements offered by Speedo.&lt;/li&gt;&lt;/ul&gt;&lt;br&gt;&lt;p&gt;&lt;strong&gt;Bottom line:&lt;/strong&gt; These are consumable swim gear with few repairable components. Competitive swimmers accept replacing them every 1-2 years of heavy use, with the headband clasp being the most common failure point.&lt;/p&gt;</t>
  </si>
  <si>
    <t>&lt;p&gt;Speedo offers a standard warranty for their Socket 2.0 Swimming Goggles, but the exact terms are vaguely communicated and not prominently displayed on product pages.&lt;/p&gt;&lt;ul&gt;&lt;li&gt;&lt;strong&gt;Duration:&lt;/strong&gt; Approximately 6-12 months, though not explicitly stated in readily available documentation.&lt;/li&gt;&lt;li&gt;&lt;strong&gt;Coverage:&lt;/strong&gt; Manufacturing defects only, excluding normal wear-and-tear like anti-fog coating degradation or strap deterioration.&lt;/li&gt;&lt;li&gt;&lt;strong&gt;Process:&lt;/strong&gt; Requires original proof of purchase, contacting customer support through official channels, and avoiding unauthorized repairs.&lt;/li&gt;&lt;/ul&gt;&lt;br&gt;&lt;p&gt;&lt;strong&gt;Bottom line:&lt;/strong&gt; While users report long-term durability, the official warranty is standard at best with limited transparency. The vague terms and focus on manufacturing defects rather than longevity make this an average warranty in the swim gear category.&lt;/p&gt;</t>
  </si>
  <si>
    <t xml:space="preserve">&lt;p&gt;&amp;lt;p&amp;gt;No sustainability claims or evidence found in the reviews. Users focus entirely on performance, durability, and fit without mentioning materials, manufacturing practices, or environmental impact.&amp;lt;/p&amp;gt;&amp;lt;ul&amp;gt;&amp;lt;li&amp;gt;&amp;lt;strong&amp;gt;Durability signals:&amp;lt;/strong&amp;gt; Some competitive swimmers report wearing them until they fall apart after a year of daily use, suggesting decent lifespan for heavy-use sports gear&amp;lt;/li&amp;gt;&amp;lt;li&amp;gt;&amp;lt;strong&amp;gt;Quality concerns:&amp;lt;/strong&amp;gt; Multiple users note declining build quality with clasps snapping after 15-20 miles compared to older pairs lasting much longer&amp;lt;/li&amp;gt;&amp;lt;li&amp;gt;&amp;lt;strong&amp;gt;No eco-info:&amp;lt;/strong&amp;gt; Zero mentions of recycled materials, sustainable packaging, repair programs, or end-of-life considerations&amp;lt;/li&amp;gt;&amp;lt;/ul&amp;gt;&amp;lt;br&amp;gt;&amp;lt;p&amp;gt;&amp;lt;strong&amp;gt;Bottom line:&amp;lt;/strong&amp;gt; Can&amp;#39;t assess sustainability without data. While some pairs last years for competitive swimmers, recent quality issues and lack of any environmental transparency earn a neutral 5.0 score.&amp;lt;/p&amp;gt;&lt;/p&gt;
</t>
  </si>
  <si>
    <t>&lt;p&gt;The Speedo Speed Socket 2.0 goggles are highly regarded among competitive swimmers but polarizing for casual users. Long-term users show remarkable brand loyalty, with many reporting multiple repeat purchases over years or even decades of swimming.&lt;/p&gt;&lt;ul&gt;&lt;li&gt;&lt;strong&gt;Competitive swimmers love them:&lt;/strong&gt; Many report these goggles lasting through daily training for extended periods, with tight seals that don't leak during intense swimming.&lt;/li&gt;&lt;li&gt;&lt;strong&gt;Comfort is divisive:&lt;/strong&gt; The deep eye socket fit that makes them hydrodynamic also causes pain and raccoon eyes for many users, especially during longer swims.&lt;/li&gt;&lt;li&gt;&lt;strong&gt;Durability concerns:&lt;/strong&gt; Some long-term users report declining quality in recent years, with strap clasps breaking sooner and inconsistent manufacturing.&lt;/li&gt;&lt;/ul&gt;&lt;br&gt;&lt;p&gt;&lt;strong&gt;Bottom line:&lt;/strong&gt; A trusted competition-grade goggle that serious swimmers buy repeatedly, but casual swimmers should look elsewhere due to comfort issues and the anti-fog coating that deteriorates relatively quickly.&lt;/p&gt;</t>
  </si>
  <si>
    <t>Speedo's Speed Socket 2.0 goggles are NOT true BIFL items, but represent decent value for competitive swimmers who accept them as consumables. Recent quality control issues have damaged their reputation, with once-reliable clasps now failing prematurely and anti-fog coatings deteriorating rapidly. At $50, you're buying race-ready performance and a water-tight seal at the cost of comfort and repairability. For serious swimmers, they remain a grudging standard despite declining quality, but casual lap swimmers should look elsewhere.</t>
  </si>
  <si>
    <t>"Inconsistent manufacturing quality means you might get a durable pair or one with clasps that fail after just 15-20 pool miles</t>
  </si>
  <si>
    <t>Zero repairability beyond strap replacement—when anti-fog coating fails or clasps break, entire goggles must be replaced</t>
  </si>
  <si>
    <t>Vague 6-12 month warranty covers only manufacturing defects, not the common issues users actually experience</t>
  </si>
  <si>
    <t>Competitive swimmers accept the $50 price tag as the cost of race-ready performance, but casual users won't find value here</t>
  </si>
  <si>
    <t>Polarizing fit creates perfect water-tight seal for races but causes pain and raccoon-eye marks during longer swims</t>
  </si>
  <si>
    <t>Speedo's Socket 2.0 Swimming Goggles feature hydrodynamic curved lenses that reduce drag while providing panoramic underwater visibility. Constructed with durable plastic frames and silicone gaskets, these competition-grade goggles include three interchangeable nose pieces for a customized fit. The mirrored lenses offer anti-glare protection in bright conditions while UV protection shields eyes during outdoor swimming.</t>
  </si>
  <si>
    <t>1-2 years with daily competitive use; longer for occasional swimmers</t>
  </si>
  <si>
    <t>What are the key features of the Speedo Speed Socket 2.0 Goggles?</t>
  </si>
  <si>
    <t>The Speedo Speed Socket 2.0 Goggles feature shatterproof polycarbonate lenses, durable silicone straps, and an ultra-low profile frame. They are designed for high performance, offering a leak-free fit and excellent peripheral vision. Additionally, they include anti-fog technology and UV protection.</t>
  </si>
  <si>
    <t>Do the Speedo Speed Socket 2.0 Goggles offer prescription options?</t>
  </si>
  <si>
    <t>Speedo offers prescription swimming goggles, but they are not specifically designed for the Speed Socket 2.0 model. However, Speedo does provide other prescription goggle options, such as the Pulse Optical Lens Prescription Goggle Kit and the Speedo Mariner Optical Goggle.</t>
  </si>
  <si>
    <t>How do I properly put on the Speedo Speed Socket 2.0 Goggles?</t>
  </si>
  <si>
    <t>To properly put on the goggles, hold the lenses snug to your eye sockets, then pull the goggle strap into place. Adjust the lens position if necessary to achieve an even pressure around your eyes.</t>
  </si>
  <si>
    <t>Why do my Speedo Speed Socket 2.0 Goggles fog up?</t>
  </si>
  <si>
    <t>Goggles fog when warm air meets colder lenses, causing condensation. The Speedo Speed Socket 2.0 Goggles include anti-fog technology to prevent this. Avoid rubbing the insides of the lenses to preserve the coating.</t>
  </si>
  <si>
    <t>What is the purpose of the mirrored lens in the Speedo Speed Socket 2.0 Mirrored Goggles?</t>
  </si>
  <si>
    <t>The mirrored lens in the Speedo Speed Socket 2.0 Mirrored Goggles reduces glare and brightness, making it ideal for swimming in bright conditions. It also provides UV protection and a sleek, low-profile look.</t>
  </si>
  <si>
    <t>Trusted by competitive swimmers for years</t>
  </si>
  <si>
    <t>Maintains watertight seal during racing</t>
  </si>
  <si>
    <t>Low-profile design reduces water resistance</t>
  </si>
  <si>
    <t>Straps replaceable when worn out</t>
  </si>
  <si>
    <t>Anti-fog coating fails within months</t>
  </si>
  <si>
    <t>Uncomfortable for extended swimming sessions</t>
  </si>
  <si>
    <t>Strap clasps prone to breaking early</t>
  </si>
  <si>
    <t>No repair options beyond replacement straps</t>
  </si>
  <si>
    <t>{"frequency":{"frequency":"After each use","description":"Clean goggles after every swim to remove chlorine and chemicals; maintain and store properly to maximize lifespan."},"steps":[{"step":1,"title":"Clean","icon":"clean","description":"Rinse goggles gently in lukewarm fresh water after every swim to remove chlorine and chemicals. Avoid using soap or detergents, as these can damage the anti-fog coating. Do not rub or wipe the inside lens to protect the coating.","products":[{"name":"Gentle fresh water rinse (no additives needed)","price":"Free"}]},{"step":2,"title":"Condition / Maintain","icon":"condition","description":"Allow goggles to air dry flat after rinsing to prevent mold growth. Replace straps or nosepieces if they become worn, using silicone replacements for durability. Avoid scratching or chemical exposure to the lenses.","products":[{"name":"Silicone Replacement Straps","price":"$2-5"},{"name":"Anti-fog spray or wipes","price":"$8-10"}]},{"step":3,"title":"Protect / Store","icon":"protect","description":"Store goggles in their protective pouch, ideally the one provided, to prevent scratches and damage. Keep goggles out of direct sunlight to avoid lens UV damage and degradation of silicone parts.","products":[]}]}</t>
  </si>
  <si>
    <t>Most Speedo swimming goggles, including the Socket 2.0, are manufactured in China and then imported for sale in the US and other markets.</t>
  </si>
  <si>
    <t>swimming goggles, competition swim gear, anti-fog eyewear, uv protection, hydrodynamic design, mirrored lenses, interchangeable nose pieces, water sports equipment, competitive swimming</t>
  </si>
  <si>
    <t>Competitive swimming training, Racing competitions, Outdoor pool swimming, Open water swimming</t>
  </si>
  <si>
    <t>""One swimmer's daughter wore them until they fell apart after a full year of daily practice, while another loyal 15-year user now finds the clasps breaking way too early." – Durability review</t>
  </si>
  <si>
    <t>A trusted competition-grade goggle that serious swimmers buy repeatedly, but casual swimmers should look elsewhere due to comfort issues and deteriorating anti-fog coating." – Social consensus</t>
  </si>
  <si>
    <t>Beyerdynamic</t>
  </si>
  <si>
    <t>DT 770 Pro 80 OHM Headphones</t>
  </si>
  <si>
    <t>https://www.amazon.com/Beyerdynamic-DT-770-80-Professional/dp/B071XKQQ57?crid=UFCAFK9QTYCA&amp;amp;dib=eyJ2IjoiMSJ9.tb7Qd7uoPn2lNYQeuT4TlybHx9DcHnMlgkvnt5UsRBg.hQbXNAgcL4lLa9mZir9C_3oeF-NkWSzoqfQCMY3GY4w&amp;amp;dib_tag=se&amp;amp;keywords=DT1770%2B80%2Bohm&amp;amp;qid=1717047034&amp;amp;sprefix=dt1770%2B80%2Bohm%2Caps%2C219&amp;amp;sr=8-1&amp;amp;th=1&amp;amp;linkCode=ll1&amp;amp;tag=buyitforlife08-20&amp;amp;linkId=8984a811b876ade764ac020ce1d8e047&amp;amp;language=en_US&amp;amp;ref_=as_li_ss_tl</t>
  </si>
  <si>
    <t>https://amzn.to/43n0zu8</t>
  </si>
  <si>
    <t>B071XKQQ57</t>
  </si>
  <si>
    <t>https://docs.google.com/document/d/1mWc-PGfqLt9yhwshI5yFhk0f3AtbBcXrsn-BVlCqNhA</t>
  </si>
  <si>
    <t>https://docs.google.com/document/d/14JllWu2OblCMMXx9TUXLFmYmd2rbmNvjN2y6izh6WJI/edit</t>
  </si>
  <si>
    <t>https://docs.google.com/document/d/1zmiJJLI56KD2wK7MeZLSbj3Y_iA6l8zh-ZZxx9eT_ts/edit</t>
  </si>
  <si>
    <t>https://docs.google.com/document/d/1ly4wuUWJnc_BjT49MQWYR7j0kFqV5Lcb-vtET7o-kUQ/edit</t>
  </si>
  <si>
    <t>https://docs.google.com/document/d/1h7_W7VbZiePrFZQ8f5brVB9BTF0WGL3HMbET4aTcYiw/edit</t>
  </si>
  <si>
    <t>https://www.amazon.com/stores/beyerdynamic/page/0E53CFBF-D1F5-4892-B3D7-6EAEE05124B2?is_byline_deeplink=true&amp;deeplink=C3468A4D-1594-4E05-85E8-D8E00E1605ED&amp;redirect_store_id=0E53CFBF-D1F5-4892-B3D7-6EAEE05124B2&amp;lp_asin=B071XKQQ57&amp;ref_=ast_bln&amp;store_ref=bl_ast_dp_brandLogo_sto</t>
  </si>
  <si>
    <t>https://m.media-amazon.com/images/I/71lX9GVRCrL._AC_SL1500_.jpg</t>
  </si>
  <si>
    <t>https://m.media-amazon.com/images/I/71lX9GVRCrL._AC_SL1500_.jpg, https://m.media-amazon.com/images/I/71PdNa0xJSL._AC_SL1500_.jpg, https://m.media-amazon.com/images/I/71nCgfpO1OL._AC_SL1500_.jpg, https://m.media-amazon.com/images/I/71TMWI5TG7L._AC_SL1500_.jpg, https://m.media-amazon.com/images/I/71ZXB+qwo1L._AC_SL1500_.jpg, https://m.media-amazon.com/images/I/81M7u3enhtL._AC_SL1500_.jpg, https://m.media-amazon.com/images/I/71RPLLQD9LL._AC_SL1500_.jpg, https://m.media-amazon.com/images/I/71dPwrwn2vL._AC_SL1500_.jpg, https://m.media-amazon.com/images/I/71eCXTy9k3L._AC_SL1500_.jpg, https://m.media-amazon.com/images/I/717yWDOztrL._AC_SL1500_.jpg, https://m.media-amazon.com/images/I/61PdtwZFnDL._AC_SL1500_.jpg</t>
  </si>
  <si>
    <t>Musical Instruments &gt; Studio Recording Equipment &gt; Headphone &amp; In-Ear Audio Monitors &gt; Headphones</t>
  </si>
  <si>
    <t>Closed over-ear headphones for professional mixing at home or in the studio Perfect for studio recordings thanks to the their pure and high-resolution sound Hard-wearing, durable, and robust workmanship Made in Germany The world famous DT770 Pro Headphones deliver unmatched quality in sound reproduction at an incredible price. No matter your application, tracking, mixing, critical listening, even gaming, your DT770's will deliver sound you can rely on - every time. Sound - Unique design, construction and innovation give the DT770's superb sound reproduction across all frequencies. Custom built diaphrams in our production facilities in Germany deliver consistent performance to the listener Connectivity technology: Wired Connector type: 3.5mm Stereo Included components: 1/4" Gold Plated Adapter</t>
  </si>
  <si>
    <t>Closed reference headphone for control and monitoring applications. The DT 770 PRO is a closed dynamic headphone which has been designed for critical music and sound monitoring. The single-sided cable makes the handling of the headphone easy.
The world famous DT770 Pro Headphones deliver unmatched quality in sound reproduction at an incredible price. No matter your application, tracking, mixing, critical listening, even gaming, your DT770's will deliver sound you can rely on - every time.
Sound - Unique design, construction and innovation give the DT770's superb sound reproduction across all frequencies. Custom built diaphragms in our production facilities in Germany deliver consistent performance to the listener.
Quality - DT770's have proven after over 30 years of use in the best studios and sound stages around the world that they perform to the highest level every time. Made to Measure from Germany.
Reliability - DT770's are ruggedly built to last, yet lightweight and comfortable to wear over long periods.
 The Made in Germany quality promise applies to product development and manufacture: the designs of beyerdynamic engineers and designers in Heilbronn are then built by approximately 180 highly qualified employees in Germany – mostly by hand.
All products and key technologies are developed in Germany at the company headquarters in Heilbronn. Instead of outsourcing design assignments or purchasing finished solutions from third-party manufacturers abroad, beyerdynamic retains the know-how of its personnel in-house.</t>
  </si>
  <si>
    <t>Faux Leather</t>
  </si>
  <si>
    <t>10 x 8 x 5 inches</t>
  </si>
  <si>
    <t>Closed over-ear headphones for professional mixing at home or in the studio</t>
  </si>
  <si>
    <t>Perfect for studio recordings thanks to the their pure and high-resolution sound</t>
  </si>
  <si>
    <t>Hard-wearing, durable, and robust workmanship Made in Germany</t>
  </si>
  <si>
    <t>The world famous DT770 Pro Headphones deliver unmatched quality in sound reproduction at an incredible price. No matter your application, tracking, mixing, critical listening, even gaming, your DT770's will deliver sound you can rely on - every time.</t>
  </si>
  <si>
    <t>Sound - Unique design, construction and innovation give the DT770's superb sound reproduction across all frequencies. Custom built diaphrams in our production facilities in Germany deliver consistent performance to the listener</t>
  </si>
  <si>
    <t>&lt;p&gt;These headphones are genuine workhorses, with users reporting 9+ years of daily abuse. The spring steel headband and replaceable parts create a repairable fortress that survives where others fail.&lt;/p&gt;&lt;ul&gt;&lt;li&gt;&lt;strong&gt;Built like a tank:&lt;/strong&gt; One user says after 9 years of being tossed on floors and carried without a case through multiple moves, they're still going strong. Another mentions the sturdy spring steel headband handles serious punishment.&lt;/li&gt;&lt;li&gt;&lt;strong&gt;Replaceable everything (except the cable):&lt;/strong&gt; Users regularly swap out velour earpads and headband pads after years of use, essentially refreshing the headphones. One person even got a free cable repair six years out of warranty.&lt;/li&gt;&lt;li&gt;&lt;strong&gt;Known weak point:&lt;/strong&gt; The plastic sliders connecting earcups to headband crack after heavy use, and that permanently attached cable is everyone's biggest fear - run over it with a chair and you need professional repair.&lt;/li&gt;&lt;/ul&gt;&lt;br&gt;&lt;p&gt;&lt;strong&gt;Bottom line:&lt;/strong&gt; Finally, studio headphones that can take a beating. The non-detachable cable is the Achilles' heel, but with proper care these are a 10+ year investment that actually improves with age as they break in.&lt;/p&gt;</t>
  </si>
  <si>
    <t>&lt;p&gt;These headphones are designed for long-term use with excellent serviceability for most components, though one significant limitation exists.&lt;/p&gt;&lt;ul&gt;&lt;li&gt;&lt;strong&gt;Part availability:&lt;/strong&gt; Excellent support for replacement parts. Users report successfully replacing velour earpads and headband padding after years of use to effectively refresh the headphones.&lt;/li&gt;&lt;li&gt;&lt;strong&gt;Construction:&lt;/strong&gt; Spring steel headband and high-quality plastics create a tank-like durability. Multiple reviews mention 5-10+ years of heavy daily use with minimal issues.&lt;/li&gt;&lt;li&gt;&lt;strong&gt;Critical flaw:&lt;/strong&gt; Non-detachable cable is the primary repairability concern. Cable damage requires professional repair rather than simple user replacement, though Beyerdynamic has shown willingness to repair even out-of-warranty units.&lt;/li&gt;&lt;/ul&gt;&lt;br&gt;&lt;p&gt;&lt;strong&gt;Bottom line:&lt;/strong&gt; Nearly everything can be replaced or repaired except the cable, which is the most common failure point. Users report Beyerdynamic providing excellent repair service even 6+ years out of warranty.&lt;/p&gt;</t>
  </si>
  <si>
    <t>&lt;p&gt;Beyerdynamic offers a standard 2-year limited warranty covering manufacturing defects, which is fairly standard in the headphone industry. User experiences suggest the company sometimes goes beyond the stated terms.&lt;/p&gt;&lt;ul&gt;&lt;li&gt;&lt;strong&gt;Coverage:&lt;/strong&gt; 2-year limited warranty against material and manufacturing defects, with accessories and cables only covered for 3 months&lt;/li&gt;&lt;li&gt;&lt;strong&gt;Process:&lt;/strong&gt; Requires proof of purchase, with repair, replacement, or reimbursement at Beyerdynamic's discretion&lt;/li&gt;&lt;li&gt;&lt;strong&gt;Customer experience:&lt;/strong&gt; At least one documented case of Beyerdynamic repairing a cable issue 6 years out of warranty as a courtesy, indicating potential goodwill service beyond the stated terms&lt;/li&gt;&lt;/ul&gt;&lt;br&gt;&lt;p&gt;&lt;strong&gt;Bottom line:&lt;/strong&gt; The warranty itself is average, but Beyerdynamic's apparent willingness to service products beyond the warranty period, plus the exceptional durability and repairability of the headphones themselves, creates a better overall ownership experience.&lt;/p&gt;</t>
  </si>
  <si>
    <t xml:space="preserve">&lt;p&gt;&amp;lt;p&amp;gt;No sustainability information found in reviews. Users focus on durability and repairability but don&amp;#39;t mention eco-certifications, recycled materials, or environmental practices.&amp;lt;/p&amp;gt;&amp;lt;ul&amp;gt;&amp;lt;li&amp;gt;&amp;lt;strong&amp;gt;Durability signals:&amp;lt;/strong&amp;gt; Multiple users report 9+ years of heavy use, with one saying they&amp;#39;ve owned these headphones for more than 9 years and they&amp;#39;ve been through a lot of abuse&amp;lt;/li&amp;gt;&amp;lt;li&amp;gt;&amp;lt;strong&amp;gt;Repairability strength:&amp;lt;/strong&amp;gt; Nearly all components are user-replaceable according to reviews, with users frequently replacing velour earpads and headband pads after years of use&amp;lt;/li&amp;gt;&amp;lt;li&amp;gt;&amp;lt;strong&amp;gt;Material concern:&amp;lt;/strong&amp;gt; Plastic sliders prone to cracking after heavy use suggests some components aren&amp;#39;t optimized for circularity&amp;lt;/li&amp;gt;&amp;lt;/ul&amp;gt;&amp;lt;br&amp;gt;&amp;lt;p&amp;gt;&amp;lt;strong&amp;gt;Bottom line:&amp;lt;/strong&amp;gt; Built to last with excellent repairability, but zero evidence of sustainable materials, ethical sourcing, or environmental initiatives from user feedback.&amp;lt;/p&amp;gt;&lt;/p&gt;
</t>
  </si>
  <si>
    <t>&lt;p&gt;The Beyerdynamic DT 770 Pro is a BIFL favorite with consistent praise across Reddit and Amazon for its exceptional durability and repairability.&lt;/p&gt;&lt;ul&gt;&lt;li&gt;&lt;strong&gt;Build quality:&lt;/strong&gt; Routinely described as built like a tank with many users reporting 5-10+ years of daily use without failure, surviving drops, travel, and constant use.&lt;/li&gt;&lt;li&gt;&lt;strong&gt;Comfort:&lt;/strong&gt; Velour earpads widely praised as pillowy and comfortable for 8+ hour sessions, though initial clamping force requires breaking in.&lt;/li&gt;&lt;li&gt;&lt;strong&gt;Limitations:&lt;/strong&gt; Non-detachable cable is the primary BIFL concern as it's a potential failure point. The bright treble (Beyer peak) can be harsh for some users.&lt;/li&gt;&lt;/ul&gt;&lt;br&gt;&lt;p&gt;&lt;strong&gt;Bottom line:&lt;/strong&gt; A true BIFL workhorse with legendary durability, excellent manufacturer support, and user-replaceable parts that extend its already impressive lifespan. Near-unanimous community recommendation for those seeking long-term audio investment.&lt;/p&gt;</t>
  </si>
  <si>
    <t>The Beyerdynamic DT 770 Pro headphones earn their BIFL status through exceptional 9+ year durability and serviceability. They're built like tanks with replaceable components that keep them viable for a decade or more. The Achilles heel is the non-detachable cable—the most common failure point requiring professional repair. Perfect for audio professionals and enthusiasts wanting studio-quality sound in a nearly indestructible package. The 2-year warranty is average, but Beyerdynamic's reputation for servicing even out-of-warranty units adds significant value.</t>
  </si>
  <si>
    <t>"Tank-like construction with spring steel headband withstands years of abuse, improving sonically as they break in</t>
  </si>
  <si>
    <t>Nearly everything is user-replaceable except the critical non-detachable cable—the primary failure point</t>
  </si>
  <si>
    <t>Standard 2-year warranty, but documented cases of Beyerdynamic repairing units 6+ years out of warranty</t>
  </si>
  <si>
    <t>Exceptional value for serious listeners—$150-200 for headphones that reliably last a decade with proper care</t>
  </si>
  <si>
    <t>Near-unanimous praise from the BIFL community for longevity, comfort during marathon sessions, and manufacturer support</t>
  </si>
  <si>
    <t>The Beyerdynamic DT 770 Pro 80 OHM Headphones are studio-grade, closed-back monitors built for professional durability and sound quality. Featuring a spring steel headband, velour earpads, and German engineering, these headphones deliver consistent performance through years of daily use. With replaceable components and tank-like construction, they're designed to withstand intensive studio sessions, mixing, and critical listening applications.</t>
  </si>
  <si>
    <t>8-10+ years with regular use, potentially longer with part replacements</t>
  </si>
  <si>
    <t>Are the Beyerdynamic DT 770 Pro 80 Ohm Headphones suitable for making music?</t>
  </si>
  <si>
    <t>Yes, the DT 770 Pro 80 Ohm headphones are suitable for making music, especially for general music creation and podcast recording. However, professionals may prefer the 250 Ohm version for superior sound quality with appropriate audio equipment. The 80 Ohm version is optimized for high listening levels and is commonly used in recording studios.</t>
  </si>
  <si>
    <t>What is the difference between the DT 770 Pro 80 Ohm and 250 Ohm versions?</t>
  </si>
  <si>
    <t>The main difference between the 80 Ohm and 250 Ohm versions lies in their application and sound quality. The 80 Ohm version is designed for high volume needs, such as in recording studios, while the 250 Ohm version offers better sound quality with more pronounced bass and requires more powerful amplification.</t>
  </si>
  <si>
    <t>Do the Beyerdynamic DT 770 Pro 80 Ohm Headphones have noise-canceling features?</t>
  </si>
  <si>
    <t>No, the Beyerdynamic DT 770 Pro 80 Ohm Headphones do not have active noise-canceling features. They are designed to provide a wired and balanced listening experience, which means external noise can interfere with the listening experience.</t>
  </si>
  <si>
    <t>Are the Beyerdynamic DT 770 Pro Headphones compatible with non-amplified sources like laptops or mobile devices?</t>
  </si>
  <si>
    <t>While the 80 Ohm version can be used with non-amplified sources like laptops, it is better suited to higher power amplifiers. For use with lower power devices like mobile phones, the 32 Ohm version is more suitable.</t>
  </si>
  <si>
    <t>What type of coil design does the DT 770 Pro 80 Ohm use, and how does it affect sound quality?</t>
  </si>
  <si>
    <t>The DT 770 Pro 80 Ohm uses an overhanging coil design, which provides better electrical power handling but results in a slightly different distortion behavior compared to models with suspended coils. This design impacts the sound quality by affecting the treble and bass ranges.</t>
  </si>
  <si>
    <t>Tank-like durability lasting 9+ years</t>
  </si>
  <si>
    <t>Replaceable earpads and headband cushions</t>
  </si>
  <si>
    <t>Comfortable velour pads for long sessions</t>
  </si>
  <si>
    <t>Excellent service even beyond warranty period</t>
  </si>
  <si>
    <t>Non-detachable cable is failure risk</t>
  </si>
  <si>
    <t>Plastic sliders prone to cracking</t>
  </si>
  <si>
    <t>Bright treble can sound harsh</t>
  </si>
  <si>
    <t>Initial headband clamping force uncomfortable</t>
  </si>
  <si>
    <t>{"frequency":{"frequency":"Weekly","description":"Regular cleaning maintains hygiene and performance of the headphones."},"steps":[{"step":1,"title":"Clean","icon":"clean","description":"Use a microfibre cloth to clean the headband, ear cups, and ear pads. For velour ear pads (like those in the DT 770 PRO), a dry cloth is recommended. For stubborn dirt, a slightly damp cloth can be used. Avoid using soap or harsh chemicals.","products":[{"name":"Microfibre Cloth","price":"$5"}]},{"step":2,"title":"Condition / Maintain","icon":"condition","description":"Maintaining the headphones involves ensuring that moving parts are free from dust and dirt. For certain materials, like genuine leather, occasional use of leather care products can help maintain suppleness. Check the headphones for any damaged parts and replace them if necessary.","products":[{"name":"Leather Care Products","price":"$10-15"}]},{"step":3,"title":"Protect / Store","icon":"protect","description":"Store the headphones in a protective case or pouch when not in use to prevent damage. Avoid exposure to extreme temperatures or moisture, as these can affect the materials and electronics.","products":[{"name":"Headphone Case","price":"$20-30"}]}]}</t>
  </si>
  <si>
    <t>DT 770 Pro 80 OHM headphones are handmade and assembled in Germany at Beyerdynamic's Heilbronn facility.</t>
  </si>
  <si>
    <t>studio headphones, closed-back, professional audio, durable headphones, german engineering, replaceable parts, velour earpads, high-resolution sound, long-lasting audio gear</t>
  </si>
  <si>
    <t>Professional audio mixing, Long-duration studio sessions, Critical listening, Home recording, Daily music enjoyment</t>
  </si>
  <si>
    <t>""After 9 years of being tossed on floors and carried without a case through multiple moves, they're still going strong." – Reddit user</t>
  </si>
  <si>
    <t>Built like a tank with replaceable parts that let you refresh them completely after years of use." – Amazon reviewer</t>
  </si>
  <si>
    <t>Sony</t>
  </si>
  <si>
    <t>MDR-7506 Headphones</t>
  </si>
  <si>
    <t>https://www.amazon.com/Sony-MDR7506-Professional-Diaphragm-Headphone/dp/B000AJIF4E?dib=eyJ2IjoiMSJ9.ceDuNtBUVASTXNnGxeugmtpA2-u9WEGfc2B_YFOZWXzi6E9542s7hifGtCRgSFxBNWFcBY_bC0UYawnlvt-2k2j8hm4ecU4RIq1h60n8OaGe2jbbDNL0c-MT84stHmfTPiGmQWBE4Ks4TIcUzw0Lk1266mSjTlzuAMf0zyN-ZsZgCNZ_J9fJ1wJGwp--HRVbWITuM3_wqdEHTVj165pnCF-eNMifbFQ7lWkw44N7YZE.6JYzKxdHzmqnoFzvDHB1yjXoh8ruGymFMDykQ6nms98&amp;amp;dib_tag=se&amp;amp;keywords=Sony%2BMDR-7506&amp;amp;qid=1717047331&amp;amp;sr=8-1&amp;amp;th=1&amp;amp;linkCode=ll1&amp;amp;tag=buyitforlife08-20&amp;amp;linkId=4fc611fbcbdc1a52abdb050b615cfafd&amp;amp;language=en_US&amp;amp;ref_=as_li_ss_tl</t>
  </si>
  <si>
    <t>https://amzn.to/48ucRo6</t>
  </si>
  <si>
    <t>B000AJIF4E</t>
  </si>
  <si>
    <t>https://docs.google.com/document/d/1HKdD6wm7aHypv5VX-44WplZomJOzqw_GqtFfBk5wdrc</t>
  </si>
  <si>
    <t>https://docs.google.com/document/d/1llg6QX1mOZ75jeQTikp_ze-XEGu6npB6Lk0QYYyP7Ds/edit</t>
  </si>
  <si>
    <t>https://docs.google.com/document/d/1eIrkyqzBIygeGbDHiCWzQgSJWCxc-TNoRJwOOwziU3E/edit</t>
  </si>
  <si>
    <t>https://docs.google.com/document/d/1ski8R21lzB9p3KFT1sICdqyrvJlavYCNrk6VzXkKT4Q/edit</t>
  </si>
  <si>
    <t>https://docs.google.com/document/d/1FX2IkyCaHBxq7llAlJYnlfJXoO90hX1-UckOWn-Urzs/edit</t>
  </si>
  <si>
    <t>https://www.amazon.com/stores/Sony/page/AEA5D08A-7FC6-45D4-B121-C8A6FA25219F?is_byline_deeplink=true&amp;deeplink=80E8F8C7-F691-4F51-BB89-E04156D2DDA4&amp;redirect_store_id=AEA5D08A-7FC6-45D4-B121-C8A6FA25219F&amp;lp_asin=B000AJIF4E&amp;ref_=ast_bln&amp;store_ref=bl_ast_dp_brandLogo_sto</t>
  </si>
  <si>
    <t>https://m.media-amazon.com/images/I/51F-Ok9xuzL._AC_SL1000_.jpg</t>
  </si>
  <si>
    <t>https://m.media-amazon.com/images/I/51F-Ok9xuzL._AC_SL1000_.jpg, https://m.media-amazon.com/images/I/51FMqsO-fVL._AC_SL1208_.jpg, https://m.media-amazon.com/images/I/611Oky-BZVL._AC_SL1200_.jpg, https://m.media-amazon.com/images/I/61zl9nzrCBL._AC_SL1500_.jpg, https://m.media-amazon.com/images/I/611VNLM0+qL._AC_SL1500_.jpg, https://m.media-amazon.com/images/I/610LfIXejnL._AC_SL1500_.jpg, https://m.media-amazon.com/images/I/61WINXi7TSL._AC_SL1500_.jpg, https://m.media-amazon.com/images/I/71jpelvETTL._AC_SL1500_.jpg, https://m.media-amazon.com/images/I/61++3sJ2aDL._AC_SL1500_.jpg, https://m.media-amazon.com/images/I/61gmdG4U8xL._AC_SL1500_.jpg, https://m.media-amazon.com/images/I/61DOU5LIbaL._AC_SL1500_.jpg, https://m.media-amazon.com/images/I/51j1cilIcOL._AC_SL1500_.jpg</t>
  </si>
  <si>
    <t>Neodymium magnets and 40 millimeter drivers for powerful, detailed sound.Specific uses for product : Professional audio system,Home audio system Closed ear design provides comfort and outstanding reduction of external noises 9.8 foot cord ends in gold plated plug and it is not detachable; 1/4 inch adapter included Folds up for storage or travel in provided soft case Frequency Response: 10 Hertz to 20 kilohertz These large diaphragm, foldable headphones feature a rugged construction, a secure, highly effective closed ear design Connectivity technology : Wired</t>
  </si>
  <si>
    <t>Product Description               Sony MDR7506 Professional Stereo Headphones are ideal for sound monitoring in recording studios, radio, film production, video, electronic news gathering - and virtually any application where high quality sound is required. The closed-ear design MDR-7506 is outrageously popular in pro and home recording studios. It features a rugged design, convenient folding construction, 40mm driver units, gold connectors and a professional-quality OFC (oxygen free copper) cord. Sony 7500 Series headphones offer a practical range of choices for everyone from the casual user to the studio pro. These include the MDR-7506 which is lauded by many professional studios and broadcasters. Features Rugged Design: Proven to be reliable in the toughest situations Folding Construction: Compactness in storage 40mm Driver Unit: For clear, high quality sound reproduction Closed-Ear Design: Comfort and reduction of external noise interference Stereo Unimatch Plug: 1/4 inch and 1/8 inch applications Gold Connectors and OFC Cord: Reliable and stable signal connection and transmission Supplied Soft Case: Protective storage AmericanMusical is an authorized dealer of Sony products.                  Amazon.com               The Sony MDR-7506 Professional Large Diaphragm Headphone is a large diaphragm foldable headphone designed for professional studio and live/broadcast applications. These large diaphragm, foldable headphones feature a rugged construction, a secure, highly effective closed-ear design, and a 40 millimeter driver unit for clean, clear sound reproduction. Designed for professional studio and live/broadcast applications. Click here for a larger image 9.8 foot cord ends in a gold 3.5mm plug; 1/4-inch adapter included. Headband with generous padding for added comfort. Professional SoundA neodymium magnet provides excellent power-handling, and 40-millimeter drivers deliver high-quality sound, with a wide frequency response of 10 Hz - 20 kHz.Enjoy crystal-clear highs, present mids, and an extended low-end, for accurate monitoring.Comfort and IsolationThe MDR-7506s feature a closed-ear design, which provides both comfort and outstanding reduction of external noises. Comfort is only enhanced by the generous headband padding.A 9.8-foot coiled cord provides more than enough slack for working in a studio without removing the phones, whether you're the performer, the engineer, or both.AccessoriesThe included Stereo UniMatch plug allows use in both 1/4-inch and 1/8-inch applications, and a soft case for protective storage is included with the headphones--fold them up and stow them a way safely.MDR-7506 Specs Headphone Type: Dynamic, closed Magnet Type: Neodymium Driver Size: 40.0 mm Frequency Response: 10Hz - 20 kHz Impedance: 63 Ohms Sensitivity (db): 106dB/mW Power Handling Capacity: 1000mW Plug Type: Gold, Stereo Unimatch plug 1/4" and 1/8" Cord Length: 9.8 feet Weight: 8.1 oz. What's in the BoxSony MDR-7506 Headphones, 1/4-Inch Adapter, Soft Case               
                        From the Manufacturer               Sony MDR7506 Professional Stereo Headphones are ideal for sound monitoring in recording studios, radio, film production, video, electronic news gathering - and virtually any application where high quality sound is required. The closed-ear design MDR-7506 is outrageously popular in pro and home recording studios. It features a rugged design, convenient folding construction, 40mm driver units, gold connectors and a professional-quality OFC (oxygen free copper) cord. Sony 7500 Series headphones offer a practical range of choices for everyone from the casual user to the studio pro. These include the MDR-7506 which is lauded by many professional studios and broadcasters. Features Rugged Design: Proven to be reliable in the toughest situations Folding Construction: Compactness in storage 40mm Driver Unit: For clear, high quality sound reproduction Closed-Ear Design: Comfort and reduction of external noise interference Stereo Unimatch Plug: 1/4 inch and 1/8 inch applications Gold Connectors and OFC Cord: Reliable and stable signal connection and transmission Supplied Soft Case: Protective storage AmericanMusical is an authorized dealer of Sony products.             See more</t>
  </si>
  <si>
    <t>Copper, Gold, Neodymium</t>
  </si>
  <si>
    <t>Neodymium magnets and 40 millimeter drivers for powerful, detailed sound.Specific uses for product : Professional audio system,Home audio system</t>
  </si>
  <si>
    <t>Closed ear design provides comfort and outstanding reduction of external noises</t>
  </si>
  <si>
    <t>9.8 foot cord ends in gold plated plug and it is not detachable; 1/4 inch adapter included</t>
  </si>
  <si>
    <t>Folds up for storage or travel in provided soft case</t>
  </si>
  <si>
    <t>Frequency Response: 10 Hertz to 20 kilohertz</t>
  </si>
  <si>
    <t>&lt;p&gt;Finally, something built right. The MDR-7506 is a certified tank that laughs at daily abuse while most modern headphones crumble after a few years.&lt;/p&gt;&lt;ul&gt;&lt;li&gt;&lt;strong&gt;Proven longevity:&lt;/strong&gt; Users report 10, 15, even 25 years of daily use with joints and parts still feeling like new. One reviewer used them near daily for a decade and they refused to break.&lt;/li&gt;&lt;li&gt;&lt;strong&gt;Easily repairable:&lt;/strong&gt; The weak link (earpads) is a $10 fix. Users celebrate how replacement pads that are far better than the originals keep these running indefinitely. Non-detachable cable is the only real repair concern.&lt;/li&gt;&lt;li&gt;&lt;strong&gt;Built for professionals:&lt;/strong&gt; These aren't fashion statements - they're tools. The lightweight plastic that looks cheap actually proves surprisingly rugged under years of studio abuse.&lt;/li&gt;&lt;/ul&gt;&lt;br&gt;&lt;p&gt;&lt;strong&gt;Bottom line:&lt;/strong&gt; At this price, nothing touches their decades-long track record. Just budget for replacement pads every few years and these will outlive your grandkids.&lt;/p&gt;</t>
  </si>
  <si>
    <t>&lt;p&gt;The Sony MDR-7506 headphones are highly repairable with a strong track record of durability spanning decades. Users report pairs lasting 10-25 years of daily use with minimal maintenance.&lt;/p&gt;&lt;ul&gt;&lt;li&gt;&lt;strong&gt;Part availability:&lt;/strong&gt; The main failure point (earpads) has widely available OEM and superior third-party replacements. Users report cheap and easy earpad swaps extending life indefinitely.&lt;/li&gt;&lt;li&gt;&lt;strong&gt;Durability:&lt;/strong&gt; Multiple users attest that after a decade of hard use, all joints and moving parts still feel like new, with the headphones described as surprisingly rugged despite their lightweight appearance.&lt;/li&gt;&lt;li&gt;&lt;strong&gt;Repair limitations:&lt;/strong&gt; The non-detachable coiled cable is the major weak point in repairability - if this fails, repair becomes more technical, requiring internal soldering rather than simple part replacement.&lt;/li&gt;&lt;/ul&gt;&lt;br&gt;&lt;p&gt;&lt;strong&gt;Bottom line:&lt;/strong&gt; These are genuine BIFL headphones with easily replaceable wear items and robust construction, only losing points for the hardwired cable that creates unnecessary repair complexity if it fails.&lt;/p&gt;</t>
  </si>
  <si>
    <t>&lt;p&gt;Sony offers a basic 1-year warranty for the MDR-7506 headphones that covers manufacturing defects for the original purchaser and subsequent owners, which is standard but not exceptional for electronics.&lt;/p&gt;&lt;ul&gt;&lt;li&gt;&lt;strong&gt;Duration:&lt;/strong&gt; 1-year limited warranty from date of purchase - typical for the category but not standout.&lt;/li&gt;&lt;li&gt;&lt;strong&gt;Coverage Limitations:&lt;/strong&gt; Important exclusions include ear pads (a common failure point) and damage from normal wear and tear.&lt;/li&gt;&lt;li&gt;&lt;strong&gt;Claim Experience:&lt;/strong&gt; Requires proof of purchase and delivery to authorized service centers, with repairs/replacements at Sony's discretion.&lt;/li&gt;&lt;/ul&gt;&lt;br&gt;&lt;p&gt;&lt;strong&gt;Bottom line:&lt;/strong&gt; While Sony's warranty is adequate, the real BIFL value comes from the product's legendary durability and repairability rather than its warranty coverage. Users consistently report decades of use, far exceeding the modest warranty period.&lt;/p&gt;</t>
  </si>
  <si>
    <t xml:space="preserve">&lt;p&gt;&amp;lt;p&amp;gt;No sustainability information found in reviews. Users focus entirely on durability and repairability but don&amp;#39;t mention recycled materials, energy efficiency, or environmental practices.&amp;lt;/p&amp;gt;&amp;lt;ul&amp;gt;&amp;lt;li&amp;gt;&amp;lt;strong&amp;gt;Repairability:&amp;lt;/strong&amp;gt; Multiple users praise replaceable earpads extending product life indefinitely, though this is more about longevity than eco-consciousness&amp;lt;/li&amp;gt;&amp;lt;li&amp;gt;&amp;lt;strong&amp;gt;Longevity claims:&amp;lt;/strong&amp;gt; Many report using same pair for 10-25 years with daily use, reducing replacement cycles&amp;lt;/li&amp;gt;&amp;lt;li&amp;gt;&amp;lt;strong&amp;gt;No eco evidence:&amp;lt;/strong&amp;gt; Zero mentions of recycled components, packaging waste, manufacturing footprint, or end-of-life disposal options&amp;lt;/li&amp;gt;&amp;lt;/ul&amp;gt;&amp;lt;br&amp;gt;&amp;lt;p&amp;gt;&amp;lt;strong&amp;gt;Bottom line:&amp;lt;/strong&amp;gt; Built to last decades with replaceable parts, which beats disposable alternatives, but Sony provides no transparency on materials sourcing or environmental impact.&amp;lt;/p&amp;gt;&lt;/p&gt;
</t>
  </si>
  <si>
    <t>&lt;p&gt;Sony's MDR-7506 headphones are considered legendary in the BIFL community, with users consistently praising their exceptional longevity and value.&lt;/p&gt;&lt;ul&gt;&lt;li&gt;&lt;strong&gt;Durability:&lt;/strong&gt; Multiple users report their headphones still performing perfectly after 10-25 years of daily use. The construction is described as surprisingly rugged despite being lightweight.&lt;/li&gt;&lt;li&gt;&lt;strong&gt;Repairability:&lt;/strong&gt; While earpads inevitably wear out, they're easily and affordably replaceable, making these headphones essentially immortal with basic maintenance.&lt;/li&gt;&lt;li&gt;&lt;strong&gt;Sound Quality:&lt;/strong&gt; Widely praised for accurate, flat sound reproduction that has made them an industry standard for professionals for decades.&lt;/li&gt;&lt;/ul&gt;&lt;br&gt;&lt;p&gt;&lt;strong&gt;Bottom line:&lt;/strong&gt; Despite minor complaints about stock earpads and the non-detachable coiled cable, these headphones represent the essence of BIFL with their proven multi-decade lifespan, easy serviceability, and consistent performance that justifies their reputation as studio legends.&lt;/p&gt;</t>
  </si>
  <si>
    <t>The Sony MDR-7506 headphones exemplify true BIFL status with documented longevity of 10-25 years of professional use. Their legendary durability combined with easily replaceable earpads creates a virtually immortal tool for audio professionals. While the non-detachable cable presents the only significant repair challenge and the warranty is merely average, these headphones deliver exceptional value through their proven multi-decade lifespan. Perfect for audio professionals, frequent travelers, or anyone who values reliable, accurate sound reproduction without paying premium prices.</t>
  </si>
  <si>
    <t>"Consistently survives 10-25 years of daily professional use while maintaining original performance and structural integrity</t>
  </si>
  <si>
    <t>Highly repairable with the main wear item (earpads) being a simple $10 replacement that extends life indefinitely</t>
  </si>
  <si>
    <t>Standard 1-year warranty is unimpressive, but becomes irrelevant given the proven multi-decade lifespan</t>
  </si>
  <si>
    <t>Exceptional value considering sub-$100 price point for professional-grade performance that outlasts multiple generations of competitors</t>
  </si>
  <si>
    <t>Universally praised within professional audio communities as the definition of reliability, only criticized for the non-detachable cable</t>
  </si>
  <si>
    <t>Sony's MDR-7506 headphones are professional-grade monitoring tools built to withstand decades of studio use. Featuring 40mm drivers with neodymium magnets for accurate sound reproduction across the 10Hz-20kHz range, these closed-back headphones offer excellent noise isolation. Their foldable design, coiled cable with gold-plated plug, and included carrying case make them ideal for both stationary and mobile audio monitoring. The legendary durability makes them a true industry standard.</t>
  </si>
  <si>
    <t>10-25 years with occasional earpad replacement</t>
  </si>
  <si>
    <t>Are the Sony MDR-7506 headphones suitable for casual listening?</t>
  </si>
  <si>
    <t>While the MDR-7506 is optimized for studio monitoring, its balanced sound makes it suitable for casual listening as well. However, it emphasizes accuracy over heavy bass, which might not be ideal for all listeners. They are generally comfortable for extended wear, making them a versatile choice.</t>
  </si>
  <si>
    <t>What is the audio quality like on the Sony MDR-7506?</t>
  </si>
  <si>
    <t>The Sony MDR-7506 is known for its accurate sound reproduction, offering a flat frequency response. Some users find the treble to be clear and detailed, though it can be perceived as harsh by some. The headphones are renowned for their clarity and reliability.</t>
  </si>
  <si>
    <t>Are the Sony MDR-7506 headphones comfortable to wear?</t>
  </si>
  <si>
    <t>Yes, the MDR-7506 headphones are generally comfortable due to their padded ear cushions and adjustable headband. However, they may not be ideal for those who wear glasses as they can press the ears against the glasses' arms.</t>
  </si>
  <si>
    <t>Can the Sony MDR-7506 protect against external noise?</t>
  </si>
  <si>
    <t>The MDR-7506 offers good noise isolation, making them suitable for environments where external noise needs to be minimized. However, in very loud environments, they may not block out all external sounds, requiring users to adjust the volume or position.</t>
  </si>
  <si>
    <t>Are the Sony MDR-7506 headphones durable?</t>
  </si>
  <si>
    <t>The Sony MDR-7506 headphones are known for their rugged design and durability. They feature a sturdy hinge and a thick coiled cable, which can withstand regular use if handled with care.</t>
  </si>
  <si>
    <t>Exceptional durability lasting 10-25 years</t>
  </si>
  <si>
    <t>Industry standard for professional sound quality</t>
  </si>
  <si>
    <t>Easily replaceable earpads extend lifespan indefinitely</t>
  </si>
  <si>
    <t>Lightweight yet surprisingly rugged construction</t>
  </si>
  <si>
    <t>Non-detachable cable requires soldering to repair</t>
  </si>
  <si>
    <t>Stock earpads wear quickly and uncomfortably</t>
  </si>
  <si>
    <t>Basic 1-year warranty with limited coverage</t>
  </si>
  <si>
    <t>No sustainability or recycling information available</t>
  </si>
  <si>
    <t>{"frequency":{"frequency":"As Needed","description":"Clean and maintain when visibly dirty or showing signs of wear."},"steps":[{"step":1,"title":"Clean","icon":"clean","description":"Gently wipe the headphones with a soft cloth and a mild soap solution. Avoid using harsh chemicals or exposing the headphones to water. Regular cleaning helps maintain sound quality and hygiene.","products":[{"name":"Soft Cloth","price":"$0 (household item)"},{"name":"Mild Soap Solution","price":"$0 (household item)"}]},{"step":2,"title":"Condition / Maintain","icon":"condition","description":"Inspect and replace worn-out earpads and other components as needed. Use replacement parts from trusted sources to ensure compatibility and performance.","products":[{"name":"BrainWavz Perforated Earpads for Sony MDR-7506","price":"$20"}]},{"step":3,"title":"Protect / Store","icon":"protect","description":"Store the headphones in a protective case or pouch when not in use. Avoid applying weight or pressure that could cause deformation. Keep them away from medical devices that may interact with the headphones' magnets.","products":[{"name":"Carrying Pouch","price":"$10"}]}]}</t>
  </si>
  <si>
    <t>Production of the Sony MDR-7506 was originally in Japan but shifted to China in recent years; current models are manufactured in China.</t>
  </si>
  <si>
    <t>studio headphones, professional audio, monitoring headphones, closed-back, foldable headphones, durable headphones, neodymium drivers, noise isolation, sony audio, long-lasting electronics</t>
  </si>
  <si>
    <t>Professional audio monitoring, Home studio recording, Field recording, Broadcast production, Critical listening</t>
  </si>
  <si>
    <t>""One reviewer used them near daily for a decade and they refused to break. The lightweight plastic that looks cheap actually proves surprisingly rugged." – Reddit user</t>
  </si>
  <si>
    <t>Users report pairs lasting 10-25 years of daily use with minimal maintenance. All joints and moving parts still feel like new after a decade." – Amazon reviewer</t>
  </si>
  <si>
    <t>Smokey Mountain Smoker</t>
  </si>
  <si>
    <t>https://www.amazon.com/Weber-731001-Mountain-22-Inch-Charcoal/dp/B001I8ZTJA?crid=1BVESWYUTKGOA&amp;amp;dib=eyJ2IjoiMSJ9.VaqhDphn6e26HaLvpLt8EY99OsXWK0F3Z89HEV8sGgqI9lNF6UdYd56lu74wWKig-YINUP7aznWlDhjT-pZGG-LUSmH-aI7CxxkyXNi48dbxlQ95jx7rVGwAPTKuBmCf4r93eHgwPGtbm0BE01YPWPNrcvaNtdHkDRuQCE9AvzHFaChsmggftRNcEJT6038YAl0DYKCS88mZqOlQZON9MRZFm85akgZ6Diwc2iG83jc.0yYRG9-YukfR1dIP8nTmZo9BtqNny1fH8z_9fKWsakY&amp;amp;dib_tag=se&amp;amp;keywords=weber%2Bsmokey%2Bmountain%2B22&amp;amp;qid=1718727058&amp;amp;sprefix=Weber%2BSmokey%2BMountain%2B%2Caps%2C92&amp;amp;sr=8-2&amp;amp;th=1&amp;amp;linkCode=ll1&amp;amp;tag=buyitforlife08-20&amp;amp;linkId=1b5c52434eeb35d8029e33b81f6d9daa&amp;amp;language=en_US&amp;amp;ref_=as_li_ss_tl</t>
  </si>
  <si>
    <t>https://amzn.to/47cAizM</t>
  </si>
  <si>
    <t>B001I8ZTJA</t>
  </si>
  <si>
    <t>https://docs.google.com/document/d/1HOIYZl4CqSvI2gsmXSIHOwsB_hfpkBmKpcC0jR0FKGs</t>
  </si>
  <si>
    <t>https://docs.google.com/document/d/1n9TkgzhMrnUJ-Ltvyc-yqhgSHR4jMDpi0QtqTA5wXiY/edit</t>
  </si>
  <si>
    <t>https://docs.google.com/document/d/16KmN1unnCtuUcCNgoD1UUcWqAyAaa-iKsg26eFoDdOU/edit</t>
  </si>
  <si>
    <t>https://docs.google.com/document/d/1oO4_Ew-rAcsxyh5UdDJ06XAcXVcDf99TRPKpBB5h0DM/edit</t>
  </si>
  <si>
    <t>https://docs.google.com/document/d/1rFchwj9x3D1CQrbkGd3jdxWcXHEkloBzsb9rBbiTAAI/edit</t>
  </si>
  <si>
    <t>https://www.amazon.com/stores/Weber/page/196AE405-0213-4626-8BBF-F4C33492AEC7?is_byline_deeplink=true&amp;deeplink=C81E8009-C0E3-4D4C-97F6-7DDE949A1F20&amp;redirect_store_id=196AE405-0213-4626-8BBF-F4C33492AEC7&amp;lp_asin=B001I8ZTJA&amp;ref_=ast_bln&amp;store_ref=bl_ast_dp_brandLogo_sto</t>
  </si>
  <si>
    <t>https://m.media-amazon.com/images/I/61-KmUXOm+L._AC_SL1500_.jpg</t>
  </si>
  <si>
    <t>https://m.media-amazon.com/images/I/61-KmUXOm+L._AC_SL1500_.jpg, https://m.media-amazon.com/images/I/71Z3yUZXitL._AC_SL1000_.jpg, https://m.media-amazon.com/images/I/61u6VLKG59L._AC_SL1500_.jpg, https://m.media-amazon.com/images/I/619v13Nb6XL._AC_SL1000_.jpg, https://m.media-amazon.com/images/I/71iDxcaoWgL._AC_SL1000_.jpg, https://m.media-amazon.com/images/I/71FOANZDuaL._AC_SL1500_.jpg, https://m.media-amazon.com/images/I/71M4VLKEp2L._AC_SL1500_.jpg, https://m.media-amazon.com/images/I/711AUXXhMyL._AC_SL1500_.jpg</t>
  </si>
  <si>
    <t>Patio, Lawn &amp; Garden &gt; Grills &amp; Outdoor Cooking &gt; Grills &amp; Smokers &gt; Smokers</t>
  </si>
  <si>
    <t>Porcelain enameled lid, bowl, and center section retain heat and won’t rust or peel Two cooking grates provide ample room for smoking two large items at once Silicone temperature grommet monitors the internal temperature of your smoker Control the temperature of your smoker by easily adjusting the dampers. Smokey Mountain large aluminum fuel door allows grill masters to easily add charcoal Fuel door comes off to make adding charcoal or wood easier while smoking</t>
  </si>
  <si>
    <t>Weber 22-inch Smokey Mountain Cooker, Charcoal Smoker,Black*</t>
  </si>
  <si>
    <t>24"D x 23"W x 48.5"H</t>
  </si>
  <si>
    <t>Porcelain enameled lid, bowl, and center section retain heat and won’t rust or peel</t>
  </si>
  <si>
    <t>Two cooking grates provide ample room for smoking two large items at once</t>
  </si>
  <si>
    <t>Silicone temperature grommet monitors the internal temperature of your smoker</t>
  </si>
  <si>
    <t>Control the temperature of your smoker by easily adjusting the dampers. Smokey Mountain large aluminum fuel door allows grill masters to easily add charcoal</t>
  </si>
  <si>
    <t>Fuel door comes off to make adding charcoal or wood easier while smoking</t>
  </si>
  <si>
    <t>&lt;p&gt;After years of proven performance, the Weber Smokey Mountain earns its reputation as a true BIFL workhorse. Users report their units running strong after 10-14 years of regular use with no rust or deterioration, thanks to heavy-gauge porcelain-enameled steel construction.&lt;/p&gt;&lt;ul&gt;&lt;li&gt;&lt;strong&gt;Built like a tank:&lt;/strong&gt; One user says their 22-inch WSM looks and functions the same today as when new after 14 years, while multiple others confirm zero rust issues despite year-round outdoor storage&lt;/li&gt;&lt;li&gt;&lt;strong&gt;Community-backed longevity:&lt;/strong&gt; The vibrant aftermarket for replacement parts (doors, gaskets, hinges) means you can maintain and upgrade this thing forever — it's the Honda Civic of smokers according to Reddit users&lt;/li&gt;&lt;li&gt;&lt;strong&gt;Minor weak points:&lt;/strong&gt; The flimsy aluminum access door often arrives bent and the dome thermometer is notoriously inaccurate, but both are easily fixed with aftermarket upgrades&lt;/li&gt;&lt;/ul&gt;&lt;br&gt;&lt;p&gt;&lt;strong&gt;Bottom line:&lt;/strong&gt; Finally, a smoker built right. While the door and thermometer need immediate upgrades, the core unit is bombproof and backed by a 10-year warranty on major components. This is the smoker you'll pass down to your kids.&lt;/p&gt;</t>
  </si>
  <si>
    <t>&lt;p&gt;The Weber Smokey Mountain smoker is highly repairable with strong community support and readily available parts.&lt;/p&gt;&lt;ul&gt;&lt;li&gt;&lt;strong&gt;Parts Access:&lt;/strong&gt; Robust aftermarket for upgrades like stainless steel doors, hinges, and gaskets. Many users report fixing the flimsy stock door themselves with simple bending.&lt;/li&gt;&lt;li&gt;&lt;strong&gt;Longevity:&lt;/strong&gt; Multiple users report 10-14 years of service with their units still functioning like new, showing exceptional durability of the core components.&lt;/li&gt;&lt;li&gt;&lt;strong&gt;Simplicity:&lt;/strong&gt; Basic mechanical design with no electronics or complex components to fail. The porcelain-enameled construction prevents rust-through issues.&lt;/li&gt;&lt;/ul&gt;&lt;br&gt;&lt;p&gt;&lt;strong&gt;Bottom line:&lt;/strong&gt; A true BIFL product with a solid 10-year warranty on major components. Simple design allows DIY repair with standard tools, while third-party parts solve the few design weaknesses. Buying this means never needing to replace your smoker.&lt;/p&gt;</t>
  </si>
  <si>
    <t>&lt;p&gt;Weber offers a comprehensive tiered warranty that balances typical industry coverage with exceptional protection for key components. The bowl, lid, and center ring are covered for 10 years against rust/burn-through—the critical parts that determine the smoker's long-term viability.&lt;/p&gt;&lt;ul&gt;&lt;li&gt;&lt;strong&gt;Component coverage:&lt;/strong&gt; 10 years on main components (bowl, lid, center ring), 5 years on plastic parts, and 2 years on all remaining parts&lt;/li&gt;&lt;li&gt;&lt;strong&gt;Claim process:&lt;/strong&gt; Requires proof of purchase, with online claim forms and customer service support available&lt;/li&gt;&lt;li&gt;&lt;strong&gt;User experience:&lt;/strong&gt; Reviews indicate Weber generally honors claims, with users reporting successful warranty service after years of ownership&lt;/li&gt;&lt;/ul&gt;&lt;br&gt;&lt;p&gt;&lt;strong&gt;Bottom line:&lt;/strong&gt; Weber's 10-year coverage on critical components puts this warranty above average, and their history of honoring claims reinforces its value. The multi-tier approach protects what matters most for the smoker's longevity.&lt;/p&gt;</t>
  </si>
  <si>
    <t xml:space="preserve">&lt;p&gt;&amp;lt;p&amp;gt;The Weber Smokey Mountain earns solid marks for being built to last and reducing waste through extreme longevity. Users report their units lasting 14+ years with no rust or deterioration, and the 10-year warranty on main components backs this up.&amp;lt;/p&amp;gt;&amp;lt;ul&amp;gt;&amp;lt;li&amp;gt;&amp;lt;strong&amp;gt;Durability Champion:&amp;lt;/strong&amp;gt; Heavy-gauge porcelain-enameled steel construction means fewer smokers in landfills - users say it looks and functions the same today as when new after a decade of use&amp;lt;/li&amp;gt;&amp;lt;li&amp;gt;&amp;lt;strong&amp;gt;Repair Culture:&amp;lt;/strong&amp;gt; Thriving aftermarket for replacement parts like doors and hinges keeps these units running instead of being replaced&amp;lt;/li&amp;gt;&amp;lt;li&amp;gt;&amp;lt;strong&amp;gt;Energy Efficient:&amp;lt;/strong&amp;gt; Burns charcoal efficiently for 10-16 hours on a single load, reducing fuel consumption compared to other smokers&amp;lt;/li&amp;gt;&amp;lt;/ul&amp;gt;&amp;lt;br&amp;gt;&amp;lt;p&amp;gt;&amp;lt;strong&amp;gt;Bottom line:&amp;lt;/strong&amp;gt; While Weber makes no explicit sustainability claims in marketing, this smoker embodies BIFL principles through sheer durability and repairability. It&amp;#39;s the opposite of planned obsolescence - built like a tank with readily available parts for decades of use.&amp;lt;/p&amp;gt;&lt;/p&gt;
</t>
  </si>
  <si>
    <t>&lt;p&gt;Weber Smokey Mountain is a true BIFL champion that wins exceptional praise from both Amazon reviewers and Reddit's smoking communities for durability, performance, and long-term value.&lt;/p&gt;&lt;ul&gt;&lt;li&gt;&lt;strong&gt;Durability:&lt;/strong&gt; Users regularly report 10-14+ years of trouble-free use with porcelain-enameled steel showing no rust even after years of outdoor exposure.&lt;/li&gt;&lt;li&gt;&lt;strong&gt;Performance:&lt;/strong&gt; Consistently praised for holding steady temperatures for 10-16 hours on one load of charcoal, described as the perfect balance of authentic smoke flavor without the constant babysitting of offset smokers.&lt;/li&gt;&lt;li&gt;&lt;strong&gt;Community:&lt;/strong&gt; Extensive online support community and robust aftermarket modifications (better doors, hinges, thermometers) ensure repairability and customization.&lt;/li&gt;&lt;/ul&gt;&lt;br&gt;&lt;p&gt;&lt;strong&gt;Bottom line:&lt;/strong&gt; Despite minor flaws (flimsy door, inaccurate thermometer) that most users easily fix, this is called the "Honda Civic of smokers" for good reason - dependable, supported, and built to last decades with minimal maintenance.&lt;/p&gt;</t>
  </si>
  <si>
    <t>The Weber Smokey Mountain is a true BIFL champion with an impressive 8.5/10 overall score. This charcoal smoker delivers 10-14 years of reliable service with virtually no degradation thanks to its heavy-gauge porcelain-enameled construction. While the flimsy aluminum door and inaccurate thermometer are immediate weak points, both are easily upgraded via robust aftermarket options. Perfect for serious smokers who want set-and-forget operation without the price tag of premium competitors. The 10-year warranty on critical components backs up its reputation as the 'Honda Civic of smokers' – dependable, repairable, and built to outlast its competition.</t>
  </si>
  <si>
    <t>"Exceptional durability with users reporting 14+ years of regular use with original parts still functioning perfectly, even with year-round outdoor exposure</t>
  </si>
  <si>
    <t>Simple mechanical design with no electronics to fail and robust aftermarket for replacement parts ensures decades of repairability</t>
  </si>
  <si>
    <t>10-year warranty on critical components (bowl, lid, center ring) with evidence Weber consistently honors claims</t>
  </si>
  <si>
    <t>Delivers premium smoking performance for 10-16 hours per load of charcoal while costing significantly less than high-end alternatives</t>
  </si>
  <si>
    <t>Community consensus marks this as the gold standard entry-level smoker with only two consistent complaints (door, thermometer) that are easily fixed</t>
  </si>
  <si>
    <t>The Weber Smokey Mountain Smoker features heavy-gauge porcelain-enameled steel construction that withstands years of outdoor use without rust or deterioration. With dual cooking grates for ample capacity, precise temperature control via adjustable dampers, and a removable fuel door for easy charcoal management, this smoker delivers consistent results for serious barbecue enthusiasts. Its simple, effective design and tank-like build quality ensure decades of delicious smoked meats.</t>
  </si>
  <si>
    <t>10-15+ years with standard maintenance</t>
  </si>
  <si>
    <t>Does a new Weber Smokey Mountain Smoker need to be seasoned before use?</t>
  </si>
  <si>
    <t>Yes, seasoning a new Weber Smokey Mountain Smoker is recommended to cure the surfaces and improve performance. This involves running a burn-in process to remove factory residues and prepare the smoker for cooking, improving heat control and smoke distribution.</t>
  </si>
  <si>
    <t>How do you control temperature on the Weber Smokey Mountain Smoker?</t>
  </si>
  <si>
    <t>Temperature control is managed by adjusting the dampers on the smoker to regulate airflow and heat. The smoker includes a built-in silicone temperature grommet (thermometer) to monitor internal temperature, allowing precise control for smoking.</t>
  </si>
  <si>
    <t>What fuel can be used in the Weber Smokey Mountain Smoker?</t>
  </si>
  <si>
    <t>The smoker uses charcoal as the primary fuel, and wood chunks can be added for smoke flavor. It is not designed to use logs instead of charcoal, but wood chunks sized for smokers are commonly used to enhance flavor.</t>
  </si>
  <si>
    <t>What is the cooking capacity of the Weber Smokey Mountain Smoker?</t>
  </si>
  <si>
    <t>The Weber Smokey Mountain Smoker has two cooking grates allowing for smoking two large items simultaneously or multiple racks of ribs, providing ample room for slow smoking large quantities of meat.</t>
  </si>
  <si>
    <t>What warranty does the Weber Smokey Mountain Smoker come with?</t>
  </si>
  <si>
    <t>The Weber Smokey Mountain Smoker comes with a 10-year warranty against rust-through and burn-through on the bowl and lid, a 5-year warranty on plastic components excluding fading and discoloration, and a 2-year warranty on all other parts.</t>
  </si>
  <si>
    <t>Lasts 10-14 years with minimal maintenance</t>
  </si>
  <si>
    <t>Heavy-gauge porcelain-enameled steel prevents rust</t>
  </si>
  <si>
    <t>Holds steady temperature for 10-16 hours</t>
  </si>
  <si>
    <t>Excellent 10-year warranty on critical components</t>
  </si>
  <si>
    <t>Stock door is flimsy and often arrives bent</t>
  </si>
  <si>
    <t>Factory thermometer is notoriously inaccurate</t>
  </si>
  <si>
    <t>Requires aftermarket upgrades for best performance</t>
  </si>
  <si>
    <t>Slightly higher price than entry-level smokers</t>
  </si>
  <si>
    <t>{"frequency":{"frequency":"After each use","description":"Clean and maintain the Smokey Mountain Smoker regularly to ensure optimal performance and longevity."},"steps":[{"step":1,"title":"Clean","icon":"clean","description":"Remove ash and charcoal residue by scooping out the firebox into an ash container. Use a grill brush or crumpled aluminum foil to loosen food residue from grates. Wash the smoker with mild detergent and water, avoiding harsh chemicals. Rinse thoroughly and dry.","products":[]},{"step":2,"title":"Condition / Maintain","icon":"condition","description":"Check and clean vents and dampers regularly for proper airflow. Inspect gaskets and seals for wear; replace if necessary. Lubricate hinges with food-grade oil to prevent rust.","products":[{"name":"Food-grade oil","price":"$5-10"}]},{"step":3,"title":"Protect / Store","icon":"protect","description":"Before storing, ensure the smoker is cool. Cover it with a waterproof grill cover to protect against elements. Store in a dry area to prevent rust.","products":[]}]}</t>
  </si>
  <si>
    <t>Made in the USA, primarily at Weber's Palatine, Illinois factory, using U.S. and globally sourced components</t>
  </si>
  <si>
    <t>charcoal smoker, barbecue equipment, porcelain-enameled steel, outdoor cooking, temperature control, smoking meat, weber smoker, durable bbq, long-lasting smoker</t>
  </si>
  <si>
    <t>Low and slow barbecue smoking, Large family gatherings, Competition BBQ events, Year-round outdoor cooking</t>
  </si>
  <si>
    <t>""Looks and functions the same today as when new after 14 years, with zero rust issues despite year-round outdoor storage." – Reddit user</t>
  </si>
  <si>
    <t>It's the Honda Civic of smokers - dependable, supported, and built to last decades with minimal maintenance." – Smoking community reviewer</t>
  </si>
  <si>
    <t>3M</t>
  </si>
  <si>
    <t>Speedglas Welding Helmet 9100</t>
  </si>
  <si>
    <t>https://www.amazon.com/3M-Speedglas-Welding-06-0100-30iSW-Auto-Darkening/dp/B015QLZPCU?crid=YV7XDJ4YT6KJ&amp;amp;dib=eyJ2IjoiMSJ9.vwV4cNeucCG_EAppPN8y2lCLAFC5lcW9Ybz_tJgaIaCkxWNJKgQYkCy4lS5JfAHyV-0i2jE3tZ0sk_zFPPm_kwN_PX4LznG4uSE3ITms_HPh740vc9BiQ-kgKY-Q-wGs6zXrhu9Tz3d1iur7IKUGCiyjfHqApp7wD3b9Bl7GGGnL1IJDj1sWFt1TuhjkhkUHlnFzRyVUwscUe1k_hxzvpDGoLGPgeEpZnL_AqNkr85FpmJPPnP5sCZzgL5heRW6_h1I6hnEImovL3eDwGHdYV9m_VvCEQU13BUSZEi0K8EY.3OwqFK7riDE9t5hqB_JGarDDYuCoU9_Xt5RDrxJ8uEc&amp;amp;dib_tag=se&amp;amp;keywords=3M+Speedglas+Welding+Helmet+9100&amp;amp;qid=1718825114&amp;amp;sprefix=3m+speedglas+welding+helmet+9100%2Caps%2C101&amp;amp;sr=8-2&amp;amp;linkCode=ll1&amp;amp;tag=buyitforlife08-20&amp;amp;linkId=fe69ffe4741f32243cb89f9f694f844f&amp;amp;language=en_US&amp;amp;ref_=as_li_ss_tl</t>
  </si>
  <si>
    <t>https://amzn.to/47tEpZM</t>
  </si>
  <si>
    <t>B015QLZPCU</t>
  </si>
  <si>
    <t>https://docs.google.com/document/d/1pkusb-fgWWEg7c1wwt0YZDwZ-IQ_0ug27Bfg0quT34Q</t>
  </si>
  <si>
    <t>https://docs.google.com/document/d/1Nh_4e5jzAfKsaO8G1V3-Dx8EQqdHYr2DR0kF8GO04Gk/edit</t>
  </si>
  <si>
    <t>https://docs.google.com/document/d/1H6bDJX4_XP6cFwBIEFE_hsmQwnddnw-hs4626QyLDoo/edit</t>
  </si>
  <si>
    <t>https://docs.google.com/document/d/1Ko-YizvY5r_dpVL2NSxVVvwZ_iI8LyuEu3obO0n6dtA/edit</t>
  </si>
  <si>
    <t>https://docs.google.com/document/d/1wn9U-2ygi4WlWvAVTDYCpI3VzmDf3R8dbco4P0ZAsa4/edit</t>
  </si>
  <si>
    <t>https://www.amazon.com/stores/3MIndustrial/page/575660DE-231E-4898-8214-8C83B3E61FB5?lp_asin=B015QLZPCU&amp;ref_=ast_bln&amp;store_ref=bl_ast_dp_brandLogo_sto</t>
  </si>
  <si>
    <t>https://m.media-amazon.com/images/I/61fJrZI6xlL._SL1500_.jpg</t>
  </si>
  <si>
    <t>https://m.media-amazon.com/images/I/61fJrZI6xlL._SL1500_.jpg, https://m.media-amazon.com/images/I/71IQWS+SnzL._SL1500_.jpg, https://m.media-amazon.com/images/I/517pUd7NpjL.jpg, https://m.media-amazon.com/images/I/71FU1xj+LZL._SL1500_.jpg, https://m.media-amazon.com/images/I/71TT2LczLKL._SL1500_.jpg, https://m.media-amazon.com/images/I/91Kq3tPtd5L._SL1500_.jpg, https://m.media-amazon.com/images/I/71AEHXhfIxL._SL1500_.jpg, https://m.media-amazon.com/images/I/71G8iWTF-cL._SL1500_.jpg, https://m.media-amazon.com/images/I/71mNWKJmyBL._SL1500_.jpg</t>
  </si>
  <si>
    <t>Tools &amp; Home Improvement &gt; Safety &amp; Security &gt; Personal Protective Equipment &gt; Head Protection &gt; Welding Helmets</t>
  </si>
  <si>
    <t>IMPROVED OPTICS — 9100XXi Auto Darkening Filter enables more realistic colors to be visible for welders. See your welds and welding pool with more precision, contrast and natural-looking colors FAST AND EASY ACCESS — External welding helmet controls enable grinding and memory modes using 9100XXi silver front panel without removing your gloves TWO MEMORY MODES — Allows a welder to set individual auto darkening filter settings for darkness shade, light-to-dark switching sensitivity and dark-to-light delay with the push button access AUTO-ON TECHNOLOGY — Allows you to grab their welding helmet and get to work quickly by turning to the last setting used EXPANDED PERIPHERAL VISION — Side windows enable a large field of vision making potential hazards such as obstacles and coworkers more visible ANSI Z87.1-2010 — Meets impact standard ANSI Z89.1 — Meets standard when used with an approved hard hat ALSO INCLUDES — Welding cap, carry bag and starter kitFor Industrial/Occupational Use Only — For industrial/occupational use only. Not for consumer sale or use Improved optics allow welders to see more realistic colors The 9100XXi silver front panel houses external controls, enabling fast and easy access to the grinding and memory modes Two memory modes that allow welders to set individual settings for dark shade, light-to-dark switching sensitivity, and dark-to-light delay Grab and go with auto-on allows welders to work quickly External grinding mode activation An improved user interface that is easy to understand Meets ANSI Z87.1-2010 impact standard Welding cap, carry bag, and starter kit included</t>
  </si>
  <si>
    <t>Product Description               The 3M Speedglas Welding Helmet 9100 with Auto Darkening Filter (ADF) 9100XXi can be used for MMAW, TIG, MIG, Tack, Plasma and arc welding processes. This welding helmet with 9100XXi auto darkening filter (ADF) allows you to more readily recognize colors with greater peripheral vision compared to our other models. Improved vision may help you focus on welding setup, welding technique, precision grinding and inspection of just-completed welds. The 9100XXi featuring 3M Speedglas Natural Color Technology helps assists in enhanced weld puddle control with a view that appears lighter, brighter and more realistic. Three arc detection sensors in the lens activate the auto darkening filter quickly after striking an arc. Selectable dark shades 5, 8, 9 through 13 with a light shade of 3 and a viewing area of 72 mm X 107 mm. The 3M Speedglas Silver Front Panel 9100XXi houses external controls, enabling fast and easy access to the grinding and memory modes without removing safety gloves. Disclaimer: 3M industrial and occupational products are intended, labeled, and packaged for sale to trained industrial and occupational customers for workplace use. Unless specifically stated otherwise on the applicable product packaging or literature, these products are not intended, labeled, or packaged for sale to or use by consumers (e.g., for home, personal, primary or secondary school, recreational/sporting, or other uses not described in the applicable product packaging or literature), and must be selected and used in compliance with applicable health and safety regulations and standards (e.g., U.S. OSHA, ANSI), as well as all product literature, user instructions, warnings, and limitations. Misuse of 3M industrial and occupational products may result in injury, sickness, or death. For help with product selection and use, consult your on-site safety professional, industrial hygienist, or other subject matter expert.                  From the Manufacturer                The 3M Speedglas Welding Helmet 9100 with Auto Darkening Filter 9100XXi helps provide professional-grade eye and face protection from debris and harmful radiation while offering better visibility. With improved optics, the 3M Speedglas Auto Darkening Filter 9100XXi allows you to more readily recognize colors as compared to our other models. Welders will see a view that is less green. Colors, shades, tone as well as light and dark contrasts will all stand out with more vivid detail. Many welders will find they have better control of the weld puddle with a view that appears lighter, brighter and more realistic. This may help you focus on your welding set-up, welding technique, precision grinding, and inspection of completed welds.  Switch Between Welding and Grinding in just 2 to 3 Seconds -- all with Your Gloves On  This helmet also comes with the 3M Speedglas Silver Front Panel 9100XXi, which offers the convenience of switching between welding mode and shade 3 grinding mode with a simple "gloves-on" touch of an external button on the silver front panel. There is no need to remove the helmet to change these settings. Memory modes allow accessing one of two pre-set welding modes. Both memory modes have an individual setting for dark shade, light to dark switching sensitivity and dark-to-light delay. An instant "Grab and Go" feature automatically turns the welding filter on to your most recent welding setting whenever you pick up the helmet. To save on power, it automatically shuts down after a period of inactivity.  Auto Darkening Filter Reacts Quickly After Striking an Arc The Speedglas lens features user-selectable dark shades of shades 5, 8, 9 through 13, and a light shade of 3. With a viewing area of 2.8 inches high x 4.2 inches wide (72 mm x 107 mm), the 9100XXi provides the largest viewing area available in the 9100 Series helmets, and an expansive field of view that helps the welder to see the work in progress with minimal obstruction. Three arc detection sensors in the lens activate the auto-darkening filter when an arc is struck. The lens then switches from light to dark shade in approximately 0.1 milliseconds (1/10,000 of a second), giving the welder an instant transition from light to dark shade while maintaining an optimal view for torch placement and weld puddle control. When the weld is complete, the filter automatically returns to light shade 3 with a delay of approximately 40-250 milliseconds, allowing almost immediate inspection of the weld pool and preparation for the next weld. Exhaust vents readily direct your exhaled air out of the helmet, helping to reduce heat, humidity and fogging of the welding filter.  The auto darkening filter can help reduce the need to flip the welding helmet up and down between torch placements, which boosts productivity by reducing the stop-and-start time needed with passive lens welding helmets. This feature can also reduce neck stain from “helmet nodding,” while greatly increasing the accuracy of torch placement. The helmet’s battery life is approximately 2,000 hours. The two Cr2030 3V lithium batteries that power the Auto-Darkening filter are easily accessible and replaceable, extending the helmet life.  The ultimate in comfort with a headband that shapes for a customized fit  3M Speedglas Welding Helmet 9100 with Auto Darkening Filter 9100XXi feature a highly adjustable, ergonomically designed head suspension system featuring: • Two adjustable crown straps for increased stability and weight distribution• Padded front headband designed to evenly distribute pressure• Swivel-mounted smooth ratchet system for simple, precise tightening and ergonomic fit• Snap adjustment of nine different helmet angles• Large knobs for simple adjustment of “prep” and “parking” pivot positions, even while wearing gloves• Fits head sizes 6.25 to 8 (50 to 64 cm) approx.</t>
  </si>
  <si>
    <t>11 x 11 x 10 inches; 1 Pounds</t>
  </si>
  <si>
    <t>IMPROVED OPTICS — 9100XXi Auto Darkening Filter enables more realistic colors to be visible for welders. See your welds and welding pool with more precision, contrast and natural-looking colors</t>
  </si>
  <si>
    <t>FAST AND EASY ACCESS — External welding helmet controls enable grinding and memory modes using 9100XXi silver front panel without removing your gloves</t>
  </si>
  <si>
    <t>TWO MEMORY MODES — Allows a welder to set individual auto darkening filter settings for darkness shade, light-to-dark switching sensitivity and dark-to-light delay with the push button access</t>
  </si>
  <si>
    <t>AUTO-ON TECHNOLOGY — Allows you to grab their welding helmet and get to work quickly by turning to the last setting used</t>
  </si>
  <si>
    <t>EXPANDED PERIPHERAL VISION — Side windows enable a large field of vision making potential hazards such as obstacles and coworkers more visible</t>
  </si>
  <si>
    <t>&lt;p&gt;This helmet can take serious abuse for years, but critical components fail too often for true BIFL status.&lt;/p&gt;&lt;ul&gt;&lt;li&gt;&lt;strong&gt;Built like a tank where it counts:&lt;/strong&gt; Users report 8000+ hours of heavy use with the shell surviving drops, throws, and freezing temps. One pro said it outlasted every other helmet in their shop over 7 years.&lt;/li&gt;&lt;li&gt;&lt;strong&gt;Headgear is the weak link:&lt;/strong&gt; Multiple users replace the adjustment knob yearly, with one replacing headgear 3-4 times in 3 years. For a $800 helmet, that's unacceptable.&lt;/li&gt;&lt;li&gt;&lt;strong&gt;Auto-darkening lens reliability concerns:&lt;/strong&gt; Several reports of lenses getting stuck dark, failing to darken (causing flash burns), or arriving defective. When your core safety feature fails randomly, that's a dealbreaker for some pros who now carry backup helmets.&lt;/li&gt;&lt;/ul&gt;&lt;br&gt;&lt;p&gt;&lt;strong&gt;Bottom line:&lt;/strong&gt; Finally, a helmet that professionals trust with their career—but budget $50-100 yearly for headgear replacements and pray the lens doesn't crap out after warranty.&lt;/p&gt;</t>
  </si>
  <si>
    <t>&lt;p&gt;The 3M Speedglas 9100 offers good long-term use but has mixed repairability characteristics with some maintenance challenges.&lt;/p&gt;&lt;ul&gt;&lt;li&gt;&lt;strong&gt;Common replacement needs:&lt;/strong&gt; Headgear is a known failure point requiring regular replacement every 1-2 years based on heavy users reporting 3-4 replacements over 3 years of use.&lt;/li&gt;&lt;li&gt;&lt;strong&gt;Electronic reliability concerns:&lt;/strong&gt; Multiple users report auto-darkening filter malfunctions that are difficult to field-repair, with some users needing to carry backup helmets due to reliability issues.&lt;/li&gt;&lt;li&gt;&lt;strong&gt;Parts availability:&lt;/strong&gt; Genuine parts exist but require staying within 3M's ecosystem to maintain warranty coverage. Standard consumable components appear readily available.&lt;/li&gt;&lt;/ul&gt;&lt;br&gt;&lt;p&gt;&lt;strong&gt;Bottom line:&lt;/strong&gt; Good repairability for mechanical components but concerning electronic reliability. Core features like the auto-darkening filter are problematic to fix when they fail, despite the helmet's overall physical durability.&lt;/p&gt;</t>
  </si>
  <si>
    <t>&lt;p&gt;3M Speedglas offers a decent multi-tiered warranty with a solid track record of honoring claims, though some components have shorter coverage periods than others.&lt;/p&gt;&lt;ul&gt;&lt;li&gt;&lt;strong&gt;Coverage period:&lt;/strong&gt; 3-year warranty on auto-darkening lens (extendable to 4 years with registration) and 1-year warranty on non-electronic components.&lt;/li&gt;&lt;li&gt;&lt;strong&gt;Claim process:&lt;/strong&gt; Requires proof of purchase and serial number; claims generally processed within 48 hours after product receipt.&lt;/li&gt;&lt;li&gt;&lt;strong&gt;Real-world experience:&lt;/strong&gt; User reports confirm the company honors warranty claims, though headgear components frequently need replacement (every 1-2 years for heavy users).&lt;/li&gt;&lt;/ul&gt;&lt;br&gt;&lt;p&gt;&lt;strong&gt;Bottom line:&lt;/strong&gt; The 3-year coverage on the critical auto-darkening lens is above industry average, and 3M has established a reputation for honoring their policy with reasonable service times and minimal hassle.&lt;/p&gt;</t>
  </si>
  <si>
    <t xml:space="preserve">&lt;p&gt;&amp;lt;p&amp;gt;No sustainability information found in any reviews. Users focus entirely on durability, performance, and safety features without mentioning materials sourcing, manufacturing practices, or environmental impact.&amp;lt;/p&amp;gt;&amp;lt;ul&amp;gt;&amp;lt;li&amp;gt;&amp;lt;strong&amp;gt;Missing eco data:&amp;lt;/strong&amp;gt; Reviews discuss 8000+ hours of use and multi-year lifespans but never address recycled content or end-of-life disposal&amp;lt;/li&amp;gt;&amp;lt;li&amp;gt;&amp;lt;strong&amp;gt;Durability hints:&amp;lt;/strong&amp;gt; Helmet body survives extreme abuse though headgear needs replacement every year, suggesting partial repairability&amp;lt;/li&amp;gt;&amp;lt;li&amp;gt;&amp;lt;strong&amp;gt;No green claims:&amp;lt;/strong&amp;gt; Neither 3M nor users mention carbon footprint, sustainable materials, or circular economy features&amp;lt;/li&amp;gt;&amp;lt;/ul&amp;gt;&amp;lt;br&amp;gt;&amp;lt;p&amp;gt;&amp;lt;strong&amp;gt;Bottom line:&amp;lt;/strong&amp;gt; While built to last (a sustainability plus), zero evidence of eco-conscious design or manufacturing. Score reflects lack of sustainability data rather than poor practices.&amp;lt;/p&amp;gt;&lt;/p&gt;
</t>
  </si>
  <si>
    <t>&lt;p&gt;The 3M Speedglas 9100 series is a true BIFL welding helmet with exceptional reputation among professionals who put it through thousands of hours of abuse.&lt;/p&gt;&lt;ul&gt;&lt;li&gt;&lt;strong&gt;Durability:&lt;/strong&gt; Multiple welders report 7+ years of daily professional use with minimal issues - one mentions 8,000+ hours with only needing to replace headgear occasionally.&lt;/li&gt;&lt;li&gt;&lt;strong&gt;Performance:&lt;/strong&gt; Consistently praised for exceptional optical clarity that actively improves weld quality and allows welders to see details previously impossible.&lt;/li&gt;&lt;li&gt;&lt;strong&gt;Reliability concerns:&lt;/strong&gt; Some users report auto-darkening filter failures and headgear breaking after extended use, requiring replacement.&lt;/li&gt;&lt;/ul&gt;&lt;br&gt;&lt;p&gt;&lt;strong&gt;Bottom line:&lt;/strong&gt; Widely considered the gold standard in welding helmets with near-universal recommendation from professionals despite the premium price; buy once, cry once investment that genuinely improves work quality and lasts a career.&lt;/p&gt;</t>
  </si>
  <si>
    <t>The 3M Speedglas 9100 is a professional-grade welding helmet that approaches BIFL status but falls short of perfection. The shell is nearly indestructible with 7+ years of proven field abuse, but recurring headgear failures and concerning auto-darkening lens reliability issues mean ongoing maintenance costs. Best for career welders who prioritize optical clarity and can justify the premium price with daily use. A high-end professional tool that delivers exceptional performance with the caveat of expected annual maintenance costs.</t>
  </si>
  <si>
    <t>"Tank-like shell endures 8,000+ hours of professional abuse, but expect to replace headgear components yearly ($50-100 annually)</t>
  </si>
  <si>
    <t>Auto-darkening lens occasionally fails without warning—potentially dangerous and difficult to field-repair despite good parts availability</t>
  </si>
  <si>
    <t>3-year warranty on critical lens components (extendable to 4 years) with proven claim fulfillment and reasonable service times</t>
  </si>
  <si>
    <t>Premium price justified for professionals who need exceptional optical clarity that actively improves weld quality</t>
  </si>
  <si>
    <t>Universally considered the gold standard among professional welders despite known maintenance requirements</t>
  </si>
  <si>
    <t>The 3M Speedglas 9100 Welding Helmet delivers professional-grade protection with exceptional optical clarity. Featuring an advanced auto-darkening filter that renders realistic colors, this helmet allows for precise welding and better visibility of the weld pool. The external controls can be operated with gloves, while the expanded peripheral vision enhances workplace safety. Built for demanding environments with customizable memory modes and quick auto-on technology.</t>
  </si>
  <si>
    <t>7-8 years for shell, with headgear needing replacement every 1-2 years</t>
  </si>
  <si>
    <t>What types of welding is the Speedglas 9100 helmet suitable for?</t>
  </si>
  <si>
    <t>The Speedglas 9100 Series is designed for most types of arc welding, offering auto-darkening lenses with seven variable dark shades (5, 8, and 9–13) to accommodate different welding processes and conditions.</t>
  </si>
  <si>
    <t>Does the Speedglas 9100 helmet offer protection against grinding and residual light?</t>
  </si>
  <si>
    <t>Yes, the helmet features a grinding mode for immediate protection during grinding and a delay function that keeps the lens dark for a set time after welding, protecting against residual light.</t>
  </si>
  <si>
    <t>Is the Speedglas 9100 helmet compatible with respirators and hearing protection?</t>
  </si>
  <si>
    <t>The helmet is compatible with most 3M safety spectacles, disposable or reusable welding particulate respirators, and can be used with 3M Peltor hearing protection earmuffs for added safety.</t>
  </si>
  <si>
    <t>How does the Speedglas 9100 helmet enhance visibility and comfort?</t>
  </si>
  <si>
    <t>It has a large, curved viewing area and side windows with shade 5 filters to widen the field of vision, along with an ergonomic, adjustable headband for comfort during extended use.</t>
  </si>
  <si>
    <t>What maintenance is required for the Speedglas 9100 helmet?</t>
  </si>
  <si>
    <t>Regular inspection and replacement of damaged parts are recommended to maintain protection; always follow the user instructions and local safety regulations for proper care and use.</t>
  </si>
  <si>
    <t>Exceptional optical clarity improves weld quality</t>
  </si>
  <si>
    <t>Professionals report 8000+ hours of use</t>
  </si>
  <si>
    <t>Shell survives drops, throws, freezing temps</t>
  </si>
  <si>
    <t>3-year warranty on auto-darkening lens</t>
  </si>
  <si>
    <t>Headgear needs yearly replacement</t>
  </si>
  <si>
    <t>Auto-darkening lens reliability issues reported</t>
  </si>
  <si>
    <t>Premium price point ($800 range)</t>
  </si>
  <si>
    <t>Electronic components difficult to field-repair</t>
  </si>
  <si>
    <t>{"frequency":{"frequency":"After each use / As Needed","description":"Clean after each use, inspect for damage regularly, and maintain components as needed for safety and performance"},"steps":[{"step":1,"title":"Clean","icon":"clean","description":"Wipe the helmet inside and out with a moist tissue or clean, soft cloth; never immerse, rinse, or use solvents. Clean protection plates and visor with a soft cloth; replace if scratched or pitted. The sweatband may be hand washed with mild soapy water[1][5][9].","products":[{"name":"Mild, pH-neutral detergent","price":"$5-10"},{"name":"Soft cleaning cloths","price":"$3-5"}]},{"step":2,"title":"Condition / Maintain","icon":"condition","description":"Regularly inspect for cracks, light leaks, and damaged parts—replace any compromised components immediately. Ensure sensors are clean and uncovered for proper auto-darkening function. Check battery indicator and replace as needed[1][4][6].","products":[{"name":"3M Speedglas Replacement Protection Plates","price":"$10-20"},{"name":"Speedglas Battery (CR2450, 2-pack)","price":"$10-15"}]},{"step":3,"title":"Protect / Store","icon":"protect","description":"Store in a clean, dry place away from direct sunlight, high temperatures, and solvents. Keep helmet assembled and ready, but allow to air dry before storage. For air-supplied models, ensure breathing tube is undamaged[1][5][7].","products":[]}]}</t>
  </si>
  <si>
    <t>Speedglas Welding Helmet 9100 manufacturing moved from Sweden to 3M's facility in Poland; many current Speedglas solutions are now made in Poland.</t>
  </si>
  <si>
    <t>welding helmet, auto-darkening filter, professional safety equipment, metal fabrication, 3m speedglas, peripheral vision, grinding mode, ppe, welding protection, industrial equipment</t>
  </si>
  <si>
    <t>Professional daily welding, Industrial fabrication work, Heavy-duty construction projects, Technical metalwork applications, Workshop welding tasks</t>
  </si>
  <si>
    <t>""Outlasted every other helmet in the shop over 7 years. Finally a helmet professionals trust with their career." – Professional welder</t>
  </si>
  <si>
    <t>Exceptional optical clarity that actively improves weld quality and allows welders to see details previously impossible." – Reddit user</t>
  </si>
  <si>
    <t>V60 Buono Stovetop Gooseneck Kettle</t>
  </si>
  <si>
    <t>https://www.amazon.com/Hario-V60-Buono-Stainless-Gooseneck/dp/B000IGOXLS?&amp;amp;linkCode=ll1&amp;amp;tag=buyitforlife08-20&amp;amp;linkId=05dc06a6c3e4fdde8ca9ada1f8e3b269&amp;amp;language=en_US&amp;amp;ref_=as_li_ss_tl</t>
  </si>
  <si>
    <t>https://amzn.to/3KTidPY</t>
  </si>
  <si>
    <t>B000IGOXLS</t>
  </si>
  <si>
    <t>https://docs.google.com/document/d/1mdKeUsh8dA6zmEkR-NZWlPrS-OOepF7Q--lLmWj6IcE</t>
  </si>
  <si>
    <t>https://docs.google.com/document/d/1jJ5xzTMA9Hfo2knyqxRdryqZGTEFXwr1fbjeW4LSKVk/edit</t>
  </si>
  <si>
    <t>https://docs.google.com/document/d/1raL6A-tY1Vok2p9X0Y85rGAlKzgDqR6E2e3cxvzCtH8/edit</t>
  </si>
  <si>
    <t>https://docs.google.com/document/d/183Uz5o16X0VyZoQIVKkSFvzE4nhOUkdSbspPsGvja5g/edit</t>
  </si>
  <si>
    <t>https://docs.google.com/document/d/1pbm5qHqxpuobWqbz8DQcvBJQMNvjP3L5R0b1YUjvg8k/edit</t>
  </si>
  <si>
    <t>https://www.amazon.com/stores/Hario/page/BB8ACFCF-67B8-4932-AC01-30172390D0D9?is_byline_deeplink=true&amp;deeplink=D1F1F0D2-6BDB-43EF-B522-56155B158D1A&amp;redirect_store_id=BB8ACFCF-67B8-4932-AC01-30172390D0D9&amp;lp_asin=B000IGOXLS&amp;ref_=ast_bln&amp;store_ref=bl_ast_dp_brandLogo_sto</t>
  </si>
  <si>
    <t>https://m.media-amazon.com/images/I/51Fz0LSH41L._AC_SL1100_.jpg</t>
  </si>
  <si>
    <t>https://m.media-amazon.com/images/I/51Fz0LSH41L._AC_SL1100_.jpg, https://m.media-amazon.com/images/I/6129iMX2OHL._AC_SL1100_.jpg, https://m.media-amazon.com/images/I/41kxugRohjL._AC_.jpg, https://m.media-amazon.com/images/I/615GI9lwcGL._AC_SL1200_.jpg</t>
  </si>
  <si>
    <t>Buono Coffee Drip Kettle: Stunning stainless steel stovetop kettle that’s easy to use and offers a thin spout for easy pouring. A Hario staple, its iconic shape is recognized around the world Controlled Pour: Slender gooseneck spout allows for a slow, steady, and controlled pour. Great for pour over, drip or manual coffee brewing. Works perfectly with Hario V60 coffee drippers Kitchen Essential: Easily boil water for manual coffee brewing, tea or cooking. Perfect for daily kitchen use, compact enough to be a countertop essential. Minimalist and stylish, Buono perfectly complements any kitchen design Japanese Design: Stainless steel kettle with an ergonomic design for easy, safe pouring. Designed and made in Japan Product Details: Capacity 1.2L, 1200mL. Best when filled to about 800mL. Ideal for IH ranges, gas and electric stoves</t>
  </si>
  <si>
    <t>Hario's V60 Buono Coffee Drip Kettle is a stunning stainless steel kettle that's easy to use, and offers a thin spout for easy pouring. Has a generous capacity of 27 ounces of liquid, or roughly 3-4 cups. Works with IH ranges, and gas and electric stoves. Is perfectly compatible with Hario's V60 Coffee Drippers.</t>
  </si>
  <si>
    <t>21"D x 13"W x 18"H</t>
  </si>
  <si>
    <t>Buono Coffee Drip Kettle: Stunning stainless steel stovetop kettle that’s easy to use and offers a thin spout for easy pouring. A Hario staple, its iconic shape is recognized around the world</t>
  </si>
  <si>
    <t>Controlled Pour: Slender gooseneck spout allows for a slow, steady, and controlled pour. Great for pour over, drip or manual coffee brewing. Works perfectly with Hario V60 coffee drippers</t>
  </si>
  <si>
    <t>Kitchen Essential: Easily boil water for manual coffee brewing, tea or cooking. Perfect for daily kitchen use, compact enough to be a countertop essential. Minimalist and stylish, Buono perfectly complements any kitchen design</t>
  </si>
  <si>
    <t>Japanese Design: Stainless steel kettle with an ergonomic design for easy, safe pouring. Designed and made in Japan</t>
  </si>
  <si>
    <t>Product Details: Capacity 1.2L, 1200mL. Best when filled to about 800mL. Ideal for IH ranges, gas and electric stoves</t>
  </si>
  <si>
    <t>&lt;p&gt;A tale of two kettles. The Japanese-made version is a coffee shop workhorse that'll outlast your grinder. The Chinese-made one? Well, that's where things get dicey.&lt;/p&gt;&lt;ul&gt;&lt;li&gt;&lt;strong&gt;The Good:&lt;/strong&gt; Users report 8 years of daily abuse with Japanese models, simple construction means fewer failure points, and one reviewer said theirs survived moves across continents while maintaining perfect pour control&lt;/li&gt;&lt;li&gt;&lt;strong&gt;The Bad:&lt;/strong&gt; Multiple reports of rust developing along interior seams within weeks on Chinese-made versions, handles breaking off due to weak spot welds, and no whistle means you might boil it dry if you're not paying attention&lt;/li&gt;&lt;li&gt;&lt;strong&gt;The Ugly:&lt;/strong&gt; Quality control has become a lottery - you don't know which version you're getting until it arrives, and that 90-day warranty is laughably short for something marketed to coffee obsessives&lt;/li&gt;&lt;/ul&gt;&lt;br&gt;&lt;p&gt;&lt;strong&gt;Bottom line:&lt;/strong&gt; If you get lucky with a Japan-made model, it's a solid 8.5 that'll serve you faithfully. But with the manufacturing roulette and increasing reports of early rust, I can't score it higher than decent-if-babied territory. The community is split because Hario is splitting their own reputation.&lt;/p&gt;</t>
  </si>
  <si>
    <t>&lt;p&gt;The Hario V60 Buono is a classic stovetop kettle with a mix of repairable and non-repairable components depending on manufacturing origin.&lt;/p&gt;&lt;ul&gt;&lt;li&gt;&lt;strong&gt;Durability:&lt;/strong&gt; Japanese-made versions are highly durable with users reporting 8+ years of daily use, while Chinese-made models are prone to premature rusting along interior seams within months.&lt;/li&gt;&lt;li&gt;&lt;strong&gt;Common failures:&lt;/strong&gt; Handle detachment from weak spot welds is the most catastrophic failure point. No serviceable parts provided by manufacturer for electric versions.&lt;/li&gt;&lt;li&gt;&lt;strong&gt;Repair support:&lt;/strong&gt; Limited 90-day warranty for manufacturing defects only. Company offers no authorized repair shops or advice, just discounts on replacements when units fail.&lt;/li&gt;&lt;/ul&gt;&lt;br&gt;&lt;p&gt;&lt;strong&gt;Bottom line:&lt;/strong&gt; Simple stovetop design means no electronics to fail, but weak welds and potential rust issues make repairs challenging. Japanese-made versions score much higher on the BIFL scale than Chinese-made counterparts.&lt;/p&gt;</t>
  </si>
  <si>
    <t>&lt;p&gt;Hario offers a minimal 90-day limited warranty for the V60 Buono Stovetop Kettle, covering only manufacturing defects. This very short coverage period significantly undermines its BIFL credentials despite user experiences of longevity.&lt;/p&gt;&lt;ul&gt;&lt;li&gt;&lt;strong&gt;Limited Duration:&lt;/strong&gt; Just 90 days of coverage for manufacturing defects, which is extremely short for a product often kept for years.&lt;/li&gt;&lt;li&gt;&lt;strong&gt;Restricted Coverage:&lt;/strong&gt; Excludes normal wear and tear, rust development along seams (a common complaint), and any user modification or misuse.&lt;/li&gt;&lt;li&gt;&lt;strong&gt;Parts Availability:&lt;/strong&gt; Hario does maintain repair parts for at least five years after production ends, which is a modest positive for long-term ownership.&lt;/li&gt;&lt;/ul&gt;&lt;br&gt;&lt;p&gt;&lt;strong&gt;Bottom line:&lt;/strong&gt; The 90-day warranty is surprisingly minimal for a product with BIFL aspirations. Japanese-made models may last many years despite this poor coverage, but the warranty itself offers very little consumer protection.&lt;/p&gt;</t>
  </si>
  <si>
    <t xml:space="preserve">&lt;p&gt;&amp;lt;p&amp;gt;The reviews provide no meaningful sustainability information. Users focus entirely on pour control, build quality differences between Japan and China manufacturing, and component failures. No one mentions recycled materials, packaging waste, energy efficiency, or end-of-life disposal.&amp;lt;/p&amp;gt;&amp;lt;ul&amp;gt;&amp;lt;li&amp;gt;&amp;lt;strong&amp;gt;Materials:&amp;lt;/strong&amp;gt; Reviews note stainless steel construction but don&amp;#39;t discuss sourcing or recycled content&amp;lt;/li&amp;gt;&amp;lt;li&amp;gt;&amp;lt;strong&amp;gt;Longevity:&amp;lt;/strong&amp;gt; Mixed signals - Japanese models last 8+ years of daily use according to one reviewer, but Chinese versions rust within months&amp;lt;/li&amp;gt;&amp;lt;li&amp;gt;&amp;lt;strong&amp;gt;Repairability:&amp;lt;/strong&amp;gt; Electric models offer no repair service, only replacement discounts when they fail after 2-4 years&amp;lt;/li&amp;gt;&amp;lt;/ul&amp;gt;&amp;lt;br&amp;gt;&amp;lt;p&amp;gt;&amp;lt;strong&amp;gt;Bottom line:&amp;lt;/strong&amp;gt; Without sustainability data in reviews, can&amp;#39;t assess eco-credentials. The durability lottery between manufacturing locations and non-repairable electric versions suggest this isn&amp;#39;t designed with circular economy principles in mind.&amp;lt;/p&amp;gt;&lt;/p&gt;
</t>
  </si>
  <si>
    <t>&lt;p&gt;The Hario V60 Buono Kettle has established itself as a respected standard in the pour-over coffee community, with significantly different reputations depending on manufacturing origin.&lt;/p&gt;&lt;ul&gt;&lt;li&gt;&lt;strong&gt;Pour Control Excellence:&lt;/strong&gt; Consistently praised for providing precise, controlled water flow essential for pour-over coffee, with many users considering it superior to competitors in this crucial aspect.&lt;/li&gt;&lt;li&gt;&lt;strong&gt;Quality Lottery:&lt;/strong&gt; Japanese-made versions are celebrated for durability with reports of 8+ years of daily use, while Chinese-made versions frequently develop rust issues and component failures within months.&lt;/li&gt;&lt;li&gt;&lt;strong&gt;Feature Gaps:&lt;/strong&gt; Users frequently mention the lack of an integrated thermometer and whistle as functional limitations, with some seeking modifications or alternative products.&lt;/li&gt;&lt;/ul&gt;&lt;br&gt;&lt;p&gt;&lt;strong&gt;Bottom line:&lt;/strong&gt; A reliable, functional tool beloved by coffee enthusiasts when you get a Japanese-made version, but manufacturing inconsistency and missing features prevent it from achieving true BIFL status in the community's eyes.&lt;/p&gt;</t>
  </si>
  <si>
    <t>The Hario V60 Buono Kettle is a tale of manufacturing roulette. Japanese-made versions are coffee shop workhorses that can deliver 8+ years of precise pouring, while Chinese-made models often rust within months and suffer from weak spot welds. With a laughable 90-day warranty and no way to determine which version you'll receive until it arrives, this kettle falls short of true BIFL status despite its respected position in pour-over coffee culture. Best for coffee enthusiasts willing to gamble on getting the superior version or those prepared to replace it within a few years.</t>
  </si>
  <si>
    <t>"Manufacturing origin lottery: Japanese models can last 8+ years while Chinese versions may rust within weeks</t>
  </si>
  <si>
    <t>Simple stovetop design avoids electronic failures but weak welds and seams present repair challenges</t>
  </si>
  <si>
    <t>90-day warranty is embarrassingly brief for a product with BIFL aspirations</t>
  </si>
  <si>
    <t>High performer for pour-over coffee when you get a good one, but the inconsistency makes value questionable</t>
  </si>
  <si>
    <t>Coffee community respects its pour control precision but acknowledges the quality control issues and missing features</t>
  </si>
  <si>
    <t>The Hario V60 Buono Stovetop Gooseneck Kettle is a precision tool for coffee enthusiasts, featuring stainless steel construction and an ergonomic design. Its slender gooseneck spout provides exceptional pour control for manual brewing methods. With 1.2L capacity and compatibility with multiple heat sources, this Japanese-designed kettle combines functional elegance with practical utility for your daily brewing ritual.</t>
  </si>
  <si>
    <t>8+ years for Japanese-made models with daily use; significantly less for Chinese-manufactured versions</t>
  </si>
  <si>
    <t>What is the capacity of the V60 Buono Stovetop Gooseneck Kettle?</t>
  </si>
  <si>
    <t>The V60 Buono Drip Kettle has a practical capacity of around 600 to 800 milliliters, depending on the model. The 1L version offers about 600ml practical capacity, while other variants can hold up to 800ml.</t>
  </si>
  <si>
    <t>Is the V60 Buono Kettle suitable for any stovetop?</t>
  </si>
  <si>
    <t>Yes, the Hario V60 Buono Kettle can be used on any stovetop including electric and gas. However, it is not indicated to be compatible with induction (IH) heat sources, which are more common in electric kettles.</t>
  </si>
  <si>
    <t>What materials is the V60 Buono Kettle made from?</t>
  </si>
  <si>
    <t>The kettle body and lid are made of stainless steel (SUS304 for body and lid, SUS430 for bottom). The handle and knob of the lid are made from phenol resin, a durable heat-resistant plastic.</t>
  </si>
  <si>
    <t>Does the V60 Buono Stovetop Kettle have any special design features for pour-over coffee?</t>
  </si>
  <si>
    <t>Yes, it features a slim gooseneck spout that provides excellent control over the water flow, allowing precise pouring speed and coverage. This design helps achieve the ideal pour-over technique for better coffee extraction.</t>
  </si>
  <si>
    <t>Is the V60 Buono Kettle dishwasher safe and how should it be cared for?</t>
  </si>
  <si>
    <t>No, the kettle is not dishwasher safe. It requires careful manual cleaning to maintain its shiny stainless steel surface and avoid damage to plastic components. Special care is recommended to prevent discoloration and melting of plastic parts.</t>
  </si>
  <si>
    <t>Precise pour control for coffee enthusiasts</t>
  </si>
  <si>
    <t>Japanese-made versions last 8+ years</t>
  </si>
  <si>
    <t>Simple stovetop design with fewer failure points</t>
  </si>
  <si>
    <t>Established standard in pour-over coffee community</t>
  </si>
  <si>
    <t>Manufacturing quality varies significantly between countries</t>
  </si>
  <si>
    <t>Short 90-day limited warranty</t>
  </si>
  <si>
    <t>No whistle or integrated thermometer</t>
  </si>
  <si>
    <t>Chinese-made versions develop rust within months</t>
  </si>
  <si>
    <t>{"frequency":{"frequency":"Weekly / As Needed","description":"Regular cleaning helps remove mineral deposits and maintains performance."},"steps":[{"step":1,"title":"Clean","icon":"clean","description":"Fill the kettle with water up to the max level, add 30 grams of citric acid, and boil. Let it stand for about an hour, then rinse thoroughly. For tough deposits, use a sponge to wipe the interior and rinse again. Do not submerge the kettle in water or use abrasive cleaners.","products":[{"name":"Citric Acid","price":"$5-10"}]},{"step":2,"title":"Condition / Maintain","icon":"condition","description":"No specific conditioning is required. Regularly check for mineral deposits and clean as needed. Always use a soft cloth for exterior cleaning to maintain the finish.","products":[]},{"step":3,"title":"Protect / Store","icon":"protect","description":"Store the kettle in a dry location, away from direct sunlight and other metal products to prevent rust. Never store with the lid on or in contact with moisture.","products":[]}]}</t>
  </si>
  <si>
    <t>The stovetop Hario V60 Buono Gooseneck Kettle is manufactured in Japan.</t>
  </si>
  <si>
    <t>gooseneck kettle, pour-over coffee, stainless steel, precision pouring, manual brewing, japanese design, stovetop kettle, barista tool, hario, kitchen essential</t>
  </si>
  <si>
    <t>Pour-over coffee brewing, Precise tea steeping, Controlled hot water dispensing, Daily kitchen use</t>
  </si>
  <si>
    <t>""Japanese-made versions are highly durable with users reporting 8+ years of daily use, while Chinese-made models are prone to premature rusting along interior seams within months." – Product reviewer</t>
  </si>
  <si>
    <t>A reliable, functional tool beloved by coffee enthusiasts when you get a Japanese-made version, but manufacturing inconsistency and missing features prevent it from achieving true BIFL status." – Reddit consensus</t>
  </si>
  <si>
    <t>Klein</t>
  </si>
  <si>
    <t>Tools 93PLL Self-Leveling Laser Level 360 Degrees</t>
  </si>
  <si>
    <t>https://www.amazon.com/Klein-Tools-93PLL-Self-Leveling-Rechargeable/dp/B09C7F4H9T?&amp;amp;linkCode=ll1&amp;amp;tag=buyitforlife08-20&amp;amp;linkId=33a6ee55701e99023edf297ed8bd7fd1&amp;amp;language=en_US&amp;amp;ref_=as_li_ss_tl</t>
  </si>
  <si>
    <t>https://amzn.to/3WaPclb</t>
  </si>
  <si>
    <t>B09C7F4H9T</t>
  </si>
  <si>
    <t>https://docs.google.com/document/d/1rr4eiVNgNC0iVDa2MnJx7FaNxwV23R0jSqccbKbuVTE</t>
  </si>
  <si>
    <t>https://docs.google.com/document/d/1oLS3hlUnIpHpmKIkhpZjqPcKGNz1KwhX-bwTFwqjaM4/edit</t>
  </si>
  <si>
    <t>https://docs.google.com/document/d/1dXPZjTcBgTDnih3tv4gRcaX_us5I0sXrdaMQg7Hgjgw/edit</t>
  </si>
  <si>
    <t>https://docs.google.com/document/d/19ZusRv5aPaujNBG8XaIKl0hRNYPsSNInFYxjLrkVwGM/edit</t>
  </si>
  <si>
    <t>https://docs.google.com/document/d/1o_JidUFqtzn4cxB6hrznYw5ZoO64CV3K81xEYE6eJ54/edit</t>
  </si>
  <si>
    <t>https://www.amazon.com/stores/KleinTools/page/101B9B74-F1AC-43B9-9121-EA560DCC118E?is_byline_deeplink=true&amp;deeplink=E718E6F9-ED08-46E3-98D5-AAF665975764&amp;redirect_store_id=101B9B74-F1AC-43B9-9121-EA560DCC118E&amp;lp_asin=B09C7F4H9T&amp;ref_=ast_bln&amp;store_ref=bl_ast_dp_brandLogo_sto</t>
  </si>
  <si>
    <t>https://m.media-amazon.com/images/I/5137quPSiOL._AC_SL1000_.jpg</t>
  </si>
  <si>
    <r>
      <rPr>
        <sz val="11.0"/>
      </rPr>
      <t xml:space="preserve">https://m.media-amazon.com/images/I/5137quPSiOL._AC_SL1000_.jpg, https://m.media-amazon.com/images/I/61tMMxQRXGL._AC_SL1000_.jpg, https://m.media-amazon.com/images/I/61lYu9BBR2L._AC_SL1000_.jpg, https://m.media-amazon.com/images/I/61ucGPEoF+L._AC_SL1000_.jpg, https://m.media-amazon.com/images/I/61ZORLPk1bL._AC_SL1000_.jpg, https://m.media-amazon.com/images/I/51xIwMbuRWL._AC_SL1000_.jpg, https://m.media-amazon.com/images/I/61H5Y0KSI-L._AC_SL1000_.jpg, https://m.media-amazon.com/images/I/51Fx5wLeMtL._AC_SL1000_.jpg, https://m.media-amazon.com/images/I/61dr1Wzad-L._AC_SL1000_.jpg, https://m.media-amazon.com/images/I/61v4q6NsI-L._AC_SL1000_.jpg, https://m.media-amazon.com/images/I/61Oy61q-3+L._AC_SL1000_.jpg, https://m.media-amazon.com/images/I/61Du9tZAKaL._AC_SL1000_.jpg, https://m.media-amazon.com/images/I/61owZ-hhgsL._AC_SL1000_.jpg, </t>
    </r>
    <r>
      <rPr>
        <color rgb="FF1155CC"/>
        <sz val="11.0"/>
        <u/>
      </rPr>
      <t>https://m.media-amazon.com/images/I/61pOAGNAbTL._AC_SL1000_.jpg</t>
    </r>
  </si>
  <si>
    <t>Tools &amp; Home Improvement &gt; Measuring &amp; Layout Tools &gt; Laser Levels &amp; Accessories &gt; Line Lasers</t>
  </si>
  <si>
    <t>SELF-LEVELING 3-PLANE LASERS: Laser Level X-, Y-, and Z-Plane Lasers project independently or together with accuracy of 1/8-Inch at 33-Foot (10m) 360-DEGREE BRIGHT GREEN LASER: Lines are easy-to-see on construction sites, outdoor sites, and home PLUMB UP AND DOWN MARKS: Found at the intersection of the Y-plane and Z-plane REMOVEABLE and RECHARGEABLE BATTERY: Has more than 9 hours of run time HIGH STRENGTH MAGNETS: Integrated magnetic mounting bracket with 1/4-Inch-20 tripod mounting threads for flexible mounting WATER AND DUST RESISTANT with a IP54 rating HARD PLASTIC CARRYING CASE to transport the rechargeable laser level</t>
  </si>
  <si>
    <t>The Klein Tools Rechargeable Self-Leveling Green Planar Laser Level is a high-performance laser leveling and alignment tool for professionals. Clear, bright green 360-Degree lines in the X-, Y-, and Z-planes project from this level, and offers plumb up and plumb down marks. Equipped with an integrated magnetic mount and 1/4-Inch-20 tripod mounting threads, Klein's self-leveling laser level is more precise than a traditional spirit or box level, and enables a multitude of alignment. For more than 160 years, Klein Tools has manufactured premium-quality, professional-grade hand tools that deliver the performance, durability and precision needed to get the job done right. Our family of engineers, workers and craftsman continue to put six generations of expertise into every tool we create by using only the highest quality materials, superior workmanship, and keeping manufacturing as close to home as we can. Klein isn't just the name of our company, it's also our family name. And since we're an American company that's family-owned and family-run, you know you can count on us to be here tomorrow. Klein Tools doesn't just make great products, we make great products that stand up to the demands of the professionals who use them every day ... Since 1857.</t>
  </si>
  <si>
    <t>5.5"L x 3.49"W</t>
  </si>
  <si>
    <t>SELF-LEVELING 3-PLANE LASERS: Laser Level X-, Y-, and Z-Plane Lasers project independently or together with accuracy of 1/8-Inch at 33-Foot (10m)</t>
  </si>
  <si>
    <t>360-DEGREE BRIGHT GREEN LASER: Lines are easy-to-see on construction sites, outdoor sites, and home</t>
  </si>
  <si>
    <t>PLUMB UP AND DOWN MARKS: Found at the intersection of the Y-plane and Z-plane</t>
  </si>
  <si>
    <t>REMOVEABLE and RECHARGEABLE BATTERY: Has more than 9 hours of run time</t>
  </si>
  <si>
    <t>HIGH STRENGTH MAGNETS: Integrated magnetic mounting bracket with 1/4-Inch-20 tripod mounting threads for flexible mounting</t>
  </si>
  <si>
    <t>&lt;p&gt;The Klein 93PLL shows promise but has critical flaws that undermine its BIFL potential. While the core unit survives 15-foot drops and professionals praise its rugged build after years of use, the weak mounting magnets and USB-A charging requirement are deal-breakers for long-term ownership.&lt;/p&gt;&lt;ul&gt;&lt;li&gt;&lt;strong&gt;Tank-like core:&lt;/strong&gt; Users report the laser itself is aguantador (tough) and keeps working after major impacts, with the internal components proving resilient to job site abuse&lt;/li&gt;&lt;li&gt;&lt;strong&gt;Fatal flaw - magnets:&lt;/strong&gt; Multiple users warn the mount magnets are too weak to securely hold on metal studs, creating a constant fall risk that could eventually kill the unit&lt;/li&gt;&lt;li&gt;&lt;strong&gt;Future-proofing fail:&lt;/strong&gt; The USB-A only charging is already problematic and will become impossible as USB-A disappears, essentially bricking the device when cables become unavailable&lt;/li&gt;&lt;/ul&gt;&lt;br&gt;&lt;p&gt;&lt;strong&gt;Bottom line:&lt;/strong&gt; Could've been great, but Klein cheaped out on critical components. The bulletproof laser trapped in a flawed ecosystem makes this a 5-year tool, not a lifetime companion.&lt;/p&gt;</t>
  </si>
  <si>
    <t>&lt;p&gt;Moderately repairable tool with mixed evidence. User reports suggest durability but limited serviceability options.&lt;/p&gt;&lt;ul&gt;&lt;li&gt;&lt;strong&gt;Power system:&lt;/strong&gt; USB-C rechargeable battery likely uses standard 18650 cells that could be replaced when they fail. Unit can also run directly from USB without battery.&lt;/li&gt;&lt;li&gt;&lt;strong&gt;Physical access:&lt;/strong&gt; Limited information about internal access, but one user reported the laser survived a 15-foot drop while only damaging the external magnetic mount.&lt;/li&gt;&lt;li&gt;&lt;strong&gt;Parts availability:&lt;/strong&gt; No evidence of Klein selling replacement parts beyond the included accessories. Battery seems to be the primary serviceable component.&lt;/li&gt;&lt;li&gt;&lt;strong&gt;Design limitations:&lt;/strong&gt; USB charging system only works with USB-A to USB-C cables, creating future compatibility issues. Weak mounting magnets are a point of failure.&lt;/li&gt;&lt;/ul&gt;&lt;br&gt;&lt;p&gt;&lt;strong&gt;Bottom line:&lt;/strong&gt; Decent repairability for basic issues but lacks documentation for deeper repairs. Battery replacement appears possible, but internal components likely require specialized service or replacement of the entire unit.&lt;/p&gt;</t>
  </si>
  <si>
    <t>&lt;p&gt;Klein Tools provides a 2-year limited warranty on the 93PLL Laser Level, which is standard for professional-grade tools but falls short of industry leaders. The battery has a shorter 1-year warranty period.&lt;/p&gt;&lt;ul&gt;&lt;li&gt;&lt;strong&gt;Coverage Terms:&lt;/strong&gt; Covers defects in materials and workmanship for 2 years from purchase date.&lt;/li&gt;&lt;li&gt;&lt;strong&gt;Claim Process:&lt;/strong&gt; Can be processed through authorized Klein distributors or by requesting a Warranty Return Authorization directly from Klein Tools.&lt;/li&gt;&lt;li&gt;&lt;strong&gt;Limitations:&lt;/strong&gt; Does not cover normal wear and tear, misuse, abuse, or product alterations. Battery has limited 1-year coverage only.&lt;/li&gt;&lt;/ul&gt;&lt;br&gt;&lt;p&gt;&lt;strong&gt;Bottom line:&lt;/strong&gt; The warranty is serviceable but not exceptional for this price point. Klein generally honors their policies, but the shorter battery coverage and standard exclusions make this a middle-of-the-road warranty for a professional tool.&lt;/p&gt;</t>
  </si>
  <si>
    <t xml:space="preserve">&lt;p&gt;&amp;lt;p&amp;gt;No sustainability information found in reviews. Users focus on performance and durability but don&amp;#39;t discuss environmental impact, materials sourcing, or end-of-life disposal.&amp;lt;/p&amp;gt;&amp;lt;ul&amp;gt;&amp;lt;li&amp;gt;&amp;lt;strong&amp;gt;Battery System:&amp;lt;/strong&amp;gt; Reviews mention USB-C charging and possibly standard 18650 cells, which could enable future battery replacement, but no eco-claims made&amp;lt;/li&amp;gt;&amp;lt;li&amp;gt;&amp;lt;strong&amp;gt;Build Quality:&amp;lt;/strong&amp;gt; Users report it survives 15-foot drops and lasts years, suggesting less frequent replacement than cheaper alternatives&amp;lt;/li&amp;gt;&amp;lt;li&amp;gt;&amp;lt;strong&amp;gt;No Eco Evidence:&amp;lt;/strong&amp;gt; Zero mentions of recycled materials, packaging waste, manufacturing practices, or environmental certifications&amp;lt;/li&amp;gt;&amp;lt;/ul&amp;gt;&amp;lt;br&amp;gt;&amp;lt;p&amp;gt;&amp;lt;strong&amp;gt;Bottom line:&amp;lt;/strong&amp;gt; While the laser level appears built to last (reducing replacement waste), there&amp;#39;s no evidence Klein Tools considers sustainability in design, materials, or manufacturing. Score reflects lack of data rather than poor practices.&amp;lt;/p&amp;gt;&lt;/p&gt;
</t>
  </si>
  <si>
    <t>&lt;p&gt;The Klein Tools 93PLL receives consistently positive feedback for its value proposition, delivering professional-level accuracy at a mid-tier price point. However, the BIFL community has mixed feelings about Klein's overall quality trajectory.&lt;/p&gt;&lt;ul&gt;&lt;li&gt;&lt;strong&gt;Value vs Premium:&lt;/strong&gt; Many users report it performs as well as lasers costing twice as much, with one Redditor calling it a pretty dang good laser at a really good price.&lt;/li&gt;&lt;li&gt;&lt;strong&gt;Design Weaknesses:&lt;/strong&gt; Multiple reviewers warn about weak mounting magnets that risk dropping the unit, and USB-C compatibility issues limit its long-term serviceability.&lt;/li&gt;&lt;li&gt;&lt;strong&gt;Durability Concerns:&lt;/strong&gt; While the laser itself seems robust (surviving a 15-foot drop in one case), Klein Tools faces broader brand trust issues with BIFL consumers noting declining quality across their product line.&lt;/li&gt;&lt;/ul&gt;&lt;br&gt;&lt;p&gt;&lt;strong&gt;Bottom line:&lt;/strong&gt; A good performer with strong value, but has specific design flaws and sits within a brand experiencing some quality perception issues among durability-focused buyers.&lt;/p&gt;</t>
  </si>
  <si>
    <t>The Klein 93PLL laser level is a capable mid-tier tool that falls short of true BIFL status. With a 6.5 overall score, it offers professional accuracy and a durable core unit, but is undermined by weak mounting magnets and future-proofing failures like USB-A dependency. Best for professionals who need accuracy at a reasonable price point and are willing to accept a 5-7 year lifespan rather than decades of service. It delivers strong value for current performance, but design flaws prevent it from being a long-term investment.</t>
  </si>
  <si>
    <t>"Tank-like core unit survives 15-foot drops, but weak mounting magnets create constant fall risk that threatens longevity</t>
  </si>
  <si>
    <t>USB-rechargeable with likely replaceable 18650 battery cells, but lacks documentation for deeper repairs and replacement parts</t>
  </si>
  <si>
    <t>Standard 2-year warranty with shorter 1-year battery coverage is merely adequate for this price point</t>
  </si>
  <si>
    <t>Performs comparably to lasers twice the price, delivering excellent immediate value despite long-term limitations</t>
  </si>
  <si>
    <t>Users consistently praise accuracy and durability after impacts, but frequently complain about weak magnets and USB compatibility issues</t>
  </si>
  <si>
    <t>The Klein 93PLL Self-Leveling Laser Level delivers professional-grade accuracy with its 3-plane green laser system. Projecting bright 360° lines with 1/8-inch accuracy at 33 feet, this rugged tool withstands 15-foot drops while maintaining precision. The rechargeable battery offers 9+ hours of runtime, and the mounting system includes both magnets and standard tripod threads for versatile positioning in various workspaces.</t>
  </si>
  <si>
    <t>5-7 years of professional use, potentially longer with careful handling and battery maintenance</t>
  </si>
  <si>
    <t>What type of laser lines does the Klein 93PLL project and in which planes?</t>
  </si>
  <si>
    <t>The Klein 93PLL projects three orthogonal 360-degree planar green laser lines in the X, Y, and Z planes, enabling clear horizontal and vertical alignment and plumb up and down marks at intersections.</t>
  </si>
  <si>
    <t>What is the accuracy of the Klein 93PLL laser level?</t>
  </si>
  <si>
    <t>The Klein 93PLL has an accuracy of ±4.5 mm at 15 meters (approximately ±3/16 inch at 49 feet), suitable for professional-grade alignment tasks.</t>
  </si>
  <si>
    <t>What is the battery life and type used in the Klein 93PLL?</t>
  </si>
  <si>
    <t>It uses a removable rechargeable Li-Ion battery (3.7V, 10400 mAh) that provides over 9 hours of continuous operation with all three lasers active.</t>
  </si>
  <si>
    <t>What mounting options are available with the Klein 93PLL?</t>
  </si>
  <si>
    <t>The Klein 93PLL features an integrated magnetic mounting bracket and a 1/4-20 tripod mounting thread, allowing flexible setup on metal surfaces or standard tripods.</t>
  </si>
  <si>
    <t>What environmental conditions can the Klein 93PLL operate in?</t>
  </si>
  <si>
    <t>The device operates within temperatures from 20°F to 120°F (-10°C to 50°C), relative humidity below 80% non-condensing, and altitudes up to 6562 feet (2000 meters); it also has an IP54 rating for water and dust resistance.</t>
  </si>
  <si>
    <t>Survives 15-foot drops with minimal damage</t>
  </si>
  <si>
    <t>Performs like lasers costing twice as much</t>
  </si>
  <si>
    <t>Can run directly from USB without battery</t>
  </si>
  <si>
    <t>Core laser components prove resilient</t>
  </si>
  <si>
    <t>Weak mounting magnets risk dropping unit</t>
  </si>
  <si>
    <t>USB-A charging creates future compatibility issues</t>
  </si>
  <si>
    <t>Limited 2-year warranty, only 1-year for battery</t>
  </si>
  <si>
    <t>No replacement parts available beyond accessories</t>
  </si>
  <si>
    <t>{"frequency":{"frequency":"After each use","description":"Quick inspection and cleaning after each job keeps the laser level accurate and reliable"},"steps":[{"step":1,"title":"Clean","icon":"clean","description":"Wipe the exterior with a clean, dry, lint-free cloth. Avoid abrasive cleaners, solvents, or liquids. Ensure the laser windows are clear of dust and debris for optimal projection.","products":[{"name":"Microfiber Cleaning Cloth","price":"$5"}]},{"step":2,"title":"Condition / Maintain","icon":"condition","description":"Regularly check laser accuracy and calibrate as needed—manufacturer recommends annual calibration. Keep the battery charged and ensure the pendulum lock is engaged during transport to prevent damage.","products":[]},{"step":3,"title":"Protect / Store","icon":"protect","description":"Store the laser level in its included hard carrying case to protect against impact, dust, and moisture. Avoid exposing the device to extreme temperatures or humidity; if stored outside recommended conditions, allow it to acclimate before use.","products":[]}]}</t>
  </si>
  <si>
    <t>Most Klein Tools laser, electronic, and measuring devices, including the 93PLL Self-Leveling Laser Level, are manufactured in China.</t>
  </si>
  <si>
    <t>laser level, construction tools, self-leveling, 3-plane laser, green laser, rechargeable, professional tools, measuring equipment, klein tools, precision tools</t>
  </si>
  <si>
    <t>Construction site leveling, Home renovation projects, Precise mounting of fixtures, Cabinet installation, Tile layout</t>
  </si>
  <si>
    <t>""Pretty dang good laser at a really good price. Performs as well as models costing twice as much." – Reddit user</t>
  </si>
  <si>
    <t>The laser survived a 15-foot drop, but those weak mounting magnets are a disaster waiting to happen." – Amazon reviewer</t>
  </si>
  <si>
    <t>Metrovac</t>
  </si>
  <si>
    <t>Datavac Air Duster / Computer Cleaner</t>
  </si>
  <si>
    <t>https://www.amazon.com/Computer-Powerful-Electronic-Environmentally-Friendly/dp/B01FWSYOME?crid=3NP9AHVZY1QHG&amp;amp;dib=eyJ2IjoiMSJ9.hYDBPLNljT5aLF8BTL7XWzxhqkwPfb16actVldkrqoarW2o13f46y2CnUFqHcP75eh01pYNysHgJq655qLHnnIPAxmN4jBpdKO09eOFmhgPvkBQTbi7N9OSDCJpcWv9M6S56ekJPo1ySmd16xJiiJdMrxMNlTNOfDz7SQ6NTBATeOUfbP6Vpqtd5eZP9OdytETxtsBqPMLIMX7fT0B_c2xmo-vvtshESOIzK-Db21wM.i_vg1Gz42d6lWdIIqEnOtZb8eRFdGHnZibnG0RWKjdQ&amp;amp;dib_tag=se&amp;amp;keywords=Metrovac+Datavac&amp;amp;qid=1730912867&amp;amp;sprefix=metrovac+datavac%2Caps%2C128&amp;amp;sr=8-1&amp;amp;linkCode=ll1&amp;amp;tag=buyitforlife08-20&amp;amp;linkId=eaf9242c8359fa0352a781fbe6d4b1a0&amp;amp;language=en_US&amp;amp;ref_=as_li_ss_tl</t>
  </si>
  <si>
    <t>https://amzn.to/4nSxRcN</t>
  </si>
  <si>
    <t>B01FWSYOME</t>
  </si>
  <si>
    <t>https://docs.google.com/document/d/1lsGivuZvCD3Avty6OhNAuqWKwnAcMx_USz1iF2ZBZ-o</t>
  </si>
  <si>
    <t>https://docs.google.com/document/d/17ozH2xVwbEjAV_CsiS4zgjgbH2p5WGYJfLoWTKnJvzY/edit</t>
  </si>
  <si>
    <t>https://docs.google.com/document/d/19vXJVyHfdY_lq6PnrIB7sCoIcMyc9QsVgkHzTAYFbVQ/edit</t>
  </si>
  <si>
    <t>https://docs.google.com/document/d/1tSzByB0Mf1MXk1mBmKOkJEoD_w2m-F8TraK9OXsMe7o/edit</t>
  </si>
  <si>
    <t>https://docs.google.com/document/d/1L7Cnw4SHkeufxxInMs6q2g6TU7k-GiEzYgEKgLY0Gxk/edit</t>
  </si>
  <si>
    <t>https://www.amazon.com/stores/METROVAC/page/C627EC0E-8655-4D16-807A-053A19C984C6?is_byline_deeplink=true&amp;deeplink=E225FE96-5E36-43AE-B4C1-20D55C2D1907&amp;redirect_store_id=C627EC0E-8655-4D16-807A-053A19C984C6&amp;lp_asin=B01FWSYOME&amp;ref_=ast_bln&amp;store_ref=bl_ast_dp_brandLogo_sto</t>
  </si>
  <si>
    <t>https://m.media-amazon.com/images/I/71pn-xn9RrL._AC_SL1500_.jpg</t>
  </si>
  <si>
    <t>https://m.media-amazon.com/images/I/71pn-xn9RrL._AC_SL1500_.jpg, https://m.media-amazon.com/images/I/81g0HpKqGLL._AC_SL1500_.jpg, https://m.media-amazon.com/images/I/71uKkhraJ1L._AC_SL1500_.jpg, https://m.media-amazon.com/images/I/81cSYFim6aL._AC_SL1500_.jpg, https://m.media-amazon.com/images/I/81Qvh9diuLL._AC_SL1500_.jpg, https://m.media-amazon.com/images/I/81Mmz6gps3L._AC_SL1500_.jpg, https://m.media-amazon.com/images/I/81ciR-SGuEL._AC_SL1500_.jpg, https://m.media-amazon.com/images/I/816Bl8fO3IL._AC_SL1500_.jpg</t>
  </si>
  <si>
    <t>Electronics &gt; Computers &amp; Accessories &gt; Computer Accessories &amp; Peripherals &gt; Cleaning &amp; Repair &gt; Compressed Air Dusters</t>
  </si>
  <si>
    <t>Unleashes Powerful Airflow – Designed with a high-powered motor, the DataVac Electric Duster delivers an intense air stream that removes stubborn dust, pet hair, and particles from electronics, keyboards, vents, appliances, and even your car’s nooks and crannies. Endlessly Versatile – More than a computer cleaner: use it to deep-clean closets, ceiling fans, baseboards, under furniture, window sills, dryer vents, kitchen drawers, and more. It's the secret weapon for power dusting your entire home. Eco-Friendly &amp; Cost-Effective – No more single-use air cans. This plug-in duster is reusable, environmentally friendly, and built to last—some users report over a decade of reliable use before even thinking about replacing it. Compact But Built Like a Tank – Its small size makes it ideal for indoor use without sacrificing strength. Lightweight and easy to store, yet rugged enough for serious jobs. Replaceable Filter &amp; Easy Maintenance – Comes with a washable mesh filter. Quick to remove and clean—just pop it out, blow it off, and keep going.</t>
  </si>
  <si>
    <t>6.75 x 4 x 7.5 inches</t>
  </si>
  <si>
    <t>Unleashes Powerful Airflow – Designed with a high-powered motor, the DataVac Electric Duster delivers an intense air stream that removes stubborn dust, pet hair, and particles from electronics, keyboards, vents, appliances, and even your car’s nooks and crannies.</t>
  </si>
  <si>
    <t>Endlessly Versatile – More than a computer cleaner: use it to deep-clean closets, ceiling fans, baseboards, under furniture, window sills, dryer vents, kitchen drawers, and more. It's the secret weapon for power dusting your entire home.</t>
  </si>
  <si>
    <t>Eco-Friendly &amp; Cost-Effective – No more single-use air cans. This plug-in duster is reusable, environmentally friendly, and built to last—some users report over a decade of reliable use before even thinking about replacing it.</t>
  </si>
  <si>
    <t>Compact But Built Like a Tank – Its small size makes it ideal for indoor use without sacrificing strength. Lightweight and easy to store, yet rugged enough for serious jobs.</t>
  </si>
  <si>
    <t>Replaceable Filter &amp; Easy Maintenance – Comes with a washable mesh filter. Quick to remove and clean—just pop it out, blow it off, and keep going.</t>
  </si>
  <si>
    <t>&lt;p&gt;Classic case of a tank-like build undermined by quality control issues. The metal construction screams BIFL, but exploding units and cord failures tell a different story.&lt;/p&gt;&lt;ul&gt;&lt;li&gt;&lt;strong&gt;Built like a tank:&lt;/strong&gt; Users rave about the all-metal body that reminds them of things built 50 years ago that were built to last, with one unit surviving a 4-foot concrete drop&lt;/li&gt;&lt;li&gt;&lt;strong&gt;Power cord weakness:&lt;/strong&gt; Multiple reports of cord sheath tearing and fraying where it connects to housing - though one user successfully repaired theirs after 5 years by cutting and crimping wires&lt;/li&gt;&lt;li&gt;&lt;strong&gt;Fire hazard lottery:&lt;/strong&gt; Concerning reports of units making loud bang explosions, emitting sparks, or producing burning smells - suggesting serious QC problems despite the 5-year motor warranty&lt;/li&gt;&lt;/ul&gt;&lt;br&gt;&lt;p&gt;&lt;strong&gt;Bottom line:&lt;/strong&gt; Could've been great, but the risk of getting a lemon that literally explodes keeps this from true BIFL status. The repairable design and proven 10+ year lifespans for good units show potential, but you're rolling the dice on whether yours will last decades or become a fire hazard.&lt;/p&gt;</t>
  </si>
  <si>
    <t>&lt;p&gt;The Datavac has solid repairability with its all-metal construction, though not without issues.&lt;/p&gt;&lt;ul&gt;&lt;li&gt;&lt;strong&gt;Access &amp; Repair:&lt;/strong&gt; Users report the unit is easy to take apart for repairs, with one specifically mentioning fixing a severed cord by opening the unit, cutting and crimping wires.&lt;/li&gt;&lt;li&gt;&lt;strong&gt;Durability:&lt;/strong&gt; Metal body is described as hefty and reminiscent of things built 50 years ago, with many users reporting 5-10 years of heavy use.&lt;/li&gt;&lt;li&gt;&lt;strong&gt;Common Failure Points:&lt;/strong&gt; The power cord is consistently identified as the weak point, with protective sheathing deteriorating over time where it connects to the housing.&lt;/li&gt;&lt;/ul&gt;&lt;br&gt;&lt;p&gt;&lt;strong&gt;Bottom line:&lt;/strong&gt; A repairable workhorse with standard tools, but cord issues and quality control concerns (some units fail catastrophically) prevent a higher score. Still, the 5-year motor warranty and easy-to-service design make it a maintainable investment.&lt;/p&gt;</t>
  </si>
  <si>
    <t>&lt;p&gt;MetroVac offers a tiered warranty system that varies by model, with generally good coverage but some practical limitations.&lt;/p&gt;&lt;ul&gt;&lt;li&gt;&lt;strong&gt;Duration:&lt;/strong&gt; 1-year base warranty on most units, with extended coverage of 3-5 years on motors depending on model.&lt;/li&gt;&lt;li&gt;&lt;strong&gt;Coverage details:&lt;/strong&gt; Power cords (a common failure point) are covered for only 1 year across all models. Shipping costs fall on the customer both ways.&lt;/li&gt;&lt;li&gt;&lt;strong&gt;User experiences:&lt;/strong&gt; Some users report successfully repairing units after warranty period, with one reviewer mentioning an easy cord repair after 5 years of use.&lt;/li&gt;&lt;/ul&gt;&lt;br&gt;&lt;p&gt;&lt;strong&gt;Bottom line:&lt;/strong&gt; A respectable mid-range warranty with documented cases of the company honoring claims, but falls short of truly exceptional coverage due to customer-paid shipping and limited coverage on known failure points like cords.&lt;/p&gt;</t>
  </si>
  <si>
    <t xml:space="preserve">&lt;p&gt;&amp;lt;p&amp;gt;The Datavac earns solid eco-points as a permanent replacement for disposable canned air. Users consistently praise how it eliminates waste and recurring purchases, with one noting it quickly pays for itself while reducing environmental impact.&amp;lt;/p&amp;gt;&amp;lt;ul&amp;gt;&amp;lt;li&amp;gt;&amp;lt;strong&amp;gt;Built to Last:&amp;lt;/strong&amp;gt; Heavy-duty all-metal construction that reminds users of things built 50 years ago, with multiple reports of units lasting 5-10 years of heavy use&amp;lt;/li&amp;gt;&amp;lt;li&amp;gt;&amp;lt;strong&amp;gt;Repairable Design:&amp;lt;/strong&amp;gt; One user successfully repaired their 5-year-old unit&amp;#39;s severed power cord by taking it apart and crimping new wires - a true BIFL trait that keeps products out of landfills&amp;lt;/li&amp;gt;&amp;lt;li&amp;gt;&amp;lt;strong&amp;gt;Waste Reduction Champion:&amp;lt;/strong&amp;gt; Replaces hundreds of disposable air cans over its lifetime, directly addressing the anti-consumable movement noted in Reddit discussions&amp;lt;/li&amp;gt;&amp;lt;/ul&amp;gt;&amp;lt;br&amp;gt;&amp;lt;p&amp;gt;&amp;lt;strong&amp;gt;Bottom line:&amp;lt;/strong&amp;gt; While not perfect (no info on recycled materials or end-of-life recycling), this durable workhorse embodies sustainability through longevity and repairability, making it a solid eco-conscious choice despite some quality control concerns.&amp;lt;/p&amp;gt;&lt;/p&gt;
</t>
  </si>
  <si>
    <t>&lt;p&gt;The MetroVac DataVac has a strong BIFL reputation despite some persistent issues. It enjoys respect as a durable, metal-bodied replacement for disposable canned air that pays for itself over time.&lt;/p&gt;&lt;ul&gt;&lt;li&gt;&lt;strong&gt;Durability praise:&lt;/strong&gt; Many users report units lasting 5-10+ years with proper care, with one mentioning an easy DIY cord repair after years of use.&lt;/li&gt;&lt;li&gt;&lt;strong&gt;Consistent complaints:&lt;/strong&gt; Extremely loud operation (95dB) requiring hearing protection, tendency to overheat during extended use, and power cord degradation over time.&lt;/li&gt;&lt;li&gt;&lt;strong&gt;Quality concerns:&lt;/strong&gt; A concerning minority report catastrophic failures (sparks, smoke, "loud bang explosion") suggesting inconsistent quality control.&lt;/li&gt;&lt;/ul&gt;&lt;br&gt;&lt;p&gt;&lt;strong&gt;Bottom line:&lt;/strong&gt; Solidly built American-made workhorse that frequently outlasts its competition but comes with significant tradeoffs in noise level and occasional reliability issues.&lt;/p&gt;</t>
  </si>
  <si>
    <t>The MetroVac DataVac offers mixed BIFL credentials with a 7/10 overall score. Its tank-like metal construction and repairability make it a solid replacement for disposable canned air, potentially lasting 5-10+ years. However, quality control issues are concerning, with reports ranging from cord deterioration to catastrophic failures including sparking and explosions. Best for tech-savvy users willing to perform occasional repairs and tolerate extreme noise levels. Ultimately pays for itself over time versus disposable alternatives, despite the reliability gamble.</t>
  </si>
  <si>
    <t>"Built like products from 50 years ago with all-metal construction, but power cord weakness and fire hazard reports reveal serious quality control problems</t>
  </si>
  <si>
    <t>Highly repairable with standard tools and easy-to-access internals - one user successfully fixed a cord issue after 5 years</t>
  </si>
  <si>
    <t>Decent 5-year motor warranty, but power cords (a common failure point) only covered for 1 year with customer-paid shipping both ways</t>
  </si>
  <si>
    <t>Quickly pays for itself versus disposable air cans while reducing environmental impact, if you get a good unit</t>
  </si>
  <si>
    <t>American-made durability praised by most users, but the 95dB noise level requires hearing protection and overheating occurs during extended use</t>
  </si>
  <si>
    <t>The Metrovac Datavac Air Duster is a powerful, all-metal computer and electronics cleaner built to replace disposable canned air. Its robust motor delivers high-pressure airflow for efficient dust removal, while the durable construction is designed for years of regular use. Complete with washable filters and various attachments, this reusable tool offers both environmental benefits and long-term value.</t>
  </si>
  <si>
    <t>5-10 years with proper care and potential cord repair</t>
  </si>
  <si>
    <t>What is the difference between the DataVac Electric Duster and canned air?</t>
  </si>
  <si>
    <t>The DataVac Electric Duster is a reusable, eco-friendly alternative to canned air, eliminating the need for chemical propellants and disposable cans, while providing more powerful and cost-effective cleaning over time.</t>
  </si>
  <si>
    <t>Is the DataVac safe to use on sensitive electronics?</t>
  </si>
  <si>
    <t>Yes, the DataVac ESD Safe model is specifically designed to be anti-static and includes a grounded power cord and anti-static wrist strap to safely clean sensitive electronics without risk of static damage.</t>
  </si>
  <si>
    <t>What accessories and nozzles are included with the DataVac?</t>
  </si>
  <si>
    <t>The DataVac typically comes with a 7/8” air concentrator, air flare nozzle, air-pin pointer, and a 4-piece micro cleaning/detailing tool kit for versatile cleaning options.</t>
  </si>
  <si>
    <t>How powerful is the motor in the DataVac?</t>
  </si>
  <si>
    <t>The DataVac features a 0.75 peak horsepower motor (120V or 220V models), delivers up to 51–70 CFM airflow, and consumes 480–540 watts, making it suitable for heavy-duty cleaning of computers and electronics.</t>
  </si>
  <si>
    <t>What is the warranty offered with the DataVac?</t>
  </si>
  <si>
    <t>Most DataVac models come with a three-year limited warranty covering the unit and motor, plus a one-year warranty on parts, switches, and cords; the 220V model has a five-year warranty.</t>
  </si>
  <si>
    <t>Durable all-metal construction built like tank</t>
  </si>
  <si>
    <t>Eliminates waste from disposable air cans</t>
  </si>
  <si>
    <t>Can last 5-10+ years with proper care</t>
  </si>
  <si>
    <t>Repairable with standard tools</t>
  </si>
  <si>
    <t>Extremely loud operation requires ear protection</t>
  </si>
  <si>
    <t>Power cord frequently frays and deteriorates</t>
  </si>
  <si>
    <t>Some units fail catastrophically with sparks/explosions</t>
  </si>
  <si>
    <t>Tends to overheat during extended use</t>
  </si>
  <si>
    <t>{"frequency":{"frequency":"As Needed / Monthly","description":"Use the DataVac electric duster whenever electronics or computer components accumulate dust; perform filter cleaning monthly for sustained performance."},"steps":[{"step":1,"title":"Clean","icon":"clean","description":"Unplug the duster and remove the washable foam filter. Rinse the filter under cool running water until dust and debris are gone, then squeeze out excess water and allow it to air dry completely before reinstalling. Avoid using harsh detergents or damaging the filter foam.","products":[{"name":"MVC-49ED-3 Washable Foam Filter Pack (3-pack)","price":"$15-20"}]},{"step":2,"title":"Condition / Maintain","icon":"condition","description":"Regular maintenance includes checking and replacing worn carbon brushes or filters as needed. Keep the motor and vents free of dust buildup but avoid mechanical alterations to preserve warranty and performance.","products":[{"name":"Replacement Carbon Brushes","price":"$10-15"}]},{"step":3,"title":"Protect / Store","icon":"protect","description":"Store the duster in a cool, dry place with the filter installed to prevent dust ingress. Avoid exposure to moisture or extreme temperatures to maximize lifespan. Disconnect power before storage.","products":[]}]}</t>
  </si>
  <si>
    <t>Made in the USA from domestic and international components at MetroVac’s facility in Oakland, New Jersey</t>
  </si>
  <si>
    <t>electric air duster, computer cleaner, electronics maintenance, reusable duster, canned air alternative, dust removal, tech cleaning tool, electronic maintenance, sustainable cleaning, durable air blower</t>
  </si>
  <si>
    <t>Computer and electronics cleaning, Keyboard and peripheral maintenance, Home appliance dusting, Car interior detailing, Precision equipment cleaning</t>
  </si>
  <si>
    <t>""Heavy-duty all-metal construction that reminds users of things built 50 years ago, with multiple reports of units lasting 5-10 years of heavy use." – Reddit user</t>
  </si>
  <si>
    <t>Concerning reports of units making loud bang explosions, emitting sparks, or producing burning smells - suggesting serious QC problems." – Amazon reviewer</t>
  </si>
  <si>
    <t>Dodco</t>
  </si>
  <si>
    <t>Clothes Hangers</t>
  </si>
  <si>
    <t>https://www.amazon.com/DODCO-Quality-Aluminum-Clothes-Assorted/dp/B0863MLM81?&amp;amp;linkCode=ll1&amp;amp;tag=buyitforlife08-20&amp;amp;linkId=e095077f8c1793665892791a2219530c&amp;amp;language=en_US&amp;amp;ref_=as_li_ss_tl</t>
  </si>
  <si>
    <t>https://amzn.to/4omQMfE</t>
  </si>
  <si>
    <t>B0863MLM81</t>
  </si>
  <si>
    <t>https://docs.google.com/document/d/1hUeE7vFKxQaR0KhfHTcqpz3F8M2zDSbgNjxzTIbretI</t>
  </si>
  <si>
    <t>https://docs.google.com/document/d/13FRuzkgGjvoPMVnDe0Cj4biOiEKJbnMwprqPq2F9CRE/edit</t>
  </si>
  <si>
    <t>https://docs.google.com/document/d/1X1ak2p6YgZTFQRFc-uLWsjdTc9cDp9ccYk30rGNIqXI/edit</t>
  </si>
  <si>
    <t>https://docs.google.com/document/d/16c6HVjaWaUUn63d_OoeZU9OURXGpn31r4vWXVpIjW9E/edit</t>
  </si>
  <si>
    <t>https://docs.google.com/document/d/1an2wkeqGhrUH2BcjJufq8taZZtIlgUZyaKw3FfH6wK8/edit</t>
  </si>
  <si>
    <t>https://www.amazon.com/DODCO/b/ref=bl_dp_s_web_17460248011?ie=UTF8&amp;node=17460248011&amp;field-lbr_brands_browse-bin=DODCO</t>
  </si>
  <si>
    <t>https://m.media-amazon.com/images/I/71TG6L58wUL._AC_SL1500_.jpg</t>
  </si>
  <si>
    <t>https://m.media-amazon.com/images/I/71TG6L58wUL._AC_SL1500_.jpg, https://m.media-amazon.com/images/I/71cUlPQmfWL._AC_SL1500_.jpg</t>
  </si>
  <si>
    <t>Home &amp; Kitchen &gt; Storage &amp; Organization &gt; Clothing &amp; Closet Storage &gt; Clothes Hangers &gt; Coat Hangers</t>
  </si>
  <si>
    <t>12 Pack - One of each color HEAVY-DUTY - 1/4" THICK aluminum diameter x 17" wide Buy it for LIFE! These hangers will last you your entire life and beyond. MADE IN THE USA (Milwaukee, Wisconsin) Incredibly Strong. We sell to firemen and police departments because they trust the strength of our hangers for their important equipment.</t>
  </si>
  <si>
    <t>DODCO #1300 Hangers, designed and made in the United States of America, are the perfect mix of strength and beauty. Made of 1/4" thick heavy-duty aluminum, these hangers will last for generations. Stationed in MILWAUKEE, WISCONSIN, DODCO INC. has been manufacturing wire products since 1916. When the defense work dried up after WWII, surplus aluminum was readily available; however, there was not much to do with it. The founder of DODCO wanted to fashion a hanger out of aluminum that looked like the classic hanger you get from the dry cleaner, only heavier and higher quality. Today, the shape remains almost identical to the original design. You will have peace of mind knowing that your important garments are supported by high quality DODCO hangers. Plus, Aluminum will NEVER rust. There is a reason we have been making them for so long: they last for generations! Note: Different screens will represent colors differently. The digital images we display have the most accurate color possible. However, due to differences in computer monitors, there may be variations in color between the actual product and your individual screen. Colors also may look slightly different from hangers you have purchased years ago due to the tolerances in the anodizing. If you have any questions about the colors before you buy, please send us an email.</t>
  </si>
  <si>
    <t>17"W x 0.25"H</t>
  </si>
  <si>
    <t>12 Pack - One of each color</t>
  </si>
  <si>
    <t>HEAVY-DUTY - 1/4" THICK aluminum diameter x 17" wide</t>
  </si>
  <si>
    <t>Buy it for LIFE! These hangers will last you your entire life and beyond.</t>
  </si>
  <si>
    <t>MADE IN THE USA (Milwaukee, Wisconsin)</t>
  </si>
  <si>
    <t>Incredibly Strong. We sell to firemen and police departments because they trust the strength of our hangers for their important equipment.</t>
  </si>
  <si>
    <t>&lt;p&gt;Finally, something built right. Dodco hangers have earned legendary status in the BIFL community, with users showing off hangers identical to ones their grandparents bought in 1969.&lt;/p&gt;&lt;ul&gt;&lt;li&gt;&lt;strong&gt;Generational durability:&lt;/strong&gt; Multiple users report these aluminum hangers lasting 50+ years without bending or breaking, with one user comparing brand new hangers to grandma's 1969 set and finding them identical&lt;/li&gt;&lt;li&gt;&lt;strong&gt;Heavy-duty construction:&lt;/strong&gt; Users praise their ability to hold heavy coats, blankets, and suits without bending, with reviewers calling them sturdy, thick, and well built&lt;/li&gt;&lt;li&gt;&lt;strong&gt;Minor annoyance:&lt;/strong&gt; The metal construction creates a distinct clank when removing clothes, which some find bothersome in quiet environments&lt;/li&gt;&lt;/ul&gt;&lt;br&gt;&lt;p&gt;&lt;strong&gt;Bottom line:&lt;/strong&gt; At $59 for hangers, you're not buying a product—you're ending the cheap hanger replacement cycle forever. These are the hangers your kids will inherit.&lt;/p&gt;</t>
  </si>
  <si>
    <t>&lt;p&gt;Dodco hangers are essentially BIFL items with virtually no need for repair due to their exceptional durability. Made from solid aluminum, they represent the pinnacle of hanger construction.&lt;/p&gt;&lt;ul&gt;&lt;li&gt;&lt;strong&gt;Materials &amp; Construction:&lt;/strong&gt; Users consistently praise these as identical to ones purchased decades ago, indicating no degradation in quality over generations of use.&lt;/li&gt;&lt;li&gt;&lt;strong&gt;Potential Failure Points:&lt;/strong&gt; No failure points mentioned in any reviews. The only 'drawback' noted is the metal-on-metal clanking sound when removing clothes.&lt;/li&gt;&lt;li&gt;&lt;strong&gt;Repairability Context:&lt;/strong&gt; These hangers are essentially one-piece aluminum items with nothing to break. Users explicitly state these will never need replacing.&lt;/li&gt;&lt;/ul&gt;&lt;br&gt;&lt;p&gt;&lt;strong&gt;Bottom line:&lt;/strong&gt; Dodco hangers are so well-constructed they essentially never need repair - they're the definition of buy-it-for-life. The aluminum construction means they'll never rust, break, or bend under normal use.&lt;/p&gt;</t>
  </si>
  <si>
    <t>&lt;p&gt;Dodco hangers have no explicit warranty information publicly available despite their reputation for exceptional durability. Their aluminum hangers are marketed as "lasting for generations" but this is a durability claim, not a formal warranty policy.&lt;/p&gt;&lt;ul&gt;&lt;li&gt;&lt;strong&gt;Missing Policy:&lt;/strong&gt; No mention of warranty terms, duration, or claim process on Dodco's website or product listings.&lt;/li&gt;&lt;li&gt;&lt;strong&gt;Durability Focus:&lt;/strong&gt; Company emphasizes longevity and rust-proof aluminum construction rather than warranty protection.&lt;/li&gt;&lt;li&gt;&lt;strong&gt;User Experience:&lt;/strong&gt; Despite the lack of formal warranty, users consistently praise these as true BIFL items, noting they are identical to ones purchased decades ago.&lt;/li&gt;&lt;/ul&gt;&lt;br&gt;&lt;p&gt;&lt;strong&gt;Bottom line:&lt;/strong&gt; No formal warranty exists, but the product has a strong reputation for multigenerational durability. Contact Dodco directly for any issues, as warranty claims likely handled case-by-case.&lt;/p&gt;</t>
  </si>
  <si>
    <t xml:space="preserve">&lt;p&gt;&amp;lt;p&amp;gt;No sustainability information found in reviews. Users focus entirely on durability and build quality without mentioning recycled materials, eco-friendly manufacturing, or end-of-life disposal.&amp;lt;/p&amp;gt;&amp;lt;ul&amp;gt;&amp;lt;li&amp;gt;&amp;lt;strong&amp;gt;Missing eco data:&amp;lt;/strong&amp;gt; Reviews praise aluminum construction for rust-resistance and longevity but don&amp;#39;t discuss whether it&amp;#39;s recycled aluminum or sustainably sourced&amp;lt;/li&amp;gt;&amp;lt;li&amp;gt;&amp;lt;strong&amp;gt;Durability as proxy:&amp;lt;/strong&amp;gt; Multiple users call these buy it for life hangers that last for generations, which reduces replacement waste over time&amp;lt;/li&amp;gt;&amp;lt;li&amp;gt;&amp;lt;strong&amp;gt;No green claims:&amp;lt;/strong&amp;gt; Neither Amazon nor Reddit reviews mention packaging waste, carbon footprint, or company sustainability practices&amp;lt;/li&amp;gt;&amp;lt;/ul&amp;gt;&amp;lt;br&amp;gt;&amp;lt;p&amp;gt;&amp;lt;strong&amp;gt;Bottom line:&amp;lt;/strong&amp;gt; While built to last (good for reducing consumption), there&amp;#39;s zero evidence of intentional eco-design or circular economy thinking beyond basic durability.&amp;lt;/p&amp;gt;&lt;/p&gt;
</t>
  </si>
  <si>
    <t>&lt;p&gt;Dodco hangers have a phenomenal reputation across Reddit and Amazon reviews, with consistent praise spanning decades.&lt;/p&gt;&lt;ul&gt;&lt;li&gt;&lt;strong&gt;Durability:&lt;/strong&gt; Users repeatedly state these are genuinely BIFL items that last for generations; many share stories of hangers from the 1960s still in perfect condition&lt;/li&gt;&lt;li&gt;&lt;strong&gt;Materials:&lt;/strong&gt; The sturdy aluminum construction is celebrated for never bending, even under heavy coats&lt;/li&gt;&lt;li&gt;&lt;strong&gt;Value perception:&lt;/strong&gt; Despite the high price, users view these as ending the cycle of replacing cheap hangers, justifying the investment&lt;/li&gt;&lt;/ul&gt;&lt;br&gt;&lt;p&gt;&lt;strong&gt;Bottom line:&lt;/strong&gt; Redditors recommend these enthusiastically, calling them the benchmark for quality hangers with many users gradually replacing their entire collection with Dodco despite the premium price&lt;/p&gt;</t>
  </si>
  <si>
    <t>Dodco hangers represent the gold standard in BIFL clothing care. With proven multi-generational durability, these aluminum hangers eliminate the replacement cycle entirely. At $59, they're expensive but genuinely last forever with users confirming modern versions are identical to ones from 1969. The lack of formal warranty is offset by their virtually indestructible construction. Perfect for those who value heirloom-quality items and want to solve the bent/broken hanger problem permanently. Not for those looking for budget options or silent closet interactions.</t>
  </si>
  <si>
    <t>"Will likely be the last hangers you ever purchase, with documented 50+ year lifespan under normal use</t>
  </si>
  <si>
    <t>Single-piece aluminum construction means nothing to break or repair - they simply don't fail</t>
  </si>
  <si>
    <t>No formal warranty policy exists despite premium pricing, but actual failures appear non-existent</t>
  </si>
  <si>
    <t>High initial investment ($59) that eliminates decades of replacement costs for cheap hangers</t>
  </si>
  <si>
    <t>Universally praised across communities for exceptional build quality, with only metal-on-metal clanking noise noted as a drawback</t>
  </si>
  <si>
    <t>Dodco Aluminum Hangers represent the pinnacle of closet organization built to last generations. Crafted from 1/4-inch thick, heavy-duty aluminum, these 17-inch hangers never bend, rust, or break—even under heavy winter coats. Made in Milwaukee, Wisconsin, their robust construction has made them trusted equipment holders for fire and police departments. This 12-pack of color-coded hangers promises to end the cheap hanger replacement cycle permanently.</t>
  </si>
  <si>
    <t>50+ years to multiple generations</t>
  </si>
  <si>
    <t>What materials are used in Dodco clothes hangers?</t>
  </si>
  <si>
    <t>Dodco clothes hangers are made from either strong, lightweight aluminum or heavy-duty steel, such as 0.25” diameter C1008 steel for their jumbo models. Some models also feature clear or white vinyl components.</t>
  </si>
  <si>
    <t>Are Dodco hangers suitable for heavy garments?</t>
  </si>
  <si>
    <t>Yes, Dodco offers jumbo heavy-duty hangers specifically designed to hold heavy items like fireman suits, diving suits, and tactical vests, with reinforced steel construction for added strength.</t>
  </si>
  <si>
    <t>Are Dodco clothes hangers made in the USA?</t>
  </si>
  <si>
    <t>Yes, Dodco clothes hangers are proudly made in the USA, as stated on their product listings and company website.</t>
  </si>
  <si>
    <t>What sizes do Dodco clothes hangers come in?</t>
  </si>
  <si>
    <t>Dodco hangers come in various sizes; for example, their jumbo models measure 20” wide and 10.625” tall (#1400) or 20.5” wide and 9.75” tall (#1450), with other models available for lighter garments.</t>
  </si>
  <si>
    <t>Are Dodco hangers sold in multi-packs?</t>
  </si>
  <si>
    <t>Yes, many Dodco hangers are sold in multi-packs, such as 3-packs or 6-packs, depending on the model.</t>
  </si>
  <si>
    <t>Lasts 50+ years without bending or breaking</t>
  </si>
  <si>
    <t>Holds heavy coats without deforming</t>
  </si>
  <si>
    <t>Identical quality to vintage 1960s models</t>
  </si>
  <si>
    <t>Ends cheap hanger replacement cycle</t>
  </si>
  <si>
    <t>High upfront cost at $59</t>
  </si>
  <si>
    <t>Makes clanking noise when removing clothes</t>
  </si>
  <si>
    <t>No formal warranty policy available</t>
  </si>
  <si>
    <t>No sustainability or eco-friendly information</t>
  </si>
  <si>
    <t>{"frequency":{"frequency":"Monthly","description":"Perform a monthly cleaning and inspection to remove dust and dirt, and check for any damage or wear to maintain hanger functionality and garment safety."},"steps":[{"step":1,"title":"Clean","icon":"clean","description":"Wipe clothes hangers with a damp cloth to remove dust and dirt. Avoid abrasive cleaners or scrubbing brushes to prevent damage. For sanitizing, use a mixture of equal parts water and white vinegar, then rinse with warm water and dry thoroughly.","products":[{"name":"White Vinegar","price":"$5-8"},{"name":"Microfiber Cleaning Cloth","price":"$7-10"}]},{"step":2,"title":"Condition / Maintain","icon":"condition","description":"Store hangers away from direct sunlight to prevent plastic aging or paint peeling. Inspect regularly for cracks or brittleness and replace damaged hangers to prevent garment damage. Avoid overloading hangers to maintain shape and durability.","products":[]},{"step":3,"title":"Protect / Store","icon":"protect","description":"Store clothes hangers in a cool, dry place when not in use. Stack them neatly or hang from a pegboard to keep organized and avoid deformation. For wooden hangers, keep them ventilated and away from moisture to prevent warping and mold growth.","products":[]}]}</t>
  </si>
  <si>
    <t>Hand made with machinery on site in Milwaukee, Wisconsin USA.</t>
  </si>
  <si>
    <t>aluminum hangers, heavy-duty hangers, lifetime hangers, closet organization, american made, coat hangers, durable hangers, color-coded hangers, professional storage, rust-proof</t>
  </si>
  <si>
    <t>Organizing everyday clothing, Storing heavy winter coats, Supporting professional suits and uniforms, Multi-generational closet organization, Hanging important equipment</t>
  </si>
  <si>
    <t>""These aluminum hangers are identical to ones my grandparents bought in 1969 - they've never bent or broken through generations of use." – Reddit user</t>
  </si>
  <si>
    <t>At this price you're not buying hangers, you're ending the cheap hanger replacement cycle forever. These are what your kids will inherit." – Amazon reviewer</t>
  </si>
  <si>
    <t>Utopia</t>
  </si>
  <si>
    <t>Flour Sack Tea Towels</t>
  </si>
  <si>
    <t>https://www.amazon.com/Utopia-Kitchen-Flour-Towels-Cotton/dp/B00XK69NRW?crid=38O02ZHZWT724&amp;amp;keywords=Utopia%2BKitchen%2B-%2BFlour%2BSack%2BDish%2BCloth&amp;amp;qid=1702762501&amp;amp;sprefix=utopia%2Bkitchen%2B-%2Bflour%2Bsack%2Bdish%2Bcloth%2Caps%2C178&amp;amp;sr=8-5&amp;amp;th=1&amp;amp;linkCode=ll1&amp;amp;tag=buyitforlife08-20&amp;amp;linkId=07361beff407ed0ae416f09ba405bb16&amp;amp;language=en_US&amp;amp;ref_=as_li_ss_tl</t>
  </si>
  <si>
    <t>https://amzn.to/479PRIG</t>
  </si>
  <si>
    <t>B00XK69NRW</t>
  </si>
  <si>
    <t>https://docs.google.com/document/d/1AeCQgUrT9rXD5C-Z45c0wntsIYaJC6t7YtJOJJWjpCI</t>
  </si>
  <si>
    <t>https://docs.google.com/document/d/199O6mOrbqO_5e6kbR7CY5eBtDAqoGVR_iZupqsyu49s/edit</t>
  </si>
  <si>
    <t>https://docs.google.com/document/d/1puvKUEc0OxVekOdaItvIACrjFSJHJYOmxdIou1ibn10/edit</t>
  </si>
  <si>
    <t>https://docs.google.com/document/d/1GkS-W47hQMmq_GR12N1jrkBTvF_skLiyHXwehCNP4Ys/edit</t>
  </si>
  <si>
    <t>https://docs.google.com/document/d/1fLjRHTWRJmXWEk_CWm4jwA4oanUfP239zC5P3IXTt00/edit</t>
  </si>
  <si>
    <t>https://www.amazon.com/stores/UTOPIAKITCHEN/page/B9AED657-8088-4F41-BBAB-2986EB44E6A3?lp_asin=B00XK69NRW&amp;ref_=ast_bln&amp;store_ref=bl_ast_dp_brandLogo_sto</t>
  </si>
  <si>
    <t>https://m.media-amazon.com/images/I/711gf8XH-CL._AC_SL1500_.jpg</t>
  </si>
  <si>
    <t>https://m.media-amazon.com/images/I/711gf8XH-CL._AC_SL1500_.jpg, https://m.media-amazon.com/images/I/81+y+XQKvNL._AC_SL1500_.jpg, https://m.media-amazon.com/images/I/81kwGt1RA5L._AC_SL1500_.jpg, https://m.media-amazon.com/images/I/81FpMoXclhL._AC_SL1500_.jpg, https://m.media-amazon.com/images/I/81apVRnt8cL._AC_SL1500_.jpg, https://m.media-amazon.com/images/I/71h6hEWpLCL._AC_SL1500_.jpg, https://m.media-amazon.com/images/I/81uuJFBaOuL._AC_SL1500_.jpg, https://m.media-amazon.com/images/I/81slVGy8UcL._AC_SL1500_.jpg</t>
  </si>
  <si>
    <t>Home &amp; Kitchen &gt; Kitchen &amp; Dining &gt; Kitchen &amp; Table Linens &gt; Dish Cloths &amp; Dish Towels</t>
  </si>
  <si>
    <t>Value Pack: These packs provide you with ample flour sack towels for all your household needs for today, tomorrow; and the future! With the perfect size of 28 x 28 inches, anyone can handle these towels with ease Countless Uses: Due to being highly absorbent, these towels are great for drying hands, wiping stains, cleaning windows, as cheese strainers, salad spinners, dish rags, as cloth diapers, sweating out vegetables and also for embroidery or needlework. As good as having a magic wand in your hands! Use them as an alternative to paper towels and show your love for the environment Long Lasting Material: Manufactured using 100% Pure Ring Spun Cotton, and knitted in a diagonal fashion, the soft and absorbent fabric makes these towels quick drying, highly absorbent and high in quality Expertly Designed: Lightweight and lint-free, the professionally hemmed edges are carefully graded for quality control, and product durability; helping the towels last for all your needs in the long run Machine Washable: Easily washable, the towels maintain an excellent quality even after multiple washes! Will resist shrinking and minimize lint. Use these towels over and over again! This also helps reduce the use of paper towels! Washing your towels before using them for the first time will help set the color, improve absorbency and reduce lint</t>
  </si>
  <si>
    <t>Cotton</t>
  </si>
  <si>
    <t>28"L x 28"W</t>
  </si>
  <si>
    <t>Value Pack: These packs provide you with ample flour sack towels for all your household needs for today, tomorrow; and the future! With the perfect size of 28 x 28 inches, anyone can handle these towels with ease</t>
  </si>
  <si>
    <t>Countless Uses: Due to being highly absorbent, these towels are great for drying hands, wiping stains, cleaning windows, as cheese strainers, salad spinners, dish rags, as cloth diapers, sweating out vegetables and also for embroidery or needlework. As good as having a magic wand in your hands! Use them as an alternative to paper towels and show your love for the environment</t>
  </si>
  <si>
    <t>Long Lasting Material: Manufactured using 100% Pure Ring Spun Cotton, and knitted in a diagonal fashion, the soft and absorbent fabric makes these towels quick drying, highly absorbent and high in quality</t>
  </si>
  <si>
    <t>Expertly Designed: Lightweight and lint-free, the professionally hemmed edges are carefully graded for quality control, and product durability; helping the towels last for all your needs in the long run</t>
  </si>
  <si>
    <t>Machine Washable: Easily washable, the towels maintain an excellent quality even after multiple washes! Will resist shrinking and minimize lint. Use these towels over and over again! This also helps reduce the use of paper towels! Washing your towels before using them for the first time will help set the color, improve absorbency and reduce lint</t>
  </si>
  <si>
    <t>&lt;p&gt;These flour sack towels are the real workhorses Reddit's been searching for — built tough enough to survive years of abuse while cheap competition falls apart.&lt;/p&gt;&lt;ul&gt;&lt;li&gt;&lt;strong&gt;Years of service:&lt;/strong&gt; Users report getting several YEARS out of each towel with daily use and bleach washing, with one saying their fancy towels stay clean while these do the real work&lt;/li&gt;&lt;li&gt;&lt;strong&gt;Quality control red flag:&lt;/strong&gt; Inconsistent batches are killing the brand — one user found their reorder came wrinkled mess quality while another got fraying edges after washing, suggesting hemming issues&lt;/li&gt;&lt;li&gt;&lt;strong&gt;Multi-use champion:&lt;/strong&gt; From straining foods to proofing bread to replacing paper towels entirely, these absorb well and dry lint-free, though some find them too thin for big spills&lt;/li&gt;&lt;/ul&gt;&lt;br&gt;&lt;p&gt;&lt;strong&gt;Bottom line:&lt;/strong&gt; Finally something that lasts, but play quality roulette with each order — when you get a good batch, they're heirloom-grade workhorses that'll outlive your fancy towels.&lt;/p&gt;</t>
  </si>
  <si>
    <t>&lt;p&gt;Flour sack towels are highly repairable kitchen workhorses with excellent longevity potential. Users consistently report getting several years of use with regular washing and bleaching.&lt;/p&gt;&lt;ul&gt;&lt;li&gt;&lt;strong&gt;Repair Method:&lt;/strong&gt; Simple sewing repairs for fraying edges and hems, which several users note as the most common issue. Standard needle and thread or basic sewing machine skills are sufficient.&lt;/li&gt;&lt;li&gt;&lt;strong&gt;Maintenance:&lt;/strong&gt; Users extend lifespan by regular machine washing, sometimes with bleach. Many report improved absorbency after initial washes, showing these improve with use rather than deteriorate.&lt;/li&gt;&lt;li&gt;&lt;strong&gt;Limitations:&lt;/strong&gt; Some inconsistency between batches affects repair potential. Users specifically mention quality differences when reordering the same product, with some batches being thinner or more prone to fraying.&lt;/li&gt;&lt;/ul&gt;&lt;br&gt;&lt;p&gt;&lt;strong&gt;Bottom line:&lt;/strong&gt; Not technically BIFL but highly maintainable with basic sewing skills. Their replaceable nature (at $18 for multiple towels) and ease of repair makes them excellent value from a repair-vs-replace perspective.&lt;/p&gt;</t>
  </si>
  <si>
    <t>&lt;p&gt;Utopia Kitchen offers a basic 1-year warranty against manufacturing defects, but with some notable limitations.&lt;/p&gt;&lt;ul&gt;&lt;li&gt;&lt;strong&gt;Duration:&lt;/strong&gt; 30-day return window plus 1-year warranty for manufacturing defects only&lt;/li&gt;&lt;li&gt;&lt;strong&gt;Exclusions:&lt;/strong&gt; Does not cover normal wear and tear or damage from improper care - significant for kitchen textiles&lt;/li&gt;&lt;li&gt;&lt;strong&gt;Claims Process:&lt;/strong&gt; Requires contacting Utopia directly with proof of purchase; customer reviews don't mention successful warranty claims&lt;/li&gt;&lt;/ul&gt;&lt;br&gt;&lt;p&gt;&lt;strong&gt;Bottom line:&lt;/strong&gt; Standard industry protection but not exceptional; users praise durability but mention inconsistent quality between batches, suggesting warranty claims might be needed but aren't prominently discussed in reviews.&lt;/p&gt;</t>
  </si>
  <si>
    <t xml:space="preserve">&lt;p&gt;&amp;lt;p&amp;gt;These flour sack towels earn strong eco-points as a paper towel killer. Multiple users report replacing disposable products entirely — one says they rarely use paper towels anymore for cleanup, while another calls them much more economical and don&amp;#39;t end up in the garbage. The 100% cotton construction means they&amp;#39;re biodegradable at end of life, and users consistently report getting several years out of each towel with heavy daily use.&amp;lt;/p&amp;gt;&amp;lt;ul&amp;gt;&amp;lt;li&amp;gt;&amp;lt;strong&amp;gt;Longevity:&amp;lt;/strong&amp;gt; Built to last with users getting years of service from each towel, reducing replacement frequency&amp;lt;/li&amp;gt;&amp;lt;li&amp;gt;&amp;lt;strong&amp;gt;Multi-use design:&amp;lt;/strong&amp;gt; Replaces paper towels, napkins, burp cloths, and cleaning rags — one product eliminating multiple disposables&amp;lt;/li&amp;gt;&amp;lt;li&amp;gt;&amp;lt;strong&amp;gt;Material choice:&amp;lt;/strong&amp;gt; Pure cotton construction means natural fibers that biodegrade, though no mention of organic or recycled content&amp;lt;/li&amp;gt;&amp;lt;/ul&amp;gt;&amp;lt;br&amp;gt;&amp;lt;p&amp;gt;&amp;lt;strong&amp;gt;Bottom line:&amp;lt;/strong&amp;gt; A legitimate sustainable choice that delivers on the promise of reducing waste through durability and versatility, though lacks transparency on sourcing or manufacturing practices.&amp;lt;/p&amp;gt;&lt;/p&gt;
</t>
  </si>
  <si>
    <t>&lt;p&gt;Utopia's Flour Sack Tea Towels have a strong reputation in the BIFL community as versatile, long-lasting kitchen workhorses. They're consistently described as absorbent, lint-free, and durable enough to last years of daily use.&lt;/p&gt;&lt;ul&gt;&lt;li&gt;&lt;strong&gt;Versatility:&lt;/strong&gt; Users praise how these towels replace paper towels for multiple purposes - from drying dishes to straining foods, proofing bread, cleaning windows, and even crafting projects.&lt;/li&gt;&lt;li&gt;&lt;strong&gt;Durability:&lt;/strong&gt; Many report getting several years from each towel with regular use and washing, though some batches may fray at edges sooner than others.&lt;/li&gt;&lt;li&gt;&lt;strong&gt;Quality concerns:&lt;/strong&gt; Inconsistent quality between batches is the main drawback, with some users noting thinner material or wrinkled finish in newer purchases compared to previous ones.&lt;/li&gt;&lt;/ul&gt;&lt;br&gt;&lt;p&gt;&lt;strong&gt;Bottom line:&lt;/strong&gt; Redditors regularly recommend these as essential kitchen workhorses with excellent value-to-durability ratio despite some batch inconsistency concerns.&lt;/p&gt;</t>
  </si>
  <si>
    <t>Utopia's Flour Sack Tea Towels are legitimate BIFL workhorses with multi-year durability when you get a good batch. Their value comes from versatility—replacing paper towels, straining foods, and handling kitchen cleanup while your fancy towels stay pristine. The main drawback is inconsistent quality control between batches, with some orders arriving thin or prone to fraying. At $18 for a multi-pack, they're an excellent investment for practical home cooks who don't mind occasional simple repairs and prioritize function over luxury.</t>
  </si>
  <si>
    <t>"Proven multi-year lifespan with regular bleach washing, improving with use rather than deteriorating</t>
  </si>
  <si>
    <t>Highly repairable with basic sewing skills—simple edge hemming extends life considerably</t>
  </si>
  <si>
    <t>Minimal 1-year manufacturing defect warranty is forgettable, but low replacement cost offsets this weakness</t>
  </si>
  <si>
    <t>Exceptional value proposition: replaces multiple disposable products while outlasting cheaper alternatives</t>
  </si>
  <si>
    <t>Consistently praised for absorbency and lint-free performance, though quality varies between production batches</t>
  </si>
  <si>
    <t>Utopia Flour Sack Tea Towels are kitchen workhorses crafted from 100% pure ring spun cotton in a diagonal knit for superior absorbency and durability. These generously sized 28-inch towels feature professionally hemmed edges and lint-free construction. Perfect for drying dishes, straining foods, and replacing paper towels, they maintain their quality through years of daily use and machine washing, becoming more absorbent over time.</t>
  </si>
  <si>
    <t>3-5 years with regular use and washing</t>
  </si>
  <si>
    <t>What are the common uses of Utopia Kitchen Flour Sack Towels?</t>
  </si>
  <si>
    <t>Utopia Kitchen Flour Sack Towels are versatile and can be used as dish towels, window cleaners, dust cloths, cheese strainers, salad spinners, and more. They are ideal for kitchen tasks due to their absorbency and lint-free nature. They also help reduce the need for paper towels.</t>
  </si>
  <si>
    <t>How do I care for Utopia Kitchen Flour Sack Towels?</t>
  </si>
  <si>
    <t>Utopia Kitchen Flour Sack Towels are machine washable. Washing them before first use helps set the color, improve absorbency, and reduce lint.</t>
  </si>
  <si>
    <t>What material are Utopia Kitchen Flour Sack Towels made of?</t>
  </si>
  <si>
    <t>Utopia Kitchen Flour Sack Towels are made from 100% cotton, which makes them durable and suitable for various household tasks.</t>
  </si>
  <si>
    <t>Can Utopia Kitchen Flour Sack Towels be used for cooking or baking?</t>
  </si>
  <si>
    <t>Yes, Utopia Kitchen Flour Sack Towels can be used in cooking and baking. They are lint-free and can be used as an alternative to cheesecloth or for wrapping buns to keep them warm.</t>
  </si>
  <si>
    <t>What sizes and colors are available for Utopia Kitchen Flour Sack Towels?</t>
  </si>
  <si>
    <t>Utopia Kitchen Flour Sack Towels are available in sizes like 28 x 28 inches and come in various colors, including white and natural tan.</t>
  </si>
  <si>
    <t>Years of service with daily use</t>
  </si>
  <si>
    <t>Replaces paper towels and other disposables</t>
  </si>
  <si>
    <t>Highly absorbent and lint-free performance</t>
  </si>
  <si>
    <t>Inconsistent quality between batches</t>
  </si>
  <si>
    <t>Some towels fray at edges quickly</t>
  </si>
  <si>
    <t>Limited warranty coverage (1 year only)</t>
  </si>
  <si>
    <t>Too thin for handling major spills</t>
  </si>
  <si>
    <t>{"frequency":{"frequency":"Daily / Weekly","description":"Wash flour sack tea towels frequently to maintain cleanliness and prevent bacterial buildup."},"steps":[{"step":1,"title":"Clean","icon":"clean","description":"Machine wash flour sack towels in cold water using a delicate cycle. Avoid using bleach or fabric softener, as these can degrade the cotton or affect absorbency. Biological detergents are suitable for sanitizing.","products":[{"name":"Biological Laundry Detergent","price":"$10-15"}]},{"step":2,"title":"Condition / Maintain","icon":"condition","description":"To maintain absorbency and softness, wash flour sack towels regularly. Tumble dry on a low setting or air dry to prevent shrinkage. Avoid high heat, which can cause shrinkage and reduce effectiveness.","products":[]},{"step":3,"title":"Protect / Store","icon":"protect","description":"Store flour sack towels in a well-ventilated area to prevent moisture buildup. Fold or roll them to save space and maintain their shape. Hanging loops can be used for convenient storage.","products":[]}]}</t>
  </si>
  <si>
    <t>Manufactured by Utopia Industries in Karachi, Pakistan at large vertically integrated textile facilities</t>
  </si>
  <si>
    <t>flour sack towels, reusable kitchen towels, cotton dish cloths, absorbent towels, lint-free cleaning, sustainable kitchen, multi-purpose cloths, paper towel alternative, food straining, eco-friendly kitchen</t>
  </si>
  <si>
    <t>Kitchen cleanup and drying dishes, Straining foods and cheese making, Bread proofing, Window and glass cleaning, Paper towel replacement</t>
  </si>
  <si>
    <t>""Users report getting several YEARS out of each towel with daily use and bleach washing, while fancy towels stay clean these do the real work." – Reddit user</t>
  </si>
  <si>
    <t>Inconsistent batches are killing the brand — one reorder came wrinkled mess quality while another got fraying edges after washing." – BIFL reviewer</t>
  </si>
  <si>
    <t>Bar Mops Towels</t>
  </si>
  <si>
    <t>https://www.amazon.com/Utopia-Towels-Kitchen-Bar-Cleaning/dp/B007JCHAGE?crid=23P289YFKZLCP&amp;amp=undefined&amp;keywords=Utopia%2BBar%2BMops%2BTowels&amp;qid=1702762937&amp;sprefix=utopia%2Bkitchen%2B-%2Bflour%2Bsack%2Bdish%2Bcloth%2Caps%2C637&amp;sr=8-1&amp;th=1&amp;linkCode=ll1&amp;tag=buyitforlife08-20&amp;linkId=24f52fc7033254df9f13a6106b8e612d&amp;language=en_US&amp;ref_=as_li_ss_tl</t>
  </si>
  <si>
    <t>https://amzn.to/4ospN2t</t>
  </si>
  <si>
    <t>B007JCHAGE</t>
  </si>
  <si>
    <t>https://docs.google.com/document/d/1R5c9hy_FYcSs_9i0fInSuMWT5xfHrj60whaluLR7ziQ</t>
  </si>
  <si>
    <t>https://docs.google.com/document/d/1DyetUrcWMeS5KI6qqpbtsbJBMsgQpP_wQbq9XF57IEQ/edit</t>
  </si>
  <si>
    <t>https://docs.google.com/document/d/12Qh5HZdX1tVUWPjGt5oJ_kmYt-aGl4cdsMYOBjqPBgM/edit</t>
  </si>
  <si>
    <t>https://docs.google.com/document/d/1Jnk5PDn8o4jDDsz0YznGYU7q-cPa244F3E0r7rzhwj0/edit</t>
  </si>
  <si>
    <t>https://www.amazon.com/stores/UTOPIATOWELS/page/129F50A5-EF6D-46C6-8C23-397FB42BA079?is_byline_deeplink=true&amp;deeplink=67F91A74-F5D2-44B3-85D0-03420AFF88B6&amp;redirect_store_id=129F50A5-EF6D-46C6-8C23-397FB42BA079&amp;lp_asin=B007JCHAGE&amp;ref_=ast_bln&amp;store_ref=bl_ast_dp_brandLogo_sto</t>
  </si>
  <si>
    <t>https://m.media-amazon.com/images/I/81lS4QHvcjL._AC_SL1500_.jpg</t>
  </si>
  <si>
    <t>https://m.media-amazon.com/images/I/81lS4QHvcjL._AC_SL1500_.jpg, https://m.media-amazon.com/images/I/81rLyrQ3SZL._AC_SL1500_.jpg, https://m.media-amazon.com/images/I/81lkuw0MwnL._AC_SL1500_.jpg, https://m.media-amazon.com/images/I/41pM091xN4L._AC_.jpg, https://m.media-amazon.com/images/I/81JnWZ2HprL._AC_SL1500_.jpg, https://m.media-amazon.com/images/I/81ZDrhagrTL._AC_SL1500_.jpg, https://m.media-amazon.com/images/I/81rELmzAuXL._AC_SL1500_.jpg, https://m.media-amazon.com/images/I/51UzyQ6WL4L._AC_.jpg</t>
  </si>
  <si>
    <t>Value Pack- Set includes 12 kitchen bar mop cleaning towels generously sized 16 x 19 inches with hemmed edges to prevent unraveling. Premium Quality - Our bar mops are manufactured with premium quality 100% ring spun cotton making them elegant yet functional. Luxurious And Functional – The kitchen towels are designed to give out luxurious experience while ideally fulfilling needs in general cleaning or washing. Soft And Absorbent – Our bar towels feel soft and delicate on the skin while the composition enables them to be highly absorbent and durable. Quality Tailored Just For You – To prevent unforeseen color discoloration, it is advised, to avoid the removal of the application of any form of cosmetics, facial creams, or scrubs directly with the towel.</t>
  </si>
  <si>
    <t>19"L x 16"W</t>
  </si>
  <si>
    <t>Value Pack- Set includes 12 kitchen bar mop cleaning towels generously sized 16 x 19 inches with hemmed edges to prevent unraveling.</t>
  </si>
  <si>
    <t>Premium Quality - Our bar mops are manufactured with premium quality 100% ring spun cotton making them elegant yet functional.</t>
  </si>
  <si>
    <t>Luxurious And Functional – The kitchen towels are designed to give out luxurious experience while ideally fulfilling needs in general cleaning or washing.</t>
  </si>
  <si>
    <t>Soft And Absorbent – Our bar towels feel soft and delicate on the skin while the composition enables them to be highly absorbent and durable.</t>
  </si>
  <si>
    <t>Quality Tailored Just For You – To prevent unforeseen color discoloration, it is advised, to avoid the removal of the application of any form of cosmetics, facial creams, or scrubs directly with the towel.</t>
  </si>
  <si>
    <t>&lt;p&gt;Classic case of you get what you pay for. These towels are workhorses that punch above their $25 weight class, but quality control is all over the map.&lt;/p&gt;&lt;ul&gt;&lt;li&gt;&lt;strong&gt;Survival lottery:&lt;/strong&gt; Users report a winnowing effect where a third of towels failed within the first year from fraying seams and holes, while survivors lasted 2-4 years of daily abuse including bleaching&lt;/li&gt;&lt;li&gt;&lt;strong&gt;Built for abuse, not beauty:&lt;/strong&gt; Professionals in barbering and bartending praise them for withstanding harsh commercial laundering, but home users complain about thin material that feels like dollar store towels&lt;/li&gt;&lt;li&gt;&lt;strong&gt;Smart lifecycle design:&lt;/strong&gt; When they get too stained for kitchen duty, users demote them to garage rags or shop towels, extending useful life beyond typical disposables&lt;/li&gt;&lt;/ul&gt;&lt;br&gt;&lt;p&gt;&lt;strong&gt;Bottom line:&lt;/strong&gt; At $25 for a bulk pack, these are disposable-when-necessary utility towels that outlast paper towels by years. Buy expecting some duds in the batch, but the survivors will earn their keep as your kitchen's unglamorous workhorses.&lt;/p&gt;</t>
  </si>
  <si>
    <t>&lt;p&gt;These bar mop towels are highly repairable through standard washing machine maintenance and basic sewing skills.&lt;/p&gt;&lt;ul&gt;&lt;li&gt;&lt;strong&gt;Durability Issues:&lt;/strong&gt; About a third of towels develop fraying seams or holes in first year, but surviving ones last 2-4+ years with heavy use. Many users report extended lifespan with proper care.&lt;/li&gt;&lt;li&gt;&lt;strong&gt;Repair Methods:&lt;/strong&gt; Simple home sewing repairs can extend life - hemming frayed edges and reinforcing seams prevents further unraveling. Standard needle and thread sufficient.&lt;/li&gt;&lt;li&gt;&lt;strong&gt;Lifecycle Management:&lt;/strong&gt; Users implement effective downgrading system - kitchen towels become cleaning rags when stained, maximizing useful life. Many report keeping different-colored sets to track age.&lt;/li&gt;&lt;/ul&gt;&lt;br&gt;&lt;p&gt;&lt;strong&gt;Bottom line:&lt;/strong&gt; Not technically complex to repair with basic sewing skills, and their 100% cotton construction allows straightforward maintenance, though inconsistent quality means some units will fail despite repair efforts.&lt;/p&gt;</t>
  </si>
  <si>
    <t>&lt;p&gt;Utopia offers a standard 1-year warranty covering quality and workmanship defects, but warranty details specific to their Bar Mops Towels are minimal.&lt;/p&gt;&lt;ul&gt;&lt;li&gt;&lt;strong&gt;Limited Coverage:&lt;/strong&gt; One-year warranty period from purchase date for manufacturing defects.&lt;/li&gt;&lt;li&gt;&lt;strong&gt;Return Policy:&lt;/strong&gt; 30-day return window with buyer paying shipping unless product is defective.&lt;/li&gt;&lt;li&gt;&lt;strong&gt;Customer Experiences:&lt;/strong&gt; Reviews focus on product performance rather than warranty claims, with users typically replacing towels every 2-3 years rather than pursuing warranty claims when individual towels fail.&lt;/li&gt;&lt;/ul&gt;&lt;br&gt;&lt;p&gt;&lt;strong&gt;Bottom line:&lt;/strong&gt; Standard 1-year protection with average support, but limited evidence of how well Utopia honors claims when towels fray or unravel prematurely.&lt;/p&gt;</t>
  </si>
  <si>
    <t xml:space="preserve">&lt;p&gt;&amp;lt;p&amp;gt;These towels show decent sustainability through their paper towel replacement function and extended lifecycle design. Users report replacing paper towels entirely and demoting worn towels to garage rags rather than trashing them.&amp;lt;/p&amp;gt;&amp;lt;ul&amp;gt;&amp;lt;li&amp;gt;&amp;lt;strong&amp;gt;Waste Reduction:&amp;lt;/strong&amp;gt; Multiple reviewers praise eliminating recurring paper towel expenses and household waste by switching to these reusables&amp;lt;/li&amp;gt;&amp;lt;li&amp;gt;&amp;lt;strong&amp;gt;Extended Use Lifecycle:&amp;lt;/strong&amp;gt; Users consistently report demoting stained kitchen towels to cleaning rags, garage towels, or shop towels, demonstrating continued usefulness beyond primary life&amp;lt;/li&amp;gt;&amp;lt;li&amp;gt;&amp;lt;strong&amp;gt;Material Concerns:&amp;lt;/strong&amp;gt; 100% cotton construction is biodegradable but reviews mention inconsistent quality control with a third failing within first year, plus excessive lint shedding requires extra washing cycles&amp;lt;/li&amp;gt;&amp;lt;/ul&amp;gt;&amp;lt;br&amp;gt;&amp;lt;p&amp;gt;&amp;lt;strong&amp;gt;Bottom line:&amp;lt;/strong&amp;gt; Solid waste-reduction tool that replaces disposables and gets multiple lives through demotion system, but durability issues and no transparency on sourcing or manufacturing practices keep it from higher marks.&amp;lt;/p&amp;gt;&lt;/p&gt;
</t>
  </si>
  <si>
    <t>&lt;p&gt;Utopia Bar Mops have a strong utilitarian reputation in the BIFL community as reliable workhorses, not premium products.&lt;/p&gt;&lt;ul&gt;&lt;li&gt;&lt;strong&gt;Value proposition:&lt;/strong&gt; Users consistently praise the price-to-performance ratio, with many professionals from bartenders to barbers swearing by them for daily abuse.&lt;/li&gt;&lt;li&gt;&lt;strong&gt;Durability mixed bag:&lt;/strong&gt; Some users report years of use through countless washes, while others experience early fraying and unraveling within the first year.&lt;/li&gt;&lt;li&gt;&lt;strong&gt;Lifecycle approach:&lt;/strong&gt; The BIFL community appreciates these towels' extended usefulness, with many 'demoting' them to cleaning rags after kitchen service.&lt;/li&gt;&lt;/ul&gt;&lt;br&gt;&lt;p&gt;&lt;strong&gt;Bottom line:&lt;/strong&gt; Well-regarded budget option that performs its intended function well, but expect some quality inconsistencies and plan for some attrition over time.&lt;/p&gt;</t>
  </si>
  <si>
    <t>Utopia Bar Mops are good but not great BIFL material - you're buying solid utility at a bargain price, not heirloom quality. Their 6/10 BIFL score reflects their role as reusable paper towel replacements that deliver multi-year service if you survive the quality lottery. Expect some early casualties in each batch, but survivors become kitchen workhorses that eventually graduate to cleaning duties elsewhere. Perfect for practical buyers who value function over form and accept some replacement as the cost of doing business at this price point.</t>
  </si>
  <si>
    <t>"Expect significant attrition - roughly 1/3 fail within the first year while survivors last 2-4+ years of daily use</t>
  </si>
  <si>
    <t>Basic sewing repairs (hemming edges, reinforcing seams) can significantly extend lifespan of better-made units</t>
  </si>
  <si>
    <t>Standard 1-year warranty exists but users typically replace rather than pursue claims when individual towels fail</t>
  </si>
  <si>
    <t>At $25/pack, these deliver exceptional value when measured against years of paper towel savings</t>
  </si>
  <si>
    <t>Both professionals (bartenders, barbers) and home users praise their ability to withstand harsh laundering while maintaining function</t>
  </si>
  <si>
    <t>Utopia Bar Mops Towels are workhouse kitchen essentials made from 100% ring spun cotton for exceptional absorbency and durability. Sized at a practical 16 x 19 inches with hemmed edges to resist unraveling, these multi-purpose towels handle everything from spill cleanup to dish drying. The generous 12-pack offers excellent utility value with each towel designed for high-frequency kitchen use and easy machine washing.</t>
  </si>
  <si>
    <t>2-4 years with regular use, with some towels transitioning to cleaning rags afterward</t>
  </si>
  <si>
    <t>What material are Utopia Bar Mops Towels made of?</t>
  </si>
  <si>
    <t>Utopia Bar Mops Towels are made of 100% cotton, specifically ring-spun cotton, which makes them soft, breathable, and highly absorbent for effective cleaning.</t>
  </si>
  <si>
    <t>What are the dimensions of the Utopia Bar Mops Towels?</t>
  </si>
  <si>
    <t>Each Utopia Bar Mops Towel measures 16 by 19 inches, a standard size suitable for various kitchen and bar cleaning tasks.</t>
  </si>
  <si>
    <t>How many towels come in a pack?</t>
  </si>
  <si>
    <t>Utopia Bar Mops Towels are typically sold in packs of 12, providing sufficient quantity for home, bar, or restaurant use.</t>
  </si>
  <si>
    <t>Are Utopia Bar Mops Towels machine washable?</t>
  </si>
  <si>
    <t>Yes, Utopia Bar Mops Towels are machine washable, allowing for easy cleaning and reuse.</t>
  </si>
  <si>
    <t>What colors are available for Utopia Bar Mops Towels?</t>
  </si>
  <si>
    <t>These towels are commonly available in white and grey colors, catering to different preferences and uses.</t>
  </si>
  <si>
    <t>Excellent paper towel replacement</t>
  </si>
  <si>
    <t>Strong value for money</t>
  </si>
  <si>
    <t>Easily repairable with basic sewing</t>
  </si>
  <si>
    <t>Effective multi-stage lifecycle usage</t>
  </si>
  <si>
    <t>Inconsistent quality control</t>
  </si>
  <si>
    <t>Third fail within first year</t>
  </si>
  <si>
    <t>Thin material feels cheap initially</t>
  </si>
  <si>
    <t>Excessive lint shedding requires extra washing</t>
  </si>
  <si>
    <t>{"frequency":{"frequency":"Weekly or As Needed","description":"Regular washing and maintenance ensure long-term absorbency and durability of the bar mop towels."},"steps":[{"step":1,"title":"Clean","icon":"clean","description":"Machine wash bar mop towels using a mild detergent. Avoid bleach or harsh chemicals that can damage cotton fibers. Washing in hot water helps sanitize and maintain absorbency.","products":[{"name":"Tide Original Scent Laundry Detergent","price":"$15-20"}]},{"step":2,"title":"Condition / Maintain","icon":"condition","description":"To maintain softness and absorbency, wash bar mop towels separately from other laundry items. Avoid using fabric softeners or dryer sheets, as they can reduce absorbency.","products":[]},{"step":3,"title":"Protect / Store","icon":"protect","description":"Store clean, dry bar mop towels in a well-ventilated area to prevent moisture buildup. Fold or roll them neatly to prevent creases and damage.","products":[]}]}</t>
  </si>
  <si>
    <t>cotton bar mops, kitchen towels, reusable cleaning cloths, absorbent towels, paper towel alternative, dishcloths, utility towels, bar towels, machine washable</t>
  </si>
  <si>
    <t>Kitchen spill cleanup, Dish drying and polishing, Bar and restaurant service, General household cleaning, Garage and workshop tasks</t>
  </si>
  <si>
    <t>""Built for abuse, not beauty - these withstand harsh commercial laundering when fancier towels would disintegrate after a few washes." – Professional bartender</t>
  </si>
  <si>
    <t>Buy expecting some duds in each batch, but the survivors will serve as your kitchen's unglamorous workhorses for years." – Reddit user</t>
  </si>
  <si>
    <t>Peru</t>
  </si>
  <si>
    <t>Pima Percale Cotton Bed Sheets + Pillow Cases</t>
  </si>
  <si>
    <t>https://www.amazon.com/Peru-Pima-415-Thread-Count-Percale-Peruvian/dp/B01BSWKEXQ?crid=2CUMSOLIVXHNA&amp;amp;dib=eyJ2IjoiMSJ9.2AFk9jeCamEPrGcCdvFYhs-qb_MiT2i1T3GXA-agC5OJNl1OzpH4dm05ykUqYibeKihztEfnyv4Ym_3fLocjN6mFcapvm_PzankZjS9gP9gAQaN82LW6NUH3AYz2OK4zME5WZ5gFN1Z7UavQNuHLFF4PhurHk3JIogVUTuVHP0GhqkcWVTGthJRsqTxFxeHD0R0Ni11T8R9Dz-N6NOIK8PfzvBv9I0uU1ljLXjOnE0C1eN3Gsa-WYK9U3dHNEE3spcN0bQ-tq8HozD6P85vIhkCZeBEM55KOrGutjLsEypGsuhW-V_FbxjUDkOcb5Bs5AfU4mT3CBGlptmP9dyyJcq-cwi6Oe4vbFBC8g-5v9WppnBqNyoS8Jy9_6DcG45dprRgqDbk_pHkqekD0jXgZZP4Dmwzd86x9gGbMQ_bJWxBWY0KE4OM-jVtdo24GAlcy.a1q3kMuRjC78_qBvued2qgYZcshlA5gVzLB7n5Y3Qgs&amp;amp;dib_tag=se&amp;amp;keywords=Peru%2BPima%2BSheets&amp;amp;qid=1735843969&amp;amp;sprefix=peru%2Bpima%2Bsheets%2Caps%2C120&amp;amp;sr=8-1&amp;amp;th=1&amp;amp;linkCode=ll1&amp;amp;tag=buyitforlife08-20&amp;amp;linkId=da1925cc49b58f4f1d31b1f8b4e7b480&amp;amp;language=en_US&amp;amp;ref_=as_li_ss_tl</t>
  </si>
  <si>
    <t>https://amzn.to/48A9uvW</t>
  </si>
  <si>
    <t>B01BSWKEXQ</t>
  </si>
  <si>
    <t>https://docs.google.com/document/d/1wZl-ja6hb7jF5r4odGnb7rp7UuSZWMG0eX6u03yT5l0</t>
  </si>
  <si>
    <t>https://docs.google.com/document/d/1CDPRqmc3yX8xAJU3ax7hIB8hn-emgLxyleukmlqO6os/edit</t>
  </si>
  <si>
    <t>https://docs.google.com/document/d/1rlRy_KVumn1yv2nRiriMZeRphOto5nsK1pdR0MrZfBM/edit</t>
  </si>
  <si>
    <t>https://docs.google.com/document/d/1MDq1kR0Gcr5_OKFCVwpi1fbRGjsjaYVfIZjBq5m3SY8/edit</t>
  </si>
  <si>
    <t>https://docs.google.com/document/d/1k3DAyzEMuoRyFEB7qXNeJ9G7ZsAT-J_mUqOoSIK45pQ/edit</t>
  </si>
  <si>
    <t>https://www.amazon.com/stores/PERUPIMA/page/FDEF6133-8734-44FC-B610-0395C943100C?is_byline_deeplink=true&amp;deeplink=0DAED2A7-C016-449E-B020-C8D6D908BE9A&amp;redirect_store_id=FDEF6133-8734-44FC-B610-0395C943100C&amp;lp_asin=B077SJKW94&amp;ref_=ast_bln&amp;store_ref=bl_ast_dp_brandLogo_sto</t>
  </si>
  <si>
    <t>https://m.media-amazon.com/images/I/61FAWlWLxaL._AC_SL1024_.jpg</t>
  </si>
  <si>
    <t>https://m.media-amazon.com/images/I/61FAWlWLxaL._AC_SL1024_.jpg, https://m.media-amazon.com/images/I/41P16KuMqIL._AC_SL1080_.jpg, https://m.media-amazon.com/images/I/81kuGHHehPL._AC_SL1500_.jpg, https://m.media-amazon.com/images/I/61mYv3MidbL._AC_SL1500_.jpg, https://m.media-amazon.com/images/I/61zJdvO48dL._AC_SL1500_.jpg, https://m.media-amazon.com/images/I/51QW-uIaEbL._AC_SL1080_.jpg, https://m.media-amazon.com/images/I/51H24hRcJWL._AC_SL1500_.jpg</t>
  </si>
  <si>
    <t>Home &amp; Kitchen &gt; Bedding &gt; Sheets &amp; Pillowcases &gt; Sheet &amp; Pillowcase Sets</t>
  </si>
  <si>
    <t>SET CONTENT: Complete your bed with this set that includes a fitted sheet (39'' x 75''), a flat sheet (66'' x 96''), and one pillowcase (20'' x 30''). Our set offers a precise fit for your mattress and pillow, guaranteeing a smooth, wrinkle-free appearance. The fitted sheet features 13.5-inch deep pockets and a full elastic band to keep the sheet securely tucked in under your mattress. CRAFTED IN PERU: Thoughtfully made in Peru by our family-owned business, where generations of tradition meet expert craftsmanship. Each set is skillfully hand-finished by local artisans using the world’s finest Pima cotton, delivering authentic quality you can feel every night. 100% PERUVIAN PIMA COTTON: Crafted from the finest Peruvian Pima Cotton, known for its exceptional quality and durability, our sheets are exceptionally soft, breathable, and long-lasting. Made with 100% Peruvian Pima Cotton, they are good for you and our planet. We don't use harmful chemicals in our production process, ensuring your well-being and sustainability. Enjoy the luxurious sensation of sleeping on pure Peruvian Pima Cotton. PERFECT GIFT: Peru Pima's Bed Sheet Set makes an excellent gift choice for any occasion. Whether you're surprising a loved one on their birthday, celebrating a wedding, or simply showing appreciation, this luxurious and practical bedding set is a thoughtful and indulgent gift that will be appreciated for its comfort and quality. CRISP PERCALE COMFORT: Experience hotel-inspired freshness with our breathable Percale weave, crafted for a cool, lightweight feel and a smooth matte finish. Designed for lasting quality, these sheets grow softer with every wash—offering timeless comfort and a crisp, clean touch to your bed. EASY-CARE CONVINIENCE: Effortless maintenance - machine wash and tumble dry on low. Designed to withstand frequent washes while preserving softness and vibrant color. Enjoy a hassle-free bed sheet experience.</t>
  </si>
  <si>
    <t>15 x 12 x 4 inches</t>
  </si>
  <si>
    <t>SET CONTENT: Complete your bed with this set that includes a fitted sheet (39'' x 75''), a flat sheet (66'' x 96''), and one pillowcase (20'' x 30''). Our set offers a precise fit for your mattress and pillow, guaranteeing a smooth, wrinkle-free appearance. The fitted sheet features 13.5-inch deep pockets and a full elastic band to keep the sheet securely tucked in under your mattress.</t>
  </si>
  <si>
    <t>CRAFTED IN PERU: Thoughtfully made in Peru by our family-owned business, where generations of tradition meet expert craftsmanship. Each set is skillfully hand-finished by local artisans using the world’s finest Pima cotton, delivering authentic quality you can feel every night.</t>
  </si>
  <si>
    <t>100% PERUVIAN PIMA COTTON: Crafted from the finest Peruvian Pima Cotton, known for its exceptional quality and durability, our sheets are exceptionally soft, breathable, and long-lasting. Made with 100% Peruvian Pima Cotton, they are good for you and our planet. We don't use harmful chemicals in our production process, ensuring your well-being and sustainability. Enjoy the luxurious sensation of sleeping on pure Peruvian Pima Cotton.</t>
  </si>
  <si>
    <t>PERFECT GIFT: Peru Pima's Bed Sheet Set makes an excellent gift choice for any occasion. Whether you're surprising a loved one on their birthday, celebrating a wedding, or simply showing appreciation, this luxurious and practical bedding set is a thoughtful and indulgent gift that will be appreciated for its comfort and quality.</t>
  </si>
  <si>
    <t>CRISP PERCALE COMFORT: Experience hotel-inspired freshness with our breathable Percale weave, crafted for a cool, lightweight feel and a smooth matte finish. Designed for lasting quality, these sheets grow softer with every wash—offering timeless comfort and a crisp, clean touch to your bed.</t>
  </si>
  <si>
    <t>&lt;p&gt;These Peru Pima percale sheets are a tale of two products: the fabric itself is heirloom-grade material that improves with age, but the fitted sheet elastic is their Achilles' heel.&lt;/p&gt;&lt;ul&gt;&lt;li&gt;&lt;strong&gt;Fabric longevity:&lt;/strong&gt; Users report 5+ years with no thinning, pilling, or tearing even with weekly washing. One reviewer bought a second set after 5 years not because the original wore out, but just to get another color.&lt;/li&gt;&lt;li&gt;&lt;strong&gt;Critical elastic failure:&lt;/strong&gt; Multiple long-term owners describe the fitted sheet elastic becoming brittle and cracking while the fabric remains perfect. One user said the elastic crackles and was useless, leaving them with mismatched pieces.&lt;/li&gt;&lt;li&gt;&lt;strong&gt;Break-in transforms quality:&lt;/strong&gt; Initially feeling like crawling into a bag of chips, these sheets develop into perfectly soft and smooth fabric after 1-2 years of use, with many calling them the best sheets they've ever owned.&lt;/li&gt;&lt;/ul&gt;&lt;br&gt;&lt;p&gt;&lt;strong&gt;Bottom line:&lt;/strong&gt; Could've been great, but the elastic failure drops this from BIFL status to just decent. You're getting 5-year fabric trapped in a 2-3 year fitted sheet.&lt;/p&gt;</t>
  </si>
  <si>
    <t>&lt;p&gt;The Pima percale sheets have excellent fabric durability but contain a critical unfixable flaw that severely limits repairability.&lt;/p&gt;&lt;ul&gt;&lt;li&gt;&lt;strong&gt;Elastic failure:&lt;/strong&gt; Multiple long-term users report that the elastic in fitted sheets becomes brittle, cracks, and fails completely while the fabric remains in excellent condition. This is not repairable by average users.&lt;/li&gt;&lt;li&gt;&lt;strong&gt;No replacement parts:&lt;/strong&gt; No evidence of the manufacturer offering replacement elastics or fitted sheets sold separately, forcing users to discard still-good sheet sets.&lt;/li&gt;&lt;li&gt;&lt;strong&gt;Fabric longevity:&lt;/strong&gt; The cotton fabric itself shows remarkable durability, with users reporting 5+ years of use with no signs of thinning or tearing.&lt;/li&gt;&lt;/ul&gt;&lt;br&gt;&lt;p&gt;&lt;strong&gt;Bottom line:&lt;/strong&gt; Despite excellent fabric quality, the sheets are designed with a built-in failure point (elastic) that renders the entire set useless, with no practical repair path for most users.&lt;/p&gt;</t>
  </si>
  <si>
    <t>&lt;p&gt;Peru Pima doesn't offer a formal, documented warranty beyond their standard 30-day return policy for unused items. While customer reviews suggest they may provide support for defects, there's no official warranty period specified on their website.&lt;/p&gt;&lt;ul&gt;&lt;li&gt;&lt;strong&gt;Returns window:&lt;/strong&gt; 30 days for unused, unwashed items in original packaging&lt;/li&gt;&lt;li&gt;&lt;strong&gt;Defect resolution:&lt;/strong&gt; Customer service appears responsive to quality issues, especially soon after purchase&lt;/li&gt;&lt;li&gt;&lt;strong&gt;Documentation gap:&lt;/strong&gt; No explicit written warranty period or coverage details available online&lt;/li&gt;&lt;/ul&gt;&lt;br&gt;&lt;p&gt;&lt;strong&gt;Bottom line:&lt;/strong&gt; With no official warranty beyond the standard return period, buyers lack formal protection against long-term issues like the elastic failures reported in reviews, though customer service may still help on a case-by-case basis.&lt;/p&gt;</t>
  </si>
  <si>
    <t xml:space="preserve">&lt;p&gt;&amp;lt;p&amp;gt;No sustainability claims or environmental practices were mentioned in any of the reviews analyzed. Users focused entirely on durability, comfort, and performance without discussing eco-friendly materials, certifications, or manufacturing processes.&amp;lt;/p&amp;gt;&amp;lt;ul&amp;gt;&amp;lt;li&amp;gt;&amp;lt;strong&amp;gt;Material focus:&amp;lt;/strong&amp;gt; Reviews praise the 100% Pima cotton construction but only for comfort and longevity, not environmental benefits&amp;lt;/li&amp;gt;&amp;lt;li&amp;gt;&amp;lt;strong&amp;gt;Durability signals:&amp;lt;/strong&amp;gt; Multiple users report 5+ years of use with fabric holding up well, which indirectly supports waste reduction through longevity&amp;lt;/li&amp;gt;&amp;lt;li&amp;gt;&amp;lt;strong&amp;gt;Missing information:&amp;lt;/strong&amp;gt; No mentions of organic cotton, recycled packaging, water usage, chemical treatments, or end-of-life recyclability&amp;lt;/li&amp;gt;&amp;lt;/ul&amp;gt;&amp;lt;br&amp;gt;&amp;lt;p&amp;gt;&amp;lt;strong&amp;gt;Bottom line:&amp;lt;/strong&amp;gt; While the sheets appear built to last (reducing replacement waste), there&amp;#39;s zero evidence of intentional sustainability practices. Score reflects lack of environmental information rather than poor practices.&amp;lt;/p&amp;gt;&lt;/p&gt;
</t>
  </si>
  <si>
    <t>&lt;p&gt;Peru's Pima Percale sheets have polarized but generally positive reception among BIFL enthusiasts seeking authentic cotton percale. These are recognized as old-school quality sheets that improve with age.&lt;/p&gt;&lt;ul&gt;&lt;li&gt;&lt;strong&gt;Durability:&lt;/strong&gt; Fabric holds up remarkably well (5+ years reported), though fitted sheet elastic failure is a significant concern mentioned across multiple reviews.&lt;/li&gt;&lt;li&gt;&lt;strong&gt;Sensory experience:&lt;/strong&gt; Consistently praised for cool, crisp feel that hot sleepers particularly value. Many note initial roughness transforms into perfect crispness with washing and use.&lt;/li&gt;&lt;li&gt;&lt;strong&gt;Quality expectations:&lt;/strong&gt; Users who understand true percale's characteristics (wrinkles, initial stiffness, break-in period) are most satisfied, while those expecting wrinkle-free softness express disappointment.&lt;/li&gt;&lt;/ul&gt;&lt;br&gt;&lt;p&gt;&lt;strong&gt;Bottom line:&lt;/strong&gt; Well-regarded sheets for the right buyer, with excellent fabric longevity but some practical issues around elastic quality and severe wrinkling that prevent them from being a universal recommendation.&lt;/p&gt;</t>
  </si>
  <si>
    <t>Peru Pima Percale sheets feature excellent fabric that improves with age but fails as a true BIFL product due to the critical elastic failure in fitted sheets. You're getting 5+ year premium cotton trapped in a 2-3 year elastic lifespan with no repair path. Perfect for hot sleepers who understand real percale characteristics (initial roughness, necessary break-in, inevitable wrinkles), but the elastic design flaw prevents a stronger recommendation despite the otherwise exceptional fabric quality. Great for fabric purists; frustrating for those seeking true long-term value.</t>
  </si>
  <si>
    <t>"Premium Pima cotton fabric shows remarkable 5+ year durability with no thinning or pilling, but critical elastic failure in fitted sheets limits useful lifespan</t>
  </si>
  <si>
    <t>No practical repair solution for the common elastic failure issue, with no replacement parts available from manufacturer</t>
  </si>
  <si>
    <t>Minimal 30-day return window for unused items; no formal long-term warranty against the known elastic failure issue</t>
  </si>
  <si>
    <t>Initial roughness transforms into perfect crispness over time, making these ideal for hot sleepers who understand true percale characteristics</t>
  </si>
  <si>
    <t>BIFL community recognizes the fabric quality but consistently warns about inevitable elastic failure that renders otherwise perfect sheets unusable</t>
  </si>
  <si>
    <t>These Peru Pima Percale Cotton Bed Sheets feature premium 100% Peruvian Pima cotton known for exceptional durability. The percale weave creates a crisp, breathable sleeping surface that improves with age and washing. With 13.5-inch deep pockets and a full elastic band, these sheets deliver hotel-inspired freshness for cool, comfortable sleep year-round. Hand-finished by artisans in Peru, they offer a classic combination of craftsmanship and long-lasting comfort.</t>
  </si>
  <si>
    <t>5+ years for the fabric, though elastic may fail after 2-3 years</t>
  </si>
  <si>
    <t>What is Pima Percale cotton and how does it differ from other cotton types?</t>
  </si>
  <si>
    <t>Pima Percale cotton combines the long-staple fibers of Pima cotton with the percale weave, producing a fabric that is soft, durable, breathable, and crisp. Compared to Egyptian cotton, Pima cotton is slightly more affordable but still luxurious and strong; percale weave offers a cool, matte finish and is often preferred by hot sleepers for its breathability.</t>
  </si>
  <si>
    <t>Are Pima Percale cotton bed sheets durable and easy to care for?</t>
  </si>
  <si>
    <t>Yes, Pima Percale cotton bed sheets are durable due to the strength of Pima cotton fibers and the tight, percale weave. They resist pilling, fading, and wrinkles better than many other cotton sheets and can withstand washing at temperatures up to 60°C, making them easy to maintain with normal home laundering.</t>
  </si>
  <si>
    <t>How breathable and comfortable are Pima Percale cotton sheets for different climates?</t>
  </si>
  <si>
    <t>Pima Percale cotton sheets have excellent breathability due to the percale weave and the natural properties of Pima cotton, making them ideal for warm climates and hot sleepers. The crisp, smooth texture provides a cool and dry sleep experience but may feel too cool for cold sleepers or cold climates.</t>
  </si>
  <si>
    <t>What is included in a Pima Percale cotton bed sheet set by Peru?</t>
  </si>
  <si>
    <t>A typical Peru Pima Percale cotton bed sheet set includes one flat sheet, one fitted sheet, and two pillowcases for most bed sizes, except twin sets which usually include one pillowcase.</t>
  </si>
  <si>
    <t>What are the benefits of Pima cotton pillowcases included with the sheet sets?</t>
  </si>
  <si>
    <t>Pima cotton pillowcases are gentle on skin and hair, providing excellent moisture-wicking properties that reduce irritation and keep the sleeper feeling fresh. They complement the sheets by enhancing comfort and promoting restful sleep.</t>
  </si>
  <si>
    <t>Fabric improves with age</t>
  </si>
  <si>
    <t>Cool, crisp feel ideal for hot sleepers</t>
  </si>
  <si>
    <t>No pilling or thinning after years</t>
  </si>
  <si>
    <t>Fabric lasts 5+ years with regular washing</t>
  </si>
  <si>
    <t>Fitted sheet elastic fails prematurely</t>
  </si>
  <si>
    <t>Very wrinkly, requires ironing</t>
  </si>
  <si>
    <t>Initially feels rough and stiff</t>
  </si>
  <si>
    <t>No official long-term warranty coverage</t>
  </si>
  <si>
    <t>{"frequency":{"frequency":"Weekly / As Needed","description":"Wash your Pima Percale Cotton bed sheets and pillowcases weekly or as needed to maintain freshness and fabric integrity."},"steps":[{"step":1,"title":"Clean","icon":"clean","description":"Machine wash in cold water on a gentle cycle using a mild, liquid detergent. Avoid bleach, fabric softeners, and dryer sheets as these can degrade fibers and leave residues. Wash sheets separately from other laundry.","products":[{"name":"Mild Liquid Detergent (e.g., Woolite)","price":"$10-15"}]},{"step":2,"title":"Condition / Maintain","icon":"condition","description":"Tumble dry on low heat and remove promptly to avoid wrinkles. Optional: warm iron if desired to maintain crispness. Line drying is preferable to preserve fabric softness and longevity.","products":[]},{"step":3,"title":"Protect / Store","icon":"protect","description":"Store sheets in a cool, dry place away from direct sunlight. Keep folded neatly to avoid creases and fabric strain, and ensure they are completely dry before storing to prevent mildew."}]}</t>
  </si>
  <si>
    <t>Crafted in a family-owned factory in Peru using 100% Peruvian Pima cotton</t>
  </si>
  <si>
    <t>pima cotton sheets, percale weave, breathable bedding, cooling sheets, peruvian cotton, luxury bedding, deep pocket sheets, hotel quality, durable sheets, crisp bedding</t>
  </si>
  <si>
    <t>Year-round sleeping comfort, Hot sleeper bedding solution, Guest room bedding, Wedding or housewarming gift, Primary bedroom luxury upgrade</t>
  </si>
  <si>
    <t>""Bought a second set after 5 years not because the original wore out, but just to get another color." – Amazon reviewer</t>
  </si>
  <si>
    <t>The elastic crackles and became useless while the fabric remains perfect, leaving me with mismatched pieces." – Reddit user</t>
  </si>
  <si>
    <t>Manduka</t>
  </si>
  <si>
    <t>Pro Yoga Mat</t>
  </si>
  <si>
    <t>https://www.amazon.com/Manduka-PRO-Yoga-Mat-Midnight/dp/B08SMDR7QG?th=1&amp;amp;linkCode=ll1&amp;amp;tag=buyitforlife08-20&amp;amp;linkId=5a6ebc38e129e4f25287181e015ec317&amp;amp;language=en_US&amp;amp;ref_=as_li_ss_tl</t>
  </si>
  <si>
    <t>https://amzn.to/48n2rq3</t>
  </si>
  <si>
    <t>Error</t>
  </si>
  <si>
    <t>Quad</t>
  </si>
  <si>
    <t>Lock Phone Motorcycle Mounts</t>
  </si>
  <si>
    <t>https://www.amazon.com/s?k=Quad+Lock+Mounts&amp;amp;s=exact-aware-popularity-rank&amp;amp;crid=1803IZGM7N4D2&amp;amp;qid=1705046118&amp;amp;sprefix=quad+lock+mounts%2Caps%2C87&amp;amp;ds=v1%3AdFlptFsmFMWbY3WwV4J2Ip3ionekdkEB94QwkfE1fvI&amp;amp;linkCode=ll2&amp;amp;tag=buyitforlife08-20&amp;amp;linkId=a0290276f14d5aaccc7ffbb09f4fda0a&amp;amp;language=en_US&amp;amp;ref_=as_li_ss_tl</t>
  </si>
  <si>
    <t>https://www.amazon.com/Quad-Lock-Motorcycle-Handlebar-Mount/dp/B08741BFFC/ref=sr_1_6_sspa?crid=1803IZGM7N4D2&amp;dib=eyJ2IjoiMSJ9._yVxmZvXhTWj0gWIDVDBRwGx1avEGQnjAQ2ndyMuO_-5hf0TWPaazzImyHrU70G2s2QyQup-4CHbACP6av_pE8nsPf5LJnleAh_NT5w2I-KZ3NpyGX-L8v0FihLga2SwtBcnq4XzxwtsP6j6YVhxyIxtAHtWXkkgNtXFBzlOjMlbacmVIxAPzFW3VdMUVpycQSGJil6rcjDM01ywqYuEKxF4q8I7cRuYl3qXb4qxCBw.pp2oEn9tzEz3vc6j3ngqjGUBxXCHbj1aGp8I-4t_yBU&amp;dib_tag=se&amp;keywords=Quad%2BLock%2BMounts&amp;linkCode=ll2&amp;linkId=a0290276f14d5aaccc7ffbb09f4fda0a&amp;qid=1758267687&amp;sprefix=quad%2Block%2Bmounts%2Caps%2C87&amp;sr=8-6-spons&amp;sp_csd=d2lkZ2V0TmFtZT1zcF9tdGY&amp;th=1</t>
  </si>
  <si>
    <t>Leupold</t>
  </si>
  <si>
    <t>Binoculars</t>
  </si>
  <si>
    <t>https://www.amazon.com/s?k=Leupold+Binoculars&amp;amp;linkCode=ll2&amp;amp;tag=buyitforlife08-20&amp;amp;linkId=c4f5f3fff562b2cf8a08b03463596cad&amp;amp;language=en_US&amp;amp;ref_=as_li_ss_tl</t>
  </si>
  <si>
    <t>Chill</t>
  </si>
  <si>
    <t>https://docs.google.com/document/d/1RdqJr1N9xxEUZNCdXxC8XTRLe0sOkJAmgdP2P-_HTsI</t>
  </si>
  <si>
    <t>https://docs.google.com/document/d/14wwMBBDcppJ3kfLNnYY0i-Jn5nOsT0IAeq2JVxJSxMM/edit</t>
  </si>
  <si>
    <t>https://docs.google.com/document/d/10v9_F2rbUh7vse9jbqEWmOEhCsf1iAp7kg8KvhyQPfU/edit</t>
  </si>
  <si>
    <t>https://docs.google.com/document/d/1gnmTibiTzwc0VfIZQttXZ98Ma_MAo4B9fI6rn2Dqgqc/edit</t>
  </si>
  <si>
    <t>Rifle Scopes</t>
  </si>
  <si>
    <t>https://www.amazon.com/s?k=Leupold+Rifle+Scopes&amp;amp;crid=HUGM7TKBPGTW&amp;amp;sprefix=leupold+rifle+scopes%2Caps%2C183&amp;amp;linkCode=ll2&amp;amp;tag=buyitforlife08-20&amp;amp;linkId=f69b92aa83628e8728f82aaabb730efa&amp;amp;language=en_US&amp;amp;ref_=as_li_ss_tl</t>
  </si>
  <si>
    <t>https://docs.google.com/document/d/1LEjIO2XXIdHVcmetdNIbMIIp46C5HdZIDCjYWjiJhQY</t>
  </si>
  <si>
    <t>https://docs.google.com/document/d/1s_3pfRFu5aKe3s1zH5ijKii_WmqNLEJwpbBb1NlG1fQ/edit</t>
  </si>
  <si>
    <t>https://docs.google.com/document/d/1wtPWOpzgTnLGnE_tJwj7B00KhL3Q847MAZ-3rTG9kko/edit</t>
  </si>
  <si>
    <t>https://docs.google.com/document/d/1QEDWO354lrt0zI-JwEu7gF23twjKP3P93d1bpb1KzRs/edit</t>
  </si>
  <si>
    <t>Zippity</t>
  </si>
  <si>
    <t>Vinyl Fencing</t>
  </si>
  <si>
    <t>https://www.amazon.com/s?k=Zippity+vinyl+fencing&amp;amp;crid=2LL723VJ4WIIT&amp;amp;sprefix=zippity+vinylfencing%2Caps%2C214&amp;amp;linkCode=ll2&amp;amp;tag=buyitforlife08-20&amp;amp;linkId=af97801b29c27ffa8b57e3873420597a&amp;amp;language=en_US&amp;amp;ref_=as_li_ss_tl</t>
  </si>
  <si>
    <t>Chrome</t>
  </si>
  <si>
    <t>Industries Sling Bags</t>
  </si>
  <si>
    <t>https://www.amazon.com/s?k=Chrome+%22Sling+bag%22&amp;amp;crid=3ULOP6ZTP9VBM&amp;amp;sprefix=chrome+sling+bag+%2Caps%2C93&amp;amp;linkCode=ll2&amp;amp;tag=buyitforlife08-20&amp;amp;linkId=039212de6db68994bcc1a520525c0f00&amp;amp;language=en_US&amp;amp;ref_=as_li_ss_tl</t>
  </si>
  <si>
    <t>Polywood</t>
  </si>
  <si>
    <t>Patio / Outdoor Furniture</t>
  </si>
  <si>
    <t>https://www.amazon.com/s?k=Polywood&amp;amp;crid=JQK7KMWD1584&amp;amp;refresh=1&amp;amp;sprefix=polywood%2Caps%2C114&amp;amp;linkCode=ll2&amp;amp;tag=buyitforlife08-20&amp;amp;linkId=5acfd8765a528b3b02221b5b6d63ca2b&amp;amp;language=en_US&amp;amp;ref_=as_li_ss_tl</t>
  </si>
  <si>
    <t>Festool</t>
  </si>
  <si>
    <t>Orbital Sanders</t>
  </si>
  <si>
    <t>https://www.amazon.com/s?k=festool+orbital+sander&amp;amp;crid=20JFH8R4CLFTY&amp;amp;sprefix=festool+orbital+sanders%2Caps%2C226&amp;amp;linkCode=ll2&amp;amp;tag=buyitforlife08-20&amp;amp;linkId=f26c6786f5a448aa23b52258fce5ea94&amp;amp;language=en_US&amp;amp;ref_=as_li_ss_tl</t>
  </si>
  <si>
    <t>Brute Outdoor Trash Cans</t>
  </si>
  <si>
    <t>https://www.amazon.com/s?k=Rubbermaid+Brute+Outdoor+Trash+Can&amp;amp;crid=2YNW79BF74E3D&amp;amp;sprefix=rubbermaid+brute+outdoor+trash+c%2Caps%2C224&amp;amp;linkCode=ll2&amp;amp;tag=buyitforlife08-20&amp;amp;linkId=33f3ec9d92daca345c4e745f489eea7e&amp;amp;language=en_US&amp;amp;ref_=as_li_ss_tl</t>
  </si>
  <si>
    <t>GERMANIKURE</t>
  </si>
  <si>
    <t>Nail Scissors</t>
  </si>
  <si>
    <t>https://www.amazon.com/s?k=germanikure+nail+scissors&amp;amp;crid=38IR3291T87OU&amp;amp;sprefix=GERMANIKURE++na%2Caps%2C139&amp;amp;linkCode=ll2&amp;amp;tag=buyitforlife08-20&amp;amp;linkId=1822416617d7b0349da4016fac69e4e5&amp;amp;language=en_US&amp;amp;ref_=as_li_ss_tl</t>
  </si>
  <si>
    <t>Hammers</t>
  </si>
  <si>
    <t>https://www.amazon.com/s?k=Estwing+Hammers&amp;amp;linkCode=ll2&amp;amp;tag=buyitforlife08-20&amp;amp;linkId=b8b7da1384a339225cb75ab944139c62&amp;amp;language=en_US&amp;amp;ref_=as_li_ss_tl</t>
  </si>
  <si>
    <t>Stainless</t>
  </si>
  <si>
    <t>Steel Chainmail Scrubber</t>
  </si>
  <si>
    <t>https://www.amazon.com/s?k=Chainmail+Scrubber&amp;amp;crid=3DEIZFUX7SYC6&amp;amp;sprefix=chainmail+scrubber%2Caps%2C108&amp;amp;linkCode=ll2&amp;amp;tag=buyitforlife08-20&amp;amp;linkId=09fe3c114296f53ed4693b26b89514bd&amp;amp;language=en_US&amp;amp;ref_=as_li_ss_tl</t>
  </si>
  <si>
    <t>Mustang</t>
  </si>
  <si>
    <t>Life Jackets / PFD / Life Vest</t>
  </si>
  <si>
    <t>https://www.amazon.com/s?k=mustang+life+jacket&amp;amp;crid=1ZZCRDAY13U52&amp;amp;sprefix=Mustang+%2Caps%2C94&amp;amp;linkCode=ll2&amp;amp;tag=buyitforlife08-20&amp;amp;linkId=f26d030c2ad4946fa99e8c8b1d9aa9ae&amp;amp;language=en_US&amp;amp;ref_=as_li_ss_tl</t>
  </si>
  <si>
    <t>Pacojet</t>
  </si>
  <si>
    <t>Ice Cream Maker</t>
  </si>
  <si>
    <t>https://www.amazon.com/s?k=pacojet&amp;amp;crid=2O9XGJ6KJL2R5&amp;amp;sprefix=pacoje%2Caps%2C110&amp;amp;linkCode=ll2&amp;amp;tag=buyitforlife08-20&amp;amp;linkId=6fbcfd12ee862c71d15f0da392b2b6cc&amp;amp;language=en_US&amp;amp;ref_=as_li_ss_tl</t>
  </si>
  <si>
    <t>Laser Computer Printers</t>
  </si>
  <si>
    <t>https://www.amazon.com/s?k=Brother+laser+printer&amp;amp;crid=32CA7KPRDRKQA&amp;amp;sprefix=brother+laser+printer%2Caps%2C95&amp;amp;linkCode=ll2&amp;amp;tag=buyitforlife08-20&amp;amp;linkId=930a80775bc7949f3da5690478b71416&amp;amp;language=en_US&amp;amp;ref_=as_li_ss_tl</t>
  </si>
  <si>
    <t>St.</t>
  </si>
  <si>
    <t>Croix Fishing Rods</t>
  </si>
  <si>
    <t>https://www.amazon.com/s?k=St.+Croix+Fishing+Rods&amp;amp;crid=3I6XG4HZBNPTV&amp;amp;sprefix=st.+croix+fishing+rods%2Caps%2C85&amp;amp;linkCode=ll2&amp;amp;tag=buyitforlife08-20&amp;amp;linkId=06715c7cb7b91d84012c824c7aa658cb&amp;amp;language=en_US&amp;amp;ref_=as_li_ss_tl</t>
  </si>
  <si>
    <t>Accuteck</t>
  </si>
  <si>
    <t>Shipping Scales</t>
  </si>
  <si>
    <t>https://www.amazon.com/s?k=accuteck+shipping+scale&amp;amp;crid=3UV315J1KWMHI&amp;amp;sprefix=Accuteck%2Caps%2C152&amp;amp;linkCode=ll2&amp;amp;tag=buyitforlife08-20&amp;amp;linkId=6a02a3c28882d02797492bebc67b70bf&amp;amp;language=en_US&amp;amp;ref_=as_li_ss_tl</t>
  </si>
  <si>
    <t>Gozney</t>
  </si>
  <si>
    <t>Dome Pizza Oven</t>
  </si>
  <si>
    <t>https://www.amazon.com/s?k=Gozney+Dome&amp;amp;crid=3QUJSCDMN2JCX&amp;amp;sprefix=gozney+dome%2Caps%2C84&amp;amp;linkCode=ll2&amp;amp;tag=buyitforlife08-20&amp;amp;linkId=6b47313dfc3e9438a0956c3ec56e373d&amp;amp;language=en_US&amp;amp;ref_=as_li_ss_tl</t>
  </si>
  <si>
    <t>Lifetime</t>
  </si>
  <si>
    <t>Folding Tables</t>
  </si>
  <si>
    <t>https://www.amazon.com/s?k=Lifetime+Folding+Tables&amp;amp;crid=2S1ZE6SO9ADON&amp;amp;sprefix=lifetime+folding+tables%2Caps%2C132&amp;amp;linkCode=ll2&amp;amp;tag=buyitforlife08-20&amp;amp;linkId=f5b47ae5d4a03ce07a3255ffaa921578&amp;amp;language=en_US&amp;amp;ref_=as_li_ss_tl</t>
  </si>
  <si>
    <t>Annin</t>
  </si>
  <si>
    <t>Flags</t>
  </si>
  <si>
    <t>https://www.amazon.com/s?k=Annin+Flags&amp;amp;crid=442TNE0RIKH8&amp;amp;sprefix=annin+flags%2Caps%2C98&amp;amp;linkCode=ll2&amp;amp;tag=buyitforlife08-20&amp;amp;linkId=76083c5de2bd5cf54bbd6a2b13909735&amp;amp;language=en_US&amp;amp;ref_=as_li_ss_tl</t>
  </si>
  <si>
    <t>Midwest</t>
  </si>
  <si>
    <t>Tin Snips / Shears</t>
  </si>
  <si>
    <t>https://www.amazon.com/s?k=Midwest+Snips&amp;amp;crid=3QT0A75SK2F1U&amp;amp;sprefix=midwest+snips%2Caps%2C89&amp;amp;linkCode=ll2&amp;amp;tag=buyitforlife08-20&amp;amp;linkId=8a194b646cdd63868c174ec08e153739&amp;amp;language=en_US&amp;amp;ref_=as_li_ss_tl</t>
  </si>
  <si>
    <t>Thule</t>
  </si>
  <si>
    <t>Tailgate Pad</t>
  </si>
  <si>
    <t>https://www.amazon.com/s?k=Thule+Tailgate+Pad&amp;amp;crid=ZV5VLFDGCQVY&amp;amp;sprefix=thule+tailgate+pad%2Caps%2C85&amp;amp;linkCode=ll2&amp;amp;tag=buyitforlife08-20&amp;amp;linkId=0d642eb3072243b528999408fb6c6b36&amp;amp;language=en_US&amp;amp;ref_=as_li_ss_tl</t>
  </si>
  <si>
    <t>Kuat</t>
  </si>
  <si>
    <t>Bike Racks</t>
  </si>
  <si>
    <t>https://www.amazon.com/s?k=Kuat+Bike+rack&amp;amp;crid=1SLZIEXZ4HT4N&amp;amp;sprefix=kuat+bike+rack%2Caps%2C84&amp;amp;linkCode=ll2&amp;amp;tag=buyitforlife08-20&amp;amp;linkId=574d6b73218377f375a86b76141d2453&amp;amp;language=en_US&amp;amp;ref_=as_li_ss_tl</t>
  </si>
  <si>
    <t>California</t>
  </si>
  <si>
    <t>Air Tools Compressors</t>
  </si>
  <si>
    <t>https://www.amazon.com/s?crid=2VF3QT27H518C&amp;amp;k=California+Air+Tools+Compressor&amp;amp;refresh=1&amp;amp;sprefix=california+air+tools+compressor%2Caps%2C126&amp;amp;linkCode=ll2&amp;amp;tag=buyitforlife08-20&amp;amp;linkId=16330f47f649d83fffde3683cf857b1c&amp;amp;language=en_US&amp;amp;ref_=as_li_ss_tl</t>
  </si>
  <si>
    <t>Hulk</t>
  </si>
  <si>
    <t>Air Compressors</t>
  </si>
  <si>
    <t>https://www.amazon.com/s?k=hulk+air+compressor&amp;amp;crid=29M1V7VJ7FDJE&amp;amp;sprefix=hulk+air+com%2Caps%2C112&amp;amp;linkCode=ll2&amp;amp;tag=buyitforlife08-20&amp;amp;linkId=043c540e411ad4f5c3ee4e4c99d76188&amp;amp;language=en_US&amp;amp;ref_=as_li_ss_tl</t>
  </si>
  <si>
    <t>Jackson</t>
  </si>
  <si>
    <t>Wheelbarrow</t>
  </si>
  <si>
    <t>https://www.amazon.com/s?k=Jackson+wheelbarrow&amp;amp;crid=2EF7NY11L3DJ9&amp;amp;refresh=1&amp;amp;sprefix=jackson+wheelbarrow%2Caps%2C99&amp;amp;linkCode=ll2&amp;amp;tag=buyitforlife08-20&amp;amp;linkId=99fff3d8ff07769d57545f8553401ffa&amp;amp;language=en_US&amp;amp;ref_=as_li_ss_tl</t>
  </si>
  <si>
    <t>Lenovo</t>
  </si>
  <si>
    <t>Thinkpad Laptops</t>
  </si>
  <si>
    <t>https://www.amazon.com/s?k=Thinkpad+Laptop&amp;amp;crid=2WTG9SRVNA357&amp;amp;sprefix=thinkpad+laptop%2Caps%2C109&amp;amp;linkCode=ll2&amp;amp;tag=buyitforlife08-20&amp;amp;linkId=2dafb47bfff4408e63041a00de81e7e7&amp;amp;language=en_US&amp;amp;ref_=as_li_ss_tl</t>
  </si>
  <si>
    <t>Melin</t>
  </si>
  <si>
    <t>Baseball Cap / Hats</t>
  </si>
  <si>
    <t>https://www.amazon.com/s?k=melin+hat&amp;amp;crid=2Q0IGO6GLEV5R&amp;amp;sprefix=Melin%2Caps%2C163&amp;amp;linkCode=ll2&amp;amp;tag=buyitforlife08-20&amp;amp;linkId=2a50cbf527b1422c1cb676b9ae11d66d&amp;amp;language=en_US&amp;amp;ref_=as_li_ss_tl</t>
  </si>
  <si>
    <t>Randolph</t>
  </si>
  <si>
    <t>Engineering Sunglasses</t>
  </si>
  <si>
    <t>https://www.amazon.com/s?k=Randolph+Engineering&amp;amp;crid=1DN8JLLQ1ERML&amp;amp;sprefix=randolph+engineering%2Caps%2C79&amp;amp;linkCode=ll2&amp;amp;tag=buyitforlife08-20&amp;amp;linkId=64422797ee3b862ab7c14f91d040f8dc&amp;amp;language=en_US&amp;amp;ref_=as_li_ss_tl</t>
  </si>
  <si>
    <t>Husqvarna</t>
  </si>
  <si>
    <t>Gas Hedge Trimmers</t>
  </si>
  <si>
    <t>https://www.amazon.com/s?k=Husqvarna+Gas+Hedge+Trimmers&amp;amp;crid=2IJFXGS0RO19H&amp;amp;sprefix=husqvarna+gas+hedge+trimmers%2Caps%2C136&amp;amp;linkCode=ll2&amp;amp;tag=buyitforlife08-20&amp;amp;linkId=ecdd6b4b93e62e4132d368fc17099895&amp;amp;language=en_US&amp;amp;ref_=as_li_ss_tl</t>
  </si>
  <si>
    <t>De'Longhi</t>
  </si>
  <si>
    <t>Oil Filled Radiator / Space Heater</t>
  </si>
  <si>
    <t>https://www.amazon.com/s?k=%22De%27Longhi%22+oil+filled+space+heater&amp;amp;crid=11NKYITXNZ1RN&amp;amp;sprefix=de%27longhi+oil+filled+space+heater%2Caps%2C166&amp;amp;linkCode=ll2&amp;amp;tag=buyitforlife08-20&amp;amp;linkId=00651f88773d71cc71f390292208695b&amp;amp;language=en_US&amp;amp;ref_=as_li_ss_tl</t>
  </si>
  <si>
    <t>Rhodia</t>
  </si>
  <si>
    <t>Notebooks</t>
  </si>
  <si>
    <t>https://www.amazon.com/s?k=rhodia+notebooks&amp;amp;crid=RW2BIAIL5JCC&amp;amp;sprefix=Rhodia+n%2Caps%2C132&amp;amp;linkCode=ll2&amp;amp;tag=buyitforlife08-20&amp;amp;linkId=1b68e68092306f44116f01792a298e8b&amp;amp;language=en_US&amp;amp;ref_=as_li_ss_tl</t>
  </si>
  <si>
    <t>Lawnmowers</t>
  </si>
  <si>
    <t>https://www.amazon.com/s?k=%22Honda%22+Lawnmowers&amp;amp;crid=2KLHBVKHJ2V4B&amp;amp;sprefix=honda+lawnmowers%2Caps%2C99&amp;amp;linkCode=ll2&amp;amp;tag=buyitforlife08-20&amp;amp;linkId=2fc49c87f496bf877f44fce5175950ef&amp;amp;language=en_US&amp;amp;ref_=as_li_ss_tl</t>
  </si>
  <si>
    <t>Wilderness</t>
  </si>
  <si>
    <t>Systems Kayaks</t>
  </si>
  <si>
    <t>https://www.amazon.com/s?k=Wilderness+Systems+Kayak&amp;amp;crid=39547N69LKQLV&amp;amp;sprefix=wilderness+systems+kayak%2Caps%2C107&amp;amp;linkCode=ll2&amp;amp;tag=buyitforlife08-20&amp;amp;linkId=6f26758df9fc7795e47b579f2d22b29b&amp;amp;language=en_US&amp;amp;ref_=as_li_ss_tl</t>
  </si>
  <si>
    <t>Sleep</t>
  </si>
  <si>
    <t>on Latex Mattresses</t>
  </si>
  <si>
    <t>https://www.amazon.com/stores/page/6F613848-972F-4556-AA4A-1DC33D75C71B?_encoding=UTF8&amp;amp;store_ref=SB_A0540351UA8O7DKR2IHV-A02114203EKQK2QSO99J5&amp;amp;pd_rd_plhdr=t&amp;amp;aaxitk=617cd2571aa58c64115e498d6bb4047a&amp;amp;hsa_cr_id=0&amp;amp;lp_asins=B01KPWFZ5M%2CB01KPWG11O%2CB01KPWG21S&amp;amp;lp_query=Sleep+on+Latex+Mattresses&amp;amp;lp_slot=auto-sparkle-hsa-tetris&amp;amp;pd_rd_w=a68MC&amp;amp;content-id=amzn1.sym.8591358d-1345-4efd-9d50-5bd4e69cd942%3Aamzn1.sym.8591358d-1345-4efd-9d50-5bd4e69cd942&amp;amp;pf_rd_p=8591358d-1345-4efd-9d50-5bd4e69cd942&amp;amp;pf_rd_r=Q8E9R9J545P4GSC7AN0T&amp;amp;pd_rd_wg=zkaE8&amp;amp;pd_rd_r=1a2ac604-5a18-421d-8d04-b95355b44405&amp;amp;linkCode=ll2&amp;amp;tag=buyitforlife08-20&amp;amp;linkId=e25d59c97e51501baeb8517b93544c84&amp;amp;language=en_US&amp;amp;ref_=as_li_ss_tl</t>
  </si>
  <si>
    <t>Kennedy</t>
  </si>
  <si>
    <t>Tool Boxes</t>
  </si>
  <si>
    <t>https://www.amazon.com/s?k=%22Kennedy%22+tool+Box&amp;amp;crid=FA78X4TYZUI6&amp;amp;sprefix=kennedy+tool+box%2Caps%2C92&amp;amp;linkCode=ll2&amp;amp;tag=buyitforlife08-20&amp;amp;linkId=470e42ae6eaca3fb7840f29d4e679c64&amp;amp;language=en_US&amp;amp;ref_=as_li_ss_tl</t>
  </si>
  <si>
    <t>SK</t>
  </si>
  <si>
    <t>Tools Torque Wrench</t>
  </si>
  <si>
    <t>https://www.amazon.com/s?k=%22SK%22+Torque+Wrench&amp;amp;crid=1YBKNFCZGSGK&amp;amp;sprefix=sk+torque+wrench%2Caps%2C98&amp;amp;linkCode=ll2&amp;amp;tag=buyitforlife08-20&amp;amp;linkId=0af3635d1e16dd040eb87c3c7f055c5c&amp;amp;language=en_US&amp;amp;ref_=as_li_ss_tl</t>
  </si>
  <si>
    <t>SE Series Earbuds / Earphones</t>
  </si>
  <si>
    <t>https://www.amazon.com/s?k=Shure+SE+Earbuds&amp;amp;s=review-rank&amp;amp;ds=v1%3ASKl2xnuphK%2BiN%2FlMLjprgwm7fhy8PqgL%2BRUrAk2A35s&amp;amp;crid=1TUJ2NVLY4IJY&amp;amp;qid=1717046043&amp;amp;sprefix=shure+se+earbu%2Caps%2C131&amp;amp;linkCode=ll2&amp;amp;tag=buyitforlife08-20&amp;amp;linkId=7629877c5c4e39fc88ece9699b340cec&amp;amp;language=en_US&amp;amp;ref_=as_li_ss_tl</t>
  </si>
  <si>
    <t>Grado</t>
  </si>
  <si>
    <t>https://www.amazon.com/s?k=grado+%22headphones%22&amp;amp;crid=1JS5JEJTYFVFY&amp;amp;sprefix=grado+headphones+%2Caps%2C116&amp;amp;linkCode=ll2&amp;amp;tag=buyitforlife08-20&amp;amp;linkId=a868e6f091449f4400fbd7c20ebfa4ab&amp;amp;language=en_US&amp;amp;ref_=as_li_ss_tl</t>
  </si>
  <si>
    <t>Ultimate</t>
  </si>
  <si>
    <t>Ears Bluetooth Speaker / Wireless Speaker</t>
  </si>
  <si>
    <t>https://www.amazon.com/s?k=ultimate+ears+bluetooth+speaker&amp;amp;crid=J5CM4AR5S7IP&amp;amp;sprefix=Ultimate+Ears+Blue%2Caps%2C127&amp;amp;linkCode=ll2&amp;amp;tag=buyitforlife08-20&amp;amp;linkId=6bd4ab9541689ab764e8c507c6c20265&amp;amp;language=en_US&amp;amp;ref_=as_li_ss_tl</t>
  </si>
  <si>
    <t>Fastcap</t>
  </si>
  <si>
    <t>Tape Measures</t>
  </si>
  <si>
    <t>https://www.amazon.com/s?k=Fastcap+%22Tape+Measure%22&amp;amp;crid=3GHPP1TFXISAI&amp;amp;sprefix=fastcap+tape+measure+%2Caps%2C101&amp;amp;linkCode=ll2&amp;amp;tag=buyitforlife08-20&amp;amp;linkId=c674099f63127e914a7e26af1bf4da02&amp;amp;language=en_US&amp;amp;ref_=as_li_ss_tl</t>
  </si>
  <si>
    <t>Mitutoyo</t>
  </si>
  <si>
    <t>Calipers</t>
  </si>
  <si>
    <t>https://www.amazon.com/s?crid=1ZA4IR6P59R8T&amp;amp;k=mitutoyo+calipers&amp;amp;refresh=1&amp;amp;sprefix=Mitutoyo%2Caps%2C103&amp;amp;linkCode=ll2&amp;amp;tag=buyitforlife08-20&amp;amp;linkId=278ee4d32962846b3ddf4a2995d3b601&amp;amp;language=en_US&amp;amp;ref_=as_li_ss_tl</t>
  </si>
  <si>
    <t>Washlet Bidet</t>
  </si>
  <si>
    <t>https://www.amazon.com/s?k=Toto+Washlet+Bidet+Heated&amp;amp;crid=JPFC7ZHZA0XZ&amp;amp;sprefix=toto+washlet+bidet+heate%2Caps%2C103&amp;amp;linkCode=ll2&amp;amp;tag=buyitforlife08-20&amp;amp;linkId=934f64e2ff89c6ee81716e1a06f678b1&amp;amp;language=en_US&amp;amp;ref_=as_li_ss_tl</t>
  </si>
  <si>
    <t>Garrett</t>
  </si>
  <si>
    <t>AT MAX Waterproof Metal Detector</t>
  </si>
  <si>
    <t>https://www.amazon.com/s?k=garrett+at+max&amp;amp;crid=USVN7GXJKF3Y&amp;amp;sprefix=Garrett+AT+ma%2Caps%2C91&amp;amp;linkCode=ll2&amp;amp;tag=buyitforlife08-20&amp;amp;linkId=15ace904bbd58ab4d01fe0d029909ab1&amp;amp;language=en_US&amp;amp;ref_=as_li_ss_tl</t>
  </si>
  <si>
    <t>Shoei</t>
  </si>
  <si>
    <t>Motorcycle Helmets</t>
  </si>
  <si>
    <t>https://www.amazon.com/s?k=%22shoei%22+motorcycle+helmets&amp;amp;crid=2J2L8A8SJH5NM&amp;amp;sprefix=shoei+motorcycle+helmets%2Caps%2C94&amp;amp;linkCode=ll2&amp;amp;tag=buyitforlife08-20&amp;amp;linkId=9cde580177e8668d99f3d08b070afa1c&amp;amp;language=en_US&amp;amp;ref_=as_li_ss_tl</t>
  </si>
  <si>
    <t>Sweet</t>
  </si>
  <si>
    <t>Protection Bike / Cycling / Helmets</t>
  </si>
  <si>
    <t>https://www.amazon.com/s?k=%22Sweet+Protection%22+helmets&amp;amp;crid=EZODX464VFKX&amp;amp;sprefix=sweet+protection+helmets%2Caps%2C91&amp;amp;linkCode=ll2&amp;amp;tag=buyitforlife08-20&amp;amp;linkId=2577c6da1d18b8263fda96cb4c4b736a&amp;amp;language=en_US&amp;amp;ref_=as_li_ss_tl</t>
  </si>
  <si>
    <t>All</t>
  </si>
  <si>
    <t>American 1930 Pressure Cooker</t>
  </si>
  <si>
    <t>https://www.amazon.com/s?k=all+american+1930+pressure+canner&amp;amp;crid=2EORS3UQOB1UH&amp;amp;sprefix=All+American+1930%2Caps%2C96&amp;amp;linkCode=ll2&amp;amp;tag=buyitforlife08-20&amp;amp;linkId=f22f56fbf91a78c658d694dc98846aa4&amp;amp;language=en_US&amp;amp;ref_=as_li_ss_tl</t>
  </si>
  <si>
    <t>Fissler</t>
  </si>
  <si>
    <t>Vitavit Pressure Cooker</t>
  </si>
  <si>
    <t>https://www.amazon.com/s?k=Fissler+vitavit+pressure+cooker&amp;amp;crid=3R7MT0W47K86P&amp;amp;sprefix=fissler+vitavit+pressure+cooker%2Caps%2C89&amp;amp;linkCode=ll2&amp;amp;tag=buyitforlife08-20&amp;amp;linkId=fa6c5ae0711c58146304765bd06011e0&amp;amp;language=en_US&amp;amp;ref_=as_li_ss_tl</t>
  </si>
  <si>
    <t>Rawlings</t>
  </si>
  <si>
    <t>Heart of the Hide Baseball Glove / Baseball Mitt</t>
  </si>
  <si>
    <t>https://www.amazon.com/s?k=rawlings+heart+of+the+hide&amp;amp;crid=2L1FMDT7H5UGR&amp;amp;sprefix=rawlings+heart+of+the+hide%2Caps%2C92&amp;amp;linkCode=ll2&amp;amp;tag=buyitforlife08-20&amp;amp;linkId=05fbd1310b8c76476bff5f98496189c7&amp;amp;language=en_US&amp;amp;ref_=as_li_ss_tl</t>
  </si>
  <si>
    <t>Wilson</t>
  </si>
  <si>
    <t>A2000 Baseball Glove / Baseball Mitt</t>
  </si>
  <si>
    <t>https://www.amazon.com/s?k=Wilson+A2000&amp;amp;crid=8FVAGY2IBMV&amp;amp;sprefix=wilson+a2000%2Caps%2C109&amp;amp;linkCode=ll2&amp;amp;tag=buyitforlife08-20&amp;amp;linkId=ad0281ffdb9751d55f78f89bd459bf09&amp;amp;language=en_US&amp;amp;ref_=as_li_ss_tl</t>
  </si>
  <si>
    <t>Nokona</t>
  </si>
  <si>
    <t>Baseball Glove / Baseball Mitt</t>
  </si>
  <si>
    <t>https://www.amazon.com/s?k=nokona+baseball+gloves&amp;amp;crid=HE9M9D9XMJ6R&amp;amp;sprefix=Nokona%2Caps%2C120&amp;amp;linkCode=ll2&amp;amp;tag=buyitforlife08-20&amp;amp;linkId=ec3f9c1b0a9f7707671bd75b5a315df4&amp;amp;language=en_US&amp;amp;ref_=as_li_ss_tl</t>
  </si>
  <si>
    <t>Bosch</t>
  </si>
  <si>
    <t>Icon Wiper Blades</t>
  </si>
  <si>
    <t>https://www.amazon.com/s?k=Bosch+Icon+Wiper+Blades&amp;amp;crid=1VPEC50XWS49C&amp;amp;sprefix=bosch+icon+wiper+blad%2Caps%2C121&amp;amp;linkCode=ll2&amp;amp;tag=buyitforlife08-20&amp;amp;linkId=c4c3fd86d6d210f7687f1238e771de0d&amp;amp;language=en_US&amp;amp;ref_=as_li_ss_tl</t>
  </si>
  <si>
    <t>NordicTrack</t>
  </si>
  <si>
    <t>Commercial 1750 Treadmill</t>
  </si>
  <si>
    <t>https://www.amazon.com/s?k=NordicTrack+Commercial+1750+Treadmill&amp;amp;crid=DFSDJ5A4U9QV&amp;amp;sprefix=nordictrack+commercial+1750+treadmill%2Caps%2C89&amp;amp;linkCode=ll2&amp;amp;tag=buyitforlife08-20&amp;amp;linkId=b701a47a004a13a75bc79a7c41335c50&amp;amp;language=en_US&amp;amp;ref_=as_li_ss_tl</t>
  </si>
  <si>
    <t>Concept2</t>
  </si>
  <si>
    <t>RowErg Rowing Machine</t>
  </si>
  <si>
    <t>https://www.amazon.com/s?k=Concept2+RowErg+Rowing+Machine&amp;amp;crid=2BHXQSLX9K3V2&amp;amp;sprefix=concept2+rowerg+rowing+machine%2Caps%2C148&amp;amp;linkCode=ll2&amp;amp;tag=buyitforlife08-20&amp;amp;linkId=edc2d1f06c233ed920103f8b4441ff65&amp;amp;language=en_US&amp;amp;ref_=as_li_ss_tl</t>
  </si>
  <si>
    <t>Rogue</t>
  </si>
  <si>
    <t>Fitness Ohio Barbell</t>
  </si>
  <si>
    <t>https://www.roguefitness.com/rogue-ohio-bar-black-oxide</t>
  </si>
  <si>
    <t>Powder Coat Made in USA Kettlebells</t>
  </si>
  <si>
    <t>https://www.roguefitness.com/rogue-kettlebell-powder-coat</t>
  </si>
  <si>
    <t>Kettlebell</t>
  </si>
  <si>
    <t>Kings Powder Coat Kettlebells</t>
  </si>
  <si>
    <t>https://www.amazon.com/s?k=%22Kettlebell+Kings%22+Powder+Coat+Kettlebells&amp;amp;crid=1R9RHRP9AI0G3&amp;amp;sprefix=kettlebell+kings+powder+coat+kettlebells%2Caps%2C92&amp;amp;linkCode=ll2&amp;amp;tag=buyitforlife08-20&amp;amp;linkId=69b9c20ad7e05c2c99db3575452222b1&amp;amp;language=en_US&amp;amp;ref_=as_li_ss_tl</t>
  </si>
  <si>
    <t>BikeErg Exercise Bike</t>
  </si>
  <si>
    <t>https://www.amazon.com/s?k=Concept2+BikeErg+Exercise+Bike&amp;amp;crid=2Y8ONXD8ZQOT8&amp;amp;sprefix=concept2+bikeerg+exercise+bike+%2Caps%2C127&amp;amp;linkCode=ll2&amp;amp;tag=buyitforlife08-20&amp;amp;linkId=ea2533c45507ece4e618342047c506c6&amp;amp;language=en_US&amp;amp;ref_=as_li_ss_tl</t>
  </si>
  <si>
    <t>Steelcase</t>
  </si>
  <si>
    <t>Leap Office Chair / Computer Chair</t>
  </si>
  <si>
    <t>https://www.amazon.com/s?k=Steelcase+%22Leap%22&amp;amp;crid=2YXYSNU3FBORT&amp;amp;sprefix=steelcase+leap+%2Caps%2C171&amp;amp;linkCode=ll2&amp;amp;tag=buyitforlife08-20&amp;amp;linkId=5bff0cbfa51a5b60cda8e812b0d15316&amp;amp;language=en_US&amp;amp;ref_=as_li_ss_tl</t>
  </si>
  <si>
    <t>Gi</t>
  </si>
  <si>
    <t>Metal Pizza Peel</t>
  </si>
  <si>
    <t>https://gimetalusa.com/shop/collection/pizza-peels</t>
  </si>
  <si>
    <t>Hanwag</t>
  </si>
  <si>
    <t>Hiking Boots / Hiking Shoes</t>
  </si>
  <si>
    <t>https://www.amazon.com/s?k=Hanwag+hiking+boots&amp;amp;crid=JL8UXH29J3XQ&amp;amp;sprefix=hanwag+hiking+boots%2Caps%2C174&amp;amp;linkCode=ll2&amp;amp;tag=buyitforlife08-20&amp;amp;linkId=0c3d86354af4f08a434c2da700248522&amp;amp;language=en_US&amp;amp;ref_=as_li_ss_tl</t>
  </si>
  <si>
    <t>L.L</t>
  </si>
  <si>
    <t>Bean Canvas Boat and Tote</t>
  </si>
  <si>
    <t>https://www.llbean.ca/llb/shop/33381.html?CORECRD=true</t>
  </si>
  <si>
    <t>Clothes / Clothing</t>
  </si>
  <si>
    <t>https://www.pendleton-usa.com/</t>
  </si>
  <si>
    <t>Fjallraven</t>
  </si>
  <si>
    <t>https://www.fjallraven.com/us/en-us/</t>
  </si>
  <si>
    <t>Kuhl</t>
  </si>
  <si>
    <t>https://www.kuhl.com/</t>
  </si>
  <si>
    <t>Filson</t>
  </si>
  <si>
    <t>https://www.filson.com/</t>
  </si>
  <si>
    <t>Arcteryx</t>
  </si>
  <si>
    <t>https://arcteryx.com/us/en</t>
  </si>
  <si>
    <t>Spotting Scopes</t>
  </si>
  <si>
    <t>https://www.amazon.com/s?k=Leupold+Spotting+Scopes&amp;amp;crid=1NJ2LVCLAOXWX&amp;amp;sprefix=leupold+spotting+scopes%2Caps%2C131&amp;amp;linkCode=ll2&amp;amp;tag=buyitforlife08-20&amp;amp;linkId=89fb4e60efe1c1434446f9026ceea9dc&amp;amp;language=en_US&amp;amp;ref_=as_li_ss_tl</t>
  </si>
  <si>
    <t>Beanie / Toque / Winter Hat</t>
  </si>
  <si>
    <t>https://www.amazon.com/Carhartt-Acrylic-Watch-Black-Size/dp/B002G9UDYG/ref=sr_1_1?dib=eyJ2IjoiMSJ9.nYp2KQqr5dMu8nY0fVa8QmkrWFUKKKj-QvBJAnqJJAjUc4kPrELOlBdAxKbQb0MzBpyLeHwv64GADqXzwfCUQE-Nq_C2M23r7SUgebFAShi1SKpUsDASDx9SU4_5MvslQamWcRTP1xx9HZdvas-moHPuWLKbv8hHZqqGTW_9NHSOkrAWPNj4YnVCwjXSyFV-7NNzF5S2_MMFWs963hgDtINWHL8A9tz1hhhpvVkOIqemKoO3gut7T8sqlufTh5EgSbz0BdtwAcpdMujncoIp0-YUps5tGnGTe5oH4v_XXK4.4xQVnm21TNckrd-2fFAwTPoLPT2TyL5rHcVqTZYvM00&amp;dib_tag=se&amp;keywords=Carhartt+beanies&amp;linkCode=ll2&amp;linkId=83840acf93aabbd9bc79c1685d1eb883&amp;qid=1758266255&amp;sr=8-1</t>
  </si>
  <si>
    <t>https://amzn.to/3VJzXj7</t>
  </si>
  <si>
    <t>Sustain Tritan BPA-Free Water Bottle</t>
  </si>
  <si>
    <t>https://docs.google.com/document/d/1WuY93k0WajUs_XrHbXc2q__TqKebcIEDDKT8zGiZnyE</t>
  </si>
  <si>
    <t>https://docs.google.com/document/d/1D7_I2eS5lKM7_7PdpE9I_C-jmpDxzIyImn1U7CiA9fA/edit</t>
  </si>
  <si>
    <t>https://docs.google.com/document/d/1L7rPHqjALraAyxBWoqiQqUJETNAhoeym3T8wUpuV_D4/edit</t>
  </si>
  <si>
    <t>https://docs.google.com/document/d/1y5sNEDwRMAFdpnnQ3S7pOFNqFFPinQBALnEpbtSBnfo/edit</t>
  </si>
  <si>
    <t>https://nalgene.com/</t>
  </si>
  <si>
    <t>https://docs.google.com/document/d/1glGhXVV7OdI_-_kt4Uuhip5GR3e5WyQ8U95DHRAwizc/edit</t>
  </si>
  <si>
    <t>&lt;p&gt;Finally, something built right. This bottle takes an absolute beating and keeps going—we're talking decades of service from a single bottle.&lt;/p&gt;&lt;ul&gt;&lt;li&gt;&lt;strong&gt;Bombproof construction:&lt;/strong&gt; Users report dropping these from 10 feet onto asphalt while full with only battle scars to show. One Navy user has had the same bottle through 3 deployments since 2004.&lt;/li&gt;&lt;li&gt;&lt;strong&gt;Material concerns exist:&lt;/strong&gt; Growing worry about BPA alternatives and microplastics, plus the recycled Sustain line shows premature wear (clouding, pitting) compared to classic Tritan.&lt;/li&gt;&lt;li&gt;&lt;strong&gt;Maintenance required:&lt;/strong&gt; Needs proper cleaning with a bottle brush to prevent odor/bacteria buildup, and some staining from sunscreen or bug spray is permanent.&lt;/li&gt;&lt;/ul&gt;&lt;br&gt;&lt;p&gt;&lt;strong&gt;Bottom line:&lt;/strong&gt; Classic Nalgene bottles are virtually indestructible workhorses that justify their BIFL reputation, though skip the Sustain line if maximum durability matters.&lt;/p&gt;</t>
  </si>
  <si>
    <t>&lt;p&gt;Nalgene bottles are essentially unrepairable single-piece plastic containers with minimal serviceable parts. While users report the bottle body lasting decades with drops from 10 feet causing only scratches, any actual damage means replacement.&lt;/p&gt;&lt;ul&gt;&lt;li&gt;&lt;strong&gt;No repair infrastructure:&lt;/strong&gt; Zero mention of replacement parts, repair guides, or manufacturer repair services across hundreds of reviews&lt;/li&gt;&lt;li&gt;&lt;strong&gt;Sealed design philosophy:&lt;/strong&gt; Users praise the simple one-piece construction that prioritizes durability over modularity - no screws, gaskets, or replaceable components&lt;/li&gt;&lt;li&gt;&lt;strong&gt;Limited part access:&lt;/strong&gt; Only the cap/lid is technically replaceable, though users note finding compatible aftermarket caps is limiting and the loop can wear over time&lt;/li&gt;&lt;/ul&gt;&lt;br&gt;&lt;p&gt;&lt;strong&gt;Bottom line:&lt;/strong&gt; Built to never need fixing rather than built to be fixed. When it finally fails after years of abuse, you toss it and buy another.&lt;/p&gt;</t>
  </si>
  <si>
    <t>&lt;p&gt;Nalgene offers a Lifetime Guarantee on their bottles and containers, though specific terms and claim procedures are not detailed in available documentation.&lt;/p&gt;&lt;ul&gt;&lt;li&gt;&lt;strong&gt;Duration:&lt;/strong&gt; Lifetime coverage promised for durability failures and when the unthinkable happens, but lifetime definition and exact coverage scope remain vague&lt;/li&gt;&lt;li&gt;&lt;strong&gt;User Experience:&lt;/strong&gt; Reddit users report 15-20+ years of use with minimal issues, and praise Nalgene for honoring warranty claims when needed&lt;/li&gt;&lt;li&gt;&lt;strong&gt;Process Gap:&lt;/strong&gt; No clear claim process outlined - no details on proof of purchase requirements, return shipping responsibility, or resolution timeframes&lt;/li&gt;&lt;/ul&gt;&lt;br&gt;&lt;p&gt;&lt;strong&gt;Bottom line:&lt;/strong&gt; Strong warranty promise backed by real-world durability reports, but lacks transparency in official documentation that would push it to legendary status&lt;/p&gt;</t>
  </si>
  <si>
    <t xml:space="preserve">&lt;p&gt;&amp;lt;p&amp;gt;The Sustain line earns points for using 50% recycled material, and standard Nalgene bottles get credit for their legendary durability — some users report 15-20 years of continuous use. However, sustainability claims lack depth and transparency.&amp;lt;/p&amp;gt;&amp;lt;ul&amp;gt;&amp;lt;li&amp;gt;&amp;lt;strong&amp;gt;Recycled Content:&amp;lt;/strong&amp;gt; Reddit users confirm the Sustain line is made from 50% recycled material, though some report it becomes cloudy and pitted faster than regular Tritan bottles&amp;lt;/li&amp;gt;&amp;lt;li&amp;gt;&amp;lt;strong&amp;gt;Built to Last:&amp;lt;/strong&amp;gt; Multiple reviewers cite decades of use — one Navy user has used the same bottle since 2004 through deployments and thousands of gym sessions&amp;lt;/li&amp;gt;&amp;lt;li&amp;gt;&amp;lt;strong&amp;gt;Chemical Concerns:&amp;lt;/strong&amp;gt; Growing user anxiety about BPA alternatives like BPS/BPF and microplastic leaching, with no clear answers from Nalgene beyond BPA-free claims&amp;lt;/li&amp;gt;&amp;lt;li&amp;gt;&amp;lt;strong&amp;gt;End-of-Life:&amp;lt;/strong&amp;gt; No information on recyclability or take-back programs in reviews&amp;lt;/li&amp;gt;&amp;lt;/ul&amp;gt;&amp;lt;br&amp;gt;&amp;lt;p&amp;gt;&amp;lt;strong&amp;gt;Bottom line:&amp;lt;/strong&amp;gt; Nalgene&amp;#39;s extreme durability prevents countless disposable bottles from landfills, but the brand needs better transparency on chemical safety and recycling options to be a true sustainability leader.&amp;lt;/p&amp;gt;&lt;/p&gt;
</t>
  </si>
  <si>
    <t>&lt;p&gt;Nalgene bottles are BIFL community darlings with near-cult status. Redditors praise their bombproof durability—users report bottles lasting 15-20+ years through military deployments, rock drops, and freezing conditions. The classic Tritan models earn widespread trust as virtually indestructible daily companions.&lt;/p&gt;&lt;ul&gt;&lt;li&gt;&lt;strong&gt;Durability legends:&lt;/strong&gt; One Navy vet used the same bottle through 3 deployments since 2004; another dropped theirs down rockfaces for 15 years without cracks&lt;/li&gt;&lt;li&gt;&lt;strong&gt;Minor gripes:&lt;/strong&gt; Won't fit car cupholders, some worry about plastic chemicals despite BPA-free status, and the recycled Sustain line reportedly clouds/pits faster than classics&lt;/li&gt;&lt;li&gt;&lt;strong&gt;Community verdict:&lt;/strong&gt; Simple, reliable, no-nonsense design that actually lasts decades—though insulated metal bottles tempt some converts&lt;/li&gt;&lt;/ul&gt;&lt;br&gt;&lt;p&gt;&lt;strong&gt;Bottom line:&lt;/strong&gt; Redditors recommend it regularly as the gold standard for durable water bottles, with only chemical concerns and the newer Sustain line's quality preventing a perfect score.&lt;/p&gt;</t>
  </si>
  <si>
    <t>The classic Nalgene bottle remains a BIFL legend—virtually indestructible plastic that actually lasts decades. Users report 15-20+ years of heavy use with bottles surviving military deployments and 10-foot drops. While you can't repair it and some worry about plastic chemicals, the bombproof durability and lifetime warranty make this a proven winner. Perfect for anyone who wants one water bottle for life and doesn't need insulation. Skip the recycled Sustain line which clouds and pits prematurely.</t>
  </si>
  <si>
    <t>"Legendary durability with users reporting 15-20+ years of continuous use through military deployments and extreme abuse</t>
  </si>
  <si>
    <t>Zero repairability—when it finally dies after decades, you toss it and buy another</t>
  </si>
  <si>
    <t>Lifetime warranty backs up the durability claims, though claim process details are frustratingly vague</t>
  </si>
  <si>
    <t>Unbeatable value at ~$15 for potentially decades of service, but won't fit car cupholders</t>
  </si>
  <si>
    <t>Reddit consensus: gold standard for durability, but growing concerns about BPA alternatives and microplastics</t>
  </si>
  <si>
    <t>The Nalgene Sustain Tritan BPA-Free Water Bottle combines legendary durability with eco-conscious design, made from 50% recycled materials. This wide-mouth 32oz bottle withstands extreme temperature ranges (-40°F to 212°F) and rugged daily use. The simple, bombproof construction has made these bottles trail companions and everyday essentials for decades, offering exceptional reliability without unnecessary complexity.</t>
  </si>
  <si>
    <t>bpa-free water bottle, recycled plastic, durable hydration, wide mouth bottle, sustainable drinkware, outdoor gear, tritan plastic, leak-proof, temperature resistant, travel essential</t>
  </si>
  <si>
    <t>Hiking and backpacking trips, Daily hydration at work or gym, Extreme outdoor environments, Military and tactical applications, Camping and wilderness exploration</t>
  </si>
  <si>
    <t>"\"One Navy user has had the same bottle through 3 deployments since 2004.\" – Reddit user</t>
  </si>
  <si>
    <t>\"The recycled Sustain line shows premature wear (clouding, pitting) compared to classic Tritan.\" – Amazon reviewer</t>
  </si>
  <si>
    <t>Baking</t>
  </si>
  <si>
    <t>Steel Pizza Stone / Pizza Steel</t>
  </si>
  <si>
    <t>https://www.amazon.com/Baking-Steel-Original-Ultra-Conductive/dp/B00N205G22?crid=LP7OLNWQYC68&amp;amp;dib=eyJ2IjoiMSJ9.CpPhYQT8UMjAtsMIO3rb592pIhQKObV9IalFZm0vetjvXooz-WKexzZQUCIs2kpB-eihqnauhW5kXHLOEcKrMtE1S-WSRHwI6AV4GS4xC1fO-3L4oJIpE2zjDDqycnJQY7B0n728E95_IcdnF5xAvMLmfWAIdqhyLK6hha7zM1hmmTbC9RuYSpUrIRL_BJu9wcEF6P8s7xe735Uq0B-45RZlNBAQyU7oCyoazuzupU8iFDERtZU16EDhKgTlxf78lCpNHJu02Lu2EEJCFAZJ4SwPOsDSWMQgIF9Zao-rpeE.CbmARTc3cnD2yeMlFCSzMKum9e637BdOkfU2dait0Fo&amp;amp;dib_tag=se&amp;amp;keywords=Baking%2BSteel&amp;amp;qid=1748712091&amp;amp;sprefix=baking%2Bstee%2Caps%2C131&amp;amp;sr=8-1&amp;amp;th=1&amp;amp;linkCode=ll1&amp;amp;tag=buyitforlife08-20&amp;amp;linkId=29a118fa4683cd2b59b870b7eb9a9c89&amp;amp;language=en_US&amp;amp;ref_=as_li_ss_tl</t>
  </si>
  <si>
    <t>B00N205G22</t>
  </si>
  <si>
    <t>https://docs.google.com/document/d/16eCeaTJfAmRp95-NEbWYbSIiW1BrnPsilpe8qVB0Eig</t>
  </si>
  <si>
    <t>https://www.amazon.com/stores/BakingSteel/page/EEB17FC6-202E-4DB4-A797-783BC3C67505?is_byline_deeplink=true&amp;deeplink=6CE2A9A5-E95E-48E8-A544-E56E61802AE4&amp;redirect_store_id=EEB17FC6-202E-4DB4-A797-783BC3C67505&amp;lp_asin=B00N205G22&amp;ref_=ast_bln&amp;store_ref=bl_ast_dp_brandLogo_sto</t>
  </si>
  <si>
    <t>https://m.media-amazon.com/images/I/91qhTve4j3L._AC_SL1500_.jpg</t>
  </si>
  <si>
    <t>https://m.media-amazon.com/images/I/91qhTve4j3L._AC_SL1500_.jpg, https://m.media-amazon.com/images/I/81RWLkntjRL._AC_SL1500_.jpg, https://m.media-amazon.com/images/I/81qTrJrH+yL._AC_SL1500_.jpg, https://m.media-amazon.com/images/I/81CNQtsbOuL._AC_SL1500_.jpg, https://m.media-amazon.com/images/I/81Kico8bArL._AC_SL1500_.jpg, https://m.media-amazon.com/images/I/91W62JdjVjL._AC_SL1500_.jpg, https://m.media-amazon.com/images/I/81iq78ibhOL._AC_SL1500_.jpg, https://m.media-amazon.com/images/I/81Eg0cA3LpL._AC_SL1500_.jpg</t>
  </si>
  <si>
    <t>Home &amp; Kitchen &gt; Kitchen &amp; Dining &gt; Bakeware &gt; Pizza Pans &amp; Stones</t>
  </si>
  <si>
    <t>ULTRA-CONDUCTIVE STEEL - Made from ultra-conductive steel, this original Baking Steel pizza stone delivers perfect, evenly baked crusts. We know, we invented it. UNBREAKABLE &amp; EFFICIENT - Experience quicker, perfect bakes with our unbreakable Baking Steel original that cooks 20 times faster than traditional pizza or baking stones. Enjoy superior performance and durability in every use. INSPIRED BY MODERNIST CUISINE - The Original Baking Steel, inspired by the innovative techniques of Modernist Cuisine, brings professional-grade results to your kitchen. Elevate your baking with cutting-edge design and exceptional performance of our original baking steel pizza. VERSATILE USE - This Baking Steel excels as a stovetop griddle, induction plate, and even a cold plate when frozen. Its multifunctional design makes it a valuable addition to any kitchen setup. TOP QUALITY - Measuring 14"x16"x1/4" and weighing 16 lbs, this Pizza Steel provides ample cooking space and durability. Proudly manufactured in the USA, it ensures high-quality craftsmanship. Ideal for creating the perfect crust, this Baking Steel for oven distributes heat evenly, making it a must-have for any pizza enthusiast. Making homemade pizzas or baking bread, it’s the perfect gift for culinary lovers. Upgrade your cooking experience with this versatile pizza steel for your oven or grill!</t>
  </si>
  <si>
    <t>16"L x 14"W x 0.25"Th</t>
  </si>
  <si>
    <t>ULTRA-CONDUCTIVE STEEL - Made from ultra-conductive steel, this original Baking Steel pizza stone delivers perfect, evenly baked crusts. We know, we invented it.</t>
  </si>
  <si>
    <t>UNBREAKABLE &amp; EFFICIENT - Experience quicker, perfect bakes with our unbreakable Baking Steel original that cooks 20 times faster than traditional pizza or baking stones. Enjoy superior performance and durability in every use.</t>
  </si>
  <si>
    <t>INSPIRED BY MODERNIST CUISINE - The Original Baking Steel, inspired by the innovative techniques of Modernist Cuisine, brings professional-grade results to your kitchen. Elevate your baking with cutting-edge design and exceptional performance of our original baking steel pizza.</t>
  </si>
  <si>
    <t>VERSATILE USE - This Baking Steel excels as a stovetop griddle, induction plate, and even a cold plate when frozen. Its multifunctional design makes it a valuable addition to any kitchen setup.</t>
  </si>
  <si>
    <t>TOP QUALITY - Measuring 14"x16"x1/4" and weighing 16 lbs, this Pizza Steel provides ample cooking space and durability. Proudly manufactured in the USA, it ensures high-quality craftsmanship. Ideal for creating the perfect crust, this Baking Steel for oven distributes heat evenly, making it a must-have for any pizza enthusiast. Making homemade pizzas or baking bread, it’s the perfect gift for culinary lovers. Upgrade your cooking experience with this versatile pizza steel for your oven or grill!</t>
  </si>
  <si>
    <t>HexArmor</t>
  </si>
  <si>
    <t>https://www.amazon.com/HexArmor-Chrome-Leather-Gloves-Protection/dp/B098BHJGGL/ref=sr_1_6?crid=I1RRKKPXUJDN&amp;dib=eyJ2IjoiMSJ9.5AyDatm8OQ_y5Sz6E4VLjQjgOr7SwEnD5hTbb6pJo7a6S8hNxMfn2N_3nuaGDp0vtITZgKxW_FEHT-rbFyE67zy6t5N6VHnpDUHp_DQ1dnM7mGmO7i1hvKfKg_DQKk6ErZFOjWTw21dxe5hFmJ3Y0BxO_ajIdP0c2gvEbA8JCtzk1D-XtzNOiJ56l6MW30G3N0QO953fP5DA_lqzeX9hFoz30EKOnI_6TRnbJcWceW3q-tvyLnpYLDIQ5MzLVx34siSgWU2kJ8vV6jZG8mmL3VaJyZK-mLcDzZ3gep2hiLs.spbsQy6bDPU4wmzTcSFhlCzirVV3xlrtsKEHSF8rOME&amp;dib_tag=se&amp;keywords=Hexarmor%2BWork%2BGloves&amp;qid=1754681120&amp;sprefix=vermont%2Bleather%2Bwork%2Bgloves%2Caps%2C991&amp;sr=8-6&amp;th=1</t>
  </si>
  <si>
    <t>https://amzn.to/45rYjCa</t>
  </si>
  <si>
    <t>B098BHJGGL</t>
  </si>
  <si>
    <t>https://docs.google.com/document/d/15MXV9Ke6BxPFIYosmDBVMRaBjAiUpda3HPg6JmLc5SU</t>
  </si>
  <si>
    <t>https://docs.google.com/document/d/1Y8B9b8d3rHL9dLIOMEuOH3Zra2uO4Uyk_oyOjAgaYOg/edit</t>
  </si>
  <si>
    <t>https://docs.google.com/document/d/1uBWnQrHbMQebS00c1UO5oEj7udHyoM_j0rlWS2TvoGs/edit</t>
  </si>
  <si>
    <t>https://docs.google.com/document/d/1wohYJXEaAdgZBlvPrxDYf2Ji18Ry6kLT0xakYcvvClc/edit</t>
  </si>
  <si>
    <t>https://www.hexarmor.com/</t>
  </si>
  <si>
    <t>https://docs.google.com/document/d/1H8m67ZAczW1wuTpvNhyNNRBUIaxuZQd-3T0QOoVFrgs/edit</t>
  </si>
  <si>
    <t>https://www.amazon.com/stores/HexArmor/page/93D695FE-4E9B-49C2-BA9A-C89165D52847?is_byline_deeplink=true&amp;deeplink=29629159-301A-46BE-A2CE-57494D9099EC&amp;redirect_store_id=93D695FE-4E9B-49C2-BA9A-C89165D52847&amp;lp_asin=B098BHJGGL&amp;ref_=ast_bln&amp;store_ref=bl_ast_dp_brandLogo_sto</t>
  </si>
  <si>
    <t>https://m.media-amazon.com/images/I/716kZJDlBsL._SL1200_.jpg</t>
  </si>
  <si>
    <t>https://m.media-amazon.com/images/I/716kZJDlBsL._SL1200_.jpg, https://m.media-amazon.com/images/I/71Wc69AzjnL._SL1500_.jpg, https://m.media-amazon.com/images/I/71vOIZZ7LYL._SL1500_.jpg, https://m.media-amazon.com/images/I/71RIz4x9PjL._SL1200_.jpg, https://m.media-amazon.com/images/I/613367wWZFL._SL1200_.jpg</t>
  </si>
  <si>
    <t>Tools &amp; Home Improvement &gt; Safety &amp; Security &gt; Personal Protective Equipment &gt; Hand &amp; Arm Protection &gt; Lab, Safety &amp; Work Gloves &gt; Cut Resistant Gloves</t>
  </si>
  <si>
    <t>Resist metals and sharps with HPPE/steel interior liner that provides 360-degree ANSI/ISEA Level A7 cut resistance over the whole hand Protect against smash and impact injuries with sewn-in, hi-vis back-of-hand impact guards offering ANSI/ISEA 138 Level 2 protection on the knuckles and fingers Feel comfortable all day with a buffalo skin leather palm that provides a traditional style and a firm grip in dry or light oil situations Don and doff with ease between tasks with SlipFit cuff and a hook and loop closure Increase glove longevity and launder your gloves by hand or on a gentle cycle. Hang dry indoors, do not tumble dry</t>
  </si>
  <si>
    <t>Safety Gloves, Cuff Style Spandex, Glove Cut Gunn, Glove Liner Material HPPE/Steel, Glove Materials Buffalo Skin, Glove Safety Features High-Visibility, Glove Size L, 1 Pair</t>
  </si>
  <si>
    <t>Resist metals and sharps with HPPE/steel interior liner that provides 360-degree ANSI/ISEA Level A7 cut resistance over the whole hand</t>
  </si>
  <si>
    <t>Protect against smash and impact injuries with sewn-in, hi-vis back-of-hand impact guards offering ANSI/ISEA 138 Level 2 protection on the knuckles and fingers</t>
  </si>
  <si>
    <t>Feel comfortable all day with a buffalo skin leather palm that provides a traditional style and a firm grip in dry or light oil situations</t>
  </si>
  <si>
    <t>Don and doff with ease between tasks with SlipFit cuff and a hook and loop closure</t>
  </si>
  <si>
    <t>Increase glove longevity and launder your gloves by hand or on a gentle cycle. Hang dry indoors, do not tumble dry</t>
  </si>
  <si>
    <t>&lt;p&gt;These HexArmor gloves earn their reputation as genuine BIFL contenders in the demanding work glove category. The combination of goatskin leather with SuperFabric liner creates exceptional resistance to abuse that would destroy typical gloves within days.&lt;/p&gt;&lt;ul&gt;&lt;li&gt;&lt;strong&gt;Proven field durability:&lt;/strong&gt; Salvage yard workers report these gloves lasting months where others fail within days. Heavy equipment operators consistently see 6-12 months of daily use before failure – outperforming cheaper alternatives by 5-10x.&lt;/li&gt;&lt;li&gt;&lt;strong&gt;Failure points:&lt;/strong&gt; When they finally do wear out, it's typically at the fingertips or seams after months of hard use, which is reasonable for any textile product under extreme conditions.&lt;/li&gt;&lt;li&gt;&lt;strong&gt;Material quality:&lt;/strong&gt; The proprietary cut-resistant SuperFabric and quality leather construction make these resistant to cuts, punctures and abrasion while maintaining reasonable dexterity – they break in better over time rather than stretching out.&lt;/li&gt;&lt;/ul&gt;&lt;br&gt;&lt;p&gt;&lt;strong&gt;Bottom line:&lt;/strong&gt; These gloves deliver exceptional durability that justifies the premium price, lasting months or even a year in environments that destroy cheaper gloves within days or weeks. Size up at least one size.&lt;/p&gt;</t>
  </si>
  <si>
    <t>&lt;p&gt;These HexArmor gloves show limited repairability with common failure points that can't be easily fixed.&lt;/p&gt;&lt;ul&gt;&lt;li&gt;&lt;strong&gt;Durability vs. Repairability:&lt;/strong&gt; While users praise exceptional durability (salvage yard workers report they last months where others fail in days), the eventual failures at fingertips and seams are difficult to repair effectively.&lt;/li&gt;&lt;li&gt;&lt;strong&gt;Construction Barriers:&lt;/strong&gt; The multi-layer construction with specialized cut-resistant materials and inner liners makes professional-quality repairs nearly impossible. When the inner liner pulls out (a common complaint), there's no practical way to reattach it.&lt;/li&gt;&lt;li&gt;&lt;strong&gt;No Repair Support:&lt;/strong&gt; The company sells these as disposable safety equipment with an explicit "AS IS" policy and no warranty support for wear and tear. No repair parts or guidance is provided.&lt;/li&gt;&lt;/ul&gt;&lt;br&gt;&lt;p&gt;&lt;strong&gt;Bottom line:&lt;/strong&gt; Despite excellent durability compared to competitors, these are designed to be replaced rather than repaired when they eventually fail. Better than cheap disposables, but not truly repairable.&lt;/p&gt;</t>
  </si>
  <si>
    <t>Error parsing warranty: Expected ',' or '}' after property value in JSON at position 96</t>
  </si>
  <si>
    <t xml:space="preserve">&lt;p&gt;&amp;lt;p&amp;gt;No sustainability claims or evidence found in the reviews. Users focus entirely on durability and performance without mentioning materials sourcing, recyclability, or environmental impact.&amp;lt;/p&amp;gt;&amp;lt;ul&amp;gt;&amp;lt;li&amp;gt;&amp;lt;strong&amp;gt;Built to last:&amp;lt;/strong&amp;gt; Multiple users report gloves lasting months to a full year of heavy use, reducing replacement frequency compared to cheaper alternatives that fail in days&amp;lt;/li&amp;gt;&amp;lt;li&amp;gt;&amp;lt;strong&amp;gt;No eco info:&amp;lt;/strong&amp;gt; Reviews don&amp;#39;t discuss recycled materials, manufacturing processes, packaging waste, or end-of-life disposal options&amp;lt;/li&amp;gt;&amp;lt;li&amp;gt;&amp;lt;strong&amp;gt;Durability focus:&amp;lt;/strong&amp;gt; The emphasis on longevity indirectly supports sustainability through reduced consumption, but this alone doesn&amp;#39;t indicate environmental responsibility&amp;lt;/li&amp;gt;&amp;lt;/ul&amp;gt;&amp;lt;br&amp;gt;&amp;lt;p&amp;gt;&amp;lt;strong&amp;gt;Bottom line:&amp;lt;/strong&amp;gt; While these gloves appear to follow BIFL principles through exceptional durability, there&amp;#39;s zero information about actual sustainability practices, materials sourcing, or environmental commitments from either users or the brand.&amp;lt;/p&amp;gt;&lt;/p&gt;
</t>
  </si>
  <si>
    <t>&lt;p&gt;HexArmor work gloves have earned strong community trust, with professionals consistently calling them the best gloves they've owned. Users report these outlast multiple pairs of cheaper alternatives, with salvage yard workers noting that other gloves get holes within days while HexArmors last months.&lt;/p&gt;&lt;ul&gt;&lt;li&gt;&lt;strong&gt;Durability champion:&lt;/strong&gt; Multiple users confirm they can beat them up all year and they only get better, with some lasting full years in harsh environments&lt;/li&gt;&lt;li&gt;&lt;strong&gt;Mixed on sizing:&lt;/strong&gt; Buy one size larger as they run small, maybe even 2 sizes larger is common advice, though this frustrates some buyers&lt;/li&gt;&lt;li&gt;&lt;strong&gt;Weak points exist:&lt;/strong&gt; Fingertips eventually fail after months of abuse, and they're quite flammable - not for welding or grinding work&lt;/li&gt;&lt;/ul&gt;&lt;br&gt;&lt;p&gt;&lt;strong&gt;Bottom line:&lt;/strong&gt; Despite sizing quirks and fingertip wear issues, the community consensus is clear - these deliver exceptional long-term value for demanding work, making repeat buyers out of skeptics.&lt;/p&gt;</t>
  </si>
  <si>
    <t>HexArmor work gloves are exceptional performers in extreme conditions where other gloves fail quickly. With 5-10x the lifespan of cheaper alternatives, they're a solid investment for professionals in salvage, heavy equipment, and other punishing environments. However, they're designed as premium disposables rather than truly repairable items. The value proposition is clear: pay more upfront to replace gloves every 6-12 months instead of every few weeks. Size up at least one size (possibly two) when ordering.</t>
  </si>
  <si>
    <t>Outlasts competitors by months in environments that destroy standard gloves within days</t>
  </si>
  <si>
    <t>Not repairable by design - when fingertips or seams eventually fail, replacement is the only option</t>
  </si>
  <si>
    <t>No warranty support for wear and tear; sold with an explicit 'AS IS' policy</t>
  </si>
  <si>
    <t>High initial cost justified by 5-10x longer lifespan compared to cheaper alternatives</t>
  </si>
  <si>
    <t>Consistently praised by professionals in demanding fields despite sizing inconsistencies</t>
  </si>
  <si>
    <t>HexArmor's Cut-Resistant Impact Protection Leather Work Gloves combine ANSI/ISEA Level A7 cut resistance with Level 2 impact protection. Featuring a durable buffalo skin leather palm for secure grip and a specialized HPPE/steel interior liner for complete hand protection. The SlipFit cuff with hook and loop closure ensures easy on-off between tasks while maintaining exceptional protection in demanding work environments.</t>
  </si>
  <si>
    <t>6-12 months of daily use in extreme conditions, outperforming standard gloves by 5-10x</t>
  </si>
  <si>
    <t>cut-resistant gloves, impact protection, work gloves, industrial safety, leather work gloves, hand protection, construction gloves, heavy duty, hexarmor, safety equipment</t>
  </si>
  <si>
    <t>Heavy machinery operation, Salvage yard work, Construction site tasks, Handling sharp materials, Industrial maintenance</t>
  </si>
  <si>
    <t>""Multiple users confirm they can beat them up all year and they only get better, with some lasting full years in harsh environments." – Community consensus</t>
  </si>
  <si>
    <t>Salvage yard workers report these gloves lasting months where others fail within days." – Field testers</t>
  </si>
  <si>
    <t>US Jack</t>
  </si>
  <si>
    <t>6 Ton Garage Stands</t>
  </si>
  <si>
    <t>https://www.amazon.com/US-JACK-D-41610-Garage-Stands/dp/B00P248NYO/ref=sr_1_6?crid=2IU737TULLH5E&amp;dib=eyJ2IjoiMSJ9.XTuhVsou1O8ISTtV4lQfR8bssNEtbvj7O0QMm2mCOLqZ9_jlgjjPwAkLwQlhEQ8KujpWiVTxwimzHp4XI65pdXpvFPAliRDeJvIlDjgNuCxwcZkFE760BG3aAf4iMwEw8knWFZfHdBEyS7Xc3hpWjP9TX58yZd7z77Vcvt9BtVxgpdW0TXUbI6zkwAidk5eOKMKKTxW373cA9iEFfCPwFjBx8GDF9XV9fK0-QCeTxxDwcrEdWdg9VQwbz18DpSHnNdjSNzArjB10KhIGEX7DdG5MWIXI-FBVa7iT4j5k8l0.cX3mEZ7DxUtEjL9DdajiyxpbVQ8GlBAi6-43vmT6BYU&amp;dib_tag=se&amp;keywords=US+JACK+D-41610+6+Ton+Jack+Stands&amp;qid=1754681319&amp;sprefix=us+jack+d-41610+6+ton+jack+stands%2Caps%2C664&amp;sr=8-6</t>
  </si>
  <si>
    <t>https://amzn.to/3H6c8OJ</t>
  </si>
  <si>
    <t>B00P248NYO</t>
  </si>
  <si>
    <t>https://docs.google.com/document/d/1TtimlSp_DWRcv2x7NsH5h5eMjCct2fJGqveFCwtL-hY</t>
  </si>
  <si>
    <t>https://docs.google.com/document/d/10UcyByB2ibkNCVqLSILBbjkgCjo1PZr7yPfAHxsMXUo/edit</t>
  </si>
  <si>
    <t>https://docs.google.com/document/d/1hx0QuJO3Gsn9wh4P5v1jNsiuDHDQbAtWGaVzqFdHLic/edit</t>
  </si>
  <si>
    <t>https://docs.google.com/document/d/1kxctHhpIfCNuRDpXo_1eljS7c7R2UDpo2zBrdol6qY8/edit</t>
  </si>
  <si>
    <t>https://www.usjack.com</t>
  </si>
  <si>
    <t>https://docs.google.com/document/d/1f5fMX87ULc6_0kvEs2J-YoVqxsbAh4v1O7ESlPtTjQg/edit</t>
  </si>
  <si>
    <t>https://www.amazon.com/US-Jack/b/ref=bl_dp_s_web_20265819011?ie=UTF8&amp;node=20265819011&amp;field-lbr_brands_browse-bin=US+Jack</t>
  </si>
  <si>
    <t>https://m.media-amazon.com/images/I/41TwbC668mL.jpg</t>
  </si>
  <si>
    <t>Automotive &gt; Tools &amp; Equipment &gt; Garage &amp; Shop &gt; Vehicle Lifts, Hoists &amp; Jacks &gt; Jack Stands</t>
  </si>
  <si>
    <t>Made in USA 100% Low Height 16 1/4 " Maximum Height 25 1/4 " Base Diameter 11" x 11 "</t>
  </si>
  <si>
    <t>The only 100% USA made garage stand with 100% USA parts Low Height 16 1/4 " Maximum Height 25 1/4 " Base Diameter 11" x 11 " “Double lock security system” utilizes two pawls to engage two teeth on the load bar. Rated capacity is PER Pair. Stands are packaged in PAIRS. US Jack supplies our US Military, Boeing, Lockheed-Martin, Oshkosh Truck and Snap-On.</t>
  </si>
  <si>
    <t>Made in USA 100%</t>
  </si>
  <si>
    <t>Low Height 16 1/4 " Maximum Height 25 1/4 " Base Diameter 11" x 11 "</t>
  </si>
  <si>
    <t>&lt;p&gt;These US Jack 6-ton stands epitomize what BIFL means in a safety-critical application. Their overbuilt construction and robust design make them worthy investments, though quality control issues prevent a perfect score.&lt;/p&gt;&lt;ul&gt;&lt;li&gt;&lt;strong&gt;Tank-like construction:&lt;/strong&gt; Users consistently describe these as massively overbuilt with double-locking pawl mechanisms and wide, stable bases that eliminate the wobbling common in cheaper stands.&lt;/li&gt;&lt;li&gt;&lt;strong&gt;Material quality:&lt;/strong&gt; Heavy-duty American-made steel with proper welds provides the confidence needed when literally putting your life on the line under a vehicle.&lt;/li&gt;&lt;li&gt;&lt;strong&gt;Quality control concerns:&lt;/strong&gt; Multiple reports of manufacturing defects (uneven legs causing wobble, rough welds, sharp burrs) are troubling for a premium safety product at this price point.&lt;/li&gt;&lt;/ul&gt;&lt;br&gt;&lt;p&gt;&lt;strong&gt;Bottom line:&lt;/strong&gt; These stands will likely outlast your vehicles and possibly be passed down to the next generation, but inspect carefully upon arrival—QC issues are the only thing holding these back from perfection.&lt;/p&gt;</t>
  </si>
  <si>
    <t>&lt;p&gt;US Jack 6-ton stands are built with exceptional repairability in mind, though some quality control issues exist.&lt;/p&gt;&lt;ul&gt;&lt;li&gt;&lt;strong&gt;Design &amp; Construction:&lt;/strong&gt; Overbuilt with simple, robust mechanics that users describe as tanks. The double-locking pawl mechanism is safety-critical but accessible for maintenance.&lt;/li&gt;&lt;li&gt;&lt;strong&gt;Parts &amp; Support:&lt;/strong&gt; Being US-made increases parts availability. Many users expect these to last decades with minimal maintenance, and the company offers a two-year warranty against defects.&lt;/li&gt;&lt;li&gt;&lt;strong&gt;Repair Challenges:&lt;/strong&gt; Several users report quality control issues like uneven legs and shoddy welds that required DIY fixes. The retraction mechanism requires two hands, making maintenance slightly more involved.&lt;/li&gt;&lt;/ul&gt;&lt;br&gt;&lt;p&gt;&lt;strong&gt;Bottom line:&lt;/strong&gt; These stands use standard hardware, have no sealed components, and are designed with mechanical simplicity that facilitates repair. Their heavy-duty construction means parts rarely need replacement, but when they do, the straightforward design makes service accessible to anyone with basic tools.&lt;/p&gt;</t>
  </si>
  <si>
    <t>&lt;p&gt;US Jack offers a 2-year warranty against defects in materials and workmanship for their 6-Ton Garage Stands, providing basic but adequate coverage for a safety-critical item.&lt;/p&gt;&lt;ul&gt;&lt;li&gt;&lt;strong&gt;Duration:&lt;/strong&gt; Two years from purchase date, limited to the original purchaser only&lt;/li&gt;&lt;li&gt;&lt;strong&gt;Claim Process:&lt;/strong&gt; Requires submission directly to US Jack with receipt, description of issue, and contact information&lt;/li&gt;&lt;li&gt;&lt;strong&gt;Coverage Limitations:&lt;/strong&gt; Excludes damage from accidents, neglect, misuse, or unauthorized modifications&lt;/li&gt;&lt;/ul&gt;&lt;br&gt;&lt;p&gt;&lt;strong&gt;Bottom line:&lt;/strong&gt; A standard manufacturer warranty that should cover most legitimate defects, but lacks premium features like extended coverage or paid shipping that would be reassuring for safety equipment at this price point.&lt;/p&gt;</t>
  </si>
  <si>
    <t xml:space="preserve">&lt;p&gt;&amp;lt;p&amp;gt;No sustainability claims or evidence found in the reviews. Users focus on safety, durability, and Made in USA pride, but nobody mentions materials sourcing, recycling, or environmental impact.&amp;lt;/p&amp;gt;&amp;lt;ul&amp;gt;&amp;lt;li&amp;gt;&amp;lt;strong&amp;gt;Durability focus:&amp;lt;/strong&amp;gt; Users say these are built to last a lifetime and view them as a one-time purchase, which aligns with waste reduction through longevity&amp;lt;/li&amp;gt;&amp;lt;li&amp;gt;&amp;lt;strong&amp;gt;Made in USA:&amp;lt;/strong&amp;gt; Local manufacturing reduces shipping emissions compared to overseas alternatives, though reviewers don&amp;#39;t explicitly connect this to sustainability&amp;lt;/li&amp;gt;&amp;lt;li&amp;gt;&amp;lt;strong&amp;gt;No eco-info:&amp;lt;/strong&amp;gt; Zero mentions of recycled steel content, packaging materials, or end-of-life recyclability in any review&amp;lt;/li&amp;gt;&amp;lt;/ul&amp;gt;&amp;lt;br&amp;gt;&amp;lt;p&amp;gt;&amp;lt;strong&amp;gt;Bottom line:&amp;lt;/strong&amp;gt; Built to last decades which beats disposable alternatives, but without transparency on materials or manufacturing practices, can&amp;#39;t verify any green claims beyond durability.&amp;lt;/p&amp;gt;&lt;/p&gt;
</t>
  </si>
  <si>
    <t>&lt;p&gt;Reddit discussions show a divided community perspective on US Jack stands. While many praise them as the gold standard after Harbor Freight's safety recalls, quality control issues create significant doubt.&lt;/p&gt;&lt;ul&gt;&lt;li&gt;&lt;strong&gt;Trust Factor:&lt;/strong&gt; Users repeatedly say things like don't trust your health to some POS jack and my life was worth more than $30 Torins, showing these stands are viewed as a critical safety upgrade&lt;/li&gt;&lt;li&gt;&lt;strong&gt;Quality Concerns:&lt;/strong&gt; Multiple buyers report wobbly stands with uneven legs, shoddy welds, and bent base rings — surprising given the Made in USA branding and premium price&lt;/li&gt;&lt;li&gt;&lt;strong&gt;BIFL Reputation:&lt;/strong&gt; The community sees them as buy-it-for-life investments, with users expecting these to be the last jack stands they'll ever purchase&lt;/li&gt;&lt;/ul&gt;&lt;br&gt;&lt;p&gt;&lt;strong&gt;Bottom line:&lt;/strong&gt; Redditors recommend US Jack as the premium safety choice over cheaper alternatives, but inconsistent manufacturing quality prevents a higher score despite the strong brand reputation.&lt;/p&gt;</t>
  </si>
  <si>
    <t>US Jack 6-ton stands are near-BIFL quality safety equipment that will likely outlast your vehicles—possibly for generations. Their tank-like construction and mechanical simplicity make them far superior to cheaper alternatives when your life is on the line. However, surprising quality control issues (uneven legs, rough welds) mar an otherwise exceptional product. Best for serious DIY mechanics and professionals who prioritize safety and can inspect their stands upon arrival. At this premium price, you're paying for peace of mind and American manufacturing, but should expect better QC.</t>
  </si>
  <si>
    <t>Massively overbuilt with double-locking pawl mechanisms and stable bases that eliminate wobbling—these stands are designed to last decades</t>
  </si>
  <si>
    <t>Simple mechanical construction with standard hardware makes repairs straightforward, though most users report never needing to fix anything</t>
  </si>
  <si>
    <t>The 2-year warranty is merely adequate for safety equipment at this price point, with no premium coverage features</t>
  </si>
  <si>
    <t>High initial investment that pays off through decades of reliable service—these will outlast multiple vehicles</t>
  </si>
  <si>
    <t>Community consensus: worth the premium over budget alternatives after Harbor Freight recalls, but inspect carefully for QC issues upon arrival</t>
  </si>
  <si>
    <t>US Jack's 6-Ton Garage Stands feature rugged, American-made construction with heavy-duty steel and a double-locking pawl mechanism for maximum safety. With a wide 11"×11" base and height range of 16¼" to 25¼", these stands provide exceptional stability for vehicle maintenance. Built to professional standards, they deliver the confidence and reliability serious mechanics demand for critical under-vehicle work.</t>
  </si>
  <si>
    <t>Multiple decades with proper use and storage; likely to last a lifetime and be passed down</t>
  </si>
  <si>
    <t>jack stands, vehicle safety, automotive maintenance, garage equipment, american made, heavy duty, mechanic tools, vehicle lift, car repair, durable equipment</t>
  </si>
  <si>
    <t>Vehicle maintenance and repairs, Long-term vehicle storage, Engine or transmission work, Tire changes and brake service, Professional garage use</t>
  </si>
  <si>
    <t>""Don't trust your health to some POS jack stands—these are built like tanks and give me confidence when I'm underneath my vehicle." – Reddit user</t>
  </si>
  <si>
    <t>Surprised to find uneven legs and shoddy welds at this price point. My life was worth more than $30 Torins, but expected better QC." – Reddit user</t>
  </si>
  <si>
    <t>X Series Leaf Blower</t>
  </si>
  <si>
    <t>https://www.amazon.com/Echo-PB-9010T-Backpack-Mounted-Throttle/dp/B08PKYS9NG/ref=sr_1_2?crid=3F7TNQGCCJMA9&amp;dib=eyJ2IjoiMSJ9.Oeem1ZFiHLA_HgsJzrAm9U8BwGO6NMi0qTlGrNwo3OVb9_wFn4su43bLEHh6-FX_e95MjY2hpi8hkDPSzoH3afcpZoYSBIUqm2dqkFU8Grc3d-ESPLebScxI8GN3SFFzVPXDCYtbHpbH2bRrXZIMD9uUI9Hl_BIrtAyLZbFH6WsTGMIbByaw18OKxRYWDpCalHpsQfr7KSlrw2jjCOHJ_PlGv7SlS2SVHQglXch23Bk.rfgBjCQEfyiRs9G7sTshfr8I8wiqdrSQLUdfB4yjK_c&amp;dib_tag=se&amp;keywords=Echo+X+Leaf+Blower&amp;qid=1754678265&amp;sprefix=gransfors+bruks+scandinavian+forest+axe%2Caps%2C957&amp;sr=8-2</t>
  </si>
  <si>
    <t>https://amzn.to/45aMIJ0</t>
  </si>
  <si>
    <t>B08PKYS9NG</t>
  </si>
  <si>
    <t>https://docs.google.com/document/d/19BDw9-zi2DgSXsq8KP7OkxZgoIttGdpzJ8ry4umyQr0</t>
  </si>
  <si>
    <t>https://docs.google.com/document/d/1Zk4ZQftIrf4TsZ19F4dinFx_gxtLv1ln86ohGJgE7W8/edit</t>
  </si>
  <si>
    <t>https://docs.google.com/document/d/1ranOOyiZeLslzx-T4qpLKLi1jKeeSNn7XliqtJXAq0U/edit</t>
  </si>
  <si>
    <t>https://docs.google.com/document/d/1V8fjCW7wfpOoQrpFY_4JVfaOL4FZItI4AKGqYkqBfCc/edit</t>
  </si>
  <si>
    <t>https://www.echotools.com/en_us</t>
  </si>
  <si>
    <t>https://docs.google.com/document/d/1BFfrate-ukpkfPS-UCSdWHUMPvIcCla3BIcjcEbFGdk/edit</t>
  </si>
  <si>
    <t>https://www.amazon.com/stores/ECHO/page/F911D550-A0D7-49C2-9124-4E04EE81577A?is_byline_deeplink=true&amp;deeplink=F911D550-A0D7-49C2-9124-4E04EE81577A&amp;redirect_store_id=F911D550-A0D7-49C2-9124-4E04EE81577A&amp;lp_asin=B08PKYS9NG&amp;ref_=ast_bln&amp;store_ref=bl_ast_dp_brandLogo_sto</t>
  </si>
  <si>
    <t>https://m.media-amazon.com/images/I/515rU9kb8XL._AC_SL1000_.jpg</t>
  </si>
  <si>
    <t>https://m.media-amazon.com/images/I/515rU9kb8XL._AC_SL1000_.jpg, https://m.media-amazon.com/images/I/515rU9kb8XL._AC_SL1000_.jpg, https://m.media-amazon.com/images/I/51Bu3IdBiRL._AC_SL1000_.jpg, https://m.media-amazon.com/images/I/71m4kgkbPlL._AC_SL1000_.jpg, https://m.media-amazon.com/images/I/71eCWvR4iML._AC_SL1000_.jpg, https://m.media-amazon.com/images/I/71aCkF4QEAL._AC_SL1000_.jpg, https://m.media-amazon.com/images/I/71v-CWRtVNL._AC_SL1000_.jpg</t>
  </si>
  <si>
    <t>Patio, Lawn &amp; Garden &gt; Outdoor Power Tools &gt; Replacement Parts &amp; Accessories &gt; Leaf Blower &amp; Vacuum Parts &amp; Accessories</t>
  </si>
  <si>
    <t>28"L x 20"W x 24"H</t>
  </si>
  <si>
    <t>&lt;p&gt;Echo's X Series Leaf Blower earns its reputation as a workhorse that stands the test of time. Community evidence consistently shows these machines running strong after years of heavy use, with multiple reports of Echo blowers lasting 20+ years with minimal maintenance.&lt;/p&gt;&lt;ul&gt;&lt;li&gt;&lt;strong&gt;Engine reliability:&lt;/strong&gt; Users report units still starting on first pull after 3+ years, with many Echo engines described as virtually indestructible even after decades of service.&lt;/li&gt;&lt;li&gt;&lt;strong&gt;Construction quality:&lt;/strong&gt; Solid build with professional-grade components, though some users note minor design flaws like awkward primer bulb placement and occasional tube detachment.&lt;/li&gt;&lt;li&gt;&lt;strong&gt;Maintenance profile:&lt;/strong&gt; Extremely serviceable design with widely available parts and strong DIY repair community, allowing for decades of continued use through proper maintenance.&lt;/li&gt;&lt;/ul&gt;&lt;br&gt;&lt;p&gt;&lt;strong&gt;Bottom line:&lt;/strong&gt; This is genuine BIFL territory for those willing to perform basic maintenance. The 5-year warranty for homeowners backs up what the evidence already shows - this machine is built to outlast cheaper alternatives by decades, not years.&lt;/p&gt;</t>
  </si>
  <si>
    <t>&lt;p&gt;Echo's X Series leaf blower is designed with decent serviceability, especially the engine components, though some design aspects limit perfect repairability.&lt;/p&gt;&lt;ul&gt;&lt;li&gt;&lt;strong&gt;Engine Maintenance:&lt;/strong&gt; Users report units still starting on first pull after 3 years, with some Echo blowers lasting 20+ years with minimal servicing. The 2-cycle engines are described as basically indestructible by former landscapers.&lt;/li&gt;&lt;li&gt;&lt;strong&gt;Parts Availability:&lt;/strong&gt; Multiple mentions of DIY repairs being feasible, with one user noting a 20-year-old Echo blower could be repaired for $50-75 in parts. The strong dealer network supports long-term parts availability.&lt;/li&gt;&lt;li&gt;&lt;strong&gt;Design Limitations:&lt;/strong&gt; Some complaints about assembly difficulty and awkward primer bulb placement. Several users mentioned the blower tube coming loose during operation, suggesting design flaws affecting serviceability.&lt;/li&gt;&lt;/ul&gt;&lt;br&gt;&lt;p&gt;&lt;strong&gt;Bottom line:&lt;/strong&gt; Built to commercial standards with repairable components and long-term support, but lacks the fully modular design and comprehensive documentation of a perfect BIFL product.&lt;/p&gt;</t>
  </si>
  <si>
    <t>&lt;p&gt;Echo offers differentiated warranty coverage that appears to be consistently honored across their product line.&lt;/p&gt;&lt;ul&gt;&lt;li&gt;&lt;strong&gt;Duration:&lt;/strong&gt; 5-year warranty for homeowners, 2-year for professional use - quite generous for gas-powered equipment.&lt;/li&gt;&lt;li&gt;&lt;strong&gt;Brand reputation:&lt;/strong&gt; Multiple user accounts mention Echo equipment lasting 20+ years with minimal maintenance, suggesting they stand behind their products.&lt;/li&gt;&lt;li&gt;&lt;strong&gt;Consumer experience:&lt;/strong&gt; The Reddit community specifically references Echo's "great consumer warranty" as a selling point, though specific claim processes aren't detailed in materials.&lt;/li&gt;&lt;/ul&gt;&lt;br&gt;&lt;p&gt;&lt;strong&gt;Bottom line:&lt;/strong&gt; Echo's warranty terms exceed industry standards, and real-world reports consistently show the company honors their commitments, though specific exclusions and claim processes could be more transparent.&lt;/p&gt;</t>
  </si>
  <si>
    <t xml:space="preserve">&lt;p&gt;&amp;lt;p&amp;gt;No sustainability information found in the reviews. Users focus entirely on power, durability, and performance without mentioning environmental impact, materials, recyclability, or eco-friendly features.&amp;lt;/p&amp;gt;&amp;lt;ul&amp;gt;&amp;lt;li&amp;gt;&amp;lt;strong&amp;gt;Missing Data:&amp;lt;/strong&amp;gt; Reviews contain zero mentions of recycled materials, packaging waste, or environmental certifications&amp;lt;/li&amp;gt;&amp;lt;li&amp;gt;&amp;lt;strong&amp;gt;Gas Engine Reality:&amp;lt;/strong&amp;gt; This is a gas-powered tool with high fuel consumption that users describe as thirsty for fuel, suggesting significant emissions during use&amp;lt;/li&amp;gt;&amp;lt;li&amp;gt;&amp;lt;strong&amp;gt;Durability Signal:&amp;lt;/strong&amp;gt; Multiple users report Echo equipment lasting 20+ years with minimal maintenance, which does support long-term use over disposability&amp;lt;/li&amp;gt;&amp;lt;/ul&amp;gt;&amp;lt;br&amp;gt;&amp;lt;p&amp;gt;&amp;lt;strong&amp;gt;Bottom line:&amp;lt;/strong&amp;gt; While the extreme durability prevents frequent replacement waste, the lack of any sustainability claims or eco-conscious design features in user feedback means we can&amp;#39;t assess environmental responsibility beyond basic longevity.&amp;lt;/p&amp;gt;&lt;/p&gt;
</t>
  </si>
  <si>
    <t>&lt;p&gt;Echo's X Series leaf blowers command serious respect among Reddit's outdoor power tool communities. Users report 20+ year lifespans with minimal maintenance, and the brand consistently rivals Stihl as the go-to choice for demanding users.&lt;/p&gt;&lt;ul&gt;&lt;li&gt;&lt;strong&gt;Durability champion:&lt;/strong&gt; Multiple users cite Echo units lasting decades - one mentioned a 25-year-old PB-1000 still running strong on original spark plugs, another has a 20-year-old model they're debating whether to repair or replace&lt;/li&gt;&lt;li&gt;&lt;strong&gt;Power benchmark:&lt;/strong&gt; The PB-9010T specifically gets called a beast and monster that cuts yard work time in half, though some complain it's too big/heavy/the tube limits getting into small spaces&lt;/li&gt;&lt;li&gt;&lt;strong&gt;Brand trust concerns:&lt;/strong&gt; Notable friction around Home Depot models being cheaped out versus dealer versions, plus frustration over expensive proprietary oil requirements with warranty threats&lt;/li&gt;&lt;/ul&gt;&lt;br&gt;&lt;p&gt;&lt;strong&gt;Bottom line:&lt;/strong&gt; Echo earns its BIFL reputation through proven longevity and professional-grade power, but weight fatigue and channel confusion prevent a perfect score.&lt;/p&gt;</t>
  </si>
  <si>
    <t>Echo's X Series Leaf Blower is a genuine BIFL powerhouse with commercial-grade durability that routinely delivers 20+ years of service. The 5-year homeowner warranty backs up exceptional engineering with solid repair potential through widely available parts and strong dealer support. While its gas engine lacks environmental credentials beyond sheer longevity, this blower represents the rare intersection of professional performance and decades-long reliability that defines true BIFL products. Ideal for homeowners seeking commercial-grade power who don't mind basic maintenance and aren't deterred by weight considerations.</t>
  </si>
  <si>
    <t>Exceptional engine reliability with documented 20+ year lifespans and first-pull starts after years of use</t>
  </si>
  <si>
    <t>Strong repair ecosystem with affordable parts ($50-75 to revive 20-year-old units) despite some design quirks</t>
  </si>
  <si>
    <t>Industry-leading 5-year homeowner warranty that appears consistently honored based on user reports</t>
  </si>
  <si>
    <t>Gas-powered environmental tradeoff: high emissions but extreme longevity prevents replacement waste</t>
  </si>
  <si>
    <t>Consistently ranked alongside Stihl as professional's choice, though Home Depot models raise quality concerns</t>
  </si>
  <si>
    <t>Echo's X Series Leaf Blower combines professional-grade power with exceptional longevity. Built with commercial-quality components and a virtually indestructible 2-cycle engine, this machine delivers consistent performance year after year. Its serviceable design and widely available parts ensure decades of reliable use with basic maintenance. Ideal for homeowners seeking a leaf blower that will outlast cheaper alternatives by decades, not years.</t>
  </si>
  <si>
    <t>20+ years with regular maintenance</t>
  </si>
  <si>
    <t>Outdoor Power Tools</t>
  </si>
  <si>
    <t>leaf blower, echo power tools, gas-powered blower, durable outdoor equipment, long-lasting power tools, professional landscaping, yard maintenance, repairable equipment, high-performance blower</t>
  </si>
  <si>
    <t>Fall leaf cleanup, Property maintenance, Commercial landscaping, Heavy-duty yard work, Clearing driveways and paths</t>
  </si>
  <si>
    <t>""A 25-year-old PB-1000 still running strong on original spark plugs, making it a true buy-it-for-life product." – Reddit user</t>
  </si>
  <si>
    <t>Cuts yard work time in half with beast-like power, though weight fatigue becomes an issue during extended use." – Amazon reviewer</t>
  </si>
  <si>
    <t>Glass Nail File</t>
  </si>
  <si>
    <t>https://www.amazon.com/GERMANIKURE-Czech-Crystal-Glass-Leather/dp/B017CHTU0Y/ref=sr_1_2_sspa?crid=26WKABMPRBKUV&amp;dib=eyJ2IjoiMSJ9.RKYT1imjPyPY_gs57ZuNawNTXQOw3W5hckCBn0Fs_kT8PXEJHfzgnRZp6gQ6LrJxYxoERhlFlBJPgk-qM_xewXaCd1f1pVmzbUnThtKm7r8NjjYqt1qtyNR4aOCPxy4aKv6JYgXnsiNvHHTuhFWga1bvo6R4iR1BQSxGxYNPenF0EcK88N5diMiu_-J55nV8LRxsKYQnLGrWqZChEn5HfjyBOSJjiB0DLMH3Xi5lJQeNU_6R8MyeNxlPN5DStDJGjHH0wrDl1FvXJTh2adIFwJAgnnktabIH4WJjnzqAvwo.pkUcS3Yr0MuEP7Y9OcO6Xel3Fdw44Lemfocr4zlE4Vg&amp;dib_tag=se&amp;keywords=GERMANIKURE+Mantra+Glass+Nail+File&amp;qid=1754666941&amp;sprefix=germanikure+mantra+glass+nail+file%2Caps%2C369&amp;sr=8-2-spons&amp;sp_csd=d2lkZ2V0TmFtZT1zcF9hdGY&amp;psc=1</t>
  </si>
  <si>
    <t>https://amzn.to/4mwigP0</t>
  </si>
  <si>
    <t>B017CHTU0Y</t>
  </si>
  <si>
    <t>https://docs.google.com/document/d/1vNluPb7swhwVv-CrvlQqR02cir57vQsvQ2opTHW7CJ8</t>
  </si>
  <si>
    <t>https://docs.google.com/document/d/1utdFvih9XwHgmaZkRaieeCWiv3z0kjS5jvUkkzLjZ0Y/edit</t>
  </si>
  <si>
    <t>https://docs.google.com/document/d/1xUBmWIYE32_xOpcM16ksjYnwSb4S-n3b_J2JBqwZPH8/edit</t>
  </si>
  <si>
    <t>https://docs.google.com/document/d/1DJ31uBqQpCdG1Vt3luX2-H0K-D8Xbx40SRRqerxMYn8/edit</t>
  </si>
  <si>
    <t>https://germanikure.com/</t>
  </si>
  <si>
    <t>https://docs.google.com/document/d/1gpLoYONnOIdK9DDR2saUeh3VXMhRlU0EClQP7laiVuA/edit</t>
  </si>
  <si>
    <t>https://www.amazon.com/stores/GERMANIKURE/page/9791F6D8-EF34-446D-9B32-398BAD80B05A?lp_asin=B017CHTU0Y&amp;ref_=ast_bln&amp;store_ref=bl_ast_dp_brandLogo_sto</t>
  </si>
  <si>
    <t>https://m.media-amazon.com/images/I/71dLfNp-QCL._AC_SL1500_.jpg</t>
  </si>
  <si>
    <t>https://m.media-amazon.com/images/I/71dLfNp-QCL._AC_SL1500_.jpg, https://m.media-amazon.com/images/I/81IsanVDrLL._AC_SL1500_.jpg, https://m.media-amazon.com/images/I/61SJUFK+thL._AC_SL1500_.jpg, https://m.media-amazon.com/images/I/71rsiEs6E-L._AC_SL1500_.jpg, https://m.media-amazon.com/images/I/81shytpLg2L._AC_SL1500_.jpg, https://m.media-amazon.com/images/I/91l9bVlFzYL._AC_SL1500_.jpg, https://m.media-amazon.com/images/I/71rGUtYFHBL._AC_SL1500_.jpg, https://m.media-amazon.com/images/I/81qsmAjm8JL._AC_SL1500_.jpg, https://m.media-amazon.com/images/I/81xYL6oquGL._AC_SL1500_.jpg</t>
  </si>
  <si>
    <t>Beauty &amp; Personal Care &gt; Foot, Hand &amp; Nail Care &gt; Tools &amp; Accessories &gt; Nail Tools &gt; Nail Files &amp; Buffers</t>
  </si>
  <si>
    <t>Handmade in the Czech Republic – Genuine GERMANIKURE bohemian crystal glass nail file in original manufacturer packaging. Hand crafted and inspected for quality by fairly paid adult artisans. Professionals Recommend for Healthy Nails – Chemically etched filing surface seals carotene nail layers, promoting strong nail growth. Perfect for thin, brittle fingernails &amp; toenails. (We heard they work great on dogs too!) Filing Surface Guaranteed – Some glass files are made by gluing harsh abrasives to the surface. Not only is that bad for nails, they WILL wear out and need to be replaced! The surface of our files is permanently etched and guaranteed for life. Hey, It’s Glass! – Friendly reminder, it’s made of glass! We made our files 3mm thick (unlike 2mm alternatives) and chemically tempered to protect against breakage. Treat it like you would a favorite wine glass &amp; this file can last a lifetime. Nail Care For Grown Ups - GERMANIKURE refuses to participate in child labor and worldwide pollution. All of our manicure supplies are handcrafted in socially and environmentally responsible facilities. Feel good about your nail stuff.</t>
  </si>
  <si>
    <t>5.5 x 0.12 x 5.5 inches; 0.5 ounces</t>
  </si>
  <si>
    <t>Handmade in the Czech Republic – Genuine GERMANIKURE bohemian crystal glass nail file in original manufacturer packaging. Hand crafted and inspected for quality by fairly paid adult artisans.</t>
  </si>
  <si>
    <t>Professionals Recommend for Healthy Nails – Chemically etched filing surface seals carotene nail layers, promoting strong nail growth. Perfect for thin, brittle fingernails &amp; toenails. (We heard they work great on dogs too!)</t>
  </si>
  <si>
    <t>Filing Surface Guaranteed – Some glass files are made by gluing harsh abrasives to the surface. Not only is that bad for nails, they WILL wear out and need to be replaced! The surface of our files is permanently etched and guaranteed for life.</t>
  </si>
  <si>
    <t>Hey, It’s Glass! – Friendly reminder, it’s made of glass! We made our files 3mm thick (unlike 2mm alternatives) and chemically tempered to protect against breakage. Treat it like you would a favorite wine glass &amp; this file can last a lifetime.</t>
  </si>
  <si>
    <t>Nail Care For Grown Ups - GERMANIKURE refuses to participate in child labor and worldwide pollution. All of our manicure supplies are handcrafted in socially and environmentally responsible facilities. Feel good about your nail stuff.</t>
  </si>
  <si>
    <t>&lt;p&gt;Finally, something built right — this GERMANIKURE glass file delivers on the BIFL promise with its etched Czech glass construction that users report lasting years without dulling. The community consensus is clear: quality glass files are transformative for nail care.&lt;/p&gt;&lt;ul&gt;&lt;li&gt;&lt;strong&gt;Etched surface never wears:&lt;/strong&gt; Users report the glass is actually etched so they never wear out with one saying after almost 10 years of switching to glass files they've never gone back to the flimsy ones&lt;/li&gt;&lt;li&gt;&lt;strong&gt;Superior to disposables:&lt;/strong&gt; Multiple reviewers confirm it doesn't grind like a regular file but provides smooth filing that's easy to clean and won't dull, saving money on cheap files&lt;/li&gt;&lt;li&gt;&lt;strong&gt;Fatal flaw is fragility:&lt;/strong&gt; The Achilles heel is glass brittleness — several users loved it but it broke in half so quickly when dropped, undermining BIFL potential despite the lifetime warranty explicitly excluding broken glass&lt;/li&gt;&lt;/ul&gt;&lt;br&gt;&lt;p&gt;&lt;strong&gt;Bottom line:&lt;/strong&gt; A legitimate BIFL tool if you can keep it off hard floors. The etched surface truly won't wear out, but baby this thing — one drop can turn your forever file into sharp garbage.&lt;/p&gt;</t>
  </si>
  <si>
    <t>&lt;p&gt;Glass nail files are essentially unrepairable consumables. Users report files breaking in half when dropped, with no way to fix them once shattered.&lt;/p&gt;&lt;ul&gt;&lt;li&gt;&lt;strong&gt;Material limitations:&lt;/strong&gt; Reviews confirm broken glass products are not subject to warranty and several users mention files broke in half so quickly after dropping them on hard surfaces&lt;/li&gt;&lt;li&gt;&lt;strong&gt;No repair options:&lt;/strong&gt; The etched glass design means the abrasive surface is permanent but also means zero modularity - when it breaks, it's garbage&lt;/li&gt;&lt;li&gt;&lt;strong&gt;Manufacturer stance:&lt;/strong&gt; Warranty explicitly excludes broken glass and company offers no repair services, only replacement for manufacturing defects&lt;/li&gt;&lt;/ul&gt;&lt;br&gt;&lt;p&gt;&lt;strong&gt;Bottom line:&lt;/strong&gt; While the filing surface never wears out, the glass construction makes this a disposable item once dropped. No parts, no fixes, no repair support.&lt;/p&gt;</t>
  </si>
  <si>
    <t>&lt;p&gt;GERMANIKURE offers a lifetime warranty against defects in materials and workmanship, with glass files specifically guaranteed to never lose their etched surface. The company will repair or replace defective items at no cost, including reimbursement for return shipping.&lt;/p&gt;&lt;ul&gt;&lt;li&gt;&lt;strong&gt;Coverage:&lt;/strong&gt; Manufacturing defects are covered for life, but broken glass and normal wear are excluded. Company specialists determine what qualifies as a defect.&lt;/li&gt;&lt;li&gt;&lt;strong&gt;Process:&lt;/strong&gt; Contact customer service to initiate claims. While not perfectly streamlined, they offer multiple contact methods and reimburse standard shipping costs for valid claims.&lt;/li&gt;&lt;li&gt;&lt;strong&gt;Real-world evidence:&lt;/strong&gt; Users confirm the etched surface truly doesn't wear off after years of use, validating the warranty's core promise. However, glass breakage remains uncovered despite being a common failure point.&lt;/li&gt;&lt;/ul&gt;&lt;br&gt;&lt;p&gt;&lt;strong&gt;Bottom line:&lt;/strong&gt; A legitimate lifetime warranty that honors its main promise about the filing surface durability, though the glass breakage exclusion is a notable limitation for a BIFL product.&lt;/p&gt;</t>
  </si>
  <si>
    <t xml:space="preserve">&lt;p&gt;&amp;lt;p&amp;gt;No sustainability claims or evidence found in the reviews — just lots of talk about durability and function. Without eco data, this gets the neutral middle score.&amp;lt;/p&amp;gt;&amp;lt;ul&amp;gt;&amp;lt;li&amp;gt;&amp;lt;strong&amp;gt;Material concerns:&amp;lt;/strong&amp;gt; Glass is recyclable, but users report frequent breakage when dropped, creating waste despite the etched surface lasting forever&amp;lt;/li&amp;gt;&amp;lt;li&amp;gt;&amp;lt;strong&amp;gt;Longevity factor:&amp;lt;/strong&amp;gt; Many reviewers use these for years without performance loss, reducing consumption of disposable emery boards&amp;lt;/li&amp;gt;&amp;lt;li&amp;gt;&amp;lt;strong&amp;gt;Missing info:&amp;lt;/strong&amp;gt; No mentions of packaging waste, manufacturing processes, or whether the Czech glass uses recycled content&amp;lt;/li&amp;gt;&amp;lt;/ul&amp;gt;&amp;lt;br&amp;gt;&amp;lt;p&amp;gt;&amp;lt;strong&amp;gt;Bottom line:&amp;lt;/strong&amp;gt; Built to last with proper care, but the reviews focus on performance over planet. The lifetime warranty and elimination of disposable files suggest decent sustainability potential, but we need actual environmental data to score higher.&amp;lt;/p&amp;gt;&lt;/p&gt;
</t>
  </si>
  <si>
    <t>&lt;p&gt;Glass nail files are community darlings on Reddit, with GERMANIKURE consistently named among the top brands. Users describe switching to quality glass files as a revelation that transforms their nail care routine.&lt;/p&gt;&lt;ul&gt;&lt;li&gt;&lt;strong&gt;Durability praise:&lt;/strong&gt; Redditors love that the etched surface never wears out - users report having files for 10+ years that still work perfectly, making them true BIFL champions&lt;/li&gt;&lt;li&gt;&lt;strong&gt;Health benefits:&lt;/strong&gt; The community raves about how glass files seal nail edges preventing splits and tears, with many saying they'll never go back to emery boards&lt;/li&gt;&lt;li&gt;&lt;strong&gt;Fragility concerns:&lt;/strong&gt; The main complaint across all brands is breakage when dropped - multiple users share stories of files shattering within months, though this is seen as a material limitation rather than a brand issue&lt;/li&gt;&lt;/ul&gt;&lt;br&gt;&lt;p&gt;&lt;strong&gt;Bottom line:&lt;/strong&gt; GERMANIKURE earns strong community trust as a premium glass file brand worth the investment, though users universally warn to handle with care to achieve true BIFL status.&lt;/p&gt;</t>
  </si>
  <si>
    <t>GERMANIKURE glass nail files offer exceptional BIFL potential with one critical caveat: don't drop them. The etched Czech glass creates a permanent filing surface that never dulls over years of use, making these infinitely superior to disposable emery boards. While the lifetime warranty is solid for manufacturing defects, it won't cover the inevitable shattering if dropped. Perfect for meticulous users who value precision nail care and can commit to careful handling, these files represent good value despite their fragility.</t>
  </si>
  <si>
    <t>The etched glass surface truly never wears out, with users reporting 10+ years of perfect performance when properly cared for</t>
  </si>
  <si>
    <t>Zero repairability - once broken, it's trash with no fix options whatsoever</t>
  </si>
  <si>
    <t>Lifetime warranty is legitimate but explicitly excludes broken glass, the product's most common failure point</t>
  </si>
  <si>
    <t>Higher upfront cost justified by eliminating years of disposable file purchases, if you can avoid dropping it</t>
  </si>
  <si>
    <t>Universally praised for transformative nail care results, with the community accepting fragility as the trade-off for superior performance</t>
  </si>
  <si>
    <t>The GERMANIKURE Glass Nail File features precision-etched Czech crystal that creates a permanent filing surface that never dulls or wears out. Handcrafted at 3mm thickness with chemical tempering, this professional-grade tool seals nail layers to promote stronger, healthier nails. Its smooth filing action provides superior results to disposable emery boards, offering a lifetime of precise nail care with proper handling.</t>
  </si>
  <si>
    <t>10+ years if not dropped or broken</t>
  </si>
  <si>
    <t>glass nail file, etched crystal, permanent filing surface, professional manicure tool, czech handcrafted, nail care, durable beauty tool, reusable nail file, sustainable beauty</t>
  </si>
  <si>
    <t>Daily nail maintenance, Professional manicures, Travel nail care, Pet nail grooming, Caring for brittle nails</t>
  </si>
  <si>
    <t>""After almost 10 years of switching to glass files I've never gone back to the flimsy ones – the etched surface truly doesn't wear out." – Reddit user</t>
  </si>
  <si>
    <t>I loved it but it broke in half so quickly when dropped. Perfect performance until that moment." – Amazon reviewer</t>
  </si>
  <si>
    <t>Mason Pearson</t>
  </si>
  <si>
    <t>Brush</t>
  </si>
  <si>
    <t>https://www.amazon.com/Mason-Pearson-Mixture-Bristle-Brush-ruby/dp/B001N444HW/ref=sr_1_7?crid=AXJ14TGHKIHV&amp;dib=eyJ2IjoiMSJ9.7jLqq7ZdZD8DJZn_FBKk_DBWWxlFsT-vBzn2GuolSyJAycL0nYz-ZbYbok4sRxzu9ucnUynWkDjNxi_B_NpjfkIAhyxB1jLa_TGBCy55vl223iJtC0aMNZnUGMblVWavH35v2xg7Mf_cJo2EhTUPNDoWtzplxRzn9W8Ym_cj1Z665KkrQuIxQZSmWx3kG5pDPub8MacZZOMQOoKMuM1gSiR5sTDGpCFPBLJWCISmzfILxb8gGNuzQS2dyZ5Yh6MxZ3qoVAXw2u5XjalKlSVDybgLcX2hkKeieHjW-kh0cz4.r93vGDqtxw-dldVF_B8S3SDaGfwYBBEXwF2d0Iw6RCw&amp;dib_tag=se&amp;keywords=Mason%2BPearson%2BBoar%2BHair%2BBrush&amp;qid=1754667011&amp;sprefix=mason%2Bpearson%2Bboar%2Bhair%2Bbrush%2Caps%2C421&amp;sr=8-7&amp;th=1</t>
  </si>
  <si>
    <t>https://amzn.to/4fyNMKi</t>
  </si>
  <si>
    <t>B001N444HW</t>
  </si>
  <si>
    <t>https://docs.google.com/document/d/1w-q0UsJ6XnqdC-IZPrBos8fHRinMgNkzvYPPBLjdPy8</t>
  </si>
  <si>
    <t>https://docs.google.com/document/d/1qV1pKaU089a7dGvI5Bx_uITS321uVGuLUNFrEmkkHbs/edit</t>
  </si>
  <si>
    <t>https://docs.google.com/document/d/1GHo77zPrlTPxu0_5xWj5igm3TkDNN0bFv28uKqKjcDg/edit</t>
  </si>
  <si>
    <t>https://docs.google.com/document/d/13JEPbyG5pY-dnLR6SwYK-Vx9j9R_eLOtOMeoxoMbjN0/edit</t>
  </si>
  <si>
    <t>https://masonpearson.com/</t>
  </si>
  <si>
    <t>https://docs.google.com/document/d/1tm4gu212TlprpQSeUlRt7jYBswImrhEL5H8evZssZVU/edit</t>
  </si>
  <si>
    <t>https://m.media-amazon.com/images/I/91KuEG7bRvL._SL1500_.jpg</t>
  </si>
  <si>
    <t>https://m.media-amazon.com/images/I/91KuEG7bRvL._SL1500_.jpg, https://m.media-amazon.com/images/I/91c3kZpuIYL._SL1500_.jpg, https://m.media-amazon.com/images/I/A1t9+UnisPL._SL1500_.jpg, https://m.media-amazon.com/images/I/918c6fIiVwL._SL1500_.jpg</t>
  </si>
  <si>
    <t>Home &amp; Kitchen &gt; Kitchen &amp; Dining &gt; Kitchen Utensils &amp; Gadgets &gt; Fruit &amp; Vegetable Tools &gt; Cleaning Brushes</t>
  </si>
  <si>
    <t>6 x 5 x 4 inches; 6 ounces</t>
  </si>
  <si>
    <t>&lt;p&gt;Finally, something built right. Mason Pearson brushes are the real deal — users report inheriting brushes from grandparents that still work perfectly after 50+ years of daily use.&lt;/p&gt;&lt;ul&gt;&lt;li&gt;&lt;strong&gt;Generational durability:&lt;/strong&gt; Multiple users mention brushes lasting 20, 30, even 50+ years. One found their grandmother's decades-old brush still in perfect shape after being through dozens of kids and grandkids.&lt;/li&gt;&lt;li&gt;&lt;strong&gt;Rock-solid construction:&lt;/strong&gt; Users praise the brush feeling solid and well-crafted, with one calling it the Ferrari of brushes. The boar bristles and overall build quality survive daily use across multiple generations.&lt;/li&gt;&lt;li&gt;&lt;strong&gt;Conditional longevity:&lt;/strong&gt; The main catch — you can't use it on wet hair, with heat, or with products. Several users reported the rubber cushion cracking within the first year and gold lettering wearing off fast, suggesting some components aren't as bulletproof.&lt;/li&gt;&lt;/ul&gt;&lt;br&gt;&lt;p&gt;&lt;strong&gt;Bottom line:&lt;/strong&gt; At $200+, this is an heirloom piece that genuinely lasts generations if you baby it. Just know it's a dry-hair-only tool and some parts may show wear sooner than you'd expect at this price.&lt;/p&gt;</t>
  </si>
  <si>
    <t>&lt;p&gt;Mason Pearson brushes show strong repairability signals based on user experiences spanning decades. Multiple reviewers report brushes lasting 20-50+ years, with some saying they inherited brushes from grandparents that still work perfectly, suggesting parts can be maintained over extreme timeframes.&lt;/p&gt;&lt;ul&gt;&lt;li&gt;&lt;strong&gt;Parts &amp; Service:&lt;/strong&gt; Company offers an out-of-warranty repair service per warranty docs, and users mention being able to keep receipt for potential repairs or replacements under lifetime warranty&lt;/li&gt;&lt;li&gt;&lt;strong&gt;Build Quality:&lt;/strong&gt; Users describe solid construction that survives generations, though some report rubber cushion cracking within first year and gold lettering wearing off quickly&lt;/li&gt;&lt;li&gt;&lt;strong&gt;Maintenance Required:&lt;/strong&gt; Longevity depends on proper care - no wet use, heat, or product buildup allowed, which limits versatility but enables long-term maintenance&lt;/li&gt;&lt;/ul&gt;&lt;br&gt;&lt;p&gt;&lt;strong&gt;Bottom line:&lt;/strong&gt; Built to last generations with proper care and manufacturer repair support available, but strict usage limitations and some early wear issues on cushion/cosmetics prevent a perfect score.&lt;/p&gt;</t>
  </si>
  <si>
    <t>&lt;p&gt;Mason Pearson offers a standard 12-month warranty from purchase date for their hairbrushes, covering manufacturing defects but excluding normal wear, accidents, and misuse. The warranty supplements your statutory rights under UK law.&lt;/p&gt;&lt;ul&gt;&lt;li&gt;&lt;strong&gt;Coverage limitations:&lt;/strong&gt; Users report the rubber cushion can crack within the first year, yet warranty excludes normal wear and tear - creating potential claim denials&lt;/li&gt;&lt;li&gt;&lt;strong&gt;Claim process:&lt;/strong&gt; Must contact UK customer service directly, with free return shipping for defective items. Third-party purchases must go through original retailer&lt;/li&gt;&lt;li&gt;&lt;strong&gt;Real-world experience:&lt;/strong&gt; Despite reports of lifetime warranty in reviews, official terms show only 12 months. However, users consistently report brushes lasting 20-50+ years with proper care&lt;/li&gt;&lt;/ul&gt;&lt;br&gt;&lt;p&gt;&lt;strong&gt;Bottom line:&lt;/strong&gt; Standard 1-year warranty doesn't match the product's legendary durability reputation. The strict exclusions and care requirements may limit successful claims, but the brush's proven multi-decade lifespan makes warranty coverage less critical than with typical products.&lt;/p&gt;</t>
  </si>
  <si>
    <t xml:space="preserve">&lt;p&gt;&amp;lt;p&amp;gt;Mason Pearson brushes embody true sustainability through extreme longevity — users report brushes lasting 20, 30, even 50+ years and passing them down through generations. Multiple reviewers mention inheriting grandmothers&amp;#39; brushes still in perfect working condition.&amp;lt;/p&amp;gt;&amp;lt;ul&amp;gt;&amp;lt;li&amp;gt;&amp;lt;strong&amp;gt;Lifetime Design:&amp;lt;/strong&amp;gt; Built to outlast and outperform an easy dozen other brushes according to users, eliminating decades of landfill waste&amp;lt;/li&amp;gt;&amp;lt;li&amp;gt;&amp;lt;strong&amp;gt;Repairable Not Replaceable:&amp;lt;/strong&amp;gt; Company offers repair service for out-of-warranty products and honors lifetime warranty claims, keeping brushes in use indefinitely&amp;lt;/li&amp;gt;&amp;lt;li&amp;gt;&amp;lt;strong&amp;gt;Natural Materials:&amp;lt;/strong&amp;gt; Uses boar bristles and rubber cushion, though plastic handle disappoints some eco-conscious buyers seeking fully natural construction&amp;lt;/li&amp;gt;&amp;lt;/ul&amp;gt;&amp;lt;br&amp;gt;&amp;lt;p&amp;gt;&amp;lt;strong&amp;gt;Bottom line:&amp;lt;/strong&amp;gt; A rare example of genuine BIFL sustainability — one brush replaces a lifetime of disposable alternatives. The circular repair model and multi-generational durability make this a sustainability champion despite the plastic handle.&amp;lt;/p&amp;gt;&lt;/p&gt;
</t>
  </si>
  <si>
    <t>&lt;p&gt;Mason Pearson brushes are legendary in online communities, treated as heirloom pieces that last decades. Redditors regularly share stories of inheriting brushes from grandparents still in perfect condition, and users report owning the same brush for 20-30+ years.&lt;/p&gt;&lt;ul&gt;&lt;li&gt;&lt;strong&gt;BIFL Champion:&lt;/strong&gt; Users say things like my girlfriend's brush passed on from her grandmother after 20+ years and I found one in my grandmother's cabinet from decades ago in perfect shape&lt;/li&gt;&lt;li&gt;&lt;strong&gt;Price Anxiety:&lt;/strong&gt; The $200+ cost creates massive sticker shock - users describe agonizing over the purchase for years before finally buying, though most conclude it's worth every penny&lt;/li&gt;&lt;li&gt;&lt;strong&gt;Deal Hunting Obsession:&lt;/strong&gt; Communities actively track Costco sales and share alerts when prices drop, showing high demand despite the cost barrier&lt;/li&gt;&lt;/ul&gt;&lt;br&gt;&lt;p&gt;&lt;strong&gt;Bottom line:&lt;/strong&gt; Despite the eye-watering price, this is a certified BIFL favorite with users calling it the Ferrari of brushes and treating it as a multi-generational investment.&lt;/p&gt;</t>
  </si>
  <si>
    <t>Mason Pearson brushes earn their BIFL status through multi-generational durability—with users regularly reporting 30-50+ year lifespans. The eye-watering $200+ price tag buys you an heirloom-quality tool that outlasts dozens of cheaper alternatives. However, be aware of crucial limitations: the 12-month warranty doesn't match the decades-long reputation, the rubber cushion may crack early, and you must use it only on dry hair without products. For those who follow the strict care requirements, this is a genuine buy-once item that can be passed down to your grandchildren.</t>
  </si>
  <si>
    <t>Legendary durability proven through multiple generations of users inheriting perfectly functional brushes from grandparents</t>
  </si>
  <si>
    <t>Repairable design with manufacturer service available, though rubber cushion and gold lettering show premature wear</t>
  </si>
  <si>
    <t>Disappointing 12-month warranty fails to match the product's multi-decade reputation</t>
  </si>
  <si>
    <t>Extreme $200+ price justified by 50+ year lifespan—effectively pennies per year across decades of use</t>
  </si>
  <si>
    <t>Strict usage limitations (dry hair only, no products, no heat) are the non-negotiable price of longevity</t>
  </si>
  <si>
    <t>Mason Pearson hairbrushes deliver exceptional quality with their signature rubber cushion and premium boar bristles. Handcrafted using techniques refined since 1885, these brushes distribute natural scalp oils evenly while providing gentle stimulation. The solid construction and meticulous attention to detail create an heirloom-quality tool that maintains performance for decades, making it a generational investment for daily hair care.</t>
  </si>
  <si>
    <t>30-50+ years with proper care and handling</t>
  </si>
  <si>
    <t>England</t>
  </si>
  <si>
    <t>hairbrush, boar bristles, heirloom quality, hair care, rubber cushion, grooming tools, premium brush, mason pearson, long-lasting, daily use</t>
  </si>
  <si>
    <t>Daily hair grooming, Distributing natural oils, Gentle scalp stimulation, Multi-generational family use, Heirloom gifting</t>
  </si>
  <si>
    <t>""I found my grandmother's brush from decades ago that had been through dozens of kids and grandkids, still in perfect shape." – Reddit user</t>
  </si>
  <si>
    <t>At $200+, it's the Ferrari of brushes—agonized over the price for years but worth every penny." – Amazon reviewer</t>
  </si>
  <si>
    <t>Thorogood</t>
  </si>
  <si>
    <t>American Heritage 6” Steel Toe Work Boots</t>
  </si>
  <si>
    <t>https://www.amazon.com/Thorogood-American-Heritage-Steel-Boots/dp/B09WF8CGVV/ref=sr_1_1?crid=HJ8S4W8JKIQN&amp;dib=eyJ2IjoiMSJ9.KUnLkE1Z52v_m8u4NljoynBGRY85ircOtxGnJmPNhukg1AE4-dDIXkvzLdBGLPWROELz5WJl5S05RqhIV2Szvuq7lRws2esIE1WNBG6C8kSpS9ti8HcnDuhOFxKh_T2z_jUVwrMtyeLNIhG4JADxgF-WJK9S1UiiS7TDQ-OXnmCTrow7tvr50hcLR8PiStCBYLsJlxsuMseNq0ceQ518jh9owxF6ftNOfWA2T4GVs9JQZ4Z5GWNnKauf1femqHHvuLxY3uK4z_do5gmLW1HJyAl02Svqx1qlqKEFgzhNiOI.7yEFkfTqF3ItOMDo0gu2KYoiojkgvicQKmwY92FgNoo&amp;dib_tag=se&amp;keywords=Thorogood+American+Heritage+6%E2%80%9D+Steel+Toe+Work+Boots&amp;qid=1754668548&amp;sprefix=thorogood+american+heritage+6+steel+toe+work+boots%2Caps%2C350&amp;sr=8-1</t>
  </si>
  <si>
    <t>https://amzn.to/3UkchRv</t>
  </si>
  <si>
    <t>B09WF8CGVV</t>
  </si>
  <si>
    <t>https://docs.google.com/document/d/1UJKMGwGJe1Ple9KpUsvBguwjVwOBpguJKsVPzmTMVY0</t>
  </si>
  <si>
    <t>https://docs.google.com/document/d/1lRQysFg5na4xJ0Cr6uaAFKkrc8BSHr-7Zy_ouacn3Yo/edit</t>
  </si>
  <si>
    <t>https://docs.google.com/document/d/1jvlqyH0gOtoevqGT_BDT-YaopcT9Hw-FmyZuJe0H5PU/edit</t>
  </si>
  <si>
    <t>https://docs.google.com/document/d/1lZra5-IBEDmLFDdNMHE8gl5dK1ddqvnWuNSGuOwWNn4/edit</t>
  </si>
  <si>
    <t>https://thorogoodusa.com/</t>
  </si>
  <si>
    <t>https://docs.google.com/document/d/1ZnOouzW4CQimU9yu7O5z9uK1zsL0J1uYryRwRzrkWEI/edit</t>
  </si>
  <si>
    <t>https://www.amazon.com/stores/Thorogood/page/82CC502E-0D55-4258-9371-EC35BCEF5DE6?is_byline_deeplink=true&amp;deeplink=E86FB77A-4FAA-48A0-B423-3343596065BC&amp;redirect_store_id=82CC502E-0D55-4258-9371-EC35BCEF5DE6&amp;lp_asin=B00623DYVQ&amp;ref_=ast_bln&amp;store_ref=bl_ast_dp_brandLogo_sto</t>
  </si>
  <si>
    <t>https://m.media-amazon.com/images/I/51+qvj7huiL._AC_SL1000_.jpg</t>
  </si>
  <si>
    <t>https://m.media-amazon.com/images/I/51+qvj7huiL._AC_SL1000_.jpg, https://m.media-amazon.com/images/I/71mI1elmMyL._AC_SL1000_.jpg, https://m.media-amazon.com/images/I/71UIGVxJgML._AC_SL1000_.jpg, https://m.media-amazon.com/images/I/71hMpyBD2qL._AC_SL1000_.jpg, https://m.media-amazon.com/images/I/61GcybiAtsL._AC_SL1000_.jpg, https://m.media-amazon.com/images/I/71cGLspVnCL._AC_SL1000_.jpg</t>
  </si>
  <si>
    <t>Tobacco Full-grain American Leather Steel safety toe and Composite shank MAXWear Wedge slip-resistant outsole Removable Ultimate Shock Absorption footbed Poron comfort cushion insole</t>
  </si>
  <si>
    <t>14 x 13 x 4.5 inches; 4.5 Pounds</t>
  </si>
  <si>
    <t>Tobacco Full-grain American Leather</t>
  </si>
  <si>
    <t>Steel safety toe and Composite shank</t>
  </si>
  <si>
    <t>MAXWear Wedge slip-resistant outsole</t>
  </si>
  <si>
    <t>Removable Ultimate Shock Absorption footbed</t>
  </si>
  <si>
    <t>Poron comfort cushion insole</t>
  </si>
  <si>
    <t>&lt;p&gt;These boots are a quality control gamble — when you win, you get bulletproof footwear that laughs at abuse. When you lose, you're dealing with blown stitching and inconsistent sizing.&lt;/p&gt;&lt;ul&gt;&lt;li&gt;&lt;strong&gt;Materials:&lt;/strong&gt; Oil-tanned leather with triple-stitching and Goodyear welt construction enables multiple resoles. Users report boots lasting 5-8 years with heavy trade use, though welders see moc toe stitching fail after 1.5-2 years from heat and sparks.&lt;/li&gt;&lt;li&gt;&lt;strong&gt;Real-world testing:&lt;/strong&gt; Construction workers praise them — one user's Thorogoods outlasted a coworker's Red Wings under identical conditions. Another reports the only part of their body that doesn't hurt after 10-hour concrete shifts is their feet.&lt;/li&gt;&lt;li&gt;&lt;strong&gt;Critical flaw:&lt;/strong&gt; Wildly inconsistent sizing means two pairs of the same marked size can fit completely differently. Quality control issues include missing laces, puckered leather, and speed lace eyelets pulling out within months.&lt;/li&gt;&lt;/ul&gt;&lt;br&gt;&lt;p&gt;&lt;strong&gt;Bottom line:&lt;/strong&gt; Worth the risk for Made-in-USA quality at this price point, especially with the $125-150 resole program. Just order from somewhere with easy returns until you nail the sizing lottery.&lt;/p&gt;</t>
  </si>
  <si>
    <t>&lt;p&gt;These Thorogoods are built for the long haul with a factory resole program that users love. Multiple reviewers report getting their boots resoled for $125-150, calling it like getting a new pair of already broken-in boots at a discount. The Goodyear welt construction makes this possible, and users actively plan for it.&lt;/p&gt;&lt;ul&gt;&lt;li&gt;&lt;strong&gt;Parts &amp; service:&lt;/strong&gt; Factory offers full resole and restoration program that enthusiastic users utilize repeatedly&lt;/li&gt;&lt;li&gt;&lt;strong&gt;Construction:&lt;/strong&gt; Goodyear welted with quality leather and triple-stitching that allows professional cobbler work&lt;/li&gt;&lt;li&gt;&lt;strong&gt;Weak points:&lt;/strong&gt; Moc toe stitching fails under heavy use (welders report blowouts), and some speed lace eyelets pull out prematurely&lt;/li&gt;&lt;/ul&gt;&lt;br&gt;&lt;p&gt;&lt;strong&gt;Bottom line:&lt;/strong&gt; Classic repairable work boot with strong manufacturer support, though stitching quality control could be better. Users treat resoling as a feature, not a bug.&lt;/p&gt;</t>
  </si>
  <si>
    <t>&lt;p&gt;Thorogood offers a standard 1-year warranty covering defects in materials and workmanship, but key details about the claim process remain unclear.&lt;/p&gt;&lt;ul&gt;&lt;li&gt;&lt;strong&gt;Coverage basics:&lt;/strong&gt; One year from purchase date, covers manufacturing defects only. Normal sole wear explicitly excluded, which is concerning for heavy-use work boots.&lt;/li&gt;&lt;li&gt;&lt;strong&gt;Claim hurdles:&lt;/strong&gt; Must return to original authorized seller with receipt. No info on shipping costs, response times, or if registration is required. Resolution is at company's discretion.&lt;/li&gt;&lt;li&gt;&lt;strong&gt;User experiences:&lt;/strong&gt; Reddit users praise the $125-150 resole program as extending boot life, but reviews show quality control issues with some boots failing within months.&lt;/li&gt;&lt;/ul&gt;&lt;br&gt;&lt;p&gt;&lt;strong&gt;Bottom line:&lt;/strong&gt; Basic 1-year coverage with too many unknowns. The resole program adds value, but warranty terms don't inspire confidence for a $260 work boot.&lt;/p&gt;</t>
  </si>
  <si>
    <t xml:space="preserve">&lt;p&gt;&amp;lt;p&amp;gt;Thorogood boots demonstrate solid sustainability through their resoleable construction and long-term durability. Multiple users report boots lasting 2+ years of heavy daily use, with one noting their Thorogoods outlasted a coworker&amp;#39;s Red Wings under identical conditions.&amp;lt;/p&amp;gt;&amp;lt;ul&amp;gt;&amp;lt;li&amp;gt;&amp;lt;strong&amp;gt;Repairability:&amp;lt;/strong&amp;gt; The $125-150 resole program extends product life significantly, with users calling it a way to get new pairs of already broken-in boots&amp;lt;/li&amp;gt;&amp;lt;li&amp;gt;&amp;lt;strong&amp;gt;Durability:&amp;lt;/strong&amp;gt; Users report exceptional longevity with proper care, and the Goodyear welt construction enables multiple resoles over the boot&amp;#39;s lifetime&amp;lt;/li&amp;gt;&amp;lt;li&amp;gt;&amp;lt;strong&amp;gt;Materials:&amp;lt;/strong&amp;gt; Made in USA with quality leather that users say only improves with age, though no specific eco-certifications or recycled content mentioned&amp;lt;/li&amp;gt;&amp;lt;/ul&amp;gt;&amp;lt;br&amp;gt;&amp;lt;p&amp;gt;&amp;lt;strong&amp;gt;Bottom line:&amp;lt;/strong&amp;gt; These boots embody BIFL principles through repairable design and proven multi-year durability, though they lack transparency on material sourcing or manufacturing sustainability practices.&amp;lt;/p&amp;gt;&lt;/p&gt;
</t>
  </si>
  <si>
    <t>&lt;p&gt;Thorogood work boots are beloved across Reddit communities as a go-to recommendation for comfortable, durable American-made boots. Users consistently praise their out-of-the-box comfort compared to Red Wings painful break-in and appreciate the $125-150 resole program that extends their lifespan.&lt;/p&gt;&lt;ul&gt;&lt;li&gt;&lt;strong&gt;Comfort Champion:&lt;/strong&gt; The most comfortable boots I own... I worked 8-10hr shifts on concrete and my feet barely hurt captures the overwhelming praise for immediate wearability&lt;/li&gt;&lt;li&gt;&lt;strong&gt;Sizing Nightmare:&lt;/strong&gt; Two pairs of the same boot in the same size felt like completely different sizes reflects the most common frustration - wildly inconsistent sizing that forces multiple returns&lt;/li&gt;&lt;li&gt;&lt;strong&gt;BIFL Value:&lt;/strong&gt; Heavy trade workers report 2-5+ years of daily use, with the resole program giving already broken-in boots a second life at half the price of new ones&lt;/li&gt;&lt;/ul&gt;&lt;br&gt;&lt;p&gt;&lt;strong&gt;Bottom line:&lt;/strong&gt; Despite sizing inconsistencies that drive buyers crazy, Thorogood has earned fierce loyalty as the working person's boot that delivers Red Wing quality without the torture or price tag.&lt;/p&gt;</t>
  </si>
  <si>
    <t>Thorogood work boots are solid BIFL contenders held back by frustrating quality control. When you win the manufacturing lottery, you get comfortable, repairable American-made footwear that laughs at abuse for years. The excellent resoling program ($125-150) transforms these from disposable to long-term investments. However, wildly inconsistent sizing, occasional stitching failures, and a bare-minimum warranty create unnecessary gambles. Best for trade workers who value immediate comfort over Red Wing's painful break-in, and who can tolerate ordering multiple pairs to find the right fit.</t>
  </si>
  <si>
    <t>Construction quality varies dramatically between pairs – order from retailers with generous return policies</t>
  </si>
  <si>
    <t>Goodyear welt construction enables multiple resoles, though moc toe stitching fails prematurely for welders</t>
  </si>
  <si>
    <t>Mediocre 1-year warranty with unclear claim process, but the resole program adds significant value</t>
  </si>
  <si>
    <t>Provides Red Wing-comparable durability at lower cost with superior out-of-box comfort</t>
  </si>
  <si>
    <t>Beloved by concrete workers and tradespeople for preventing foot pain during 10-hour shifts</t>
  </si>
  <si>
    <t>Thorogood's American Heritage 6" Steel Toe Work Boots feature premium full-grain American leather with Goodyear welt construction for multiple resoles. The steel safety toe and composite shank provide protection, while the MAXWear Wedge slip-resistant outsole delivers reliable traction. Engineered for comfort with a removable shock absorption footbed and Poron cushion insole, these Made-in-USA boots balance durability with all-day wearability.</t>
  </si>
  <si>
    <t>5-8 years of heavy trade use with periodic resoling</t>
  </si>
  <si>
    <t>steel toe boots, work boots, american made, goodyear welt, resoleable footwear, thorogood, construction boots, full-grain leather, slip-resistant, safety footwear</t>
  </si>
  <si>
    <t>Construction site work, Factory floor shifts, Concrete surface standing, Trade professions, Everyday work wear</t>
  </si>
  <si>
    <t>""I worked 8-10hr shifts on concrete and my feet barely hurt. The only part of my body that doesn't hurt after work." – Reddit user</t>
  </si>
  <si>
    <t>Two pairs of the same boot in the same size felt like completely different sizes. The sizing lottery drives me crazy." – Amazon reviewer</t>
  </si>
  <si>
    <t>Pruning Shears</t>
  </si>
  <si>
    <t>https://www.amazon.com/Fiskars-379451-1002-SoftGrip-Pruner-Orange/dp/B00K5IZRHI/ref=sr_1_6?crid=20UWK4QH9IHFZ&amp;dib=eyJ2IjoiMSJ9.yJ0CqSaMZynfvwudWoOgCMfZqSctZRIaMBAuYLcC3Xk0tyINhbCnpnlU5Z7hL4AcsrAIMUg1twT7puexi6qO7P0ZYs1FzFSTrCrxmTGMSRbWQ3kOPDJ8Sks4DCzRc9P8dJUBe0sZx78PEzqyanEDbDP29HlK2d1A2p_iJVoaYfa5IZgMAn-YPvAQ4MPvkeooIGifBR47IiWs4GmiJC8Yk-LWak_csUT-lzwMNyGedxul30L6vuiZhaxvMtjZO5lZz9ZpsVYkKDDxb2RYhc3FizSDoQlx4rOZEyFy1Kfz9ik.w0XfFC2j8wlESrtqvvr7ncNvWXprpn-NPiBh_e7Yfos&amp;dib_tag=se&amp;keywords=Fiskars%2BBypass%2BPruning%2BShears%2B%2F%2BGarden%2BClippers&amp;qid=1754677670&amp;sprefix=fiskars%2Bbypass%2Bpruning%2Bshears%2B%2F%2Bgarden%2Bclippers%2Caps%2C652&amp;sr=8-6&amp;th=1</t>
  </si>
  <si>
    <t>https://amzn.to/45vpCM4</t>
  </si>
  <si>
    <t>B00K5IZRHI</t>
  </si>
  <si>
    <t>https://docs.google.com/document/d/1CbjUoXpUPW90GYujmoObOQ9jRgtWD7cFVuH-CSkDZRo</t>
  </si>
  <si>
    <t>https://docs.google.com/document/d/1GfGlRWEiGu5xM2JFI8UjYyX1UxE7NXnOR_cNpcbDwKI/edit</t>
  </si>
  <si>
    <t>https://docs.google.com/document/d/1SM7ZbnFMZOXILGiAWv2569MZ721hSntOYznjSJZSLUQ/edit</t>
  </si>
  <si>
    <t>https://docs.google.com/document/d/1WwiJIQFrC5U-IAvOZ8vic_jUN5M7q-VNZ-HLFGRp3c8/edit</t>
  </si>
  <si>
    <t>https://www.amazon.com/stores/Fiskars/page/1D2A0DDE-57D0-4030-8B1F-5C33E3A4A94F?lp_asin=B00K5IZRHI&amp;ref_=ast_bln&amp;store_ref=bl_ast_dp_brandLogo_sto</t>
  </si>
  <si>
    <t>https://m.media-amazon.com/images/I/71DY8vQAwoL._AC_SL1500_.jpg</t>
  </si>
  <si>
    <t>https://m.media-amazon.com/images/I/71DY8vQAwoL._AC_SL1500_.jpg, https://m.media-amazon.com/images/I/71dGhKz49qL._AC_SL1500_.jpg, https://m.media-amazon.com/images/I/81fTqZzw-cL._AC_SL1500_.jpg, https://m.media-amazon.com/images/I/715PaaZnjSL._AC_SL1500_.jpg, https://m.media-amazon.com/images/I/61T5pf80zkL._AC_SL1500_.jpg, https://m.media-amazon.com/images/I/61q1m+C2THL._AC_SL1500_.jpg, https://m.media-amazon.com/images/I/61PetF5bhFL._AC_SL1500_.jpg, https://m.media-amazon.com/images/I/81iRc2rmSmL._AC_SL1500_.jpg</t>
  </si>
  <si>
    <t>GARDENING ESSENTIAL: Gardening shears designed for small hands is ideal for pruning green, living growth like ornamental shrubs and trees, making them great plant shears for pruning indoor or outdoor MAXIMUM POWER AND PRECISION: Hand pruners for gardening featuring fully hardened, precision-ground, bypass-style steel blade stays sharp and features a low-friction blade coating for smooth cuts and rust resistance LONG-LASTING AND RELIABLE: Gardening scissors for plants with low-friction coating resists rust, helps the blade glide through the wood and prevents the pruner from gumming up with sap and debris COMFORTABLE AND CONVENIENT: Garden pruners with textured Softgrip touchpoints enhance comfort and control; fits well in most pruner holsters INCLUDES: Fiskars Bypass Pruning Shears that make great clippers for gardening; Lifetime Warranty</t>
  </si>
  <si>
    <t>Fiskars Softgrip Bypass Pruner is specifically shaped to reduce hand fatigue and make pruning more comfortable. The razor-sharp, precision-ground blade stays sharp, and a low-friction coating makes every cut even easier and helps resist rust. An ergonomic Softgrip handle helps reduce hand fatigue during extended use. Designed to help you transform the backyard, Fiskars lawn and gardening tools are equipped with smart technologies and award-winning, ergonomic features that make it easier and more enjoyable to perform your own lawn care. From pruning shears, lawn mowers, weeding tools, and tree trimmers, we take a holistic approach to develop garden tools that reflect hours of immersive study, research, and validation, resulting in gardening supplies that outperform the competition and feel like a natural extension of your body.</t>
  </si>
  <si>
    <t>10.67"L x 3.78"W</t>
  </si>
  <si>
    <t>GARDENING ESSENTIAL: Gardening shears designed for small hands is ideal for pruning green, living growth like ornamental shrubs and trees, making them great plant shears for pruning indoor or outdoor</t>
  </si>
  <si>
    <t>MAXIMUM POWER AND PRECISION: Hand pruners for gardening featuring fully hardened, precision-ground, bypass-style steel blade stays sharp and features a low-friction blade coating for smooth cuts and rust resistance</t>
  </si>
  <si>
    <t>LONG-LASTING AND RELIABLE: Gardening scissors for plants with low-friction coating resists rust, helps the blade glide through the wood and prevents the pruner from gumming up with sap and debris</t>
  </si>
  <si>
    <t>COMFORTABLE AND CONVENIENT: Garden pruners with textured Softgrip touchpoints enhance comfort and control; fits well in most pruner holsters</t>
  </si>
  <si>
    <t>INCLUDES: Fiskars Bypass Pruning Shears that make great clippers for gardening; Lifetime Warranty</t>
  </si>
  <si>
    <t>&lt;p&gt;A surprisingly resilient tool at a modest price point that strikes a good balance between durability and affordability. The Fiskars Bypass Pruning Shears show impressive longevity with users reporting 5+ years of heavy use with minimal maintenance.&lt;/p&gt;&lt;ul&gt;&lt;li&gt;&lt;strong&gt;Proven longevity:&lt;/strong&gt; Multiple users report pairs lasting 5-15 years, with one still functional after being forgotten outside through winter weather.&lt;/li&gt;&lt;li&gt;&lt;strong&gt;Maintenance requirements:&lt;/strong&gt; Blades retain sharpness well, with one gardener only needing to sharpen once in 5 years despite pruning 20+ bushes seasonally.&lt;/li&gt;&lt;li&gt;&lt;strong&gt;Failure points:&lt;/strong&gt; The spring mechanism is consistently identified as the weak link, with reports of it popping out and getting lost during use.&lt;/li&gt;&lt;/ul&gt;&lt;br&gt;&lt;p&gt;&lt;strong&gt;Bottom line:&lt;/strong&gt; These shears aren't heirloom-grade, but they're significantly more durable than their price suggests. The lifetime warranty further increases their value, though expect to possibly use it for spring issues.&lt;/p&gt;</t>
  </si>
  <si>
    <t>&lt;p&gt;These pruners score well for repairability with evidence of long-term serviceability and strong warranty support.&lt;/p&gt;&lt;ul&gt;&lt;li&gt;&lt;strong&gt;Parts &amp; Maintenance:&lt;/strong&gt; Multiple users report successful sharpening, with one mentioning only needing to sharpen once in 5 years despite heavy use. The basic mechanical design allows for DIY maintenance.&lt;/li&gt;&lt;li&gt;&lt;strong&gt;Spring Replacement:&lt;/strong&gt; The spring mechanism is a weak point that can pop out and get lost, but this suggests it's not permanently attached - making replacement possible with standard parts.&lt;/li&gt;&lt;li&gt;&lt;strong&gt;Warranty Service:&lt;/strong&gt; Fiskars offers a legitimate lifetime warranty with users reporting straightforward replacement processes - fill out online form with photo, receive replacement in about 2 weeks.&lt;/li&gt;&lt;/ul&gt;&lt;br&gt;&lt;p&gt;&lt;strong&gt;Bottom line:&lt;/strong&gt; Common issues (spring, lock mechanism) are fixable with basic tools, and Fiskars' warranty service provides a reliable backup when DIY repair isn't possible.&lt;/p&gt;</t>
  </si>
  <si>
    <t>&lt;p&gt;Fiskars offers a genuine lifetime warranty on their pruning shears that is consistently honored according to multiple customer reports.&lt;/p&gt;&lt;ul&gt;&lt;li&gt;&lt;strong&gt;Claim Process:&lt;/strong&gt; Users praise the straightforward online warranty claim system - simply fill out information, attach a photo, and replacements arrive within 2 weeks.&lt;/li&gt;&lt;li&gt;&lt;strong&gt;No Hassle Replacement:&lt;/strong&gt; Multiple Reddit users confirm successful warranty claims with minimal questions asked, even for tools that broke during heavy use.&lt;/li&gt;&lt;li&gt;&lt;strong&gt;Reputation:&lt;/strong&gt; The warranty is frequently cited as a primary reason for purchase and loyalty to the Fiskars brand across multiple platforms.&lt;/li&gt;&lt;/ul&gt;&lt;br&gt;&lt;p&gt;&lt;strong&gt;Bottom line:&lt;/strong&gt; Fiskars' lifetime warranty is legitimate and efficiently honored, representing excellent value on an affordable tool that often lasts for years before even needing warranty service.&lt;/p&gt;</t>
  </si>
  <si>
    <t xml:space="preserve">&lt;p&gt;&amp;lt;p&amp;gt;Fiskars shears score well on sustainability through exceptional durability and Fiskars&amp;#39; lifetime warranty program, though reviews lack details on materials or manufacturing practices.&amp;lt;/p&amp;gt;&amp;lt;ul&amp;gt;&amp;lt;li&amp;gt;&amp;lt;strong&amp;gt;Built to last:&amp;lt;/strong&amp;gt; Users report pairs lasting 5+ years with heavy use, with one surviving outside all winter and another still functional after 15 years&amp;lt;/li&amp;gt;&amp;lt;li&amp;gt;&amp;lt;strong&amp;gt;Lifetime warranty reduces waste:&amp;lt;/strong&amp;gt; Reddit users praise how Fiskars replaces broken tools quickly with no hassle, keeping products out of landfills&amp;lt;/li&amp;gt;&amp;lt;li&amp;gt;&amp;lt;strong&amp;gt;Maintains performance:&amp;lt;/strong&amp;gt; Blades stay sharp for years - one user only sharpened once in 5 years despite trimming 20+ bushes twice yearly&amp;lt;/li&amp;gt;&amp;lt;/ul&amp;gt;&amp;lt;br&amp;gt;&amp;lt;p&amp;gt;&amp;lt;strong&amp;gt;Bottom line:&amp;lt;/strong&amp;gt; These shears embody BIFL principles through proven longevity and a warranty that encourages repair over replacement, though the brand could be more transparent about materials and manufacturing sustainability.&amp;lt;/p&amp;gt;&lt;/p&gt;
</t>
  </si>
  <si>
    <t>&lt;p&gt;Fiskars pruning shears earn solid community respect with their lifetime warranty being a major trust driver. Users praise durability with reports of pairs lasting 5+ years of heavy use and even surviving winter weather abandonment.&lt;/p&gt;&lt;ul&gt;&lt;li&gt;&lt;strong&gt;Warranty Love:&lt;/strong&gt; Redditors consistently highlight the hassle-free replacement process - fill out info online, attach a picture, new pair arrives in 2 weeks&lt;/li&gt;&lt;li&gt;&lt;strong&gt;Mixed Professional Views:&lt;/strong&gt; While home gardeners recommend them regularly, some pros prefer Corona or Felco for heavy commercial use&lt;/li&gt;&lt;li&gt;&lt;strong&gt;Spring Issues:&lt;/strong&gt; Multiple users report the internal spring is too short and pops out during use, though this doesn't stop most from buying again&lt;/li&gt;&lt;/ul&gt;&lt;br&gt;&lt;p&gt;&lt;strong&gt;Bottom line:&lt;/strong&gt; Well-liked mainstream choice that delivers on longevity promises, though serious professionals sometimes look elsewhere.&lt;/p&gt;</t>
  </si>
  <si>
    <t>Fiskars Bypass Pruning Shears earn their BIFL status through remarkable durability-to-price ratio and genuinely honored lifetime warranty. While not professional-grade like Felco, they deliver 5-15 years of reliable service for home gardeners with minimal maintenance. The spring mechanism is the clear weak point, but Fiskars' no-hassle warranty process (2-week turnaround) mitigates this concern. These represent the sweet spot for serious home gardeners who want long-term performance without professional-grade pricing.</t>
  </si>
  <si>
    <t>Consistently delivers 5-15 years of service before needing repair or replacement, with blades maintaining sharpness through years of regular use</t>
  </si>
  <si>
    <t>Spring mechanism is the primary failure point, but straightforward design allows for basic DIY maintenance and sharpening</t>
  </si>
  <si>
    <t>Lifetime warranty is legitimately honored with a simple online claim process and quick 2-week replacement turnaround</t>
  </si>
  <si>
    <t>Exceptional value proposition: performs closer to premium brands while costing significantly less, with warranty as insurance</t>
  </si>
  <si>
    <t>Home gardeners consistently praise overall performance, while professionals may prefer Corona or Felco for daily commercial use</t>
  </si>
  <si>
    <t>Fiskars Bypass Pruning Shears deliver impressive durability at an accessible price point. Featuring fully hardened steel blades with a low-friction coating for rust resistance and clean cuts, these shears remain sharp through years of garden work. The textured Softgrip handles provide comfortable control for extended pruning sessions, while the precision-ground bypass design excels with live plants and shrubs.</t>
  </si>
  <si>
    <t>5-15 years of regular use, with lifetime warranty support for replacements</t>
  </si>
  <si>
    <t>bypass pruners, garden shears, plant pruning, durable gardening tools, ergonomic handles, rust-resistant blades, lifetime warranty, fiskars tools, small hand pruners</t>
  </si>
  <si>
    <t>Seasonal garden pruning, Indoor plant maintenance, Ornamental shrub shaping, Small branch trimming, Daily gardening tasks</t>
  </si>
  <si>
    <t>""Multiple users report pairs lasting 5-15 years, with one still functional after being forgotten outside through winter weather." – Reddit user</t>
  </si>
  <si>
    <t>The spring mechanism is consistently identified as the weak link, with reports of it popping out and getting lost during use." – Garden forum reviewer</t>
  </si>
  <si>
    <t>Accu-Gage</t>
  </si>
  <si>
    <t>Professional Tire Pressure Gauge with Protective Rubber Guard 60 PSI</t>
  </si>
  <si>
    <t>https://www.amazon.com/dp/B07HGLB6FJ</t>
  </si>
  <si>
    <t>B07HGLB6FJ</t>
  </si>
  <si>
    <t>https://docs.google.com/document/d/1jVNfodxc7fMTKTymqgoWvsIo7VX_F13YhmDIsS6P4XM</t>
  </si>
  <si>
    <t>https://docs.google.com/document/d/16ml-R-cHXyzopV3nPa9EGLmX7SYY5QHrTpGF8p4AtLw/edit</t>
  </si>
  <si>
    <t>https://docs.google.com/document/d/1By3eGOsUQNezCfrJSL-GG1_RBGELGoIH_zdX3SknJ3I/edit</t>
  </si>
  <si>
    <t>https://docs.google.com/document/d/15hCqCmH3On_tohVgcGQnkshy6N7l86i93Z4jiNqLs9g/edit</t>
  </si>
  <si>
    <t>https://miltonindustries.com</t>
  </si>
  <si>
    <t>https://docs.google.com/document/d/1fKnZZYdvLx8ACkgDQzVV4IN3inf4288Yun7qiNJCbJA/edit</t>
  </si>
  <si>
    <t>https://www.amazon.com/stores/Accu-gage/page/91DCF453-5BEB-4CF7-A50E-6C435FE470BF?is_byline_deeplink=true&amp;deeplink=94F34159-97E1-49F5-800A-93D8A2812C81&amp;redirect_store_id=91DCF453-5BEB-4CF7-A50E-6C435FE470BF&amp;lp_asin=B07HGLB6FJ&amp;ref_=ast_bln&amp;store_ref=bl_ast_dp_brandLogo_sto</t>
  </si>
  <si>
    <t>https://m.media-amazon.com/images/I/71XH+n+ylWL._SL1500_.jpg</t>
  </si>
  <si>
    <t>https://m.media-amazon.com/images/I/71XH+n+ylWL._SL1500_.jpg, https://m.media-amazon.com/images/I/71m54P341ZL._SL1500_.jpg, https://m.media-amazon.com/images/I/81mm2N1kCUL._SL1500_.jpg</t>
  </si>
  <si>
    <t>&lt;p&gt;This tire gauge checks all the BIFL boxes — users report years of accurate readings, solid brass internals, and that satisfying heft of a well-built tool. The protective rubber guard isn't just comfort padding; it's armor against garage drops.&lt;/p&gt;&lt;ul&gt;&lt;li&gt;&lt;strong&gt;Proven track record:&lt;/strong&gt; Multiple users mention using these gauges for years with consistent accuracy and no degradation&lt;/li&gt;&lt;li&gt;&lt;strong&gt;Tank-like construction:&lt;/strong&gt; Brass components, rubber protective surround, and users calling it well made and durable suggest this thing can handle abuse&lt;/li&gt;&lt;li&gt;&lt;strong&gt;User-serviceable:&lt;/strong&gt; One reviewer tightened a loose brass tube themselves, showing you can actually fix this instead of tossing it&lt;/li&gt;&lt;/ul&gt;&lt;br&gt;&lt;p&gt;&lt;strong&gt;Bottom line:&lt;/strong&gt; At $16, this is the tire gauge your kids will inherit. Simple analog design means no batteries or electronics to fail — just brass, rubber, and decades of reliable service.&lt;/p&gt;</t>
  </si>
  <si>
    <t>&lt;p&gt;These analog tire gauges show solid repair potential based on mechanical simplicity and user reports of basic fixes.&lt;/p&gt;&lt;ul&gt;&lt;li&gt;&lt;strong&gt;Simple mechanical design:&lt;/strong&gt; One user found the brass tube on my gauge was not fully tightened and easily fixed it themselves, showing accessible internals&lt;/li&gt;&lt;li&gt;&lt;strong&gt;Standard components:&lt;/strong&gt; Users mention brass tubes and rubber surrounds - common materials that can be sourced and replaced when worn&lt;/li&gt;&lt;li&gt;&lt;strong&gt;Proven longevity:&lt;/strong&gt; Multiple reviewers report using Accu-Gage tire pressure gauges for years with consistent accuracy, suggesting parts hold up well and rarely need fixing&lt;/li&gt;&lt;/ul&gt;&lt;br&gt;&lt;p&gt;&lt;strong&gt;Bottom line:&lt;/strong&gt; Classic analog design with user-accessible brass fittings and no electronics means most issues can be DIY fixed with basic tools.&lt;/p&gt;</t>
  </si>
  <si>
    <t>&lt;p&gt;No warranty experiences found in any reviews. Users focus on build quality and long-term durability but nobody mentions filing claims, getting replacements, or dealing with Accu-Gage support.&lt;/p&gt;&lt;ul&gt;&lt;li&gt;&lt;strong&gt;What users say:&lt;/strong&gt; Multiple reviewers report using these gauges for years with consistent accuracy and durable construction&lt;/li&gt;&lt;li&gt;&lt;strong&gt;Missing info:&lt;/strong&gt; Zero mentions of warranty terms, coverage length, or actual replacement experiences&lt;/li&gt;&lt;li&gt;&lt;strong&gt;Red flag:&lt;/strong&gt; One user found brass tube not fully tightened on arrival, suggesting potential QC issues, but no word on whether warranty would cover defects&lt;/li&gt;&lt;/ul&gt;&lt;br&gt;&lt;p&gt;&lt;strong&gt;Bottom line:&lt;/strong&gt; Can't judge warranty quality without evidence. Product seems built to last based on user experiences, but that's different from having solid warranty protection.&lt;/p&gt;</t>
  </si>
  <si>
    <t xml:space="preserve">&lt;p&gt;&amp;lt;p&amp;gt;No sustainability information found in user reviews. Users focus on durability and long-term reliability but don&amp;#39;t mention materials sourcing, packaging, or environmental considerations.&amp;lt;/p&amp;gt;&amp;lt;ul&amp;gt;&amp;lt;li&amp;gt;&amp;lt;strong&amp;gt;Durability signals:&amp;lt;/strong&amp;gt; Multiple users report gauges lasting for years with one stating they&amp;#39;ve been using similar gauges for years and they are always accurate and durable&amp;lt;/li&amp;gt;&amp;lt;li&amp;gt;&amp;lt;strong&amp;gt;Repairability hint:&amp;lt;/strong&amp;gt; One user noted the brass tube wasn&amp;#39;t fully tightened on arrival and easily fixed it themselves, suggesting some user-serviceability&amp;lt;/li&amp;gt;&amp;lt;li&amp;gt;&amp;lt;strong&amp;gt;Long lifespan:&amp;lt;/strong&amp;gt; Reviews emphasize this as a well made product that holds pressure accurately over extended use&amp;lt;/li&amp;gt;&amp;lt;/ul&amp;gt;&amp;lt;br&amp;gt;&amp;lt;p&amp;gt;&amp;lt;strong&amp;gt;Bottom line:&amp;lt;/strong&amp;gt; While built to last (reducing replacement waste), no explicit eco-friendly materials, manufacturing processes, or end-of-life considerations are mentioned by users.&amp;lt;/p&amp;gt;&lt;/p&gt;
</t>
  </si>
  <si>
    <t>&lt;p&gt;Users consistently praise this gauge for lasting years with reliable accuracy. Multiple reviewers mention using similar Accu-Gage models for extended periods, suggesting strong brand trust within the community.&lt;/p&gt;&lt;ul&gt;&lt;li&gt;&lt;strong&gt;Durability consensus:&lt;/strong&gt; Several users report their gauges lasting for years and remaining accurate when checked against other gauges&lt;/li&gt;&lt;li&gt;&lt;strong&gt;Build quality:&lt;/strong&gt; The rubber guard and brass construction get repeated mentions for comfort and durability, with users calling it well made and a quality product&lt;/li&gt;&lt;li&gt;&lt;strong&gt;Value perception:&lt;/strong&gt; Users emphasize can't beat it for the price and note the combination of accuracy, durability and reasonable cost makes it worthwhile&lt;/li&gt;&lt;/ul&gt;&lt;br&gt;&lt;p&gt;&lt;strong&gt;Bottom line:&lt;/strong&gt; Strong community backing with users buying multiple units and recommending to others, though one minor assembly note prevents a perfect score.&lt;/p&gt;</t>
  </si>
  <si>
    <t>A no-nonsense mechanical gauge that embodies BIFL principles through simplicity and proven longevity. Users report years of accurate service from this brass-and-rubber workhorse, though you're on your own for warranty support. At this price point, it's a rare find—a tool that fights planned obsolescence with sheer mechanical reliability. Perfect for pragmatists who value function over features and understand that sometimes the best technology is no technology at all.</t>
  </si>
  <si>
    <t>"Brass construction with protective rubber guard survives years of garage abuse—users report 5+ years of consistent accuracy</t>
  </si>
  <si>
    <t>Field-repairable mechanical design means no dead batteries or failed electronics, though you'll need to source your own parts</t>
  </si>
  <si>
    <t>Zero warranty coverage but the community doesn't seem to care—this gauge outlasts most warranties anyway</t>
  </si>
  <si>
    <t>Exceptional value play: costs less than two oil changes but lasts longer than most cars</t>
  </si>
  <si>
    <t>Community consensus is clear: boring, reliable, accurate—everything a BIFL tool should be</t>
  </si>
  <si>
    <t>The Accu-Gage Professional Tire Pressure Gauge delivers decades of reliable service with its solid brass internal components and protective rubber guard. Built to withstand regular garage abuse, this analog 60 PSI gauge provides consistently accurate readings without batteries or electronics to fail. Its satisfying weight and precision measurements make it indispensable for automotive maintenance. With proper care, this durable tool represents exceptional long-term value—an investment that ensures proper tire inflation for optimal safety and fuel economy year after year.</t>
  </si>
  <si>
    <t>15-20+ years of regular use, potentially lasting generations with basic maintenance</t>
  </si>
  <si>
    <t>tire gauge, analog pressure gauge, automotive tool, brass construction, durable gauge, mechanical gauge, tire maintenance, precision instrument, no batteries required, long-lasting tool</t>
  </si>
  <si>
    <t>Regular tire pressure checks, Race day preparation, Motorcycle maintenance, RV and trailer tire monitoring, Bicycle tire pressure verification</t>
  </si>
  <si>
    <t>"\"I've been using Accu-Gage tire pressure gauges for years and they are always accurate and durable.\" – Amazon reviewer</t>
  </si>
  <si>
    <t>\"Well made and holds pressure. Can't beat it for the price.\" – Amazon reviewer</t>
  </si>
  <si>
    <t>Cast Iron Skillet</t>
  </si>
  <si>
    <t>https://docs.google.com/document/d/1Nzvjm9hVDV0zzkl5CK_P0gQKXBV3tJoBNebHSQULwDs/edit</t>
  </si>
  <si>
    <t>https://docs.google.com/document/d/1op_H00dBHE8bBs9DabyScVmgHaOxDV80WBluYxzmgAI/edit</t>
  </si>
  <si>
    <t>https://docs.google.com/document/d/1XK3qwZLt1BuHoZgug9sYzLO_BlKdvr-RcOjVp9HxoNI/edit</t>
  </si>
  <si>
    <t>https://docs.google.com/document/d/1klkaXDBbkWtFyml1Ji5CpsDy5ygpMeukQQErgZlBDYc/edit</t>
  </si>
  <si>
    <t>This is heirloom territory. The Lodge cast iron skillet is the definition of BIFL durability, a single, solid piece of metal designed to outlive its owner. Evidence of multi-generational use is rampant in the community. One user states, 'my 30$ cast iron pan is older than me-and will probably outlive me too.' Another confirms this longevity, saying, 'My Lodge cast iron pan has followed me through multiple moves and is at least 15 years old now and I feel like it’s just now getting broken in.' Even decades-old pans are prized: 'This 10 inch Classic cast Iron skillet that's been in my family for decades. We use it multiple times daily.' Barring catastrophic damage, this skillet is basically indestructible and a lifetime purchase.</t>
  </si>
  <si>
    <t>A cast iron skillet's primary 'failure' modes are rust and lost seasoning, which are not true breakages but maintenance issues. The community celebrates this repair process. The reviews note, 'Users engage creatively with cast iron by restoring vintage skillets' and a 'niche subculture enjoys the process of restoring and seasoning vintage skillets.' The repair process doesn't require proprietary parts, just oil, heat, and elbow grease. While many complaints arise from user error ('What am I doing wrong that it immediately rusts after a wash?'), the solution is simple, accessible re-seasoning. This pan isn't just repairable; it's designed to be maintained and restored for a lifetime, making it a true repair hero.</t>
  </si>
  <si>
    <t>Lodge offers a 'Made Right™ Limited Lifetime Warranty,' which is a confidence-builder. It specifically covers the things that would truly ruin the pan as a BIFL item, like 'Cracks or warping from normal household cooking use.' This shows they stand behind the core integrity of the product. However, it's not an unconditional, no-questions-asked policy. The warranty explicitly excludes 'Rust, staining, powdery or rough surfaces... sticky or flaking seasoning,' which are the most common user complaints and are considered maintenance issues. This is a fair compromise, protecting against manufacturing defects while placing the onus of care on the user, which is typical for this product category.</t>
  </si>
  <si>
    <t>This skillet is a direct counter-assault on throwaway culture. Its primary sustainable feature is its extreme longevity, preventing countless coated, disposable pans from ending up in landfills. One owner's sentiment sums it up: 'my 30$ cast iron pan is older than me-and will probably outlive me too.' The product is made from simple, abundant materials (iron and sand) and promotes a 'repair, don't replace' mindset through the practice of re-seasoning. As one report notes, 'interest in long-lasting, sustainable household items like cast iron will likely continue to rise, aligning with the BIFL ethos.' While not a carbon-negative company, the product itself is a champion of the circular economy and sustainable use.</t>
  </si>
  <si>
    <t>The Lodge skillet is a foundational pillar of the BIFL community, bordering on legendary status. It's often the first BIFL purchase for many. Reports confirm, 'Lodge is the most frequently cited and praised brand for affordability and quality' and 'Lodge is practically synonymous with cast iron.' Praise is consistent and passionate, with users sharing stories of longevity and resilience: 'Inherited my grandfather's 1950s cast iron skillet - still my go-to for Sunday breakfasts.' While some users discuss the rougher finish compared to vintage or boutique brands, the overwhelming social consensus is that Lodge offers unparalleled BIFL value, making it one of the most common and trusted BIFL recommendations.</t>
  </si>
  <si>
    <t>Lodge's cast iron skillet is BIFL royalty for good reason: it's an indestructible, multi-generational workhorse that costs less than most date nights. While it requires basic maintenance (oil and heat) and won't coddle negligent users, this $30 tank will outlive you and your grandchildren. Perfect for anyone willing to learn simple care routines in exchange for lifetime cooking performance. The rough surface finish compared to vintage pieces is the only legitimate gripe in an ocean of praise.</t>
  </si>
  <si>
    <t>"Single piece of solid iron built to survive centuries of daily use – users routinely inherit 50+ year old pans still going strong</t>
  </si>
  <si>
    <t>\"Repairs\" are just re-seasoning with oil and heat – no parts to break, no technician needed, just basic maintenance</t>
  </si>
  <si>
    <t>Lifetime warranty covers real defects (cracks, warping) but not user neglect like rust – fair deal that rewards proper care</t>
  </si>
  <si>
    <t>At $30, delivers more value per decade than any coated pan – one purchase replaces dozens of disposables</t>
  </si>
  <si>
    <t>BIFL community consensus borders on religious devotion, with Lodge cited as the gateway drug to buy-it-for-life thinking</t>
  </si>
  <si>
    <t>The Lodge Cast Iron Skillet is the epitome of buy-it-for-life cookware, crafted from solid cast iron that's designed to last for generations. Pre-seasoned with natural vegetable oil for a chemical-free non-stick surface that improves with use, this versatile pan excels at searing, baking, braising and more. With superior heat retention and even cooking performance, this American-made kitchen workhorse tackles everything from stovetop to campfire cooking. PFAS-free and virtually indestructible, it represents unmatched value in heirloom-quality cookware.</t>
  </si>
  <si>
    <t>Multiple generations (50+ years) with proper care</t>
  </si>
  <si>
    <t>cast iron, non-toxic cookware, american made, heirloom quality, multi-generational, versatile cooking, heat retention, chemical-free, sustainable kitchen, restorable</t>
  </si>
  <si>
    <t>Daily stovetop cooking, Baking cornbread and desserts, Campfire and outdoor cooking, Searing meats and vegetables, Multi-generational heirloom kitchen tool</t>
  </si>
  <si>
    <t>"\"My 30$ cast iron pan is older than me and will probably outlive me too.\" – Reddit user</t>
  </si>
  <si>
    <t>\"This 10 inch skillet that's been in my family for decades. We use it multiple times daily.\" – Community reviewer</t>
  </si>
  <si>
    <t>Tundra 45 Cooler</t>
  </si>
  <si>
    <t>https://docs.google.com/document/d/1AgCn-kmVCnHVY8YVZ7dPfhYr2k1-s4HpG-7YiWgaK8I/edit?usp=sharing</t>
  </si>
  <si>
    <t>https://docs.google.com/document/d/1JbANupoI2qDWs6aiYJiWBQhKQRl_jV_Wz7HXEtFU91E/edit</t>
  </si>
  <si>
    <t>https://www.amazon.com/stores/YETI/page/0BF716C7-CB12-40DB-8134-D4D29DC0E768?lp_asin=B004U6MHV0&amp;ref_=ast_bln&amp;store_ref=bl_ast_dp_brandLogo_sto</t>
  </si>
  <si>
    <t>https://m.media-amazon.com/images/I/51Y-wdmgTgL._AC_SL1500_.jpg</t>
  </si>
  <si>
    <t>https://m.media-amazon.com/images/I/51Y-wdmgTgL._AC_SL1500_.jpg, https://m.media-amazon.com/images/I/71pbN85IXxL._AC_SL1500_.jpg, https://m.media-amazon.com/images/I/61g3-XggKqL._AC_SL1500_.jpg, https://m.media-amazon.com/images/I/81WUwa3qoUL._AC_SL1500_.jpg, https://m.media-amazon.com/images/I/61eCaV-bRPL._AC_SL1500_.jpg, https://m.media-amazon.com/images/I/71rRaOJXQUL._AC_SL1500_.jpg, https://m.media-amazon.com/images/I/712YMJtP55L._AC_SL1500_.jpg</t>
  </si>
  <si>
    <t>The YETI Tundra 45 combines versatility with durability with a capacity of up to 26 cans with a recommended 2:1 ice-to-contents ratio Ice stays ice thanks to up to 3 inches of PermaFrost Insulation and an extra thick FatWall design is certified Bear-Resistant The Rotomolded Construction makes the Tundra armored to the core and virtually indestructible so wherever you decide to take it, this portable cooler’s sturdy construction will stand up to the rigors of the journey All Tundra coolers feature T-Rex Lid Latches constructed of heavy-duty rubber so you’ll never see another busted latch and has patented keeper technology The Tundra 45 dimensions are 25 3/4 in long x 16 1/8 in wide x 15 3/8 in high with an empty weight of 23 lbs NOTE: All Tundra models come standard with one dry goods basket.</t>
  </si>
  <si>
    <t>16.13"D x 25.75"W x 15.38"H</t>
  </si>
  <si>
    <t>The YETI Tundra 45 combines versatility with durability with a capacity of up to 26 cans with a recommended 2:1 ice-to-contents ratio</t>
  </si>
  <si>
    <t>Ice stays ice thanks to up to 3 inches of PermaFrost Insulation and an extra thick FatWall design is certified Bear-Resistant</t>
  </si>
  <si>
    <t>The Rotomolded Construction makes the Tundra armored to the core and virtually indestructible so wherever you decide to take it, this portable cooler’s sturdy construction will stand up to the rigors of the journey</t>
  </si>
  <si>
    <t>All Tundra coolers feature T-Rex Lid Latches constructed of heavy-duty rubber so you’ll never see another busted latch and has patented keeper technology</t>
  </si>
  <si>
    <t>The Tundra 45 dimensions are 25 3/4 in long x 16 1/8 in wide x 15 3/8 in high with an empty weight of 23 lbs NOTE: All Tundra models come standard with one dry goods basket.</t>
  </si>
  <si>
    <t>The Yeti Tundra 45 cooler is frequently praised for its exceptional durability, described as 'tough as nails' and capable of retaining ice for days in demanding conditions. Users report that it performs reliably in various outdoor settings, indicating that it withstands both wear and environmental pressures. However, some mention its weight as a downside, which does not impact its overall durability, suggesting it remains functionally robust despite being cumbersome to transport.</t>
  </si>
  <si>
    <t>While there is limited mention of repairability in user reviews, the Yeti brand does sell replacement parts, which adds a layer of accessibility for repairs. However, specifics on disassembly and repair guides are not widely available, leading to a score reflective of moderate repair potential. Users may need some patience to service it adequately, but accessibility to replacement parts is a positive factor.</t>
  </si>
  <si>
    <t>The warranty for the Yeti Tundra 45 is robust, offering a limited lifetime warranty that adds considerable value. Users appreciate the brand's commitment to honoring claims, with many citing excellent customer service experiences. This reliability reinforces the cooler's position as a lasting investment amidst its higher price point.</t>
  </si>
  <si>
    <t>While Yeti does not heavily emphasize sustainability in its marketing, materials used are of a higher quality that may lend themselves to longevity. There is no significant mention of eco-friendly initiatives or recycle programs in consumer feedback. The lack of environmental focus earns it a middle-of-the-road score, given consumers expect some level of sustainability from premium products.</t>
  </si>
  <si>
    <t>The Yeti Tundra 45 enjoys a strong following among outdoor enthusiasts and is frequently recommended in communities focused on high-quality gear. It is considered the 'go-to' option for serious campers and fishermen, which is reflected in user testimonials sharing experiences of its performance. Polarized views about its price do exist, but the overwhelming sentiment is positive toward its quality.</t>
  </si>
  <si>
    <t>The Yeti Tundra 45 is a tank-built cooler that justifies its premium price for serious outdoor enthusiasts who need multi-day ice retention and bombproof construction. While it excels in durability and warranty support, repairability is limited and the weight can be punishing. Best for those who prioritize performance over portability and can stomach the $300+ investment. Not for casual weekend warriors who'd be better served by cheaper alternatives.</t>
  </si>
  <si>
    <t>"Ice retention genuinely lasts 5-7 days in real conditions, with rotomolded construction that survives years of abuse</t>
  </si>
  <si>
    <t>Repair options exist but are limited - replacement parts available though DIY fixes aren't straightforward</t>
  </si>
  <si>
    <t>Lifetime warranty is legitimately honored with responsive customer service, rare at this price point</t>
  </si>
  <si>
    <t>At 23 pounds empty, it's a beast to haul - consider if you're actually willing to lug this thing around</t>
  </si>
  <si>
    <t>Community consensus: overkill for most users but unmatched for serious backcountry trips and commercial use</t>
  </si>
  <si>
    <t>The YETI Tundra 45 Cooler exemplifies unmatched durability with its virtually indestructible rotomolded construction and bear-resistant certification. Featuring premium PermaFrost insulation up to 3 inches thick and FatWall design, this cooler maintains ice for days even in demanding conditions. With a capacity for 26 cans (using the recommended 2:1 ice ratio), heavy-duty T-Rex lid latches, and backed by YETI's limited lifetime warranty, the Tundra 45 represents a lifetime investment for serious outdoor enthusiasts despite its 23-pound weight.</t>
  </si>
  <si>
    <t>15+ years with proper care and maintenance</t>
  </si>
  <si>
    <t>rotomolded cooler, bear resistant, ice retention, camping gear, outdoor storage, durable cooler, yeti, permafrost insulation, heavy duty, lifetime warranty</t>
  </si>
  <si>
    <t>Multi-day camping trips, Fishing expeditions, Hunting outings, Outdoor parties and tailgating, Emergency food storage during power outages</t>
  </si>
  <si>
    <t>"\"Tough as nails and retains ice for days in demanding conditions\" – User review</t>
  </si>
  <si>
    <t>\"The brand's commitment to honoring claims with excellent customer service\" – Owner testimonial</t>
  </si>
  <si>
    <t>NewGen 2-Slice Toaster Chrome</t>
  </si>
  <si>
    <t>https://www.amazon.com/dp/B00009ADDR</t>
  </si>
  <si>
    <t>B00009ADDR</t>
  </si>
  <si>
    <t>https://docs.google.com/document/d/155wM7g708JE3P9ycvzUzA4fIfkhqdtDe62dWoGtwudU</t>
  </si>
  <si>
    <t>https://docs.google.com/document/d/1tZMBvKxAriO9vnJiCaaHRD6hbYJpsx9eA_Z_u4tgbGs/edit</t>
  </si>
  <si>
    <t>https://docs.google.com/document/d/1fVSjrrp92TM8eCo6BNnn-6qmh4P1cvWC50HvFCZWCJ0/edit</t>
  </si>
  <si>
    <t>https://docs.google.com/document/d/1JmZFwGK6Of4trdupIAEPEm_doeTOYuHRvl2iAasVTRw/edit</t>
  </si>
  <si>
    <t>https://docs.google.com/document/d/18if2__dDoEDVtZLcAGFuqTnt-CMxEafuH2RBu2MrOBY/edit</t>
  </si>
  <si>
    <t>https://www.amazon.com/stores/Frieling/page/A7CF0BA5-B72B-443C-8CAA-7CDB17304A3D?is_byline_deeplink=true&amp;deeplink=69D28FD3-709D-4A4A-96B3-1738482BC2DB&amp;redirect_store_id=A7CF0BA5-B72B-443C-8CAA-7CDB17304A3D&amp;lp_asin=B00009ADDR&amp;ref_=ast_bln&amp;store_ref=bl_ast_dp_brandLogo_sto</t>
  </si>
  <si>
    <t>https://m.media-amazon.com/images/I/61P1EOqVQWL._AC_SL1500_.jpg, https://m.media-amazon.com/images/I/81ZI0kGzJQL._AC_SL1500_.jpg, https://m.media-amazon.com/images/I/81XHXrQMJpL._AC_SL1500_.jpg, https://m.media-amazon.com/images/I/81+XEgodGzL._AC_SL1500_.jpg, https://m.media-amazon.com/images/I/81XHXrQMJpL._AC_SL1500_.jpg, https://m.media-amazon.com/images/I/712GYTG7arL._AC_SL1500_.jpg, https://m.media-amazon.com/images/I/81ULygzgWuL._AC_SL1500_.jpg, https://m.media-amazon.com/images/I/81uMj4FmK2L._AC_SL1500_.jpg, https://m.media-amazon.com/images/I/51jTIt7WP4L._AC_.jpg</t>
  </si>
  <si>
    <t>DUAL SCREEN ZERO SEDIMENT FILTER: The Frieling French Press Coffee Maker is designed to keep the coffee grounds out of your cup so you can enjoy delicious, smooth coffee with every pour. Thanks to the patented 2-stage filter system, you can enjoy the perfect cup of coffee with zero sediment. DOUBLE-WALLED DESIGN: The double-wall design means that this coffee press will deliver hot coffee or tea for years to come. The insulated body and lid retain heat better than glass and stay hot up to 4 times longer. Also, the durable 18/10 stainless steel inside and out means no more broken glass or corrosion, and all parts are dishwasher safe. ELEVATED COFFEE EXPERIENCE: Award winning and top-rated by countless magazines and coffee aficionados, the Frieling French Press Coffee Maker is a favorite in the best hotels and restaurants. This press delivers an easy to brew, full-bodied, consistently satisfying mug of coffee. DIRECTIONS FOR USE: Add about 2 tbsp. of ground coffee to the French press for every cup of water you wish to brew. Adjust the amount of coffee to strengthen or weaken the flavor. Pour water that is slightly cooler than boiling into your French press. Stir, and cover with the lid. Allow coffee to brew for 4 minutes, stir again, and then press down on the plunger evenly and slowly. Your coffee is ready to pour and enjoy! FRIELING: Since 1988, Frieling has specialized in fresh solutions. That means passionately developing and sourcing functional and well-designed products of the highest quality. The Frieling mission is to solve problems for our customers. Nobody wants to be sold yet another product; there are plenty already. Our daily goal is to offer a fresh solution to a problem.</t>
  </si>
  <si>
    <t>6"D x 3.75"W x 8"H</t>
  </si>
  <si>
    <t>DUAL SCREEN ZERO SEDIMENT FILTER: The Frieling French Press Coffee Maker is designed to keep the coffee grounds out of your cup so you can enjoy delicious, smooth coffee with every pour. Thanks to the patented 2-stage filter system, you can enjoy the perfect cup of coffee with zero sediment.</t>
  </si>
  <si>
    <t>DOUBLE-WALLED DESIGN: The double-wall design means that this coffee press will deliver hot coffee or tea for years to come. The insulated body and lid retain heat better than glass and stay hot up to 4 times longer. Also, the durable 18/10 stainless steel inside and out means no more broken glass or corrosion, and all parts are dishwasher safe.</t>
  </si>
  <si>
    <t>ELEVATED COFFEE EXPERIENCE: Award winning and top-rated by countless magazines and coffee aficionados, the Frieling French Press Coffee Maker is a favorite in the best hotels and restaurants. This press delivers an easy to brew, full-bodied, consistently satisfying mug of coffee.</t>
  </si>
  <si>
    <t>DIRECTIONS FOR USE: Add about 2 tbsp. of ground coffee to the French press for every cup of water you wish to brew. Adjust the amount of coffee to strengthen or weaken the flavor. Pour water that is slightly cooler than boiling into your French press. Stir, and cover with the lid. Allow coffee to brew for 4 minutes, stir again, and then press down on the plunger evenly and slowly. Your coffee is ready to pour and enjoy!</t>
  </si>
  <si>
    <t>FRIELING: Since 1988, Frieling has specialized in fresh solutions. That means passionately developing and sourcing functional and well-designed products of the highest quality. The Frieling mission is to solve problems for our customers. Nobody wants to be sold yet another product; there are plenty already. Our daily goal is to offer a fresh solution to a problem.</t>
  </si>
  <si>
    <t>&lt;p&gt;Finally, something built right — this French press is the real deal with users reporting 15+ years of daily use. The all-stainless steel construction eliminates the weak points that kill other coffee makers. • Rock-solid build survives boats, camps, and daily abuse — one user said "My husband purchased one himself about 15 years ago, and it's still going strong! Uses it every day" • Zero plastic or glass means no cracking, breaking, or degrading parts • Replacement filters available and only needed twice in 15 years per one long-term owner • Users consistently call it a "lifetime investment" with multiple reviews spanning 5-10+ years of ownership • Only minor annoyance is a lid that can slip when pouring, but the core mechanism stays tight forever. Bottom line: At $120, it's cheaper than replacing glass presses every 2 years — this is heirloom-grade coffee gear.&lt;/p&gt;
&lt;ul&gt;
&lt;/ul&gt;
&lt;p&gt;&lt;strong&gt;&lt;/strong&gt;&lt;/p&gt;</t>
  </si>
  <si>
    <t>&lt;p&gt;This French press shows solid repair potential with user-proven track record of 15+ years with minimal part replacement. Users report straightforward maintenance and available replacement parts. • One owner replaced mesh filter screen only twice in 15 years of daily use, showing parts are obtainable and swappable • All-stainless steel construction means no plastic clips or glass to break - just mechanical components • Simple press mechanism design allows easy disassembly for cleaning and part replacement • Minor lid issues can be DIY fixed with basic washers according to users • No electronics or sealed components - pure mechanical design accessible with standard tools. Bottom line: Built like a tank with replaceable wear parts and proven 15-year repair history.&lt;/p&gt;
&lt;ul&gt;
&lt;/ul&gt;
&lt;p&gt;&lt;strong&gt;&lt;/strong&gt;&lt;/p&gt;</t>
  </si>
  <si>
    <t>&lt;p&gt;No reviews mention warranty claims or coverage details for this Frieling French Press. Without real-world warranty experiences to evaluate, I can't judge if their policy protects buyers or just decorates the box. • No users reported making warranty claims • No mentions of warranty length or terms • No evidence of customer service interactions for defects • Product's 15+ year durability may mean few need warranty support • Lack of warranty discussion could indicate either great reliability or poor coverage awareness. Bottom line: Zero warranty intel from actual users means this score is pure guesswork.&lt;/p&gt;
&lt;ul&gt;
&lt;/ul&gt;
&lt;p&gt;&lt;strong&gt;&lt;/strong&gt;&lt;/p&gt;</t>
  </si>
  <si>
    <t>&lt;p&gt;This French press demonstrates exceptional sustainability through its durable all-stainless steel construction and proven 15+ year lifespan with minimal maintenance needs. The reviews provide strong evidence of long-term use and repairability.&lt;/p&gt;
&lt;ul&gt;
&lt;li&gt;Built entirely from stainless steel with no plastic or glass components, ensuring material durability and end-of-life recyclability&lt;/li&gt;
&lt;li&gt;Replacement parts (mesh filters) are available and users report only needing 2 replacements over 15 years of daily use&lt;/li&gt;
&lt;li&gt;Multiple reviewers confirm decade-plus lifespans with consistent performance, preventing landfill waste from disposable alternatives&lt;/li&gt;
&lt;li&gt;Resistant to rust and degradation even in harsh environments (saltwater exposure), extending usable life&lt;/li&gt;
&lt;li&gt;No mention of packaging materials or manufacturing practices, but the product design itself embodies sustainability principles&lt;/li&gt;
&lt;/ul&gt;
&lt;p&gt;&lt;strong&gt;Bottom line: A genuinely sustainable choice that trades higher upfront cost for decades of reliable service and full recyclability at end-of-life.&lt;/strong&gt;&lt;/p&gt;</t>
  </si>
  <si>
    <t>&lt;p&gt;The Frieling French Press has achieved near-legendary status among users, with overwhelmingly positive feedback centering on its exceptional longevity and build quality. Multiple reviewers report 10-15+ years of daily use without failure.&lt;/p&gt;
&lt;ul&gt;
&lt;li&gt;Users consistently praise the all-stainless steel construction as "unbreakable" and "bombproof" compared to glass alternatives&lt;/li&gt;
&lt;li&gt;Many frame the high price as justified, calculating pennies per use over decades of ownership&lt;/li&gt;
&lt;li&gt;Heat retention divides users - some find it adequate with pre-warming, others wish it kept coffee hotter longer&lt;/li&gt;
&lt;li&gt;Minor lid design quirk mentioned by some, though easily fixed with DIY solutions&lt;/li&gt;
&lt;li&gt;Replacement parts availability after 15 years shows strong product support&lt;/li&gt;
&lt;/ul&gt;
&lt;p&gt;&lt;strong&gt;Bottom line: This is a community favorite that delivers on the BIFL promise, with proven 15+ year lifespans earning fierce loyalty despite the premium price tag.&lt;/strong&gt;&lt;/p&gt;</t>
  </si>
  <si>
    <t>Dualit toasters are a gamble between legendary durability and modern disappointment. Older models are true BIFL champions lasting 20+ years, but newer units face quality concerns. The brand still offers rare repairability with available parts and repair services, though the vague warranty undermines confidence. At premium prices, you're betting on getting the old-school build quality. Best for those who value repairability over warranty protection and can stomach the risk of inconsistent modern manufacturing.</t>
  </si>
  <si>
    <t>"Older models run 20+ years strong, but newer units show concerning quality decline</t>
  </si>
  <si>
    <t>Exceptional repairability with parts availability and company repair service sets it apart from disposable toasters</t>
  </si>
  <si>
    <t>Warranty is embarrassingly vague with no specified duration and customer-unfriendly claim process</t>
  </si>
  <si>
    <t>Premium price demands faith you'll get vintage quality, not the modern lottery</t>
  </si>
  <si>
    <t>Community deeply split: worship for old models, frustration with uneven toasting in newer ones</t>
  </si>
  <si>
    <t>The Dualit 2-Slice Toaster Chrome combines legendary durability with timeless design for decades of reliable service. Featuring replaceable elements and mechanical simplicity, this premium toaster embodies the buy-once philosophy. Constructed with robust materials and engineered for repairability, it stands apart from disposable alternatives. The iconic manual lever and mechanical timer deliver perfect toast without electronic fragility, making this British-made classic a long-term investment for your kitchen.</t>
  </si>
  <si>
    <t>15-25 years for older models, potentially less for newer productions</t>
  </si>
  <si>
    <t>repairable toaster, mechanical toaster, premium appliance, long-lasting kitchen, dualit, chrome toaster, handmade toaster, british appliance, serviceable toaster, heirloom kitchen</t>
  </si>
  <si>
    <t>Daily household breakfast preparation, Small commercial kitchen applications, Multi-generational family use, Vacation homes with intermittent usage, Design-focused kitchen setups</t>
  </si>
  <si>
    <t>"\"Our 4 slice Dualit toaster. 23 years and counting... It's been in daily use.\" – Reddit user</t>
  </si>
  <si>
    <t>\"What am I missing about why Dualit is so highly recommended?\" – Reddit user</t>
  </si>
  <si>
    <t>Maglite</t>
  </si>
  <si>
    <t>Flashlite</t>
  </si>
  <si>
    <t>https://docs.google.com/document/d/1BiPKS_5PQzhVrPL_7jFIixwjPfdn_Py5Rl2UNv4D9jQ</t>
  </si>
  <si>
    <t>https://docs.google.com/document/d/1OLSAJXutnnbVIADhRH7VjO-t4Pp7cihU1X-6U-ow1xg/edit</t>
  </si>
  <si>
    <t>https://docs.google.com/document/d/1gBaI1sEbbdN-q0VQ4H_YWg5oWq4fFQtV2M4K7j7egv4/edit</t>
  </si>
  <si>
    <t>https://www.maglite.eu</t>
  </si>
  <si>
    <t>https://docs.google.com/document/d/1h9u2DLhMJV4suV1GewimN77im15ahqHHLH5wmM3bf4w/edit</t>
  </si>
  <si>
    <t>https://www.amazon.com/stores/MAGLITE%C2%AE/page/AC8A58AB-FB3F-4667-BCEB-79315D2A5BBF?is_byline_deeplink=true&amp;deeplink=30D32E78-1EDB-46EE-9685-C2F71BDCCD3B&amp;redirect_store_id=AC8A58AB-FB3F-4667-BCEB-79315D2A5BBF&amp;lp_asin=B005UUSAAM&amp;ref_=ast_bln&amp;store_ref=bl_ast_dp_brandLogo_sto</t>
  </si>
  <si>
    <t>https://m.media-amazon.com/images/I/71hUMz8a9XL._AC_SL1500_.jpg</t>
  </si>
  <si>
    <t>https://m.media-amazon.com/images/I/71hUMz8a9XL._AC_SL1500_.jpg, https://m.media-amazon.com/images/I/71qim5vSKvL._AC_SL1500_.jpg, https://m.media-amazon.com/images/I/91Guwss+a0L._AC_SL1500_.jpg, https://m.media-amazon.com/images/I/71v0MqV9hKL._AC_SL1500_.jpg</t>
  </si>
  <si>
    <t>Hardside/Aluminum Made in the USA ULTRA-BRIGHT OUTPUT: Experience superior brightness with 332 lumens of light, providing unparalleled visibility in low-light conditions, ensuring you never miss a detail, whether you're camping, working, or during power outages. DURABLE &amp; WATER-RESISTANT: Engineered with a diamond knurl design and anodized inside and out for improved corrosion resistance, along with shock-resistant construction and a water-resistant IPX4 rating, this flashlight is built to withstand accidental drops, harsh weather conditions, and corrosion, ensuring reliable performance in challenging environments. EXTENDED RUNTIME: Enjoy uninterrupted illumination with a runtime of 2 hours and 30 minutes on high mode and an impressive 13 hours on eco mode, ensuring your light lasts through any adventure or emergency situation. LONG-DISTANCE ILLUMINATION: Illuminate the path ahead with a powerful beam throw of 172 meters, allowing you to see far and wide, whether you're hiking through the wilderness or navigating dark urban streets. USER-FRIENDLY DESIGN: Featuring classic simplicity combined with modern power, and an adjustable beam for spot to flood beam focusing, this flashlight allows for easy operation with a twist of the head to turn on, turn off, and focus the beam, making it perfect for both beginners and seasoned outdoor enthusiasts alike. Superior Quality Craftsmanship with Weather-Resistant Seals, Aluminum Body, &amp; Diamond Knurled Design Offers a powerful projecting beam that adjust from spot to flood with the turn of the head Renowned for its quality, durability, and reliability New MAG-LED Technology, designed for professionals and consumers alike Technologically advanced lighting instrument built tough enough to last a lifetime</t>
  </si>
  <si>
    <t>Product Description          Magnalite, black, 2 "aa" LED mini flashlight, classic look, 226 lumens, 2 hour 30 minute run time, 140 meter projection, rotate the head for on/off &amp; flood to spot focus feature, anodized aircraft quality aluminum, O-ring sealed at all threaded joints, includes flashlight, 2 "aa" batteries &amp; a nylon belt loop holster. This product adds a great value. Product is highly durable and very easy to use.             From the Manufacturer          New Ultra Bright - The new Mini Maglite PRO houses a latest-generation LED-a light engine that yields a level of performance that, back in the day, just wasn't possible in a flashlight this size.</t>
  </si>
  <si>
    <t>2.6"D x 0.39"W x 0.39"H</t>
  </si>
  <si>
    <t>Hardside/Aluminum</t>
  </si>
  <si>
    <t>ULTRA-BRIGHT OUTPUT: Experience superior brightness with 332 lumens of light, providing unparalleled visibility in low-light conditions, ensuring you never miss a detail, whether you're camping, working, or during power outages.</t>
  </si>
  <si>
    <t>DURABLE &amp; WATER-RESISTANT: Engineered with a diamond knurl design and anodized inside and out for improved corrosion resistance, along with shock-resistant construction and a water-resistant IPX4 rating, this flashlight is built to withstand accidental drops, harsh weather conditions, and corrosion, ensuring reliable performance in challenging environments.</t>
  </si>
  <si>
    <t>EXTENDED RUNTIME: Enjoy uninterrupted illumination with a runtime of 2 hours and 30 minutes on high mode and an impressive 13 hours on eco mode, ensuring your light lasts through any adventure or emergency situation.</t>
  </si>
  <si>
    <t>&lt;p&gt;This carbon steel pan is built like a tank and only gets better with age. Users report it should last a lifetime with proper care, and unlike coated pans, you can restore it indefinitely through re-seasoning.&lt;/p&gt;&lt;ul&gt;&lt;li&gt;&lt;strong&gt;Bombproof construction:&lt;/strong&gt; Reviewers praise its very hardy, very tough build that handles sharp utensils and even campfire cooking without damage&lt;/li&gt;&lt;li&gt;&lt;strong&gt;Self-healing surface:&lt;/strong&gt; The ability to re-season as often as needed means scratches and wear can be fixed at home, extending life indefinitely&lt;/li&gt;&lt;li&gt;&lt;strong&gt;Performance improves over time:&lt;/strong&gt; Multiple users confirm it gets smoother with each use and becomes more non-stick with repeated use - the opposite of disposable pans&lt;/li&gt;&lt;/ul&gt;&lt;br&gt;&lt;p&gt;&lt;strong&gt;Bottom line:&lt;/strong&gt; A true BIFL winner that trades initial convenience for decades of reliable service. Skip if you want instant gratification, buy if you want your grandkids using it.&lt;/p&gt;</t>
  </si>
  <si>
    <t>&lt;p&gt;This carbon steel pan earns high marks for repairability based on its restorable cooking surface and bulletproof construction.&lt;/p&gt;&lt;ul&gt;&lt;li&gt;&lt;strong&gt;Infinitely renewable surface:&lt;/strong&gt; Users report being able to re-season as often as needed, with one noting the pan should last a lifetime and mentioning a 100 years life long warranty&lt;/li&gt;&lt;li&gt;&lt;strong&gt;No fail points:&lt;/strong&gt; Reviewers praise the very hardy very tough build where you can use sharp utensils without worrying about scratching, indicating solid one-piece construction&lt;/li&gt;&lt;li&gt;&lt;strong&gt;Self-healing properties:&lt;/strong&gt; The pan gets smoother with each use and becomes more and more non-stick with repeated use through natural patina development&lt;/li&gt;&lt;/ul&gt;&lt;br&gt;&lt;p&gt;&lt;strong&gt;Bottom line:&lt;/strong&gt; Unlike disposable non-stick pans, this carbon steel workhorse can be restored to like-new performance indefinitely through simple re-seasoning - a true BIFL winner.&lt;/p&gt;</t>
  </si>
  <si>
    <t>&lt;p&gt;No reviews mention actual warranty claims or customer service experiences with Maglite. One user references a 100 years life long warranty but provides no details about coverage or if anyone has used it.&lt;/p&gt;&lt;ul&gt;&lt;li&gt;&lt;strong&gt;No Claims Data:&lt;/strong&gt; Zero examples of warranty repairs, replacements, or denials in the review set&lt;/li&gt;&lt;li&gt;&lt;strong&gt;Vague Reference:&lt;/strong&gt; Only mention is an unverified claim about century-long coverage with no specifics&lt;/li&gt;&lt;li&gt;&lt;strong&gt;Focus on Durability:&lt;/strong&gt; Users praise ruggedness and toughness but don't discuss warranty protection&lt;/li&gt;&lt;/ul&gt;&lt;br&gt;&lt;p&gt;&lt;strong&gt;Bottom line:&lt;/strong&gt; Can't judge warranty quality without real-world claims data. Score reflects uncertainty, not poor coverage.&lt;/p&gt;</t>
  </si>
  <si>
    <t xml:space="preserve">&lt;p&gt;&amp;lt;p&amp;gt;No sustainability information found in reviews. Users focus on durability and performance but don&amp;#39;t mention recycled materials, packaging, or environmental practices.&amp;lt;/p&amp;gt;&amp;lt;ul&amp;gt;&amp;lt;li&amp;gt;&amp;lt;strong&amp;gt;Built to last:&amp;lt;/strong&amp;gt; Multiple users confirm it should last a lifetime with one mentioning 100 years life long warranty&amp;lt;/li&amp;gt;&amp;lt;li&amp;gt;&amp;lt;strong&amp;gt;Repairable design:&amp;lt;/strong&amp;gt; Can be re-seasoned as often as needed unlike disposable non-stick pans that degrade&amp;lt;/li&amp;gt;&amp;lt;li&amp;gt;&amp;lt;strong&amp;gt;No toxic coatings:&amp;lt;/strong&amp;gt; Users appreciate absence of chemical non-stick surfaces and taflon coating for healthier cooking&amp;lt;/li&amp;gt;&amp;lt;/ul&amp;gt;&amp;lt;br&amp;gt;&amp;lt;p&amp;gt;&amp;lt;strong&amp;gt;Bottom line:&amp;lt;/strong&amp;gt; While the pan scores high on longevity and repairability, there&amp;#39;s zero evidence of sustainable materials or manufacturing practices in the reviews.&amp;lt;/p&amp;gt;&lt;/p&gt;
</t>
  </si>
  <si>
    <t>&lt;p&gt;Maglite users show strong loyalty with clear patterns: converts from cheaper brands become long-term advocates, while some find them outdated compared to modern LED options.&lt;/p&gt;&lt;ul&gt;&lt;li&gt;&lt;strong&gt;Durability praise dominates:&lt;/strong&gt; Users report 20+ year lifespans, surviving drops and abuse that would destroy other flashlights&lt;/li&gt;&lt;li&gt;&lt;strong&gt;Build quality consensus:&lt;/strong&gt; Reviewers consistently mention the solid aluminum construction feels indestructible and doubles as an emergency tool&lt;/li&gt;&lt;li&gt;&lt;strong&gt;Tech criticism emerges:&lt;/strong&gt; Some users note Maglite has been slow to adopt modern LED efficiency, sticking with older bulb designs longer than competitors&lt;/li&gt;&lt;/ul&gt;&lt;br&gt;&lt;p&gt;&lt;strong&gt;Bottom line:&lt;/strong&gt; Community respects Maglite as the tank of flashlights - bulletproof reliability but not cutting-edge tech.&lt;/p&gt;</t>
  </si>
  <si>
    <t>Maglite's Mini Pro+ rides on legacy reputation but delivers mixed modern results. The twist-switch plague affects many units, turning a potential BIFL icon into a reliability gamble. Excellent for those who value AA battery convenience and don't mind occasional switch fiddling. At this price point, you're paying for brand heritage and a 10-year warranty that might get tested. Best for light-duty users who appreciate classic design over cutting-edge reliability.</t>
  </si>
  <si>
    <t>Switch reliability is the achilles heel - multiple users report having to 'fiddle and twist' to get consistent operation</t>
  </si>
  <si>
    <t>User-serviceable design with standard AA batteries avoids the built-in battery death sentence of modern lights</t>
  </si>
  <si>
    <t>10-year warranty shows confidence, but no evidence of actual claim experiences in user reviews</t>
  </si>
  <si>
    <t>Strong value if you get a good unit, but quality control appears inconsistent compared to legendary older models</t>
  </si>
  <si>
    <t>BIFL community split: old-timers swear by 20-year-old models while new buyers report early failures</t>
  </si>
  <si>
    <t>The Maglite Flashlite exemplifies American-made durability with its anodized aluminum construction designed to withstand decades of use. Featuring 332 lumens of brightness and a beam that projects up to 172 meters, this versatile light offers adjustable spot-to-flood functionality with a simple twist. The diamond knurl design, weather-resistant seals, and shock-resistant construction ensure reliable performance in harsh conditions. With extended runtime options and IPX4 water resistance, this flashlight represents the pinnacle of long-lasting illumination tools.</t>
  </si>
  <si>
    <t>20+ years with proper battery maintenance</t>
  </si>
  <si>
    <t>aluminum flashlight, water-resistant light, durable flashlight, american made, emergency lighting, adjustable beam, long runtime, outdoor gear, survival equipment, shock resistant</t>
  </si>
  <si>
    <t>Emergency power outages, Outdoor camping and hiking, Home maintenance and repairs, Vehicle emergency situations, Security inspections</t>
  </si>
  <si>
    <t>I have to fiddle and twist and then it lights. – Amazon reviewer</t>
  </si>
  <si>
    <t>We have a few 20+ years old that we use nearly daily to shut up the chickens. – Reddit user</t>
  </si>
  <si>
    <t>Original Kettle Premium Charcoal Grill 22-Inch Black</t>
  </si>
  <si>
    <t>https://www.amazon.com/dp/B00MKB5V6A</t>
  </si>
  <si>
    <t>B00MKB5V6A</t>
  </si>
  <si>
    <t>https://docs.google.com/document/d/1aES44C-w3i70TXuAQoxmSWBK6Qu6sUOCggzRNQN8vPM</t>
  </si>
  <si>
    <t>https://docs.google.com/document/d/1qDMMuPbXFAJdTTc7kB2QEy0huN0GaDuFtZXWwsBzLWs/edit</t>
  </si>
  <si>
    <t>https://docs.google.com/document/d/17RUiaqSJ73J6dJjuV-Z21iAyBbOD_ziZX3resEfuy0Y/edit</t>
  </si>
  <si>
    <t>https://docs.google.com/document/d/1SOZFd_ZyMGDFeFkhfosOR6enF-qSHKWwTjLVHI4bi_Y/edit</t>
  </si>
  <si>
    <t>https://www.weber.com/</t>
  </si>
  <si>
    <t>https://docs.google.com/document/d/1WAy0R49vNdisNiawBl7Qb9lTQiMFk0mGnRAeWQd3Zhw/edit</t>
  </si>
  <si>
    <t>https://www.amazon.com/stores/Tcombo/page/EC7B0B00-CE57-4552-B8A6-880F25E836B7?is_byline_deeplink=true&amp;deeplink=0FFA55F5-C3BA-43E2-9266-292D1E3A7071&amp;redirect_store_id=EC7B0B00-CE57-4552-B8A6-880F25E836B7&amp;lp_asin=B07BZG7F2L&amp;ref_=ast_bln&amp;store_ref=bl_ast_dp_brandLogo_sto</t>
  </si>
  <si>
    <t>https://m.media-amazon.com/images/I/51mHMmHvc9L._AC_SL1201_.jpg</t>
  </si>
  <si>
    <t>https://m.media-amazon.com/images/I/51mHMmHvc9L._AC_SL1201_.jpg, https://m.media-amazon.com/images/I/51cvIngCZUL._AC_SL1306_.jpg</t>
  </si>
  <si>
    <t>Clothing, Shoes &amp; Jewelry &gt; Novelty &amp; More &gt; Clothing &gt; Novelty &gt; Men &gt; Shirts &gt; T-Shirts</t>
  </si>
  <si>
    <t>Looking for the perfect t-shirt to show your support? Look no further! This prideful Haiti - Soccer Futbol Sports Men's T-shirt is a comfortable, affordable way to express yourself. Whether purchasing for a soccer fan, family member, or friends you can be sure to put a smile on their face. The design is printed on a soft, comfortable, 100% pre-shrunk cotton men's t-shirt. This amazing tee will become a staple in your wardrobe. Features crew neck and short sleeves. *SIZING &amp; COLOR* : Please refer to size chart provided (*last image*) before buying for correct sizing specifications. If you are between sizes, or if you are looking for a looser fit, please order the next size up. Also please note that based on different computer displays, apparel colors may vary slightly from the image. Available in sizes S-3XL *GARMENT CARE* : Fully Machine washable - Wash inside out in cold water, tumble dry on low heat (recommended to hang dry). Do not iron directly on or on the backside of the graphic itself to ensure a long lasting print *EXCLUSIVE TCOMBO DESIGN* : Professionally designed and printed exclusively by Tcombo, Inc. in the United States. Looking for other graphic shirts or a different garment? We carry apparel for the entire family! Simply click our brand name above, or search "Tcombo" to find our full product line on amazon, including our popular, best selling items! This item is not affiliated with any existing intellectual property or trademark unless specified in the Product Description.</t>
  </si>
  <si>
    <t>Looking for the perfect t-shirt to show your support? Look no further! This prideful Haiti - Soccer Futbol Sports Men's T-shirt is a comfortable, affordable way to express yourself. Whether purchasing for a soccer fan, family member, or friends you can be sure to put a smile on their face. The design is printed on a soft, comfortable, 100% pre-shrunk cotton men's t-shirt. This amazing tee will become a staple in your wardrobe. Features crew neck and short sleeves.</t>
  </si>
  <si>
    <t>Looking for the perfect t-shirt to show your support? Look no further! This prideful Haiti - Soccer Futbol Sports Men's T-shirt is a comfortable, affordable way to express yourself. Whether purchasing for a soccer fan, family member, or friends you can be sure to put a smile on their face.</t>
  </si>
  <si>
    <t>The design is printed on a soft, comfortable, 100% pre-shrunk cotton men's t-shirt. This amazing tee will become a staple in your wardrobe. Features crew neck and short sleeves.</t>
  </si>
  <si>
    <t>*SIZING &amp; COLOR* : Please refer to size chart provided (*last image*) before buying for correct sizing specifications. If you are between sizes, or if you are looking for a looser fit, please order the next size up. Also please note that based on different computer displays, apparel colors may vary slightly from the image. Available in sizes S-3XL</t>
  </si>
  <si>
    <t>*GARMENT CARE* : Fully Machine washable - Wash inside out in cold water, tumble dry on low heat (recommended to hang dry). Do not iron directly on or on the backside of the graphic itself to ensure a long lasting print</t>
  </si>
  <si>
    <t>*EXCLUSIVE TCOMBO DESIGN* : Professionally designed and printed exclusively by Tcombo, Inc. in the United States. Looking for other graphic shirts or a different garment? We carry apparel for the entire family! Simply click our brand name above, or search "Tcombo" to find our full product line on amazon, including our popular, best selling items! This item is not affiliated with any existing intellectual property or trademark unless specified in the Product Description.</t>
  </si>
  <si>
    <t>&lt;p&gt;Can't score this properly - zero actual durability data in these reviews. We're looking at a novelty t-shirt with major red flags already.&lt;/p&gt;&lt;ul&gt;&lt;li&gt;&lt;strong&gt;Sizing disaster:&lt;/strong&gt; One buyer got what they describe as a woman's extra small instead of men's sizing - that's not a minor oops, that's broken quality control&lt;/li&gt;&lt;li&gt;&lt;strong&gt;No wear data:&lt;/strong&gt; Most telling quote is from a satisfied buyer who admits he has not had it for very long yet - nobody's worn this thing long enough to know if it'll survive a dozen washes&lt;/li&gt;&lt;li&gt;&lt;strong&gt;Cheap category placement:&lt;/strong&gt; Listed under novelty clothing at $15.95 - that's disposable fashion territory, not BIFL material&lt;/li&gt;&lt;/ul&gt;&lt;br&gt;&lt;p&gt;&lt;strong&gt;Bottom line:&lt;/strong&gt; Without any long-term wear reports, this gets a conservative fail score. The sizing chaos suggests poor manufacturing standards that rarely pair with durability.&lt;/p&gt;</t>
  </si>
  <si>
    <t>&lt;p&gt;Based on available reviews, this appears to be a basic t-shirt with zero repair information. No users mention construction quality, seam durability, or fabric details that would indicate fixability.&lt;/p&gt;&lt;ul&gt;&lt;li&gt;&lt;strong&gt;No repair data:&lt;/strong&gt; Reviews focus on fit issues and initial impressions, with one noting he has not had it for very long yet, providing no insight into long-term wear or repair needs.&lt;/li&gt;&lt;li&gt;&lt;strong&gt;Basic garment construction:&lt;/strong&gt; As a novelty t-shirt in the $15 range, likely uses standard construction methods but no evidence of reinforced seams or quality materials that aid repair.&lt;/li&gt;&lt;li&gt;&lt;strong&gt;Quality control issues:&lt;/strong&gt; One reviewer received what seemed like a woman's extra small instead of men's sizing, suggesting poor QC that rarely correlates with repairable design.&lt;/li&gt;&lt;/ul&gt;&lt;br&gt;&lt;p&gt;&lt;strong&gt;Bottom line:&lt;/strong&gt; Cheap novelty tee with no evidence of repair-friendly features. At this price point, it's designed to be replaced, not fixed.&lt;/p&gt;</t>
  </si>
  <si>
    <t>&lt;p&gt;No warranty information found in any reviews. Users discuss sizing issues and initial impressions, but nobody mentions warranty terms, claims process, or manufacturer support.&lt;/p&gt;&lt;ul&gt;&lt;li&gt;&lt;strong&gt;Review Focus:&lt;/strong&gt; All three reviews concentrate on fit and first impressions - one complains about extreme sizing error, another mentions bagginess, third is happy with price&lt;/li&gt;&lt;li&gt;&lt;strong&gt;Missing Data:&lt;/strong&gt; Zero mentions of warranty coverage, return policy, or customer service experiences despite one user receiving an unwearable product&lt;/li&gt;&lt;li&gt;&lt;strong&gt;Red Flag:&lt;/strong&gt; User who received wrong size doesn't mention attempting exchange or refund, suggesting unclear or difficult warranty process&lt;/li&gt;&lt;/ul&gt;&lt;br&gt;&lt;p&gt;&lt;strong&gt;Bottom line:&lt;/strong&gt; Cannot assess warranty quality without any user experiences. Default score reflects complete absence of warranty-related information in reviews.&lt;/p&gt;</t>
  </si>
  <si>
    <t xml:space="preserve">&lt;p&gt;&amp;lt;p&amp;gt;No sustainability information found in these reviews. The three reviewers focus entirely on sizing, fit, and initial impressions with zero mention of materials, manufacturing practices, or environmental considerations.&amp;lt;/p&amp;gt;&amp;lt;ul&amp;gt;&amp;lt;li&amp;gt;&amp;lt;strong&amp;gt;Missing Data:&amp;lt;/strong&amp;gt; No user comments about fabric type, whether it&amp;#39;s organic cotton, recycled materials, or synthetic blends&amp;lt;/li&amp;gt;&amp;lt;li&amp;gt;&amp;lt;strong&amp;gt;No Packaging Info:&amp;lt;/strong&amp;gt; Reviews don&amp;#39;t mention if the shirt arrived in minimal or excessive packaging&amp;lt;/li&amp;gt;&amp;lt;li&amp;gt;&amp;lt;strong&amp;gt;Durability Unknown:&amp;lt;/strong&amp;gt; One reviewer admits he has not had it for very long yet, and others provide only first impressions&amp;lt;/li&amp;gt;&amp;lt;/ul&amp;gt;&amp;lt;br&amp;gt;&amp;lt;p&amp;gt;&amp;lt;strong&amp;gt;Bottom line:&amp;lt;/strong&amp;gt; Can&amp;#39;t assess sustainability when reviews contain zero environmental information - defaulting to neutral 5.0 score.&amp;lt;/p&amp;gt;&lt;/p&gt;
</t>
  </si>
  <si>
    <t>&lt;p&gt;Limited data shows mixed experiences on this Weber-branded t-shirt, with concerning quality control issues and no long-term feedback from users.&lt;/p&gt;&lt;ul&gt;&lt;li&gt;&lt;strong&gt;Sizing disaster:&lt;/strong&gt; One buyer reported a men's shirt arrived sized like a woman's extra small, making it completely unwearable&lt;/li&gt;&lt;li&gt;&lt;strong&gt;Inconsistent fit:&lt;/strong&gt; Another found it nice but kind of baggy, suggesting unpredictable sizing across orders&lt;/li&gt;&lt;li&gt;&lt;strong&gt;Price appreciated:&lt;/strong&gt; One reviewer was happy to find a Haiti shirt that wasn't super expensive, though they admit having it only briefly&lt;/li&gt;&lt;/ul&gt;&lt;br&gt;&lt;p&gt;&lt;strong&gt;Bottom line:&lt;/strong&gt; With severe sizing problems and zero data on durability or wash performance, this shirt lacks the consistent quality BIFL seekers demand.&lt;/p&gt;</t>
  </si>
  <si>
    <t>This $16 Weber Haiti tee is a disposable novelty shirt masquerading as apparel. With catastrophic sizing errors (men's orders arriving as women's XS), zero durability data, and no long-term wear reports, it's the antithesis of BIFL. Reviews show only first impressions from buyers who haven't even washed it yet. Unless you're buying it for one-time wear at a BBQ event, this is landfill fodder. The complete absence of warranty info and repair potential confirms what the price already tells you: this shirt is designed to be thrown away, not treasured.</t>
  </si>
  <si>
    <t>"Quality control nightmare: buyers receiving women's XS instead of men's sizes shows broken manufacturing</t>
  </si>
  <si>
    <t>Zero repairability at this price point - it's cheaper to replace than fix a torn seam</t>
  </si>
  <si>
    <t>No warranty data in any review, suggesting nonexistent customer support</t>
  </si>
  <si>
    <t>At $16 for novelty wear, you're paying for the joke, not the garment</t>
  </si>
  <si>
    <t>Users admit they haven't owned it long enough to test durability - huge red flag</t>
  </si>
  <si>
    <t>The Weber Original Kettle Premium Charcoal Grill combines timeless design with exceptional durability. Made from porcelain-enameled steel, this 22-inch grill delivers consistent heat retention and resistance to rust and cracking. The premium version features an upgraded cleaning system and sturdy wheels for easy mobility. Renowned for lasting decades with minimal maintenance, this American-made classic offers superior temperature control and versatility for everything from slow smoking to high-heat searing.</t>
  </si>
  <si>
    <t>15-25+ years with proper maintenance and storage</t>
  </si>
  <si>
    <t>charcoal grill, weber kettle, porcelain-enameled, outdoor cooking, durable barbecue, temperature control, backyard grilling, american-made, long-lasting</t>
  </si>
  <si>
    <t>Backyard barbecues, Slow smoking meats, High-heat steak searing, Year-round outdoor cooking</t>
  </si>
  <si>
    <t>""I have not had it for very long yet." – Amazon reviewer</t>
  </si>
  <si>
    <t>ordered a men's tee and got a woman's extra small" – Amazon reviewer</t>
  </si>
  <si>
    <t>Jon Boos</t>
  </si>
  <si>
    <t>Maple Wood End Grain Reversible Butcher Block 20x15x1.5 Inches RA03</t>
  </si>
  <si>
    <t>https://amzn.to/3GXFMp9</t>
  </si>
  <si>
    <t>B0000CFV4K</t>
  </si>
  <si>
    <t>https://docs.google.com/document/d/1Ky-_wcfv1heRxWHtdvKaojfOo39EgPjoDUK2N-XyjOk/edit</t>
  </si>
  <si>
    <t>https://docs.google.com/document/d/1X_k3benUpEmmlgoi1Xa3LLy3zDw8lim-RWhX6ltJqek/edit</t>
  </si>
  <si>
    <t>https://docs.google.com/document/d/1iRfernmorsuU3jPb00x89JMzkCLPW4U_JwYNtaE2msE/edit</t>
  </si>
  <si>
    <t>https://docs.google.com/document/d/1YWjTDj0a5vCQATXoXZNgBHexsgYiB-2VcyKXZOV9D6c/edit</t>
  </si>
  <si>
    <t>https://www.amazon.com/stores/JohnBoos/page/E0BDBBA3-9395-4D45-8BB6-867CF5CDF517?is_byline_deeplink=true&amp;deeplink=66137E44-0B54-4558-B48F-A41415D204EF&amp;redirect_store_id=E0BDBBA3-9395-4D45-8BB6-867CF5CDF517&amp;lp_asin=B0000CFV4K&amp;ref_=ast_bln&amp;store_ref=bl_ast_dp_brandLogo_sto</t>
  </si>
  <si>
    <t>https://m.media-amazon.com/images/I/71M-2mxF+6L._AC_SL1500_.jpg</t>
  </si>
  <si>
    <t>https://m.media-amazon.com/images/I/71M-2mxF+6L._AC_SL1500_.jpg, https://m.media-amazon.com/images/I/81AilNNTrfL._AC_SL1500_.jpg, https://m.media-amazon.com/images/I/81-WJ58+gvL._AC_SL1500_.jpg, https://m.media-amazon.com/images/I/71U9NkHlS+L._AC_SL1500_.jpg, https://m.media-amazon.com/images/I/71aL+ZamIYL._AC_SL1500_.jpg, https://m.media-amazon.com/images/I/81EeCJCWQjL._AC_SL1500_.jpg, https://m.media-amazon.com/images/I/71s69Rr3WHL._AC_SL1500_.jpg, https://m.media-amazon.com/images/I/71oGmfU29CL._AC_SL1500_.jpg, https://m.media-amazon.com/images/I/71uMq7RcYGL._AC_SL1500_.jpg</t>
  </si>
  <si>
    <t>Solid Wooden Cutting Board: Elevate your food prep with a John Boos R-Board series wood cutting board. It’s ideal for slicing or chopping cured meat, fruit, bread, and vegetables with efficiency. Crafted for Your Home: This thick wooden charcuterie board boasts reversible sides, recessed finger grips, an oil finish, and a level cutting surface suitable for your finest cutlery. Made for Life: Available in 3 different sizes for your serving and charcuterie-board needs, this large wooden cutting board features a 1 1/2-inch thickness and an edge-grain construction. Easy Care: Hand-wash only. Use our Boos Block Mystery Oil and Board Cream (sold separately) to preserve the natural beauty of the wooden board surface and fibers. Refer to our care guide for details. Superior Craftsmanship: Since 1887, John Boos has offered American-made gourmet items trusted by top chefs. Our custom, precise craftsmanship can be seen in our wood and stainless-steel products.</t>
  </si>
  <si>
    <t>Solid Wooden Cutting Board: Elevate your food prep with a John Boos R-Board series wood cutting board. It’s ideal for slicing or chopping cured meat, fruit, bread, and vegetables with efficiency.</t>
  </si>
  <si>
    <t>Crafted for Your Home: This thick wooden charcuterie board boasts reversible sides, recessed finger grips, an oil finish, and a level cutting surface suitable for your finest cutlery.</t>
  </si>
  <si>
    <t>Made for Life: Available in 3 different sizes for your serving and charcuterie-board needs, this large wooden cutting board features a 1 1/2-inch thickness and an edge-grain construction.</t>
  </si>
  <si>
    <t>Ironclad</t>
  </si>
  <si>
    <t>General Utility Work Gloves GUG-05-M Medium</t>
  </si>
  <si>
    <t>https://amzn.to/3GAy1FH</t>
  </si>
  <si>
    <t>B00004R9AL</t>
  </si>
  <si>
    <t>https://ironclad.com/</t>
  </si>
  <si>
    <t>https://www.amazon.com/stores/Microsoft/page/84439CA7-1A07-49FD-8206-5480B77737C6?is_byline_deeplink=true&amp;deeplink=84439CA7-1A07-49FD-8206-5480B77737C6&amp;redirect_store_id=84439CA7-1A07-49FD-8206-5480B77737C6&amp;lp_asin=B00004R9AL&amp;ref_=ast_bln&amp;store_ref=bl_ast_dp_brandLogo_sto</t>
  </si>
  <si>
    <t>https://m.media-amazon.com/images/I/71ZJ4Raml7L._SL1000_.jpg</t>
  </si>
  <si>
    <t>Product description          Lethal spacecraft and weaponry!Product Information StarLancer bines the action offirst-person space bat with the drama and intrigue of aclassic air bat movie. Countries from around the worldincluding the United States China Russia and Great Britain haveformed strategic alliances and now battle for control of EarthMars and other plas across the solar system. As part of anewly formed ragtag aviation unit the 45th Volunteers Squadronplayers must prove themselves and earn the respect of their peers.This dramatic story based on the dynamic history of the 20th century warfareincludes over 25 minutes of Holly-quality puter generated cinematics and 40custom posed music tracks. Pilot 12 different fighters and dogfightwith enemy fighters that each have their own "artificial intelligence"profile for more realistic space bat. Join the fight for thefuture. Enlist.Product Features Stunning 3-D graphics and effects. StarLancer will provide a level of graphic details and effects not currently found in space bat games with particle effects dramatic source lighting and realistic ship destruction. More than 80 types of spacecraft are rendered in extraordinary 3-D detail throughout the game. Dynamic mission structure. StarLancer missions are designed to challenge players create a wide variety of gameplay and enhance the story lines. Players fly in over 25 gripping missions that range from escorting marine boarding ships to free POWs to leading an assault on space stations built right into an asteroid field. Immersive story line. StarLancer features a dramatic story based on the dynamic history of 20th century warfare. To enhance the story StarLancer includes over 25 minutes of Hollywood-quality full-motion puter-generated cinematics over 250 unique pilot animations and 36 custom-posed original music scores. Living             Amazon.com          Starlancer is a gripping space combat game that combines the intense action of first-person space combat with the drama and intrigue of a classic WWII air combat movie. With stunning 3-D graphics and over 25 spine-tingling missions, players are pulled into an epic battle for control of the solar system. Developed by the creators of the Wing Commander and Privateer series of games, Starlancer is sure to set the standard by which future space combat games are measured.             
                     Review          We've battled ferocious humanoid felines. We've incinerated countless stormtroopers. We've certainly stopped a number of ancient, seemingly omniscient species from invading our galaxy. But never before in a space sim have we fought the Western World's pesky 20th-century adversaries, those Sputnik-launching Ruskies. Yet in spite of the implausible premise that 160 years from now the Cold War will suddenly reignite in a conflict that will span our solar system, Digital Anvil's debut game is an enjoyable story-driven space combat sim that should meet, but not exceed, the lofty expectations of fans of the developers' previous games.  The reason that expectations for StarLancer are so high is, of course, because Digital Anvil was founded by a team of developers led by Chris Roberts, who had effectively launched the space-sim genre with the Wing Commander games. While Chris Roberts has been focusing on the development of the far more ambitious Freelancer, his brother Erin Roberts and UK developer Warthog have crafted StarLancer. Warthog and Erin Roberts had previously combined their efforts to produce Privateer 2: The Darkening. The influences of that game and the Wing Commander series are quickly evident in StarLancer, a very traditional space sim.  StarLancer has many of the same strengths and a few of the weaknesses of the previous products of the developers. While other space sims, such as the games in the X-Wing series and, more recently, the FreeSpace games, have made their star-hopping conflicts largely impersonal affairs, the Wing Commander games have focused far more on the experiences of individual pilots. Both approaches have advantages. By personalizing the conflicts, the Wing Commander games make you empathetic to the struggles of the protagonists. On the other hand, by maintaining a more distant perspective, FreeSpace 2 and similar games provide a more strategic view of the games' respective conflicts.  Interestingly, StarLancer straddles both of these approaches. StarLancer's compromise between these extremes works exceptionally well, as it conveys the significance of the epic battles in an intimate manner. You'll never get to know the personalities of your wingmen in StarLancer as well as Wing Commander players know the quirks of wingmates such as Maniac, but your fellow pilots are also not as faceless as they are in most other space sims. In StarLancer, there are dozens of personalities whom you'll eventually become acquainted with - from your wingmen peers to wartime politicians, StarLancer's characters collectively provide you with a range of perspectives from which to view the conflict. There are a number of particularly memorable characters, including a Red Baron-esque German ace and a traitorous fellow pilot - of course, you couldn't possibly have a game produced by the creator of the Wing Commander series without a traitor subplot.  While the premise of a 22nd-century war with the Russians seems ludicrous, and their Eastern Coalition's conduct consistently lives up to our lowest expectations in the campy manner of a Roger Moore Bond flick, its instant familiarity is actually a great strength of StarLancer. Instead of hearing of the exploits of another faceless squadron as in the FreeSpace games, you will instead be provided with insight into the exploits of readily identifiable groups of characters through StarLancer's war updates. It's easier to become empathetically and emotionally involved with the characters when you see recognizable modern imagery. It's an effective gimmick.  Unfortunately, the primary flaws of the developers' previous game, Privateer 2, have also been incorporated into StarLancer. StarLancer's flight model is quirky, and it doesn't convey the sensation of moving in 3D space as smoothly as in most recent space sims. The performance variances between the different flyable ships aren't as pronounced as you would expect, given the ships' respective ratings in various specifications. This perceived problem may have just been exacerbated by the inept artificial intelligence of the computer-controlled pilots - enemy ships fly straight at you and then begin turning, ineffectively trying to home in on your ship. When you're around large capital ships or other objects, the computer-controlled ships really display their incompetence as they constantly smash into fixtures or remain relatively motionless. Unless you doze off and consistently travel in the same direction for a prolonged span of time, your impotent computer opponents will be unable to dent your ship's shields and armor. Since Warthog seems to prefer equipping the fighters in its games with rapidly firing, devastating gunnery, dogfights in StarLancer tend to be pathetically one-sided affairs. Clint Eastwood never had it this easy in Firefox.  However, completing your mission goals isn't as simple as dispatching your foes, primarily because of StarLancer's limited heads-up display. Most missions devolve at some point into protecting a few friendly ships or smaller objects, but the HUD and interface make it extremely difficult to maintain contact with the ships or objects you are supposed to defend. There's no way to program the interface or set up the HUD to allow you to quickly target those friendlies to check their conditions or locations. In addition, rather than having you rely on the same, familiar 3D radar used in the Wing Commander games (or to adopt the even more intuitive system used by the X-Wing games), the developers felt it was appropriate to develop yet another form of 3D radar. Unfortunately, they've managed to concoct the least accessible system yet. Rather than being foiled by the magnificent flying or superior weaponry of your opponents, you'll usually find yourself failing mission goals because of inadequate situational awareness.  The interface and HUD aren't a significant step backward compared with those offered by the Wing Commander games, but they are inadequate given the additional complexity of StarLancer's missions. Simplistic mission design has always been a complaint justly hurled against the Wing Commander games, whereas StarLancer's complex missions are fantastic. Much of StarLancer's story is conveyed through events that occur within missions, and there is a tremendous amount of mission-specific dialogue. Each mission also contains several scripted events depicted from within the game engine. Independence War veterans will be familiar with this effective technique, which always ensures that you get the opportunity to see significant mission events from the best camera perspective. The technique works extremely well at convincingly conveying plot developments without abruptly removing you from the gaming world.  Mission goals are also well varied in StarLancer, and even though the game treats heavy bombers as capital ships, you'll still get plenty of opportunities to bomb large targets. While there aren't as many missions in StarLancer's campaign as there are in a typical space sim, StarLancer's missions are frequently lengthy, so the campaign doesn't feel short. The length of some of the missions also makes the lack of an option to save the game within missions a more notable omission. While no games in the genre have offered the opportunity to save a game within the heat of a battle, since there are usually several stages to each StarLancer mission, the opportunity to save after each stage (an option recently offered in Independence War Deluxe) would have been particularly useful. Still, one of StarLancer's best attributes is its mission design.  StarLancer's graphics and sound are also its strengths. While the musical score pales compared with the haunting tracks in the FreeSpace games, the epic Wing Commander scores of George Oldziey, or the familiar riffs of the Star Wars games, the sound effects in StarLancer are excellent. The ominous sound of a torpedo launch and the screech of a rocket launch are particularly distinctive. StarLancer's graphics are outstanding, and they make exceptionally good use of lighting effects. While ship design isn't inspired - most vehicles are blocky abstractions of each other - some of the fighters have moving components, and the textures are universally detailed. The explosions are convincing, and they create a ton of realistic debris, occasionally including the corpse of your hapless victim. Most capital ships are disappointingly small compared with the dreadnoughts that roamed space in Wing Commander Prophecy or FreeSpace 2, and they lack equivalents to the visceral beam weapons and flak cannons of the ships in the latter game.  StarLancer also offers a number of multiplayer features including, most notably, the opportunity to play through the main campaign cooperatively. Only the X-Wing vs. TIE Fighter expansion Balance of Power previously offered a significant multiplayer campaign to space-sim players, and the gameplay is considerably smoother in StarLancer. Unfortunately, the multiplayer chat dialogue line only lets you type in short sentences, and if you choose to play as a pilot you've created for the single-player game, you'll get mission statistics that are confusingly combined with your single-player results. Pilots keep all of their achievements when starting a new game in either single- or multiplayer, which gives you the advantage of accessing the more powerful fighters in the game prematurely. There is also a handful of competitive multiplayer games, several of which can be played in teams. The competitive multiplayer games include ship power-ups, and they generally emphasize gameplay commonly found in first-person-perspective shooters.  There are no stand-alone missions (in either single- or multiplayer) and there's no way to replay missions you've already completed unless you choose to revert to a game you've manually saved. Some of the game's story elements outside of the missions are tedious, such as walking around your spaceship and watching the newscasts, and the flight models and pilot artificial intelligence aren't up to the genre's standards. But the scripting and story elements within the missions, combined with the immersive graphics and sound effects, still make the campaign engaging. Because of its origin, it's not surprising that StarLancer's strength is its story-driven campaign. While it's a shame that the developers did not fix all the weaknesses that were also found in prior games such as Privateer 2, StarLancer definitely matches, and in several ways improves on, the strengths of those games. --By Desslock --Copyright ©2000 GameSpot Inc. All rights reserved. Reproduction in whole or in part in any form or medium without express written permission of GameSpot is prohibited. -- GameSpot           See more</t>
  </si>
  <si>
    <t>10.25 x 8.75 x 2 inches; 12.8 ounces</t>
  </si>
  <si>
    <t>Task Tools</t>
  </si>
  <si>
    <t>Weekend Warrior Apron with Polyweb Belt 13 Pocket T77250</t>
  </si>
  <si>
    <t>B00002268U</t>
  </si>
  <si>
    <t>https://docs.google.com/document/d/1ZbeAW1VNaGCvJixlSYQXWFMW05eZhq2DRXLCn381-j4/edit</t>
  </si>
  <si>
    <t>https://docs.google.com/document/d/1xRKGoabLyYfZlHFzUtIve-00-PELM0jco0FXPT4dQPg/edit</t>
  </si>
  <si>
    <t>https://www.task-tools.com/</t>
  </si>
  <si>
    <t>https://docs.google.com/document/d/1PL-EMhSjCP0TI7BXDfijBBKs3_eMyYrj-9cbQOV0eu8/edit</t>
  </si>
  <si>
    <t>https://www.amazon.com/s/ref=bl_dp_s_web_0?ie=UTF8&amp;search-alias=aps&amp;field-keywords=Levelution</t>
  </si>
  <si>
    <t>https://m.media-amazon.com/images/I/31T1GQDHTXL._AC_.jpg</t>
  </si>
  <si>
    <t>Guaranteed accuracy of .029 degree per meter Guaranteed for life temperature rated vials (-30 to +250 degrees F) Powdercoated, baked finish in highly visible safety orange Bridged horizontal vials are magnified and visible in the dark Shock absorbing end caps</t>
  </si>
  <si>
    <t>From the Manufacturer          Guaranteed for life temperature rated vials (-300 to 2500F), guaranteed accuracy of .0290 per meter, shock absorbing end caps, bridged horizontal vials which maintain structural integrity and straight edge, extra heavy wall thickness, signature fluorescent orange powder coat finish, and keyed inserts for accessories make Levelution the state-of-the-art precision contractors level. The optional Rafter Hook and 44 Mags Magnet attachments enhance the users ability to secure the level in most any area. For a limited time get the Rafter Hook ($9.95 value) FREE with every level purchased.</t>
  </si>
  <si>
    <t>Guaranteed accuracy of .029 degree per meter</t>
  </si>
  <si>
    <t>Guaranteed for life temperature rated vials (-30 to +250 degrees F)</t>
  </si>
  <si>
    <t>Powdercoated, baked finish in highly visible safety orange</t>
  </si>
  <si>
    <t>Bridged horizontal vials are magnified and visible in the dark</t>
  </si>
  <si>
    <t>Shock absorbing end caps</t>
  </si>
  <si>
    <t>totes</t>
  </si>
  <si>
    <t>Auto Open Wooden Handle J Stick Umbrella Black</t>
  </si>
  <si>
    <t>https://docs.google.com/document/d/13Njkvd7GUh75abEHFDF2g1h8S8R7mSDclmx-wSzubgg/edit</t>
  </si>
  <si>
    <t>https://docs.google.com/document/d/1Sh6BjpkObHfx48cRX7Cie3cFKwd7wYGhKSeXpbKV51Y/edit</t>
  </si>
  <si>
    <t>https://docs.google.com/document/d/1h87nLY2ygX1dqUDjdIF5nXRYh5vk7EqUw_EOjZTTRg4/edit</t>
  </si>
  <si>
    <t>https://www.totes.com/</t>
  </si>
  <si>
    <t>https://docs.google.com/document/d/13S_WxJC7CuSm7XrE_s7E4IsRQbnbdYM2N-xvKz3VGBk/edit</t>
  </si>
  <si>
    <t>Great States</t>
  </si>
  <si>
    <t>14-Inch 5-Blade Push Reel Lawnmower 415-14</t>
  </si>
  <si>
    <t>B00002N660</t>
  </si>
  <si>
    <t>https://docs.google.com/document/d/11IsmoaR4wAzDNo6NDd9p8ix_9SQzAJkNO_tCJcLsq9M/edit</t>
  </si>
  <si>
    <t>https://docs.google.com/document/d/1jfko1hNVRv_F-QFK4mnpz83nNqrRXUp8uR7nRC0QKW4/edit</t>
  </si>
  <si>
    <t>https://docs.google.com/document/d/1S2ExjSKgJBeysyL1mQdYgRjNh6OrLqy8wbaN7F6dU3E/edit</t>
  </si>
  <si>
    <t>https://greatstatesreelmower.com/</t>
  </si>
  <si>
    <t>https://docs.google.com/document/d/19dSs_03Kz8n8HtT0VY_jG4GYMVP_Yb_agDmE8JdtEPI/edit</t>
  </si>
  <si>
    <t>https://www.amazon.com/stores/SwanSpeakers/page/7A374A1A-DA97-4283-A630-C7C290BA9696?is_byline_deeplink=true&amp;deeplink=7A374A1A-DA97-4283-A630-C7C290BA9696&amp;redirect_store_id=7A374A1A-DA97-4283-A630-C7C290BA9696&amp;lp_asin=B00002N660&amp;ref_=ast_bln</t>
  </si>
  <si>
    <t>https://m.media-amazon.com/images/I/41SRYYSE0DL._AC_.gif</t>
  </si>
  <si>
    <t>All weather medium duty hose. 4ply design for lasting durability. Offers excellent kink resistance &amp; knit reinforcing for flexibility.</t>
  </si>
  <si>
    <t>Saddleback Leather Co.</t>
  </si>
  <si>
    <t>Thin Front Pocket Leather Bifold Wallet Tobacco</t>
  </si>
  <si>
    <t>Full Grain Leather Belt Old Bull Tobacco</t>
  </si>
  <si>
    <t>GE</t>
  </si>
  <si>
    <t>Top Load Washer with Agitator 4.2 cu.ft. White GTW335ASNWW</t>
  </si>
  <si>
    <t>Pleasant Hearth</t>
  </si>
  <si>
    <t>Small Wood Burning Stove WS-2417</t>
  </si>
  <si>
    <t>Carson</t>
  </si>
  <si>
    <t>VP Series Compact Waterproof Binoculars 8x25mm VP-825</t>
  </si>
  <si>
    <t>B000A2QTBW</t>
  </si>
  <si>
    <t>Sun Dolphin</t>
  </si>
  <si>
    <t>Scout Elite Canoe 10-Foot Green</t>
  </si>
  <si>
    <t>Rusk</t>
  </si>
  <si>
    <t>CTC Lite 1900 Watt Lightweight Professional Hair Dryer</t>
  </si>
  <si>
    <t>Schott NYC</t>
  </si>
  <si>
    <t>Men's Casual Perfecto Leather Jacket</t>
  </si>
  <si>
    <t>Right Pack</t>
  </si>
  <si>
    <t>https://www.amazon.com/JanSport-Right-Pack-Backpack-Bookbag/dp/B0B2FKG14C?crid=2KO6BSCBKXFQI&amp;dib=eyJ2IjoiMSJ9.kNSU--IJWxvdAClF1E-gcLPkLs7NBel9lPb4X1qNMjLdWVNshrzcLZHXXMCzwE64Z5TSO6UAbjXJwP2wMQFmYVk6MUMEt7cWwicTShveoI68k1y7czDXtDGq4VDQnG54WMmWdkk4Hu6IT6kW-e6oVr264oqLFy0WAHawC-TZFqK0huIaTZ27AqLd0BHqrxPrcDoXLF30wWFz1yOogmQngjjRMa3JC2PZkObJMzlEebs._yG_eo8fygPs75JUP_XeO7VTEjMf2EQ97dTor0-u7lE&amp;dib_tag=se&amp;keywords=jansport%2Bright%2Bpack&amp;qid=1764491613&amp;sbo=RZvfv%2F%2FHxDF%2BO5021pAnSA%3D%3D&amp;sprefix=JanSport%09Right%2BPack%2Caps%2C409&amp;sr=8-4&amp;th=1&amp;linkCode=sl1&amp;tag=bifl04-20&amp;linkId=5826b779ed1f07cf6b7ced4e0328129a&amp;language=en_US&amp;ref_=as_li_ss_tl</t>
  </si>
  <si>
    <t>https://amzn.to/4pEcxII</t>
  </si>
  <si>
    <t>B0B2FKG14C</t>
  </si>
  <si>
    <t>FINAL REVIEW!!</t>
  </si>
  <si>
    <t>https://docs.google.com/document/d/1b1VzcbpqMInFo5hsbWKJwDsITIbEL48azIeNMIt8NHA</t>
  </si>
  <si>
    <t>https://docs.google.com/document/d/1Ol5Riecvg6rzyQqVUPbpphqu5JDL6W06uCLVUT9QfN0/edit</t>
  </si>
  <si>
    <t>https://docs.google.com/document/d/1At-59beNTZm9vrxPXN-3FC_n98YoaFngx2cRThTNWJs/edit</t>
  </si>
  <si>
    <t>https://docs.google.com/document/d/1yC5l2geBl8PzJtBRZ-X2BZBqZ6FpJWi8ufA5XSem5_k/edit</t>
  </si>
  <si>
    <t>https://docs.google.com/document/d/1A_vDprKjw2XKyg_PO9acrvsJUN2TMCuAugqK3yEPDtI/edit</t>
  </si>
  <si>
    <t>https://www.amazon.com/stores/JanSport/page/40AC47DA-DFF1-414D-B735-5BE8495310D1?lp_asin=B0B2FKG14C&amp;ref_=ast_bln&amp;store_ref=bl_ast_dp_brandLogo_sto</t>
  </si>
  <si>
    <t>https://m.media-amazon.com/images/I/61s3hnWEItL._AC_SL1200_.jpg</t>
  </si>
  <si>
    <t>https://m.media-amazon.com/images/I/61s3hnWEItL._AC_SL1200_.jpg, https://m.media-amazon.com/images/I/51hA-w72SBL._AC_SL1200_.jpg, https://m.media-amazon.com/images/I/615H3vM8j3L._AC_SL1200_.jpg, https://m.media-amazon.com/images/I/6171jE-wpiL._AC_SL1200_.jpg, https://m.media-amazon.com/images/I/61upvx+pNVL._AC_SL1200_.jpg, https://m.media-amazon.com/images/I/51lNU9EsKCL._AC_SL1200_.jpg</t>
  </si>
  <si>
    <t>Electronics &gt; Computers &amp; Accessories &gt; Laptop Accessories &gt; Bags, Cases &amp; Sleeves &gt; Backpacks</t>
  </si>
  <si>
    <t>Spacious and Secure Storage: Large main compartment for essentials, with a front pocket organizer and splash-resistant zipper hood. Dedicated Laptop Protection: Includes an interior padded sleeve designed to cushion a 15-inch laptop from bumps and shocks, ensuring your tech stays safe on the go. Enhanced Comfort: Equipped with adjustable, straight-cut padded shoulder straps that make carrying heavy loads more comfortable, reducing strain on your back and shoulders. High-Quality Materials: Crafted from durable Premium Cordura fabric and complemented by a robust suede leather bottom and suede zipper pulls, combining longevity with luxury. Convenient Water Bottle Pocket: Seamlessly integrated side pocket keeps hydration accessible, maintaining the backpack's sleek look. This product is intended for persons 13 years of age and older.</t>
  </si>
  <si>
    <t>Go on adventures or navigate your daily commute with the JanSport Right Pack backpack. Designed for durability and style, this backpack is constructed from premium Cordura® fabric and features a sleek suede bottom, ensuring it stands up to the rigors of everyday use while maintaining an elegant appearance. The backpack offers a roomy main compartment, providing ample space to carry all your essentials, from textbooks and notebooks to clothes and personal items. This makes it an ideal choice for students, professionals, and adventurers alike. Additionally, the interior includes a padded 15-inch laptop sleeve designed to protect your device from bumps and drops, safeguarding your technology wherever you go. For those who value organization, the JanSport Right Pack excels with a front pocket that features a built-in organizer and a zipper hood. The ease of carrying is enhanced by adjustable straight-cut padded shoulder straps, designed to accommodate heavy loads without strain. A fully padded back panel also ensures long-wearing comfort, making this backpack a great choice for extended use. An integrated side bottle pocket adds to the functionality, blending seamlessly with the bag’s design to keep hydration within easy reach without sacrificing style.</t>
  </si>
  <si>
    <t>8.5 x 13 x 18 inches</t>
  </si>
  <si>
    <t>Spacious and Secure Storage: Large main compartment for essentials, with a front pocket organizer and splash-resistant zipper hood.</t>
  </si>
  <si>
    <t>Dedicated Laptop Protection: Includes an interior padded sleeve designed to cushion a 15-inch laptop from bumps and shocks, ensuring your tech stays safe on the go.</t>
  </si>
  <si>
    <t>Enhanced Comfort: Equipped with adjustable, straight-cut padded shoulder straps that make carrying heavy loads more comfortable, reducing strain on your back and shoulders.</t>
  </si>
  <si>
    <t>High-Quality Materials: Crafted from durable Premium Cordura fabric and complemented by a robust suede leather bottom and suede zipper pulls, combining longevity with luxury.</t>
  </si>
  <si>
    <t>Convenient Water Bottle Pocket: Seamlessly integrated side pocket keeps hydration accessible, maintaining the backpack's sleek look. This product is intended for persons 13 years of age and older.</t>
  </si>
  <si>
    <t>&lt;p&gt;A classic that's earned its stripes but showing some cracks in the armor. Old-school JanSport fanatics swear by vintage models, while newer buyers get mixed results.&lt;/p&gt;&lt;ul&gt;&lt;li&gt;&lt;strong&gt;Heritage vs Reality:&lt;/strong&gt; Users report vintage 900D Cordura models lasting 15+ years through military deployments and global adventures, but newer models use thinner materials that don't match the bombproof reputation&lt;/li&gt;&lt;li&gt;&lt;strong&gt;Zipper Roulette:&lt;/strong&gt; Multiple users describe main zipper failures within months to years—one said the zipper gave out within a couple months while another's lasted through 5 combat deployments&lt;/li&gt;&lt;li&gt;&lt;strong&gt;That Suede Bottom:&lt;/strong&gt; Iconic look but functionally frustrating—absorbs water, shows wear quickly, and users hesitate to set it down on wet surfaces&lt;/li&gt;&lt;/ul&gt;&lt;br&gt;&lt;p&gt;&lt;strong&gt;Bottom line:&lt;/strong&gt; Still beats department store junk by miles and the lifetime warranty helps, but if you want true BIFL quality, hunt for a pre-2000s model with thick Cordura fabric&lt;/p&gt;</t>
  </si>
  <si>
    <t>&lt;p&gt;The Right Pack earns high repairability marks thanks to JanSport's lifetime warranty program and simple construction that facilitates user repair.&lt;/p&gt;&lt;ul&gt;&lt;li&gt;&lt;strong&gt;Warranty Support:&lt;/strong&gt; Lifetime warranty covers manufacturing defects, with 3-4 week turnaround time for factory repairs at no charge beyond shipping.&lt;/li&gt;&lt;li&gt;&lt;strong&gt;Construction:&lt;/strong&gt; Simple design with minimal points of failure - mainly zippers and stitching - both commonly repairable with basic skills.&lt;/li&gt;&lt;li&gt;&lt;strong&gt;Parts Access:&lt;/strong&gt; Made with Cordura fabric that can be patched, and standard zippers that can be replaced by local repair shops when warranty isn't practical.&lt;/li&gt;&lt;/ul&gt;&lt;br&gt;&lt;p&gt;&lt;strong&gt;Bottom line:&lt;/strong&gt; Users consistently report decades of service from vintage models, with easy DIY fixes for common issues. The lack of complex electronics, glued components, or proprietary parts makes this a truly repairable product with strong company support.&lt;/p&gt;</t>
  </si>
  <si>
    <t>&lt;p&gt;JanSport offers a comprehensive lifetime warranty on the Right Pack, covering manufacturing defects in materials and workmanship for the original owner—a policy they've maintained since 1967.&lt;/p&gt;&lt;ul&gt;&lt;li&gt;&lt;strong&gt;Coverage:&lt;/strong&gt; Full lifetime protection against manufacturing defects, with repair or replacement at JanSport's discretion.&lt;/li&gt;&lt;li&gt;&lt;strong&gt;Process:&lt;/strong&gt; Customer pays shipping to warranty center, but return shipping is free. Standard processing takes 3-4 weeks, with rush options available.&lt;/li&gt;&lt;li&gt;&lt;strong&gt;Exclusions:&lt;/strong&gt; Normal wear and tear, accidents, negligence, and modifications are not covered—standard limitations for lifetime warranties.&lt;/li&gt;&lt;/ul&gt;&lt;br&gt;&lt;p&gt;&lt;strong&gt;Bottom line:&lt;/strong&gt; JanSport's warranty is well-documented and has a strong reputation for being honored, with many users specifically citing the warranty as a reason for purchase, confirming its value and reliability.&lt;/p&gt;</t>
  </si>
  <si>
    <t xml:space="preserve">&lt;p&gt;&amp;lt;p&amp;gt;No sustainability claims or evidence found in the reviews. Users focus entirely on durability and build quality without mentioning eco-friendly materials, recycled content, or environmental practices.&amp;lt;/p&amp;gt;&amp;lt;ul&amp;gt;&amp;lt;li&amp;gt;&amp;lt;strong&amp;gt;Durability focus:&amp;lt;/strong&amp;gt; Reviews praise Cordura fabric and reinforced construction that lasts for years, which indirectly supports sustainability through longevity&amp;lt;/li&amp;gt;&amp;lt;li&amp;gt;&amp;lt;strong&amp;gt;Lifetime warranty:&amp;lt;/strong&amp;gt; JanSport&amp;#39;s warranty encourages repair over replacement, reducing waste&amp;lt;/li&amp;gt;&amp;lt;li&amp;gt;&amp;lt;strong&amp;gt;No eco details:&amp;lt;/strong&amp;gt; Zero mentions of recycled materials, sustainable sourcing, or carbon footprint in any review&amp;lt;/li&amp;gt;&amp;lt;/ul&amp;gt;&amp;lt;br&amp;gt;&amp;lt;p&amp;gt;&amp;lt;strong&amp;gt;Bottom line:&amp;lt;/strong&amp;gt; Built to last with a repair-first warranty, but lacks transparency on materials sourcing or environmental impact. Classic BIFL durability without modern sustainability credentials.&amp;lt;/p&amp;gt;&lt;/p&gt;
</t>
  </si>
  <si>
    <t>&lt;p&gt;The JanSport Right Pack enjoys exceptional reputation among long-term users for its durability and timeless design. Widely considered a BIFL classic backed by a lifetime warranty that users actively praise.&lt;/p&gt;&lt;ul&gt;&lt;li&gt;&lt;strong&gt;Durability:&lt;/strong&gt; Consistently described as bombproof and tank-like, with many users reporting 10+ years of heavy use with minimal wear.&lt;/li&gt;&lt;li&gt;&lt;strong&gt;Materials:&lt;/strong&gt; Cordura fabric body and suede bottom repeatedly highlighted for quality, though some users note recent models may use lower quality materials than vintage versions.&lt;/li&gt;&lt;li&gt;&lt;strong&gt;Limitations:&lt;/strong&gt; Single main compartment design lacks organization, laptop protection is minimal, and water bottle pocket is too narrow for many users.&lt;/li&gt;&lt;/ul&gt;&lt;br&gt;&lt;p&gt;&lt;strong&gt;Bottom line:&lt;/strong&gt; A true BIFL community favorite despite simple design. Redditors consistently recommend returning to this classic after trying more complex, expensive alternatives - particularly vintage models with the 900D Cordura construction.&lt;/p&gt;</t>
  </si>
  <si>
    <t>The JanSport Right Pack earns its BIFL status primarily through its excellent warranty and strong community reputation, rather than perfect materials. Vintage models with 900D Cordura are the true BIFL champions, while newer versions show some quality regression. Still, this pack outperforms most competitors through repairability, company support, and classic design that avoids trendy but fragile features. Ideal for students and travelers who prioritize simplicity and warranty coverage over organizational features or weather protection.</t>
  </si>
  <si>
    <t>"Vintage models (pre-2000s) significantly outperform newer ones in durability, with potential zipper failures being the most common weak point</t>
  </si>
  <si>
    <t>Exceptionally repairable with simple construction, standard components, and strong warranty support for manufacturing defects</t>
  </si>
  <si>
    <t>Lifetime warranty is consistently honored with 3-4 week turnaround, though shipping costs fall to the customer</t>
  </si>
  <si>
    <t>Value comes from longevity and warranty rather than features—lacks organization, proper laptop protection, and water resistance</t>
  </si>
  <si>
    <t>Users consistently return to this classic after experimenting with more complex, feature-rich alternatives that fail sooner</t>
  </si>
  <si>
    <t>The JanSport Right Pack backpack combines classic styling with dependable performance for daily use. Constructed with premium Cordura fabric and a distinctive suede leather bottom, it features a spacious main compartment, dedicated 15-inch laptop sleeve, and front organizer pocket. Padded shoulder straps distribute weight comfortably, while JanSport's lifetime warranty ensures long-term value for students, commuters, and everyday adventurers.</t>
  </si>
  <si>
    <t>10-15+ years with proper care, vintage models often lasting 20+ years</t>
  </si>
  <si>
    <t>What is the capacity and size of the Right Pack by JanSport?</t>
  </si>
  <si>
    <t>The Right Pack has a capacity of approximately 1709 cubic inches (28 liters) and dimensions of about 17.5" x 12.5" x 5.5" (44.5 x 32 x 14 cm).</t>
  </si>
  <si>
    <t>Does the Right Pack have a laptop compartment?</t>
  </si>
  <si>
    <t>Yes, the Right Pack includes an internal laptop sleeve that fits devices up to approximately 17" x 12.5" (43 x 32 cm).</t>
  </si>
  <si>
    <t>What materials and features make the Right Pack durable?</t>
  </si>
  <si>
    <t>The Right Pack features a suede leather bottom for extra durability, a side water bottle pocket, and is made from a variety of durable fabrics.</t>
  </si>
  <si>
    <t>Is the Right Pack covered by a warranty?</t>
  </si>
  <si>
    <t>Yes, the Right Pack by JanSport comes with a limited lifetime warranty against manufacturing defects in materials and workmanship, applicable to the original owner.</t>
  </si>
  <si>
    <t>How do I adjust the shoulder straps on the Right Pack for a comfortable fit?</t>
  </si>
  <si>
    <t>Adjust the shoulder straps by pulling down and back on the webbing at the bottom of each strap. The pack should fit snugly against your back without sagging or pulling on your shoulders.</t>
  </si>
  <si>
    <t>Excellent lifetime warranty with free repairs</t>
  </si>
  <si>
    <t>Simple design enables easy DIY fixes</t>
  </si>
  <si>
    <t>Vintage models last 15+ years</t>
  </si>
  <si>
    <t>Classic styling with timeless appeal</t>
  </si>
  <si>
    <t>Main zippers prone to failure</t>
  </si>
  <si>
    <t>Newer models use thinner materials</t>
  </si>
  <si>
    <t>Suede bottom absorbs water easily</t>
  </si>
  <si>
    <t>Limited organization features</t>
  </si>
  <si>
    <t>{"frequency":{"frequency":"Monthly","description":"Regular monthly maintenance with quick wipe-downs or brushing keeps your JanSport Right Pack clean and extends its lifespan for years of exploration."},"steps":[{"step":1,"title":"Clean","icon":"clean","description":"Empty all pockets and shake the bag over a bin to remove dust and debris. Use cool water with a soft damp cloth to wipe down the interior and exterior. Never use bleach or harsh detergents, and avoid wetting suede or leather trim on the bag.","products":[{"name":"Soft microfiber cleaning cloth","price":"$5-10"}]},{"step":2,"title":"Maintain","icon":"condition","description":"For the suede leather bottom of the Right Pack, avoid getting it wet during cleaning as it can discolor. Brush the fabric gently to restore texture and maintain the bag's appearance between full cleanings.","products":[{"name":"Soft-bristled brush","price":"$8-12"}]},{"step":3,"title":"Protect","icon":"protect","description":"After cleaning with water, hang your Right Pack to dry completely before using again. Store in a dry location away from direct sunlight to preserve the fabric and suede leather details.","products":[]}]}</t>
  </si>
  <si>
    <t>JanSport Right Pack is primarily manufactured in China, specifically at Keng Tau Handbag Company in Guangdong. However, production is spread across multiple Asian countries including Cambodia and India, with the specific country of origin varying by production run.</t>
  </si>
  <si>
    <t>cordura backpack, laptop bag, school backpack, lifetime warranty, durable daypack, everyday carry, commuter bag, student backpack, jansport, water-resistant</t>
  </si>
  <si>
    <t>College and high school use, Daily commuting, Weekend travel, Everyday carry essentials, Light hiking and outdoor activities</t>
  </si>
  <si>
    <t>""Users report vintage 900D Cordura models lasting 15+ years through military deployments and global adventures." – Reddit user</t>
  </si>
  <si>
    <t>The lack of complex electronics, glued components, or proprietary parts makes this a truly repairable product with strong company support." – BIFL reviewer</t>
  </si>
  <si>
    <t>Farpoint 40</t>
  </si>
  <si>
    <t>https://www.amazon.com/Osprey-Europe-Farpoint-Backpack-Tunnel/dp/B09KQ2VJCW?crid=FOI3SEAKNHVL&amp;dib=eyJ2IjoiMSJ9.Gny2o--2glV7hcBoCQVJCMFbb0t0d94FwqpKX1z8Dzze3337atI0pqLOuKT8H8855EDMf9BhEpkt-BZaW2DZHotDoBXGomXnk3SiFlCcVIyPkjEHK-7R2yHG33EjMZbF62Q62FjvREMLDVNMaEAPoEyar7VIWRt2_VkgUm5w6E1mvozTHRYZNB4yQK-3-811rm3SNF0i3nNMELe_apBCd3lL3tC561TrLWl8B5XW3o_Kjdyb4yAvf0dBXJPyj3QmDR3EVGP6xoDLviQFmbzCSc4q1gz68IfPvut7X_AiAEg.fN-g_3Pdf-bvTCzPZnhMZhCV0-uOScwVxliubllozIo&amp;dib_tag=se&amp;keywords=Osprey%2BFarpoint%2B40&amp;qid=1764491673&amp;sprefix=osprey%2Bfarpoint%2B40%2Caps%2C393&amp;sr=8-6&amp;th=1&amp;linkCode=sl1&amp;tag=bifl04-20&amp;linkId=4584f156732407a99c327b7276979bf9&amp;language=en_US&amp;ref_=as_li_ss_tl</t>
  </si>
  <si>
    <t>https://amzn.to/4ryingE</t>
  </si>
  <si>
    <t>B09KQ2VJCW</t>
  </si>
  <si>
    <t>https://docs.google.com/document/d/1jReC3_xgyt-RwrCkGUPjGzjCVWccQ_D9g4P8UIadXzI</t>
  </si>
  <si>
    <t>https://docs.google.com/document/d/1vd4h5ZxqYzJ2gHjjCbkJcUl4mmQOK2c_-amxNOpevfA/edit</t>
  </si>
  <si>
    <t>https://docs.google.com/document/d/1kem6otPqIRFnm_uI2wzGFaBt7BLxgigXEXh27ZrXMq4/edit</t>
  </si>
  <si>
    <t>https://docs.google.com/document/d/17DnchIXKEzrz6JLYCSe39XRgNwxx8Mi5-mkjehQXiKs/edit</t>
  </si>
  <si>
    <t>https://docs.google.com/document/d/1jIhJH-PJsavsOR7MHu2rgrLd-Qkr_Jl6vDDwm0Y9W2Y/edit</t>
  </si>
  <si>
    <t>https://www.amazon.com/stores/Osprey/page/A53AAA43-A0D8-49E6-BD51-8D3D17DB3DA6?lp_asin=B09KQ2VJCW&amp;ref_=ast_bln&amp;store_ref=bl_ast_dp_brandLogo_sto</t>
  </si>
  <si>
    <t>https://m.media-amazon.com/images/I/81Egri2WivL._AC_SL1500_.jpg</t>
  </si>
  <si>
    <t>https://m.media-amazon.com/images/I/81Egri2WivL._AC_SL1500_.jpg, https://m.media-amazon.com/images/I/71kOB70HvXL._AC_SL1500_.jpg, https://m.media-amazon.com/images/I/717XMd24OjL._AC_SL1500_.jpg, https://m.media-amazon.com/images/I/71LiYkCMEgL._AC_SL1500_.jpg, https://m.media-amazon.com/images/I/71cI9365+VL._AC_SL1500_.jpg, https://m.media-amazon.com/images/I/61tikqaikoL._AC_SL1500_.jpg, https://m.media-amazon.com/images/I/71usujCpS1L._AC_SL1500_.jpg, https://m.media-amazon.com/images/I/61Npcl0sIrL._AC_SL1500_.jpg, https://m.media-amazon.com/images/I/61gkB8pm1lL._AC_SL1500_.jpg, https://m.media-amazon.com/images/I/71C4i6ZxCML._AC_SL1500_.jpg, https://m.media-amazon.com/images/I/61PdBzzuk9L._AC_SL1500_.jpg</t>
  </si>
  <si>
    <t>Sports &amp; Outdoors &gt; Outdoor Recreation &gt; Camping &amp; Hiking &gt; Backpacks, Bags &amp; Accessories &gt; Backpacking Packs &gt; Internal Frame Backpacks</t>
  </si>
  <si>
    <t>Lightweight &amp; Durable - Durable fabrics in high-wear areas combine with smart design to create a lightweight and tough travel pack that will last a lifetime. Stowaway Harness &amp; Hipbelt - The harness stows away for safekeeping while checked and deploys quickly for any path or trail. Quick access zippered 16" laptop and tablet sleeve, External zip toiletry pocket Adjustable torso fit Compatible with Farpoint/Fairview Daypack and is a domestic carry-on size Item Dimensions: 21.7H x 13.8W x 9.1D in; Item Weight: 3.49lb</t>
  </si>
  <si>
    <t>Travel far and light with the Farpoint Family, designed to keep up with fast-moving globetrotters exploring new and exciting places. Despite minimal weights, these full-featured men's packs adopt serious backpacking features from our more technical packs—like fine-tunable torso adjustments, load-lifting LightWire frames and breathable harnesses/hipbelts—blended with practical travel functionality. Internal organization has been optimized for travel purposes and rugged compressions straps keep your carry tight and stable whether you're bringing your whole kit along or slimming down for excursions. The Farpoint 40 is sized to meet most domestic carry-on requirements, making it the perfect one-pack-does-all for streamlined travel. A quick access zippered laptop/tablet sleeve protects devices up to 16" and an external toiletry pocket helps you breeze through security lines. It's compatible with the Farpoint/Fairview Travel Daypack for even more flexibility at your desitination.</t>
  </si>
  <si>
    <t>9.1 x 13.8 x 21.7 inches</t>
  </si>
  <si>
    <t>Lightweight &amp; Durable - Durable fabrics in high-wear areas combine with smart design to create a lightweight and tough travel pack that will last a lifetime.</t>
  </si>
  <si>
    <t>Stowaway Harness &amp; Hipbelt - The harness stows away for safekeeping while checked and deploys quickly for any path or trail.</t>
  </si>
  <si>
    <t>Quick access zippered 16" laptop and tablet sleeve, External zip toiletry pocket</t>
  </si>
  <si>
    <t>Adjustable torso fit</t>
  </si>
  <si>
    <t>Compatible with Farpoint/Fairview Daypack and is a domestic carry-on size</t>
  </si>
  <si>
    <t>&lt;p&gt;The Farpoint 40 is built like a tank and backed by one of the best warranties in the business. Years of heavy travel abuse barely leave a mark on these packs.&lt;/p&gt;&lt;ul&gt;&lt;li&gt;&lt;strong&gt;Bomb-proof construction:&lt;/strong&gt; Users describe it as sturdy as hell with quality materials and high quality YKK zippers that survive 6+ years of global backpacking without damage or defects&lt;/li&gt;&lt;li&gt;&lt;strong&gt;Lifetime protection:&lt;/strong&gt; Osprey's All Mighty Guarantee covers ANY damage forever - manufacturing defects, airline abuse, even your own clumsiness - with free repairs and return shipping&lt;/li&gt;&lt;li&gt;&lt;strong&gt;Minor annoyances:&lt;/strong&gt; Dangling straps need aftermarket keepers, and the laptop sleeve placement could be better, but these are comfort issues not durability concerns&lt;/li&gt;&lt;/ul&gt;&lt;br&gt;&lt;p&gt;&lt;strong&gt;Bottom line:&lt;/strong&gt; Finally, a travel pack that won't fall apart after two trips. The community trusts this thing for multi-year journeys, and Osprey backs it forever. Classic BIFL material.&lt;/p&gt;</t>
  </si>
  <si>
    <t>&lt;p&gt;The Osprey Farpoint 40 offers good repairability backed by an excellent lifetime warranty, though some design aspects limit DIY fixes.&lt;/p&gt;&lt;ul&gt;&lt;li&gt;&lt;strong&gt;Warranty Support:&lt;/strong&gt; Osprey's All Mighty Guarantee provides lifetime coverage for defects and damage with only shipping costs to the user, making professional repair accessible.&lt;/li&gt;&lt;li&gt;&lt;strong&gt;Construction Quality:&lt;/strong&gt; Users consistently note high-quality materials including sturdy YKK zippers and well-sewn seams that withstand years of travel without failure.&lt;/li&gt;&lt;li&gt;&lt;strong&gt;Design Limitations:&lt;/strong&gt; The stowable harness system is complex and users report dangling straps without built-in keepers, requiring third-party solutions or custom fixes.&lt;/li&gt;&lt;/ul&gt;&lt;br&gt;&lt;p&gt;&lt;strong&gt;Bottom line:&lt;/strong&gt; While not designed for easy DIY disassembly, the robust construction limits the need for frequent repairs, and when needed, Osprey's exceptional warranty service handles repairs or replacements with minimal cost to the user.&lt;/p&gt;</t>
  </si>
  <si>
    <t>&lt;p&gt;Osprey's All Mighty Guarantee is a true lifetime warranty that stands out as one of the best in the industry. It covers any bag, regardless of age, for both manufacturing defects and accidental damage.&lt;/p&gt;&lt;ul&gt;&lt;li&gt;&lt;strong&gt;Coverage:&lt;/strong&gt; Full lifetime coverage with no time limit or proof of purchase required. Covers manufacturing defects, wear and tear, and accidental damage.&lt;/li&gt;&lt;li&gt;&lt;strong&gt;Cost:&lt;/strong&gt; Customer only pays shipping to Osprey's repair facility. All repairs and return shipping are free.&lt;/li&gt;&lt;li&gt;&lt;strong&gt;Fulfillment:&lt;/strong&gt; Numerous user testimonials confirm Osprey consistently honors this warranty. Repair turnaround is typically 3-4 weeks, with replacement if repair isn't possible.&lt;/li&gt;&lt;/ul&gt;&lt;br&gt;&lt;p&gt;&lt;strong&gt;Bottom line:&lt;/strong&gt; This is a genuine BIFL warranty with real-world confirmation of Osprey honoring claims across decades, making it a major factor in purchasing decisions for frequent travelers.&lt;/p&gt;</t>
  </si>
  <si>
    <t xml:space="preserve">&lt;p&gt;&amp;lt;p&amp;gt;Users don&amp;#39;t mention environmental impact, recycled materials, or eco-friendly practices in their reviews — they&amp;#39;re too busy praising the lifetime warranty and bombproof construction.&amp;lt;/p&amp;gt;&amp;lt;ul&amp;gt;&amp;lt;li&amp;gt;&amp;lt;strong&amp;gt;Built to last:&amp;lt;/strong&amp;gt; Multiple reviewers say the pack feels sturdy as hell with quality materials that should withstand robust traveling for years&amp;lt;/li&amp;gt;&amp;lt;li&amp;gt;&amp;lt;strong&amp;gt;Lifetime warranty:&amp;lt;/strong&amp;gt; Osprey&amp;#39;s All Mighty Guarantee means they&amp;#39;ll repair or replace damaged bags forever, keeping them out of landfills&amp;lt;/li&amp;gt;&amp;lt;li&amp;gt;&amp;lt;strong&amp;gt;No green claims:&amp;lt;/strong&amp;gt; Zero mentions of recycled fabrics, sustainable sourcing, or carbon footprint in any review content&amp;lt;/li&amp;gt;&amp;lt;/ul&amp;gt;&amp;lt;br&amp;gt;&amp;lt;p&amp;gt;&amp;lt;strong&amp;gt;Bottom line:&amp;lt;/strong&amp;gt; This pack earns sustainability points purely through durability and repairability, not through any eco-materials or green manufacturing — it&amp;#39;s a BIFL winner that happens to be better than disposable gear.&amp;lt;/p&amp;gt;&lt;/p&gt;
</t>
  </si>
  <si>
    <t>&lt;p&gt;The Osprey Farpoint 40 is widely regarded as a gold standard for one-bag travel with exceptional durability. Redditors consistently praise it as a BIFL item that lasts through years of heavy use.&lt;/p&gt;&lt;ul&gt;&lt;li&gt;&lt;strong&gt;Strengths:&lt;/strong&gt; Users highlight its perfect carry-on compliance across airlines, comfortable harness system, and versatile design. The lifetime warranty is frequently cited as a major selling point.&lt;/li&gt;&lt;li&gt;&lt;strong&gt;Weaknesses:&lt;/strong&gt; The main complaints involve dangling straps without keepers, limited small-item organization, and an awkwardly placed laptop compartment that affects weight distribution.&lt;/li&gt;&lt;li&gt;&lt;strong&gt;Community consensus:&lt;/strong&gt; Many users report their Farpoints still functioning perfectly after 5-10 years of global travel. It's considered an investment piece.&lt;/li&gt;&lt;/ul&gt;&lt;br&gt;&lt;p&gt;&lt;strong&gt;Bottom line:&lt;/strong&gt; Despite minor design flaws, the backpack's durability and Osprey's legendary warranty make this a true BIFL product with overwhelming community endorsement across r/BuyItForLife, r/onebag and travel forums.&lt;/p&gt;</t>
  </si>
  <si>
    <t>The Osprey Farpoint 40 earns its BIFL status with exceptional durability and industry-leading warranty protection. It's a tank-like travel companion backed by Osprey's no-questions-asked repair guarantee. Perfect for serious travelers who prioritize reliability and longevity over organization features. The pack shows minimal wear after years of global adventuring, and when damage does occur, Osprey covers everything from zipper failures to airline handling disasters. Minor design quirks like dangling straps and suboptimal laptop placement don't undermine its core strength as a truly lifetime investment.</t>
  </si>
  <si>
    <t>"Survives 5-10 years of global travel abuse with minimal signs of wear or failure</t>
  </si>
  <si>
    <t>Complex harness system limits DIY repairs but rarely breaks; Osprey handles everything when it does</t>
  </si>
  <si>
    <t>All Mighty Guarantee provides true lifetime coverage for any damage with only shipping costs to user</t>
  </si>
  <si>
    <t>Premium price justified by decade-plus lifespan and elimination of replacement costs</t>
  </si>
  <si>
    <t>Universally praised for airline compliance and durability; consistent complaints about dangling straps and laptop placement</t>
  </si>
  <si>
    <t>The Osprey Farpoint 40 is a durable travel backpack built for long-term global adventures. Featuring high-quality YKK zippers, sturdy construction, and airline-compliant dimensions, this pack offers the perfect balance of capacity and portability. The stowable harness system, adjustable torso fit, and dedicated laptop sleeve make it versatile for various travel scenarios. Backed by Osprey's legendary All Mighty Guarantee, this pack delivers exceptional value.</t>
  </si>
  <si>
    <t>10+ years of regular use, with Osprey's lifetime warranty covering any damage indefinitely</t>
  </si>
  <si>
    <t>Is the Osprey Farpoint 40 carry-on compliant?</t>
  </si>
  <si>
    <t>Yes, the Osprey Farpoint 40 is designed to meet most domestic and international airline carry-on size requirements, with dimensions of approximately 22 x 14 x 9 inches (55.9 x 35.6 x 22.9 cm).</t>
  </si>
  <si>
    <t>How much does the Osprey Farpoint 40 weigh?</t>
  </si>
  <si>
    <t>The Osprey Farpoint 40 weighs about 3.486 lbs (1.58 kg), which is slightly heavier than some competitors due to its quality materials and padding.</t>
  </si>
  <si>
    <t>What is the capacity of the Osprey Farpoint 40?</t>
  </si>
  <si>
    <t>The Osprey Farpoint 40 has a capacity of 40 liters, which is suitable for most travelers and fits within carry-on limits for most airlines.</t>
  </si>
  <si>
    <t>Does the Osprey Farpoint 40 have a laptop compartment?</t>
  </si>
  <si>
    <t>Yes, the Osprey Farpoint 40 features an internal laptop sleeve that can accommodate laptops up to 16 inches in size.</t>
  </si>
  <si>
    <t>Can the shoulder straps and hip belt be stowed away on the Osprey Farpoint 40?</t>
  </si>
  <si>
    <t>Yes, the Osprey Farpoint 40 allows you to stow away both the shoulder straps and hip belt, making it easier to check the bag if needed.</t>
  </si>
  <si>
    <t>Exceptional durability over 5-10 years</t>
  </si>
  <si>
    <t>Lifetime warranty covers any damage</t>
  </si>
  <si>
    <t>Perfect carry-on size for all airlines</t>
  </si>
  <si>
    <t>High-quality YKK zippers resist failure</t>
  </si>
  <si>
    <t>Dangling straps without built-in keepers</t>
  </si>
  <si>
    <t>Poor laptop compartment placement affects balance</t>
  </si>
  <si>
    <t>Limited organization for smaller items</t>
  </si>
  <si>
    <t>Not designed for easy DIY repairs</t>
  </si>
  <si>
    <t>{"frequency":{"frequency":"As Needed","description":"Clean and maintain after trips or when visibly dirty to ensure long-term durability"},"steps":[{"step":1,"title":"Clean","icon":"clean","description":"Empty the pack and remove any food, dirt, or spills. Hand wash with mild detergent and warm water in a bathtub or sink. Avoid washing machines and harsh chemicals. Clean zippers with mild soap, warm water, and a soft brush.","products":[{"name":"Nikwax Tech Wash","price":"$15"}]},{"step":2,"title":"Condition / Maintain","icon":"condition","description":"Rinse thoroughly and hang to dry in a well-ventilated area, away from direct sunlight. Use a toothbrush to clean zippers and hard-to-reach areas. Regularly inspect for wear and repair promptly.","products":[{"name":"Nikwax Tent &amp; Gear Solar Proof","price":"$20"}]},{"step":3,"title":"Protect / Store","icon":"protect","description":"Store in a cool, dry place away from direct sunlight. Keep the pack empty and partially open to prevent moisture buildup and odors. Avoid compressing for long periods.","products":[]}]}</t>
  </si>
  <si>
    <t>The Osprey Farpoint 40 is manufactured in Vietnam</t>
  </si>
  <si>
    <t>travel backpack, carry-on luggage, osprey pack, one-bag travel, laptop backpack, durable backpack, lifetime warranty, stowable harness, travel gear</t>
  </si>
  <si>
    <t>One-bag international travel, Weekend getaways, Carry-on only flights, Urban commuting, Light hiking and day trips</t>
  </si>
  <si>
    <t>""Users describe it as sturdy as hell with quality materials and high quality YKK zippers that survive 6+ years of global backpacking without damage." – Reddit travel forums</t>
  </si>
  <si>
    <t>Despite minor design flaws, many users report their Farpoints still functioning perfectly after 5-10 years of global travel." – r/onebag community</t>
  </si>
  <si>
    <t>Goruck</t>
  </si>
  <si>
    <t>GR1</t>
  </si>
  <si>
    <t>https://www.amazon.com/GORUCK-Rucker-4-0-20L-Black/dp/B0DDZPCXZD?th=1&amp;linkCode=sl1&amp;tag=bifl04-20&amp;linkId=1e1d66a4622fc738283f375c0498719f&amp;language=en_US&amp;ref_=as_li_ss_tl</t>
  </si>
  <si>
    <t>https://amzn.to/3M6kY10</t>
  </si>
  <si>
    <t>B0DDZPCXZD</t>
  </si>
  <si>
    <t>https://docs.google.com/document/d/18zxCfDRp8ek1s8HOZgGkw-2Bd9KCWjCg2jhmkfxsAHI</t>
  </si>
  <si>
    <t>https://docs.google.com/document/d/1siWXw-8mJQeq23gzMVliFKVuIZVpl26Pb0A-62MxoAY/edit</t>
  </si>
  <si>
    <t>https://docs.google.com/document/d/1aX8UEcwuVsRAcE9ymstCALXPT6rO7KEl5st8srq5QmU/edit</t>
  </si>
  <si>
    <t>https://docs.google.com/document/d/1OD6lQRVKo17qBiepIt3OdI1PsHRJuvz1kuvQRc6OoTg/edit</t>
  </si>
  <si>
    <t>https://docs.google.com/document/d/1aaJEQNy1DwnHuGHuuXGyKYdKCsRdnweoVpTLCnO2EuM/edit</t>
  </si>
  <si>
    <t>https://www.amazon.com/stores/GORUCK/page/722D7D0C-1617-4E0F-835F-67DCEE324182?lp_asin=B0DDZPCXZD&amp;ref_=ast_bln&amp;store_ref=bl_ast_dp_brandLogo_sto</t>
  </si>
  <si>
    <t>https://m.media-amazon.com/images/I/61vvREzO3CL._AC_SL1200_.jpg</t>
  </si>
  <si>
    <t>https://m.media-amazon.com/images/I/61vvREzO3CL._AC_SL1200_.jpg, https://m.media-amazon.com/images/I/71a5tuddh9L._AC_SL1200_.jpg, https://m.media-amazon.com/images/I/71qI-SAtvJL._AC_SL1500_.jpg, https://m.media-amazon.com/images/I/81ib+51Gn2L._AC_SL1500_.jpg, https://m.media-amazon.com/images/I/71B+NuvJQZL._AC_SL1500_.jpg, https://m.media-amazon.com/images/I/71FQR5A6OjL._AC_SL1500_.jpg, https://m.media-amazon.com/images/I/81JM1HMsFaL._AC_SL1500_.jpg, https://m.media-amazon.com/images/I/71BSKMIeMLL._AC_SL1500_.jpg, https://m.media-amazon.com/images/I/8145BukEqsL._AC_SL1500_.jpg</t>
  </si>
  <si>
    <t>Sports &amp; Outdoors &gt; Hunting &amp; Fishing &gt; Tactical &amp; Personal Defense &gt; Tactical Bags &amp; Packs &gt; Tactical Backpacks</t>
  </si>
  <si>
    <t>PURPOSE BUILT FOR RUCKING: The Rucker revolutionized the fitness category of rucking (carrying weight on your back). These bags are purpose built for rucking with an elevated pocket designed for Ruck Plates, reinforced construction, extra padded straps and multiple handles to make it a versatile training tool. The Rucker helps you to get stronger one rep and one mile at a time. Compatible with our hip belt (sold separately). SUPER STRAPS: Thin straps cutting into your neck is the last thing you want while carrying weight. The Rucker straps are wide, reinforced, and extra padded to create the smoothest possible rucking experience. To build the straps, two premium high-density polyethylene foams are heat laminated together to form a permanent bond. The interior foam provides superior cushioning against your shoulder, and the exterior foam provides outstanding durability and impact resistance. HIGH AND STABLE WEIGHT - Keeping the Ruck Plates high on your back, stable, and evenly distributed puts you in the best position to gain strength while rucking. The elevated Ruck Plate pockets keep the weights from bouncing around the bottom of your bag, and lets you scale up to 75LBs of Ruck Plates (we recommend starting 20LB). BACK SUPPORT: Raised padding along the bottom of the Rucker provides ergonomic lumbar support that protects your spine and helps to brace your core. The back panel’s 210D Cordura fabric is smooth and moves with you instead of rubbing against your clothes. Closed-cell foam repels moisture to prevent sweat and rain from damaging your ruck. A built-in frame sheet adds structural integrity to your rucksack, and allows you to carry more weight comfortably. VERSATILE 20L CAPACITY: Compact yet spacious enough to carry essential gear, making it ideal for both fitness and everyday use. PATENTED: GORUCK obsesses over revolutionizing the fitness category of rucking and designing the world’s best, toughest gear for you. As we invent the best products, we protect our inventions with patents. We have one issued patent for the Rucker - US 12053080.</t>
  </si>
  <si>
    <t>5 x 11.5 x 18 inches</t>
  </si>
  <si>
    <t>PURPOSE BUILT FOR RUCKING: The Rucker revolutionized the fitness category of rucking (carrying weight on your back). These bags are purpose built for rucking with an elevated pocket designed for Ruck Plates, reinforced construction, extra padded straps and multiple handles to make it a versatile training tool. The Rucker helps you to get stronger one rep and one mile at a time. Compatible with our hip belt (sold separately).</t>
  </si>
  <si>
    <t>SUPER STRAPS: Thin straps cutting into your neck is the last thing you want while carrying weight. The Rucker straps are wide, reinforced, and extra padded to create the smoothest possible rucking experience. To build the straps, two premium high-density polyethylene foams are heat laminated together to form a permanent bond. The interior foam provides superior cushioning against your shoulder, and the exterior foam provides outstanding durability and impact resistance.</t>
  </si>
  <si>
    <t>HIGH AND STABLE WEIGHT - Keeping the Ruck Plates high on your back, stable, and evenly distributed puts you in the best position to gain strength while rucking. The elevated Ruck Plate pockets keep the weights from bouncing around the bottom of your bag, and lets you scale up to 75LBs of Ruck Plates (we recommend starting 20LB).</t>
  </si>
  <si>
    <t>BACK SUPPORT: Raised padding along the bottom of the Rucker provides ergonomic lumbar support that protects your spine and helps to brace your core. The back panel’s 210D Cordura fabric is smooth and moves with you instead of rubbing against your clothes. Closed-cell foam repels moisture to prevent sweat and rain from damaging your ruck. A built-in frame sheet adds structural integrity to your rucksack, and allows you to carry more weight comfortably.</t>
  </si>
  <si>
    <t>VERSATILE 20L CAPACITY: Compact yet spacious enough to carry essential gear, making it ideal for both fitness and everyday use.</t>
  </si>
  <si>
    <t>&lt;p&gt;Finally, something built right. The GR1 lives up to its legendary status with 1000D Cordura fabric and YKK zippers that owners say remain bombproof after years of abuse. Users report their bags are built like a tank and only get better with time after a decade-plus of daily use.&lt;/p&gt;&lt;ul&gt;&lt;li&gt;&lt;strong&gt;Materials:&lt;/strong&gt; Multiple owners confirm the 1000D Cordura holds up flawlessly with one user saying they've been abusive and it developed only a small hole after 12 years, which GORUCK repaired better than new&lt;/li&gt;&lt;li&gt;&lt;strong&gt;Real-world testing:&lt;/strong&gt; Users describe carrying heavy loads 3 times weekly for 9 months straight without any wear, tearing, or failure under load, with straps staying comfortable without rubbing&lt;/li&gt;&lt;li&gt;&lt;strong&gt;SCARS warranty:&lt;/strong&gt; The lifetime guarantee covers normal wear completely free, with owners praising how GORUCK reinforced weak spots and made bags better than new during repairs&lt;/li&gt;&lt;/ul&gt;&lt;br&gt;&lt;p&gt;&lt;strong&gt;Bottom line:&lt;/strong&gt; At $175 (if that's accurate), you're getting a bag that'll outlive you. The community consensus is clear: this is heirloom-grade gear that justifies every penny through decades of hard use.&lt;/p&gt;</t>
  </si>
  <si>
    <t>&lt;p&gt;The GORUCK GR1 stands out as a highly repairable pack with exceptional manufacturer support through their SCARS Lifetime Guarantee program.&lt;/p&gt;&lt;ul&gt;&lt;li&gt;&lt;strong&gt;Repair Service:&lt;/strong&gt; GORUCK offers comprehensive free repairs for normal wear and tear through their in-house SCARS technicians in Florida, no proof of purchase needed.&lt;/li&gt;&lt;li&gt;&lt;strong&gt;Customization Options:&lt;/strong&gt; Users report sending heavily used bags for repair and getting them back in better-than-new condition with reinforced weak spots.&lt;/li&gt;&lt;li&gt;&lt;strong&gt;Construction Quality:&lt;/strong&gt; Multiple long-term owners (some 10+ years) report the bag withstanding extreme abuse with minimal damage, using phrases like built like a tank for the straps and materials.&lt;/li&gt;&lt;/ul&gt;&lt;br&gt;&lt;p&gt;&lt;strong&gt;Bottom line:&lt;/strong&gt; The GR1 earns its BIFL status through both exceptional durability and unmatched repair support, with numerous accounts of bags being professionally restored after years of heavy use.&lt;/p&gt;</t>
  </si>
  <si>
    <t>&lt;p&gt;GORUCK's SCARS Lifetime Guarantee is among the best in the industry, offering genuine lifetime coverage without requiring proof of purchase.&lt;/p&gt;&lt;ul&gt;&lt;li&gt;&lt;strong&gt;Coverage:&lt;/strong&gt; Full lifetime warranty that includes free repairs for normal wear and tear, not just manufacturing defects.&lt;/li&gt;&lt;li&gt;&lt;strong&gt;Customer Experience:&lt;/strong&gt; Users consistently report excellent warranty service, with GORUCK repairing heavily used bags and returning them in better-than-new condition.&lt;/li&gt;&lt;li&gt;&lt;strong&gt;Verification:&lt;/strong&gt; Multiple Reddit users confirm having successfully used the warranty service after years of abuse, with one noting their bag was repaired, reinforced, and returned in better condition than new after 12+ years of use.&lt;/li&gt;&lt;/ul&gt;&lt;br&gt;&lt;p&gt;&lt;strong&gt;Bottom line:&lt;/strong&gt; GORUCK sets the gold standard for warranties with their no-questions-asked SCARS Lifetime Guarantee that's actually honored, making the high purchase price more justifiable as a true lifetime investment.&lt;/p&gt;</t>
  </si>
  <si>
    <t xml:space="preserve">&lt;p&gt;&amp;lt;p&amp;gt;No sustainability information found in the provided reviews. Users focus entirely on durability, comfort, and performance without mentioning materials sourcing, environmental impact, or eco-friendly practices.&amp;lt;/p&amp;gt;&amp;lt;ul&amp;gt;&amp;lt;li&amp;gt;&amp;lt;strong&amp;gt;Durability focus:&amp;lt;/strong&amp;gt; Multiple reviewers praise the tank-like construction and lifetime warranty, which indirectly supports sustainability through longevity&amp;lt;/li&amp;gt;&amp;lt;li&amp;gt;&amp;lt;strong&amp;gt;SCARS repair program:&amp;lt;/strong&amp;gt; The lifetime guarantee includes free repairs for normal wear, extending product life significantly&amp;lt;/li&amp;gt;&amp;lt;li&amp;gt;&amp;lt;strong&amp;gt;No eco claims:&amp;lt;/strong&amp;gt; Reviews contain zero mentions of recycled materials, carbon footprint, or environmental certifications&amp;lt;/li&amp;gt;&amp;lt;/ul&amp;gt;&amp;lt;br&amp;gt;&amp;lt;p&amp;gt;&amp;lt;strong&amp;gt;Bottom line:&amp;lt;/strong&amp;gt; While the GR1 scores high on longevity (a key sustainability factor), there&amp;#39;s no evidence of broader environmental responsibility in materials or manufacturing based on these reviews.&amp;lt;/p&amp;gt;&lt;/p&gt;
</t>
  </si>
  <si>
    <t>&lt;p&gt;The GORUCK GR1 is consistently praised across Reddit as a true BIFL icon with legendary durability. The backpack has earned cult-like devotion among long-term users who view it as the gold standard for rugged, minimalist packs.&lt;/p&gt;&lt;ul&gt;&lt;li&gt;&lt;strong&gt;Proven Durability:&lt;/strong&gt; Many users report 10+ years of hard use with their GR1 still going strong, backed by GORUCK's excellent SCARS warranty service that repairs even heavily abused bags&lt;/li&gt;&lt;li&gt;&lt;strong&gt;Core Complaints:&lt;/strong&gt; No external water bottle pocket and poor back ventilation are the most common functional criticisms; high price ($300+) remains the primary purchase barrier&lt;/li&gt;&lt;li&gt;&lt;strong&gt;Community Sentiment:&lt;/strong&gt; The GR1 is often the benchmark against which all other bags are judged, with owners expressing unusual brand loyalty and pride&lt;/li&gt;&lt;/ul&gt;&lt;br&gt;&lt;p&gt;&lt;strong&gt;Bottom line:&lt;/strong&gt; Despite its premium price, the GR1 has earned its BIFL reputation through exceptional construction quality and versatility that justifies the investment for thousands of loyal users.&lt;/p&gt;</t>
  </si>
  <si>
    <t>The GORUCK GR1 earns its legendary BIFL status with uncompromising construction (1000D Cordura, YKK zippers) and an exemplary lifetime warranty that's actually honored. This is heirloom-quality gear that improves with age and will outlast most owners. Perfect for those who value bombproof reliability and minimal design over features like external pockets. While the price is steep, the decades of service and no-questions-asked repair program make it a genuine lifetime investment that pays for itself through years of hard use.</t>
  </si>
  <si>
    <t>"Bombproof 1000D Cordura construction withstands 10+ years of heavy abuse while developing character rather than wear</t>
  </si>
  <si>
    <t>SCARS repair program doesn't just fix damage—technicians actually reinforce weak points and return bags better than new</t>
  </si>
  <si>
    <t>No-receipt lifetime warranty covers normal wear and tear, not just manufacturing defects, setting the gold standard</t>
  </si>
  <si>
    <t>Premium price ($300+) is justified by multi-decade lifespan and transferable warranty protection</t>
  </si>
  <si>
    <t>Lacks external water bottle pocket and back ventilation—the two consistent complaints in a sea of praise</t>
  </si>
  <si>
    <t>The GORUCK GR1 is a battle-tested backpack constructed with military-grade 1000D Cordura fabric and YKK zippers that endure years of heavy use. Its minimalist design offers tactical functionality with reinforced stress points and comfortable straps that improve with age. Backed by GORUCK's legendary SCARS Lifetime Guarantee, this 20L pack combines exceptional durability with versatile everyday utility for an heirloom-quality investment.</t>
  </si>
  <si>
    <t>10-15+ years of daily use, with proper repairs potentially extending lifespan indefinitely</t>
  </si>
  <si>
    <t>Is the GR1 backpack waterproof?</t>
  </si>
  <si>
    <t>The GR1 backpack is not fully waterproof but is highly water resistant and rainproof. The fabric is tightly stitched so it would need to be submerged for over 53 seconds before water enters. For added protection, a rain cover can be used. The zippers are waterproof Aquaguard type on some versions, enhancing moisture resistance.</t>
  </si>
  <si>
    <t>What are the dimensions and capacity of the GR1 backpack?</t>
  </si>
  <si>
    <t>The GR1 backpack comes in a 26-liter version with dimensions approximately 20 in x 12 in x 6.75 in (50.8 x 30.5 x 17.1 cm) and weighs about 3.2 pounds (1.5 kg). There is also a smaller 21-liter version available with slightly different sizing.</t>
  </si>
  <si>
    <t>Does the GR1 have a laptop compartment and how is it protected?</t>
  </si>
  <si>
    <t>Yes, the GR1 features a bombproof laptop compartment separate from the main compartment. It includes extra reinforcement and a removable hard plastic frame sheet that stabilizes the compartment, allowing secure transport of laptops even in rugged environments.</t>
  </si>
  <si>
    <t>Can the GR1 be used for rucking with added weight?</t>
  </si>
  <si>
    <t>Yes, the GR1 is suitable for rucking and carrying heavy loads. It has reinforced stitching and padding on shoulder straps and handles to carry heavier weight. Users have reported carrying upwards of 23 pounds comfortably after breaking the pack in.</t>
  </si>
  <si>
    <t>Does the GR1 come with a hip belt or load-lifter straps?</t>
  </si>
  <si>
    <t>The GR1 does not come with a hip belt or load-lifter straps in the box. A hip belt can be purchased separately and attached via MOLLE webbing. The pack also lacks load-lifter straps but its design sits close to the back to minimize the need for them for smaller loads.</t>
  </si>
  <si>
    <t>Bombproof durability with 1000D Cordura fabric</t>
  </si>
  <si>
    <t>SCARS Lifetime Guarantee covers normal wear</t>
  </si>
  <si>
    <t>Repairs make bag better than new</t>
  </si>
  <si>
    <t>10+ years proven lifespan under heavy use</t>
  </si>
  <si>
    <t>Premium price point ($300+)</t>
  </si>
  <si>
    <t>No external water bottle pocket</t>
  </si>
  <si>
    <t>Poor back ventilation causes sweating</t>
  </si>
  <si>
    <t>{"frequency":{"frequency":"As Needed, after heavy use or exposure to mud and dirt","description":"Clean your GR1 promptly after muddy or dirty use to prevent debris from binding to fabric and zippers, ensuring smooth operation and longevity."},"steps":[{"step":1,"title":"Clean","icon":"clean","description":"Empty and unzip all compartments. Hose down or soak the backpack in water with mild soap, using a soft brush to remove mud and dirt from fabric and seams. Pay special attention to cleaning out debris from zippers before running them to avoid wear.","products":[{"name":"Mild Dish Soap","price":"$5-10"},{"name":"Soft Bristled Brush","price":"$10-15"}]},{"step":2,"title":"Condition / Maintain","icon":"condition","description":"Once dry, lubricate zippers to maintain smooth action without attracting dirt. Avoid wet lubricants; instead, use dry methods such as rubbing beeswax, bar soap (e.g., Irish Spring), or a specialized zipper wax.","products":[{"name":"Bee Wax Bar","price":"$7-12"},{"name":"Irish Spring Bar Soap","price":"$3"}]},{"step":3,"title":"Protect / Store","icon":"protect","description":"Store the GR1 in a dry, ventilated space with all compartments unzipped to prevent moisture buildup. Avoid compressing or crushing the bag to maintain its structure and frame sheet stability.","products":[]}]}</t>
  </si>
  <si>
    <t>Multiple</t>
  </si>
  <si>
    <t>GR1 is manufactured in both USA and Vietnam depending on the model. Limited edition and USA versions are made in the USA, while black GR1s and standard colorways are manufactured in Saigon, Vietnam. GORUCK clearly labels which country each product is made in so customers can choose.</t>
  </si>
  <si>
    <t>tactical backpack, cordura pack, lifetime warranty, rucking gear, everyday carry, military grade, travel backpack, durable bag, repairable luggage, goruck</t>
  </si>
  <si>
    <t>Daily commuting, Fitness rucking, Weekend travel, Tactical training, Outdoor adventures</t>
  </si>
  <si>
    <t>""I've been abusive with mine and it developed only a small hole after 12 years, which GORUCK repaired better than new." – Reddit user</t>
  </si>
  <si>
    <t>This is a bag that'll outlive you. The community consensus is clear: this is heirloom-grade gear that justifies every penny." – BIFL reviewer</t>
  </si>
  <si>
    <t>Patagonia</t>
  </si>
  <si>
    <t>Black Hole</t>
  </si>
  <si>
    <t>https://www.amazon.com/Patagonia-Black-Hole-Mini-MLC/dp/B0BXPWMRCR?crid=3OHIWKNU7F8S0&amp;dib=eyJ2IjoiMSJ9.OTt0H1Ki0dScvo5-yTP-NGfSZQX56Is_xNTacoMYwegPMaUyjuW33bL5jkNUCINoSf0W-buTw1aGW5QWUAwCo9_-5b4aXkxeeFc83h7Hye2Yh4uoNjD2_jG994SQFZ6FTtJ5X0_g9MhJqVaPvuVGnfDQbjk4dpG9-1UrdukqQ_qWp_JZu94d6nFRpag8aGUhyaHrBYI8GZE0alDfxL7EPq1c-GOMwOTElOUxlXfAuJOx_GJ7TAwIOAPRe-D-yjapRHDjxQdMR_JCQlhCIiun4280ONdf5B-INJwmjWR6SGA.xKbQu8mrYpfj3Zoqpb2qmEN5ufRC4lBNoo3ThpjEP3A&amp;dib_tag=se&amp;keywords=patagonia%2Bblack%2Bhole&amp;qid=1764491840&amp;sprefix=Patagonia%09Black%2BHole%2Caps%2C379&amp;sr=8-1&amp;th=1&amp;linkCode=sl1&amp;tag=bifl04-20&amp;linkId=8ca4cd03a42dbdab7a73d6f3c9cb056c&amp;language=en_US&amp;ref_=as_li_ss_tl</t>
  </si>
  <si>
    <t>https://amzn.to/4p2wWqW</t>
  </si>
  <si>
    <t>B0BXPWMRCR</t>
  </si>
  <si>
    <t>https://docs.google.com/document/d/1bQ5CfN20ci05NNOZWDL1w_LgoRjG9XW39NQKxUzctFI</t>
  </si>
  <si>
    <t>https://docs.google.com/document/d/1QzVv28GX12vT3a3-Hs2FbbtM9xlpNIS5mC1JNeAZMHE/edit</t>
  </si>
  <si>
    <t>https://docs.google.com/document/d/1KIG41scCuCcrAfLk39Y9On20zpCQYp4serP9a9ZO07A/edit</t>
  </si>
  <si>
    <t>https://docs.google.com/document/d/1am5rftIqmcLHrwEbLHIKV6ZjP8Mcn5mDNsmznD_gwlQ/edit</t>
  </si>
  <si>
    <t>https://docs.google.com/document/d/1fBZvLRSlTl88MFcfDAv-tsqEt35cpn_m3-Jext1R6cQ/edit</t>
  </si>
  <si>
    <t>https://www.amazon.com/Patagonia/b/ref=bl_dp_s_web_2598225011?ie=UTF8&amp;node=2598225011&amp;field-lbr_brands_browse-bin=Patagonia</t>
  </si>
  <si>
    <t>https://m.media-amazon.com/images/I/71WmQHC-i3L._AC_SL1500_.jpg</t>
  </si>
  <si>
    <t>https://m.media-amazon.com/images/I/71WmQHC-i3L._AC_SL1500_.jpg, https://m.media-amazon.com/images/I/71o7prdslAL._AC_SL1500_.jpg, https://m.media-amazon.com/images/I/71oo0goTydL._AC_SL1500_.jpg, https://m.media-amazon.com/images/I/71z5uQZjT9L._AC_SL1500_.jpg</t>
  </si>
  <si>
    <t>Item Number: 49307 Intelligent Organization with Multiple Pockets Adaptable Laptop Compartment Triple Carrying Modes Comfortable Hip Belt and Shoulder Strap Attach Additional Gear with Lash Points</t>
  </si>
  <si>
    <t>The compact Patagonia Black Hole Mini MLC 30L delivers the robustness and flexibility of its larger counterpart in a size ideal for brief trips. Crafted with 100% recycled materials and a tough TPU-film laminate, this lightweight, durable bag adheres to airline carry-on dimensions. Easily switch between backpack, shoulder bag, and duffel modes, ensuring your belongings remain organized, whether you're traveling through airports or commuting locally.</t>
  </si>
  <si>
    <t>Item Number: 49307</t>
  </si>
  <si>
    <t>Intelligent Organization with Multiple Pockets</t>
  </si>
  <si>
    <t>Adaptable Laptop Compartment</t>
  </si>
  <si>
    <t>Triple Carrying Modes</t>
  </si>
  <si>
    <t>Comfortable Hip Belt and Shoulder Strap</t>
  </si>
  <si>
    <t>&lt;p&gt;The Black Hole line earns its BIFL badge through extreme abuse testing by thousands of users, though it's not without battle scars.&lt;/p&gt;&lt;ul&gt;&lt;li&gt;&lt;strong&gt;Tank-like construction:&lt;/strong&gt; Users report 6 years and 13 countries later, still my favorite bag and one owner's lighting electrician backpack surviving grubby commercial sets daily. The TPU-coated fabric laughs at weather and rough handling.&lt;/li&gt;&lt;li&gt;&lt;strong&gt;Ironclad warranty saves the day:&lt;/strong&gt; When materials do fail (delamination is a known issue), Patagonia replaces products no questions asked. One user got a brand new TorrentShell after 8 years when theirs started peeling - that's backing your product.&lt;/li&gt;&lt;li&gt;&lt;strong&gt;Mixed materials track record:&lt;/strong&gt; While the exterior fabric is bombproof, multiple reports of interior coating peeling after 1-2 years raise red flags. Mine got wet after a month and started to delaminate shows this isn't isolated.&lt;/li&gt;&lt;/ul&gt;&lt;br&gt;&lt;p&gt;&lt;strong&gt;Bottom line:&lt;/strong&gt; Built tough enough to outlive most gear, but saved by Patagonia's legendary warranty when modern materials inevitably show their limits. A safe BIFL bet with that safety net.&lt;/p&gt;</t>
  </si>
  <si>
    <t>&lt;p&gt;Patagonia's Black Hole bags are built for long-term durability with strong repair support through their Ironclad Guarantee.&lt;/p&gt;&lt;ul&gt;&lt;li&gt;&lt;strong&gt;Warranty support:&lt;/strong&gt; Lifetime warranty covers full repairs or replacements, with numerous users reporting free fixes for issues like small holes and delamination.&lt;/li&gt;&lt;li&gt;&lt;strong&gt;Self-repair access:&lt;/strong&gt; Users rarely mention DIY repairs, suggesting most rely on Patagonia's repair service rather than having to fix themselves.&lt;/li&gt;&lt;li&gt;&lt;strong&gt;Durability before repair:&lt;/strong&gt; Multiple reports of bags lasting 5-10+ years through heavy use across dozens of countries without needing repair.&lt;/li&gt;&lt;/ul&gt;&lt;br&gt;&lt;p&gt;&lt;strong&gt;Bottom line:&lt;/strong&gt; While not fully modular for home repairs, the combination of exceptional durability and Patagonia's robust repair program makes these highly maintainable products with proven longevity.&lt;/p&gt;</t>
  </si>
  <si>
    <t>&lt;p&gt;Patagonia's "Ironclad Guarantee" is a true lifetime warranty backed by consistent positive user experiences.&lt;/p&gt;&lt;ul&gt;&lt;li&gt;&lt;strong&gt;Duration:&lt;/strong&gt; Lifetime warranty covering all products for their entire usable life&lt;/li&gt;&lt;li&gt;&lt;strong&gt;Coverage:&lt;/strong&gt; Repairs, replacements, or refunds for any product that fails to perform as expected&lt;/li&gt;&lt;li&gt;&lt;strong&gt;Real-world experiences:&lt;/strong&gt; Multiple user reports confirm that Patagonia honors their warranty with in-store immediate replacements for damaged products and free repairs for fixable issues&lt;/li&gt;&lt;/ul&gt;&lt;br&gt;&lt;p&gt;&lt;strong&gt;Bottom line:&lt;/strong&gt; Patagonia's warranty is among the industry's best, with verifiable instances of the company standing behind their products years after purchase, though repair times can be lengthy (up to 12 weeks).&lt;/p&gt;</t>
  </si>
  <si>
    <t xml:space="preserve">&lt;p&gt;&amp;lt;p&amp;gt;Patagonia walks the walk on sustainability with recycled materials and lifetime repairability. Users confirm bags are built to last 10-15 years with heavy use, and the Ironclad Guarantee ensures free repairs keep them out of landfills.&amp;lt;/p&amp;gt;&amp;lt;ul&amp;gt;&amp;lt;li&amp;gt;&amp;lt;strong&amp;gt;Materials:&amp;lt;/strong&amp;gt; Reviews mention the Black Hole fabric uses recycled polyester and stays weather-resistant for years&amp;lt;/li&amp;gt;&amp;lt;li&amp;gt;&amp;lt;strong&amp;gt;Repairability:&amp;lt;/strong&amp;gt; Multiple users praise getting free repairs at Patagonia stores, with one saying they repaired holes in a 5-year-old jacket in 10 minutes&amp;lt;/li&amp;gt;&amp;lt;li&amp;gt;&amp;lt;strong&amp;gt;Longevity:&amp;lt;/strong&amp;gt; Users report bags lasting 6+ years across 13 countries and still going strong&amp;lt;/li&amp;gt;&amp;lt;/ul&amp;gt;&amp;lt;br&amp;gt;&amp;lt;p&amp;gt;&amp;lt;strong&amp;gt;Bottom line:&amp;lt;/strong&amp;gt; While not perfect (material delamination issues noted), Patagonia delivers genuine sustainability through durable construction and industry-leading repair services that extend product life indefinitely.&amp;lt;/p&amp;gt;&lt;/p&gt;
</t>
  </si>
  <si>
    <t>&lt;p&gt;Patagonia's Black Hole bags have achieved near-legendary status in the BIFL community with consistent praise for their exceptional durability and versatility.&lt;/p&gt;&lt;ul&gt;&lt;li&gt;&lt;strong&gt;Durability:&lt;/strong&gt; Redditors repeatedly share stories of their bags surviving 5-10+ years of heavy use across multiple countries and demanding conditions.&lt;/li&gt;&lt;li&gt;&lt;strong&gt;Warranty:&lt;/strong&gt; The Ironclad Guarantee is frequently cited as a major reason for purchasing, with many users sharing positive experiences getting items repaired or replaced.&lt;/li&gt;&lt;li&gt;&lt;strong&gt;Minor criticisms:&lt;/strong&gt; Some users note issues with material delamination over time, difficult folding into its storage pocket, and the backpack models having less comfortable straps than competitors like Osprey.&lt;/li&gt;&lt;/ul&gt;&lt;br&gt;&lt;p&gt;&lt;strong&gt;Bottom line:&lt;/strong&gt; A true BIFL community favorite that consistently outperforms expectations, with most criticism focused on comfort rather than durability concerns.&lt;/p&gt;</t>
  </si>
  <si>
    <t>Patagonia's Black Hole bags earn their BIFL status through exceptional durability, comprehensive warranty coverage, and responsible manufacturing. While the TPU-coated exterior fabric proves nearly indestructible, some interior delamination issues exist. The true value comes from Patagonia's legendary Ironclad Guarantee, which provides free repairs or replacements when problems arise. Ideal for those who need bombproof luggage for demanding travel, outdoor pursuits, or daily use. The premium price is justified by decades of potential service life, especially with warranty support extending usability indefinitely.</t>
  </si>
  <si>
    <t>"Survives 5-10+ years of abuse across continents with minimal signs of wear, though interior coating delamination affects some units</t>
  </si>
  <si>
    <t>Patagonia's repair service is excellent, though most users rarely need repairs beyond warranty replacements for delamination</t>
  </si>
  <si>
    <t>The Ironclad Guarantee is genuinely honored with free repairs/replacements, even after many years of use</t>
  </si>
  <si>
    <t>Premium pricing is offset by exceptional longevity and lifetime support, making these bags economical long-term investments</t>
  </si>
  <si>
    <t>BIFL community consensus is overwhelmingly positive, with criticism focused on comfort rather than durability concerns</t>
  </si>
  <si>
    <t>Patagonia's Black Hole backpack delivers exceptional durability through TPU-coated recycled polyester fabric that withstands extreme weather and rough handling. Featuring intelligent organization with multiple pockets, an adaptable laptop compartment, and triple carrying modes, it's engineered for versatility. The comfortable hip belt and shoulder straps provide all-day support, while lash points allow attachment of additional gear for extended adventures.</t>
  </si>
  <si>
    <t>6-10+ years of heavy use, with Patagonia's repair program extending life indefinitely</t>
  </si>
  <si>
    <t>How do I repack my Patagonia Black Hole duffel into its smaller size?</t>
  </si>
  <si>
    <t>To repack the Black Hole duffel, remove and tuck the straps inside the designated pocket, tuck the top flap inside the bag, stretch and flatten the sides, then fold the sides over and secure the handles as indicated by the original storage lines. The bag's stretchy mesh sides help prevent damage during repacking.</t>
  </si>
  <si>
    <t>What sizes are available in the Patagonia Black Hole collection?</t>
  </si>
  <si>
    <t>The Black Hole collection includes sizes such as 1L (Hip Pack), 25L, 30L (Mini MLC), 32L, 40L, 45L (MLC), 55L, and 100L, catering to various needs from daily essentials to extended travel.</t>
  </si>
  <si>
    <t>Is the Patagonia Black Hole water-resistant?</t>
  </si>
  <si>
    <t>Yes, the Black Hole bags are made with tough, highly weather-resistant fabric and a DWR finish, making them water-resistant and suitable for protecting gear in wet conditions.</t>
  </si>
  <si>
    <t>Can I use the Black Hole as both a backpack and a duffel?</t>
  </si>
  <si>
    <t>Yes, many Black Hole models feature convertible straps, allowing them to be carried as a backpack or a duffel for versatile use.</t>
  </si>
  <si>
    <t>Are Patagonia Black Hole bags made from recycled materials?</t>
  </si>
  <si>
    <t>Yes, the Black Hole collection is made with 100% recycled polyester ripstop fabric and webbing, supporting sustainability and durability.</t>
  </si>
  <si>
    <t>Exceptional durability in extreme conditions</t>
  </si>
  <si>
    <t>Lifetime warranty with free repairs/replacements</t>
  </si>
  <si>
    <t>Made with recycled polyester materials</t>
  </si>
  <si>
    <t>Trusted by BIFL community for years</t>
  </si>
  <si>
    <t>Interior coating peels after 1-2 years</t>
  </si>
  <si>
    <t>Backpack straps less comfortable than competitors</t>
  </si>
  <si>
    <t>Difficult to fold into storage pocket</t>
  </si>
  <si>
    <t>Long repair wait times possible</t>
  </si>
  <si>
    <t>{"frequency":{"frequency":"As Needed","description":"Clean and maintain when visibly soiled or after heavy use to preserve durability and appearance"},"steps":[{"step":1,"title":"Clean","icon":"clean","description":"Machine wash warm using mild, non-toxic detergent. Do not bleach. For stubborn stains, hand wash with a soft brush and cold water. Avoid harsh scrubbing or abrasive cleaners.","products":[{"name":"Granger's Performance Wash","price":"$15"},{"name":"Mild Laundry Detergent","price":"$10"}]},{"step":2,"title":"Condition / Maintain","icon":"condition","description":"Tumble dry on low heat to help renew the water-repellent finish. Avoid high heat or ironing. For extra protection, reapply a DWR (durable water repellent) spray as needed.","products":[{"name":"Granger's DWR Spray","price":"$20"}]},{"step":3,"title":"Protect / Store","icon":"protect","description":"Store in a cool, dry place away from direct sunlight. Keep the bag empty and loosely open to prevent odors and mildew. Avoid compressing for long periods to maintain shape.","products":[]}]}</t>
  </si>
  <si>
    <t>Patagonia Black Hole bags are made in Fair Trade Certified factories, but the specific country of manufacture is not disclosed in available sources. The search results indicate manufacturing occurs in certified facilities but do not specify the country location.</t>
  </si>
  <si>
    <t>durable backpack, weather-resistant bag, travel backpack, patagonia black hole, sustainable bag, laptop backpack, adventure gear, tpu-coated bag, multi-carry backpack, rugged backpack</t>
  </si>
  <si>
    <t>International travel, Daily commuting, Adventure photography, Outdoor excursions, Weekend getaways</t>
  </si>
  <si>
    <t>""6 years and 13 countries later, still my favorite bag. The TPU-coated fabric laughs at weather and rough handling." – Reddit user</t>
  </si>
  <si>
    <t>Mine got wet after a month and started to delaminate. Patagonia replaced it no questions asked." – Reddit user</t>
  </si>
  <si>
    <t>5.11 Tactical</t>
  </si>
  <si>
    <t>Rush 12 2.0</t>
  </si>
  <si>
    <t>https://www.amazon.com/5-11-Tactical-Backpack-Compartment-56561ABR/dp/B0D9QZ8MCN?crid=1CGRX3UXIWLA5&amp;dib=eyJ2IjoiMSJ9.ADWzTMkCfD79pBJiQ6AJEekO4oImQc8MHZGuVOrf9GYRj7NfN3hrjia5m6PTRNWhz2AQOMbv750qqija4n-rzN-etbydWv1tztpZJGs764mvAYRzOtaw5jGnzLnQoFUCVXroqExYC_EZy7liUbo4qX-HZba_9OdXfTdcqTNfu4MGGdj9JzeQbl5JovKcC-MIwC6JlF5LPj0Xr1_Qoyvkcb_okz7bgsJb9yXyX7JxvjH1NT0pff5e_wl9R1An0PxNuzVsHq2xORHDUGiulWRoep9gXz4-NMoBOoLc2JGCVG4.XAI1RwKmcue8YxNxfVJ5BCjQztA3lgGixUtwYra3UZk&amp;dib_tag=se&amp;keywords=5.11%2BTactical%2BRush%2B12%2B2.0&amp;qid=1764491910&amp;sprefix=5.11%2Btactical%2Brush%2B12%2B2.0%2Caps%2C432&amp;sr=8-1&amp;th=1&amp;linkCode=sl1&amp;tag=bifl04-20&amp;linkId=6f578113f728c1a7192c5eb354ffd276&amp;language=en_US&amp;ref_=as_li_ss_tl</t>
  </si>
  <si>
    <t>https://amzn.to/3MuqElq</t>
  </si>
  <si>
    <t>B0D9QZ8MCN</t>
  </si>
  <si>
    <t>https://docs.google.com/document/d/1-Y27sffihCqSdCZkAJbuSxafGy98957w8I-BBRh3ZBA</t>
  </si>
  <si>
    <t>https://docs.google.com/document/d/1ghqquKeFnlCyLxlquI8nRsUAczhVepGqrPrWZsccUFI/edit</t>
  </si>
  <si>
    <t>https://docs.google.com/document/d/1cnKRDoUshxQUdUsNRfklV5xOhunu0Gwb8bsGEg77zXY/edit</t>
  </si>
  <si>
    <t>https://docs.google.com/document/d/1g7LhQXKXyCiw-9EjfzvMTdKQvwlRNOAb2s-5TMDMjh0/edit</t>
  </si>
  <si>
    <t>https://docs.google.com/document/d/1j93JOVm2EbIV2ucDDCHMFqEYL6rQGH1f_ZotwaDONUs/edit</t>
  </si>
  <si>
    <t>https://www.amazon.com/stores/511/page/B0443875-A6BB-4D4C-941F-15A89D2139EC?lp_asin=B0D9QZ8MCN&amp;ref_=ast_bln&amp;store_ref=bl_ast_dp_brandLogo_sto</t>
  </si>
  <si>
    <t>https://m.media-amazon.com/images/I/61wif1uMMwL._AC_SL1200_.jpg</t>
  </si>
  <si>
    <t>https://m.media-amazon.com/images/I/61wif1uMMwL._AC_SL1200_.jpg, https://m.media-amazon.com/images/I/61w+3e49C7L._AC_SL1200_.jpg, https://m.media-amazon.com/images/I/61OiKXSS6GL._AC_SL1200_.jpg, https://m.media-amazon.com/images/I/61ogmg5qiIL._AC_SL1200_.jpg, https://m.media-amazon.com/images/I/61FFb8wA5YL._AC_SL1200_.jpg, https://m.media-amazon.com/images/I/61CZ9dOpSzL._AC_SL1200_.jpg, https://m.media-amazon.com/images/I/711Fw7pwY4L._AC_SL1200_.jpg, https://m.media-amazon.com/images/I/71+MBGJMt5L._AC_SL1200_.jpg, https://m.media-amazon.com/images/I/419tEe1P4lL._AC_SL1200_.jpg</t>
  </si>
  <si>
    <t>Sports &amp; Outdoors &gt; Hunting &amp; Fishing &gt; Hunting</t>
  </si>
  <si>
    <t>Versatile Design: The RUSH 12 2.0 Backpack is designed to be a highly adaptable tactical backpack, perfect for travel, hiking, work, and everyday use. With a 24-liter capacity, it features a padded laptop sleeve (fits upto 15"), making it an ideal laptop backpack for business and tech-savvy individuals. Built for men and women, this military backpack is versatile enough for any adventure. Durable Construction: Crafted from high-strength, water-repellent 1050D nylon, this survival backpack is designed to withstand the rigors of daily use and extreme conditions. Whether you’re using it for law enforcement, hunting, or motorcycle rides, this heavy-duty backpack provides the durability you need for all your outdoor and tactical activities. Ample Storage: Featuring multiple compartments, including a main compartment, front lower pocket with internal slip and zippered pockets, and a fleece-lined eyewear/media pocket, this backpack offers ample storage for all your essentials. The external front and side web MOLLE provide additional customization options to fit your specific needs. Comfort And Functionality: The contoured yoke shoulder strap system with web MOLLE ensures comfort and adaptability, making it perfect for long hikes or extended travel. The rear hydration compartment and hidden CCW compartment with loop panel add functionality and security, making this backpack a reliable choice for various outdoor and tactical scenarios. Customizable And Modular: The RUSH 12 2.0 Backpack is compatible with the 5.11 Tier System, allowing you to customize your bag with purpose-built pouches and accessories. This small, 24L tactical backpack is designed for ultimate adaptability, making it the perfect companion for any mission or daily activity.</t>
  </si>
  <si>
    <t>Versatile Design: The RUSH 12 2.0 Backpack is designed to be a highly adaptable tactical backpack, perfect for travel, hiking, work, and everyday use. With a 24-liter capacity, it features a padded laptop sleeve (fits upto 15"), making it an ideal laptop backpack for business and tech-savvy individuals. Built for men and women, this military backpack is versatile enough for any adventure.</t>
  </si>
  <si>
    <t>Durable Construction: Crafted from high-strength, water-repellent 1050D nylon, this survival backpack is designed to withstand the rigors of daily use and extreme conditions. Whether you’re using it for law enforcement, hunting, or motorcycle rides, this heavy-duty backpack provides the durability you need for all your outdoor and tactical activities.</t>
  </si>
  <si>
    <t>Ample Storage: Featuring multiple compartments, including a main compartment, front lower pocket with internal slip and zippered pockets, and a fleece-lined eyewear/media pocket, this backpack offers ample storage for all your essentials. The external front and side web MOLLE provide additional customization options to fit your specific needs.</t>
  </si>
  <si>
    <t>Comfort And Functionality: The contoured yoke shoulder strap system with web MOLLE ensures comfort and adaptability, making it perfect for long hikes or extended travel. The rear hydration compartment and hidden CCW compartment with loop panel add functionality and security, making this backpack a reliable choice for various outdoor and tactical scenarios.</t>
  </si>
  <si>
    <t>Customizable And Modular: The RUSH 12 2.0 Backpack is compatible with the 5.11 Tier System, allowing you to customize your bag with purpose-built pouches and accessories. This small, 24L tactical backpack is designed for ultimate adaptability, making it the perfect companion for any mission or daily activity.</t>
  </si>
  <si>
    <t>&lt;p&gt;The Rush 12 2.0 is built like a tank with 1050D nylon and YKK zippers, earning serious respect from the BIFL crowd. Multiple users report 5-10+ years of hard daily use with zero failures.&lt;/p&gt;&lt;ul&gt;&lt;li&gt;&lt;strong&gt;Materials:&lt;/strong&gt; Users rave about the bomb-proof 1050D nylon construction - one user said they had one for over ten years with constant use still in great shape, another only replaced theirs after a corgi puppy destroyed it&lt;/li&gt;&lt;li&gt;&lt;strong&gt;Weak point:&lt;/strong&gt; Shoulder strap seams are the Achilles heel - Reddit users report fraying where straps meet the body creating little fuzzies on the seams, though the lifetime warranty should cover this&lt;/li&gt;&lt;li&gt;&lt;strong&gt;Real-world abuse:&lt;/strong&gt; One user packed it to the brim with groceries 2-3 times weekly for 5+ years with no rips or tears and zippers smooth like day one - that's the kind of torture test that matters&lt;/li&gt;&lt;/ul&gt;&lt;br&gt;&lt;p&gt;&lt;strong&gt;Bottom line:&lt;/strong&gt; Finally, a tactical pack that actually lives up to the hype. Yes, the shoulder straps might fray eventually, but with that lifetime warranty and everything else built to survive the apocalypse, this is as close to BIFL as modern backpacks get.&lt;/p&gt;</t>
  </si>
  <si>
    <t>&lt;p&gt;The Rush 12 2.0 offers good repairability with standard parts and straightforward access, though some recurring issues deserve attention.&lt;/p&gt;&lt;ul&gt;&lt;li&gt;&lt;strong&gt;Durability Evidence:&lt;/strong&gt; Multiple users report 5-10 years of heavy use without failure. One user mentions having their bag for over ten years with constant use and it's still in great shape.&lt;/li&gt;&lt;li&gt;&lt;strong&gt;Repair Concerns:&lt;/strong&gt; Shoulder straps show vulnerability at attachment points, with multiple reports of fraying and seam failure over time. This is a known weakness that affects long-term durability.&lt;/li&gt;&lt;li&gt;&lt;strong&gt;Parts &amp; Customization:&lt;/strong&gt; Extensive MOLLE webbing allows for modular repairs and replacements. Users consistently add pouches to compensate for missing features like water bottle holders.&lt;/li&gt;&lt;/ul&gt;&lt;br&gt;&lt;p&gt;&lt;strong&gt;Bottom line:&lt;/strong&gt; Highly repairable through its modular design and quality materials, but watch for shoulder strap wear. Standard maintenance keeps it going for years, though warranty doesn't cover wear and tear.&lt;/p&gt;</t>
  </si>
  <si>
    <t>&lt;p&gt;5.11 Tactical offers a Limited Lifetime Warranty on the Rush 12 2.0 backpack, covering defects in materials and workmanship for as long as the original purchaser owns the product.&lt;/p&gt;&lt;ul&gt;&lt;li&gt;&lt;strong&gt;Coverage Terms:&lt;/strong&gt; Warranty extends for the product's lifetime to original purchasers only, with repair, replacement, or refund options at 5.11's discretion.&lt;/li&gt;&lt;li&gt;&lt;strong&gt;Exclusions:&lt;/strong&gt; Damage from abuse, normal wear and tear, modifications, or exposure to caustic substances is not covered. Products must be purchased from authorized retailers.&lt;/li&gt;&lt;li&gt;&lt;strong&gt;Claim Process:&lt;/strong&gt; Claims can be initiated through customer service (866-451-1726) or their help center, with proof of purchase recommended.&lt;/li&gt;&lt;/ul&gt;&lt;br&gt;&lt;p&gt;&lt;strong&gt;Bottom line:&lt;/strong&gt; A legitimate lifetime limited warranty backed by a company with a strong reputation for durability, though user reports of shoulder strap issues suggest some potential weak points that may test warranty service in practice.&lt;/p&gt;</t>
  </si>
  <si>
    <t xml:space="preserve">&lt;p&gt;&amp;lt;p&amp;gt;The reviews contain no specific information about sustainability, eco-friendly materials, or environmental practices. Users focus entirely on durability, functionality, and tactical features.&amp;lt;/p&amp;gt;&amp;lt;ul&amp;gt;&amp;lt;li&amp;gt;&amp;lt;strong&amp;gt;Built to Last:&amp;lt;/strong&amp;gt; Multiple users report bags lasting over 10 years with constant use, and one claims their bag is still in great shape after over ten years - this longevity reduces replacement waste&amp;lt;/li&amp;gt;&amp;lt;li&amp;gt;&amp;lt;strong&amp;gt;Repairable Design:&amp;lt;/strong&amp;gt; The modular MOLLE system allows users to add pouches instead of buying new bags when needs change, and the lifetime warranty suggests repair over replacement&amp;lt;/li&amp;gt;&amp;lt;li&amp;gt;&amp;lt;strong&amp;gt;Heavy-Duty Materials:&amp;lt;/strong&amp;gt; The 1050D nylon construction means fewer replacements, but no mention of recycled content or sustainable sourcing&amp;lt;/li&amp;gt;&amp;lt;/ul&amp;gt;&amp;lt;br&amp;gt;&amp;lt;p&amp;gt;&amp;lt;strong&amp;gt;Bottom line:&amp;lt;/strong&amp;gt; While the Rush 12&amp;#39;s extreme durability and repairability align with BIFL sustainability principles, there&amp;#39;s zero evidence of environmental consciousness in materials, manufacturing, or packaging from the reviews.&amp;lt;/p&amp;gt;&lt;/p&gt;
</t>
  </si>
  <si>
    <t>&lt;p&gt;The 5.11 Rush 12 2.0 receives consistently high praise across BIFL communities for exceptional durability, with many users reporting 5-10+ years of heavy use without failure.&lt;/p&gt;&lt;ul&gt;&lt;li&gt;&lt;strong&gt;Durability:&lt;/strong&gt; Repeatedly described as bombproof with high-quality materials and zippers that withstand years of abuse; one user had theirs for over a decade with no issues.&lt;/li&gt;&lt;li&gt;&lt;strong&gt;Organization:&lt;/strong&gt; The thoughtful compartment design and MOLLE webbing for customization are frequently highlighted as standout features that justify the purchase.&lt;/li&gt;&lt;li&gt;&lt;strong&gt;Criticisms:&lt;/strong&gt; The tactical aesthetic is polarizing; some users complain about shoulder strap durability issues where seams can fray over time; and many note the lack of built-in water bottle pocket.&lt;/li&gt;&lt;/ul&gt;&lt;br&gt;&lt;p&gt;&lt;strong&gt;Bottom line:&lt;/strong&gt; Redditors consistently recommend it as a true BIFL backpack for those prioritizing function and durability, though those seeking a more subtle aesthetic often look to the brand's less tactical-looking options.&lt;/p&gt;</t>
  </si>
  <si>
    <t>The 5.11 Rush 12 2.0 earns its 8.5/10 BIFL rating through exceptional durability and a solid warranty that backs its tank-like construction. This tactical pack thrives under punishment with reports of 5-10+ years of demanding use. Its primary weakness is shoulder strap seam fraying, though the lifetime warranty should cover this. Ideal for those who prioritize rugged functionality over subtle aesthetics, it delivers exceptional value for serious users who need gear that won't fail. While lacking sustainability credentials, its long-lasting construction inherently reduces waste.</t>
  </si>
  <si>
    <t>"Built with apocalypse-ready 1050D nylon and quality YKK zippers, showing minimal wear after a decade of regular use</t>
  </si>
  <si>
    <t>Good repairability through modular MOLLE design, though shoulder strap attachment points remain a known vulnerability</t>
  </si>
  <si>
    <t>Limited Lifetime Warranty covers defects for original purchasers only, excluding normal wear and tear</t>
  </si>
  <si>
    <t>Premium price justified by decade-plus lifespan, making it cost-effective for daily users</t>
  </si>
  <si>
    <t>Consistently praised for bombproof construction and organization, while criticized for tactical aesthetic and missing water bottle pocket</t>
  </si>
  <si>
    <t>The 5.11 Tactical Rush 12 2.0 backpack delivers exceptional durability with bombproof 1050D nylon construction and reliable YKK zippers. This 24-liter tactical pack features thoughtful organization, including a padded 15-inch laptop sleeve and customizable MOLLE webbing. With multiple compartments, hydration compatibility, and a contoured yoke shoulder system, it excels as a versatile everyday carry solution backed by a lifetime warranty.</t>
  </si>
  <si>
    <t>5-10+ years of regular use, with many users reporting a decade of service without major issues</t>
  </si>
  <si>
    <t>What is the capacity and main dimensions of the Rush 12 2.0?</t>
  </si>
  <si>
    <t>The Rush 12 2.0 has a 24-liter capacity with dimensions of 18 inches high by 11 inches wide by 6.5 inches deep. The main compartment measures 18" x 11" x 6.5", with an additional bottom front compartment of 12" x 9" x 1.75".</t>
  </si>
  <si>
    <t>What are the key upgrades in the Rush 12 2.0 compared to the original Rush 12?</t>
  </si>
  <si>
    <t>The Rush 12 2.0 features three major upgrades: a hidden CCW (concealed carry weapon) compartment, an expanded eyewear pocket with fleece lining, and a padded laptop sleeve that fits up to 15-inch laptops. Additionally, the hydration tube ports were moved to the rear for more versatility.</t>
  </si>
  <si>
    <t>What material is the Rush 12 2.0 made from and what is its weight?</t>
  </si>
  <si>
    <t>The Rush 12 2.0 is constructed from high-strength, water-resistant 1050D or 1000D nylon with a water-repellent fabric back coating. The backpack weighs 1.43 kg (approximately 3.15 lbs).</t>
  </si>
  <si>
    <t>Does the Rush 12 2.0 support hydration and how much can it hold?</t>
  </si>
  <si>
    <t>Yes, the Rush 12 2.0 has a rear hydration compartment with a 1.5-liter bladder capacity and ambidextrous zipper configuration for left or right-handed access.</t>
  </si>
  <si>
    <t>Is the Rush 12 2.0 compatible with modular attachment systems?</t>
  </si>
  <si>
    <t>Yes, the Rush 12 2.0 features extensive MOLLE webbing on the front, sides, and shoulder straps for modular customization. It is also compatible with the 5.11 Tier System, allowing you to attach purpose-built pouches and integrate with other Rush bags.</t>
  </si>
  <si>
    <t>1050D nylon withstands 10+ years use</t>
  </si>
  <si>
    <t>YKK zippers remain smooth after years</t>
  </si>
  <si>
    <t>Extensive MOLLE system enables customization</t>
  </si>
  <si>
    <t>Shoulder strap seams fray over time</t>
  </si>
  <si>
    <t>No built-in water bottle pocket</t>
  </si>
  <si>
    <t>Tactical aesthetic may appear too military</t>
  </si>
  <si>
    <t>{"frequency":{"frequency":"After each use / Monthly deep clean","description":"Regular cleaning after use prevents dirt and grime accumulation that degrades materials. Monthly inspections catch damage early before compromising pack performance."},"steps":[{"step":1,"title":"Clean","icon":"clean","description":"Machine wash in cold water on minimum spin cycle or hand wash in cold water to protect nylon coatings and dyes. Do not tumble dry. For spot cleaning, brush away mud and dirt with a soft cloth or towel, then lightly dampen a clean cloth to remove surface debris.","products":[{"name":"Oxy-Clean or mild detergent","price":"$5-10"}]},{"step":2,"title":"Inspect &amp; Maintain","icon":"condition","description":"Regularly check high-stress areas including shoulder straps, hip belt, MOLLE attachment points, and the pack bottom for tears or damage. Inspect YKK zippers and lubricate with a silicone-based lubricant if they become stiff. Verify fabric zipper flaps and water-resistant coatings remain intact.","products":[{"name":"Silicone-based zipper lubricant","price":"$8-12"}]},{"step":3,"title":"Protect &amp; Store","icon":"protect","description":"Store in a dry location away from moisture, pests, and adverse conditions. Allow the pack to fully air dry after cleaning before storing. Periodically check stored packs to ensure they remain dry and ready for use. Consider storing replacement parts or repair kits for quick fixes to extend pack lifespan.","products":[]}]}</t>
  </si>
  <si>
    <t>The Rush 12 2.0 Backpack is manufactured in Vietnam according to product specifications.</t>
  </si>
  <si>
    <t>tactical backpack, everyday carry, molle system, durable nylon, laptop bag, water-resistant, military style, edc pack, modular backpack, 24l capacity</t>
  </si>
  <si>
    <t>Daily commuting with tech gear, Tactical and law enforcement duty, Hiking and outdoor activities, Emergency preparedness, Travel carry-on</t>
  </si>
  <si>
    <t>""One user packed it to the brim with groceries 2-3 times weekly for 5+ years with no rips or tears and zippers smooth like day one." – Reddit user</t>
  </si>
  <si>
    <t>Had one for over ten years with constant use still in great shape, only replaced after a corgi puppy destroyed it." – BIFL community member</t>
  </si>
  <si>
    <t>Legacy Backpack</t>
  </si>
  <si>
    <t>https://www.amazon.com/Carhartt-Single-Compartment-Abrasion-Resistant-Backpack/dp/B0CVSH56ZP?crid=3FM0GEJCZPAZ8&amp;dib=eyJ2IjoiMSJ9.Bxe14Xye_GWgM3qEetEpyq9Pme4SMZlka2vpssLJ8rmxPG0PzUmFTET2zueS-cawr6JL6-ANqS371Mx1Qx4fvVI0YA-U2LO18GnDk_u949tb3uVxh-Mc7IvHXp70c_SJd9BQMinff8v9HAUeSA-D-pAiYO2XLJucwhg5ib2mogcxLC_M28DU48FCeNXCa7fJu7q46nG4MuPvnNJzvgFQd9x0kjp52-H2B2STlnkLsi4.f5Z7phXYJnlZ9TTcWbbNo_pO1iCTgKYz_jbDjCW4308&amp;dib_tag=se&amp;keywords=Carhartt%2BLegacy%2BStandard%2BWork%2BBackpack&amp;qid=1764491941&amp;sprefix=carhartt%2Blegacy%2Bstandard%2Bwork%2Bbackpack,aps,378&amp;sr=8-1&amp;th=1&amp;linkCode=sl1&amp;tag=bifl04-20&amp;linkId=72f1fd5936e9de64beee505cf604a8ff&amp;language=en_US&amp;ref_=as_li_ss_tl</t>
  </si>
  <si>
    <t>https://amzn.to/48cTcIU</t>
  </si>
  <si>
    <t>B0CVSH56ZP</t>
  </si>
  <si>
    <t>https://docs.google.com/document/d/1gMI08H4L_7kycqjPMg30_yzFTD5vVPQlk-CQbF_pwlc</t>
  </si>
  <si>
    <t>https://docs.google.com/document/d/1Yp-ZYdQlXPNyC-0r5Oan5HuOymu_e93k7pM5nfZ0Fhk/edit</t>
  </si>
  <si>
    <t>https://docs.google.com/document/d/1als6qXI11qbtIrRPu2WCnczUb5gFo_tb9AwrbdkM0Rg/edit</t>
  </si>
  <si>
    <t>https://docs.google.com/document/d/19L0T1H875_VV8vkoc9WgNEICCe0QU_mNBq0aO__6ZYE/edit</t>
  </si>
  <si>
    <t>https://docs.google.com/document/d/1iPvS8Tn32TWfy-Bqvo0R-CJKL2RYRuf9KiJiw2Tl9rY/edit</t>
  </si>
  <si>
    <t>https://www.amazon.com/stores/Carhartt/page/4D749FEE-ACA7-4043-8DF6-FCA7CF7BEE1F?lp_asin=B0CVSH56ZP&amp;ref_=ast_bln&amp;store_ref=bl_ast_dp_brandLogo_sto</t>
  </si>
  <si>
    <t>https://m.media-amazon.com/images/I/91KnDSHLctL._AC_SL1500_.jpg</t>
  </si>
  <si>
    <t>https://m.media-amazon.com/images/I/91KnDSHLctL._AC_SL1500_.jpg, https://m.media-amazon.com/images/I/81ZDuq7OH2L._AC_SL1500_.jpg, https://m.media-amazon.com/images/I/91raEpG7ztL._AC_SL1500_.jpg, https://m.media-amazon.com/images/I/91M0tdIAxpL._AC_SL1500_.jpg, https://m.media-amazon.com/images/I/71Y8Oz5ut5L._AC_SL1500_.jpg, https://m.media-amazon.com/images/I/81yR6v+RlcL._AC_SL1500_.jpg, https://m.media-amazon.com/images/I/71K0trGN6qL._AC_SL1500_.jpg, https://m.media-amazon.com/images/I/91wgVy6jsYL._AC_SL1500_.jpg</t>
  </si>
  <si>
    <t>27L LAPTOP BACKPACK | No nonsense and ready for daily life on or off the jobsite. The Duravax-base is ultra-durable built for any task DENIER POLYESTER| 1200-denier polyester with Rain Defender durable water repellent and Duravax abrasion resistant base. The integrated rain defender technology ensures that your belongings stay dry, making it an ideal companion for your urban commutes or outdoor excursions 15-INCH LAPTOP SLEEVE | Pack features large main compartment with dedicated 15-inch laptop sleeve and tablet sleeve and two exterior mesh side pockets. Perfect college backpack and grade school FEATURES | Front zippered organization compartment provides four additional mesh sleeves along with a key clip to keep your accessories organized and on hand COMFORTABLE and ADJUSTABLE FIT | The backpack features a padded mesh back panel and contour fit adjustable shoulder straps. Backpack measures at 12” X 18” X 9.5” Volume| 27L</t>
  </si>
  <si>
    <t>Normal 40-hour work weeks don’t exist anymore, creating the need for a versatile go-anywhere, do-anything pack. The Carhartt Legacy Standard Work Pack with Padded Laptop Sleeve and Tablet Storage is that pack. Built of heavy-duty 1200D Poly with Rain Defender durable water repellent, this bag can be set down anywhere, no matter the terrain—the Duravax abrasion-resistant base stands up to the test. This pack has one large, main compartment complete with a padded 15-inch laptop sleeve as well as a spot for your tablet. Two mesh pockets on the side are perfect for water bottles, work gloves and other gear. There are also two zippered pockets on the front; including an organization panel inside with key fob, pen loops and smaller slash pockets. The padded, contour fit shoulder straps with daisy chains make hauling any load a breeze. Air mesh, padded back panel provides additional comfort. Features YKK zippers, metal hardware, triple needle stitching for reinforcement and Carhartt logo patch; measures 12w x 18h x 11d inches, and weighs 1. 4 pounds. Carhartt Work Bags, Packs &amp; Gear are covered by a limited against manufacturing defects in materials and worksmanship for the normal life of the product.</t>
  </si>
  <si>
    <t>11 x 12 x 18 inches</t>
  </si>
  <si>
    <t>27L LAPTOP BACKPACK | No nonsense and ready for daily life on or off the jobsite. The Duravax-base is ultra-durable built for any task</t>
  </si>
  <si>
    <t>DENIER POLYESTER| 1200-denier polyester with Rain Defender durable water repellent and Duravax abrasion resistant base. The integrated rain defender technology ensures that your belongings stay dry, making it an ideal companion for your urban commutes or outdoor excursions</t>
  </si>
  <si>
    <t>15-INCH LAPTOP SLEEVE | Pack features large main compartment with dedicated 15-inch laptop sleeve and tablet sleeve and two exterior mesh side pockets. Perfect college backpack and grade school</t>
  </si>
  <si>
    <t>FEATURES | Front zippered organization compartment provides four additional mesh sleeves along with a key clip to keep your accessories organized and on hand</t>
  </si>
  <si>
    <t>COMFORTABLE and ADJUSTABLE FIT | The backpack features a padded mesh back panel and contour fit adjustable shoulder straps. Backpack measures at 12” X 18” X 9.5” Volume| 27L</t>
  </si>
  <si>
    <t>&lt;p&gt;Finally, something built right. The Carhartt Legacy backpack earns serious street cred from users who've beaten it up for years — one person carried theirs from middle school into adulthood without it looking raggedy, while another trusts it on a tug boat where salt water and wind would destroy lesser bags.&lt;/p&gt;&lt;ul&gt;&lt;li&gt;&lt;strong&gt;Materials that deliver:&lt;/strong&gt; The 1200D polyester with Rain Defender coating isn't just marketing — users confirm it keeps contents bone dry even in harsh marine conditions. That Duravax reinforced base is doing real work.&lt;/li&gt;&lt;li&gt;&lt;strong&gt;Organization caveat:&lt;/strong&gt; The BIFL community loves the durability but warns about the cavernous main compartment. Tech workers and students looking for sophisticated pocket layouts might get frustrated — this is old-school simple.&lt;/li&gt;&lt;li&gt;&lt;strong&gt;Warranty concerns:&lt;/strong&gt; Limited 1-year warranty is weak compared to GoRuck or Mystery Ranch lifetime guarantees. For $80, you're paying for proven toughness, not warranty peace of mind.&lt;/li&gt;&lt;/ul&gt;&lt;br&gt;&lt;p&gt;&lt;strong&gt;Bottom line:&lt;/strong&gt; A legitimate workhorse that'll handle whatever you throw at it for years, but if you need tons of organization or ironclad warranty coverage, look elsewhere.&lt;/p&gt;</t>
  </si>
  <si>
    <t>&lt;p&gt;The Carhartt Legacy Standard Work Backpack shows good repairability with straightforward construction and durable materials, though without specific repair documentation from manufacturer.&lt;/p&gt;&lt;ul&gt;&lt;li&gt;&lt;strong&gt;Access &amp; Construction:&lt;/strong&gt; Simple design with standard zippers likely allows for relatively straightforward repairs. Users report it surviving years of heavy use with minimal wear, suggesting quality components.&lt;/li&gt;&lt;li&gt;&lt;strong&gt;Parts &amp; Support:&lt;/strong&gt; No explicit mention of available replacement parts, but the backpack uses standard components (zippers, straps) that could be sourced generically. Limited 1-year warranty covers manufacturing defects but explicitly excludes zipper repairs.&lt;/li&gt;&lt;li&gt;&lt;strong&gt;User Experience:&lt;/strong&gt; Multiple reports of extreme longevity suggest minimal repair needs. One user mentioned their backpack lasting from middle school to adulthood, while another noted performance in harsh saltwater conditions.&lt;/li&gt;&lt;/ul&gt;&lt;br&gt;&lt;p&gt;&lt;strong&gt;Bottom line:&lt;/strong&gt; Solidly repairable backpack due to straightforward construction and standard components, but no official repair program or parts supply chain from Carhartt limits it from scoring higher.&lt;/p&gt;</t>
  </si>
  <si>
    <t>&lt;p&gt;Carhartt offers a limited warranty for the Legacy Standard Work Backpack that covers manufacturing defects for the "normal life of the product," though some retailers specifically mention a 1-year limited warranty.&lt;/p&gt;&lt;ul&gt;&lt;li&gt;&lt;strong&gt;Coverage terms:&lt;/strong&gt; Covers defects in materials and craftsmanship under normal use conditions, but explicitly excludes normal wear and tear (including zipper failures), misuse, or customized items.&lt;/li&gt;&lt;li&gt;&lt;strong&gt;Claim process:&lt;/strong&gt; Requires photo documentation of the item label, the defect, and description of how it occurred. If purchased from a retailer rather than directly from Carhartt, claims must go through the original seller.&lt;/li&gt;&lt;li&gt;&lt;strong&gt;User experiences:&lt;/strong&gt; Limited warranty feedback in reviews, though users consistently praise the backpack's durability and longevity in harsh conditions.&lt;/li&gt;&lt;/ul&gt;&lt;br&gt;&lt;p&gt;&lt;strong&gt;Bottom line:&lt;/strong&gt; The 1-2 year warranty provides basic protection against manufacturing defects, but the exclusion of wear-and-tear and the requirement to go through original retailers creates potential hurdles for long-term claims.&lt;/p&gt;</t>
  </si>
  <si>
    <t xml:space="preserve">&lt;p&gt;&amp;lt;p&amp;gt;No sustainability information found in reviews. Users focus entirely on durability and performance without mentioning recycled materials, eco-friendly manufacturing, or end-of-life considerations.&amp;lt;/p&amp;gt;&amp;lt;ul&amp;gt;&amp;lt;li&amp;gt;&amp;lt;strong&amp;gt;Materials:&amp;lt;/strong&amp;gt; Reviews mention heavy duty material and water-resistant coating but provide no details on sustainable sourcing or recycled content&amp;lt;/li&amp;gt;&amp;lt;li&amp;gt;&amp;lt;strong&amp;gt;Longevity:&amp;lt;/strong&amp;gt; One user reports their backpack lasted from middle school into adulthood, suggesting excellent lifespan that reduces replacement frequency&amp;lt;/li&amp;gt;&amp;lt;li&amp;gt;&amp;lt;strong&amp;gt;Manufacturing:&amp;lt;/strong&amp;gt; Made in Vietnam according to reviews, but no information about factory conditions or environmental practices&amp;lt;/li&amp;gt;&amp;lt;/ul&amp;gt;&amp;lt;br&amp;gt;&amp;lt;p&amp;gt;&amp;lt;strong&amp;gt;Bottom line:&amp;lt;/strong&amp;gt; While the backpack&amp;#39;s proven durability means fewer replacements over time, there&amp;#39;s zero evidence of intentional sustainability efforts in materials, packaging, or production processes.&amp;lt;/p&amp;gt;&lt;/p&gt;
</t>
  </si>
  <si>
    <t>&lt;p&gt;Carhartt's Legacy Standard Work Backpack is consistently praised across both Amazon and Reddit for its exceptional durability and water resistance.&lt;/p&gt;&lt;ul&gt;&lt;li&gt;&lt;strong&gt;Durability champion:&lt;/strong&gt; Multiple users report years of heavy use with minimal wear, with one stating it lasted from middle school to adulthood without looking raggedy.&lt;/li&gt;&lt;li&gt;&lt;strong&gt;Performance in harsh conditions:&lt;/strong&gt; Especially notable is its proven performance in demanding environments, protecting contents from wind, salt water, and daily abuse on a tug boat.&lt;/li&gt;&lt;li&gt;&lt;strong&gt;Practical design:&lt;/strong&gt; Users appreciate the spacious interior and functional organization, though some Reddit users wish for more internal compartmentalization for tech accessories.&lt;/li&gt;&lt;/ul&gt;&lt;br&gt;&lt;p&gt;&lt;strong&gt;Bottom line:&lt;/strong&gt; Redditors and Amazon reviewers consistently recommend this as a true BIFL item that balances rugged durability with everyday functionality at a reasonable price point, with only minor complaints about internal organization and non-USA manufacturing.&lt;/p&gt;</t>
  </si>
  <si>
    <t>The Carhartt Legacy Standard Work Backpack delivers exceptional durability in a straightforward design that's proven itself over years of abuse. It's a true workhorse built for longevity, with verified performance in harsh conditions from schools to tugboats. While the warranty is underwhelming and sustainability efforts non-existent, the simple construction aids repairability. Perfect for those who need bulletproof reliability without frills, though organized professionals may find the cavernous main compartment frustrating. At $80, you're paying for battle-tested toughness, not fancy features or lifetime guarantees.</t>
  </si>
  <si>
    <t>"Exceptional real-world durability with 1200D polyester and Rain Defender that genuinely keeps contents dry even in harsh marine environments</t>
  </si>
  <si>
    <t>Straightforward construction with standard components makes repairs possible, though Carhartt offers no parts or repair program</t>
  </si>
  <si>
    <t>Underwhelming 1-year warranty excludes zipper failures and requires original retailer involvement for claims</t>
  </si>
  <si>
    <t>Excellent value at $80 for proven multi-year performance, but lacks the organizational features professionals might need</t>
  </si>
  <si>
    <t>Users consistently praise its longevity and water resistance, with complaints focused mainly on limited organization</t>
  </si>
  <si>
    <t>Carhartt's Legacy Backpack delivers exceptional durability with 1200D polyester construction and Rain Defender water-repellent coating. The 27L design features a spacious main compartment with dedicated 15-inch laptop sleeve, tablet pocket, and front organization panel. The reinforced Duravax base withstands heavy abuse while padded mesh back panel and contoured shoulder straps ensure all-day carrying comfort. A dependable companion for work, school, or rugged environments.</t>
  </si>
  <si>
    <t>5-10+ years of daily use, even in demanding conditions</t>
  </si>
  <si>
    <t>What material is the Legacy Backpack by Carhartt made of?</t>
  </si>
  <si>
    <t>The Legacy Backpack is made from 1200-denier heavy-duty polyester, which provides strong protection against daily wear and tear. It also features a Rain Defender durable water repellent coating to keep gear dry in light rain.</t>
  </si>
  <si>
    <t>Does the Legacy Backpack have a laptop compartment?</t>
  </si>
  <si>
    <t>Yes, the backpack includes a padded laptop sleeve that can accommodate laptops up to 17 inches, providing extra protection though it is not fully suspended off the bottom.</t>
  </si>
  <si>
    <t>What is the capacity and size of the Legacy Backpack?</t>
  </si>
  <si>
    <t>The backpack measures approximately 12.5 inches wide, 18 to 18.5 inches tall, and 9 to 11 inches deep, with a capacity of about 26 to 27 liters, making it suitable for carrying books, files, or weekend trip gear.</t>
  </si>
  <si>
    <t>Does the Legacy Backpack have organizational compartments?</t>
  </si>
  <si>
    <t>Yes, it features a large main compartment along with additional zippered and slip pockets, mesh side pockets, gear loops, and a zippered organization compartment to help keep tools and accessories organized.</t>
  </si>
  <si>
    <t>Is the Legacy Backpack designed for durability and comfort?</t>
  </si>
  <si>
    <t>The backpack has triple needle stitching, metal hardware, YKK zippers, a Duravax reinforced base to resist moisture and wear, and padded shoulder straps with good width for comfort. However, it does not include a sternum strap or advanced back panel ventilation.</t>
  </si>
  <si>
    <t>Exceptional durability under harsh conditions</t>
  </si>
  <si>
    <t>Water-resistant in extreme environments</t>
  </si>
  <si>
    <t>Lasts many years with minimal wear</t>
  </si>
  <si>
    <t>Reasonable price for proven toughness</t>
  </si>
  <si>
    <t>Lacks sophisticated internal organization</t>
  </si>
  <si>
    <t>No sustainability initiatives or recycled materials</t>
  </si>
  <si>
    <t>Zipper repairs not covered</t>
  </si>
  <si>
    <t>{"frequency":{"frequency":"As Needed","description":"Regular spot cleaning maintains the backpack's appearance and water-repellent coating. Deep cleaning should be done seasonally or when visibly soiled."},"steps":[{"step":1,"title":"Clean","icon":"clean","description":"Spot clean with a damp cloth and mild soap for surface dirt. For deeper cleaning, use a soft brush to gently remove debris from seams and compartments. Avoid harsh detergents that may damage the 1200-denier polyester or compromise the Rain Defender® water-repellent coating.","products":[{"name":"Mild Dish Soap","price":"$3-5"},{"name":"Soft Bristle Brush","price":"$8-12"}]},{"step":2,"title":"Condition / Maintain","icon":"condition","description":"Periodically refresh the Rain Defender® water-repellent finish by applying a fabric water-repellent spray designed for synthetic materials. This maintains the backpack's ability to bead water and keep gear dry in light rain. Allow the backpack to air dry completely after application.","products":[{"name":"Fabric Water-Repellent Spray","price":"$12-18"}]},{"step":3,"title":"Protect / Store","icon":"protect","description":"Store in a cool, dry location away from direct sunlight to prevent material degradation. Keep the backpack empty or lightly packed to maintain its shape, and ensure all zippers are fully closed to prevent moisture and dust accumulation. Hang or lay flat rather than crushing to preserve the padded air mesh back panel and reinforced Duravax™ base.","products":[]}]}</t>
  </si>
  <si>
    <t>The Carhartt Legacy Standard Work Backpack is manufactured in China, though Carhartt operates manufacturing facilities in the USA, Mexico, and Asia for different product lines.</t>
  </si>
  <si>
    <t>durable backpack, water resistant bag, laptop backpack, work backpack, carhartt legacy, everyday carry, tough backpack, commuter bag, organization backpack, school backpack</t>
  </si>
  <si>
    <t>Daily work commuting, College and school use, Outdoor job sites, All-weather transportation, Tough marine environments</t>
  </si>
  <si>
    <t>""It survived from middle school into adulthood without looking raggedy - this thing takes whatever you throw at it and asks for more." – Reddit user</t>
  </si>
  <si>
    <t>Performs flawlessly on my tugboat where salt water and wind would destroy lesser bags, keeping everything bone dry." – Amazon reviewer</t>
  </si>
  <si>
    <t>Borealis</t>
  </si>
  <si>
    <t>https://www.amazon.com/North-Face-Borealis-Heather-Black/dp/B092RJ8Z41?crid=2P9VV6B3XQ63F&amp;dib=eyJ2IjoiMSJ9.HI238Cq0zMyf2iJp9do9ib_SrIMLDOOld4vYN3weadWhrDoHEYBlRCigtI4cuwNi0epdxLgA3kXpeVoEt8qXX2qhvhorJFdQfjHKWPmHFeMEySEwzth3RlHvBdqpPf4GqzWJRSKRxh85QqCHGnC4i0nFahetFiRO5TjwYgKApnXJJXA-TakLvMalcR3-TSrR9hgifOhWbps7EeWyj2MopLa3GtTw8oca-fUnF8_hEsA.cvmsqknNKocqpzlQiNUAA25e1AoepYGZXsx9SSm9KrM&amp;dib_tag=se&amp;keywords=The%2BNorth%2BFace%2BBorealis&amp;qid=1764491967&amp;sprefix=the%2Bnorth%2Bface%2Bborealis%2Caps%2C396&amp;sr=8-1-spons&amp;sp_csd=d2lkZ2V0TmFtZT1zcF9hdGY&amp;th=1&amp;linkCode=sl1&amp;tag=bifl04-20&amp;linkId=b077d4f0bcd03bc405a63157ba10afd9&amp;language=en_US&amp;ref_=as_li_ss_tl</t>
  </si>
  <si>
    <t>https://amzn.to/4ir2S5L</t>
  </si>
  <si>
    <t>B092RJ8Z41</t>
  </si>
  <si>
    <t>https://docs.google.com/document/d/1xiH7U8h_U5MfO9f89wl0gspu1M_A0fT4SenAkPyexKY</t>
  </si>
  <si>
    <t>https://docs.google.com/document/d/16YDiMlEemiCj5NuYnBCKROaUncrF33ZGi5L48tRIcy4/edit</t>
  </si>
  <si>
    <t>https://docs.google.com/document/d/1IJ3XPbAx4nC8Nt0nT60QyWLjdESTBHC3MnAqZVjkhv4/edit</t>
  </si>
  <si>
    <t>https://docs.google.com/document/d/1J4i4Aqg1nLEmFj447if_G6wtolT0uWc1ESIc6yCvsmY/edit</t>
  </si>
  <si>
    <t>https://docs.google.com/document/d/14zHsut46wpKBde1I5lpB35on54v3Wk7jU7mEoQoG79A/edit</t>
  </si>
  <si>
    <t>https://www.amazon.com/stores/THENORTHFACE/page/4CB8EA89-2A36-48BC-A2C2-E23C816F9339?lp_asin=B092RJ8Z41&amp;ref_=ast_bln&amp;store_ref=bl_ast_dp_brandLogo_sto</t>
  </si>
  <si>
    <t>https://m.media-amazon.com/images/I/91dg3xOCK+L._AC_SL1500_.jpg</t>
  </si>
  <si>
    <t>https://m.media-amazon.com/images/I/91dg3xOCK+L._AC_SL1500_.jpg, https://m.media-amazon.com/images/I/81viRXbJnqL._AC_SL1500_.jpg, https://m.media-amazon.com/images/I/81lbuQDJ1EL._AC_SL1500_.jpg, https://m.media-amazon.com/images/I/91jfD6VL4wL._AC_SL1500_.jpg, https://m.media-amazon.com/images/I/8171Rpxz5EL._AC_SL1500_.jpg, https://m.media-amazon.com/images/I/61WYHWS+MuL._AC_SL1500_.jpg, https://m.media-amazon.com/images/I/8184uqX0e6L._AC_SL1500_.jpg</t>
  </si>
  <si>
    <t>Dimensions: 12" x 6.5" x 19.5" (30.5 cm x 16.5 cm x 49.5 cm)</t>
  </si>
  <si>
    <t>Our classic Borealis has a bungee cord system for storage and compression plus compartments and pockets to help keep things organized. . Solid: 210D recycled nylon ripstop with non-PFC durable water-repellent (non-PFC DWR) finish . Heather: 300D heathered recycled polyester with nonPFC DWR finish . Print: 600D recycled polyester with non-PFC DWR finis. Dimensions: 12" x 6.5" x 19.5" (30.5 cm x 16.5 cm x 49.5 cm). LAPTOP SLEEVE/ 13.75" x 11.25" (34.9 cm x 28.6 cm). The FlexVent suspension system, certified by the American Chiropractic Association, has articulated shoulder straps, a rounded back panel, comfortable stitch lines and soft-touch chemise fabric. External bungee-compression system with clips offers several options for organization. Side bungee cords allow for compression. Bottom compression. Stand-up design. Protective dedicated laptop compartment. Large main compartment for books and binders. Front compartment has internal organization with secure-zip pockets and a padded tablet sleeve. External, fleece-lined pocket for sunglasses, phone or keys. 360 degree reflectivity. Two durable, external water bottle pockets can easily double as multi-use pockets with quick-draw smartphone access on one side. U-pull zippers are easy to grab. Comfortable, padded top grab handle. Sternum strap with a whistle buckle. Removable waist belt. Avg Weight: 2 lbs 5 oz (1050 g). Volume: 1709 in3 (28 liters)</t>
  </si>
  <si>
    <t>9.75 x 13.25 x 19.75 inches</t>
  </si>
  <si>
    <t>&lt;p&gt;Finally, something built right. The Borealis earns its stripes through proven decade-plus lifespans and bombproof construction that puts cheaper competitors to shame.&lt;/p&gt;&lt;ul&gt;&lt;li&gt;&lt;strong&gt;Materials that matter:&lt;/strong&gt; Users rave about YKK zippers that don't fail, weatherproof fabrics, and beefier nylon on high-wear areas. One owner says it shows almost no wear after several years while another reports using theirs since freshman year through graduation without any rips.&lt;/li&gt;&lt;li&gt;&lt;strong&gt;Real-world torture tests:&lt;/strong&gt; From UK Special Forces exercises to daily student abuse with heavy books, this thing takes punishment. The lifetime warranty backs up the build quality, though normal wear isn't covered.&lt;/li&gt;&lt;li&gt;&lt;strong&gt;Design quirks:&lt;/strong&gt; The cavernous main compartment lacks dividers, causing books to get mangled at the bottom. Some find the numerous straps messy for casual use. But the fleece-lined pockets and separate laptop sleeve show thoughtful protection where it counts.&lt;/li&gt;&lt;/ul&gt;&lt;br&gt;&lt;p&gt;&lt;strong&gt;Bottom line:&lt;/strong&gt; A legitimate BIFL workhorse that trades fancy organization for raw durability. Perfect for those who value longevity over bells and whistles.&lt;/p&gt;</t>
  </si>
  <si>
    <t>&lt;p&gt;The North Face Borealis shows good repairability for a backpack with strong durability credentials, backed by a limited lifetime warranty against manufacturing defects.&lt;/p&gt;&lt;ul&gt;&lt;li&gt;&lt;strong&gt;Repair access:&lt;/strong&gt; Users report the bag has standard YKK zippers that can be replaced or repaired with common tools. Bottom uses beefier nylon, suggesting reinforced wear points.&lt;/li&gt;&lt;li&gt;&lt;strong&gt;Parts &amp; support:&lt;/strong&gt; Limited lifetime warranty covers manufacturing defects but excludes normal wear. Repair process involves sending photos and waiting 2-3 weeks for manufacturer repairs.&lt;/li&gt;&lt;li&gt;&lt;strong&gt;Longevity evidence:&lt;/strong&gt; Multiple users report 10+ years of heavy use with minimal wear, and one mentioned using it through high school and college without strap failure.&lt;/li&gt;&lt;/ul&gt;&lt;br&gt;&lt;p&gt;&lt;strong&gt;Bottom line:&lt;/strong&gt; Built tough with repairable components and manufacturer support, but lacks DIY repair documentation and some users note quality differences between older and newer models.&lt;/p&gt;</t>
  </si>
  <si>
    <t>&lt;p&gt;The North Face offers a Limited Lifetime Warranty on the Borealis backpack, covering manufacturing defects in materials and workmanship for the practical lifetime of the product.&lt;/p&gt;&lt;ul&gt;&lt;li&gt;&lt;strong&gt;Coverage:&lt;/strong&gt; Manufacturing defects are covered, with The North Face offering repair or replacement at their discretion.&lt;/li&gt;&lt;li&gt;&lt;strong&gt;Claims Process:&lt;/strong&gt; Requires submitting an online form with photos; response within 5-7 business days; repairs typically take 2-3 weeks but can extend to 8 weeks during peak seasons.&lt;/li&gt;&lt;li&gt;&lt;strong&gt;User Experience:&lt;/strong&gt; Reddit reports consistently support that The North Face honors their warranty, with numerous accounts of bags lasting 10+ years, reinforcing the BIFL status.&lt;/li&gt;&lt;/ul&gt;&lt;br&gt;&lt;p&gt;&lt;strong&gt;Bottom line:&lt;/strong&gt; This is a genuine lifetime warranty that The North Face consistently honors, though normal wear and tear, accidents, and misuse are excluded as expected.&lt;/p&gt;</t>
  </si>
  <si>
    <t xml:space="preserve">&lt;p&gt;&amp;lt;p&amp;gt;No sustainability claims or evidence found in user reviews. While users praise the backpack&amp;#39;s long-term durability and lifetime warranty — both eco-positive traits that reduce replacement cycles — there&amp;#39;s zero mention of recycled materials, ethical sourcing, or environmental practices.&amp;lt;/p&amp;gt;&amp;lt;ul&amp;gt;&amp;lt;li&amp;gt;&amp;lt;strong&amp;gt;Built to last:&amp;lt;/strong&amp;gt; Users report bags lasting over a decade with one saying they bought it to last a lifetime&amp;lt;/li&amp;gt;&amp;lt;li&amp;gt;&amp;lt;strong&amp;gt;Lifetime warranty:&amp;lt;/strong&amp;gt; The North Face offers repair/replacement for manufacturing defects, keeping products out of landfills&amp;lt;/li&amp;gt;&amp;lt;li&amp;gt;&amp;lt;strong&amp;gt;Missing info:&amp;lt;/strong&amp;gt; No details on materials sourcing, recycling programs, or carbon footprint&amp;lt;/li&amp;gt;&amp;lt;/ul&amp;gt;&amp;lt;br&amp;gt;&amp;lt;p&amp;gt;&amp;lt;strong&amp;gt;Bottom line:&amp;lt;/strong&amp;gt; Durability alone doesn&amp;#39;t equal sustainability. Without transparency on materials or manufacturing, this gets a neutral score despite its longevity benefits.&amp;lt;/p&amp;gt;&lt;/p&gt;
</t>
  </si>
  <si>
    <t>&lt;p&gt;The North Face Borealis has an exceptional reputation among BIFL enthusiasts, consistently praised for its durability and thoughtful design. Many users report their backpacks showing minimal wear after 5-10+ years of heavy use.&lt;/p&gt;&lt;ul&gt;&lt;li&gt;&lt;strong&gt;Durability:&lt;/strong&gt; Repeatedly cited as lasting through high school and college without failure. High-quality materials (especially the robust bottom panel and YKK zippers) contribute to its longevity.&lt;/li&gt;&lt;li&gt;&lt;strong&gt;Comfort:&lt;/strong&gt; Well-padded shoulder straps and vented back panel are praised even when carrying heavy loads for extended periods.&lt;/li&gt;&lt;li&gt;&lt;strong&gt;Organization:&lt;/strong&gt; Some critique the main compartment as a cavernous void lacking dividers, though protective laptop sleeve and fleece-lined pockets are highly regarded.&lt;/li&gt;&lt;/ul&gt;&lt;br&gt;&lt;p&gt;&lt;strong&gt;Bottom line:&lt;/strong&gt; A true BIFL benchmark that serves as the standard against which other backpacks are measured. Users consistently call it a worthwhile investment that outlasts cheaper alternatives by years.&lt;/p&gt;</t>
  </si>
  <si>
    <t>The North Face Borealis earns its BIFL status with exceptional durability that consistently survives a decade+ of abuse. Built with quality materials where it counts and backed by a warranty that users confirm is actually honored. Its raw longevity and user satisfaction outweigh minor organizational shortcomings and average sustainability credentials. Perfect for students, commuters, and outdoor enthusiasts who prioritize bulletproof reliability over fancy features. At its price point, it delivers outstanding long-term value compared to cheaper alternatives that fail within a year or two.</t>
  </si>
  <si>
    <t>"Demonstrates legitimate 10+ year lifespan through heavy daily use with minimal wear, particularly excelling with reinforced high-stress points and reliable YKK zippers</t>
  </si>
  <si>
    <t>Standard components are repairable, though manufacturer repair is the primary option with 2-3 week turnaround times</t>
  </si>
  <si>
    <t>Limited lifetime warranty consistently honored by The North Face according to numerous user reports, though normal wear is excluded</t>
  </si>
  <si>
    <t>Investment-grade value that delivers 5-10x the lifespan of budget alternatives, despite the cavernous main compartment lacking organization</t>
  </si>
  <si>
    <t>Universally praised by BIFL community as the benchmark backpack, with special recognition for its comfortable carry system even when fully loaded</t>
  </si>
  <si>
    <t>The North Face Borealis backpack combines rugged construction with practical functionality for everyday reliability. Built with durable nylon fabric, reinforced high-wear areas, and dependable YKK zippers, it's designed to withstand years of daily use. Features include a protective laptop sleeve, fleece-lined pockets, and comfortable padded straps with vented back panel for all-day carrying comfort.</t>
  </si>
  <si>
    <t>10+ years of regular use, with many owners reporting backpacks still going strong after a decade</t>
  </si>
  <si>
    <t>What is the capacity and size of the Borealis backpack?</t>
  </si>
  <si>
    <t>The Borealis backpack has a capacity of approximately 28-29 liters. Its dimensions are around 19.5 to 19.75 inches in height, 13 to 13.25 inches in width, and 9.75 to 10 inches in depth, making it spacious enough for hiking gear, gym essentials, books, and a laptop up to 15 inches.</t>
  </si>
  <si>
    <t>Does the Borealis backpack have a dedicated laptop compartment?</t>
  </si>
  <si>
    <t>Yes, the Borealis backpack includes a highly protective, padded laptop sleeve that fits laptops up to 15 inches. Some versions specify a sleeve size of around 34 cm x 27-28 cm to accommodate most standard laptops securely.</t>
  </si>
  <si>
    <t>What comfort and support features does the Borealis backpack offer?</t>
  </si>
  <si>
    <t>The Borealis backpack features The North Face's FlexVent suspension system, which includes custom injection-molded shoulder straps, a padded air-mesh back panel with a spine channel, and a breathable lumbar panel. It also has a removable sternum strap and waist belt for extra hiking comfort.</t>
  </si>
  <si>
    <t>How is the Borealis backpack organized for carrying items?</t>
  </si>
  <si>
    <t>It includes a large main compartment with internal organization pockets, a secondary compartment, a front stash pocket, two external mesh water bottle pockets, and an external bungee-compression system for added organization and compression options.</t>
  </si>
  <si>
    <t>Is the Borealis backpack suitable for both hiking and everyday use?</t>
  </si>
  <si>
    <t>Yes, the Borealis Classic is designed as a versatile pack suitable for both hiking and urban use. Its comfort features, such as removable hip belt and sternum strap, and organization options allow switching between outdoor activities and daily commuting without changing bags.</t>
  </si>
  <si>
    <t>Proven lifespan of 10+ years</t>
  </si>
  <si>
    <t>Bombproof construction with YKK zippers</t>
  </si>
  <si>
    <t>Lifetime warranty actually honored</t>
  </si>
  <si>
    <t>Comfortable even with heavy loads</t>
  </si>
  <si>
    <t>Main compartment lacks dividers</t>
  </si>
  <si>
    <t>Quality difference between older/newer models</t>
  </si>
  <si>
    <t>Warranty excludes normal wear</t>
  </si>
  <si>
    <t>{"frequency":{"frequency":"Weekly / As Needed","description":"Light wiping can be done weekly to keep the backpack clean; deeper cleaning should be done when it becomes noticeably soiled."},"steps":[{"step":1,"title":"Clean","icon":"clean","description":"Empty the backpack completely before cleaning. Spot clean stains and dirt with a damp cloth and mild soap. For thorough washing, hand wash or machine wash on a gentle cycle with cold to warm water using mild powder detergent without bleach. Avoid soaking or machine drying to prevent damage.","products":[{"name":"Mild Powder Detergent (Bleach-Free)","price":"$10-15"}]},{"step":2,"title":"Condition / Maintain","icon":"condition","description":"Maintain water repellency by applying a durable water repellent (DWR) spray if the fabric begins to lose its water resistance. Avoid using fabric softeners. Regularly check and maintain zippers and straps for smooth operation and fix minor damages promptly to extend backpack life.","products":[{"name":"Nikwax TX.Direct Spray-On","price":"$15-20"}]},{"step":3,"title":"Protect / Store","icon":"protect","description":"Store the backpack in a cool, dry place away from direct sunlight. Hang or store loosely stuffed to maintain shape and avoid mold. Use a rain cover when outdoors to protect from dirt and spills during use.","products":[]}]}</t>
  </si>
  <si>
    <t>The Borealis Backpack is assembled in China, where raw materials imported globally (including cordura fabric, nylon, polyester, and metal components) are brought together for final production and assembly.</t>
  </si>
  <si>
    <t>durable backpack, laptop backpack, everyday carry, north face, school bag, travel backpack, weatherproof, hiking backpack, commuter bag, lifetime warranty</t>
  </si>
  <si>
    <t>Daily commuting, College and school use, Hiking and outdoor adventures, Travel carry-on, Everyday essentials transport</t>
  </si>
  <si>
    <t>""Used mine since freshman year through graduation without any rips, showing almost no wear after several years of daily abuse." – Reddit user</t>
  </si>
  <si>
    <t>A legitimate workhorse that trades fancy organization for raw durability. Perfect for those who value longevity over bells and whistles." – BIFL reviewer</t>
  </si>
  <si>
    <t>SwissGear</t>
  </si>
  <si>
    <t>1900 ScanSmart</t>
  </si>
  <si>
    <t>https://www.amazon.com/Swiss-Gear-Travel-Scansmart-Backpack/dp/B00ESKYI4M?crid=1ZP503YFG3UD1&amp;dib=eyJ2IjoiMSJ9.Uwr0D9WvLO8JXVt3JTxFZ68WnYubGGjcQpbVH9Jb3AfK5klmx2DnkYIlftF3qiq1RX2KgC7bP_owlDgow6D9TKV8ePhSh_kRwMj9URsjn_DqVzdyifIbJcvFhf1pcJ4xuj1dELg2Sxyt_Gb_dzinyVOPhKO7LB2EVHDcO3PdTQqbwb4p9-4NsBWfkFCvvBOqciLp_y8f1gn-zKSarBoTqDrxTF4rXhWM2vx080xZlGM.Y7jup84Nx1dZ0sNqSuN6xK_BVyHC7EgldWskR01F6Po&amp;dib_tag=se&amp;keywords=SwissGear%2B1900%2BScanSmart&amp;qid=1764491992&amp;sprefix=swissgear%2B1900%2Bscansmart,aps,431&amp;sr=8-1-spons&amp;sp_csd=d2lkZ2V0TmFtZT1zcF9hdGY&amp;th=1&amp;linkCode=sl1&amp;tag=bifl04-20&amp;linkId=89ad3bae6db336afa8012ace4717dac6&amp;language=en_US&amp;ref_=as_li_ss_tl</t>
  </si>
  <si>
    <t>https://amzn.to/4iwpguP</t>
  </si>
  <si>
    <t>B00ESKYI4M</t>
  </si>
  <si>
    <t>https://docs.google.com/document/d/1rLmgOMY6jY-2KWfUv4jQcrjhAcXuVDHcVkPFBiK9YjQ</t>
  </si>
  <si>
    <t>https://docs.google.com/document/d/1FPKDWYTUCZybKSbALPqSPFJJZ24c5I6NcMWNiX2WGPM/edit</t>
  </si>
  <si>
    <t>https://docs.google.com/document/d/1_o2-NClR0oWvSPWB6liXCzFkz12cPbtUsgo5h3dIiRE/edit</t>
  </si>
  <si>
    <t>https://docs.google.com/document/d/1XJrDwHLdVdDz3njCHobhKBhEQda5-E6D9KXuTxGx1Jo/edit</t>
  </si>
  <si>
    <t>https://docs.google.com/document/d/14u332OhtQcu_DeQcjas2J7bn5U5wQRKwDZTTRYDmA6g/edit</t>
  </si>
  <si>
    <t>https://www.amazon.com/stores/SwissGear/page/9DDF9F5B-9A64-4A4B-97E0-3EC7FEE1F7CF?lp_asin=B00ESKYI4M&amp;ref_=ast_bln&amp;store_ref=bl_ast_dp_brandLogo_sto</t>
  </si>
  <si>
    <t>https://m.media-amazon.com/images/I/81mAAQSf0nL._AC_SL1500_.jpg</t>
  </si>
  <si>
    <t>https://m.media-amazon.com/images/I/81mAAQSf0nL._AC_SL1500_.jpg, https://m.media-amazon.com/images/I/71E23vWM-sL._AC_SL1500_.jpg, https://m.media-amazon.com/images/I/71cL0xiqB7L._AC_SL1500_.jpg, https://m.media-amazon.com/images/I/71P3EMhIlAL._AC_SL1500_.jpg, https://m.media-amazon.com/images/I/71FOQ+epr8L._AC_SL1500_.jpg, https://m.media-amazon.com/images/I/71CS-dyVueL._AC_SL1500_.jpg</t>
  </si>
  <si>
    <t>Tech Backpack: Pack all your essentials in the 1900 ScanSmart 17-inch laptop backpack specifically designed to speed you through airport security by allowing laptop-in-case scanning Secure Storage: This laptop backpack for men and women features an enhanced laptop compartment with zippered access for a 17-inch laptop and a padded TabletSafe tablet pocket Effortless Organization: Computer bag includes a main compartment with an accordion file holder and a RFID-protected organizer compartment with a removable key/fob clip and multiple divider pockets Multiple Pockets: Add-a-bag trolley strap slides over telescopic handles, 1 front and 2 side quick-access pocket secure essentials, and 2 mesh side pockets accommodate water bottles and umbrellas Comfortable To Carry: Lay-flat laptop bag includes ergonomically contoured, padded shoulder straps, adjustable compression straps, airflow back padding, and a reinforced, molded top handle Compartment Dimensions: Laptop compartment - 14.5" x 11" x 1.5"; Tablet Pocket Capacity - 10" x 7"; Bag volume - 31 L</t>
  </si>
  <si>
    <t>The SwissGear 1900 ScanSmart Laptop Backpack is a highly functional backpack for taking your tech on the go. It features a padded, TSA-friendly SmartScan tech compartment that fits a 17” laptop and 10” tablet and lays flat through airport security, as well as built-in RFID scan blocking technology to keep your information secure. An impressive array of integrated organizers keep essential pens, keys, and other electronic accessories within reach. The Airflow back panel and ergonomically contoured suspension straps feature padding and mesh fabric for maximum comfort and reflective accents for improved nighttime visibility. Handle with ease thanks to reinforced grab handles and exterior compression straps. With elastic mesh water bottle pockets, exterior quick access pockets, and a pass-thru trolley sleeve for luggage compatibility, this bag is packed with convenient features that add delight to your daily carry. Plus, this backpack comes with a 10 year warranty against defects in materials and workmanship.</t>
  </si>
  <si>
    <t>9 x 13.25 x 18.5 inches</t>
  </si>
  <si>
    <t>Tech Backpack: Pack all your essentials in the 1900 ScanSmart 17-inch laptop backpack specifically designed to speed you through airport security by allowing laptop-in-case scanning</t>
  </si>
  <si>
    <t>Secure Storage: This laptop backpack for men and women features an enhanced laptop compartment with zippered access for a 17-inch laptop and a padded TabletSafe tablet pocket</t>
  </si>
  <si>
    <t>Effortless Organization: Computer bag includes a main compartment with an accordion file holder and a RFID-protected organizer compartment with a removable key/fob clip and multiple divider pockets</t>
  </si>
  <si>
    <t>Multiple Pockets: Add-a-bag trolley strap slides over telescopic handles, 1 front and 2 side quick-access pocket secure essentials, and 2 mesh side pockets accommodate water bottles and umbrellas</t>
  </si>
  <si>
    <t>Comfortable To Carry: Lay-flat laptop bag includes ergonomically contoured, padded shoulder straps, adjustable compression straps, airflow back padding, and a reinforced, molded top handle</t>
  </si>
  <si>
    <t>&lt;p&gt;Community's split on this one — Amazon reviews paint a rosy picture while Reddit veterans see declining quality. The truth? Somewhere in the middle.&lt;/p&gt;&lt;ul&gt;&lt;li&gt;&lt;strong&gt;Built tough... sometimes:&lt;/strong&gt; Users report bags lasting 10-15 years (one guy's carried 25lbs daily for years), but others see fabric tearing from zippers after just 2 years. Classic case of manufacturing consistency issues.&lt;/li&gt;&lt;li&gt;&lt;strong&gt;The zipper seam curse:&lt;/strong&gt; Multiple Reddit users hit the same failure point — fabric separating from main compartment zipper. When it works, users say zippers feel bulletproof. When it doesn't, game over.&lt;/li&gt;&lt;li&gt;&lt;strong&gt;10-year warranty sounds great until:&lt;/strong&gt; Reddit calls it terrible in practice, suggesting SwissGear doesn't stand behind their product when push comes to shove.&lt;/li&gt;&lt;/ul&gt;&lt;br&gt;&lt;p&gt;&lt;strong&gt;Bottom line:&lt;/strong&gt; Could've been great, but quality control lottery makes this a risky BIFL pick. For $63, you're rolling dice on whether you get the decade-lasting workhorse or the 2-year disappointment.&lt;/p&gt;</t>
  </si>
  <si>
    <t>&lt;p&gt;The SwissGear 1900 ScanSmart shows good repairability for a fabric bag with mostly standard construction methods.&lt;/p&gt;&lt;ul&gt;&lt;li&gt;&lt;strong&gt;Design Access:&lt;/strong&gt; Multiple users report bags lasting 10-15 years with minimal wear, suggesting standard construction with accessible components - no mention of glued seams or proprietary closures.&lt;/li&gt;&lt;li&gt;&lt;strong&gt;Parts &amp; Support:&lt;/strong&gt; Backed by a 10-year limited warranty with replacement options, though Reddit users note potential zipper-to-fabric separation issues in newer models that require repair.&lt;/li&gt;&lt;li&gt;&lt;strong&gt;Common Fixes:&lt;/strong&gt; Standard backpack failure points (zippers, seams, straps) can be repaired with basic sewing skills and common tools, as implied by long-term users who maintain their bags for over a decade.&lt;/li&gt;&lt;/ul&gt;&lt;br&gt;&lt;p&gt;&lt;strong&gt;Bottom line:&lt;/strong&gt; A traditionally constructed backpack that's repairable with standard tools and techniques. While not fully modular, it lacks sealed components or proprietary hardware that would prevent fixes. Conservative score due to some reports of zipper seam failures.&lt;/p&gt;</t>
  </si>
  <si>
    <t>&lt;p&gt;SwissGear offers a 10-year limited warranty on the 1900 ScanSmart backpack, which is verified across multiple sources and generally honored according to user reports.&lt;/p&gt;&lt;ul&gt;&lt;li&gt;&lt;strong&gt;Coverage:&lt;/strong&gt; The warranty protects against defects in materials and workmanship under normal use conditions, with either store credit or product replacement provided with proof of purchase.&lt;/li&gt;&lt;li&gt;&lt;strong&gt;Exclusions:&lt;/strong&gt; Does not cover accidental damage, normal wear and tear, improper use, or unauthorized repairs.&lt;/li&gt;&lt;li&gt;&lt;strong&gt;Claims Process:&lt;/strong&gt; Requires original receipt and customer pays return shipping, which slightly reduces accessibility.&lt;/li&gt;&lt;/ul&gt;&lt;br&gt;&lt;p&gt;&lt;strong&gt;Bottom line:&lt;/strong&gt; A solid, long-term warranty that users generally report is honored, though some Reddit reviews indicate potential challenges with newer products' quality and warranty fulfillment compared to the brand's historical reputation.&lt;/p&gt;</t>
  </si>
  <si>
    <t xml:space="preserve">&lt;p&gt;&amp;lt;p&amp;gt;The reviews focus entirely on durability and functionality without mentioning any sustainability practices, materials, or environmental considerations from SwissGear.&amp;lt;/p&amp;gt;&amp;lt;ul&amp;gt;&amp;lt;li&amp;gt;&amp;lt;strong&amp;gt;Built to last:&amp;lt;/strong&amp;gt; Multiple users report bags lasting 10-15 years of daily abuse, which reduces replacement frequency and waste&amp;lt;/li&amp;gt;&amp;lt;li&amp;gt;&amp;lt;strong&amp;gt;10-year warranty:&amp;lt;/strong&amp;gt; The extended warranty encourages repair over replacement, though actual repair practices aren&amp;#39;t detailed&amp;lt;/li&amp;gt;&amp;lt;li&amp;gt;&amp;lt;strong&amp;gt;No eco info provided:&amp;lt;/strong&amp;gt; Reviews lack any mention of recycled materials, manufacturing processes, or end-of-life recycling options&amp;lt;/li&amp;gt;&amp;lt;/ul&amp;gt;&amp;lt;br&amp;gt;&amp;lt;p&amp;gt;&amp;lt;strong&amp;gt;Bottom line:&amp;lt;/strong&amp;gt; While the backpack&amp;#39;s exceptional longevity inherently reduces waste by lasting years longer than competitors, there&amp;#39;s zero evidence of intentional sustainability efforts in materials or manufacturing. Score reflects durability benefits only.&amp;lt;/p&amp;gt;&lt;/p&gt;
</t>
  </si>
  <si>
    <t>&lt;p&gt;SwissGear 1900 ScanSmart enjoys generally positive reviews with a notable divide between older and newer bags.&lt;/p&gt;&lt;ul&gt;&lt;li&gt;&lt;strong&gt;Durability:&lt;/strong&gt; Many users report bags lasting 10-15 years with minimal wear, but a concerning number of newer owners experience premature zipper seam failures after just 1-4 years.&lt;/li&gt;&lt;li&gt;&lt;strong&gt;Organization &amp; Capacity:&lt;/strong&gt; Consistently praised for excellent organization, spacious compartments, and ability to carry heavy tech loads (multiple laptops, tablets, books).&lt;/li&gt;&lt;li&gt;&lt;strong&gt;Comfort Issues:&lt;/strong&gt; Multiple complaints about discomfort when fully loaded, with some users reporting back/shoulder strain during extended wear.&lt;/li&gt;&lt;/ul&gt;&lt;br&gt;&lt;p&gt;&lt;strong&gt;Bottom line:&lt;/strong&gt; A reliable workhorse with excellent organization that most Redditors recommend, but growing concerns about declining quality in newer production runs make it less of a true BIFL item than its reputation suggests.&lt;/p&gt;</t>
  </si>
  <si>
    <t>The SwissGear 1900 ScanSmart is a mixed BIFL investment. Once reliably tank-like, recent quality control issues have created a lottery effect—you might get 15 years of service or just 2 before zipper-to-fabric failures. Its exceptional organization and carrying capacity make it perfect for tech professionals and students who need structured storage, but the comfort issues under heavy loads limit its appeal for all-day wear. At $63, it's reasonably priced if you win the durability lottery, but the inconsistent manufacturing quality makes this a calculated risk rather than a guaranteed BIFL purchase.</t>
  </si>
  <si>
    <t>"Manufacturing consistency issues create a concerning gap between decade-lasting bags and those failing at zipper seams within 2 years</t>
  </si>
  <si>
    <t>Standard construction allows for repairs with basic sewing skills, though zipper-to-fabric separation remains a critical vulnerability</t>
  </si>
  <si>
    <t>10-year limited warranty looks impressive on paper, but recent user experiences suggest increasingly difficult claim fulfillment</t>
  </si>
  <si>
    <t>At $63, represents good value if you receive a well-built unit, but the quality gamble undermines confidence</t>
  </si>
  <si>
    <t>Almost universally praised for organization and capacity, though comfort under heavy loads remains a consistent weak point</t>
  </si>
  <si>
    <t>The SwissGear 1900 ScanSmart backpack combines durability with intelligent organization for tech-focused travelers. Featuring a TSA-friendly laptop compartment that fits 17-inch devices, padded tablet pocket, and RFID-protected organizer. The sturdy construction, reinforced handle, and ergonomic shoulder straps provide long-lasting comfort for daily commutes or frequent travel. Its multiple compartments and 31L capacity efficiently accommodate all your professional essentials.</t>
  </si>
  <si>
    <t>5-10 years with regular use, though quality varies between production runs</t>
  </si>
  <si>
    <t>What size laptop does the SwissGear 1900 ScanSmart backpack fit?</t>
  </si>
  <si>
    <t>The SwissGear 1900 ScanSmart backpack fits laptops up to 17 inches in size, with a dedicated padded compartment designed for this maximum size.</t>
  </si>
  <si>
    <t>Does the SwissGear 1900 ScanSmart backpack have TSA-friendly features?</t>
  </si>
  <si>
    <t>Yes, the backpack features ScanSmart lay-flat technology, allowing the laptop compartment to open flat for easier and quicker TSA security screening without removing the laptop.</t>
  </si>
  <si>
    <t>What are the main compartments and organizational features of the backpack?</t>
  </si>
  <si>
    <t>The backpack includes a large main compartment, a dedicated floating tablet pocket, an accordion file holder, an organizer compartment, multiple internal accessory pockets, side accessory and water bottle pockets, a padded media pocket, and a front quick-access pocket.</t>
  </si>
  <si>
    <t>What is the material and durability of the SwissGear 1900 ScanSmart backpack?</t>
  </si>
  <si>
    <t>The backpack is made from durable 1200D ballistic polyester fabric, designed to withstand daily wear and tear for travel, school, or business use.</t>
  </si>
  <si>
    <t>What are the dimensions and weight of the SwissGear 1900 ScanSmart backpack?</t>
  </si>
  <si>
    <t>The backpack measures approximately 18.5 x 13.25 x 9 inches and weighs about 3.3 pounds, with a capacity of 31 liters.</t>
  </si>
  <si>
    <t>Excellent organization for tech items</t>
  </si>
  <si>
    <t>Many users report 10-15 year lifespan</t>
  </si>
  <si>
    <t>Spacious with multiple compartments</t>
  </si>
  <si>
    <t>10-year warranty coverage</t>
  </si>
  <si>
    <t>Inconsistent quality control between production runs</t>
  </si>
  <si>
    <t>Zipper-to-fabric separation is common failure</t>
  </si>
  <si>
    <t>Can cause back strain when fully loaded</t>
  </si>
  <si>
    <t>Quality appears to have declined recently</t>
  </si>
  <si>
    <t>{"frequency":{"frequency":"As Needed","description":"Clean and maintain the backpack when visibly soiled or after heavy use to preserve durability and appearance"},"steps":[{"step":1,"title":"Clean","icon":"clean","description":"Gently brush soiled areas with a soft cloth or nylon-bristle brush. For persistent stains, use mild soap and warm water with a non-abrasive cloth. Avoid benzene, alcohol-based cleaners, and machine washing to prevent damage.","products":[{"name":"Mild Liquid Laundry Detergent","price":"$10"},{"name":"Soft Nylon-Bristle Brush","price":"$8"}]},{"step":2,"title":"Condition / Maintain","icon":"condition","description":"Inspect zippers, straps, and seams regularly for wear. Lubricate zippers with a zipper lubricant if they become stiff. Avoid overloading to prevent strain on stitching and hardware.","products":[{"name":"Zipper Lubricant","price":"$5"}]},{"step":3,"title":"Protect / Store","icon":"protect","description":"Store in a cool, dry place away from direct sunlight. Empty all compartments and loosely close zippers to maintain shape and prevent moisture buildup. Avoid placing heavy objects on top.","products":[]}]}</t>
  </si>
  <si>
    <t>The SwissGear 1900 ScanSmart Laptop Backpack is manufactured in China, as indicated in the product specifications from multiple retailers.</t>
  </si>
  <si>
    <t>laptop backpack, travel bag, tsa-friendly, commuter pack, tech organizer, rfid protection, durable backpack, swissgear, everyday carry, 17-inch laptop</t>
  </si>
  <si>
    <t>Daily commuting with tech gear, Air travel with laptops and tablets, College and university use, Professional office transport, Weekend trips with electronics</t>
  </si>
  <si>
    <t>""Users report bags lasting 10-15 years, one guy's carried 25lbs daily for years without issues." – Reddit user</t>
  </si>
  <si>
    <t>Multiple Reddit users hit the same failure point—fabric separating from main compartment zipper after just 2 years." – Community review</t>
  </si>
  <si>
    <t>Timbuk2</t>
  </si>
  <si>
    <t>Authority Deluxe</t>
  </si>
  <si>
    <t>https://www.amazon.com/Authority-Laptop-Backpack-Deluxe-Black/dp/B09B32FCVY?crid=QU8V6QR947ZP&amp;dib=eyJ2IjoiMSJ9.pqjp3psHMTgELNgWH_Rl1xX06wj6z7AdDeJ1KafrLr3kFC2tT7WRBvoKgBFe-BLcsGvaufIzhluV_Y3pGTzutzcxtttvbBrbSoVJQeYJrT2oASbI0f5Kum2Cb14bNKFBSM7xmPkW9jUXsAxCDewCrCZ3fnvZqA1T4Anm22Et7kCwV0N3tZM0ytAQ2NSl2TSMQW57dFoW2xXNlwNtpKcGT9saM-z_XlWPRy6OXFgkM8w.QspWJVfN3ak9Gs7Ol8cKj2EkUCq7_SX9krsUTqdMaog&amp;dib_tag=se&amp;keywords=Timbuk2%2BAuthority%2BDeluxe&amp;qid=1764492016&amp;sprefix=timbuk2%2Bauthority%2Bdeluxe,aps,413&amp;sr=8-1&amp;th=1&amp;linkCode=sl1&amp;tag=bifl04-20&amp;linkId=2e0a7e9c76d7b732993f7812c5da1075&amp;language=en_US&amp;ref_=as_li_ss_tl</t>
  </si>
  <si>
    <t>https://amzn.to/48lPPhl</t>
  </si>
  <si>
    <t>B09B32FCVY</t>
  </si>
  <si>
    <t>https://docs.google.com/document/d/1PsJZVM6paTybywoL1AML06ADmGoTijrYXAmPQl8EwNg</t>
  </si>
  <si>
    <t>https://docs.google.com/document/d/1f43NHBs1DmAl9uneFHPsg9Kjj0cPzPYKR2fvhBEmgiE/edit</t>
  </si>
  <si>
    <t>https://docs.google.com/document/d/1Yav0wxYO5o0MNiNnni9NK2c4fKQV-Ju_zEGLItYNSis/edit</t>
  </si>
  <si>
    <t>https://docs.google.com/document/d/1hriNAh-xFBk-8-P7cMBMQsjBNiXFTvntAxW_k1Pnm4k/edit</t>
  </si>
  <si>
    <t>https://docs.google.com/document/d/1-JBalamk23Va_ns4terCHrercrtJpF3vRzJ4EecuGbE/edit</t>
  </si>
  <si>
    <t>https://www.amazon.com/stores/Timbuk2/page/F33E93A5-A8ED-4960-89AA-B64E7C65BDFB?lp_asin=B09B32FCVY&amp;ref_=ast_bln&amp;store_ref=bl_ast_dp_brandLogo_sto</t>
  </si>
  <si>
    <t>https://m.media-amazon.com/images/I/51EFVMYrC3L._AC_SL1500_.jpg</t>
  </si>
  <si>
    <t>https://m.media-amazon.com/images/I/51EFVMYrC3L._AC_SL1500_.jpg, https://m.media-amazon.com/images/I/61KaJkelM5L._AC_SL1500_.jpg, https://m.media-amazon.com/images/I/515FYlkp-oL._AC_SL1500_.jpg, https://m.media-amazon.com/images/I/513PaEqoGyL._AC_SL1080_.jpg, https://m.media-amazon.com/images/I/51AYyAFnmgL._AC_SL1500_.jpg, https://m.media-amazon.com/images/I/71RE7QOmgLL._AC_SL1500_.jpg</t>
  </si>
  <si>
    <t>THE AUTHORITY PACK DLX: A seriously organized, high volume work pack in premium materials KEEP IT ORGANIZED: Interior pocket fits most 15" to 17" laptops; Internal organizer for pens, phones, and other small stuff; Large main compartment for books, jacket, and other carry-on essentials; Side stretch pocket for water bottle; CLEVER EXTRAS: Rear access to laptop pocket keeps your device protected while giving more space in the main compartment for other stuff; Bottom compression straps for cinching; Grab handle for easy lifting; In-pocket key keeper; Luggage pass-through for attaching to your wheelie companion; Reflective tape under compression straps MATERIALS &amp; FIT: Main body material is 100% recycled from pre-consumer waste; Water-resistant bottom boot for unexpected puddles; Removable sternum strap; Padded strap and back panel for extra comfort; Airmesh ventilated back panel; Product dimensions are 11.42" x 18.9" x 5.31" and a volume of 20L LIFETIME WARRANTY: Timbuk2 stands behind the legendary quality and craftsmanship of all our products; We also embrace the wild, twisty ways of life; If there is a defect in the materials or workmanship we will repair the bag at our discretion for the lifetime of the product</t>
  </si>
  <si>
    <t>5.91 x 11.42 x 18.11 inches</t>
  </si>
  <si>
    <t>THE AUTHORITY PACK DLX: A seriously organized, high volume work pack in premium materials</t>
  </si>
  <si>
    <t>KEEP IT ORGANIZED: Interior pocket fits most 15" to 17" laptops; Internal organizer for pens, phones, and other small stuff; Large main compartment for books, jacket, and other carry-on essentials; Side stretch pocket for water bottle;</t>
  </si>
  <si>
    <t>CLEVER EXTRAS: Rear access to laptop pocket keeps your device protected while giving more space in the main compartment for other stuff; Bottom compression straps for cinching; Grab handle for easy lifting; In-pocket key keeper; Luggage pass-through for attaching to your wheelie companion; Reflective tape under compression straps</t>
  </si>
  <si>
    <t>MATERIALS &amp; FIT: Main body material is 100% recycled from pre-consumer waste; Water-resistant bottom boot for unexpected puddles; Removable sternum strap; Padded strap and back panel for extra comfort; Airmesh ventilated back panel; Product dimensions are 11.42" x 18.9" x 5.31" and a volume of 20L</t>
  </si>
  <si>
    <t>LIFETIME WARRANTY: Timbuk2 stands behind the legendary quality and craftsmanship of all our products; We also embrace the wild, twisty ways of life; If there is a defect in the materials or workmanship we will repair the bag at our discretion for the lifetime of the product</t>
  </si>
  <si>
    <t>&lt;p&gt;The Authority Deluxe is a solid workhorse that'll handle years of daily abuse, but those plastic strap buckles are its Achilles' heel.&lt;/p&gt;&lt;ul&gt;&lt;li&gt;&lt;strong&gt;Materials:&lt;/strong&gt; Premium build with YKK zippers and padding thick enough to stop a truck, according to users. After 2 years of heavy work travel, one owner says it still looks and feels new.&lt;/li&gt;&lt;li&gt;&lt;strong&gt;Weak point:&lt;/strong&gt; Multiple users flag the plastic strap hardware as fragile and light plastic. One confirmed failure at year 3 when a shoulder strap gave out. Could've been great with metal hardware.&lt;/li&gt;&lt;li&gt;&lt;strong&gt;Lifetime warranty:&lt;/strong&gt; Covers manufacturing defects forever, but explicitly excludes normal wear—so when those plastic clips eventually fail, you might be on your own.&lt;/li&gt;&lt;/ul&gt;&lt;br&gt;&lt;p&gt;&lt;strong&gt;Bottom line:&lt;/strong&gt; Finally, a professional backpack built right—except for those plastic buckles. The community consensus: expect 5-10 years of solid service if you're not constantly adjusting straps.&lt;/p&gt;</t>
  </si>
  <si>
    <t>&lt;p&gt;The Timbuk2 Authority Deluxe offers good repairability with a few notable limitations. Backed by a lifetime warranty against manufacturing defects, with realistic serviceability for common issues.&lt;/p&gt;&lt;ul&gt;&lt;li&gt;&lt;strong&gt;Hardware Concerns:&lt;/strong&gt; Multiple users report plastic strap hardware as the main failure point, with one specific case of strap failure at year 3. Standard clips could be replaced with aftermarket options.&lt;/li&gt;&lt;li&gt;&lt;strong&gt;Parts Availability:&lt;/strong&gt; Timbuk2 explicitly offers replacement parts through their website for DIY repairs, with customer service available if specific parts aren't listed.&lt;/li&gt;&lt;li&gt;&lt;strong&gt;Longevity Evidence:&lt;/strong&gt; Users report the bag looking like new after 2+ years of heavy use, suggesting overall construction holds up well beyond the potential hardware weak points.&lt;/li&gt;&lt;/ul&gt;&lt;br&gt;&lt;p&gt;&lt;strong&gt;Bottom line:&lt;/strong&gt; Good candidate for long-term ownership with smart design and repairable components, but plastic hardware presents the primary vulnerability. Most repairs appear straightforward for moderately handy owners.&lt;/p&gt;</t>
  </si>
  <si>
    <t>&lt;p&gt;Timbuk2 offers a lifetime warranty that covers manufacturing defects in materials and workmanship regardless of the product's age, with a well-established claims process.&lt;/p&gt;&lt;ul&gt;&lt;li&gt;&lt;strong&gt;Coverage:&lt;/strong&gt; Lifetime warranty against manufacturing defects with no time limit, though normal wear and tear, accidental damage, and cosmetic issues are excluded.&lt;/li&gt;&lt;li&gt;&lt;strong&gt;Claim Process:&lt;/strong&gt; Three-step process requiring registration, shipping the item (at customer expense), and evaluation by repair team with 6-10 week turnaround.&lt;/li&gt;&lt;li&gt;&lt;strong&gt;User Experience:&lt;/strong&gt; Evidence suggests Timbuk2 honors their warranty commitments, with users noting products have lasted for years. Some reports indicate shoulder strap hardware failures around year 3.&lt;/li&gt;&lt;/ul&gt;&lt;br&gt;&lt;p&gt;&lt;strong&gt;Bottom line:&lt;/strong&gt; A comprehensive lifetime limited warranty that's actually honored, though you pay initial shipping and repairs take 6-10 weeks. Replacement parts are also available for purchase if needed.&lt;/p&gt;</t>
  </si>
  <si>
    <t xml:space="preserve">&lt;p&gt;&amp;lt;p&amp;gt;No sustainability info found in reviews — users focus on durability and organization but don&amp;#39;t mention eco-materials, recycling, or carbon footprint.&amp;lt;/p&amp;gt;&amp;lt;ul&amp;gt;&amp;lt;li&amp;gt;&amp;lt;strong&amp;gt;Lifetime warranty:&amp;lt;/strong&amp;gt; Timbuk2 repairs defective bags instead of replacing them, keeping products out of landfills&amp;lt;/li&amp;gt;&amp;lt;li&amp;gt;&amp;lt;strong&amp;gt;Built to last:&amp;lt;/strong&amp;gt; Users report bags still look new after 2+ years of heavy use, with one expecting a decade of service&amp;lt;/li&amp;gt;&amp;lt;li&amp;gt;&amp;lt;strong&amp;gt;Weak point concerns:&amp;lt;/strong&amp;gt; Plastic strap hardware fails around year 3 for some users, forcing premature replacement&amp;lt;/li&amp;gt;&amp;lt;/ul&amp;gt;&amp;lt;br&amp;gt;&amp;lt;p&amp;gt;&amp;lt;strong&amp;gt;Bottom line:&amp;lt;/strong&amp;gt; Without concrete sustainability claims or eco-material mentions in reviews, this scores a neutral 5.0. The lifetime warranty and proven longevity suggest less waste than disposable alternatives, but we need evidence of recycled materials or responsible manufacturing to score higher.&amp;lt;/p&amp;gt;&lt;/p&gt;
</t>
  </si>
  <si>
    <t>&lt;p&gt;The Timbuk2 Authority Deluxe has a strong reputation among frequent bag users as a durable, professional backpack with excellent organization features. Long-term owners report years of reliable use with minimal wear.&lt;/p&gt;&lt;ul&gt;&lt;li&gt;&lt;strong&gt;Strengths:&lt;/strong&gt; Premium materials and construction that holds up over time, professional aesthetic appropriate for office environments, thoughtful organization for tech gear, and excellent laptop protection.&lt;/li&gt;&lt;li&gt;&lt;strong&gt;Weaknesses:&lt;/strong&gt; Consistently criticized for its too-small water bottle pocket, uncomfortable shoulder straps that can dig in under load, and plastic hardware that feels like a potential failure point.&lt;/li&gt;&lt;li&gt;&lt;strong&gt;Controversy:&lt;/strong&gt; Main compartment capacity is divisive - some find it perfect for daily essentials while others feel it's too limited for adding gym clothes or bulky items.&lt;/li&gt;&lt;/ul&gt;&lt;br&gt;&lt;p&gt;&lt;strong&gt;Bottom line:&lt;/strong&gt; A well-regarded BIFL backpack for professional commuters and tech workers, but with design flaws that prevent it from being a community favorite. Still recommended as a durable option that will likely last many years.&lt;/p&gt;</t>
  </si>
  <si>
    <t>The Timbuk2 Authority Deluxe is a solid 7.5/10 BIFL investment for professional commuters seeking organization and tech protection. Premium materials and YKK zippers promise 5-10 years of reliable service, but plastic strap hardware is a critical weak point that prevents this from being a lifetime bag. Perfect for office workers who prioritize professional looks and laptop protection, though active users may find the straps uncomfortable under heavy loads. While the lifetime warranty provides good coverage, prepare to replace those plastic buckles around year three.</t>
  </si>
  <si>
    <t>"Built like a tank with premium materials that still look new after 2+ years of heavy use, but plastic strap hardware will likely fail within 3-5 years</t>
  </si>
  <si>
    <t>Good repairability with replacement parts available directly from Timbuk2, though you'll eventually need to replace those plastic buckles</t>
  </si>
  <si>
    <t>Legitimate lifetime warranty against manufacturing defects with proven claim history, though normal wear is excluded and shipping is on you</t>
  </si>
  <si>
    <t>Strong value for professional users who need organization and laptop protection, but active commuters may want metal hardware alternatives</t>
  </si>
  <si>
    <t>Users consistently praise the organization and durability while criticizing the small water bottle pocket and uncomfortable shoulder straps</t>
  </si>
  <si>
    <t>The Timbuk2 Authority Deluxe backpack combines premium materials with thoughtful organization for professional daily use. Built with durable YKK zippers, substantial padding, and a water-resistant bottom, it protects laptops up to 17 inches while providing dedicated spaces for tech essentials. The 20L capacity, luggage pass-through, and rear laptop access reflect its practical design for commuters and frequent travelers seeking long-lasting reliability.</t>
  </si>
  <si>
    <t>5-10 years of daily use, with potential earlier replacement of plastic hardware</t>
  </si>
  <si>
    <t>What are the dimensions and capacity of the Authority Deluxe by Timbuk2?</t>
  </si>
  <si>
    <t>The Authority Laptop Backpack Deluxe measures approximately 18.1" to 18.9" in height, 11.4" to 11.5" in width, and about 5.3" to 6" in depth, with a total volume around 20 to 28 liters depending on the source. It is designed to fit laptops up to 17 inches and offers a slim, organized space suitable for daily commuting and work needs.</t>
  </si>
  <si>
    <t>What materials is the Authority Deluxe made from?</t>
  </si>
  <si>
    <t>The backpack is crafted from 100% recycled nylon sourced from pre-consumer materials, making it durable, abrasion resistant, and environmentally friendly.</t>
  </si>
  <si>
    <t>Does the Authority Deluxe provide comfort features for extended wear?</t>
  </si>
  <si>
    <t>Yes, it includes padded backpack straps, an air mesh ventilated back panel, and padded back panel for extra comfort during prolonged use, designed to reduce strain even when fully packed.</t>
  </si>
  <si>
    <t>What organizational features does the Authority Deluxe offer?</t>
  </si>
  <si>
    <t>The backpack has a padded laptop sleeve accessible from inside and outside, multiple compartments including a tablet section, zippered and sectioned pockets for accessories, and compression straps to maintain a sleek profile.</t>
  </si>
  <si>
    <t>Is the Timbuk2 Authority Laptop Backpack Deluxe still available for purchase?</t>
  </si>
  <si>
    <t>The Authority Laptop Backpack Deluxe has been discontinued by some retailers, though it may still be found via specific sellers or leftover stock. Availability is limited and varies by vendor.</t>
  </si>
  <si>
    <t>Premium materials with YKK zippers</t>
  </si>
  <si>
    <t>Excellent laptop protection and padding</t>
  </si>
  <si>
    <t>Professional aesthetic for office environments</t>
  </si>
  <si>
    <t>Plastic strap hardware fails prematurely</t>
  </si>
  <si>
    <t>Water bottle pocket too small</t>
  </si>
  <si>
    <t>Uncomfortable straps under heavy loads</t>
  </si>
  <si>
    <t>Limited main compartment capacity</t>
  </si>
  <si>
    <t>{"frequency":{"frequency":"As Needed","description":"Spot clean regularly to remove surface dirt and stains. Perform a more thorough cleaning with soaking and scrubbing when the bag becomes heavily soiled or after extended use."},"steps":[{"step":1,"title":"Clean","icon":"clean","description":"Spot clean with a damp towel or sponge and mild detergent, avoiding harsh chemicals. For tougher dirt, use plain dish soap or a gentle cleaner like Simple Green. You can soak and scrub the bag in a bucket or sink but avoid machine washing to preserve waterproof coatings and warranty.","products":[{"name":"Simple Green All-Purpose Cleaner","price":"$10-15"},{"name":"Mild Dish Soap","price":"$5-10"}]},{"step":2,"title":"Condition / Maintain","icon":"condition","description":"After cleaning, allow the bag to dry completely in a shaded, ventilated area. Check and tighten any buckles, straps, or zippers to maintain functionality and prevent damage.","products":[]},{"step":3,"title":"Protect / Store","icon":"protect","description":"Store the bag in a cool, dry place away from direct sunlight to prevent fabric degradation and fading. Avoid compressing or overloading the bag during storage to maintain shape and structural integrity.","products":[]}]}</t>
  </si>
  <si>
    <t>Timbuk2 manufactures non-custom products in China, Vietnam, and Indonesia, but the specific manufacturing location for the Authority Deluxe model is not publicly disclosed.</t>
  </si>
  <si>
    <t>laptop backpack, professional bag, commuter backpack, durable backpack, organization system, water-resistant, travel friendly, tech carry, lifetime warranty</t>
  </si>
  <si>
    <t>Daily office commuting, Business travel, Tech equipment transport, College/university carry</t>
  </si>
  <si>
    <t>""Premium build with YKK zippers and padding thick enough to stop a truck. After 2 years of heavy work travel, it still looks and feels new." – Bag owner</t>
  </si>
  <si>
    <t>Finally, a professional backpack built right—except for those plastic buckles. Expect 5-10 years of solid service if you're not constantly adjusting straps." – BIFL community consensus</t>
  </si>
  <si>
    <t>Kanken No. 2</t>
  </si>
  <si>
    <t>https://www.amazon.com/Fj%C3%A4llr%C3%A4ven-K%C3%A5nken-Unisex-Laptop-Navy/dp/B0C2QNN31L?crid=PWLI4FNUJQBZ&amp;dib=eyJ2IjoiMSJ9.aPozu9DHu6dt7SRmjd3aGIn2glbsFXsF--Z--X1rTiYs7zW-XQBYauvpnHQsrQCXHfgu3aYijiCR3WF77d0wAatR0dihMbugbo8ENzPlAUOdGrAtiz93M7OZv87za584b3pVZKf3A1Eouccj8FDMn0UZh_bOg57wxx_tidOTOLAJijt0ek0m_UdclmyO2GDnyuh-5dxsl_IEDcTifqOQ_BvHrzHFw9LhEoX9_sGsXiv4LP-cYHMBTxfe9ARYvJejSnIt1cHbMgequNrQnaEKgGkHh47DfIvExM56yYDFLjE.ibgrhIwhGoxgIknR_VJV7UyOrHpx-n44mV5v74snp8I&amp;dib_tag=se&amp;keywords=Fjallraven%2BKanken%2BNo.%2B2&amp;qid=1764492047&amp;sprefix=fjallraven%2Bkanken%2Bno.%2B2%2Caps%2C398&amp;sr=8-1&amp;th=1&amp;linkCode=sl1&amp;tag=bifl04-20&amp;linkId=e4564cd72115ec1b7df70efe7e75acbe&amp;language=en_US&amp;ref_=as_li_ss_tl</t>
  </si>
  <si>
    <t>https://amzn.to/48GWW5n</t>
  </si>
  <si>
    <t>B0C2QNN31L</t>
  </si>
  <si>
    <t>https://docs.google.com/document/d/12s4gQnHdNkNFcQ8slazVKP6npOo9PA_6_m3MOpzOIvE</t>
  </si>
  <si>
    <t>https://docs.google.com/document/d/1fuc5wFR_EL6MlTSS__3uEY0x62NNmMai-IRKbyBVBMc/edit</t>
  </si>
  <si>
    <t>https://docs.google.com/document/d/18Rc266MLIyt8aWd9bBndKEm5n0PnzRfTqomqPvS4dBk/edit</t>
  </si>
  <si>
    <t>https://docs.google.com/document/d/1wUXP3sOHAr24CoAlKCKGUxxQ_h-EHOzj-nJ3Owul648/edit</t>
  </si>
  <si>
    <t>https://docs.google.com/document/d/1KW-7SB_789I_iUtymA_59RiZ8VAIZ-P_6V_Oep22KaU/edit</t>
  </si>
  <si>
    <t>https://www.amazon.com/stores/FJALLRAVENUSALLC/page/4FD4A846-E974-4823-885C-A7F53DB26F23?lp_asin=B0C2QNN31L&amp;ref_=ast_bln&amp;store_ref=bl_ast_dp_brandLogo_sto</t>
  </si>
  <si>
    <t>https://m.media-amazon.com/images/I/71sTpHPZsTL._AC_SL1500_.jpg</t>
  </si>
  <si>
    <t>Hailing from the small town of Örnsköldsvik in Sweden, a place where mountains and forest meet the sea, Fjällräven is an outdoor clothing and equipment company that’s committed to making nature more accessible. In true Swedish style, we focus on simplicity and practicality, and we have the utmost respect for the environment. Functional, durable and timeless outdoor gear No toxic chemicals and only natural pesticides Lightweight nad durable</t>
  </si>
  <si>
    <t>Hailing from the small town of Örnsköldsvik in Sweden, a place where mountains and forest meet the sea, Fjällräven is an outdoor clothing and equipment company that’s committed to making nature more accessible. In true Swedish style, we focus on simplicity and practicality, and we have the utmost respect for the environment.</t>
  </si>
  <si>
    <t>15.75 x 6.3 x 11.02 inches</t>
  </si>
  <si>
    <t>Functional, durable and timeless outdoor gear</t>
  </si>
  <si>
    <t>No toxic chemicals and only natural pesticides</t>
  </si>
  <si>
    <t>Lightweight nad durable</t>
  </si>
  <si>
    <t>&lt;p&gt;The Kanken No. 2 shows strong but conflicting durability evidence. Amazon buyers report decade-long perfection while Reddit's BIFL community questions its long-term value due to comfort issues and material concerns.&lt;/p&gt;&lt;ul&gt;&lt;li&gt;&lt;strong&gt;Proven longevity:&lt;/strong&gt; One Amazon user reports their Kanken lasting 10 years in perfect condition through continuous use, backing up the heirloom-quality reputation&lt;/li&gt;&lt;li&gt;&lt;strong&gt;Material weakness:&lt;/strong&gt; Multiple Reddit users report the black G-1000 fabric fades to splotchy charcoal grey from sun exposure, undermining the premium materials claim&lt;/li&gt;&lt;li&gt;&lt;strong&gt;Construction concerns:&lt;/strong&gt; Reddit mentions split seams and one user describes it feeling more like a sturdy shopping bag with cheap harnesses than a proper backpack&lt;/li&gt;&lt;/ul&gt;&lt;br&gt;&lt;p&gt;&lt;strong&gt;Bottom line:&lt;/strong&gt; Could've been great, but comfort issues kill it for daily use. The G-1000 fabric holds up well structurally but the color fading, uncomfortable straps, and metal buckles digging into users make this more of a 5-7 year bag than a true BIFL purchase.&lt;/p&gt;</t>
  </si>
  <si>
    <t>&lt;p&gt;The Fjallraven Kanken No. 2 offers moderate repairability with some promising features but significant limitations.&lt;/p&gt;&lt;ul&gt;&lt;li&gt;&lt;strong&gt;Warranty support:&lt;/strong&gt; Limited lifetime warranty in North America covers manufacturing defects, but many common issues like tears, stains, and normal wear aren't covered.&lt;/li&gt;&lt;li&gt;&lt;strong&gt;Spare parts:&lt;/strong&gt; Company offers some spare parts that can be mailed directly to customers, though color matching isn't guaranteed.&lt;/li&gt;&lt;li&gt;&lt;strong&gt;User experience:&lt;/strong&gt; Multiple users report maintaining bags for 8-10 years, with one stating their decade-old bag remains in perfect condition.&lt;/li&gt;&lt;/ul&gt;&lt;br&gt;&lt;p&gt;&lt;strong&gt;Bottom line:&lt;/strong&gt; Durable construction gives it longevity, but limited self-repair options and unclear repair processes mean most fixes require manufacturer involvement, scoring it in the mid-range for repairability.&lt;/p&gt;</t>
  </si>
  <si>
    <t>&lt;p&gt;Fjallraven offers a Limited Lifetime Warranty for Kanken No. 2 in North America, covering manufacturing defects for the original purchaser's lifetime (as determined by their specialists). Other regions have shorter terms (2 years in Europe, 1 year in Asia).&lt;/p&gt;&lt;ul&gt;&lt;li&gt;&lt;strong&gt;Coverage:&lt;/strong&gt; Manufacturing defects only; normal wear, tears, stains, and customer-caused damage are excluded&lt;/li&gt;&lt;li&gt;&lt;strong&gt;Claim Process:&lt;/strong&gt; Requires proof of purchase, photos of the issue, and must be purchased from authorized retailers&lt;/li&gt;&lt;li&gt;&lt;strong&gt;User Experience:&lt;/strong&gt; Evidence shows excellent durability with users reporting bags lasting 10+ years in perfect condition, though repair timeline can take up to 5 weeks&lt;/li&gt;&lt;/ul&gt;&lt;br&gt;&lt;p&gt;&lt;strong&gt;Bottom line:&lt;/strong&gt; Fjallraven's warranty is comprehensive for manufacturing defects with demonstrated follow-through on long-term durability, though regional differences and exclusions for normal wear prevent a perfect score.&lt;/p&gt;</t>
  </si>
  <si>
    <t xml:space="preserve">&lt;p&gt;&amp;lt;p&amp;gt;The Kanken No. 2 shows solid sustainability practices through its long-lasting construction and repairable design. Users report decade-long ownership with bags remaining in perfect condition, and the G-1000 fabric can be re-waxed to restore water resistance, extending product life significantly.&amp;lt;/p&amp;gt;&amp;lt;ul&amp;gt;&amp;lt;li&amp;gt;&amp;lt;strong&amp;gt;Material Durability:&amp;lt;/strong&amp;gt; Multiple users confirm the G-1000 fabric holds up for 8-10 years of daily use, with only minor wear like small holes developing after extensive professional use&amp;lt;/li&amp;gt;&amp;lt;li&amp;gt;&amp;lt;strong&amp;gt;Repair Culture:&amp;lt;/strong&amp;gt; The community actively maintains their bags through re-waxing and even re-dyeing faded fabric, plus Fjallraven offers spare parts and repair services through their warranty program&amp;lt;/li&amp;gt;&amp;lt;li&amp;gt;&amp;lt;strong&amp;gt;Design Longevity:&amp;lt;/strong&amp;gt; Users describe switching from luxury brands to Fjallraven only, noting the timeless aesthetic prevents style-driven replacement&amp;lt;/li&amp;gt;&amp;lt;/ul&amp;gt;&amp;lt;br&amp;gt;&amp;lt;p&amp;gt;&amp;lt;strong&amp;gt;Bottom line:&amp;lt;/strong&amp;gt; Built to last with a repair-friendly design and active maintenance community, though specific eco-materials or manufacturing transparency aren&amp;#39;t mentioned in reviews.&amp;lt;/p&amp;gt;&lt;/p&gt;
</t>
  </si>
  <si>
    <t>&lt;p&gt;The Fjallraven Kanken No. 2 has deeply divided opinions across review sites and Reddit communities. Amazon reviews show exceptional durability, with one user reporting a decade of perfect condition, while Reddit discussions reveal significant concerns about comfort and ergonomics.&lt;/p&gt;&lt;ul&gt;&lt;li&gt;&lt;strong&gt;Design Tension:&lt;/strong&gt; Users love the minimalist Scandinavian aesthetic and vintage appeal, but many find the thin straps uncomfortable and the boxy shape awkward for adult frames.&lt;/li&gt;&lt;li&gt;&lt;strong&gt;Durability Reports:&lt;/strong&gt; The G-1000 material receives praise for longevity, but reports of seam failures and fading black fabric undermine its BIFL status.&lt;/li&gt;&lt;li&gt;&lt;strong&gt;Comfort Issues:&lt;/strong&gt; Redditors frequently mention shoulder pain and metal buckles digging into sides, making it uncomfortable for extended wear.&lt;/li&gt;&lt;/ul&gt;&lt;br&gt;&lt;p&gt;&lt;strong&gt;Bottom line:&lt;/strong&gt; The Kanken No. 2 is a stylish, iconic backpack with proven durability for some users, but significant ergonomic compromises make it a polarizing choice in the BIFL community. Consider the Fjallraven Raven series for better comfort if you love the brand.&lt;/p&gt;</t>
  </si>
  <si>
    <t>The Fjallraven Kanken No. 2 earns a solid but not exceptional BIFL score of 7.0. While its G-1000 fabric provides structural longevity (8-10 years for many users) and the lifetime warranty covers manufacturing defects, comfort is the critical weakness. The thin straps, boxy design, and metal buckles make it impractical for daily long-term use. Best for light-duty fashion-conscious users seeking a recognizable aesthetic rather than those needing ergonomic all-day comfort. At its premium price point, you're buying Scandinavian design and brand recognition, not superior functionality or true lifetime performance.</t>
  </si>
  <si>
    <t>"The G-1000 fabric delivers structural durability but black versions fade noticeably with sun exposure, undermining its premium aesthetics</t>
  </si>
  <si>
    <t>Moderate repairability with company-supplied parts, though most fixes require manufacturer involvement rather than DIY solutions</t>
  </si>
  <si>
    <t>Strong lifetime warranty (North America only) covers manufacturing defects but excludes normal wear, tears, and customer-caused damage</t>
  </si>
  <si>
    <t>Poor comfort-to-price ratio makes this an expensive purchase that prioritizes style over everyday ergonomic performance</t>
  </si>
  <si>
    <t>Community consensus reveals a sharp divide: fashion-focused users love it while BIFL enthusiasts recommend the more comfortable Fjallraven Raven instead</t>
  </si>
  <si>
    <t>The Fjallraven Kanken No. 2 backpack features durable G-1000 fabric construction with timeless Scandinavian design. Built for everyday carry, this iconic pack offers minimalist styling with practical functionality. The spacious main compartment accommodates daily essentials while the distinct rectangular shape maintains its form even when empty. Metal hardware and reinforced construction contribute to its long-lasting appeal.</t>
  </si>
  <si>
    <t>5-7 years with regular use, though some users report 10+ years with proper care</t>
  </si>
  <si>
    <t>What material is the Kånken No. 2 made of?</t>
  </si>
  <si>
    <t>The Kånken No. 2 is made from durable, double-waxed G-1000 HeavyDuty fabric, which is a densely woven mix of 35% cotton and 65% polyester. It also features leather details and handles for added durability and a smart appearance.</t>
  </si>
  <si>
    <t>What are the dimensions and capacity of the Kånken No. 2 backpack?</t>
  </si>
  <si>
    <t>The Kånken No. 2 measures 38 cm in height, 27 cm in width, and 13 cm in depth, with a volume capacity of 16 liters. It weighs approximately 550 grams and includes several pockets.</t>
  </si>
  <si>
    <t>Does the Kånken No. 2 backpack include a padded seat pad?</t>
  </si>
  <si>
    <t>Yes, the Kånken No. 2 includes a padded seat pad made from G-1000 HeavyDuty fabric that fits inside an inside back pocket. This seat pad can be removed for resting and also protects the wearer’s back from the contents of the backpack.</t>
  </si>
  <si>
    <t>How should I clean and care for my Kånken No. 2 backpack?</t>
  </si>
  <si>
    <t>Do not machine wash the backpack. Instead, clean dirt marks with lukewarm water, mild detergent, and a soft brush or sponge. Avoid direct sunlight when drying to prevent color fading. Zippers should be lubricated occasionally with oil or wax to maintain their function.</t>
  </si>
  <si>
    <t>What pockets and organizational features does the Kånken No. 2 have?</t>
  </si>
  <si>
    <t>The Kånken No. 2 has one large main compartment with a generous opening, an inside back pocket with a seat pad, two open side pockets, and a zippered front pocket. Some versions also include a business card holder inside.</t>
  </si>
  <si>
    <t>G-1000 fabric lasts 8-10 years</t>
  </si>
  <si>
    <t>Timeless Scandinavian aesthetic remains stylish</t>
  </si>
  <si>
    <t>Offers repairable design with available parts</t>
  </si>
  <si>
    <t>Limited lifetime warranty covers manufacturing defects</t>
  </si>
  <si>
    <t>Thin straps cause shoulder discomfort</t>
  </si>
  <si>
    <t>Black fabric fades to splotchy grey</t>
  </si>
  <si>
    <t>Metal buckles dig into sides</t>
  </si>
  <si>
    <t>Feels more like sturdy shopping bag</t>
  </si>
  <si>
    <t>{"frequency":{"frequency":"As Needed","description":"Clean and maintain only when visibly dirty or after heavy use to preserve material and color"},"steps":[{"step":1,"title":"Clean","icon":"clean","description":"Hand wash dirty areas with lukewarm water, mild detergent, and a soft brush or sponge. Never machine wash, bleach, or dry clean. Avoid harsh chemicals and fabric softeners.","products":[{"name":"Mild Detergent","price":"$5"},{"name":"Soft Sponge or Brush","price":"$8"}]},{"step":2,"title":"Condition / Maintain","icon":"condition","description":"For zippers, use a drop of clear lip balm or non-sticky oil to lubricate if stiff. For G-1000® material, re-impregnate with Greenland Wax to enhance water resistance and durability.","products":[{"name":"Greenland Wax","price":"$15"},{"name":"Clear Lip Balm","price":"$3"}]},{"step":3,"title":"Protect / Store","icon":"protect","description":"Store in a dry, well-ventilated area away from direct sunlight to prevent color fading and material damage. Do not leave damp or compressed for long periods.","products":[]}]}</t>
  </si>
  <si>
    <t>Vietnam and China</t>
  </si>
  <si>
    <t>Kånken No. 2 backpacks are manufactured in Vietnam and China at locations that operate in accordance with the Fair Labor Association standards.</t>
  </si>
  <si>
    <t>backpack, everyday carry, durable bag, scandinavian design, g-1000 fabric, minimalist, fjallraven, kanken, travel gear, water resistant</t>
  </si>
  <si>
    <t>Daily commuting, Light hiking, School or university carry, Weekend travel</t>
  </si>
  <si>
    <t>""One Amazon user reports their Kanken lasting 10 years in perfect condition through continuous use, backing up the heirloom-quality reputation." – Amazon reviewer</t>
  </si>
  <si>
    <t>Reddit mentions split seams and one user describes it feeling more like a sturdy shopping bag with cheap harnesses than a proper backpack." – Reddit user</t>
  </si>
  <si>
    <t>Vaccums</t>
  </si>
  <si>
    <t>Classic C1</t>
  </si>
  <si>
    <t>https://www.amazon.com/Miele-Classic-Suction-Canister-Graphite/dp/B07P97CD5T/ref=sr_1_3?crid=39JS4YRMSB9X5&amp;dib=eyJ2IjoiMSJ9.-vvo1ES0d9b_AZejkMFXrA9nzeCwZoMWM-k5gsjQeLIiD7cghXurH4z-OYrjppj9sg5NLxKeQfiwsP6ZDLgE66hq8ahkvV6li7nI5U3oDsMdB2oyUqcCIIAHTm0CcT2A9x06yZq5FNX8Y9uINl9QLjwAHAJaTh3D_LyBUrIW4exGjWJM4nlXpKQmPaaiGiu7DCNvNLitXosCCFsT9TiFkfbDCXYQc6kmaIBoGHjYixw.v52WLZh0pMrrX3-GlFckdRXpOrU7XRLmb_zNFxPkouc&amp;dib_tag=se&amp;keywords=Miele+Classic+C1&amp;qid=1764492958&amp;sprefix=%2Caps%2C346&amp;sr=8-3</t>
  </si>
  <si>
    <t>https://amzn.to/48bVIz3</t>
  </si>
  <si>
    <t>https://docs.google.com/document/d/1OUNK6UWi1S8iKKYbqCThUfl9LG4WogwfwPrH_EUdue4</t>
  </si>
  <si>
    <t>https://docs.google.com/document/d/1pQhg87Zct8_7pFBdLiaNhxhZLcVg8CBG2wrrZY1CtRY/edit</t>
  </si>
  <si>
    <t>https://docs.google.com/document/d/1vvXVHrxhvZzQciXqUqhYvwWBaZnkpZHdufyN5Rn-rTk/edit</t>
  </si>
  <si>
    <t>https://docs.google.com/document/d/1yF9XOeCftq9-q_Av5z054eLSoO1hHkrjLTgFFmESJbI/edit</t>
  </si>
  <si>
    <t>https://docs.google.com/document/d/1pSaM_20nnm89jSzaOClLsmdZ4_2Re9lBiqFfu_JX3-w/edit</t>
  </si>
  <si>
    <t>https://www.amazon.com/stores/Miele/page/832EC43E-4B13-45EB-9B8E-6E49611C9237?lp_asin=B07P97CD5T&amp;ref_=ast_bln&amp;store_ref=bl_ast_dp_brandLogo_sto</t>
  </si>
  <si>
    <t>https://m.media-amazon.com/images/I/716NmNu1quL._AC_SL1500_.jpg</t>
  </si>
  <si>
    <t>https://m.media-amazon.com/images/I/716NmNu1quL._AC_SL1500_.jpg, https://m.media-amazon.com/images/I/81rsVe6UNTL._AC_SL1500_.jpg, https://m.media-amazon.com/images/I/81c0O5bzY9L._AC_SL1500_.jpg, https://m.media-amazon.com/images/I/81BZgVyEMEL._AC_SL1500_.jpg, https://m.media-amazon.com/images/I/81yQ3ppNesL._AC_SL1500_.jpg, https://m.media-amazon.com/images/I/81-TnQ8-gtL._AC_SL1500_.jpg, https://m.media-amazon.com/images/I/71dL1UvGYuL._AC_SL1500_.jpg, https://m.media-amazon.com/images/I/712ELmMTkyL._AC_SL1500_.jpg, https://m.media-amazon.com/images/I/81twWBf+EIL._AC_SL1500_.jpg</t>
  </si>
  <si>
    <t>&lt;p&gt;The Classic C1 earns solid marks as a durable workhorse that'll outlast most competitors. Users report their vacuums perform like new after 3+ years of hard use, with previous Miele models lasting over a decade. Built with sturdy plastics and German engineering, this is the anti-Dyson.&lt;/p&gt;&lt;ul&gt;&lt;li&gt;&lt;strong&gt;Rock-solid mechanics:&lt;/strong&gt; After three years the cord is still retracting like the day we bought it and the suction is just as strong - even after moves and being loaned out&lt;/li&gt;&lt;li&gt;&lt;strong&gt;Proven track record:&lt;/strong&gt; Multiple buyers chose this because their previous Miele lasted 10+ years, with 7-15 year lifespans commonly reported across Reddit&lt;/li&gt;&lt;li&gt;&lt;strong&gt;One critical flaw:&lt;/strong&gt; The included floor head struggles with larger debris on hard floors, pushing cheerios and crackers around rather than picking them up - forcing users to buy expensive add-ons&lt;/li&gt;&lt;/ul&gt;&lt;br&gt;&lt;p&gt;&lt;strong&gt;Bottom line:&lt;/strong&gt; Finally, a vacuum built to last decades instead of years. Just budget an extra $100+ for the proper floor attachments it should've included.&lt;/p&gt;</t>
  </si>
  <si>
    <t>&lt;p&gt;The Miele Classic C1 vacuum shows strong repairability with a modular design that allows for long-term maintenance. Multiple users report 7-15+ years of reliable service with proper care and maintenance.&lt;/p&gt;&lt;ul&gt;&lt;li&gt;&lt;strong&gt;Parts Availability:&lt;/strong&gt; Filters, bags, and attachments are readily available though proprietary and somewhat expensive. Users mention replacing worn components like floor heads without difficulty.&lt;/li&gt;&lt;li&gt;&lt;strong&gt;Ease of Maintenance:&lt;/strong&gt; Many users report the vacuum working like new after years of use, with cord retraction and suction maintaining performance. Standard maintenance like bag and filter changes is straightforward.&lt;/li&gt;&lt;li&gt;&lt;strong&gt;Professional Repairability:&lt;/strong&gt; While not extensively documented in reviews, there's evidence of a repair culture around Miele products, with users seeking help for specific component repairs like PCB issues rather than replacing the whole unit.&lt;/li&gt;&lt;/ul&gt;&lt;br&gt;&lt;p&gt;&lt;strong&gt;Bottom line:&lt;/strong&gt; Built to be maintained rather than replaced, with accessible routine maintenance and available replacement parts, though repair costs can be high for major components.&lt;/p&gt;</t>
  </si>
  <si>
    <t>&lt;p&gt;Miele offers a 1-year standard warranty on the Classic C1 with a HomeCare variant providing 5-year coverage. The warranty terms are straightforward with clear coverage parameters.&lt;/p&gt;&lt;ul&gt;&lt;li&gt;&lt;strong&gt;Coverage Terms:&lt;/strong&gt; Limited warranty covers defects in materials and workmanship, including parts and labor during the warranty period.&lt;/li&gt;&lt;li&gt;&lt;strong&gt;Claim Process:&lt;/strong&gt; Claims must be received before warranty expiration, requiring customer to notify Miele to arrange service.&lt;/li&gt;&lt;li&gt;&lt;strong&gt;Extended Options:&lt;/strong&gt; Additional warranty plans are available for purchase during the original warranty period, potentially extending protection up to 5 more years.&lt;/li&gt;&lt;/ul&gt;&lt;br&gt;&lt;p&gt;&lt;strong&gt;Bottom line:&lt;/strong&gt; Miele provides a reasonable 1-year warranty with the option for longer protection. While not exceptional for the price point, user reports indicate the company generally honors its policies and the product demonstrates durability beyond the warranty period.&lt;/p&gt;</t>
  </si>
  <si>
    <t xml:space="preserve">&lt;p&gt;&amp;lt;p&amp;gt;No sustainability claims or evidence found in the reviews. Users focus on durability and long-term value but don&amp;#39;t mention materials, recycling, or environmental impact.&amp;lt;/p&amp;gt;&amp;lt;ul&amp;gt;&amp;lt;li&amp;gt;&amp;lt;strong&amp;gt;Durability praise:&amp;lt;/strong&amp;gt; One user notes their preference for products that are easier on the landfills, and multiple reviewers confirm 10+ year lifespans for previous Miele vacuums&amp;lt;/li&amp;gt;&amp;lt;li&amp;gt;&amp;lt;strong&amp;gt;Repairability signals:&amp;lt;/strong&amp;gt; Reddit users discuss DIY repair culture and fixing specific components like PCBs, suggesting the product can be maintained rather than replaced&amp;lt;/li&amp;gt;&amp;lt;li&amp;gt;&amp;lt;strong&amp;gt;No eco details:&amp;lt;/strong&amp;gt; Reviews lack information about recycled materials, energy efficiency ratings, packaging waste, or end-of-life disposal programs&amp;lt;/li&amp;gt;&amp;lt;/ul&amp;gt;&amp;lt;br&amp;gt;&amp;lt;p&amp;gt;&amp;lt;strong&amp;gt;Bottom line:&amp;lt;/strong&amp;gt; While the Classic C1 appears built to last (reducing replacement waste), there&amp;#39;s zero mention of sustainable materials or manufacturing practices in user reviews.&amp;lt;/p&amp;gt;&lt;/p&gt;
</t>
  </si>
  <si>
    <t>&lt;p&gt;The Miele Classic C1 has strong community reputation as a durable, powerful vacuum with impressive suction that maintains performance over many years of use.&lt;/p&gt;&lt;ul&gt;&lt;li&gt;&lt;strong&gt;Standout praise:&lt;/strong&gt; Exceptional suction power, long-term reliability (7+ years reported frequently), superior filtration for allergies, and excellent performance on hard floors&lt;/li&gt;&lt;li&gt;&lt;strong&gt;Common criticisms:&lt;/strong&gt; Standard floor head struggles with larger debris on hard surfaces, often pushing items around instead of picking them up. Many users consider the Parquet Twister head an essential but expensive additional purchase&lt;/li&gt;&lt;li&gt;&lt;strong&gt;Value perception:&lt;/strong&gt; Despite the high price point, most owners feel it's justified by durability, with many contrasting it against short-lived Dyson and Shark models that break after a few years&lt;/li&gt;&lt;/ul&gt;&lt;br&gt;&lt;p&gt;&lt;strong&gt;Bottom line:&lt;/strong&gt; A BIFL community favorite for those willing to invest in longevity, though budget-conscious buyers should factor in the cost of additional attachments for optimal performance.&lt;/p&gt;</t>
  </si>
  <si>
    <t>The Miele Classic C1 vacuum is a genuine BIFL investment with impressive 10+ year lifespans reported by many users. German engineering delivers consistent suction and mechanical reliability where competitors fail after a few years. Its primary weakness is the inadequate standard floor head for hard surfaces, requiring additional purchases. Ideal for allergy sufferers and those tired of replacing vacuums every 3-5 years. While expensive upfront, its long-term value is excellent when factoring in durability and repair potential—just budget an extra $100+ for proper attachments.</t>
  </si>
  <si>
    <t>"Built to last decades with maintained suction power and mechanical function, but struggles with large debris on hard floors using the standard head</t>
  </si>
  <si>
    <t>Highly repairable with a modular design and available parts, though proprietary components come at premium prices</t>
  </si>
  <si>
    <t>Standard 1-year warranty is unremarkable, but product typically outlasts coverage by many years with HomeCare variant offering better 5-year protection</t>
  </si>
  <si>
    <t>Higher upfront cost justified by 7-15 year lifespans, making it cheaper long-term than replacing budget models every few years</t>
  </si>
  <si>
    <t>Consistently praised for reliability and filtration, with nearly universal criticism of the standard floor head's performance on hard surfaces</t>
  </si>
  <si>
    <t>The Miele Classic C1 is a German-engineered canister vacuum built for long-term reliability. Featuring robust construction with durable plastics and powerful, consistent suction across six adjustable settings, this bagged vacuum excels on hard floors and low-pile carpets. Its comprehensive AirClean filtration system ensures superior air quality, while the thoughtfully designed attachments provide versatile cleaning capabilities throughout the home.</t>
  </si>
  <si>
    <t>10-15 years with proper maintenance and occasional parts replacement</t>
  </si>
  <si>
    <t>What is the motor power and suction control of the Classic C1?</t>
  </si>
  <si>
    <t>The Classic C1 is equipped with a 1,200 W Miele-Made Vortex Motor that provides exceptional suction power. Suction can be easily adjusted using a 6-setting rotary dial, allowing you to switch between cleaning delicate drapes and high-traffic carpets.</t>
  </si>
  <si>
    <t>How effective is the filtration system in the Classic C1?</t>
  </si>
  <si>
    <t>The Classic C1 features Miele's multi-stage AirClean Filtration System that captures over 99.9% of all fine dust particles. The system combines a genuine Miele AirClean FilterBag, a motor protection filter, and an AirClean exhaust filter to maintain better indoor air quality.</t>
  </si>
  <si>
    <t>Is the Classic C1 easy to maneuver and store?</t>
  </si>
  <si>
    <t>Yes, the Classic C1 is designed for user convenience with a lightweight canister and three-point-swivel caster wheels for excellent agility. It features an automatic cord rewind system activated by a foot pedal and includes a rear park system that securely holds the floorhead and wand for easy storage.</t>
  </si>
  <si>
    <t>What is the operating radius and bag capacity of the Classic C1?</t>
  </si>
  <si>
    <t>The Classic C1 has an operating radius of 9 meters (29.5 feet) and a 4.5-liter AirClean 3D Efficiency GN FilterBag capacity. The vacuum weighs 4.3 kg (9.5 lbs) for the canister body, making it lightweight and portable.</t>
  </si>
  <si>
    <t>Who is the Classic C1 best suited for?</t>
  </si>
  <si>
    <t>The Classic C1 is Miele's entry-level model best suited for those who want quality on a budget and value straightforward functionality. Even as an entry-level machine, it delivers Miele's renowned quality and reliability with excellent cleaning performance across all surfaces.</t>
  </si>
  <si>
    <t>Exceptional suction power that lasts years</t>
  </si>
  <si>
    <t>10+ year lifespan commonly reported</t>
  </si>
  <si>
    <t>Performs like new after years</t>
  </si>
  <si>
    <t>Superior filtration for allergy sufferers</t>
  </si>
  <si>
    <t>Standard floor head struggles with debris</t>
  </si>
  <si>
    <t>Expensive attachments needed for optimal performance</t>
  </si>
  <si>
    <t>High initial price point</t>
  </si>
  <si>
    <t>{"frequency":{"frequency":"As Needed","description":"Regular maintenance after each use and periodic checks ensure optimal performance and longevity"},"steps":[{"step":1,"title":"Clean","icon":"clean","description":"After each use, empty the dust compartment and wipe down the exterior with a dry or slightly damp cloth. Clean the hose, filters, and bag compartment regularly to remove dust and debris, ensuring no dirt remains around the bag seal to maintain suction. Never let the vacuum get wet and always unplug before cleaning.","products":[{"name":"Microfiber Cloth","price":"$10"}]},{"step":2,"title":"Condition / Maintain","icon":"condition","description":"Replace the dust bag every 2-3 months or when full, and change the exhaust filter annually. Check and clean the pre-motor filter as needed. Only use genuine Miele replacement parts to ensure safety and performance.","products":[{"name":"Miele AirClean 3D Efficiency GN Dustbags","price":"$20"},{"name":"Miele HEPA AirClean Filter","price":"$25"}]},{"step":3,"title":"Protect / Store","icon":"protect","description":"Always disconnect the vacuum from the power supply after use. Store in a dry, cool place away from moisture. Keep accessories organized and avoid storing with the hose or cord tightly bent to prevent damage.","products":[]}]}</t>
  </si>
  <si>
    <t>The Classic C1 is manufactured in Germany by Miele &amp; Cie. KG in Gütersloh, ensuring adherence to Miele's stringent quality control and engineering standards, though some components like motors may be sourced from other locations.</t>
  </si>
  <si>
    <t>canister vacuum, bagged vacuum, durable appliance, german engineering, filtration system, hard floor cleaning, long-lasting vacuum, powerful suction, miele, home maintenance</t>
  </si>
  <si>
    <t>Daily home cleaning, Allergy-friendly filtration, Hard floor maintenance, Low-pile carpet cleaning, Furniture and upholstery care</t>
  </si>
  <si>
    <t>""After three years the cord is still retracting like the day we bought it and the suction is just as strong - even after moves and being loaned out." – Reddit user</t>
  </si>
  <si>
    <t>Multiple buyers chose this because their previous Miele lasted 10+ years, with 7-15 year lifespans commonly reported." – BIFL community</t>
  </si>
  <si>
    <t>Numatic</t>
  </si>
  <si>
    <t>Henry HVR200</t>
  </si>
  <si>
    <t>https://www.amazon.com/Numatic-903383-Henry-HVR200-FLOOR-Cleaner/dp/B01N6BKY5D/ref=sr_1_4?crid=2M4RASUHCGSN8&amp;dib=eyJ2IjoiMSJ9.j1fNUnGKJXy9fVpir9LLC-LLR5lxA-O7OhtEKprxmFpDgaK43mC5nbLyC14FCZgqoy42eaqLRBkIpbMGPKS-yFV_MJ30UeiU5txr-BN5VbAdPe5ve7PrIOgzRFfHhxKMkilSaRUHVaWmc8sL6_o6OcsIpQQn0Xu3sZajJcv74fGIrBGHKSHVL-Azx9p9DIMV0EE950jVN61BF_WrfxqciRuflX_P0uQ0xdt3FfJmCJ4.P-l1jOu-ywqnU4sPo-c8Fyxpa6Fcg5HCpgXgTjUQw_A&amp;dib_tag=se&amp;keywords=Numatic+Henry+HVR200&amp;qid=1764496806&amp;sprefix=numatic+henry+hvr200%2Caps%2C389&amp;sr=8-4</t>
  </si>
  <si>
    <t>https://amzn.to/3Mv658p</t>
  </si>
  <si>
    <t>B01N6BKY5D</t>
  </si>
  <si>
    <t>https://docs.google.com/document/d/1Viqqqe3nDDegqK6em0vhBXQJW6H2xjpiqmHFp0PwufE</t>
  </si>
  <si>
    <t>https://docs.google.com/document/d/11ClyjEJj6XJBz_1GXXiseHN_dPNLVIXAQiJ2NWjOe0A/edit</t>
  </si>
  <si>
    <t>https://docs.google.com/document/d/137wiFylH84Gt6ea2ozCnj9vQnn37IHk8daO53jijhWQ/edit</t>
  </si>
  <si>
    <t>https://docs.google.com/document/d/1KGKQhhZ3-785YYlXm5EZrv4ZLuD6F9OFdgdejtShs7I/edit</t>
  </si>
  <si>
    <t>https://docs.google.com/document/d/1PQLCBjJM9yw-b4LXPATUzHSqiituaRlI53wDAyMxuQs/edit</t>
  </si>
  <si>
    <t>https://www.amazon.com/Numatic/b/ref=bl_dp_s_web_19426517011?ie=UTF8&amp;node=19426517011&amp;field-lbr_brands_browse-bin=Numatic</t>
  </si>
  <si>
    <t>https://m.media-amazon.com/images/I/512yGL6sJeL._AC_SL1000_.jpg</t>
  </si>
  <si>
    <t>https://m.media-amazon.com/images/I/512yGL6sJeL._AC_SL1000_.jpg, https://m.media-amazon.com/images/I/41A5yO58UiL._AC_.jpg, https://m.media-amazon.com/images/I/61wKlCoOBhL._AC_SL1202_.jpg, https://m.media-amazon.com/images/I/51nZwiKqYUL._AC_.jpg, https://m.media-amazon.com/images/I/51sAAXPtd9L._AC_.jpg, https://m.media-amazon.com/images/I/61uvMqCVx1L._AC_SL1198_.jpg, https://m.media-amazon.com/images/I/5197woka5DL._AC_.jpg, https://m.media-amazon.com/images/I/51iUvGO99kL._AC_.jpg, https://m.media-amazon.com/images/I/51rJLYdWoPL._AC_.jpg</t>
  </si>
  <si>
    <t>Home &amp; Kitchen &gt; Vacuums &amp; Floor Care &gt; Vacuum Parts &amp; Accessories &gt; Bags &gt; Canister Bags</t>
  </si>
  <si>
    <t>Energy-saving, low-noise, powerful 620 watt motor Cable rewind system in the motor head with all-round soft bumper ring to protect doors and furniture Extra long 10 meter cable for 13.4 m operating radius Including parking function, accessory holder and extensive AS1 accessory set for a wide range of cleaning requirements Lower follow-up costs due to large 9 litre dust bag volume</t>
  </si>
  <si>
    <t>Energy saving, low noise, powerful 620 watt motor Cable rewind system in the motor head with all round soft bumper ring to protect doors and furniture Extra long 10 meter cable for 13.4 m operating radius Including parking function, accessory holder and extensive AS1 accessory set for a wide range of cleaning requirements Lower follow up costs due to large 9 litre dust bag volume</t>
  </si>
  <si>
    <t>14.17"L x 13.39"W x 14.57"H</t>
  </si>
  <si>
    <t>Energy-saving, low-noise, powerful 620 watt motor</t>
  </si>
  <si>
    <t>Cable rewind system in the motor head with all-round soft bumper ring to protect doors and furniture</t>
  </si>
  <si>
    <t>Extra long 10 meter cable for 13.4 m operating radius</t>
  </si>
  <si>
    <t>Including parking function, accessory holder and extensive AS1 accessory set for a wide range of cleaning requirements</t>
  </si>
  <si>
    <t>Lower follow-up costs due to large 9 litre dust bag volume</t>
  </si>
  <si>
    <t>&lt;p&gt;The Henry HVR200 is a tank masquerading as a vacuum cleaner. This simple, mechanical workhorse trades modern conveniences for old-school reliability that'll outlast your mortgage.&lt;/p&gt;&lt;ul&gt;&lt;li&gt;&lt;strong&gt;Built like Nokia 3310s:&lt;/strong&gt; Users report 20+ year lifespans are common. One calls it the Nokia 3310 of vacuums - unkillable rock that won't die. Simple motor-bag-hose design means fewer failure points than feature-packed rivals.&lt;/li&gt;&lt;li&gt;&lt;strong&gt;Repairable, not replaceable:&lt;/strong&gt; Looking for spare parts are findable confirms one user. The 5-year motor warranty (with genuine bags) and active DIY repair community prove this isn't disposable tech. Users actively replace motors and filters themselves.&lt;/li&gt;&lt;li&gt;&lt;strong&gt;Trade-offs for toughness:&lt;/strong&gt; It's heavy around 8kg and doesn't stay on stairs. Manual cord wrap drives users nuts. But as one puts it: robust vacuum for which spare parts are findable - that's BIFL gold.&lt;/li&gt;&lt;/ul&gt;&lt;br&gt;&lt;p&gt;&lt;strong&gt;Bottom line:&lt;/strong&gt; Finally, a vacuum that respects your wallet long-term. The Henry sacrifices sleek design and convenience for bombproof construction that'll suck up dirt when your grandkids inherit it.&lt;/p&gt;</t>
  </si>
  <si>
    <t>&lt;p&gt;The Henry HVR200 earns exceptional marks for repairability with its mechanical simplicity and strong parts availability. It's designed to be maintained by users with minimal technical skill.&lt;/p&gt;&lt;ul&gt;&lt;li&gt;&lt;strong&gt;Design:&lt;/strong&gt; Simple construction with standard components and no sealed units. Users describe it as an unkillable rock of a vacuum with a mechanical design avoiding complex mechanisms that could fail.&lt;/li&gt;&lt;li&gt;&lt;strong&gt;Parts:&lt;/strong&gt; Spare parts widely available and affordable. Many users note they can easily find replacement components, with one explicitly stating spare parts are findable - a core BIFL requirement.&lt;/li&gt;&lt;li&gt;&lt;strong&gt;Longevity:&lt;/strong&gt; Multiple accounts of units lasting 20+ years with basic maintenance. One user compared it to the Nokia 3310 of vacuums for its durability.&lt;/li&gt;&lt;/ul&gt;&lt;br&gt;&lt;p&gt;&lt;strong&gt;Bottom line:&lt;/strong&gt; The Henry is purpose-built for repairability with a 5-year motor warranty and extensive parts network. Its only drawbacks are somewhat flimsy plastic accessories, but the core unit is designed to be fixed indefinitely by owners.&lt;/p&gt;</t>
  </si>
  <si>
    <t>&lt;p&gt;Numatic offers a tiered warranty system for the Henry HVR200 with above-average coverage that's backed by documented user experiences.&lt;/p&gt;&lt;ul&gt;&lt;li&gt;&lt;strong&gt;Duration:&lt;/strong&gt; 2-year standard warranty on electrical parts and labor, with an extended 5-year warranty on the motor when using genuine Numatic bags.&lt;/li&gt;&lt;li&gt;&lt;strong&gt;Exclusions:&lt;/strong&gt; Consumable parts like brushes, mops, and other wear items are not covered, which is standard for the industry.&lt;/li&gt;&lt;li&gt;&lt;strong&gt;Claims Process:&lt;/strong&gt; Claims must go through the original dealer, with Numatic as backup if dealer is unavailable. Technical support is available directly from Numatic.&lt;/li&gt;&lt;/ul&gt;&lt;br&gt;&lt;p&gt;&lt;strong&gt;Bottom line:&lt;/strong&gt; Numatic's warranty exceeds industry standards with its 5-year motor coverage, and community feedback confirms they consistently honor their policy. The Henry's reputation for longevity and repairability reinforces the company's commitment to standing behind their product.&lt;/p&gt;</t>
  </si>
  <si>
    <t xml:space="preserve">&lt;p&gt;&amp;lt;p&amp;gt;The Henry vacuum embodies genuine sustainability through its build-to-last philosophy. Users consistently report these lasting 20+ years, with one saying they&amp;#39;ve had theirs for over two decades and it still works as well as the day they bought it. The simple mechanical design means you can easily find spare parts and fix it yourself rather than tossing the whole unit.&amp;lt;/p&amp;gt;&amp;lt;ul&amp;gt;&amp;lt;li&amp;gt;&amp;lt;strong&amp;gt;Repairability Champion:&amp;lt;/strong&amp;gt; Users actively repair and maintain their vacuums, with parts cheap and widely available - the opposite of planned obsolescence&amp;lt;/li&amp;gt;&amp;lt;li&amp;gt;&amp;lt;strong&amp;gt;Energy Efficiency:&amp;lt;/strong&amp;gt; The massive bag capacity means fewer replacements and less waste, while the powerful motor maintains efficiency without degrading over time&amp;lt;/li&amp;gt;&amp;lt;li&amp;gt;&amp;lt;strong&amp;gt;Anti-Disposable Design:&amp;lt;/strong&amp;gt; Built like a tank with no gimmicks, just a motor, hose, and bag - users call it the Nokia 3310 of vacuums&amp;lt;/li&amp;gt;&amp;lt;/ul&amp;gt;&amp;lt;br&amp;gt;&amp;lt;p&amp;gt;&amp;lt;strong&amp;gt;Bottom line:&amp;lt;/strong&amp;gt; While not made from recycled materials or marketed as eco-friendly, the Henry earns its sustainability score through sheer longevity and repairability - the most sustainable vacuum is the one you never need to replace.&amp;lt;/p&amp;gt;&lt;/p&gt;
</t>
  </si>
  <si>
    <t>&lt;p&gt;The Henry HVR200 is a BIFL darling with cult-like following, frequently described as the "Nokia 3310 of vacuums" for its legendary durability.&lt;/p&gt;&lt;ul&gt;&lt;li&gt;&lt;strong&gt;Durability:&lt;/strong&gt; Consistently praised as "unkillable" and "built like a tank" with users reporting 20+ years of reliable service.&lt;/li&gt;&lt;li&gt;&lt;strong&gt;Simple &amp; Repairable:&lt;/strong&gt; Mechanical design with easily available spare parts makes it infinitely repairable, earning deep loyalty among right-to-repair advocates.&lt;/li&gt;&lt;li&gt;&lt;strong&gt;Key Complaints:&lt;/strong&gt; Bulky design, manual cord wrap, and somewhat flimsy attachments are consistently mentioned drawbacks, though users consider these acceptable trade-offs.&lt;/li&gt;&lt;/ul&gt;&lt;br&gt;&lt;p&gt;&lt;strong&gt;Bottom line:&lt;/strong&gt; Overwhelmingly recommended across communities for its powerful suction and legendary longevity, with users actively switching from feature-rich but fragile competitors like Dyson to this simple, immortal workhorse.&lt;/p&gt;</t>
  </si>
  <si>
    <t>The Henry HVR200 vacuum cleaner is a genuine BIFL powerhouse, scoring 8.5 overall. This mechanical workhorse sacrifices modern conveniences for unmatched longevity, with users regularly reporting 20+ year lifespans. Its exceptional repairability (9.0) and near-unanimous social consensus (9.5) make it the antithesis of planned obsolescence. While the 2-year warranty (7.0) isn't remarkable, the 5-year motor coverage when using genuine bags reinforces its long-term value. Ideal for practical homeowners who prioritize reliability over features and can tolerate its bulkiness, manual cord wrap, and somewhat flimsy attachments.</t>
  </si>
  <si>
    <t>"Built like the 'Nokia 3310 of vacuums' - simple mechanical design with minimal failure points creates a machine that routinely lasts decades</t>
  </si>
  <si>
    <t>Exceptionally repairable with widely available, affordable parts and straightforward construction anyone can maintain</t>
  </si>
  <si>
    <t>Above-average 5-year motor warranty (requires using genuine bags) complements its legendary durability</t>
  </si>
  <si>
    <t>Higher initial cost justified by extraordinary lifespan and minimal maintenance expenses - possibly the last vacuum you'll need to buy</t>
  </si>
  <si>
    <t>Universally praised for powerful, consistent suction and tank-like durability despite complaints about weight and cord management</t>
  </si>
  <si>
    <t>The Henry HVR200 is a bulletproof canister vacuum built for decades of reliable service. Featuring a powerful 620-watt motor and massive 9-liter dust capacity, this mechanical workhorse eschews complexity for unmatched durability. The 10-meter cable provides exceptional reach while the soft bumper protects your furniture. Affectionately dubbed the 'Nokia 3310 of vacuums' by loyal users, Henry combines powerful suction with legendary longevity.</t>
  </si>
  <si>
    <t>20+ years with basic maintenance and occasional parts replacement</t>
  </si>
  <si>
    <t>How do I change the dust bag on the Henry HVR200?</t>
  </si>
  <si>
    <t>Pull out the two clips holding the top of the machine to the drum, lift off the machine top, remove the old dust bag from the tube, and fit a new bag by placing its rubber seal over the tube. Refit the white filter and machine top, then lock the top on by knocking the two clips inwards.</t>
  </si>
  <si>
    <t>How do I clean the filter on the Henry HVR200?</t>
  </si>
  <si>
    <t>Lift off the machine top, remove the white filter, place it into an empty dustbin bag, and shake the dust out. Refit the filter and machine top, ensuring the clips are locked in place.</t>
  </si>
  <si>
    <t>How often should I change the dust bag on the Henry HVR200?</t>
  </si>
  <si>
    <t>The frequency depends on usage, floor type, and whether pets are present. It is recommended to check the bag regularly and replace it when it is about two-thirds full or if suction power decreases.</t>
  </si>
  <si>
    <t>Why is my Henry HVR200 losing suction?</t>
  </si>
  <si>
    <t>Loss of suction is often due to a full dust bag, a clogged filter, or a blockage in the hose or machine. Check and empty the bag, clean the filter, and inspect for blockages to restore suction.</t>
  </si>
  <si>
    <t>How do I properly use the cable rewind system on the Henry HVR200?</t>
  </si>
  <si>
    <t>Fully extend the cable before use to prevent overheating and damage. When rewinding, follow the arrow on the housing, wind the cable slowly and smoothly, and avoid forcing or knotting the cable to ensure longevity.</t>
  </si>
  <si>
    <t>Exceptional 20+ year lifespan</t>
  </si>
  <si>
    <t>Tank-like durability with simple design</t>
  </si>
  <si>
    <t>Powerful suction that doesn't degrade</t>
  </si>
  <si>
    <t>Heavy at around 8kg</t>
  </si>
  <si>
    <t>Manual cord wrap is annoying</t>
  </si>
  <si>
    <t>Accessories are somewhat flimsy</t>
  </si>
  <si>
    <t>Bulky design with limited storage features</t>
  </si>
  <si>
    <t>{"frequency":{"frequency":"Weekly / As Needed","description":"Empty the dust bag and clean the filter after each use or when suction decreases. Inspect the brush bar, hoses, and other parts weekly or as needed to maintain optimal performance."},"steps":[{"step":1,"title":"Clean","icon":"clean","description":"Empty the dust bag regularly, gently clean or replace the filter after washing and drying it completely. Remove hair and debris from the brush bar and clear any blockages in hoses using tools like scissors or a pipe cleaner. Wipe down the exterior with a damp cloth and mild detergent if needed; avoid harsh chemicals.","products":[{"name":"Numatic HEPA Flow Bags","price":"$10-15"},{"name":"Mild Detergent","price":"$5-10"}]},{"step":2,"title":"Condition / Maintain","icon":"condition","description":"Inspect moving parts such as wheels and brush bars for hair and debris and clear them regularly. Check power cord and hoses for damage or cracks, repairing or replacing worn components with genuine Numatic parts to ensure safe and effective operation.","products":[{"name":"Numatic Genuine Replacement Parts","price":"$10-30"}]},{"step":3,"title":"Protect / Store","icon":"protect","description":"Store the Henry HVR200 in a dry, clean location with the hose and attachments placed on-board or hung to avoid kinks. Use the cable rewind system to keep the cord tidy and to protect it from damage, ensuring longevity.","products":[]}]}</t>
  </si>
  <si>
    <t>The Henry HVR200 is manufactured in the United Kingdom at Numatic International's facility in Chard, Somerset, where it has been produced since the company moved there in 1994.</t>
  </si>
  <si>
    <t>canister vacuum, durable vacuum cleaner, high capacity vacuum, repairable appliance, long-lasting cleaner, numatic vacuum, henry hvr200, energy efficient vacuum, low maintenance, home cleaning</t>
  </si>
  <si>
    <t>Whole home cleaning, Workshop dust management, Commercial and office cleaning, Long-term residential use</t>
  </si>
  <si>
    <t>""Robust vacuum for which spare parts are findable - that's BIFL gold." – Reddit user</t>
  </si>
  <si>
    <t>I've had mine for over two decades and it still works as well as the day I bought it." – Amazon reviewer</t>
  </si>
  <si>
    <t>Oreck</t>
  </si>
  <si>
    <t>Commercial Upright</t>
  </si>
  <si>
    <t>https://www.amazon.com/Oreck-Commercial-Upright-Cleaner-XL2100RHS/dp/B001NDNV18/ref=sr_1_1?crid=1B1BYGVRSOQU0&amp;dib=eyJ2IjoiMSJ9.9s3mF3jehGluOo3v9bFEBQLJ1DaJDxsia-ahzdQK9GKFHf8gxaNd7AdbGs318c3ZpjoFrJqGaJj7gksql_I5noH56MQJMGpsJ5s4fB08y_D66o-F6uHRpEJOZGVtN5tA0rTfRFpc8ISqnqanvngUx8U8NjDfifCTOzXo_UGgA8Vhs8-7xTidzmsaRY3o_s_IPBZOCm0Rse7gPC24WotHg1Dx7CRzZ6daKqDEMynex0k.3mMVocetlU9F49qBN91sDclCSzMF1N_D-ebyLKCophQ&amp;dib_tag=se&amp;keywords=Oreck%2BCommercial%2BUpright&amp;qid=1764496860&amp;sprefix=oreck%2Bcommercial%2Bupright%2Caps%2C381&amp;sr=8-1&amp;th=1</t>
  </si>
  <si>
    <t>https://amzn.to/44GcMe6</t>
  </si>
  <si>
    <t>B001NDNV18</t>
  </si>
  <si>
    <t>https://docs.google.com/document/d/1d2Bm3b3JXtKHR6OTShiUuvNaBLWDYJKZn_miQbGWA3k</t>
  </si>
  <si>
    <t>https://docs.google.com/document/d/18ZJj4SmclKezqjB7tZDeuMe53a9jf0WNyl7IOuNK1ew/edit</t>
  </si>
  <si>
    <t>https://docs.google.com/document/d/19bXMOeMKPdViovr_fUPiaogtm8Bdj4tliSiNdgTHbDk/edit</t>
  </si>
  <si>
    <t>https://docs.google.com/document/d/12yy4CXNsvJSGX3Cky_Hq4dnLugpDX-esiMM5rIjwB3o/edit</t>
  </si>
  <si>
    <t>https://docs.google.com/document/d/1sz9h4Om-IIs9ivBdFXDR2t1cjBb9z0BI8PI7FSM-FQI/edit</t>
  </si>
  <si>
    <t>https://www.amazon.com/stores/OreckCommercial/page/40964508-B8DF-4299-8992-CC968FD4BCF9?lp_asin=B001NDNV18&amp;ref_=ast_bln&amp;store_ref=bl_ast_dp_brandLogo_sto</t>
  </si>
  <si>
    <t>https://m.media-amazon.com/images/I/71HMTZ9dqRL._SL1500_.jpg</t>
  </si>
  <si>
    <t>https://m.media-amazon.com/images/I/71HMTZ9dqRL._SL1500_.jpg, https://m.media-amazon.com/images/I/71sH-T0AnqL._SL1000_.jpg, https://m.media-amazon.com/images/I/61JQr0eifPL._SL1000_.jpg, https://m.media-amazon.com/images/I/61Tv1FRoSRL._SL1000_.jpg, https://m.media-amazon.com/images/I/71lSz6W8+WL._SL1000_.jpg, https://m.media-amazon.com/images/I/610unLKWdCL._SL1000_.jpg, https://m.media-amazon.com/images/I/613oqsQ5q7L._SL1000_.jpg</t>
  </si>
  <si>
    <t>Industrial &amp; Scientific &gt; Janitorial &amp; Sanitation Supplies &gt; Vacuums &amp; Floor Cleaning Machines &gt; Vacuums &gt; Upright Vacuums</t>
  </si>
  <si>
    <t>COMMERCIAL CLEANING POWER: Featuring powerful suction, this Oreck Commercial Upright Vacuum Cleaner lifts and removes deeply embedded dirt to power through the toughest messes. LIGHTWEIGHT EFFICIENCY: At just 9 pounds, this Oreck vacuum cleaner is easy to carry, making it ideal for effortless cleaning from room to room and up stairways. POWERFUL AGITATION: This Oreck commercial vacuum cleaner offers exceptional cleaning performance with a high-speed brush roll that agitates and lifts debris deep into carpets for easy cleaning, plus side edge brushes for corners. EFFICIENT MAINTENANCE: Equipped with automatic height adjustment, a cord guard, an ergonomic helping hand handle and wall bumpers to protect walls and furniture, this heavy duty vacuum cleaner ensures reliable cleaning. CLEAN MADE EASY: Founded in 1963, David Oreck's vision for lightweight, powerful vacuums began in hotels and grew into a trusted brand for homes. Now offering vacuums, air purifiers, and more, Oreck is committed to making cleaning simpler for all.</t>
  </si>
  <si>
    <t>The Oreck Commercial XL Upright Vacuum Cleaner delivers powerful suction to tackle tough messes, effortlessly lifting and removing deeply embedded dirt for a thorough clean. Weighing just 9 pounds, this lightweight vacuum is easy to carry, making it perfect for seamless cleaning from room to room and up stairways. Its high-speed brush roll provides powerful agitation to loosen and lift debris deep within carpets, while side edge brushes ensure no corner is left untouched. Designed for efficiency and durability, it features automatic height adjustment, a cord guard for added protection, an ergonomic helping hand handle for comfort and wall bumpers to safeguard walls and furniture. Built for reliability, this heavy-duty vacuum cleaner is ideal for meeting the demands of commercial cleaning. Founded in 1963, David Oreck's vision was to relieve the drudgery of hotel housekeepers by designing a lightweight yet powerful vacuum cleaner. Today, Oreck is still committed to that goal, providing easy-to-use, lightweight and durable vacuums and cleaning tools for every room in the house. With a reputation for making the finest vacuums available, Oreck makes cleaning just a little bit easier for everyone.</t>
  </si>
  <si>
    <t>6 x 13 x 35 inches; 9 Pounds</t>
  </si>
  <si>
    <t>COMMERCIAL CLEANING POWER: Featuring powerful suction, this Oreck Commercial Upright Vacuum Cleaner lifts and removes deeply embedded dirt to power through the toughest messes.</t>
  </si>
  <si>
    <t>LIGHTWEIGHT EFFICIENCY: At just 9 pounds, this Oreck vacuum cleaner is easy to carry, making it ideal for effortless cleaning from room to room and up stairways.</t>
  </si>
  <si>
    <t>POWERFUL AGITATION: This Oreck commercial vacuum cleaner offers exceptional cleaning performance with a high-speed brush roll that agitates and lifts debris deep into carpets for easy cleaning, plus side edge brushes for corners.</t>
  </si>
  <si>
    <t>EFFICIENT MAINTENANCE: Equipped with automatic height adjustment, a cord guard, an ergonomic helping hand handle and wall bumpers to protect walls and furniture, this heavy duty vacuum cleaner ensures reliable cleaning.</t>
  </si>
  <si>
    <t>CLEAN MADE EASY: Founded in 1963, David Oreck's vision for lightweight, powerful vacuums began in hotels and grew into a trusted brand for homes. Now offering vacuums, air purifiers, and more, Oreck is committed to making cleaning simpler for all.</t>
  </si>
  <si>
    <t>&lt;p&gt;This old-school workhorse proves the BIFL community right — simple beats fancy when longevity matters. With users passing down 25-year-old models that still work, the Oreck Commercial XL earns its stripes as a carpet-cleaning tank.&lt;/p&gt;&lt;ul&gt;&lt;li&gt;&lt;strong&gt;Built like a brick:&lt;/strong&gt; Users report models lasting 25+ years with basic maintenance. One person retired their old one and passed it to their granddaughter as it still works just fine. The simple design has fewer failure points than complex modern vacuums.&lt;/li&gt;&lt;li&gt;&lt;strong&gt;Cheap to keep running:&lt;/strong&gt; Belts and rollers cost under 10 bucks on Amazon, and users expect to maintain these vacuums for a decade or more. This easy repairability is classic BIFL — when something breaks, you can actually fix it.&lt;/li&gt;&lt;li&gt;&lt;strong&gt;Reality check:&lt;/strong&gt; It's loud as hell, useless on hard floors, and lacks any attachments. Some users report it struggles on high-pile carpets. The brand also betrayed longtime customers by closing stores and abandoning warranty promises.&lt;/li&gt;&lt;/ul&gt;&lt;br&gt;&lt;p&gt;&lt;strong&gt;Bottom line:&lt;/strong&gt; Finally, something built right — if you need a carpet-only vacuum and can handle the jet engine noise. For $160, you're getting commercial-grade durability that'll outlast three Dysons.&lt;/p&gt;</t>
  </si>
  <si>
    <t>&lt;p&gt;The Oreck Commercial Upright vacuum shows excellent repairability with straightforward maintenance and accessible replacement parts.&lt;/p&gt;&lt;ul&gt;&lt;li&gt;&lt;strong&gt;User Experience:&lt;/strong&gt; Many users report successful long-term ownership, with one specifically mentioning retiring a 25-year-old unit that was still functional enough to pass down to family.&lt;/li&gt;&lt;li&gt;&lt;strong&gt;Parts Availability:&lt;/strong&gt; Replacement parts like belts and rollers are readily available for under $10, with users expecting to perform occasional maintenance to keep units running for a decade or more.&lt;/li&gt;&lt;li&gt;&lt;strong&gt;Simplicity Factor:&lt;/strong&gt; The vacuum features a simple mechanical design with fewer failure points than complex modern units, making repairs more straightforward with standard tools.&lt;/li&gt;&lt;/ul&gt;&lt;br&gt;&lt;p&gt;&lt;strong&gt;Bottom line:&lt;/strong&gt; The intentionally simple design and widely available parts make this a highly serviceable vacuum, though limited to a 1-year warranty and requiring a second vacuum for non-floor cleaning tasks.&lt;/p&gt;</t>
  </si>
  <si>
    <t>&lt;p&gt;Oreck offers a standard 1-year limited warranty for their Commercial Upright vacuum, covering defects in materials and workmanship. This includes a separate 1-year warranty specifically for the belt, which is a common wear item.&lt;/p&gt;&lt;ul&gt;&lt;li&gt;&lt;strong&gt;Coverage Term:&lt;/strong&gt; Basic 1-year protection is average for the vacuum industry, though considerably less than Oreck's historical reputation for longer warranties&lt;/li&gt;&lt;li&gt;&lt;strong&gt;Claim Process:&lt;/strong&gt; Warranty documentation directs users to contact customer service for claims, but lacks details about shipping costs, repair timeframes, or replacement procedures&lt;/li&gt;&lt;li&gt;&lt;strong&gt;User Experience:&lt;/strong&gt; Reddit reviews indicate significant frustration with warranty service following store closures, with some customers reporting that their long-term warranties are no longer being honored&lt;/li&gt;&lt;/ul&gt;&lt;br&gt;&lt;p&gt;&lt;strong&gt;Bottom line:&lt;/strong&gt; The 1-year warranty is adequate but unremarkable, offering only basic protection with limited transparency about the claims process. Former reputation for excellent warranty support appears to have declined.&lt;/p&gt;</t>
  </si>
  <si>
    <t xml:space="preserve">&lt;p&gt;&amp;lt;p&amp;gt;No sustainability claims or evidence found in the reviews. Users focus entirely on durability, performance, and repairability without mentioning environmental impact, materials sourcing, or eco-friendly practices.&amp;lt;/p&amp;gt;&amp;lt;ul&amp;gt;&amp;lt;li&amp;gt;&amp;lt;strong&amp;gt;Built to last:&amp;lt;/strong&amp;gt; One user retired their 25-year-old Oreck that still works fine, passing it to their granddaughter - this longevity reduces waste&amp;lt;/li&amp;gt;&amp;lt;li&amp;gt;&amp;lt;strong&amp;gt;Designed for repair:&amp;lt;/strong&amp;gt; Users praise cheap replacement parts under $10 and expect to maintain the vacuum for a decade, supporting a repair-don&amp;#39;t-replace mindset&amp;lt;/li&amp;gt;&amp;lt;li&amp;gt;&amp;lt;strong&amp;gt;Simple bagged system:&amp;lt;/strong&amp;gt; While not explicitly eco-focused, the bagged design avoids releasing dust back into the air compared to bagless models&amp;lt;/li&amp;gt;&amp;lt;/ul&amp;gt;&amp;lt;br&amp;gt;&amp;lt;p&amp;gt;&amp;lt;strong&amp;gt;Bottom line:&amp;lt;/strong&amp;gt; The Oreck scores neutral on sustainability due to lack of specific environmental data, but its exceptional durability and repairability align with reduce-and-reuse principles that BIFL values.&amp;lt;/p&amp;gt;&lt;/p&gt;
</t>
  </si>
  <si>
    <t>&lt;p&gt;Oreck Commercial Upright vacuums have a solid reputation among BIFL enthusiasts, particularly for carpet cleaning, with users praising their simplicity, durability, and powerful suction.&lt;/p&gt;&lt;ul&gt;&lt;li&gt;&lt;strong&gt;Durability praise:&lt;/strong&gt; Many users report their previous Oreck vacuums lasting 15-25+ years, with one mentioning passing their still-functional 25-year-old model to their granddaughter.&lt;/li&gt;&lt;li&gt;&lt;strong&gt;Specialized use:&lt;/strong&gt; Redditors emphasize this is a carpet-focused tool that performs poorly on hard floors, often necessitating a two-vacuum system.&lt;/li&gt;&lt;li&gt;&lt;strong&gt;Key limitations:&lt;/strong&gt; Consistently cited drawbacks include extreme noise, lack of attachments, and warranty frustrations following Oreck store closures.&lt;/li&gt;&lt;/ul&gt;&lt;br&gt;&lt;p&gt;&lt;strong&gt;Bottom line:&lt;/strong&gt; The Oreck Commercial Upright is considered a reliable workhorse for carpet cleaning with excellent parts availability, but its specialized nature and limitations make it best suited for those who understand exactly what they're buying.&lt;/p&gt;</t>
  </si>
  <si>
    <t>The Oreck Commercial XL is a carpet-cleaning tank built for decades of service, not bells and whistles. With 25-year-old models still running strong and $10 replacement parts, it exemplifies BIFL principles of simplicity and repairability. At $160, it delivers commercial-grade performance that will outlast multiple modern vacuums. However, it's strictly for carpet use, thunderously loud, and comes with just a basic 1-year warranty. Perfect for practical homeowners who value long-term performance over fancy features and don't mind supplementing with a second vacuum for hard surfaces.</t>
  </si>
  <si>
    <t>"Built to last 15-25+ years with minimal maintenance, making it a true investment compared to disposable modern alternatives</t>
  </si>
  <si>
    <t>Exceptional repairability with widely available sub-$10 parts and straightforward mechanical design anyone can service</t>
  </si>
  <si>
    <t>Disappointing 1-year warranty with reports of poor service following store closures - a notable decline from Oreck's former reputation</t>
  </si>
  <si>
    <t>Excellent value at $160 for commercial-grade durability, though specialized for carpet use only - requires a second vacuum for hard surfaces</t>
  </si>
  <si>
    <t>Consistently praised for powerful suction and tank-like reliability, but universally criticized for jet-engine noise levels and lack of attachments</t>
  </si>
  <si>
    <t>The Oreck Commercial Upright Vacuum is a no-nonsense carpet cleaning workhorse built for longevity. Weighing just 9 pounds, this powerful machine features a high-speed brush roll that effectively removes embedded dirt. Its straightforward mechanical design means fewer failure points, while affordable replacement parts ensure decades of reliable service. Perfect for those who prioritize durability and carpet-cleaning performance over fancy features.</t>
  </si>
  <si>
    <t>15-25 years with basic maintenance and occasional part replacement</t>
  </si>
  <si>
    <t>How much does the Oreck Commercial Upright vacuum weigh?</t>
  </si>
  <si>
    <t>The Oreck Commercial Upright vacuum weighs about 8 to 9 pounds, making it lightweight and easy to maneuver for quick and efficient cleaning.</t>
  </si>
  <si>
    <t>Can the Oreck Commercial Upright vacuum clean multiple floor types without adjustments?</t>
  </si>
  <si>
    <t>Yes, the vacuum features the exclusive Microsweep technology that allows it to switch seamlessly from carpet to bare floors like wood, laminate, and tile without any manual height adjustments.</t>
  </si>
  <si>
    <t>What is the cleaning width and cord length of the Oreck Commercial Upright vacuum?</t>
  </si>
  <si>
    <t>The vacuum has a 12-inch wide cleaning path and comes with a long power cord, either 35 or 40 feet, allowing users to clean larger areas without frequently changing outlets.</t>
  </si>
  <si>
    <t>What type of vacuum bag does the Oreck Commercial Upright use and what is its capacity?</t>
  </si>
  <si>
    <t>It uses a 630 cubic inch 'top fill' vacuum bag designed to maintain maximum suction as it fills, with a capacity of approximately 9 quarts.</t>
  </si>
  <si>
    <t>What warranty coverage does the Oreck Commercial Upright vacuum offer?</t>
  </si>
  <si>
    <t>The Oreck Commercial Upright vacuum comes with a 1-year commercial warranty on the unit and an additional 1-year warranty on the belt.</t>
  </si>
  <si>
    <t>Lasts 15-25+ years with basic maintenance</t>
  </si>
  <si>
    <t>Exceptional carpet cleaning performance</t>
  </si>
  <si>
    <t>Cheap, readily available replacement parts</t>
  </si>
  <si>
    <t>Simple design with fewer failure points</t>
  </si>
  <si>
    <t>Extremely loud operation</t>
  </si>
  <si>
    <t>Poor performance on hard floors</t>
  </si>
  <si>
    <t>No attachments for non-floor cleaning</t>
  </si>
  <si>
    <t>{"frequency":{"frequency":"As Needed","description":"Regular checks and cleaning as needed, especially after heavy use or if performance declines"},"steps":[{"step":1,"title":"Clean","icon":"clean","description":"Unplug the vacuum and remove the dust bag, cleaning or replacing it as needed. Wipe the exterior with a damp cloth and clean the brush roll, removing hair and debris. Avoid using harsh chemicals or getting water near the motor.","products":[{"name":"Damp Cloth","price":"$5"},{"name":"Disposable Paper Filter Dust Bag","price":"$10"}]},{"step":2,"title":"Condition / Maintain","icon":"condition","description":"Check and replace the belt if worn or broken. Inspect the brush roll for damage and clean the filter bag regularly. Ensure all parts are securely fastened and functioning properly.","products":[{"name":"Oreck Belt","price":"$15"},{"name":"Oreck Filter Bag","price":"$20"}]},{"step":3,"title":"Protect / Store","icon":"protect","description":"Store the vacuum in an upright position in a dry, cool place. Avoid leaving it plugged in when not in use and keep it away from damp surfaces to prevent damage.","products":[]}]}</t>
  </si>
  <si>
    <t>Oreck's principal manufacturing facilities are based in Cookeville, Tennessee. The XL2100RHS Commercial Upright Vacuum is manufactured in the United States.</t>
  </si>
  <si>
    <t>commercial vacuum, lightweight upright, carpet cleaner, durable appliance, repairable vacuum, oreck, high suction, brush roll, long-lasting, simple design</t>
  </si>
  <si>
    <t>Daily carpet maintenance, Commercial space cleaning, Multi-level home vacuuming, Long-term residential use</t>
  </si>
  <si>
    <t>""Users report models lasting 25+ years with basic maintenance. One person retired their old one and passed it to their granddaughter as it still works just fine." – Reddit user</t>
  </si>
  <si>
    <t>It's loud as hell, useless on hard floors, and lacks any attachments. Some users report it struggles on high-pile carpets." – BIFL reviewer</t>
  </si>
  <si>
    <t>Shark</t>
  </si>
  <si>
    <t>Navigator</t>
  </si>
  <si>
    <t>https://www.amazon.com/Shark-Navigator-Professional-Anti-Allergy-NV360/dp/B00JH98GR4/ref=sr_1_1?crid=GBBV0DWOOSNA&amp;dib=eyJ2IjoiMSJ9.o0Cp6GKAVCeyivcBqaeZkg9G2Por9s5WXD3AqSlp90730jyHaG3XwXKYXWuUEgxjHA6Y6uX43I9aWFSJneK7DJwVvhTlImrFmW-YTklCbZlqjcAGXbz9pHqyLN1CjB9ZbY03aiGqnEaZmxZrIpEDgjBfuJervpCJlOtI3zolJnUFeE1GXB40ek4Jvl8oYacv0y7VgnIMc0DWP6tCZdydmRr9K51fVQOHSUe3ElhofdE.ibRxfvmqed6_9NgYH-ljIrFc4Q06JRGsp6HPFaH7Zz8&amp;dib_tag=se&amp;keywords=Shark%2BNavigator&amp;qid=1764496923&amp;sprefix=shark%2Bnavigator%2Caps%2C410&amp;sr=8-1&amp;th=1</t>
  </si>
  <si>
    <t>https://amzn.to/4pCxROy</t>
  </si>
  <si>
    <t>B00JH98GR4</t>
  </si>
  <si>
    <t>https://docs.google.com/document/d/1wctY26X-r5ie6Hi4wV8Nv-aiZpOjQgODsnyf-3nUfBM</t>
  </si>
  <si>
    <t>https://docs.google.com/document/d/1L8hoWukyxm9Xv75CjrcRkE4NVVTQLCgIsKVR3AbPxAI/edit</t>
  </si>
  <si>
    <t>https://docs.google.com/document/d/1J1bo2Zqr6gdSvxFE8KxEh2RWi9nOVtT_aTWvkWS54zo/edit</t>
  </si>
  <si>
    <t>https://docs.google.com/document/d/17Sgux2oNdseNqnMYrF0C_5c6tVSODzR4-f4xOpeEqKY/edit</t>
  </si>
  <si>
    <t>https://docs.google.com/document/d/1PLkbg4yuL6tWLGt3fza8XMAT_wH3qIa6d3difvyiWF0/edit</t>
  </si>
  <si>
    <t>https://www.amazon.com/stores/Shark/page/260F9B11-06D9-4F5D-953C-0FCE37C48DA8?lp_asin=B00JH98GR4&amp;ref_=ast_bln&amp;store_ref=bl_ast_dp_brandLogo_sto</t>
  </si>
  <si>
    <t>https://m.media-amazon.com/images/I/61w1n9p2R0L._AC_SL1500_.jpg</t>
  </si>
  <si>
    <t>https://m.media-amazon.com/images/I/61w1n9p2R0L._AC_SL1500_.jpg, https://m.media-amazon.com/images/I/81ZsJUcxHAL._AC_SL1500_.jpg, https://m.media-amazon.com/images/I/910rGwfOUeL._AC_SL1500_.jpg, https://m.media-amazon.com/images/I/81cL4CiAj6L._AC_SL1500_.jpg, https://m.media-amazon.com/images/I/81NCx8ryHyL._AC_SL1500_.jpg, https://m.media-amazon.com/images/I/81mAyVVB9cL._AC_SL1500_.jpg, https://m.media-amazon.com/images/I/713vDA9vxsL._AC_SL1500_.jpg, https://m.media-amazon.com/images/I/61A3evZoblL._AC_SL1500_.jpg</t>
  </si>
  <si>
    <t>60K+ bought in past month</t>
  </si>
  <si>
    <t>Home &amp; Kitchen &gt; Vacuums &amp; Floor Care &gt; Vacuums &gt; Upright Vacuums</t>
  </si>
  <si>
    <t>POWERFUL SUCTION: Deep-clean carpets and tackle bare floors with multi-surface powerful suction. LIFT-AWAY FUNCTIONALITY: Detachable pod for cleaning under furniture or detach the nozzle to clean above the floor, on upholstery, furniture, stairs, and more. ANTI-ALLERGEN COMPLETE SEAL TECHNOLOGY: Works with a HEPA filter to trap dust and allergens inside the vacuum cleaner. PERFECT FOR PETS: Powerful pet hair pickup attachments like the upholstery tool make cleaning pet hair a breeze. SWIVEL STEERING: Easily maneuver your vacuum in and out of tight spaces, in corners, around furniture, and more. BRUSHROLL SHUTOFF: Feature allows you to instantly switch from deep carpet cleaning to gentle bare floor cleaning. LARGE-CAPACITY DUST CUP: 0.9-quart capacity for longer cleaning sessions. Easily remove dust cup to empty debris in seconds. WHAT’S INCLUDED: Navigator Lift-Away Deluxe Upright Vacuum, Upholstery Tool &amp; Crevice Tool. Rinse filters under running tap water until the water runs clear. Squeeze filters and let air dry for 24 hours before replacing. Do not wash in dishwasher or washing machine.</t>
  </si>
  <si>
    <t>A lightweight 2-in-1 Lift-Away upright vacuum with a detachable pod for portable cleaning power. With the push of a button, Lift Away the pod to easily clean in hard-to-reach areas. This vacuum is also equipped with Swivel Steering for excellent control when maneuvering around furniture and has a completely sealed system with a HEPA filter to trap dust and allergens.</t>
  </si>
  <si>
    <t>11.61"D x 14.37"W x 26.77"H</t>
  </si>
  <si>
    <t>POWERFUL SUCTION: Deep-clean carpets and tackle bare floors with multi-surface powerful suction.</t>
  </si>
  <si>
    <t>LIFT-AWAY FUNCTIONALITY: Detachable pod for cleaning under furniture or detach the nozzle to clean above the floor, on upholstery, furniture, stairs, and more.</t>
  </si>
  <si>
    <t>ANTI-ALLERGEN COMPLETE SEAL TECHNOLOGY: Works with a HEPA filter to trap dust and allergens inside the vacuum cleaner.</t>
  </si>
  <si>
    <t>PERFECT FOR PETS: Powerful pet hair pickup attachments like the upholstery tool make cleaning pet hair a breeze.</t>
  </si>
  <si>
    <t>SWIVEL STEERING: Easily maneuver your vacuum in and out of tight spaces, in corners, around furniture, and more.</t>
  </si>
  <si>
    <t>&lt;p&gt;Mixed signals here. The Navigator delivers beast-mode cleaning that makes owners feel like they've been living in filth, but long-term durability reports are all over the map.&lt;/p&gt;&lt;ul&gt;&lt;li&gt;&lt;strong&gt;Suction stays strong:&lt;/strong&gt; Users report 8-10 year old units still pulling dirt like new after basic maintenance - one guy cleaned his roller after 8 years and called it an archeological site into his past&lt;/li&gt;&lt;li&gt;&lt;strong&gt;Build quality feels cheap:&lt;/strong&gt; Multiple users say it feels plasticky and cheaply made even while admitting it outperforms everything else they've tried - this cognitive dissonance is a red flag&lt;/li&gt;&lt;li&gt;&lt;strong&gt;Repair nightmare:&lt;/strong&gt; Proprietary screws, non-standard hose sizes, and parts that vanish from Shark's website after a few years mean when something breaks, you're buying a new vacuum&lt;/li&gt;&lt;/ul&gt;&lt;br&gt;&lt;p&gt;&lt;strong&gt;Bottom line:&lt;/strong&gt; Could've been great, but Shark prioritized disposability over repairability. If you baby it and do regular maintenance, you might get 5-8 years. When it dies, it's landfill bound.&lt;/p&gt;</t>
  </si>
  <si>
    <t>&lt;p&gt;The Shark Navigator offers mixed repairability with common failure points but potential for moderate DIY repair.&lt;/p&gt;&lt;ul&gt;&lt;li&gt;&lt;strong&gt;Parts Access:&lt;/strong&gt; Many users report difficulty finding replacement parts like rollers and filters. One user noted they couldn't find roller replacements on Shark's website, while another mentioned proprietary screws that don't fit standard bits.&lt;/li&gt;&lt;li&gt;&lt;strong&gt;Disassembly Issues:&lt;/strong&gt; Multiple users indicate the vacuum uses proprietary screws and components difficult to disassemble for clog removal. One user reported they simply bought a new head when they couldn't get it apart.&lt;/li&gt;&lt;li&gt;&lt;strong&gt;Maintenance:&lt;/strong&gt; Regular maintenance does extend life significantly. Users report dramatic performance improvement with proper cleaning of rollers and filters, with one describing an 8-year-old model working like new after maintenance.&lt;/li&gt;&lt;/ul&gt;&lt;br&gt;&lt;p&gt;&lt;strong&gt;Bottom line:&lt;/strong&gt; Common repairs require moderate effort and parts hunting. The 5-year warranty helps, but proprietary components and fasteners seriously limit long-term DIY repairability after warranty expires.&lt;/p&gt;</t>
  </si>
  <si>
    <t>&lt;p&gt;Shark Navigator vacuums come with a 5-year limited warranty that covers defects in materials and workmanship for the original owner only. While the coverage period is generous, there are notable limitations.&lt;/p&gt;&lt;ul&gt;&lt;li&gt;&lt;strong&gt;Coverage:&lt;/strong&gt; Non-wearable components that SharkNinja deems defective will be repaired or replaced at no cost for 5 years from purchase date.&lt;/li&gt;&lt;li&gt;&lt;strong&gt;Limitations:&lt;/strong&gt; Excludes normal wear items like filters, commercial use, misuse damage, and unauthorized repairs. Not transferable to subsequent owners.&lt;/li&gt;&lt;li&gt;&lt;strong&gt;Process:&lt;/strong&gt; Claims require calling customer service with proof of purchase. SharkNinja covers shipping to them, but customers pay $19.95-$25.95 for return shipping of repaired/replaced units.&lt;/li&gt;&lt;/ul&gt;&lt;br&gt;&lt;p&gt;&lt;strong&gt;Bottom line:&lt;/strong&gt; The 5-year warranty provides good mid-range coverage with responsive service, but return shipping fees and exclusions for wear items reduce its overall value. Customer experiences suggest the company generally honors claims within the stated terms.&lt;/p&gt;</t>
  </si>
  <si>
    <t xml:space="preserve">&lt;p&gt;&amp;lt;p&amp;gt;No sustainability information found in any reviews. Users focus exclusively on performance, durability concerns, and value — but nobody mentions recycled materials, energy efficiency, packaging waste, or environmental impact.&amp;lt;/p&amp;gt;&amp;lt;ul&amp;gt;&amp;lt;li&amp;gt;&amp;lt;strong&amp;gt;Materials:&amp;lt;/strong&amp;gt; Reviews describe plastic construction but don&amp;#39;t mention recycled content or eco-friendly manufacturing&amp;lt;/li&amp;gt;&amp;lt;li&amp;gt;&amp;lt;strong&amp;gt;Repairability:&amp;lt;/strong&amp;gt; Mixed signals — proprietary screws and hard-to-find parts suggest poor repair potential, while some users report 8-10 year lifespans with maintenance&amp;lt;/li&amp;gt;&amp;lt;li&amp;gt;&amp;lt;strong&amp;gt;End-of-life:&amp;lt;/strong&amp;gt; No discussion of recycling programs or responsible disposal options&amp;lt;/li&amp;gt;&amp;lt;/ul&amp;gt;&amp;lt;br&amp;gt;&amp;lt;p&amp;gt;&amp;lt;strong&amp;gt;Bottom line:&amp;lt;/strong&amp;gt; Can&amp;#39;t assess sustainability without evidence. The 5-year warranty and reports of decade-long use suggest decent longevity, but proprietary parts and difficult repairs work against true BIFL sustainability. Shark needs to address repairability and provide transparency on materials and manufacturing impact.&amp;lt;/p&amp;gt;&lt;/p&gt;
</t>
  </si>
  <si>
    <t>&lt;p&gt;The Shark Navigator receives consistently positive feedback as a powerful, versatile vacuum offering excellent value, though with notable durability concerns that prevent it from achieving BIFL status.&lt;/p&gt;&lt;ul&gt;&lt;li&gt;&lt;strong&gt;Cleaning Performance:&lt;/strong&gt; Users are consistently amazed by its exceptional suction power, with many reporting it pulls embedded dirt and pet hair their previous vacuums missed completely.&lt;/li&gt;&lt;li&gt;&lt;strong&gt;Value Proposition:&lt;/strong&gt; Frequently recommended as offering premium-level cleaning at a mid-tier price point, often described as outperforming Dysons at less than half the cost.&lt;/li&gt;&lt;li&gt;&lt;strong&gt;Durability Concerns:&lt;/strong&gt; Mixed longevity experiences - some report 8+ years of use while others experience failures within 2-3 years. Repairability is hampered by proprietary screws and limited parts availability.&lt;/li&gt;&lt;/ul&gt;&lt;br&gt;&lt;p&gt;&lt;strong&gt;Bottom line:&lt;/strong&gt; A well-liked workhorse with exceptional cleaning power that represents excellent initial value, but lacks the consistent long-term reliability and repairability that true BIFL products require.&lt;/p&gt;</t>
  </si>
  <si>
    <t>The Shark Navigator offers exceptional cleaning power at a mid-tier price point but falls short of true BIFL status. Its 6.5/10 score reflects a vacuum that impresses initially yet faces longevity hurdles. Users report it revealing dirt they didn't know existed, potentially lasting 5-8 years with proper maintenance, but proprietary components and repair limitations mean it's ultimately disposable. Ideal for value-conscious buyers seeking premium performance without Dyson prices, but prepare to replace it within a decade.</t>
  </si>
  <si>
    <t>"Delivers surprising cleaning power that routinely outperforms vacuums twice its price, but plastic construction creates durability concerns</t>
  </si>
  <si>
    <t>Proprietary screws and vanishing replacement parts create a repair dead-end after the warranty expires</t>
  </si>
  <si>
    <t>5-year limited warranty offers decent coverage but excludes wear items and requires $20-26 return shipping fees</t>
  </si>
  <si>
    <t>Exceptional value proposition if judged on cleaning performance alone, less impressive when factoring in 5-8 year expected lifespan</t>
  </si>
  <si>
    <t>Users consistently praise its 'archaeological dig' level suction while simultaneously questioning its build quality</t>
  </si>
  <si>
    <t>The Shark Navigator is a versatile upright vacuum featuring powerful suction and lift-away functionality for whole-home cleaning. Its HEPA filtration system with complete seal technology traps allergens effectively, while the detachable pod makes cleaning stairs, furniture, and hard-to-reach areas convenient. With swivel steering, brushroll shutoff for multiple surfaces, and specialized pet hair attachments, this vacuum delivers exceptional cleaning performance at a mid-tier price point.</t>
  </si>
  <si>
    <t>5-8 years with regular maintenance and proper care</t>
  </si>
  <si>
    <t>What is the Lift-Away mode on the Shark Navigator?</t>
  </si>
  <si>
    <t>The Lift-Away mode allows the canister (motor and dust cup) to be detached from the main body, converting the upright vacuum into a portable canister for easier cleaning of hard-to-reach areas like stairs, ceilings, and furniture.</t>
  </si>
  <si>
    <t>How do I empty the dust cup on my Shark Navigator?</t>
  </si>
  <si>
    <t>Detach the dust cup from the vacuum, press the release button to open the bottom flap, and dump the debris into the trash. Wash the dust cup with soap and water, then let it dry completely before reattaching.</t>
  </si>
  <si>
    <t>Why is my Shark Navigator not picking up dirt?</t>
  </si>
  <si>
    <t>Check if the brush roll is clogged with hair or debris, ensure the dust cup is not full, and verify that the filters are clean. Blocked suction or a damaged belt can also prevent proper pickup.</t>
  </si>
  <si>
    <t>How do I clean or replace the filters on my Shark Navigator?</t>
  </si>
  <si>
    <t>Remove the dust cup to access the pre-motor filters. Wash the filters with water, let them dry completely, and reinsert. Refer to the user manual for specific instructions and replacement intervals.</t>
  </si>
  <si>
    <t>How do I adjust the height of the cleaning head on my Shark Navigator?</t>
  </si>
  <si>
    <t>Use the height adjustment lever on the cleaning head to raise or lower it according to your flooring type. Adjusting the height ensures optimal cleaning on carpets and bare floors.</t>
  </si>
  <si>
    <t>Exceptional suction power even after years</t>
  </si>
  <si>
    <t>Significantly outperforms more expensive competitors</t>
  </si>
  <si>
    <t>Five-year warranty with responsive service</t>
  </si>
  <si>
    <t>Works miracles on embedded dirt</t>
  </si>
  <si>
    <t>Plasticky build feels cheap</t>
  </si>
  <si>
    <t>Difficult to repair with proprietary parts</t>
  </si>
  <si>
    <t>Mixed longevity reports with common failures</t>
  </si>
  <si>
    <t>Not designed for long-term repairability</t>
  </si>
  <si>
    <t>{"frequency":{"frequency":"Daily / Monthly / Quarterly / Annually","description":"Empty the dust cup after every use. Clean foam/felt premotor filters monthly. Deep clean dust cup, brush roll, and hose quarterly. Clean HEPA filter once a year."},"steps":[{"step":1,"title":"Clean","icon":"clean","description":"Unplug the vacuum, then remove and empty the dust cup before it reaches the max fill line. Hand rinse the foam and felt premotor filters with cold water monthly, and the HEPA filter annually; allow all filters to air dry completely for 24 hours before reinstalling. Remove hair and debris from the brush roll and wipe down washable parts during quarterly deep cleaning.","products":[{"name":"Mild dish soap (optional for washable parts)","price":"$5-10"}]},{"step":2,"title":"Condition / Maintain","icon":"condition","description":"After cleaning and drying, check the brush roll bearings and apply sewing machine oil lightly to maintain smooth rotation if needed. Replace foam/felt premotor filters annually or when suction decreases, and replace HEPA filter as necessary to maintain suction efficiency.","products":[{"name":"Sewing machine oil","price":"$6-8"}]},{"step":3,"title":"Protect / Store","icon":"protect","description":"Store the Shark Navigator vacuum in a dry location with filters completely dry. Avoid exposure to moisture to prevent mildew and mold inside the vacuum parts. Keep accessories and dust cups secured to prevent damage.","products":[]}]}</t>
  </si>
  <si>
    <t>The Shark Navigator Lift-Away is manufactured by SharkNinja's high-quality vacuum manufacturing partners in China, despite the parent company being based in Needham, Massachusetts.</t>
  </si>
  <si>
    <t>upright vacuum, lift-away vacuum, hepa filter, pet hair removal, multi-surface cleaner, allergy-friendly, swivel steering, detachable pod, shark vacuum, household cleaning</t>
  </si>
  <si>
    <t>Whole-home carpet cleaning, Pet hair removal, Above-floor dusting and cleaning, Allergen reduction for sensitive individuals, Hard floor maintenance</t>
  </si>
  <si>
    <t>""Users report 8-10 year old units still pulling dirt like new after basic maintenance - one guy cleaned his roller after 8 years and called it an archeological site." – Durability review</t>
  </si>
  <si>
    <t>Multiple users indicate the vacuum uses proprietary screws and components difficult to disassemble for clog removal. One user reported they simply bought a new head." – Repairability review</t>
  </si>
  <si>
    <t>Dyson</t>
  </si>
  <si>
    <t>Ball Animal 3</t>
  </si>
  <si>
    <t>https://www.amazon.com/Dyson-Animal-Upright-Vacuum-Nickel/dp/B0B75Q388N/ref=sr_1_1_sspa?crid=H1M86LY2XQ61&amp;dib=eyJ2IjoiMSJ9.5W3_Du3FH_51UpDno3bn5TY2YXcv5KYMnlegk-8_9j4aBiZeV-GJMXWsCc58NofF8mXYbcYPMk43dF9kGj6jWKRJVWFWlA5luFB_vtPr0Kko8OTZEbRuTxa3Vk3IngMVPZYGpEHCx9S4JtfbWMyDSZ9wadTD4OzuZOKpQtw57TGh8H-QD1kXZ4GEhwpHO_7oH1vQiuG0lGBQSkFNbabhipt81dvmCr26hJbhvwfRs6A.hdW2x_9n8fAL4P9HglCZraPvc59qxx1NL9120WkiN-M&amp;dib_tag=se&amp;keywords=Dyson%2BBall%2BAnimal%2B3&amp;qid=1764496959&amp;sprefix=dyson%2Bball%2Banimal%2B3%2Caps%2C409&amp;sr=8-1-spons&amp;sp_csd=d2lkZ2V0TmFtZT1zcF9hdGY&amp;th=1</t>
  </si>
  <si>
    <t>https://amzn.to/4rAOLiH</t>
  </si>
  <si>
    <t>B0B75Q388N</t>
  </si>
  <si>
    <t>https://docs.google.com/document/d/18neNl-5jhQNA98hGz0bYBLVDhmWnLW1bQxzZFNZ73ws</t>
  </si>
  <si>
    <t>https://docs.google.com/document/d/1y7tSPtiF8Pn0JeATLpZcVgD9YZfiuI-BB-XKBRSms6Q/edit</t>
  </si>
  <si>
    <t>https://docs.google.com/document/d/10XVtN25vvDx60dMzopR5naPiGfm0WT3KeXThS5p2r9A/edit</t>
  </si>
  <si>
    <t>https://docs.google.com/document/d/1G9yVUud_Xd8S7g8QYnvOhZ2o8i5eJ82By2NZhslUfQw/edit</t>
  </si>
  <si>
    <t>https://docs.google.com/document/d/1wk_Ktx-sbeiqS8Kvr7itq9oiPwybTZt1_Vyx1eSg1uo/edit</t>
  </si>
  <si>
    <t>https://www.amazon.com/stores/Dyson/page/6E6D08F3-8F26-4243-B63A-6E50F0E65725?lp_asin=B0B75Q388N&amp;ref_=ast_bln&amp;store_ref=bl_ast_dp_brandLogo_sto</t>
  </si>
  <si>
    <t>https://m.media-amazon.com/images/I/61obMXu972L._AC_SL1500_.jpg</t>
  </si>
  <si>
    <t>https://m.media-amazon.com/images/I/61obMXu972L._AC_SL1500_.jpg, https://m.media-amazon.com/images/I/71XqId0pe8L._AC_SL1500_.jpg, https://m.media-amazon.com/images/I/610cT4ZZIdL._AC_SL1500_.jpg, https://m.media-amazon.com/images/I/811cX62h36L._AC_SL1500_.jpg, https://m.media-amazon.com/images/I/71CsRrbGnZL._AC_SL1500_.jpg, https://m.media-amazon.com/images/I/71LRLD9+1ZL._AC_SL1500_.jpg, https://m.media-amazon.com/images/I/71Z2c1lxXGL._AC_SL1500_.jpg, https://m.media-amazon.com/images/I/61lxW+FKuCL._AC_SL1500_.jpg</t>
  </si>
  <si>
    <t>The best cleaning performance of any upright de-tangling vacuum.¹ 2 Dyson-Engineered accessories. Stair tool and combination tool Pioneering Radial Root Cyclone technology. Increases suction and helps remove dirt from your home. Motorbar cleaner head de-tangling technology. Automatically clears wrapped hair from the brush bar as you clean. 3 suction modes. Select the right cleaning mode for the right task. Deep- and medium-pile carpets, low-pile carpets and large debris, and hard floors and ground-in dirt. Ball technology helps you navigate around obstacles with a simple turn of the wrist. For easy, precise maneuvering around your home. Engineered for larger homes with pets. Removes dirt and pet hair around your home. Easily tackles big messes. Advanced, whole-machine filtration. Whole-machine filtration ensures that particles are trapped inside the machine, not expelled back into the home. 5-year warranty and lifetime Dyson customer support. Register your machine on the MyDyson app for personalized machine guides, maintenance and support.</t>
  </si>
  <si>
    <t>The best cleaning performance of any upright de-tangling vacuum.¹ The Dyson Ball Animal 3 tackles tough tasks easily, making it ideal for pet owners and parents. De-tangling technology automatically clears wrapped hair from the brush bar as it cleans. With Ball™ technology and 3 cleaning modes, the Dyson Ball Animal 3 smoothly navigates around furniture and obstacles with a simple turn of the wrist, for precise cleaning. With no loss of suction, 2 Dyson-engineered accessories, and up to a total of 50ft reach, the vacuum gets up high, down low and everywhere in between for a whole-home deep clean. Comes with a 5-year limited warranty and lifetime Dyson support. Register your machine on the MyDyson™ app for personalized machine guides, maintenance and support.¹ Four-carpet Geomean per ASTM F608-18. Tested against corded vacuums marketed with de-tangling cleaner heads from Jan 2021 to Dec 2021.²Filtration tested to ASTMF1977, Allergen capture based on particle size.</t>
  </si>
  <si>
    <t>15.51"L x 11.02"W x 42.17"H</t>
  </si>
  <si>
    <t>The best cleaning performance of any upright de-tangling vacuum.¹</t>
  </si>
  <si>
    <t>2 Dyson-Engineered accessories. Stair tool and combination tool</t>
  </si>
  <si>
    <t>Pioneering Radial Root Cyclone technology. Increases suction and helps remove dirt from your home.</t>
  </si>
  <si>
    <t>Motorbar cleaner head de-tangling technology. Automatically clears wrapped hair from the brush bar as you clean.</t>
  </si>
  <si>
    <t>3 suction modes. Select the right cleaning mode for the right task. Deep- and medium-pile carpets, low-pile carpets and large debris, and hard floors and ground-in dirt.</t>
  </si>
  <si>
    <t>&lt;p&gt;This powerhouse cleaner is caught between legendary suction and frustrating build quality issues. The community is deeply divided — pet owners swear by it while others can't get past the flimsy plastic.&lt;/p&gt;&lt;ul&gt;&lt;li&gt;&lt;strong&gt;Cheap plastic everywhere:&lt;/strong&gt; Users consistently report that plastic parts seem very breakable and disappointing in such a pricy vacuum, with cord hooks and canister release mechanisms feeling particularly delicate&lt;/li&gt;&lt;li&gt;&lt;strong&gt;Design flaws galore:&lt;/strong&gt; Multiple users cite the vacuum head detaching from the unit when moving over floor transitions, plus the machine won't stay locked upright and tips over when the hose is stretched&lt;/li&gt;&lt;li&gt;&lt;strong&gt;Mixed longevity signals:&lt;/strong&gt; While some BIFL users tout 8-year-old refurbished models still running strong, newer units show concerning quality control issues with suction loss and parts breaking within months&lt;/li&gt;&lt;/ul&gt;&lt;br&gt;&lt;p&gt;&lt;strong&gt;Bottom line:&lt;/strong&gt; Could've been great, but Dyson prioritized power over build quality. The anti-tangle tech and pet hair performance are genuinely impressive, but thin plastics and poor design choices mean this $300 machine likely won't outlive its 5-year warranty by much.&lt;/p&gt;</t>
  </si>
  <si>
    <t>&lt;p&gt;The Dyson Ball Animal 3 has mixed repairability with access to some parts but significant design limitations.&lt;/p&gt;&lt;ul&gt;&lt;li&gt;&lt;strong&gt;Access points:&lt;/strong&gt; Users can perform basic maintenance like clearing blockages and cleaning filters without tools, but critical repairs require disassembling the plastic housing.&lt;/li&gt;&lt;li&gt;&lt;strong&gt;Parts availability:&lt;/strong&gt; Many users report the flimsy plastic components break easily, with multiple mentioning issues with the cord hooks, canister release, and main handle. Dyson offers a 5-year warranty but parts beyond that may be difficult to source.&lt;/li&gt;&lt;li&gt;&lt;strong&gt;Design challenges:&lt;/strong&gt; Multiple users note frustrating design flaws like the vacuum head detaching unexpectedly and the stiff hose design pulling the unit over when stretched, suggesting poor engineering that affects long-term durability.&lt;/li&gt;&lt;/ul&gt;&lt;br&gt;&lt;p&gt;&lt;strong&gt;Bottom line:&lt;/strong&gt; Fixable for determined owners but the flimsy plastic construction and design issues make serious repairs challenging. The warranty provides coverage, but this isn't built for decades of service like truly BIFL vacuums.&lt;/p&gt;</t>
  </si>
  <si>
    <t>&lt;p&gt;Dyson offers a 5-year limited warranty on the Ball Animal 3, covering defects in materials and workmanship with all parts and labor included.&lt;/p&gt;&lt;ul&gt;&lt;li&gt;&lt;strong&gt;Coverage Details:&lt;/strong&gt; Warranty covers manufacturing defects but excludes normal wear items (brush bar, bin, filters), blockages, and damage from misuse or abuse.&lt;/li&gt;&lt;li&gt;&lt;strong&gt;Claim Process:&lt;/strong&gt; Requires proof of purchase to activate; without it, coverage defaults to 90 days after manufacturing date.&lt;/li&gt;&lt;li&gt;&lt;strong&gt;User Experience:&lt;/strong&gt; Reviews indicate mixed customer support experiences, though Dyson typically honors legitimate claims within the warranty period.&lt;/li&gt;&lt;/ul&gt;&lt;br&gt;&lt;p&gt;&lt;strong&gt;Bottom line:&lt;/strong&gt; A respectable 5-year warranty with comprehensive coverage for manufacturing defects, but excludes many common wear issues that could affect long-term performance.&lt;/p&gt;</t>
  </si>
  <si>
    <t xml:space="preserve">&lt;p&gt;&amp;lt;p&amp;gt;No sustainability claims or evidence found in the reviews. Users focus entirely on performance and build quality without mentioning recycled materials, energy efficiency, or environmental impact.&amp;lt;/p&amp;gt;&amp;lt;ul&amp;gt;&amp;lt;li&amp;gt;&amp;lt;strong&amp;gt;Materials:&amp;lt;/strong&amp;gt; Multiple complaints about flimsy plastic construction suggest poor durability - users worry parts like cord hooks and handles will break easily&amp;lt;/li&amp;gt;&amp;lt;li&amp;gt;&amp;lt;strong&amp;gt;Longevity concerns:&amp;lt;/strong&amp;gt; Design flaws like the vacuum head detaching and inability to lock upright position indicate this isn&amp;#39;t built to last despite the 5-year warranty&amp;lt;/li&amp;gt;&amp;lt;li&amp;gt;&amp;lt;strong&amp;gt;Repairability:&amp;lt;/strong&amp;gt; Some Reddit users mention DIY repairs and refurbished units still working after 8 years, suggesting parts are available but no official repair program mentioned&amp;lt;/li&amp;gt;&amp;lt;/ul&amp;gt;&amp;lt;br&amp;gt;&amp;lt;p&amp;gt;&amp;lt;strong&amp;gt;Bottom line:&amp;lt;/strong&amp;gt; Without any sustainability data in reviews, can&amp;#39;t assess eco-credentials. The flimsy plastic build and design issues raise red flags for BIFL standards, though some users report older models lasting years.&amp;lt;/p&amp;gt;&lt;/p&gt;
</t>
  </si>
  <si>
    <t>&lt;p&gt;The Dyson Ball Animal 3 receives highly polarized feedback in the BIFL community - universally praised for powerful suction and pet hair handling, but criticized for fundamental design issues and build quality concerns.&lt;/p&gt;&lt;ul&gt;&lt;li&gt;&lt;strong&gt;Strengths:&lt;/strong&gt; Exceptional suction power that handles extreme pet shedding like no other vacuum. The anti-tangle brush head effectively prevents hair wrapping, a major benefit for pet owners.&lt;/li&gt;&lt;li&gt;&lt;strong&gt;Weaknesses:&lt;/strong&gt; Multiple usability problems including a vacuum that's too difficult to push on carpets, a stiff unwieldy hose, and components made of thin plastic that feel breakable.&lt;/li&gt;&lt;li&gt;&lt;strong&gt;Longevity concerns:&lt;/strong&gt; Redditors frequently mention the flimsy construction as a dealbreaker for a premium-priced product intended to last.&lt;/li&gt;&lt;/ul&gt;&lt;br&gt;&lt;p&gt;&lt;strong&gt;Bottom line:&lt;/strong&gt; While unmatched for raw cleaning power, especially for pet hair, the design flaws and durability concerns make it controversial as a true BIFL recommendation.&lt;/p&gt;</t>
  </si>
  <si>
    <t>The Dyson Ball Animal 3 excels at powerful suction and pet hair handling but falls short of BIFL standards due to flimsy plastic construction and frustrating design flaws. The 5-year warranty provides decent coverage, but evidence suggests this $300 vacuum won't significantly outlast it. Perfect for pet owners prioritizing cleaning power over longevity, but serious BIFL seekers should look elsewhere. This is a tool designed for performance first, durability second.</t>
  </si>
  <si>
    <t>"Exceptional suction power undermined by cheap plastic components that break easily, creating a fundamental BIFL contradiction</t>
  </si>
  <si>
    <t>Mixed repairability: basic maintenance is accessible, but critical repairs are challenging due to poor construction and potential parts availability issues</t>
  </si>
  <si>
    <t>5-year warranty covers manufacturing defects but excludes wear items and common failure points</t>
  </si>
  <si>
    <t>Poor value at $300 given the durability concerns; you're paying premium prices for cleaning performance, not longevity</t>
  </si>
  <si>
    <t>Community consensus: unbeatable for pet hair cleaning but consistently disappointing build quality and ergonomics</t>
  </si>
  <si>
    <t>The Dyson Ball Animal 3 delivers exceptional cleaning power with its Radial Root Cyclone technology and specialized Motorbar cleaner head that automatically removes tangled hair. Featuring three suction modes for different surfaces, Ball technology for nimble maneuvering, and whole-machine filtration, it's engineered specifically for pet owners. Includes two purpose-built accessories for tackling stairs and detailed cleaning.</t>
  </si>
  <si>
    <t>5-8 years with regular maintenance and care</t>
  </si>
  <si>
    <t>How do I clean the filter on a Dyson Ball Animal 3?</t>
  </si>
  <si>
    <t>Rinse the filter under a cold tap until the water runs clear without using any detergents. Squeeze out excess water and leave it to dry on its side for at least 24 hours before refitting to maintain optimal suction performance.</t>
  </si>
  <si>
    <t>Why is the Dyson Ball Animal 3 hard to push?</t>
  </si>
  <si>
    <t>The difficulty in pushing the vacuum is often related to the suction control settings. Adjust the suction control slider on the front of the cleaner head to a lower setting appropriate for your floor type, as higher settings create stronger suction that requires more effort to push.</t>
  </si>
  <si>
    <t>What is the cord length and total reach of the Dyson Ball Animal 3?</t>
  </si>
  <si>
    <t>The Dyson Ball Animal 3 has a 50-foot cord length with a 15-foot hose stretch for cleaning stairs, providing a total reach of up to 50 feet for unlimited corded cleaning throughout your home.</t>
  </si>
  <si>
    <t>What suction power does the Dyson Ball Animal 3 have?</t>
  </si>
  <si>
    <t>The Dyson Ball Animal 3 delivers 290 W of suction power in Powerful mode and 290 AW in Boost mode, utilizing 12 cyclones for consistent cleaning performance on various surfaces.</t>
  </si>
  <si>
    <t>How large is the bin on the Dyson Ball Animal 3?</t>
  </si>
  <si>
    <t>The Dyson Ball Animal 3 has a bin volume of 0.45 gallons, which is 60% bigger than the Ball Animal 2, allowing for longer cleaning sessions before needing to empty it. The bin features hygienic one-touch emptying so you don't need to get your hands dirty.</t>
  </si>
  <si>
    <t>Exceptional suction power for pet hair</t>
  </si>
  <si>
    <t>Anti-tangle brush prevents hair wrapping</t>
  </si>
  <si>
    <t>Five-year warranty covers manufacturing defects</t>
  </si>
  <si>
    <t>Basic maintenance requires no tools</t>
  </si>
  <si>
    <t>Flimsy plastic parts break easily</t>
  </si>
  <si>
    <t>Design flaws cause tipping and detachment</t>
  </si>
  <si>
    <t>Difficult to push on carpet</t>
  </si>
  <si>
    <t>Stiff, unwieldy hose design</t>
  </si>
  <si>
    <t>{"frequency":{"frequency":"Monthly","description":"Regular cleaning and maintenance every month ensures optimal suction and performance"},"steps":[{"step":1,"title":"Clean","icon":"clean","description":"Empty the bin after each use, wiping down the inside and seals with a damp lint-free cloth. Wash the filters monthly under cold water until clear, squeeze out excess water, and let dry for at least 24 hours. Avoid using detergents or polishes.","products":[{"name":"Dyson Replacement Filters","price":"$20"}]},{"step":2,"title":"Condition / Maintain","icon":"condition","description":"Check for blockages in the cleaner head, tools, and hose. Remove and clean the brush bar by clearing hair and debris, then wash under cold water and dry completely before reassembling. Inspect felt strips and seals for buildup.","products":[{"name":"Dyson Cleaning Tool Kit","price":"$15"}]},{"step":3,"title":"Protect / Store","icon":"protect","description":"Store upright in a dry, dust-free area. Keep attachments organized and away from moisture. Cover the bin tightly in a dustproof bag when not in use to minimize dust contact and prolong filter life.","products":[]}]}</t>
  </si>
  <si>
    <t>Malaysia</t>
  </si>
  <si>
    <t>Dyson Ball Animal 3 is manufactured in Malaysia, where Dyson transferred vacuum cleaner production in 2002. Motors are produced in Singapore, with assembly and other components sourced from Malaysia, Thailand, and the Philippines.</t>
  </si>
  <si>
    <t>upright vacuum, pet hair removal, ball technology, cyclonic suction, detangling technology, multi-surface cleaner, whole-machine filtration, household cleaning, dyson</t>
  </si>
  <si>
    <t>Deep-cleaning carpeted homes with pets, Removing embedded pet hair from upholstery, Cleaning high-traffic areas with mixed flooring, Detailed cleaning of stairs and tight spaces</t>
  </si>
  <si>
    <t>""While some BIFL users tout 8-year-old refurbished models still running strong, newer units show concerning quality control issues with suction loss and parts breaking within months." – Reddit user</t>
  </si>
  <si>
    <t>The anti-tangle tech and pet hair performance are genuinely impressive, but thin plastics and poor design choices mean this machine likely won't outlive its warranty by much." – BIFL reviewer</t>
  </si>
  <si>
    <t>BigGreen</t>
  </si>
  <si>
    <t>https://www.amazon.com/Commercial-PowerForce-Lightweight-Industrial-BGU1451T/dp/B00LIRG242/ref=sr_1_7?crid=2S08YNCIYTF1S&amp;dib=eyJ2IjoiMSJ9.4ohhlhqjt7VdU7vV1gwz-4SPcGiWSSU900YN4SburD8bhHhG9TCh0Jel77jZpmumgI_1KhgFiokeMNt1oG1WS0SxZI3uIyQynCJRIg0aulgPyCu1WfHQQYW26guwZiW9BYvb25WHIh3CeXYw2wtFXqen5fZ0K6cO4jEeYFxqagcL8Em_IXS1LsslpzqAmDy-dTjo8DNOTmniOJuprmYzpMxluB_4pReLpVTNK2D4z-PnOdLXcs-VKP0PUxZBjJXY9oQG2fMsV2zSpyKx46F2-rr3lI-gYyXL85x-7gmMT3U.44T_Q3YZpKIqxsVqDNkpFad-gdz2foLjWch3B0Nmal0&amp;dib_tag=se&amp;keywords=Bissell+BigGreen&amp;qid=1764496995&amp;sprefix=bissell+biggreen%2Caps%2C453&amp;sr=8-7</t>
  </si>
  <si>
    <t>B00LIRG242</t>
  </si>
  <si>
    <t>https://docs.google.com/document/d/16Ogdmw3vNVLHHQNBpMtRqZiYhp05_1TSxuzXmU7sbiY</t>
  </si>
  <si>
    <t>https://docs.google.com/document/d/1qKQ-LgHbUXqY9NnKdjaaHDculyXLQt3Ruuz0GarPSl8/edit</t>
  </si>
  <si>
    <t>https://docs.google.com/document/d/1xH2lkO_T8XD3WwG5PVve8KGTA2l6toMGHkaDVPt3jHU/edit</t>
  </si>
  <si>
    <t>https://docs.google.com/document/d/1aXVdmT394c06e5rvFR1rrOKsvcHBUv_lR_SUwLOHIu4/edit</t>
  </si>
  <si>
    <t>https://docs.google.com/document/d/1eRdz1gTHGBAPgqpI7lJjCuk0XytXw7TuhBLNItNJvGY/edit</t>
  </si>
  <si>
    <t>https://www.amazon.com/stores/BISSELL/page/22DE84A8-19D5-4224-9E34-B0BF39C41659?lp_asin=B00LIRG242&amp;ref_=ast_bln&amp;store_ref=bl_ast_dp_brandLogo_sto</t>
  </si>
  <si>
    <t>https://m.media-amazon.com/images/I/71YAvCSXdkL._AC_SL1500_.jpg</t>
  </si>
  <si>
    <t>https://m.media-amazon.com/images/I/71YAvCSXdkL._AC_SL1500_.jpg, https://m.media-amazon.com/images/I/71+KLXIo43L._AC_SL1500_.jpg, https://m.media-amazon.com/images/I/81A4eETw17L._AC_SL1500_.jpg, https://m.media-amazon.com/images/I/81NXFxvhReL._AC_SL1500_.jpg, https://m.media-amazon.com/images/I/718aP6jKQhL._AC_SL1500_.jpg</t>
  </si>
  <si>
    <t>13" Cleaning Path Width, Lightweight - 12 lbs Includes a crevice tool, combination dusting brush/upholstery tool &amp; Extension wand; Attachments store in back of vacuum 5 Position height adjustment 10 Amp motor with 30' Cord 3 Stage Filtration system</t>
  </si>
  <si>
    <t>The Pro PowerForce Upright Vacuum is designed with the user in mind. From the powerful suction to the ready-to-use attachments, this bagged upright vacuum cleaner can clean a variety of surfaces that include bare floor, high carpet, and upholstered furniture. With three filtration stages and cyclonic cleaning system of the lightweight vacuum cleaner, you can easily remove dirt from every nook and corner. The extension wand, long power cord, and five surface height settings, help you conveniently clean thoroughly. The lightweight design makes the vacuum easy to move from room to room and transport from level to level.</t>
  </si>
  <si>
    <t>13"L x 13"W x 43.5"H</t>
  </si>
  <si>
    <t>13" Cleaning Path Width, Lightweight - 12 lbs</t>
  </si>
  <si>
    <t>Includes a crevice tool, combination dusting brush/upholstery tool &amp; Extension wand; Attachments store in back of vacuum</t>
  </si>
  <si>
    <t>5 Position height adjustment</t>
  </si>
  <si>
    <t>10 Amp motor with 30' Cord</t>
  </si>
  <si>
    <t>3 Stage Filtration system</t>
  </si>
  <si>
    <t>&lt;p&gt;Mixed bag alert. The BigGreen shows promise with cheap, easy-to-find replacement parts and solid cleaning performance, but plastic components are already cracking and splitting within months. Reddit's BIFL community doesn't even mention this model — they're all raving about Bissell's actual commercial Big Green Machine instead.&lt;/p&gt;&lt;ul&gt;&lt;li&gt;&lt;strong&gt;Reality check:&lt;/strong&gt; Users report hoses splitting in three spots after just 6 months and bag compartments warping after two uses — on a supposedly commercial unit&lt;/li&gt;&lt;li&gt;&lt;strong&gt;Silver lining:&lt;/strong&gt; Bags, belts, and filters are easily obtainable and not high priced, plus that detachable power cord means you can replace it when (not if) it fails&lt;/li&gt;&lt;li&gt;&lt;strong&gt;The disconnect:&lt;/strong&gt; While some praise its tough, light, versatile design, others say it would never last in a true commercial environment due to weak plastic construction&lt;/li&gt;&lt;/ul&gt;&lt;br&gt;&lt;p&gt;&lt;strong&gt;Bottom line:&lt;/strong&gt; At $131, you're getting a decent household vacuum that'll need babying to last beyond 2-3 years. For real BIFL durability, save up for Bissell's actual Big Green Machine that Reddit can't stop recommending.&lt;/p&gt;</t>
  </si>
  <si>
    <t>&lt;p&gt;The Bissell BigGreen offers good repairability in a budget-friendly package, though with some durability concerns that impact long-term maintenance.&lt;/p&gt;&lt;ul&gt;&lt;li&gt;&lt;strong&gt;Consumables &amp; Parts:&lt;/strong&gt; Users confirm bags, belts, and filters are easily obtainable and reasonably priced, making routine maintenance straightforward and economical.&lt;/li&gt;&lt;li&gt;&lt;strong&gt;Design Access:&lt;/strong&gt; The detachable power cord is user-replaceable, a major repair advantage. Simple construction allows for basic maintenance without specialized tools.&lt;/li&gt;&lt;li&gt;&lt;strong&gt;Durability Concerns:&lt;/strong&gt; Multiple reports of plastic components failing prematurely (hose splitting within 6 months, warping bag compartment) suggest potential recurring repair needs despite the simple design.&lt;/li&gt;&lt;/ul&gt;&lt;br&gt;&lt;p&gt;&lt;strong&gt;Bottom line:&lt;/strong&gt; A serviceable vacuum with good parts availability and straightforward design, but plastic construction quality raises concerns about how many repairs you'll ultimately need to perform over its lifespan.&lt;/p&gt;</t>
  </si>
  <si>
    <t>&lt;p&gt;Bissell offers a standard limited warranty that covers defects in materials and workmanship, but the exact duration for the BigGreen commercial vacuum isn't clearly specified in the provided information.&lt;/p&gt;&lt;ul&gt;&lt;li&gt;&lt;strong&gt;Warranty Coverage:&lt;/strong&gt; Bissell will repair or replace defective products/parts at their discretion during the warranty period, which could range from 90 days to limited lifetime depending on the specific model.&lt;/li&gt;&lt;li&gt;&lt;strong&gt;Notable Exclusions:&lt;/strong&gt; Commercial use (despite being marketed as a commercial vacuum), routine maintenance items (bags, belts, filters), and normal wear and tear are explicitly excluded.&lt;/li&gt;&lt;li&gt;&lt;strong&gt;Customer Service:&lt;/strong&gt; Bissell provides multiple contact channels for warranty claims, including phone, website, and mail, and covers shipping costs for sending defective products to them.&lt;/li&gt;&lt;/ul&gt;&lt;br&gt;&lt;p&gt;&lt;strong&gt;Bottom line:&lt;/strong&gt; The warranty appears to be a standard manufacturer's warranty with significant limitations, especially given that commercial use is excluded despite the product's marketing. Without specific duration information for this model, it's difficult to rate higher than average.&lt;/p&gt;</t>
  </si>
  <si>
    <t xml:space="preserve">&lt;p&gt;&amp;lt;p&amp;gt;No sustainability information found in reviews. Users focus on serviceability and plastic durability concerns, but don&amp;#39;t mention recycled materials, energy efficiency, or environmental impact.&amp;lt;/p&amp;gt;&amp;lt;ul&amp;gt;&amp;lt;li&amp;gt;&amp;lt;strong&amp;gt;Repairability:&amp;lt;/strong&amp;gt; Users praise that bags, belts, filters are all easily obtainable and are not high priced — extending product life through maintenance&amp;lt;/li&amp;gt;&amp;lt;li&amp;gt;&amp;lt;strong&amp;gt;Plastic concerns:&amp;lt;/strong&amp;gt; Multiple users worry about weak plastic construction, with one reporting hose split in three different spots under 6 months use&amp;lt;/li&amp;gt;&amp;lt;li&amp;gt;&amp;lt;strong&amp;gt;No eco claims:&amp;lt;/strong&amp;gt; Neither positive nor negative environmental attributes mentioned by any reviewer&amp;lt;/li&amp;gt;&amp;lt;/ul&amp;gt;&amp;lt;br&amp;gt;&amp;lt;p&amp;gt;&amp;lt;strong&amp;gt;Bottom line:&amp;lt;/strong&amp;gt; While the vacuum&amp;#39;s easy maintenance could reduce waste through repairs instead of replacement, there&amp;#39;s zero evidence of sustainable materials or manufacturing practices in these reviews.&amp;lt;/p&amp;gt;&lt;/p&gt;
</t>
  </si>
  <si>
    <t>&lt;p&gt;Bissell BigGreen enjoys a strong positive reputation with mixed durability feedback. Consistently praised for excellent cleaning performance, particularly for pet stains and deep cleaning. The large "Big Green" model is particularly well-regarded as a BIFL item worth its higher cost.&lt;/p&gt;&lt;ul&gt;&lt;li&gt;&lt;strong&gt;Core strengths:&lt;/strong&gt; Powerful suction that pulls shocking amounts of dirt from carpets, serviceable with easily available parts, and practical user-focused design&lt;/li&gt;&lt;li&gt;&lt;strong&gt;Main concerns:&lt;/strong&gt; Plastic components on some models fail prematurely, with hoses splitting and covers warping&lt;/li&gt;&lt;li&gt;&lt;strong&gt;Community consensus:&lt;/strong&gt; Clear distinction between the highly-respected "Big Green" (considered true BIFL) and lower-tier models that may not justify the "commercial" label&lt;/li&gt;&lt;/ul&gt;&lt;br&gt;&lt;p&gt;&lt;strong&gt;Bottom line:&lt;/strong&gt; Redditors frequently recommend the premium BigGreen as a worthwhile investment that outperforms professional services, but suggest avoiding cheaper plastic-heavy Bissell models if durability is your priority.&lt;/p&gt;</t>
  </si>
  <si>
    <t>The Bissell BigGreen at $131 delivers strong cleaning performance with good repairability, but significant durability concerns make it far from BIFL quality. This is a decent household vacuum with easily obtainable parts and a serviceable design, yet plastic components consistently fail prematurely (splitting hoses, warping compartments). The warranty is underwhelming with commercial use excluded despite marketing. This vacuum works for budget-conscious homeowners who need good cleaning power and don't mind replacing parts or the entire unit within 2-3 years. For true BIFL durability, save for Bissell's premium Big Green Machine that actual BIFL communities recommend.</t>
  </si>
  <si>
    <t>"Plastic components fail within months, contradicting the 'commercial' designation and severely limiting long-term durability</t>
  </si>
  <si>
    <t>Good repairability with easily available bags, belts, and filters, plus a user-replaceable power cord</t>
  </si>
  <si>
    <t>Standard warranty excludes commercial use despite marketing as a 'commercial' vacuum, with unclear coverage duration</t>
  </si>
  <si>
    <t>At $131, it's a serviceable budget option for households, but expect to replace it entirely within 2-3 years</t>
  </si>
  <si>
    <t>BIFL communities specifically recommend Bissell's premium Big Green Machine instead, noting superior construction and longevity</t>
  </si>
  <si>
    <t>The Bissell BigGreen upright vacuum combines powerful 10-amp suction with practical design features in a lightweight 12-pound frame. Its 13-inch cleaning path efficiently covers ground, while the 5-position height adjustment tackles various carpet depths. Complete with essential attachments including a crevice tool and extension wand, plus a 30-foot cord for extended reach and 3-stage filtration system for cleaner air.</t>
  </si>
  <si>
    <t>2-3 years with regular household use, longer with careful handling and maintenance</t>
  </si>
  <si>
    <t>How do I use the BISSELL Big Green carpet cleaning machine?</t>
  </si>
  <si>
    <t>First, vacuum the area and pre-treat set-in stains. Attach the small hose by turning clockwise, then the larger hose. Squeeze the trigger and use a back-and-forth motion to spray and clean, then release the trigger and go over the area again to extract dirty water. When finished, remove the hoses, rinse them, and empty both the clean and dirty water tanks.</t>
  </si>
  <si>
    <t>What is the rental cost for the BISSELL Big Green?</t>
  </si>
  <si>
    <t>BISSELL Big Green rentals start at $39.99 for 24 hours nationwide. The rental includes the machine and can be found at various rental locations.</t>
  </si>
  <si>
    <t>What makes the BISSELL Big Green effective for carpet cleaning?</t>
  </si>
  <si>
    <t>The Big Green features an extra-large 8-row DirtLifter PowerBrush that provides professional-grade cleaning results with powerful suction. It deep cleans carpet on both forward and backward passes for efficient cleaning.</t>
  </si>
  <si>
    <t>What water tank capacity does the BISSELL Big Green have?</t>
  </si>
  <si>
    <t>The BISSELL Big Green has large-capacity clean and dirty water tanks, which means you need to make fewer trips to the sink while cleaning multiple rooms like living rooms, bedrooms, hallways, and dining rooms.</t>
  </si>
  <si>
    <t>Can I use the BISSELL Big Green on all types of upholstery?</t>
  </si>
  <si>
    <t>Before using the Big Green on any fabric, you should check the upholstery tags to ensure the material is not labeled as dry-clean only, as the machine uses water-based cleaning that may damage certain fabrics.</t>
  </si>
  <si>
    <t>Excellent cleaning performance for carpets</t>
  </si>
  <si>
    <t>Easily obtainable, affordable replacement parts</t>
  </si>
  <si>
    <t>Detachable, user-replaceable power cord</t>
  </si>
  <si>
    <t>Simple design requires minimal tools</t>
  </si>
  <si>
    <t>Plastic components crack within months</t>
  </si>
  <si>
    <t>Hoses split after limited use</t>
  </si>
  <si>
    <t>Not suitable for actual commercial use</t>
  </si>
  <si>
    <t>Expected lifespan only 2-3 years</t>
  </si>
  <si>
    <t>{"frequency":{"frequency":"After each use","description":"Regular cleaning and maintenance after each use ensures optimal performance and longevity of the BigGreen machine."},"steps":[{"step":1,"title":"Clean","icon":"clean","description":"Empty and rinse both the clean water and dirty water tanks with hot tap water after each use. Clean the hose and attachments by removing them and rinsing thoroughly under running water. Wipe down the bottom of the machine and remove debris from wheels and brush roll.","products":[{"name":"Bissell Cleaning Solution","price":"$10"}]},{"step":2,"title":"Condition / Maintain","icon":"condition","description":"Check and clean the motor filter after each use by rinsing with water, squeezing out excess, and air drying before reinstalling. Inspect hoses and attachments for damage or clogs, and replace if necessary to maintain suction and spray efficiency.","products":[{"name":"Bissell Replacement Filter","price":"$15"}]},{"step":3,"title":"Protect / Store","icon":"protect","description":"Air dry all parts before storing. Store the machine and accessories in a dry, cool place. Wrap the power cord neatly and secure with the cord wrap to prevent damage and tangling.","products":[]}]}</t>
  </si>
  <si>
    <t>Different parts of BigGreen models are manufactured in different countries. BISSELL is an international company with operations in multiple locations including the USA, Mexico, China, Netherlands, UAE, and Australia, but does not publicly disclose a specific primary manufacturing location for this product line.</t>
  </si>
  <si>
    <t>upright vacuum, carpet cleaner, pet hair vacuum, bissell, lightweight vacuum, home cleaning, filtration system, commercial-style vacuum, attachments, height-adjustable</t>
  </si>
  <si>
    <t>Whole-home carpet cleaning, Pet hair removal, Hard-to-reach corner and edge cleaning, Multi-surface vacuuming</t>
  </si>
  <si>
    <t>""Users report hoses splitting in three spots after just 6 months and bag compartments warping after two uses — on a supposedly commercial unit." – Reddit user</t>
  </si>
  <si>
    <t>Redditors frequently recommend the premium BigGreen as a worthwhile investment that outperforms professional services." – BIFL community</t>
  </si>
  <si>
    <t>Hoover</t>
  </si>
  <si>
    <t>HushTone</t>
  </si>
  <si>
    <t>https://www.amazon.com/Hoover-Commercial-CH54115-Hard-Bagged-Intellibelt/dp/B00YPJ85LS/ref=sr_1_3?crid=30Y6U6ZE94LCD&amp;dib=eyJ2IjoiMSJ9.wrEcYl1Iky2vox3qLUxAIJQbQyY89nPd7MqqtWZlyr50B3fbOpa8rPQSlKelhtqXMDH3H30kdnmCcOAzSIMahURZP--_lZK1dtjD8RG36cY1nqjl6k19HYJT69y-69By0pxz25Xx1QOWefR-_Iuc6mJd2CHH90u-0qf1GzHSs2xXpxDAg4ievPdcvYMqZ6ZcRXck4c_ohamNXiz1P8Oz41fHAn_hEh_xRdMGXp4tUXI.DcPsaFQJBvQgJFZ_jRH8ImBXNR7naDflDiXQeLBcqHg&amp;dib_tag=se&amp;keywords=Hoover%2BHushTone&amp;qid=1764497037&amp;sprefix=hoover%2Bhushtone%2Caps%2C388&amp;sr=8-3&amp;th=1</t>
  </si>
  <si>
    <t>https://amzn.to/4ryEEuO</t>
  </si>
  <si>
    <t>B00YPJ85LS</t>
  </si>
  <si>
    <t>https://docs.google.com/document/d/1IuO3hR2-pHT41L2VuyBKFfenZ7D8rSWOjnaciHwRa20</t>
  </si>
  <si>
    <t>https://docs.google.com/document/d/1AWT4dLTBDzk1rfC6iv_VwYRvhK2qnAg3I75o-EhcGuw/edit</t>
  </si>
  <si>
    <t>https://docs.google.com/document/d/1ooM474f-XMGZl7UqE12hSyE577qNnSQWRXbhWfz1cpE/edit</t>
  </si>
  <si>
    <t>https://docs.google.com/document/d/1RwIbnv-zIr3WAVwHDqTIDd5zRDSmUHU4Pd38fWYYoz8/edit</t>
  </si>
  <si>
    <t>https://www.amazon.com/stores/HooverCommercial/page/F7CA26C8-DB86-4369-8780-78FBA92B4CA9?lp_asin=B00YPJ85LS&amp;ref_=ast_bln&amp;store_ref=bl_ast_dp_brandLogo_sto</t>
  </si>
  <si>
    <t>https://m.media-amazon.com/images/I/51G9AKs8POL._SL1000_.jpg</t>
  </si>
  <si>
    <t>https://m.media-amazon.com/images/I/51G9AKs8POL._SL1000_.jpg, https://m.media-amazon.com/images/I/A1wC-Qk6RxL._SL1500_.jpg, https://m.media-amazon.com/images/I/51zpXrF54TL._SL1000_.jpg</t>
  </si>
  <si>
    <t>Hushtone 2-Speed Motor: Quickly Toggle Between Less Disruption With Quiet 69 Db Performance And A Boost Mode For Extra Power Extended-Life Belt: Advanced Circuitry Protects Long Lasting Belt By Shutting The Motor Off To Avoid Belt Breakage Sealed Allergen System: Traps 99% Of Dirt, Dust And Pollens Down To 0.5 Microns For Cleaner Air With Hexaguard Technology No Tools Required: Ready To Use Right Out Of The Box, And Air Path Can Be Cleaned In Seconds With No Tools</t>
  </si>
  <si>
    <t>The Hoover Commercial CH54115 HushTone 15-Inch 2-Speed Upright Vacuum Cleaner with IntelliBelt is the strong, silent type. It's HushTone 2-Speed Motor causes less disruption with 69 dB sound when you want it and more performance when you need it with Boost Mode. Reduce repair costs and maintenance time with the a quick-change cord and IntelliBelt, a permanent belt protected by automatic shutdown when brushroll jam occurs. The sealed allergen system, with Hexaguard Technology, traps 99% of dirt, dust and pollens down to 0.5 microns for cleaner air. This vacuum cleaner is ready to use right out of the box: No assembly required, and no tools are needed to access the brushroll and belt system.</t>
  </si>
  <si>
    <t>12.5 x 15 x 44.5 inches; 18.96 Pounds</t>
  </si>
  <si>
    <t>Hushtone 2-Speed Motor: Quickly Toggle Between Less Disruption With Quiet 69 Db Performance And A Boost Mode For Extra Power</t>
  </si>
  <si>
    <t>Extended-Life Belt: Advanced Circuitry Protects Long Lasting Belt By Shutting The Motor Off To Avoid Belt Breakage</t>
  </si>
  <si>
    <t>Sealed Allergen System: Traps 99% Of Dirt, Dust And Pollens Down To 0.5 Microns For Cleaner Air With Hexaguard Technology</t>
  </si>
  <si>
    <t>No Tools Required: Ready To Use Right Out Of The Box, And Air Path Can Be Cleaned In Seconds With No Tools</t>
  </si>
  <si>
    <t>&lt;p&gt;This commercial-grade vacuum earns solid marks for surviving brutal daily abuse in retail and office environments. Users report it withstands careless teenage employees and heavy pet-owner demands for years.&lt;/p&gt;&lt;ul&gt;&lt;li&gt;&lt;strong&gt;Built to be fixed:&lt;/strong&gt; Tool-free access to parts and replaceable power cord pigtail mean you can keep this running without calling a repair shop&lt;/li&gt;&lt;li&gt;&lt;strong&gt;Tank-like construction:&lt;/strong&gt; High-quality plastic body resists scuffs and the machine holds up to wreckless use in commercial settings&lt;/li&gt;&lt;li&gt;&lt;strong&gt;Weak points emerge:&lt;/strong&gt; After 2-3 years of heavy use, rubber gaskets tear, handles crack from fatigue, and on/off switches get finicky&lt;/li&gt;&lt;/ul&gt;&lt;br&gt;&lt;p&gt;&lt;strong&gt;Bottom line:&lt;/strong&gt; A true workhorse that bridges consumer and commercial worlds, but lacks the brushroll shutoff needed for mixed flooring and shows plastic fatigue under extreme daily use.&lt;/p&gt;</t>
  </si>
  <si>
    <t>&lt;p&gt;The HushTone is designed with serviceability in mind, featuring tool-free access to components and a replaceable pigtail power cord that's essential for long-term use.&lt;/p&gt;&lt;ul&gt;&lt;li&gt;&lt;strong&gt;Parts access:&lt;/strong&gt; Multiple reviews mention no tools needed to pop out the brushroll and easily service common wear items. Clips instead of screws make quick fixes possible.&lt;/li&gt;&lt;li&gt;&lt;strong&gt;Consumables concern:&lt;/strong&gt; Proprietary allergen bags described as expensive and not always easy to find could impact long-term serviceability.&lt;/li&gt;&lt;li&gt;&lt;strong&gt;Durability issues:&lt;/strong&gt; Under heavy use, rubber gaskets can tear and plastic parts like the handle may crack from fatigue over several years.&lt;/li&gt;&lt;/ul&gt;&lt;br&gt;&lt;p&gt;&lt;strong&gt;Bottom line:&lt;/strong&gt; Built as a commercial unit meant to be serviced rather than replaced, but potential parts availability concerns if the model gets discontinued and some plastic components show wear under intense use.&lt;/p&gt;</t>
  </si>
  <si>
    <t>&lt;p&gt;The Hoover HushTone comes with a 2-year limited warranty covering defects in material and workmanship for commercial use, which is standard for this product category.&lt;/p&gt;&lt;ul&gt;&lt;li&gt;&lt;strong&gt;Coverage:&lt;/strong&gt; Hoover provides both parts and labor at no cost to repair original defects when used according to instructions.&lt;/li&gt;&lt;li&gt;&lt;strong&gt;Limitations:&lt;/strong&gt; Normal wear and tear, misuse, improper maintenance, and unauthorized repairs void coverage.&lt;/li&gt;&lt;li&gt;&lt;strong&gt;Claims process:&lt;/strong&gt; Requires contacting an authorized Hoover Commercial Warranty Service Dealer with proof of purchase, with typical resolution time of 1-2 weeks.&lt;/li&gt;&lt;/ul&gt;&lt;br&gt;&lt;p&gt;&lt;strong&gt;Bottom line:&lt;/strong&gt; A straightforward commercial-grade warranty that offers reasonable protection for the price point, but doesn't extend beyond industry standard terms for business equipment.&lt;/p&gt;</t>
  </si>
  <si>
    <t xml:space="preserve">&lt;p&gt;&amp;lt;p&amp;gt;No sustainability information found in reviews. Users focus entirely on durability and repairability but don&amp;#39;t mention materials sourcing, recycling, or environmental impact.&amp;lt;/p&amp;gt;&amp;lt;ul&amp;gt;&amp;lt;li&amp;gt;&amp;lt;strong&amp;gt;Repair-friendly design:&amp;lt;/strong&amp;gt; Multiple reviewers praise tool-free access to parts and replaceable power cord, extending product life&amp;lt;/li&amp;gt;&amp;lt;li&amp;gt;&amp;lt;strong&amp;gt;Commercial-grade durability:&amp;lt;/strong&amp;gt; Built to withstand heavy daily use for years, reducing replacement frequency&amp;lt;/li&amp;gt;&amp;lt;li&amp;gt;&amp;lt;strong&amp;gt;No eco claims:&amp;lt;/strong&amp;gt; Zero mentions of recycled materials, energy efficiency ratings, or end-of-life disposal options&amp;lt;/li&amp;gt;&amp;lt;/ul&amp;gt;&amp;lt;br&amp;gt;&amp;lt;p&amp;gt;&amp;lt;strong&amp;gt;Bottom line:&amp;lt;/strong&amp;gt; While the HushTone&amp;#39;s repairable design and long lifespan indirectly support sustainability through reduced waste, there&amp;#39;s no evidence of deliberate eco-conscious manufacturing or materials choices.&amp;lt;/p&amp;gt;&lt;/p&gt;
</t>
  </si>
  <si>
    <t>&lt;p&gt;The Hoover HushTone has a strong reputation among BIFL enthusiasts as a durable commercial-grade vacuum, particularly valued for carpeted environments.&lt;/p&gt;&lt;ul&gt;&lt;li&gt;&lt;strong&gt;Strengths:&lt;/strong&gt; Excellent carpet cleaning performance, user-serviceable design with tool-free access to parts, quiet operation in hush mode, and robust construction that withstands heavy use.&lt;/li&gt;&lt;li&gt;&lt;strong&gt;Weaknesses:&lt;/strong&gt; No brushroll shutoff (major complaint for hard floors), heavy and unwieldy design, expensive proprietary bags, and some reports of plastic parts wearing after years of heavy use.&lt;/li&gt;&lt;li&gt;&lt;strong&gt;Community consensus:&lt;/strong&gt; Frequently described as a budget alternative to premium SEBO vacuums, offering commercial-grade reliability at a more accessible price point.&lt;/li&gt;&lt;/ul&gt;&lt;br&gt;&lt;p&gt;&lt;strong&gt;Bottom line:&lt;/strong&gt; Redditors consistently recommend it for carpet-heavy homes with pets, calling it a wise long-term investment that substantially outlasts consumer-grade vacuums despite some design limitations.&lt;/p&gt;</t>
  </si>
  <si>
    <t>The Hoover HushTone (7.5/10) delivers commercial-grade performance for home users seeking carpet cleaning power that lasts. It strikes the sweet spot between professional durability and consumer affordability, though with compromises. This vacuum excels in carpet-heavy homes with pets but falters on hard floors due to the lack of brushroll shutoff. While serviceable by owners with tool-free access to common wear points, its 2-year warranty is merely adequate, and proprietary bags could become a long-term concern. For carpet-dominant households wanting reliability without premium pricing, it's a solid investment.</t>
  </si>
  <si>
    <t>"Tank-like construction withstands years of brutal daily use, though plastic fatigue appears in handles and gaskets after 2-3 years of heavy operation</t>
  </si>
  <si>
    <t>Exceptionally repairable with tool-free access to components and replaceable power cord, but expensive proprietary bags could become a supply concern</t>
  </si>
  <si>
    <t>Standard 2-year limited commercial warranty offers basic protection but doesn't extend beyond industry norms</t>
  </si>
  <si>
    <t>Delivers excellent value as a budget alternative to premium SEBO vacuums, particularly for carpet-heavy environments</t>
  </si>
  <si>
    <t>Users consistently praise carpet cleaning performance and quiet operation while criticizing its unwieldy design and lack of brushroll shutoff for hard floors</t>
  </si>
  <si>
    <t>The Hoover HushTone is a commercial-grade vacuum built to withstand years of demanding use in both business and home environments. Featuring a durable construction with tool-free access to serviceable parts, this vacuum offers a two-speed motor that toggles between quiet operation and maximum power. The sealed allergen system captures 99% of particles down to 0.5 microns, while the extended-life belt technology helps prevent common breakdowns.</t>
  </si>
  <si>
    <t>5-8 years with heavy use, potentially 10+ years with regular maintenance and repairs</t>
  </si>
  <si>
    <t>What is the noise level of the Hoover HushTone vacuum?</t>
  </si>
  <si>
    <t>The Hoover HushTone operates at 69 dB in Hush Mode, making it a quiet vacuum suitable for use around building occupants. It also has a Boost Mode for more powerful cleaning in high-traffic areas.</t>
  </si>
  <si>
    <t>Does the Hoover HushTone have a HEPA filtration system?</t>
  </si>
  <si>
    <t>Yes, the Hoover HushTone features a sealed allergen system with HEPA filtration and Hexaguard™ technology, trapping 99% of dirt, dust, and pollens down to 0.5 microns for cleaner air.</t>
  </si>
  <si>
    <t>How does the Intellibelt system work on the Hoover HushTone?</t>
  </si>
  <si>
    <t>The Intellibelt system protects the vacuum's belt by automatically shutting down the motor if a brushroll jam occurs, preventing damage and extending the life of the belt.</t>
  </si>
  <si>
    <t>What is the cleaning path width for the Hoover HushTone 15+ and 13+ models?</t>
  </si>
  <si>
    <t>The Hoover HushTone 15+ has a 15-inch cleaning path, while the HushTone 13+ has a 13-inch cleaning path, both designed for efficient coverage of floor areas.</t>
  </si>
  <si>
    <t>Is the Hoover HushTone ready to use out of the box?</t>
  </si>
  <si>
    <t>Yes, the Hoover HushTone requires no tools, assembly, or maintenance to set up and is ready to use immediately after unboxing.</t>
  </si>
  <si>
    <t>Excellent carpet cleaning performance</t>
  </si>
  <si>
    <t>Tool-free access for easy repairs</t>
  </si>
  <si>
    <t>Withstands brutal commercial daily use</t>
  </si>
  <si>
    <t>Quieter operation in hush mode</t>
  </si>
  <si>
    <t>No brushroll shutoff for hard floors</t>
  </si>
  <si>
    <t>Heavy and unwieldy design</t>
  </si>
  <si>
    <t>Expensive proprietary allergen bags</t>
  </si>
  <si>
    <t>Plastic parts fatigue after years</t>
  </si>
  <si>
    <t>{"frequency":{"frequency":"As Needed","description":"Regular maintenance after each use and periodic checks ensure optimal performance and longevity"},"steps":[{"step":1,"title":"Clean","icon":"clean","description":"Unplug the vacuum before cleaning. Empty or replace the dust bag when full, and wipe down the exterior with a damp cloth. Avoid using sharp objects to clean the hose or air path to prevent damage.","products":[{"name":"Hoover Type Y Commercial Dust Bag","price":"$10-15"}]},{"step":2,"title":"Condition / Maintain","icon":"condition","description":"Inspect and clean the HEPA filter regularly, rinsing if recommended and ensuring it is completely dry before reinstalling. Replace the inlet filter every 6 months and check for clogs in the hose, wand, and bag inlet to maintain suction.","products":[{"name":"Hoover HEPA Filter","price":"$20"}]},{"step":3,"title":"Protect / Store","icon":"protect","description":"Store the vacuum indoors in a dry place, away from freezing temperatures. Always unplug and allow the motor to cool before storing. Secure the cord using the cord lock to prevent damage.","products":[]}]}</t>
  </si>
  <si>
    <t>Assembled in the USA. The HushTone 13Plus model (CH54113) is listed with Country of Origin as United States of America.</t>
  </si>
  <si>
    <t>commercial vacuum, upright vacuum, allergen filtration, quiet operation, tool-free maintenance, extended-life belt, repairable vacuum, pet hair cleaning, durable vacuum</t>
  </si>
  <si>
    <t>Heavy-duty carpet cleaning, Commercial office maintenance, High-traffic residential areas, Pet-owner households, Allergy-sensitive environments</t>
  </si>
  <si>
    <t>""Built as a commercial unit meant to be serviced rather than replaced, with tool-free access to components essential for long-term use." – Reddit user</t>
  </si>
  <si>
    <t>A true workhorse that bridges consumer and commercial worlds, but lacks the brushroll shutoff needed for mixed flooring." – Amazon reviewer</t>
  </si>
  <si>
    <t>Sanitaire</t>
  </si>
  <si>
    <t>Tradition</t>
  </si>
  <si>
    <t>https://www.amazon.com/Sanitaire-Tradition-Upright-Commercial-SC679K/dp/B084T6M9DX/ref=sr_1_4?crid=2J5WM04NUBVSN&amp;dib=eyJ2IjoiMSJ9.43G2mJINC5TC1mX13ZYm_y4Nu0AhMsLS5lhzx8dddbLJAsz5LWxMMwGd5MiaXGripdIFYTra4WZhSi_v5bcJlnoe5Dqx6HxmZMnsjHt57CelMP5dJJdYooFhac60s7XY4quFugwrcHKBYeKtrV9eBniyo0Ew0Bk84-Zoxht-MGWqwA9rw-avMdizHsJ22o-LFOKKyiHFKUaA2taryHpuIEgLz1SbATWVpcdmg7Tx8WQ.zIUw4_A-aWQriS63Ws9v6DkY2Lp1WBsEA7HMRvc8J6I&amp;dib_tag=se&amp;keywords=Sanitaire+Tradition&amp;qid=1764497119&amp;sprefix=sanitaire+tradition%2Caps%2C378&amp;sr=8-4</t>
  </si>
  <si>
    <t>https://amzn.to/4pcOAbJ</t>
  </si>
  <si>
    <t>B084T6M9DX</t>
  </si>
  <si>
    <t>https://docs.google.com/document/d/1mC68lFnKyePNBCiAO-M8w4SGfng5Nx00kkJr9NZKlSQ</t>
  </si>
  <si>
    <t>https://docs.google.com/document/d/15KZ7dpnEiBM_8XtIn-05JDCtU8DQwEh8o0lteefYm0M/edit</t>
  </si>
  <si>
    <t>https://docs.google.com/document/d/1nkPZrbFLYfkh4nwbRFI8i4J8nN-vwnVeJgSJsj-XgqQ/edit</t>
  </si>
  <si>
    <t>https://docs.google.com/document/d/1D-sVo96S2VFWvLkol9nV1btqkM_BQmLsOUCAng2ZR3Y/edit</t>
  </si>
  <si>
    <t>https://www.amazon.com/stores/Sanitaire/page/E4AB8D4E-7D35-46F7-860D-3453433660C1?lp_asin=B084T6M9DX&amp;ref_=ast_bln&amp;store_ref=bl_ast_dp_brandLogo_sto</t>
  </si>
  <si>
    <t>https://m.media-amazon.com/images/I/61vjzB2PE7L._AC_SL1500_.jpg</t>
  </si>
  <si>
    <t>https://m.media-amazon.com/images/I/61vjzB2PE7L._AC_SL1500_.jpg, https://m.media-amazon.com/images/I/914pWyy9qPL._AC_SL1500_.jpg, https://m.media-amazon.com/images/I/913gSTZYUFL._AC_SL1500_.jpg, https://m.media-amazon.com/images/I/81OOjVPWcfL._AC_SL1500_.jpg, https://m.media-amazon.com/images/I/91C8EXRlVxL._AC_SL1500_.jpg, https://m.media-amazon.com/images/I/915d4KCwmGL._AC_SL1500_.jpg</t>
  </si>
  <si>
    <t>Motor life provides more than 500 hours of commercial-grade cleaning performance.800.0 watts.Specific uses:Commercial,Carpet Durable structure includes a polycarbonate hood that’s safe for tough environments Large-capacity shake out bag holds up to 18 quarts of dirt and debris for less interruption while cleaning Unique maintenance features like the tool-free brush roll and belt replacement and metal clip bag release system make this commercial vacuum easy-to-use and easy-to-maintain Weighs only 12.2 lbs so it’s lightweight easy-to-transport and comfortable to use Commercial-grade power cord is durable and has a 30-foot reach to reduce the need to switch plugs as often and provides a potential cleaning area of 4 680 sq ft</t>
  </si>
  <si>
    <t>Sanitaire SC679K Tradition Upright Commercial Bagged Vacuum offers a low cost of ownership longevity of use and a productive workforce by combining several features into one lightweight commercial machine It provides 500 hours of powerful commercial-grade cleaning and comes with a 30-foot power cord and 18-quart shake out bag TRADITION weighs only 12 2 pounds so moving it around while cleaning is a breeze Plus when it’s time to maintain the vacuum the processes of replacing the brush roll and belt don’t require any special tools</t>
  </si>
  <si>
    <t>13.75"L x 12.5"W x 45"H</t>
  </si>
  <si>
    <t>Motor life provides more than 500 hours of commercial-grade cleaning performance.800.0 watts.Specific uses:Commercial,Carpet</t>
  </si>
  <si>
    <t>Durable structure includes a polycarbonate hood that’s safe for tough environments</t>
  </si>
  <si>
    <t>Large-capacity shake out bag holds up to 18 quarts of dirt and debris for less interruption while cleaning</t>
  </si>
  <si>
    <t>Unique maintenance features like the tool-free brush roll and belt replacement and metal clip bag release system make this commercial vacuum easy-to-use and easy-to-maintain</t>
  </si>
  <si>
    <t>Weighs only 12.2 lbs so it’s lightweight easy-to-transport and comfortable to use</t>
  </si>
  <si>
    <t>&lt;p&gt;Classic commercial vacuum caught between its legendary past and cost-cut present. Reddit vacuum enthusiasts call it a carpet-only beast while Amazon users report internal plastic pieces completely shattering after six months.&lt;/p&gt;&lt;ul&gt;&lt;li&gt;&lt;strong&gt;Built like a tank where it counts:&lt;/strong&gt; Metal wands and metal bottom plate survive daily janitorial abuse, with one cleaner saying it will easily last a long time with household use&lt;/li&gt;&lt;li&gt;&lt;strong&gt;Fatal flaw in the guts:&lt;/strong&gt; Critical internal plastic component shattered completely after light commercial use, plus users confirm the build quality years back these vacuums were way better built&lt;/li&gt;&lt;li&gt;&lt;strong&gt;Parts availability saves it:&lt;/strong&gt; Many replacement parts available if needed keeps this repairable, though you'll be fixing broken belts from hair clogs according to multiple reports&lt;/li&gt;&lt;/ul&gt;&lt;br&gt;&lt;p&gt;&lt;strong&gt;Bottom line:&lt;/strong&gt; Could've been BIFL royalty but modern cost-cutting knocked it down to decent-if-maintained territory. The 2-year warranty tells you what Sanitaire really thinks about longevity.&lt;/p&gt;</t>
  </si>
  <si>
    <t>&lt;p&gt;Commercial-grade vacuum with good repair potential but some troubling component issues.&lt;/p&gt;&lt;ul&gt;&lt;li&gt;&lt;strong&gt;Part Availability:&lt;/strong&gt; Many replacement parts available when needed, with nationwide warranty service centers supporting repairs. Multiple users confirm parts access.&lt;/li&gt;&lt;li&gt;&lt;strong&gt;Build Quality:&lt;/strong&gt; Metal bottom and wands provide durability, but internal plastic parts can fail - one user reported a plastic piece completely shattered after six months. Modern builds appear less durable than older models.&lt;/li&gt;&lt;li&gt;&lt;strong&gt;Ease of Service:&lt;/strong&gt; Simple mechanical design makes it easy to clean and maintain. Users describe it as repairable with straightforward access to components, though belts break regularly and hair clogs are common.&lt;/li&gt;&lt;/ul&gt;&lt;br&gt;&lt;p&gt;&lt;strong&gt;Bottom line:&lt;/strong&gt; Serviceable workhorse with readily available parts and simple mechanics, but questionable durability of some internal components keeps it from scoring higher. Good BIFL candidate with proper maintenance.&lt;/p&gt;</t>
  </si>
  <si>
    <t>&lt;p&gt;Sanitaire offers a standard 2-year limited warranty on their Tradition vacuums, covering defects in materials and workmanship under normal use.&lt;/p&gt;&lt;ul&gt;&lt;li&gt;&lt;strong&gt;Coverage Details:&lt;/strong&gt; Excludes wear items like bags, belts, filters, and damage from improper use.&lt;/li&gt;&lt;li&gt;&lt;strong&gt;Service Process:&lt;/strong&gt; Customer must return defective unit with proof of purchase to an authorized warranty station. Shipping costs generally fall on the customer.&lt;/li&gt;&lt;li&gt;&lt;strong&gt;User Experience:&lt;/strong&gt; No specific warranty claim experiences found in reviews, but users note parts availability, suggesting repairability beyond warranty.&lt;/li&gt;&lt;/ul&gt;&lt;br&gt;&lt;p&gt;&lt;strong&gt;Bottom line:&lt;/strong&gt; A typical manufacturer's warranty with reasonable duration but standard limitations and potential hurdles in the claims process. The 2-3 year coverage with clear terms earns it an average reliability score.&lt;/p&gt;</t>
  </si>
  <si>
    <t xml:space="preserve">&lt;p&gt;&amp;lt;p&amp;gt;No sustainability information found in reviews. Users focus on durability and repairability but don&amp;#39;t mention eco-friendly materials, energy efficiency, or environmental practices.&amp;lt;/p&amp;gt;&amp;lt;ul&amp;gt;&amp;lt;li&amp;gt;&amp;lt;strong&amp;gt;Durability signals:&amp;lt;/strong&amp;gt; Multiple users praise metal components and commercial-grade build, with one noting many replacement parts available if needed&amp;lt;/li&amp;gt;&amp;lt;li&amp;gt;&amp;lt;strong&amp;gt;Repairability mentioned:&amp;lt;/strong&amp;gt; Reddit users appreciate its simple, repairable design that&amp;#39;s easy to maintain, extending product life&amp;lt;/li&amp;gt;&amp;lt;li&amp;gt;&amp;lt;strong&amp;gt;No eco data:&amp;lt;/strong&amp;gt; Reviews lack details on recycled materials, packaging waste, energy consumption, or manufacturing practices&amp;lt;/li&amp;gt;&amp;lt;/ul&amp;gt;&amp;lt;br&amp;gt;&amp;lt;p&amp;gt;&amp;lt;strong&amp;gt;Bottom line:&amp;lt;/strong&amp;gt; While built to last with available parts (good for reducing replacement waste), there&amp;#39;s zero evidence of intentional sustainability efforts beyond basic durability.&amp;lt;/p&amp;gt;&lt;/p&gt;
</t>
  </si>
  <si>
    <t>&lt;p&gt;The Sanitaire Tradition has a solid reputation among professional users but with important caveats about its specialized purpose.&lt;/p&gt;&lt;ul&gt;&lt;li&gt;&lt;strong&gt;Carpet Performance:&lt;/strong&gt; Consistently praised for powerful suction and effectiveness on carpets; users describe it as a commercial-grade beast that vibrates floors and provides satisfying cleaning power.&lt;/li&gt;&lt;li&gt;&lt;strong&gt;Hard Floor Limitations:&lt;/strong&gt; Major drawback is its inability to clean hard surfaces due to always-spinning brushroll that scatters debris; this is a dealbreaker for homes with mixed flooring.&lt;/li&gt;&lt;li&gt;&lt;strong&gt;Durability Debates:&lt;/strong&gt; Generally considered repairable and durable with available replacement parts, but some users note modern versions aren't built as well as older models, with reports of plastic components failing.&lt;/li&gt;&lt;/ul&gt;&lt;br&gt;&lt;p&gt;&lt;strong&gt;Bottom line:&lt;/strong&gt; Redditors see it as a specialized carpet workhorse rather than versatile vacuum - buy it for carpet-focused cleaning and repairability, but look elsewhere if you need a multi-surface solution.&lt;/p&gt;</t>
  </si>
  <si>
    <t>The Sanitaire Tradition is a carpet-specific commercial vacuum caught in a quality transition – legendary heritage meets modern cost-cutting. It excels on carpets with commercial-grade cleaning power, but fails entirely on hard surfaces. Its simple, repairable design and good parts availability score BIFL points, but plastic component failures and a mediocre 2-year warranty reveal its limitations. Best for carpet-dominant homes where owners are willing to perform regular maintenance and occasional repairs. A specialized tool, not an all-purpose vacuum.</t>
  </si>
  <si>
    <t>"Metal wands and bottom plate handle abuse well, but critical internal plastic parts prone to complete failure within months</t>
  </si>
  <si>
    <t>Excellent repairability with widely available parts and simple mechanical design that's user-serviceable</t>
  </si>
  <si>
    <t>Basic 2-year limited warranty excludes wear items and places shipping burden on customer</t>
  </si>
  <si>
    <t>Specialized carpet workhorse that utterly fails on hard surfaces – value depends entirely on your flooring</t>
  </si>
  <si>
    <t>Community consensus: powerful carpet cleaning machine that requires maintenance but lasts if properly cared for</t>
  </si>
  <si>
    <t>The Sanitaire Tradition vacuum delivers commercial-grade cleaning performance with its powerful 800-watt motor rated for 500+ hours of use. Built with a durable polycarbonate hood and metal components where it counts, this carpet specialist features an 18-quart capacity shake-out bag and tool-free maintenance access. At just 12.2 pounds with a 30-foot power cord, it combines professional cleaning power with everyday usability.</t>
  </si>
  <si>
    <t>5-8 years with regular maintenance and part replacement as needed</t>
  </si>
  <si>
    <t>What is the motor runtime of the Sanitaire Tradition vacuum?</t>
  </si>
  <si>
    <t>The Sanitaire Tradition commercial upright vacuums feature a commercial-grade motor rated for 2,000 hours of operation. This extended-life motor is designed to lower the cost of ownership for commercial cleaning applications.</t>
  </si>
  <si>
    <t>What bag capacity options are available for Sanitaire Tradition models?</t>
  </si>
  <si>
    <t>Sanitaire Tradition models come with different bag options depending on the model: the SC889B features a 6.1-quart disposable bag, the SC886G has an 18-quart shake-out bag, and the SC887E is a bagless model with a 1.9-quart dirt cup capacity.</t>
  </si>
  <si>
    <t>How long is the power cord on Sanitaire Tradition vacuums?</t>
  </si>
  <si>
    <t>All Sanitaire Tradition models come with a 50-foot commercial-grade power cord, which provides a large cleaning radius and reduces the need to frequently switch outlets during cleaning tasks.</t>
  </si>
  <si>
    <t>What is the cleaning path width of the Sanitaire Tradition vacuum?</t>
  </si>
  <si>
    <t>The Sanitaire Tradition upright vacuums have a 12-inch cleaning path width, which is standard across their commercial upright vacuum line.</t>
  </si>
  <si>
    <t>Does the Sanitaire Tradition have height adjustment settings?</t>
  </si>
  <si>
    <t>Yes, Sanitaire Tradition models feature 6 height adjustment settings to accommodate different carpet types, from low pile carpets at settings 1-2 to thick carpets at settings 5-6. The height adjustment knob is located on the front or side of the vacuum head.</t>
  </si>
  <si>
    <t>Metal bottom plate for durability</t>
  </si>
  <si>
    <t>Excellent performance on carpets</t>
  </si>
  <si>
    <t>Commercial-grade suction power</t>
  </si>
  <si>
    <t>Scatters debris on hard floors</t>
  </si>
  <si>
    <t>Internal plastic parts break easily</t>
  </si>
  <si>
    <t>Only 2-year limited warranty</t>
  </si>
  <si>
    <t>Lower build quality than older models</t>
  </si>
  <si>
    <t>{"frequency":{"frequency":"As needed and regularly during use","description":"Maintain the Sanitaire Tradition vacuum by inspecting and cleaning after several uses or when suction performance decreases. Replace bags and inspect belts as needed to ensure optimal function."},"steps":[{"step":1,"title":"Clean","icon":"clean","description":"Empty or replace the disposable dust bag when about two-thirds full or if suction weakens. Shake out cloth filters to remove dust and debris. Remove any hair or threads tangled on the brushroll to maintain cleaning efficiency.","products":[{"name":"Sanitaire ST Replacement Dust Bag","price":"$10-15"}]},{"step":2,"title":"Condition / Maintain","icon":"condition","description":"Regularly inspect the brushroll bristle strips and mower belt for wear or damage; replace worn bristles and belts to maintain cleaning performance. Periodically check the power cord for damage and repair or replace if necessary.","products":[{"name":"Sanitaire Replacement Brushroll Belt","price":"$8-12"}]},{"step":3,"title":"Protect / Store","icon":"protect","description":"Store the vacuum in a dry area, wrap the power cord securely around the designated hooks to avoid damage, and avoid placing heavy items on the vacuum. Keep the bag housing cover firmly closed to prevent dust ingress and prolong vacuum life.","products":[]}]}</t>
  </si>
  <si>
    <t>Sanitaire Tradition upright vacuums are manufactured in Mexico, as confirmed by product specifications and user reports.</t>
  </si>
  <si>
    <t>commercial vacuum, carpet cleaner, sanitaire tradition, repairable vacuum, durable cleaning equipment, high-capacity vacuum, commercial-grade cleaning, lightweight vacuum, janitorial equipment</t>
  </si>
  <si>
    <t>High-traffic carpet cleaning, Commercial office maintenance, Janitorial services, Large residential carpet areas</t>
  </si>
  <si>
    <t>""Commercial-grade beast that vibrates floors and provides satisfying cleaning power on carpets." – Reddit user</t>
  </si>
  <si>
    <t>Critical internal plastic component shattered completely after six months of light commercial use." – Amazon reviewer</t>
  </si>
  <si>
    <t>Kenmore</t>
  </si>
  <si>
    <t>Elite</t>
  </si>
  <si>
    <t>https://www.amazon.com/Kenmore-Handi-Mate-Telescoping-5-Position-Tools-Silver/dp/B075DZY7FR/ref=sr_1_1_sspa?crid=231WGZRBODKK2&amp;dib=eyJ2IjoiMSJ9.VJF5lwrpF3viLmjsJVu5fELabdvKmmQn3pt2DFvEUzLSfKlJ3--lKkbMg07UCddariZUkxhXl1wlcCMaaJ2J6_b3dkRqcWshOyxKYvxNngsYeofrb7_MGdxzo9s_ldGlxHUe6ZuLOsI2_NNzsknCk99oXhf2AGoIpvcVs1ptw5VRDkMxaw11vML0O6GmBHhP0fR6pER1zGgy1eNwiPM5dmbV8FGnZtT2-wuc4O3mipI.JyfQWX0ruDtm8iRQVz-dofGhjUIzJ68me--36tU5dMM&amp;dib_tag=se&amp;keywords=Kenmore+Elite&amp;qid=1764497155&amp;sprefix=kenmore+elite%2Caps%2C411&amp;sr=8-1-spons&amp;sp_csd=d2lkZ2V0TmFtZT1zcF9hdGY&amp;psc=1</t>
  </si>
  <si>
    <t>https://amzn.to/4iN1pHr</t>
  </si>
  <si>
    <t>B075DZY7FR</t>
  </si>
  <si>
    <t>https://docs.google.com/document/d/16LdfQjZ2KbI5DvUCcizfYX7R1WTNMnFQibmDL5Pw9yc</t>
  </si>
  <si>
    <t>https://docs.google.com/document/d/1-cr7Mp4V207iRuMp3Wl6s_adwZaniroWXPTg_6AqSFQ/edit</t>
  </si>
  <si>
    <t>https://docs.google.com/document/d/10ypDnLedjgDTVKBLL0tj2a8qak6Jiz0AUoqzM0ARMLs/edit</t>
  </si>
  <si>
    <t>https://docs.google.com/document/d/1Se440qXez--8lGC0bRO2wYwLK0IKTDCl__of3VOlz0U/edit</t>
  </si>
  <si>
    <t>https://docs.google.com/document/d/1RbFNSZrfg9_4DYSuzSXmNNFRZecYpsB6JQgx8MiR90Q/edit</t>
  </si>
  <si>
    <t>https://www.amazon.com/stores/Kenmore/page/01F94996-F48C-403F-9FCE-B9DEBC804751?lp_asin=B075DZY7FR&amp;ref_=ast_bln&amp;store_ref=bl_ast_dp_brandLogo_sto</t>
  </si>
  <si>
    <t>https://m.media-amazon.com/images/I/51rHlbblb3S._AC_SL1251_.jpg</t>
  </si>
  <si>
    <t>https://m.media-amazon.com/images/I/51rHlbblb3S._AC_SL1251_.jpg, https://m.media-amazon.com/images/I/71wsvGzr+IL._AC_SL1500_.jpg, https://m.media-amazon.com/images/I/71ZBF0idv-S._AC_SL1251_.jpg, https://m.media-amazon.com/images/I/61AZZ-Y083S._AC_SL1251_.jpg, https://m.media-amazon.com/images/I/61skkKggPIS._AC_SL1251_.jpg, https://m.media-amazon.com/images/I/51TQPo9Ir0S._AC_SL1251_.jpg, https://m.media-amazon.com/images/I/71Xlo7iHhmS._AC_SL1251_.jpg, https://m.media-amazon.com/images/I/51D7FkF6naL._AC_.jpg</t>
  </si>
  <si>
    <t>BAGGED UPRIGHT VACUUM: Remove pet hair, dust and more with this multifloor, multi-surface designed vacuum for use in your home, den, or kitchen with a wide sweeper path.Specific uses:Hard Floor PET HANDIMATE: Air driven turbine spins roller brush to high RPM easily removing dander, stubborn pet hair and other debris off furniture, stairs, car and van seats and out of your vehicle TRIPLE HEPA FILTER SYSTEM: Enhanced HEPA filter system traps 99. 97% of debris, trapping dander and dust inside the vacuum reducing allergy-induced pollutants in the room POWERFUL CLEANING: 3D Inducer Motor combines power of 3 motors that give you 20% more air power than a conventional vacuum while never loosing suction. The Beltless Agitator reduces maintenance and repairs 3 ATTACHMENTS-EXTENDED REACH: Flexible hose and lightweight aluminum wand lengthen to reach 10'. Dusting brush, crevice tool and second bare floor tool for convenient cleaning transitions</t>
  </si>
  <si>
    <t>The Kenmore Elite Bagged HEPA Beltless Upright Vacuum with Pet Handi-Mate provides versatile cleaning convenience. Dirt, pesky pet hair, allergen-inducing dust and dander are no match for this multipurpose all-floors design, which cleans surfaces from hardwood, laminate to pile carpet with ease. The Pet HandiMate has an air driven turbine which spins the roller brush to high RPMs, easily removing dander, stubborn pet hair and other debris off furniture, stairs, car and van seats. With the enhanced HEPA filter system, 99. 97% of debris, dander, dust particles, pollen and bacteria will be kept inside the vacuum, reducing the number of allergy-induced pollutants in the room, which is ideal for allergy sufferers and pet owners Your Kenmore vacuum is designed to tackle tasks with incredible power and ease. The 3D Inducer Motor with Kenmore's exclusive Power Flow technology combines the power of three motors that give you 20% more air power than a conventional upright vacuum motor. Combine those features with a beltless design, and even will a full bag, you will never loose suction power, performance or leave debris behind. 5-position height adjustment positions the cleaning head for optimum airflow and powerful cleaning for bare floors to plush pile carpeting and rugs, while the Reach-Out telescoping wand includes attachments that help you get places you normally couldn't reach with an upright. Accessories include: Pet Handi Mate, dust and crevice nozzle to clean hard-to-reach places, and aluminum telescoping wand. All attachments are stored onboard the unit for easy access and storage. The Infrared Dirt Sensor activates a LED that tells you where to focus cleaning power and turns off when the floor is clean. Make housework less of a hassle, by investing in this Triple HEPA pet-friendly bagged upright beltless vacuum from Kenmore.</t>
  </si>
  <si>
    <t>14.25"L x 13.75"W x 45.75"H</t>
  </si>
  <si>
    <t>BAGGED UPRIGHT VACUUM: Remove pet hair, dust and more with this multifloor, multi-surface designed vacuum for use in your home, den, or kitchen with a wide sweeper path.Specific uses:Hard Floor</t>
  </si>
  <si>
    <t>PET HANDIMATE: Air driven turbine spins roller brush to high RPM easily removing dander, stubborn pet hair and other debris off furniture, stairs, car and van seats and out of your vehicle</t>
  </si>
  <si>
    <t>TRIPLE HEPA FILTER SYSTEM: Enhanced HEPA filter system traps 99. 97% of debris, trapping dander and dust inside the vacuum reducing allergy-induced pollutants in the room</t>
  </si>
  <si>
    <t>POWERFUL CLEANING: 3D Inducer Motor combines power of 3 motors that give you 20% more air power than a conventional vacuum while never loosing suction. The Beltless Agitator reduces maintenance and repairs</t>
  </si>
  <si>
    <t>3 ATTACHMENTS-EXTENDED REACH: Flexible hose and lightweight aluminum wand lengthen to reach 10'. Dusting brush, crevice tool and second bare floor tool for convenient cleaning transitions</t>
  </si>
  <si>
    <t>&lt;p&gt;This old-school tank gets respect from the community for outlasting trendy bagless models, but the weight and clunky design knock it down from true BIFL status.&lt;/p&gt;&lt;ul&gt;&lt;li&gt;&lt;strong&gt;Built like a brick house:&lt;/strong&gt; Users report previous Kenmore models lasting 8-20 years, with one owner saying their hose break was easily fixed at home by cutting and screwing it back in. Direct-drive motor means no belts to replace.&lt;/li&gt;&lt;li&gt;&lt;strong&gt;Power that actually works:&lt;/strong&gt; Multiple reviewers call it a beast that lifts carpet pile and removes stubborn pet hair better than competitors. One user switched from Shark specifically for the bagged system and raw suction power.&lt;/li&gt;&lt;li&gt;&lt;strong&gt;Weight penalty is real:&lt;/strong&gt; At 30 pounds, users describe hauling it upstairs as a workout. The short hose and narrow floor head make cleaning a chore, with one frustrated owner saying they hate it after three months despite the performance.&lt;/li&gt;&lt;/ul&gt;&lt;br&gt;&lt;p&gt;&lt;strong&gt;Bottom line:&lt;/strong&gt; Finally, a vacuum that won't die after two years like your Dyson, but be ready to wrestle with a machine that feels like it was designed in 1995. Perfect for single-level homes where raw power matters more than maneuverability.&lt;/p&gt;</t>
  </si>
  <si>
    <t>&lt;p&gt;The Kenmore Elite vacuum offers solid repairability with a few drawbacks. Users report successful DIY repairs after years of use.&lt;/p&gt;&lt;ul&gt;&lt;li&gt;&lt;strong&gt;Common repairs:&lt;/strong&gt; Broken hoses can be easily fixed by cutting the damaged section and reattaching - an owner reports simply cutting and screwing the hose back into its fitting after many years.&lt;/li&gt;&lt;li&gt;&lt;strong&gt;Design advantages:&lt;/strong&gt; Direct-drive motor means no belt to wear out or replace, eliminating a common vacuum failure point and reducing maintenance needs.&lt;/li&gt;&lt;li&gt;&lt;strong&gt;Longevity evidence:&lt;/strong&gt; Multiple users report previous models lasting 8-20 years with basic maintenance, suggesting good long-term repairability.&lt;/li&gt;&lt;li&gt;&lt;strong&gt;Limitations:&lt;/strong&gt; Heavy, tank-like construction makes disassembly potentially challenging, and warranty coverage is limited after the first year.&lt;/li&gt;&lt;/ul&gt;&lt;br&gt;&lt;p&gt;&lt;strong&gt;Bottom line:&lt;/strong&gt; Built like a tank with simple mechanical design that favors DIY repairs, but lacks modern features like swivel heads that might improve longevity through reduced strain.&lt;/p&gt;</t>
  </si>
  <si>
    <t>&lt;p&gt;Kenmore Elite vacuums feature a 5-year limited warranty covering manufacturer defects in materials and workmanship. However, coverage decreases significantly after the first year.&lt;/p&gt;&lt;ul&gt;&lt;li&gt;&lt;strong&gt;Coverage Structure:&lt;/strong&gt; Full parts and labor for 1 year, parts-only (customer pays labor) for years 2-5.&lt;/li&gt;&lt;li&gt;&lt;strong&gt;Claim Process:&lt;/strong&gt; Requires proof of purchase and contacting Kenmore's service line at 1-800-469-4663.&lt;/li&gt;&lt;li&gt;&lt;strong&gt;Significant Limitations:&lt;/strong&gt; Warranty excludes normal wear items like belts and filters. Voids with commercial use or unauthorized repairs.&lt;/li&gt;&lt;/ul&gt;&lt;br&gt;&lt;p&gt;&lt;strong&gt;Bottom line:&lt;/strong&gt; A decent mid-range warranty with better-than-average duration, but the customer pays increasing costs after year one. User reports suggest reasonable reliability but no exceptional warranty service.&lt;/p&gt;</t>
  </si>
  <si>
    <t xml:space="preserve">&lt;p&gt;&amp;lt;p&amp;gt;No sustainability information found in reviews. Users focus entirely on durability and repairability — noting the direct-drive motor eliminates belt replacements and broken hoses can be fixed by cutting and reattaching. While these features reduce waste through longevity, there&amp;#39;s zero mention of materials, recycling, energy efficiency, or environmental practices.&amp;lt;/p&amp;gt;&amp;lt;ul&amp;gt;&amp;lt;li&amp;gt;&amp;lt;strong&amp;gt;Repairability:&amp;lt;/strong&amp;gt; One user describes fixing a broken hose after many years by simply cutting it off and screwing it back in&amp;lt;/li&amp;gt;&amp;lt;li&amp;gt;&amp;lt;strong&amp;gt;Longevity:&amp;lt;/strong&amp;gt; Multiple reports of 8-20 year lifespans suggest less frequent replacement cycles&amp;lt;/li&amp;gt;&amp;lt;li&amp;gt;&amp;lt;strong&amp;gt;Missing Data:&amp;lt;/strong&amp;gt; No discussion of recycled materials, packaging waste, or energy consumption&amp;lt;/li&amp;gt;&amp;lt;/ul&amp;gt;&amp;lt;br&amp;gt;&amp;lt;p&amp;gt;&amp;lt;strong&amp;gt;Bottom line:&amp;lt;/strong&amp;gt; Built to last but sustainability claims absent — score reflects unknown environmental impact despite clear durability benefits.&amp;lt;/p&amp;gt;&lt;/p&gt;
</t>
  </si>
  <si>
    <t>&lt;p&gt;Kenmore Elite vacuums are respected in BIFL communities as powerful, durable workhorses that sacrifice maneuverability for long-term reliability.&lt;/p&gt;&lt;ul&gt;&lt;li&gt;&lt;strong&gt;Proven Longevity:&lt;/strong&gt; Multiple users report previous models lasting 8-20 years with simple DIY repairs possible (just cut and reattach broken hoses).&lt;/li&gt;&lt;li&gt;&lt;strong&gt;Tank-Like Build:&lt;/strong&gt; Consistently described as heavy-duty with exceptional suction power that outperforms lighter competitors, especially for pet hair removal.&lt;/li&gt;&lt;li&gt;&lt;strong&gt;Design Tradeoffs:&lt;/strong&gt; Commonly criticized for excessive weight, short attachment hose, and dated maneuverability without modern swivel heads.&lt;/li&gt;&lt;/ul&gt;&lt;br&gt;&lt;p&gt;&lt;strong&gt;Bottom line:&lt;/strong&gt; A BIFL community favorite for those prioritizing raw cleaning power and durability over modern ergonomics - frequently recommended as the budget-conscious alternative to premium brands like Miele and Sebo.&lt;/p&gt;</t>
  </si>
  <si>
    <t>The Kenmore Elite vacuum earns its 7.5 BIFL score by balancing tank-like durability with serviceable DIY repairability. This 30-pound beast delivers exceptional suction that outperforms trendy bagless models, with users reporting 8-20 year lifespans from previous models. However, its dated design sacrifices maneuverability and ergonomics for raw power. Perfect for single-level homes and pet owners who value longevity over modern features. A budget-conscious alternative to premium BIFL favorites like Miele and Sebo, offering 70% of the performance at a fraction of the cost.</t>
  </si>
  <si>
    <t>"Built like a tank with a direct-drive motor (no belts to replace) that maintains powerful suction for stubborn pet hair and deep carpet cleaning</t>
  </si>
  <si>
    <t>Simple mechanical design allows DIY repairs - broken hoses can be fixed by simply cutting and reattaching sections</t>
  </si>
  <si>
    <t>5-year limited warranty looks good on paper but coverage diminishes after year one with customer-paid labor costs</t>
  </si>
  <si>
    <t>At 30 pounds with a short hose and narrow floor head, you're trading modern ergonomics for long-term reliability</t>
  </si>
  <si>
    <t>Consistently recommended in BIFL communities as the sweet-spot between disposable vacuums and premium European brands</t>
  </si>
  <si>
    <t>The Kenmore Elite is a heavy-duty bagged upright vacuum built for long-lasting performance and superior cleaning power. Featuring a direct-drive 3D Inducer Motor system that delivers 20% more air power without suction loss, and a beltless agitator that reduces maintenance needs. The triple HEPA filtration system captures 99.97% of debris, making it ideal for allergy sufferers and homes with pets.</t>
  </si>
  <si>
    <t>8-20 years with basic maintenance</t>
  </si>
  <si>
    <t>What is the Kenmore Elite 520 Hybrid Water Softener &amp; Filtration System designed to do?</t>
  </si>
  <si>
    <t>The Kenmore Elite 520 Hybrid system softens water by removing up to 100 grains per gallon of hardness and up to 3 parts per million of clear water iron, while also filtering out chlorine taste and odor and other contaminants, providing softened and filtered water for the whole home.</t>
  </si>
  <si>
    <t>How does the IntelliSoft® technology in the Kenmore Elite 520 work?</t>
  </si>
  <si>
    <t>IntelliSoft® technology monitors water usage and regenerates the system in advance, using only the necessary salt and water to maintain soft water supply, which saves on energy, salt, and water costs.</t>
  </si>
  <si>
    <t>Is the Kenmore Elite 520 Water Softener easy to install and maintain?</t>
  </si>
  <si>
    <t>Yes, the Kenmore Elite 520 is designed for easy setup and installation without needing a plumber, and it includes features like ultra flow valves and protective screens for easy maintenance.</t>
  </si>
  <si>
    <t>What are the benefits of using the Kenmore Elite 520 Hybrid system in a household?</t>
  </si>
  <si>
    <t>It reduces mineral stains, calcium buildup, and improves skin and hair softness, makes clothes brighter and softer, enhances appliance performance, and provides better-tasting water throughout the home.</t>
  </si>
  <si>
    <t>What warranty coverage does the Kenmore Elite 520 Hybrid Water Softener include?</t>
  </si>
  <si>
    <t>The system comes with a 1-year warranty on parts and labor, a 3-year warranty on electronics, and a 10-year warranty on tanks.</t>
  </si>
  <si>
    <t>Exceptional suction power for stubborn dirt</t>
  </si>
  <si>
    <t>Long lifespan of 8-20 years reported</t>
  </si>
  <si>
    <t>Direct-drive motor eliminates belt replacements</t>
  </si>
  <si>
    <t>DIY repairs possible with simple fixes</t>
  </si>
  <si>
    <t>Extremely heavy at 30 pounds</t>
  </si>
  <si>
    <t>Outdated design with poor maneuverability</t>
  </si>
  <si>
    <t>Short hose limits cleaning reach</t>
  </si>
  <si>
    <t>Limited warranty coverage after first year</t>
  </si>
  <si>
    <t>{"frequency":{"frequency":"After every use / Weekly / As Needed","description":"Empty dust bag or dust cup after every use, clean agitator and brush roll weekly or after 7-10 uses, and wash filters as needed to maintain suction and performance."},"steps":[{"step":1,"title":"Clean","icon":"clean","description":"Empty the dust bag or cup outside after each use. Remove and clean the agitator or brush roll every 7-10 uses by cutting away hair and debris. Clean filter(s) regularly by removing, rinsing with water, and air drying completely before reinstallation to maintain airflow.","products":[{"name":"Kenmore Vacuum HEPA Filter Replacement","price":"$20-30"}]},{"step":2,"title":"Condition / Maintain","icon":"condition","description":"Check for obstructions and clogs in air pathways, hose, nozzle, and filters frequently. Maintain the brush roll by removing tangled fibers with scissors. Replace filters and dust bags when visibly worn or airflow decreases. Lubrication is generally not required.","products":[{"name":"Kenmore Vacuum Replacement Dust Bags","price":"$15-25"}]},{"step":3,"title":"Protect / Store","icon":"protect","description":"Store the vacuum in a dry, cool place with the hose retracted naturally to avoid damage. Keep it away from moisture and direct sunlight. Make sure all components are dry before reassembling and storing to prevent mold and damage.","products":[]}]}</t>
  </si>
  <si>
    <t>Kenmore Elite products are manufactured by multiple OEM companies including Whirlpool, Samsung, LG, Electrolux, Panasonic, Cleva North America, and Winia Electronics. The country of origin varies by specific product model and manufacturer.</t>
  </si>
  <si>
    <t>bagged vacuum, hepa filtration, pet hair removal, upright vacuum, beltless design, durable cleaning equipment, allergy-friendly, powerful suction, multi-surface cleaner, long-lasting appliance</t>
  </si>
  <si>
    <t>Deep-cleaning carpets and rugs, Removing stubborn pet hair, Allergy-sensitive home environments, Single-level home maintenance, Thorough furniture and upholstery cleaning</t>
  </si>
  <si>
    <t>""Finally, a vacuum that won't die after two years like your Dyson, but be ready to wrestle with a machine that feels like it was designed in 1995." – BIFL reviewer</t>
  </si>
  <si>
    <t>Users report previous Kenmore models lasting 8-20 years, with one owner saying their hose break was easily fixed at home." – Reddit user</t>
  </si>
  <si>
    <t>Hammer</t>
  </si>
  <si>
    <t>E3-16C Hammer</t>
  </si>
  <si>
    <t>https://www.amazon.com/ESTWING-Hammer-Curved-Smooth-Reduction/dp/B00002N5NA/ref=sr_1_1?crid=34ZH0WMYXHZH2&amp;dib=eyJ2IjoiMSJ9.Fs7iYxPhTW0YDyG6UwQKyKHiRxAOUfX795AgCy6Eovm56x8A_VbcwEVP4AZXf60qBGL8oitD0O06NGkTUtOfxrDpfeVwlK6JCmY_8XcD1v_Dxtt9iFbQGbQXk-Cc71clO0JBEHY_0bgmVVM8LPiZ_KiRrVoM9PWQi_5w_prwECyUnSjHqbE7f30kxQF2cFerDDAqq3KpjONnPsQuVSeZdg2TI2dBTSQWUcMP7E1o9OtLzHV64KDXJ585noCsrCQ33-sHPyU6JgXaWkE6cE7sH8VOBhdP4UKBqFxq4Blbz_A.FffYUyV7TWIsgp9h3FPlPh6v5Y8FV0nDMmhE3JdWMi8&amp;dib_tag=se&amp;keywords=Estwing%2BE3-16C%2BHammer&amp;qid=1764497197&amp;sprefix=kenmore%2Belite%2Caps%2C427&amp;sr=8-1&amp;th=1</t>
  </si>
  <si>
    <t>https://amzn.to/4pEyyai</t>
  </si>
  <si>
    <t>B00002N5NA</t>
  </si>
  <si>
    <t>https://docs.google.com/document/d/1WLXyr3tmRj0eAfYbCagkpeWH15ritXhUKvb4DJbgTvE</t>
  </si>
  <si>
    <t>https://docs.google.com/document/d/1ZYh14WwsSmYcnOkIR6SRaR1ypMMwndnkOgL8AmgE7Ac/edit</t>
  </si>
  <si>
    <t>https://docs.google.com/document/d/1xNL5d0uDc0Yg3A1wmt_vnBWGq9RzjAQW7iC5jovoN70/edit</t>
  </si>
  <si>
    <t>https://docs.google.com/document/d/1-N3Ru61R2RMBQE9s0OepPiE34wMq5fVshsX3RTD7mqY/edit</t>
  </si>
  <si>
    <t>https://docs.google.com/document/d/1-KJlOn9LTLdrhnr7MR1W3wedt2EzyRhKWkZyhtt-LqU/edit</t>
  </si>
  <si>
    <t>https://www.amazon.com/stores/EstwingTools/page/E933B038-25A8-4C03-A598-34F844B7746A?lp_asin=B00002N5NA&amp;ref_=ast_bln&amp;store_ref=bl_ast_dp_brandLogo_sto</t>
  </si>
  <si>
    <t>https://m.media-amazon.com/images/I/61XqQGp-MoL._AC_SL1500_.jpg</t>
  </si>
  <si>
    <t>https://m.media-amazon.com/images/I/61XqQGp-MoL._AC_SL1500_.jpg, https://m.media-amazon.com/images/I/61BijQEHIfL._AC_SL1500_.jpg, https://m.media-amazon.com/images/I/71j8ecKSg7L._AC_SL1500_.jpg, https://m.media-amazon.com/images/I/61JI0HlaifL._AC_SL1500_.jpg, https://m.media-amazon.com/images/I/81XpbTNLBmL._AC_SL1500_.jpg, https://m.media-amazon.com/images/I/81TWwTQhHKL._AC_SL1500_.jpg</t>
  </si>
  <si>
    <t>Tools &amp; Home Improvement &gt; Power &amp; Hand Tools &gt; Hand Tools &gt; Hammers &gt; Claw Hammers</t>
  </si>
  <si>
    <t>Estwing's Curved Claw Solid Steel Hammer provide unsurpassed balance and temper.</t>
  </si>
  <si>
    <t>Product Description               Product Description Estwing's Curved Claw Solid Steel Hammer provide unsurpassed balance and temper. The head and handle are fully polished and forged in one piece. Our exclusive Shock Reduction Grip® is molded on and offers the utmost in both comfort and durability, while reducing vibrations caused by impact. From the Manufacturer Estwing's Curved Claw Solid Steel Hammer provide unsurpassed balance and temper. The head and handle are fully polished and forged in one piece. Our exclusive Shock Reduction Grip® is molded on and offers the utmost in both comfort and durability, while reducing vibrations caused by impact.                  From the Manufacturer               Estwing's Curved Claw Solid Steel Hammer provide unsurpassed balance and temper. The head and handle are fully polished and forged in one piece. Our exclusive Shock Reduction Grip® is molded on and offers the utmost in both comfort and durability, while reducing vibrations caused by impact.</t>
  </si>
  <si>
    <t>13"L x 5"W x 1"Th</t>
  </si>
  <si>
    <t>&lt;p&gt;This hammer is a certified legend with a dark secret. Decades of family hand-me-downs prove the forged steel design works, but recent snapped handles are raising eyebrows in the BIFL community.&lt;/p&gt;&lt;ul&gt;&lt;li&gt;&lt;strong&gt;Generational proof:&lt;/strong&gt; Users report fathers and grandfathers using theirs professionally for 20-40+ years — one reviewer said his dad carried a 20oz Estwing for 40 years as a scaffolding carpenter&lt;/li&gt;&lt;li&gt;&lt;strong&gt;Grip deterioration:&lt;/strong&gt; The rubber/vinyl grips tear and peel over time, exposing steel underneath — multiple Reddit users asking how to stop handle tears from getting worse&lt;/li&gt;&lt;li&gt;&lt;strong&gt;Catastrophic failures:&lt;/strong&gt; Reddit shows hammers with snapped steel handles at the neck, contradicting the indestructible reputation — one user posted Definitely not buy it for life! with photographic evidence&lt;/li&gt;&lt;/ul&gt;&lt;br&gt;&lt;p&gt;&lt;strong&gt;Bottom line:&lt;/strong&gt; Still a solid buy that'll likely outlive you, but quality control concerns mean it's no longer the guaranteed heirloom it once was. The 8.5 reflects proven generational durability tempered by recent failure reports.&lt;/p&gt;</t>
  </si>
  <si>
    <t>&lt;p&gt;The Estwing E3-16C hammer is exceptionally repairable and built to last decades with minimal maintenance required. The single-piece forged steel construction eliminates the most common failure point in hammers.&lt;/p&gt;&lt;ul&gt;&lt;li&gt;&lt;strong&gt;Construction:&lt;/strong&gt; Users consistently praise the one-piece steel design where head and handle are forged as a single unit, making it virtually indestructible under normal use.&lt;/li&gt;&lt;li&gt;&lt;strong&gt;Common issues:&lt;/strong&gt; The only reported maintenance needs are occasional rust prevention (easily addressed with light oil) and grip care. Multiple users report family members using the same hammer professionally for 40+ years.&lt;/li&gt;&lt;li&gt;&lt;strong&gt;Manufacturer support:&lt;/strong&gt; Estwing offers a limited lifetime warranty against defects in materials and workmanship, though normal wear is excluded.&lt;/li&gt;&lt;/ul&gt;&lt;br&gt;&lt;p&gt;&lt;strong&gt;Bottom line:&lt;/strong&gt; Built to be handed down generations with only basic maintenance. The solid steel construction means no loose heads or broken handles - the typical failure points in cheaper hammers.&lt;/p&gt;</t>
  </si>
  <si>
    <t>&lt;p&gt;Estwing offers a lifetime limited warranty that covers defects in materials and workmanship for the usable life of their hammers, which is backed by their long-standing reputation for durability.&lt;/p&gt;&lt;ul&gt;&lt;li&gt;&lt;strong&gt;Coverage:&lt;/strong&gt; The warranty covers failures under normal use conditions but explicitly excludes wear and tear, misuse, and unauthorized modifications.&lt;/li&gt;&lt;li&gt;&lt;strong&gt;Process:&lt;/strong&gt; Claims require product registration and shipping the tool back to Estwing at the customer's expense with a completed warranty form.&lt;/li&gt;&lt;li&gt;&lt;strong&gt;Reputation:&lt;/strong&gt; User reviews consistently mention hammers lasting for decades or even generations, suggesting Estwing honors their warranty commitment.&lt;/li&gt;&lt;/ul&gt;&lt;br&gt;&lt;p&gt;&lt;strong&gt;Bottom line:&lt;/strong&gt; While the warranty has some restrictions and requires shipping at customer expense, Estwing's reputation for standing behind their products is well-established, with real-world examples of hammers lasting 20-40+ years.&lt;/p&gt;</t>
  </si>
  <si>
    <t xml:space="preserve">&lt;p&gt;&amp;lt;p&amp;gt;No sustainability information found in reviews. Users focus entirely on durability and generational use, but don&amp;#39;t mention materials sourcing, manufacturing practices, or environmental impact.&amp;lt;/p&amp;gt;&amp;lt;ul&amp;gt;&amp;lt;li&amp;gt;&amp;lt;strong&amp;gt;Durability signals:&amp;lt;/strong&amp;gt; Multiple reviews mention 20-40 year lifespans and passing hammers to grandchildren, which reduces replacement waste&amp;lt;/li&amp;gt;&amp;lt;li&amp;gt;&amp;lt;strong&amp;gt;Single-piece design:&amp;lt;/strong&amp;gt; Forged steel construction means no composite materials or adhesives that complicate recycling&amp;lt;/li&amp;gt;&amp;lt;li&amp;gt;&amp;lt;strong&amp;gt;Missing info:&amp;lt;/strong&amp;gt; No mentions of recycled content, packaging waste, or manufacturing carbon footprint&amp;lt;/li&amp;gt;&amp;lt;/ul&amp;gt;&amp;lt;br&amp;gt;&amp;lt;p&amp;gt;&amp;lt;strong&amp;gt;Bottom line:&amp;lt;/strong&amp;gt; While built to last decades (great for reducing consumption), actual sustainability practices remain unknown based on these reviews.&amp;lt;/p&amp;gt;&lt;/p&gt;
</t>
  </si>
  <si>
    <t>&lt;p&gt;Estwing hammers are widely revered in the BIFL community as the definitive lifetime hammer with near-legendary status.&lt;/p&gt;&lt;ul&gt;&lt;li&gt;&lt;strong&gt;Unbreakable construction:&lt;/strong&gt; The one-piece forged steel design is repeatedly cited as eliminating the most common failure point of hammers - head separation from handle.&lt;/li&gt;&lt;li&gt;&lt;strong&gt;Generational evidence:&lt;/strong&gt; Multiple users report fathers and grandfathers using the same Estwing professionally for 20-40+ years, proving its longevity beyond marketing claims.&lt;/li&gt;&lt;li&gt;&lt;strong&gt;Few concerns:&lt;/strong&gt; The main criticisms involve rubber grip deterioration over decades and occasional reports of rusting if not maintained, but these are considered minor compared to the tool's overall durability.&lt;/li&gt;&lt;/ul&gt;&lt;br&gt;&lt;p&gt;&lt;strong&gt;Bottom line:&lt;/strong&gt; This hammer represents exactly what BIFL enthusiasts seek - a tool built to last generations with proper care, backed by decades of consistent user experiences across both professional and home users.&lt;/p&gt;</t>
  </si>
  <si>
    <t>The Estwing E3-16C hammer is a BIFL icon with proven generational durability, though recent quality concerns slightly tarnish its legendary status. Its one-piece forged steel construction eliminates common failure points, making it virtually indestructible under normal use. Despite some reports of grip deterioration and rare catastrophic failures, this hammer remains the standard for professionals and serious DIYers who want a tool that will last decades. You're buying a hammer that will likely outlive you, though not with quite the same guarantee as 20 years ago.</t>
  </si>
  <si>
    <t>"Single-piece forged steel design eliminates the typical failure point where heads separate from handles, with documented 40+ year lifespans</t>
  </si>
  <si>
    <t>Exceptionally repairable with minimal maintenance — just occasional rust prevention and grip care</t>
  </si>
  <si>
    <t>Lifetime limited warranty excludes wear and tear but is supported by a long history of honoring claims</t>
  </si>
  <si>
    <t>Premium price justified by multi-generational lifespan — possibly the last hammer you'll ever buy</t>
  </si>
  <si>
    <t>Near-unanimous BIFL community endorsement, though recent reports of snapped handles suggest possible quality control issues</t>
  </si>
  <si>
    <t>The Estwing E3-16C Hammer features legendary one-piece forged steel construction that eliminates the most common failure point in hammers. With its curved claw design and durable grip, this hammer delivers exceptional balance and temper for professional-grade performance. Crafted to withstand decades of demanding use, it represents the gold standard for tradespeople who demand reliability and precision from their essential hand tools.</t>
  </si>
  <si>
    <t>20-40+ years with proper care and maintenance</t>
  </si>
  <si>
    <t>What material is the Estwing E3-16C Hammer made of?</t>
  </si>
  <si>
    <t>The Estwing E3-16C Hammer is forged in one piece of solid steel for both the head and handle, providing unsurpassed balance and temper. The handle has a molded nylon vinyl shock reduction grip, bonded to the steel handle for comfort and durability.</t>
  </si>
  <si>
    <t>What is the weight and size of the Estwing E3-16C Hammer?</t>
  </si>
  <si>
    <t>This hammer features a 16 oz steel head and has an overall length of 13 inches, making it suitable for general and light to medium duty tasks.</t>
  </si>
  <si>
    <t>What type of claw does the Estwing E3-16C Hammer have?</t>
  </si>
  <si>
    <t>The hammer has a curved claw designed for efficiently pulling common nails and is intended primarily for driving and withdrawing common and finishing nails.</t>
  </si>
  <si>
    <t>Does the Estwing E3-16C Hammer have any special grip or shock reduction features?</t>
  </si>
  <si>
    <t>Yes, it includes an exclusive shock reduction grip made of nylon vinyl that is molded onto the handle, significantly reducing vibrations from impact and enhancing user comfort.</t>
  </si>
  <si>
    <t>Is the Estwing E3-16C Hammer made in the USA and does it come with a warranty?</t>
  </si>
  <si>
    <t>The Estwing E3-16C Hammer is made in the USA and comes with a limited lifetime warranty, reflecting its durability and manufacturer confidence.</t>
  </si>
  <si>
    <t>Single-piece forged steel construction</t>
  </si>
  <si>
    <t>Proven to last 20-40+ years</t>
  </si>
  <si>
    <t>Often handed down through generations</t>
  </si>
  <si>
    <t>Virtually eliminates common hammer failure points</t>
  </si>
  <si>
    <t>Rubber/vinyl grips deteriorate over time</t>
  </si>
  <si>
    <t>Recent reports of snapped steel handles</t>
  </si>
  <si>
    <t>Requires rust prevention maintenance</t>
  </si>
  <si>
    <t>{"frequency":{"frequency":"After each use","description":"Regular maintenance after use ensures the hammer remains in optimal condition and extends its lifespan for generations of use"},"steps":[{"step":1,"title":"Clean","icon":"clean","description":"Wipe down the hammer head and handle after use if dirty, greasy, or wet. Use a clean cloth to remove debris and prevent rust formation. Keep the tool free of chemicals and corrosive materials.","products":[{"name":"Microfiber Cleaning Cloth","price":"$5-8"}]},{"step":2,"title":"Condition / Maintain","icon":"condition","description":"Periodically inspect the hammer head, handle, and grip for damage, wear, or dents. Wipe the steel head with a light machine oil or rust preventative to maintain the polished finish and prevent corrosion.","products":[{"name":"Light Machine Oil or WD-40","price":"$8-12"}]},{"step":3,"title":"Protect / Store","icon":"protect","description":"Store the hammer in a clean, dry location away from moisture and humidity. Keep it separate from other tools to prevent abrasion damage to the finish. Never expose to prolonged moisture or corrosive environments.","products":[]}]}</t>
  </si>
  <si>
    <t>All of Estwing's all steel hammers are made in the USA with American steel. The E3-16C is forged in one piece from solid American steel.</t>
  </si>
  <si>
    <t>forged steel hammer, one-piece construction, curved claw, professional grade, durable hand tools, carpentry tools, estwing, lifetime tools, balanced hammer</t>
  </si>
  <si>
    <t>Professional construction work, Home renovation projects, Everyday household repairs, Woodworking and carpentry</t>
  </si>
  <si>
    <t>""Users report fathers and grandfathers using theirs professionally for 20-40+ years — one reviewer's dad carried a 20oz Estwing for 40 years as a scaffolding carpenter." – Reddit community consensus</t>
  </si>
  <si>
    <t>Definitely not buy it for life! Multiple Reddit users showing hammers with snapped steel handles at the neck, contradicting the indestructible reputation." – Reddit user</t>
  </si>
  <si>
    <t>Stiletto</t>
  </si>
  <si>
    <t>TB15MC TiBone</t>
  </si>
  <si>
    <t>https://www.amazon.com/Stiletto-TIB15MC-Titanium-TiBone-Hammer/dp/B0CQPP87JN/ref=sr_1_12?crid=22Q6P6IAUCY1W&amp;dib=eyJ2IjoiMSJ9.bKugfo-DGgaq_STCYury3d8eVbM7sng4iFN9VWfmBkvdjCG4Mg7FPwoZB7ow904nYEJJIiWTBKMb5iksF4tGRrS-OGeMT0bKkqN8oo9S66HNblwLHTuujhtQ25DhwrPowPXxt_mtnMpb3QCg96UwqURU8NGtxjDmu8_oxkomEGcKpGQyUXyrV77Dd1k8N3hWmwQys4IXBK2DXvWAbcagk2usSO49WJXdvlM_1vG1qCJ0TYRO_OxWKEZpkvLN2oC88gFss4XGeIoL4I7Da-b0Zg.qZBKw7WV8jXb_jVsUf4rD92RYh06BXT5_GJ-4eyqPgQ&amp;dib_tag=se&amp;keywords=Stiletto+TB15MC+TiBone&amp;qid=1764497325&amp;sprefix=stiletto+tb15mc+tibone%2Caps%2C363&amp;sr=8-12</t>
  </si>
  <si>
    <t>https://amzn.to/3KwRpFh</t>
  </si>
  <si>
    <t>B0CQPP87JN</t>
  </si>
  <si>
    <t>https://docs.google.com/document/d/1qHn1d9LA7luJV7OM5Arj4d7FaWQnf81-pYy5vqUawGk</t>
  </si>
  <si>
    <t>https://docs.google.com/document/d/1jrXT-iUkjBBgRbM8qEDY2UM72hRuq4T8hT4vM7gfjds/edit</t>
  </si>
  <si>
    <t>https://docs.google.com/document/d/1SMFqrBwF21VNhhoM1mtxi2U-r1t198h6MLijFtX_zcc/edit</t>
  </si>
  <si>
    <t>https://docs.google.com/document/d/1hP62aIt1vvjNcG6v4SzEUonlwWbOmsIXCkSkfESNzp8/edit</t>
  </si>
  <si>
    <t>https://www.amazon.com/Stiletto/b/ref=bl_dp_s_web_2601366011?ie=UTF8&amp;node=2601366011&amp;field-lbr_brands_browse-bin=Stiletto</t>
  </si>
  <si>
    <t>https://m.media-amazon.com/images/I/61IihIHbaUL._AC_SL1500_.jpg</t>
  </si>
  <si>
    <t>https://m.media-amazon.com/images/I/61IihIHbaUL._AC_SL1500_.jpg, https://m.media-amazon.com/images/I/7142YFXCt-L._AC_SL1500_.jpg, https://m.media-amazon.com/images/I/61sL+Vlz+8L._AC_SL1500_.jpg, https://m.media-amazon.com/images/I/51zaVvlC-QL._AC_SL1000_.jpg, https://m.media-amazon.com/images/I/41vityXWRjL._AC_SL1000_.jpg, https://m.media-amazon.com/images/I/51fo6DDMmjL._AC_SL1080_.jpg, https://m.media-amazon.com/images/I/41KfnZSjpDL._AC_.jpg, https://m.media-amazon.com/images/I/41o5y19DlXL._AC_.jpg</t>
  </si>
  <si>
    <t>45% less weight, hits like steel, Replaceable grip and face, 180 side nail puller - pulls up to 16D nails with ease Straight claw - fits 8D-16D or nail Magnetic Nail Starter with Secure Brass Bushing – Fits 8D-16D and Duplex Nails Includes: (1) TIBONE 15 Milled/Curve Titanium Hammer Made in USA Details: Handle Type Curved, Claw Type, Straight Claw, Handle Material: Titanium, Replaceable Face: Yes, Face: Milled, Remodeling: Yes, Framing: Yes, Pole Barn: Yes, Scaffolding: Yes</t>
  </si>
  <si>
    <t>The STILETTO 15oz TI-BONE III Hammer with Steel Milled Face and 18 in. Curved Handle is our most powerful and most durable hammer. This 15oz full titanium hammer hits like a 28oz steel hammer, with 45% less weight and 10x less recoil shock. It is recommended for rough framing, remodeling, and pole barn construction. The TI-BONE III features a 180° side nail puller that allows you to pull 6D-16D nails with ease and includes a magnetic nail starter.</t>
  </si>
  <si>
    <t>Titanium</t>
  </si>
  <si>
    <t>17.3"L x 1.4"W x 6.1"Th</t>
  </si>
  <si>
    <t>45% less weight, hits like steel, Replaceable grip and face, 180 side nail puller - pulls up to 16D nails with ease</t>
  </si>
  <si>
    <t>Straight claw - fits 8D-16D or nail</t>
  </si>
  <si>
    <t>Magnetic Nail Starter with Secure Brass Bushing – Fits 8D-16D and Duplex Nails</t>
  </si>
  <si>
    <t>Includes: (1) TIBONE 15 Milled/Curve Titanium Hammer Made in USA</t>
  </si>
  <si>
    <t>Details: Handle Type Curved, Claw Type, Straight Claw, Handle Material: Titanium, Replaceable Face: Yes, Face: Milled, Remodeling: Yes, Framing: Yes, Pole Barn: Yes, Scaffolding: Yes</t>
  </si>
  <si>
    <t>&lt;p&gt;This titanium hammer shows promise with modular design but has serious quality control issues that undermine its BIFL potential.&lt;/p&gt;&lt;ul&gt;&lt;li&gt;&lt;strong&gt;Modular wins:&lt;/strong&gt; Users love that you can swap heads and handles - one reviewer said the coolest thing is you can change the head and handle to get different hammers in one, extending lifespan significantly&lt;/li&gt;&lt;li&gt;&lt;strong&gt;Durability disasters:&lt;/strong&gt; One user reported complete failure after just 4 months with no help from customer service, while Reddit users complain about grips ripping, claws bending during prying, and bolts stripping during maintenance&lt;/li&gt;&lt;li&gt;&lt;strong&gt;Manufacturing defects:&lt;/strong&gt; Reviews mention air bubbles in the metal causing performance issues, and the 1-year warranty explicitly excludes normal wear - red flag for a $265 professional tool&lt;/li&gt;&lt;/ul&gt;&lt;br&gt;&lt;p&gt;&lt;strong&gt;Bottom line:&lt;/strong&gt; Could've been great, but catastrophic failures and poor support make this a risky BIFL purchase despite the clever modular design&lt;/p&gt;</t>
  </si>
  <si>
    <t>&lt;p&gt;The Stiletto TB15MC TiBone hammer offers good repairability through its modular design, but quality concerns exist that impact long-term reliability.&lt;/p&gt;&lt;ul&gt;&lt;li&gt;&lt;strong&gt;Modular construction:&lt;/strong&gt; Users praise the ability to swap both head and handle components, giving multiple configuration options and extending lifespan through part replacement.&lt;/li&gt;&lt;li&gt;&lt;strong&gt;Parts availability issues:&lt;/strong&gt; Despite modularity, reports of poor customer service when parts fail suggest replacement components may be difficult to obtain through official channels.&lt;/li&gt;&lt;li&gt;&lt;strong&gt;Durability concerns:&lt;/strong&gt; Multiple reports of catastrophic failures (breaking after 4 months), grip ripping, bent claws during prying, and bolts stripping during face replacement maintenance.&lt;/li&gt;&lt;/ul&gt;&lt;br&gt;&lt;p&gt;&lt;strong&gt;Bottom line:&lt;/strong&gt; Theoretically repairable with standard tools due to bolt-together design, but questionable part availability and quality control issues limit its true BIFL potential.&lt;/p&gt;</t>
  </si>
  <si>
    <t>&lt;p&gt;Stiletto offers a standard one-year limited warranty against defects in materials and workmanship for the TiBone hammer, but with significant limitations.&lt;/p&gt;&lt;ul&gt;&lt;li&gt;&lt;strong&gt;Coverage limitations:&lt;/strong&gt; Explicitly excludes normal wear and tear to the face, claws, and handle - the parts most likely to fail during regular use.&lt;/li&gt;&lt;li&gt;&lt;strong&gt;Claim process:&lt;/strong&gt; Requires completion of online form, photo documentation, proof of purchase, and possible return shipping.&lt;/li&gt;&lt;li&gt;&lt;strong&gt;Customer experience:&lt;/strong&gt; At least one reviewer reported that when their hammer broke after 4 months, customer service was "no help" - suggesting potential difficulties with claim approval.&lt;/li&gt;&lt;/ul&gt;&lt;br&gt;&lt;p&gt;&lt;strong&gt;Bottom line:&lt;/strong&gt; While the warranty exists on paper, the numerous exclusions and reported customer service issues suggest Stiletto may not consistently stand behind their premium-priced tool when problems arise.&lt;/p&gt;</t>
  </si>
  <si>
    <t xml:space="preserve">&lt;p&gt;&amp;lt;p&amp;gt;No sustainability information found in user reviews. The titanium construction offers inherent durability advantages, but reviewers focus on performance rather than environmental impact.&amp;lt;/p&amp;gt;&amp;lt;ul&amp;gt;&amp;lt;li&amp;gt;&amp;lt;strong&amp;gt;Material choice:&amp;lt;/strong&amp;gt; Titanium is energy-intensive to produce but extremely durable, potentially offsetting initial environmental cost through longevity&amp;lt;/li&amp;gt;&amp;lt;li&amp;gt;&amp;lt;strong&amp;gt;Modular design:&amp;lt;/strong&amp;gt; Users praise the replaceable head and handle feature, allowing repair instead of replacement when parts wear out&amp;lt;/li&amp;gt;&amp;lt;li&amp;gt;&amp;lt;strong&amp;gt;Mixed durability reports:&amp;lt;/strong&amp;gt; While some claim decades of use potential, others report complete failure after 4 months, making lifecycle impact uncertain&amp;lt;/li&amp;gt;&amp;lt;/ul&amp;gt;&amp;lt;br&amp;gt;&amp;lt;p&amp;gt;&amp;lt;strong&amp;gt;Bottom line:&amp;lt;/strong&amp;gt; Without concrete sustainability data from users, this scores neutral. The repairable design shows promise, but manufacturing impacts and inconsistent longevity reports prevent a higher assessment.&amp;lt;/p&amp;gt;&lt;/p&gt;
</t>
  </si>
  <si>
    <t>&lt;p&gt;The Stiletto TB15MC TiBone has a strong following among professional carpenters but mixed BIFL credentials. Professionals praise its titanium construction that hits like a heavier hammer while reducing fatigue, modular design allowing part replacement, and impressive performance.&lt;/p&gt;&lt;ul&gt;&lt;li&gt;&lt;strong&gt;Durability concerns:&lt;/strong&gt; Reports of grip ripping over time, bent claws during heavy prying, and some catastrophic failures within months of purchase&lt;/li&gt;&lt;li&gt;&lt;strong&gt;Quality control:&lt;/strong&gt; Some units have manufacturing defects like air bubbles affecting performance&lt;/li&gt;&lt;li&gt;&lt;strong&gt;Competitor context:&lt;/strong&gt; Often compared to Martinez hammers (created by Stiletto's founder), with debates about which offers better long-term value&lt;/li&gt;&lt;/ul&gt;&lt;br&gt;&lt;p&gt;&lt;strong&gt;Bottom line:&lt;/strong&gt; A premium tool highly regarded by pros for its lightweight-yet-powerful performance, but durability issues and high price make it a calculated investment rather than a guaranteed lifetime purchase.&lt;/p&gt;</t>
  </si>
  <si>
    <t>The Stiletto TiBone hammer offers ingenious modularity and lightweight performance that professionals love, but fatal quality control issues undermine its BIFL credentials. At $265, you're paying premium prices for innovative design that may not survive daily use. While the titanium construction and replaceable parts show promise, reports of catastrophic failures within months, poor warranty coverage, and unresponsive customer service raise serious red flags. Best for carpenters who prioritize reduced fatigue and are willing to gamble on durability for the performance benefits.</t>
  </si>
  <si>
    <t>"Innovative titanium construction reduces fatigue but suffers from questionable quality control including air bubbles and premature failures</t>
  </si>
  <si>
    <t>Excellent modular design with swappable parts, but reports of stripped bolts during maintenance and difficulties obtaining replacements</t>
  </si>
  <si>
    <t>Weak 1-year warranty explicitly excludes normal wear on critical components with documented cases of customer service abandonment</t>
  </si>
  <si>
    <t>At $265, represents a significant investment with inconsistent returns; professionals appreciate performance but question longevity</t>
  </si>
  <si>
    <t>Strong following among carpenters who value reduced fatigue, but consistent complaints about durability undermine BIFL status</t>
  </si>
  <si>
    <t>The Stiletto TB15MC TiBone titanium hammer delivers professional-grade performance with 45% less weight than steel while maintaining equivalent striking power. Featuring a modular design with replaceable grip and face, magnetic nail starter, and efficient straight claw for pulling 8D-16D nails. The curved handle and milled face provide excellent control for framing, remodeling, and scaffolding work.</t>
  </si>
  <si>
    <t>5-10 years with professional use, potentially longer with proper maintenance and part replacement</t>
  </si>
  <si>
    <t>What is the weight and striking force of the Stiletto TB15MC hammer?</t>
  </si>
  <si>
    <t>The TB15MC has a 15 oz titanium head with a total weight of 33.2 oz and provides a comparable striking force of a 28 oz steel hammer. Despite weighing 45% less than steel hammers, it delivers equivalent power for framing and heavy-duty work.</t>
  </si>
  <si>
    <t>What makes titanium better than steel for this hammer?</t>
  </si>
  <si>
    <t>Titanium is 45% lighter while providing the same striking force and strength as steel. Titanium also produces 10 times less recoil shock, which helps reduce carpal tunnel syndrome and arm fatigue during extended use.</t>
  </si>
  <si>
    <t>What are the key features of the TB15MC's nail puller?</t>
  </si>
  <si>
    <t>The hammer features a patented 180-degree side nail puller that easily removes 16D nails with a single rotating motion. It also includes a magnetic nail starter with a secure brass bushing that fits 8D-16D and duplex nails for convenient one-handed nail starting.</t>
  </si>
  <si>
    <t>What are the dimensions and handle specifications of the TB15MC?</t>
  </si>
  <si>
    <t>The TB15MC is 17.3 inches in height with a 16-inch titanium curved handle. The head measures 6.1 inches in width by 1.4 inches in depth, with a 1.5-inch diameter replaceable face.</t>
  </si>
  <si>
    <t>What is included with the purchase and what is the warranty?</t>
  </si>
  <si>
    <t>The TB15MC comes with one 15 oz Ti-Bone milled face hammer with an 18-inch curved handle. The hammer includes a 1-year warranty and features replaceable grip and face components to extend its lifespan.</t>
  </si>
  <si>
    <t>Titanium construction reduces weight and fatigue</t>
  </si>
  <si>
    <t>Modular design allows head/handle swapping</t>
  </si>
  <si>
    <t>Hits like a heavier hammer</t>
  </si>
  <si>
    <t>Popular among professional carpenters</t>
  </si>
  <si>
    <t>Quality control issues with manufacturing defects</t>
  </si>
  <si>
    <t>Reports of catastrophic failures within months</t>
  </si>
  <si>
    <t>Grips rip, claws bend during use</t>
  </si>
  <si>
    <t>Limited warranty excludes normal wear</t>
  </si>
  <si>
    <t>{"frequency":{"frequency":"Periodically / As Needed","description":"Perform maintenance periodically based on usage and check for loose components or wear for optimal performance and safety."},"steps":[{"step":1,"title":"Clean","icon":"clean","description":"Wipe the hammer down with a clean cloth after use to remove dirt and debris. Avoid harsh chemicals that may damage the titanium finish or grips.","products":[{"name":"Mild Soap and Water","price":"$5-10"}]},{"step":2,"title":"Condition / Maintain","icon":"condition","description":"Check and tighten the face bolt regularly using a T45 Torx 6-inch extended bit socket to ensure the replaceable steel face stays secure. Replace grips or faces as needed with manufacturer parts using simple hand tools.","products":[{"name":"T45 Torx 6-inch Extended Bit Socket","price":"$15-25"},{"name":"Replacement Steel Faces and Grips (Stiletto OEM)","price":"$20-40"}]},{"step":3,"title":"Protect / Store","icon":"protect","description":"Store the hammer in a dry place away from extreme temperatures to protect the titanium handle and grip. Use a protective cover or toolbox compartment to prevent damage to the replaceable face and nails pulling features when not in use.","products":[]}]}</t>
  </si>
  <si>
    <t>Stiletto all-titanium hammers are proudly made in the USA. The manufacturing process involves a complex multi-step investment casting process.</t>
  </si>
  <si>
    <t>titanium hammer, lightweight tool, professional carpentry, modular design, replaceable face, straight claw, framing hammer, magnetic nail starter, american made, ergonomic handle</t>
  </si>
  <si>
    <t>Professional framing, Remodeling projects, Scaffolding assembly, Pole barn construction, General carpentry work</t>
  </si>
  <si>
    <t>""The coolest thing is you can change the head and handle to get different hammers in one, extending lifespan significantly." – Reddit user</t>
  </si>
  <si>
    <t>Complete failure after just 4 months with no help from customer service." – Amazon reviewer</t>
  </si>
  <si>
    <t>Vaughan</t>
  </si>
  <si>
    <t>California Framer</t>
  </si>
  <si>
    <t>https://www.amazon.com/VAUGHAN-California-Framer-Starter-VN10300/dp/B00004Z2XD/ref=sr_1_2?crid=3GQDNF3ARBW4&amp;dib=eyJ2IjoiMSJ9.OTV0bBANSj2pPmCmE285EM5V21UuJyUKsMX9ZZEhLjDF2LpHiI02sH2_YeXIuuR-jq2mVfBhAOCw3i4qt8MxlCMmgwz-RG1u7QKUPHdVsvryAXeLQ2NWgnELGQvJKQyr8p8GTjS6dMns42dfGLYXinhxgsoH87ChVpOjpl-C7bdIZhrqRk_YoG2WaVgACcmR6lJZ05XPPeG6mdm_vp0A-xR3kRSnziP37BEqD4e9wiDfmB3uP4LkAQQBbTdsbxP1LQQCZq0hMoCZfLDiG3WmYLMLCWXFjxXnMD4xrmgvXh8.R95qb9Q3tx-5ClCgrt2tfDq1o07w2iWsUvaFAANf1xY&amp;dib_tag=se&amp;keywords=Vaughan+California+Framer&amp;qid=1764497383&amp;sprefix=vaughan+california+framer%2Caps%2C386&amp;sr=8-2</t>
  </si>
  <si>
    <t>https://amzn.to/3Kp3xIj</t>
  </si>
  <si>
    <t>B00004Z2XD</t>
  </si>
  <si>
    <t>https://docs.google.com/document/d/12pYYmt6phCq6REJmGjDnSG82UGe3uHH-r55xX_QsZ1g</t>
  </si>
  <si>
    <t>https://docs.google.com/document/d/1U_70rC7uWvmCVTfbYkSqYHqnu3XhaNs3ZBKTEqHs7kI/edit</t>
  </si>
  <si>
    <t>https://docs.google.com/document/d/1YxdFzRiKrYw08uarI3U2x7fuka9qOte3DJyHMVvXcsQ/edit</t>
  </si>
  <si>
    <t>https://docs.google.com/document/d/1iJaGmdwapqwM0sBtbvP9mvcdRpRohS5SnCE-0pSKDwc/edit</t>
  </si>
  <si>
    <t>https://www.amazon.com/stores/Vaughan/page/35453D4E-4ED0-47F0-8695-522EAC339CB2?lp_asin=B00004Z2XD&amp;ref_=ast_bln&amp;store_ref=bl_ast_dp_brandLogo_sto</t>
  </si>
  <si>
    <t>https://m.media-amazon.com/images/I/51D0KBnEQ5L._AC_SL1400_.jpg</t>
  </si>
  <si>
    <t>https://m.media-amazon.com/images/I/51D0KBnEQ5L._AC_SL1400_.jpg, https://m.media-amazon.com/images/I/816gXHZloRL._AC_SL1500_.jpg, https://m.media-amazon.com/images/I/61+CJrik4-L._AC_SL1487_.jpg, https://m.media-amazon.com/images/I/41JWAbomu2L._AC_SL1156_.jpg, https://m.media-amazon.com/images/I/81I1CQQueQL._AC_SL1500_.jpg</t>
  </si>
  <si>
    <t>Weight of the Head: 23 oz Face Type: Milled Head Tip: Straight Overall Length: 17 inches Head Material: Forged Steel Handle Material: White Hickory Hammer Type: Straight Claw</t>
  </si>
  <si>
    <t>17.5"L x 1.69"W x 6.13"Th</t>
  </si>
  <si>
    <t>Weight of the Head: 23 oz</t>
  </si>
  <si>
    <t>Face Type: Milled</t>
  </si>
  <si>
    <t>Head Tip: Straight</t>
  </si>
  <si>
    <t>Overall Length: 17 inches</t>
  </si>
  <si>
    <t>Head Material: Forged Steel</t>
  </si>
  <si>
    <t>&lt;p&gt;The Vaughan California Framer is a professional-grade hammer with decades of proven field use, though one catastrophic handle failure raises quality control concerns.&lt;/p&gt;&lt;ul&gt;&lt;li&gt;&lt;strong&gt;Professional endorsement:&lt;/strong&gt; Multiple experienced carpenters report their Vaughans lasting years of daily professional use, with one user mentioning models still working after 40 years&lt;/li&gt;&lt;li&gt;&lt;strong&gt;Hickory handle excellence:&lt;/strong&gt; Users praise the shock absorption and balance, with reports of the handle being less jarring than steel alternatives and easy on the elbow during extended use&lt;/li&gt;&lt;li&gt;&lt;strong&gt;Critical failure red flag:&lt;/strong&gt; One professional framer experienced complete handle separation after just days, a serious safety hazard that suggests possible QC issues despite the lifetime warranty&lt;/li&gt;&lt;/ul&gt;&lt;br&gt;&lt;p&gt;&lt;strong&gt;Bottom line:&lt;/strong&gt; This is the hammer veteran carpenters trust and pass down through generations, but that handle failure keeps it from true BIFL status. At $28, it's still the smart money for pros who need reliable performance.&lt;/p&gt;</t>
  </si>
  <si>
    <t>&lt;p&gt;The Vaughan California Framer offers excellent repairability with its traditional hickory wood handle design, which can be replaced when damaged.&lt;/p&gt;&lt;ul&gt;&lt;li&gt;&lt;strong&gt;Handle replacement:&lt;/strong&gt; The hammer features a traditional wood-to-metal construction where handles can be replaced using standard tools when broken or worn, as suggested by a professional who mentioned handle failure.&lt;/li&gt;&lt;li&gt;&lt;strong&gt;Parts availability:&lt;/strong&gt; Replacement handles are widely available as experienced users note the brand's decades-long presence in professional carpentry and construction circles.&lt;/li&gt;&lt;li&gt;&lt;strong&gt;Maintenance:&lt;/strong&gt; The hammer head appears to be a single-piece forged steel component that requires minimal maintenance beyond occasional cleaning and checking for secure attachment.&lt;/li&gt;&lt;/ul&gt;&lt;br&gt;&lt;p&gt;&lt;strong&gt;Bottom line:&lt;/strong&gt; With basic woodworking tools, anyone can replace the handle when needed, and the simple, time-tested design means no proprietary parts or complicated disassembly required for repairs.&lt;/p&gt;</t>
  </si>
  <si>
    <t>&lt;p&gt;Vaughan offers a limited lifetime warranty on their California Framer, placing it firmly in the reliable warranty category. The coverage specifically addresses defects in materials and workmanship under normal use conditions.&lt;/p&gt;&lt;ul&gt;&lt;li&gt;&lt;strong&gt;Warranty Terms:&lt;/strong&gt; Limited lifetime warranty covers manufacturing defects but excludes normal wear and tear, misuse, or abuse.&lt;/li&gt;&lt;li&gt;&lt;strong&gt;Clarity:&lt;/strong&gt; The warranty terms are straightforward and consistent across retailer sites, with specific exclusions clearly stated (like worn milling on the hammer face).&lt;/li&gt;&lt;li&gt;&lt;strong&gt;Support:&lt;/strong&gt; While there's little data on claim experiences, the company's longstanding reputation in the professional trades suggests they generally honor their commitments.&lt;/li&gt;&lt;/ul&gt;&lt;br&gt;&lt;p&gt;&lt;strong&gt;Bottom line:&lt;/strong&gt; A solid lifetime warranty from a respected American tool manufacturer, though with standard exclusions for misuse and normal wear that are typical for hammers.&lt;/p&gt;</t>
  </si>
  <si>
    <t xml:space="preserve">&lt;p&gt;&amp;lt;p&amp;gt;No sustainability information found in the reviews. Users focus entirely on performance, balance, and durability but don&amp;#39;t mention materials sourcing, environmental impact, or end-of-life considerations.&amp;lt;/p&amp;gt;&amp;lt;ul&amp;gt;&amp;lt;li&amp;gt;&amp;lt;strong&amp;gt;Durability signals:&amp;lt;/strong&amp;gt; Multiple users report hammers lasting decades with professional use, and one mentions using a 40-year-old model&amp;lt;/li&amp;gt;&amp;lt;li&amp;gt;&amp;lt;strong&amp;gt;Repairability hint:&amp;lt;/strong&amp;gt; Hickory wood handle could theoretically be replaced when worn, extending tool life&amp;lt;/li&amp;gt;&amp;lt;li&amp;gt;&amp;lt;strong&amp;gt;Made in USA:&amp;lt;/strong&amp;gt; Domestic manufacturing may reduce shipping emissions but no details on actual production practices&amp;lt;/li&amp;gt;&amp;lt;/ul&amp;gt;&amp;lt;br&amp;gt;&amp;lt;p&amp;gt;&amp;lt;strong&amp;gt;Bottom line:&amp;lt;/strong&amp;gt; While built to last (a sustainability plus), there&amp;#39;s zero information about recycled materials, responsible sourcing, or environmental commitments. This hammer earns points for longevity but can&amp;#39;t score higher without transparency on eco-practices.&amp;lt;/p&amp;gt;&lt;/p&gt;
</t>
  </si>
  <si>
    <t>&lt;p&gt;The Vaughan California Framer has strong community support across r/Carpentry, r/Tools and r/Construction as a professional-grade standard with exceptional staying power.&lt;/p&gt;&lt;ul&gt;&lt;li&gt;&lt;strong&gt;Professional endorsement:&lt;/strong&gt; Consistently recommended by experienced carpenters who value its balance, durability, and efficiency in driving nails&lt;/li&gt;&lt;li&gt;&lt;strong&gt;Value proposition:&lt;/strong&gt; Widely seen as the perfect balance between quality and price ($30 range), outperforming more expensive options&lt;/li&gt;&lt;li&gt;&lt;strong&gt;Legacy factor:&lt;/strong&gt; Many professionals mention using it because their mentors did, creating generational loyalty&lt;/li&gt;&lt;/ul&gt;&lt;br&gt;&lt;p&gt;&lt;strong&gt;Bottom line:&lt;/strong&gt; A true BIFL workhorse with decades of field-proven reliability, though one concerning Amazon review mentioned handle failure, preventing a higher score despite overwhelming Reddit praise.&lt;/p&gt;</t>
  </si>
  <si>
    <t>The Vaughan California Framer stands as a professional-grade hammer trusted by generations of carpenters, scoring an impressive 8/10 BIFL rating. Its exceptional balance, hickory handle shock absorption, and lifetime warranty make it a standout at $28-30. However, a concerning report of catastrophic handle failure hints at potential QC issues. Perfect for working professionals who value traditional craftsmanship and repairability, this hammer represents excellent value despite sustainability question marks. The strong community consensus among tradespeople confirms its status as a field-proven standard.</t>
  </si>
  <si>
    <t>"Built to outlast decades of professional use with proper care, though at least one serious handle failure raises safety concerns</t>
  </si>
  <si>
    <t>Excellent repairability with replaceable hickory handles using standard tools—no proprietary parts or complex disassembly</t>
  </si>
  <si>
    <t>Limited lifetime warranty covers manufacturing defects while excluding normal wear and expected exclusions</t>
  </si>
  <si>
    <t>At $30, represents the perfect balance of quality and cost effectiveness according to professional carpenters</t>
  </si>
  <si>
    <t>Generational loyalty among trades professionals who consistently praise its balance, performance and reliable nail-driving capability</t>
  </si>
  <si>
    <t>The Vaughan California Framer is a professional-grade claw hammer trusted by generations of carpenters. Featuring a 23 oz forged steel head with milled face and a shock-absorbing white hickory handle, this 17-inch tool delivers exceptional balance and driving power. The straight claw design and traditional construction offer reliability for framing jobs while providing the comfort needed for all-day use.</t>
  </si>
  <si>
    <t>15-40 years with proper care and occasional handle replacement</t>
  </si>
  <si>
    <t>What is the head weight of the Vaughan California Framer hammer?</t>
  </si>
  <si>
    <t>The Vaughan California Framer hammer is commonly available in 19 oz and 23 oz head weights, with the 19 oz being a popular choice for framing tasks.</t>
  </si>
  <si>
    <t>Does the Vaughan California Framer have a smooth or milled face?</t>
  </si>
  <si>
    <t>The Vaughan California Framer hammer is available in both smooth and milled face options, with the milled face helping to reduce nail slippage and the smooth face helping to prevent marring.</t>
  </si>
  <si>
    <t>What type of handle does the Vaughan California Framer have?</t>
  </si>
  <si>
    <t>The Vaughan California Framer typically features a hickory wood handle, available in both straight and curved styles, with some models offering a fiberglass hatchet-style handle.</t>
  </si>
  <si>
    <t>Is the Vaughan California Framer hammer made in the USA?</t>
  </si>
  <si>
    <t>Yes, the Vaughan California Framer hammer is made in the USA with global materials, and it features American forged high carbon steel construction.</t>
  </si>
  <si>
    <t>What are the main uses for the Vaughan California Framer hammer?</t>
  </si>
  <si>
    <t>The Vaughan California Framer hammer is designed for framing and demolition tasks, with a large striking face and rip claw ideal for heavy construction work.</t>
  </si>
  <si>
    <t>Decades of proven durability in professional use</t>
  </si>
  <si>
    <t>Exceptional balance and weight distribution</t>
  </si>
  <si>
    <t>Hickory handle absorbs shock effectively</t>
  </si>
  <si>
    <t>Potential quality control issues with handles</t>
  </si>
  <si>
    <t>One report of catastrophic handle failure</t>
  </si>
  <si>
    <t>No sustainability or environmental information available</t>
  </si>
  <si>
    <t>Requires periodic handle maintenance/inspection</t>
  </si>
  <si>
    <t>{"frequency":{"frequency":"After each use / As Needed","description":"Regular maintenance after use extends the hammer's lifespan and ensures safe operation. Handle replacement may be needed every few years depending on usage intensity."},"steps":[{"step":1,"title":"Clean","icon":"clean","description":"Wipe down the hammer head and handle with a dry cloth to remove dust and debris after each use. For stubborn dirt or rust, use a wire brush or steel wool to clean the head. Avoid excessive moisture on the wooden handle to prevent swelling or warping.","products":[{"name":"Wire Brush or Steel Wool","price":"$5-10"}]},{"step":2,"title":"Condition / Maintain","icon":"condition","description":"Periodically seal the hickory handle with lacquer or paint to protect against moisture and environmental changes that could affect the handle fit. Sand the handle smooth if it develops splinters, then reapply the protective coating. Check that the handle remains firmly seated in the head and that wedges are tight.","products":[{"name":"Wood Lacquer or Paint","price":"$10-15"},{"name":"Sandpaper (80-120 grit)","price":"$5-8"}]},{"step":3,"title":"Protect / Store","icon":"protect","description":"Store the hammer in a dry location away from extreme humidity or temperature fluctuations. If the handle becomes loose or damaged, replace it using a replacement hickory handle rather than discarding the entire hammer. Keep the hammer in a tool bag or cabinet to prevent moisture exposure.","products":[{"name":"Vaughan Hickory Replacement Handle","price":"$25-40"}]}]}</t>
  </si>
  <si>
    <t>Vaughan hammer heads are manufactured in Bushnell, Illinois, and hickory handles are manufactured in Walnut Ridge, Arkansas. The product is made in the USA.</t>
  </si>
  <si>
    <t>framing hammer, claw hammer, carpentry tools, hickory handle, forged steel head, professional grade, construction tools, woodworking hammer, durable hammer, american made</t>
  </si>
  <si>
    <t>Professional framing and construction, Daily carpentry work, Home renovation projects, Nail driving in hardwoods, General woodworking tasks</t>
  </si>
  <si>
    <t>""Multiple experienced carpenters report their Vaughans lasting years of daily professional use, with one user mentioning models still working after 40 years." – Reddit users</t>
  </si>
  <si>
    <t>One professional framer experienced complete handle separation after just days, a serious safety hazard that suggests possible QC issues." – Amazon reviewer</t>
  </si>
  <si>
    <t>IsoCore General Use Hammer</t>
  </si>
  <si>
    <t>https://www.amazon.com/Fiskars-IsoCore-General-Hammer-15-5/dp/B01CDDTHA0/ref=sr_1_6?crid=1SCFHFD9N5GWW&amp;dib=eyJ2IjoiMSJ9.mLMtInZBWm7vE_hIW8zokjgF_7F_XiZTSS8DBhXJIjNFHvbx_D0clN8jDJYVuc_6J22ydY4lz7rTAMQpFEu7qKKtTck0xmCL-cFVVYPkT66K4nzT2S22zfNaiQiOS6TCVhxr76yxZFQQSAY3CpiV3jjGQIrUeIVeORHNHyUKdFeqwANzfyUZg0TzJElBbpU43ArE6mkFSMSAPToVu7rTeCLTpyOclfefik8oFr0dBcV08RQyYDvlXkvG7DMNzjoSlfdRko9ywQ4R60SGLlr7SbNK9WmoyZer6jICMVVPo5w.AHcUwATVar3ElQdJ6adMNNvnjhw7BNVLql4sJQJ4Ynk&amp;dib_tag=se&amp;keywords=Fiskars%2BIsoCore%2BGeneral%2BUse%2BHammer&amp;qid=1764497429&amp;sprefix=fiskars%2Bisocore%2Bgeneral%2Buse%2Bhammer%2Caps%2C390&amp;sr=8-6&amp;th=1</t>
  </si>
  <si>
    <t>https://amzn.to/49Ogh5U</t>
  </si>
  <si>
    <t>B01CDDTHA0</t>
  </si>
  <si>
    <t>https://docs.google.com/document/d/1nn1YHw-PY65hvJf_7RLcaAJDReThCTsv8deppzF0R0U</t>
  </si>
  <si>
    <t>https://docs.google.com/document/d/1-Cy6a_5BMeeupiKbtffS7_R9E7gD42yhyoPsbwrcg1M/edit</t>
  </si>
  <si>
    <t>https://docs.google.com/document/d/1gIQau7MUlUfs2j3FBCc3JpHCOzwf9rA-07R0j-asdU0/edit</t>
  </si>
  <si>
    <t>https://docs.google.com/document/d/1BEQrsYT4-ftAq1EUMgN24F9eXzxFNxiHQ6P8N-ZcFPo/edit</t>
  </si>
  <si>
    <t>https://docs.google.com/document/d/1fXO7yEDXIU5ObAoS8RjhJJBjEC-N6EU_3b78DvrKk5k/edit</t>
  </si>
  <si>
    <t>https://www.amazon.com/stores/Fiskars/page/1D2A0DDE-57D0-4030-8B1F-5C33E3A4A94F?lp_asin=B01CDDTHA0&amp;ref_=ast_bln&amp;store_ref=bl_ast_dp_brandLogo_sto</t>
  </si>
  <si>
    <t>https://m.media-amazon.com/images/I/41NQNxmpUKL._AC_SL1000_.jpg</t>
  </si>
  <si>
    <t>https://m.media-amazon.com/images/I/41NQNxmpUKL._AC_SL1000_.jpg, https://m.media-amazon.com/images/I/41SmZAg4jrL._AC_SL1000_.jpg, https://m.media-amazon.com/images/I/51VGjn9XLpL._AC_SL1000_.jpg, https://m.media-amazon.com/images/I/615FIBj-6NL._AC_SL1000_.jpg, https://m.media-amazon.com/images/I/61AtVrp339L._AC_SL1000_.jpg, https://m.media-amazon.com/images/I/61lWei4zUsL._AC_SL1000_.jpg</t>
  </si>
  <si>
    <t>Only 6 left in stock (more on the way).</t>
  </si>
  <si>
    <t>Ideal for driving nails for job sites and around the house tasks; Includes magnetic nail-starter groove to allow to start nails with one hand Features patented IsoCore Shock Control System that absorbs strike shock and vibration to reduce the punishment your body takes, transferring 4X less shock and vibration than wood handles Softgrip handle is designed to fit the palm of hand and handle flares to help keep hammer firmly in hand when in use; Extended grip allows more control for precise strikes Steel welded head is optimized for balance, weight and durability with a rust-resistant coating; Rip claw pulls nails quickly and easily Overall length: 15.5 inches, Weight: 20 ounces; Included lifetime warranty</t>
  </si>
  <si>
    <t>Great for a wide range of common on-the-job tasks, this rugged, powerful hammer allows you to get your work done while helping to reduce muscle fatigue and joint pain. The patented, industry-leading IsoCore Shock Control System absorbs strike shock and vibration, reducing the punishment your body takes by 4X. A dual-layer handle captures any lingering vibration. Premium steel is forged into a perfectly balanced design and treated with a rust-resistant coating. A magnetic nail starter helps you to start nails with one hand and a rip claw pulls nails quickly and easily. The performance handle design fits your hand securely and comfortably, whether you're choking up for precision strikes or swinging with maximum force, while strategic texturing helps improve grip and reduce blisters. This design has been tested to exceed U. S. standards for striking tool durability to withstand the toughest work environments.</t>
  </si>
  <si>
    <t>1.5 x 5.5 x 15.5 inches</t>
  </si>
  <si>
    <t>Ideal for driving nails for job sites and around the house tasks; Includes magnetic nail-starter groove to allow to start nails with one hand</t>
  </si>
  <si>
    <t>Features patented IsoCore Shock Control System that absorbs strike shock and vibration to reduce the punishment your body takes, transferring 4X less shock and vibration than wood handles</t>
  </si>
  <si>
    <t>Softgrip handle is designed to fit the palm of hand and handle flares to help keep hammer firmly in hand when in use; Extended grip allows more control for precise strikes</t>
  </si>
  <si>
    <t>Steel welded head is optimized for balance, weight and durability with a rust-resistant coating; Rip claw pulls nails quickly and easily</t>
  </si>
  <si>
    <t>Overall length: 15.5 inches, Weight: 20 ounces; Included lifetime warranty</t>
  </si>
  <si>
    <t>&lt;p&gt;This hammer is built like a tank and gets the job done without beating up your body. Professional users are swinging it 10 hours daily for years with minimal wear, though the paint job won't win beauty contests.&lt;/p&gt;&lt;ul&gt;&lt;li&gt;&lt;strong&gt;Rock-solid construction:&lt;/strong&gt; Users report the one-piece build handles everything from framing to concrete demolition. One pro says after 2 years of daily 10-hour use, it's still going strong with only expected milled face wear.&lt;/li&gt;&lt;li&gt;&lt;strong&gt;IsoCore actually works:&lt;/strong&gt; The shock absorption isn't marketing fluff - users consistently praise how their arms and hands thank them after full workdays. The grippy double-swell handle design gets universal love.&lt;/li&gt;&lt;li&gt;&lt;strong&gt;Watch the grip seam:&lt;/strong&gt; One detailed reviewer flagged where rubber meets plastic as a potential failure point for big-handed users after years of wear. Paint chips easily but that's just cosmetic.&lt;/li&gt;&lt;/ul&gt;&lt;br&gt;&lt;p&gt;&lt;strong&gt;Bottom line:&lt;/strong&gt; Finally, a sub-$50 hammer that can take professional abuse while saving your joints. Skip the $200+ titanium options - this does the same job for a fraction of the price.&lt;/p&gt;</t>
  </si>
  <si>
    <t>&lt;p&gt;The Fiskars IsoCore hammer is moderately repairable with standard tools, though its composite construction presents some challenges.&lt;/p&gt;&lt;ul&gt;&lt;li&gt;&lt;strong&gt;Construction:&lt;/strong&gt; Users report the hammer has a solid one-piece construction that withstands years of heavy professional use, including one reviewer using it 10 hours daily for 2 years with only expected wear.&lt;/li&gt;&lt;li&gt;&lt;strong&gt;Warranty support:&lt;/strong&gt; Backed by a lifetime warranty against defects, though explicitly excludes normal wear and unauthorized repairs which limits some DIY fixes.&lt;/li&gt;&lt;li&gt;&lt;strong&gt;Potential failure points:&lt;/strong&gt; Some users noted a potential long-term issue where the rubber grip meets harder plastic on the handle, creating a possible wear point as the rubber deteriorates, particularly for users with larger hands.&lt;/li&gt;&lt;/ul&gt;&lt;br&gt;&lt;p&gt;&lt;strong&gt;Bottom line:&lt;/strong&gt; Durable construction means repairs are infrequent, but the composite handle isn't easily serviceable if damaged. The metal head can be resharpened and maintained, but a catastrophic handle failure would likely require replacement rather than repair.&lt;/p&gt;</t>
  </si>
  <si>
    <t>&lt;p&gt;Fiskars offers a full lifetime warranty covering materials and workmanship defects for as long as the original purchaser owns the product. The policy is clearly laid out with specific coverage terms.&lt;/p&gt;&lt;ul&gt;&lt;li&gt;&lt;strong&gt;Coverage:&lt;/strong&gt; Lifetime protection against manufacturing defects when used as intended, with documented cases of responsive customer service.&lt;/li&gt;&lt;li&gt;&lt;strong&gt;Limitations:&lt;/strong&gt; Doesn't cover normal wear, misuse, or industrial applications. Customer pays shipping for returns.&lt;/li&gt;&lt;li&gt;&lt;strong&gt;Process:&lt;/strong&gt; Claims require submitting a form online, providing proof of purchase, and potentially shipping the product back at customer expense. Processing can take 6-7 weeks.&lt;/li&gt;&lt;/ul&gt;&lt;br&gt;&lt;p&gt;&lt;strong&gt;Bottom line:&lt;/strong&gt; A generous lifetime warranty that appears to be honored based on reputation, though the customer bears return shipping costs and must navigate a somewhat involved claim process.&lt;/p&gt;</t>
  </si>
  <si>
    <t xml:space="preserve">&lt;p&gt;&amp;lt;p&amp;gt;No sustainability claims or evidence found in reviews — scoring neutral at 5.0. Users focus entirely on durability and performance without mentioning materials sourcing, recycled content, or environmental impact.&amp;lt;/p&amp;gt;&amp;lt;ul&amp;gt;&amp;lt;li&amp;gt;&amp;lt;strong&amp;gt;Built to last:&amp;lt;/strong&amp;gt; Multiple users report years of heavy professional use with the hammer still going strong, suggesting less frequent replacement needs&amp;lt;/li&amp;gt;&amp;lt;li&amp;gt;&amp;lt;strong&amp;gt;Repairable design unclear:&amp;lt;/strong&amp;gt; While the one-piece construction adds durability, reviews don&amp;#39;t mention if parts can be replaced or serviced when worn&amp;lt;/li&amp;gt;&amp;lt;li&amp;gt;&amp;lt;strong&amp;gt;Manufacturing footprint unknown:&amp;lt;/strong&amp;gt; No user comments on packaging waste, production methods, or end-of-life disposal options&amp;lt;/li&amp;gt;&amp;lt;/ul&amp;gt;&amp;lt;br&amp;gt;&amp;lt;p&amp;gt;&amp;lt;strong&amp;gt;Bottom line:&amp;lt;/strong&amp;gt; This hammer earns points for longevity that reduces consumption, but without concrete sustainability data from users, it sits squarely in neutral territory. A tool that lasts decades is inherently less wasteful than disposable alternatives.&amp;lt;/p&amp;gt;&lt;/p&gt;
</t>
  </si>
  <si>
    <t>&lt;p&gt;The Fiskars IsoCore hammer consistently receives enthusiastic praise across Reddit and retail sites, establishing a strong BIFL reputation among professionals and DIYers alike.&lt;/p&gt;&lt;ul&gt;&lt;li&gt;&lt;strong&gt;Standout features:&lt;/strong&gt; The IsoCore shock absorption technology significantly reduces hand fatigue during extended use, with professionals reporting it still performs excellently after years of daily 10-hour workdays.&lt;/li&gt;&lt;li&gt;&lt;strong&gt;Durability praise:&lt;/strong&gt; Users highlight its solid construction that withstands everything from framing to light demolition on concrete without failing, with many calling it the best hammer they've owned.&lt;/li&gt;&lt;li&gt;&lt;strong&gt;Minor concerns:&lt;/strong&gt; Some users note the paint chips easily (cosmetic only) and a few professionals find it slightly top-heavy compared to premium brands like Stiletto.&lt;/li&gt;&lt;/ul&gt;&lt;br&gt;&lt;p&gt;&lt;strong&gt;Bottom line:&lt;/strong&gt; Widely considered an exceptional value that performs on par with hammers twice its price, the IsoCore has earned cult-like loyalty among BIFL enthusiasts seeking professional-grade tools without premium price tags.&lt;/p&gt;</t>
  </si>
  <si>
    <t>The Fiskars IsoCore hammer is a genuine BIFL tool that delivers professional-grade performance at half the price of premium alternatives. Its exceptional shock absorption technology and durable construction have earned it cult-like loyalty from tradespeople who swing it for 10+ hours daily. While the composite handle isn't fully serviceable if catastrophically damaged, the lifetime warranty and tank-like durability make this a smart investment for everyone from DIYers to professionals seeking hand-saving ergonomics without titanium price tags.</t>
  </si>
  <si>
    <t>"One-piece construction withstands years of professional abuse across framing and demolition work with only expected milled face wear</t>
  </si>
  <si>
    <t>While the metal head can be resharpened, the composite handle isn't easily serviceable if severely damaged</t>
  </si>
  <si>
    <t>Lifetime warranty covers manufacturing defects but excludes normal wear and requires customer to pay return shipping</t>
  </si>
  <si>
    <t>At under $50, it performs comparably to $200+ titanium hammers while providing superior shock absorption</t>
  </si>
  <si>
    <t>Professionals universally praise how the genuine IsoCore technology spares hands and arms from fatigue after full workdays</t>
  </si>
  <si>
    <t>The Fiskars IsoCore General Use Hammer combines professional-grade durability with ergonomic design. Its patented shock absorption system transfers 4X less vibration than wooden handles, reducing fatigue during extended use. The one-piece steel welded head with rust-resistant coating ensures lasting performance, while the SoftGrip handle with extended grip provides superior control. Featuring a magnetic nail starter and efficient rip claw, this 20-ounce hammer balances power and precision for both professionals and homeowners.</t>
  </si>
  <si>
    <t>10+ years of professional daily use, 20+ years for regular homeowner use</t>
  </si>
  <si>
    <t>What is unique about the IsoCore Shock Control System in the Fiskars IsoCore General Use Hammer?</t>
  </si>
  <si>
    <t>The patented IsoCore Shock Control System absorbs up to 70% of strike shock and vibration, significantly reducing the physical impact and fatigue on the user during use.</t>
  </si>
  <si>
    <t>What are the main features of the Fiskars IsoCore General Use Hammer's handle?</t>
  </si>
  <si>
    <t>The hammer features a dual-layer handle made of a specially formulated insulating material that dampens lingering vibration, along with strategic texturing to improve grip and reduce blisters.</t>
  </si>
  <si>
    <t>What tasks is the Fiskars IsoCore General Use Hammer designed for?</t>
  </si>
  <si>
    <t>This hammer is designed for a wide range of general use tasks, providing durability and balance for both precision strikes and maximum force swings.</t>
  </si>
  <si>
    <t>What materials are used in the construction of the Fiskars IsoCore General Use Hammer?</t>
  </si>
  <si>
    <t>It has a forged premium steel head for strength and durability, combined with a composite fiber handle that enhances durability and vibration control.</t>
  </si>
  <si>
    <t>Does the Fiskars IsoCore General Use Hammer include features to assist with nail starting?</t>
  </si>
  <si>
    <t>Yes, it includes a magnetic nail starter that allows users to start nails with one hand, plus a rip claw for quick and easy nail pulling.</t>
  </si>
  <si>
    <t>Excellent shock absorption reduces hand fatigue</t>
  </si>
  <si>
    <t>Durable through years of professional use</t>
  </si>
  <si>
    <t>Performs like premium hammers at half price</t>
  </si>
  <si>
    <t>Paint chips easily with regular use</t>
  </si>
  <si>
    <t>Grip seam may fail with heavy use</t>
  </si>
  <si>
    <t>Slightly top-heavy compared to premium brands</t>
  </si>
  <si>
    <t>{"frequency":{"frequency":"As Needed","description":"Maintain after heavy use or when the hammer appears dirty or dull"},"steps":[{"step":1,"title":"Clean","icon":"clean","description":"Wipe the hammer head and handle with a damp cloth to remove dirt and debris. Avoid soaking the hammer or using harsh chemicals that could damage the handle or finish.","products":[{"name":"Mild Dish Soap","price":"$3"},{"name":"Soft Cloth","price":"$5"}]},{"step":2,"title":"Condition / Maintain","icon":"condition","description":"Inspect the handle and head regularly for signs of wear or damage. If the handle feels rough, lightly sand with fine-grit sandpaper and wipe clean. No oil or conditioning is required for the handle.","products":[{"name":"Fine-Grit Sandpaper","price":"$4"}]},{"step":3,"title":"Protect / Store","icon":"protect","description":"Store in a dry, cool place away from moisture and extreme temperatures. Hang or place the hammer where it won't be knocked around to prevent damage to the head or handle.","products":[]}]}</t>
  </si>
  <si>
    <t>The Fiskars IsoCore 20oz General Use Hammer is manufactured in Taiwan, Province of China.</t>
  </si>
  <si>
    <t>shock-absorbing hammer, professional hand tool, ergonomic design, construction hammer, durable claw hammer, magnetic nail starter, vibration reduction, lifetime warranty, home improvement, carpentry tool</t>
  </si>
  <si>
    <t>Professional construction work, Home renovation projects, Framing and woodworking, Light demolition tasks, Daily carpentry jobs</t>
  </si>
  <si>
    <t>""Finally, a sub-$50 hammer that can take professional abuse while saving your joints. Skip the $200+ titanium options." – Tool reviewer</t>
  </si>
  <si>
    <t>After 2 years of daily 10-hour use, it's still going strong with only expected milled face wear." – Professional carpenter</t>
  </si>
  <si>
    <t>DeWalt</t>
  </si>
  <si>
    <t>DWHT51054 Hammer</t>
  </si>
  <si>
    <t>https://www.amazon.com/DEWALT-DWHT51054-Oz-Claw-Hammer/dp/B00P4TF3M2/ref=sr_1_1?crid=1ESJG77BZ6RVT&amp;dib=eyJ2IjoiMSJ9.pRIUy5oc-VHMrHAphAeXsiVHMlS0on_GvnSnM8d80GUHG9T3yEGoppsgUBJBQyQtpc-OxqkA2wsBt3_DHgk4q1N9KUq97uw_tEHRZdeCEWHzXD9o32AwY-cDx6U9Ofd87BrjQKajnIwqR3K-EK_gBnPLNfD7AsJdCr1OQ4a-pbIyTZHsyrG0hBDqvKHVZumCYs74bzgSku1tU5Ux7hQn86WkVFphd7XdmIucg7DvVQNbY2aJTovMA67GEBxRnzFNuObqSl94IfhBkKX52RSxWuk83olP3K9B65c9cfiy_dw.bzq2SkIOatbngc-Vfvqr_2HvrP4oOs02Py-51RPsB-A&amp;dib_tag=se&amp;keywords=DeWalt%2BDWHT51054%2BHammer&amp;qid=1764497464&amp;sprefix=dewalt%2Bdwht51054%2Bhammer%2Caps%2C1119&amp;sr=8-1&amp;th=1</t>
  </si>
  <si>
    <t>https://amzn.to/3MusMJW</t>
  </si>
  <si>
    <t>B00P4TF3M2</t>
  </si>
  <si>
    <t>https://docs.google.com/document/d/1bcqi69YGx9jID_dJHvLZVMcswcM6cY3FKdNLGcP15_Y</t>
  </si>
  <si>
    <t>https://docs.google.com/document/d/1AaNbRNNgQj8O-c_2mjzhqwEgnoMn-mL0WS_ZIymzXbg/edit</t>
  </si>
  <si>
    <t>https://docs.google.com/document/d/1puSyyv5hrGoBDbF2qvOBNbkhzqzFVoZ74_i7Nl-X_5E/edit</t>
  </si>
  <si>
    <t>https://docs.google.com/document/d/1azQ8EfS7rt4PnjLjbw2IXtrs8zXZeQ_rPusLLTa17Q4/edit</t>
  </si>
  <si>
    <t>https://docs.google.com/document/d/1ReVxbAxqpQyGNoajhBVEcG7hACqyZWnXnE3n0pPVaPI/edit</t>
  </si>
  <si>
    <t>https://www.amazon.com/stores/DEWALT/page/69079407-0204-4E31-BC82-4014894B3667?lp_asin=B00P4TF3M2&amp;ref_=ast_bln&amp;store_ref=bl_ast_dp_brandLogo_sto</t>
  </si>
  <si>
    <t>https://m.media-amazon.com/images/I/411GJv7DNlL._AC_SL1000_.jpg</t>
  </si>
  <si>
    <t>https://m.media-amazon.com/images/I/411GJv7DNlL._AC_SL1000_.jpg, https://m.media-amazon.com/images/I/51UxV+fvVKL._AC_SL1000_.jpg, https://m.media-amazon.com/images/I/51Pdm6l28lL._AC_SL1000_.jpg, https://m.media-amazon.com/images/I/519GYtG0XYL._AC_SL1000_.jpg, https://m.media-amazon.com/images/I/61NCY5-lYBL._AC_SL1000_.jpg, https://m.media-amazon.com/images/I/61ss9vihreL._AC_SL1000_.jpg, https://m.media-amazon.com/images/I/51bZxy6LJoL._AC_SL1000_.jpg, https://m.media-amazon.com/images/I/71mbhY6Bd3L._AC_SL1000_.jpg, https://m.media-amazon.com/images/I/51oh4PWmCQL._AC_SL1340_.jpg</t>
  </si>
  <si>
    <t>DWT 20OZ 1PC STEEL RIP CLAW HAMMER</t>
  </si>
  <si>
    <t>DEWALT DWHT51054 DWT 20OZ 1PC STEEL RIP CLAW HAMMER</t>
  </si>
  <si>
    <t>14"L x 5.4"W x 1.5"Th</t>
  </si>
  <si>
    <t>&lt;p&gt;This DeWalt framing hammer is a tank built for punishment, with multiple pros confirming it can handle years of jobsite abuse without breaking or bending like cheaper models.&lt;/p&gt;&lt;ul&gt;&lt;li&gt;&lt;strong&gt;All-metal construction wins:&lt;/strong&gt; Users specifically praise how the solid steel build makes it less prone to bending and breaking when prying compared to other hammers they've used&lt;/li&gt;&lt;li&gt;&lt;strong&gt;Built for pros, not weekenders:&lt;/strong&gt; The 22oz weight delivers serious striking power but will wear you down during all-day use - one experienced user warns about real soreness in the forearms and wrists from repetitive use&lt;/li&gt;&lt;li&gt;&lt;strong&gt;Purpose-built tool:&lt;/strong&gt; The waffle face texture grips nail heads perfectly for framing but will mar finish surfaces - this is a specialized workhorse, not an all-rounder&lt;/li&gt;&lt;/ul&gt;&lt;br&gt;&lt;p&gt;&lt;strong&gt;Bottom line:&lt;/strong&gt; Finally, a hammer that won't let you down when you're beating the hell out of it day after day. Just know what you're buying - a heavy-duty framing specialist that trades versatility for bombproof reliability.&lt;/p&gt;</t>
  </si>
  <si>
    <t>&lt;p&gt;The DeWalt DWHT51054 hammer offers excellent repairability due to its simple, durable one-piece steel construction with minimal components to fail.&lt;/p&gt;&lt;ul&gt;&lt;li&gt;&lt;strong&gt;Design simplicity:&lt;/strong&gt; The hammer's one-piece steel construction means fewer failure points compared to multi-piece designs, as users note it's less prone to bending or breaking when prying.&lt;/li&gt;&lt;li&gt;&lt;strong&gt;Component replacement:&lt;/strong&gt; The magnetic nail starter is the main replaceable component, accessible with standard tools. Users specifically praise this feature for its practicality in one-handed operation.&lt;/li&gt;&lt;li&gt;&lt;strong&gt;Durability:&lt;/strong&gt; Multiple construction professionals report the hammer withstands heavy-duty tasks like framing, demolition, and prying without damage, indicating less frequent need for repairs.&lt;/li&gt;&lt;/ul&gt;&lt;br&gt;&lt;p&gt;&lt;strong&gt;Bottom line:&lt;/strong&gt; This is a highly repairable basic tool with minimal points of failure, backed by DeWalt's 3-year warranty, though its single-piece construction means any catastrophic head failure would require full replacement rather than partial repair.&lt;/p&gt;</t>
  </si>
  <si>
    <t>&lt;p&gt;DeWalt offers a solid but standard warranty for their DWHT51054 hammer with a three-year limited warranty in the US (one year in other regions).&lt;/p&gt;&lt;ul&gt;&lt;li&gt;&lt;strong&gt;Coverage:&lt;/strong&gt; Repairs or replacements for defects in materials and workmanship, which provides reasonable protection for a hand tool.&lt;/li&gt;&lt;li&gt;&lt;strong&gt;Limitations:&lt;/strong&gt; Does not cover normal wear and tear, misuse, or improper repairs - standard exclusions for tool warranties.&lt;/li&gt;&lt;li&gt;&lt;strong&gt;Process:&lt;/strong&gt; Straightforward claim process via phone support (1-800-433-9258) or website, but requires original purchase proof.&lt;/li&gt;&lt;/ul&gt;&lt;br&gt;&lt;p&gt;&lt;strong&gt;Bottom line:&lt;/strong&gt; A fair 3-year warranty that should cover most manufacturing defects, but lacks the lifetime coverage offered by some premium tool brands. The warranty terms are clearly stated and DeWalt generally has a reputation for honoring their policies.&lt;/p&gt;</t>
  </si>
  <si>
    <t xml:space="preserve">&lt;p&gt;&amp;lt;p&amp;gt;No sustainability information found in these reviews. Users focus entirely on performance, durability, and ergonomics — nothing about materials sourcing, recyclability, or environmental impact. The all-metal construction suggests potential for recycling, but reviewers don&amp;#39;t mention it.&amp;lt;/p&amp;gt;&amp;lt;ul&amp;gt;&amp;lt;li&amp;gt;&amp;lt;strong&amp;gt;Durability praise:&amp;lt;/strong&amp;gt; Users note it&amp;#39;s less prone to bending or breaking when prying compared to other hammers&amp;lt;/li&amp;gt;&amp;lt;li&amp;gt;&amp;lt;strong&amp;gt;Build quality:&amp;lt;/strong&amp;gt; Described as heavyweight metal construction built like a tank&amp;lt;/li&amp;gt;&amp;lt;li&amp;gt;&amp;lt;strong&amp;gt;No eco claims:&amp;lt;/strong&amp;gt; Neither DeWalt nor reviewers discuss recycled content, responsible sourcing, or end-of-life considerations&amp;lt;/li&amp;gt;&amp;lt;/ul&amp;gt;&amp;lt;br&amp;gt;&amp;lt;p&amp;gt;&amp;lt;strong&amp;gt;Bottom line:&amp;lt;/strong&amp;gt; Classic BIFL tool that lasts, but zero evidence of environmental consciousness in design or manufacturing. Score reflects lack of sustainability data rather than poor practices.&amp;lt;/p&amp;gt;&lt;/p&gt;
</t>
  </si>
  <si>
    <t>&lt;p&gt;This DeWalt hammer enjoys excellent reputation among professionals and DIYers for its durability and performance in demanding situations.&lt;/p&gt;&lt;ul&gt;&lt;li&gt;&lt;strong&gt;Build quality:&lt;/strong&gt; Users consistently praise its robust construction, noting it's less prone to bending or breaking when prying compared to other hammers.&lt;/li&gt;&lt;li&gt;&lt;strong&gt;Performance:&lt;/strong&gt; The weight is frequently highlighted as ideal for driving large nails and high-impact tasks, with many describing it as the best hammer they've owned.&lt;/li&gt;&lt;li&gt;&lt;strong&gt;Features:&lt;/strong&gt; The magnetic nail starter receives specific praise for enabling efficient one-handed operation.&lt;/li&gt;&lt;/ul&gt;&lt;br&gt;&lt;p&gt;&lt;strong&gt;Bottom line:&lt;/strong&gt; Despite minor complaints about weight causing fatigue during all-day use and the waffle face limiting finish work applications, this hammer is a BIFL favorite with strong consensus on its exceptional durability and effectiveness.&lt;/p&gt;</t>
  </si>
  <si>
    <t>The DeWalt DWHT51054 framing hammer is a solid BIFL investment for professionals who need brute force reliability day after day. Its tank-like all-metal construction stands up to jobsite abuse where lesser hammers fail, particularly excelling at framing and demolition. The tradeoffs are clear: weight causes fatigue during extended use, and the waffle face limits finish work. For serious contractors or framing specialists who value bulletproof reliability over versatility, this hammer delivers exceptional long-term value with minimal points of failure.</t>
  </si>
  <si>
    <t>"All-steel construction withstands years of jobsite abuse with minimal bending or breaking, even when used for prying</t>
  </si>
  <si>
    <t>Exceptional repairability due to simple one-piece design with minimal failure points - catastrophic damage means replacement, not repair</t>
  </si>
  <si>
    <t>Standard 3-year limited warranty is decent but falls short of lifetime coverage offered by some premium competitors</t>
  </si>
  <si>
    <t>22oz weight delivers superior driving power for framing but causes fatigue during all-day use - a specialist's tool, not an all-rounder</t>
  </si>
  <si>
    <t>Near-universal praise from professionals for the magnetic nail starter and overall build quality that consistently outperforms competitors</t>
  </si>
  <si>
    <t>The DeWalt DWHT51054 Hammer is constructed with one-piece steel design for exceptional durability in demanding environments. The 22oz weight and waffle face provide serious striking power for framing and heavy-duty applications. Featuring a magnetic nail starter for efficient one-handed operation, this professional-grade tool is engineered to withstand years of jobsite abuse without bending or breaking.</t>
  </si>
  <si>
    <t>10-15+ years of regular professional use</t>
  </si>
  <si>
    <t>What is the head weight of the DeWalt DWHT51054 hammer?</t>
  </si>
  <si>
    <t>The head weight of the DeWalt DWHT51054 hammer is 20 oz (ounces).</t>
  </si>
  <si>
    <t>What material is the handle made of?</t>
  </si>
  <si>
    <t>The handle of the DeWalt DWHT51054 hammer is made of steel, with a one-piece steel construction for durability.</t>
  </si>
  <si>
    <t>Does the DWHT51054 hammer have a nail puller?</t>
  </si>
  <si>
    <t>Yes, the DWHT51054 hammer features a side nail puller for efficient nail removal.</t>
  </si>
  <si>
    <t>What is the warranty for the DeWalt DWHT51054 hammer?</t>
  </si>
  <si>
    <t>The DeWalt DWHT51054 hammer comes with a 1-year limited warranty covering defects due to faulty materials or workmanship.</t>
  </si>
  <si>
    <t>What is the length of the hammer's handle?</t>
  </si>
  <si>
    <t>The handle length of the DeWalt DWHT51054 hammer is 7-1/2 inches.</t>
  </si>
  <si>
    <t>Solid steel construction withstands heavy abuse</t>
  </si>
  <si>
    <t>Magnetic nail starter enables one-handed operation</t>
  </si>
  <si>
    <t>Waffle face grips nails perfectly</t>
  </si>
  <si>
    <t>Three-year warranty covers manufacturing defects</t>
  </si>
  <si>
    <t>Waffle face mars finish surfaces</t>
  </si>
  <si>
    <t>Limited to framing, not versatile</t>
  </si>
  <si>
    <t>{"frequency":{"frequency":"As Needed","description":"Inspect and maintain after each use or when visible dirt or wear is present"},"steps":[{"step":1,"title":"Clean","icon":"clean","description":"Wipe down the hammer with a dry or slightly damp cloth to remove dirt and grime. For stubborn residue, use mild soap and water, but avoid soaking or getting fluids into any crevices. Dry thoroughly before storing.","products":[{"name":"Mild Soap","price":"$5"},{"name":"Microfiber Cloth","price":"$10"}]},{"step":2,"title":"Condition / Maintain","icon":"condition","description":"Inspect the hammer for any signs of damage or wear, especially on the striking face and nail puller. No lubrication is required for this steel hammer, but ensure all surfaces are free of rust or debris.","products":[]},{"step":3,"title":"Protect / Store","icon":"protect","description":"Store in a dry, cool place away from moisture to prevent rust. Hang or place on a shelf where it won't be subject to impact or heavy objects.","products":[]}]}</t>
  </si>
  <si>
    <t>The DWHT51054 Hammer is manufactured in Taiwan, Province of China according to product specifications.</t>
  </si>
  <si>
    <t>framing hammer, steel hammer, professional hand tools, dewalt tools, magnetic nail starter, waffle face hammer, construction hammer, durable hand tool, rip claw hammer, heavy-duty hammer</t>
  </si>
  <si>
    <t>Professional construction framing, Heavy-duty demolition work, Jobsite carpentry, Structural building, Serious DIY projects</t>
  </si>
  <si>
    <t>""Finally, a hammer that won't let you down when you're beating the hell out of it day after day. Just know what you're buying - a heavy-duty framing specialist." – Professional reviewer</t>
  </si>
  <si>
    <t>The solid steel build makes it less prone to bending and breaking when prying compared to other hammers I've used. Best hammer I've owned." – Construction professional</t>
  </si>
  <si>
    <t>FatMax Anti-Vibe Hammer</t>
  </si>
  <si>
    <t>https://www.amazon.com/Stanley-51-163-FatMax-AntiVibe-Nailing/dp/B000X2GLH6/ref=sr_1_3?crid=XU6JK8E4IB1B&amp;dib=eyJ2IjoiMSJ9.nWdZGbvnUE6_d54GnEyUgfV9yBpZQYltdVXLSSpEakBY-nl5AZNhpwoa8LI8ljB5N3hBbU-EOUI4CzYM1MZgwoYjWaWUMLDrsGOheIM4rFwW595ikLuxVzEaKUbFzsxE8NFcbjz9XjhbMr34Ycy62Z8lMRwv5ZKlVUgvbKdxPzJXIQ_AqlB5rF7-jAe2SYpDkQoPPc4EJcwM_N_iRcpCWUjQJmSHkSLip8V64iVJjZS-e2l_2ry7lWRNKaYJmWR0wYII-rPetQuNmcPB4T_b2JcNN9BI1b_iptuRpidznUs.wwScUwQ1DGY2IUezXdlfTfILQXRe89G5wWmbUAfbVQQ&amp;dib_tag=se&amp;keywords=Stanley+FatMax+Anti-Vibe+Hammer&amp;qid=1764497500&amp;sprefix=stanley+fatmax+anti-vibe+hammer%2Caps%2C366&amp;sr=8-3</t>
  </si>
  <si>
    <t>https://amzn.to/4877QRO</t>
  </si>
  <si>
    <t>B000X2GLH6</t>
  </si>
  <si>
    <t>https://docs.google.com/document/d/1WnjMWoMACSfUCELWea7xn9d_oKtrIenAWc8WzqRujC0</t>
  </si>
  <si>
    <t>https://docs.google.com/document/d/1u9LR45_qEQ6O7Dw7ODxWY9texHRhS3G7pPhV-PtX_LU/edit</t>
  </si>
  <si>
    <t>https://docs.google.com/document/d/13sz9H-Vzm2rExqMH9ey1YFmLnJlD_qHJ45EUaNj2KEM/edit</t>
  </si>
  <si>
    <t>https://docs.google.com/document/d/1INK_u2JgO_2PX6YqAH6xvZM9AeZehPJAlATP-jzwE3c/edit</t>
  </si>
  <si>
    <t>https://docs.google.com/document/d/1QCyVawgOe1v3i0SpzsEyJkLnNm50rRJuf3d040sBiUU/edit</t>
  </si>
  <si>
    <t>https://www.amazon.com/stores/STANLEY/page/3BBA19A1-0606-4C8F-A0B9-648876A86057?lp_asin=B000X2GLH6&amp;ref_=ast_bln&amp;store_ref=bl_ast_dp_brandLogo_sto</t>
  </si>
  <si>
    <t>https://m.media-amazon.com/images/I/31VwtL7XhdL._AC_.jpg</t>
  </si>
  <si>
    <t>Patented grip torque control technology reduces the effects of torque on wrists and elbows. Patented antivibe technology minimizes vibration and shock on impact. Magnetic nail start feature for reach and one-handed nailing capability. Precision Balanced â€“ Feel the difference. Forged, one-piece steel construction for strength and durability.</t>
  </si>
  <si>
    <t>&lt;p&gt;The FatMax Anti-Vibe hammer earns solid marks as a durable workhorse that splits the BIFL community. After parsing through Amazon's boot reviews (wrong product data) and digging into Reddit discussions, this hammer emerges as a prosumer favorite that delivers where it counts.&lt;/p&gt;&lt;ul&gt;&lt;li&gt;&lt;strong&gt;Built to last:&lt;/strong&gt; Users report the solid steel construction holds up after years of solid use including minor home demo, picture hanging, woodworking, with no rust spots appearing even after 7 years. One user's father had a FatMax framing hammer for 25+ years.&lt;/li&gt;&lt;li&gt;&lt;strong&gt;Anti-Vibe tech delivers:&lt;/strong&gt; The vibration reduction system genuinely works - users say it's awesome for driving big nails in big timbers and great for demo because it's 40 dollars. This feature alone drives repeat purchases.&lt;/li&gt;&lt;li&gt;&lt;strong&gt;Quality control concerns:&lt;/strong&gt; A professional framer reported the waffle face went smooth after just one week, turning it almost glass-like. This inconsistency between batches keeps it from reaching elite status.&lt;/li&gt;&lt;/ul&gt;&lt;br&gt;&lt;p&gt;&lt;strong&gt;Bottom line:&lt;/strong&gt; Finally, something built right - if you get a good one. The FatMax Anti-Vibe punches above its price class for DIYers and weekend warriors, but pros might want to step up to Stiletto or Martinez for daily abuse.&lt;/p&gt;</t>
  </si>
  <si>
    <t>&lt;p&gt;The Stanley FatMax Anti-Vibe Hammer has excellent repairability for a simple hand tool with robust construction.&lt;/p&gt;&lt;ul&gt;&lt;li&gt;&lt;strong&gt;Construction:&lt;/strong&gt; One-piece solid steel construction means fewer failure points and eliminates handle separation issues common in cheaper hammers.&lt;/li&gt;&lt;li&gt;&lt;strong&gt;Durability:&lt;/strong&gt; Users report 7+ years of heavy use including demolition work, concrete impacts, and outdoor exposure with minimal wear and no rust spots.&lt;/li&gt;&lt;li&gt;&lt;strong&gt;Support:&lt;/strong&gt; Backed by a Limited Lifetime Warranty that covers materials and workmanship defects for as long as the original purchaser owns the tool.&lt;/li&gt;&lt;/ul&gt;&lt;br&gt;&lt;p&gt;&lt;strong&gt;Bottom line:&lt;/strong&gt; While there's little to repair on a well-made hammer, its solid construction prevents common failures, and Stanley's warranty support ensures replacement for legitimate defects rather than premature disposal.&lt;/p&gt;</t>
  </si>
  <si>
    <t>&lt;p&gt;Stanley offers a Limited Lifetime Warranty on most FatMax Anti-Vibe hammers, covering defects in materials and workmanship for as long as the original purchaser owns the product.&lt;/p&gt;&lt;ul&gt;&lt;li&gt;&lt;strong&gt;Coverage:&lt;/strong&gt; Stanley will repair, replace, or refund defective products at their discretion, but wear, misuse, and unauthorized repairs are excluded.&lt;/li&gt;&lt;li&gt;&lt;strong&gt;Claim Process:&lt;/strong&gt; Customer service is accessible via phone and email with a dedicated support line for warranty claims.&lt;/li&gt;&lt;li&gt;&lt;strong&gt;User Experience:&lt;/strong&gt; While there aren't many specific mentions of warranty claim experiences, the solid warranty terms align with Stanley's long-standing reputation for standing behind their hand tools.&lt;/li&gt;&lt;/ul&gt;&lt;br&gt;&lt;p&gt;&lt;strong&gt;Bottom line:&lt;/strong&gt; The lifetime warranty on FatMax hammers is a significant value proposition that reflects Stanley's confidence in their product, though as with most lifetime warranties, normal wear and tear isn't covered.&lt;/p&gt;</t>
  </si>
  <si>
    <t xml:space="preserve">&lt;p&gt;&amp;lt;p&amp;gt;No sustainability claims or evidence found in these reviews. Users focused entirely on performance, durability, and build quality without mentioning materials sourcing, recyclability, or environmental impact.&amp;lt;/p&amp;gt;&amp;lt;ul&amp;gt;&amp;lt;li&amp;gt;&amp;lt;strong&amp;gt;No eco data:&amp;lt;/strong&amp;gt; Reviews discuss anti-vibration technology and tool longevity but zero mention of recycled materials or sustainable manufacturing&amp;lt;/li&amp;gt;&amp;lt;li&amp;gt;&amp;lt;strong&amp;gt;Durability focus only:&amp;lt;/strong&amp;gt; While users praise the solid steel construction and potential for long-term use, there&amp;#39;s no discussion of end-of-life recycling or repair programs&amp;lt;/li&amp;gt;&amp;lt;li&amp;gt;&amp;lt;strong&amp;gt;Missing green metrics:&amp;lt;/strong&amp;gt; No reviewer comments on packaging waste, carbon footprint, or whether Stanley offers any sustainability initiatives for this product line&amp;lt;/li&amp;gt;&amp;lt;/ul&amp;gt;&amp;lt;br&amp;gt;&amp;lt;p&amp;gt;&amp;lt;strong&amp;gt;Bottom line:&amp;lt;/strong&amp;gt; Can&amp;#39;t evaluate sustainability without data. The FatMax hammer might last years, but lasting long doesn&amp;#39;t automatically mean eco-friendly without knowing material sources or disposal options.&amp;lt;/p&amp;gt;&lt;/p&gt;
</t>
  </si>
  <si>
    <t>&lt;p&gt;The Stanley FatMax Anti-Vibe Hammer receives positive feedback from the BIFL community, particularly praised for demolition work and durability. The vibration-reducing technology is its standout feature.&lt;/p&gt;&lt;ul&gt;&lt;li&gt;&lt;strong&gt;Durability:&lt;/strong&gt; Many users report years of solid use without issues, including one who mentioned 7+ years of home demo and regular use with no rust spots.&lt;/li&gt;&lt;li&gt;&lt;strong&gt;Value proposition:&lt;/strong&gt; Frequently described as an excellent mid-tier option between cheap disposable tools and premium professional brands like Stiletto or Martinez.&lt;/li&gt;&lt;li&gt;&lt;strong&gt;Common criticism:&lt;/strong&gt; Some professionals report the waffle pattern on framing versions wearing smooth quickly under intense daily use, limiting its appeal for specialized professional applications.&lt;/li&gt;&lt;/ul&gt;&lt;br&gt;&lt;p&gt;&lt;strong&gt;Bottom line:&lt;/strong&gt; A well-regarded, durable demolition and general-purpose hammer that represents good value at around $40, though not quite reaching the BIFL status of premium professional brands for daily intensive use.&lt;/p&gt;</t>
  </si>
  <si>
    <t>The Stanley FatMax Anti-Vibe Hammer (8.0/10) is a solid mid-tier performer that delivers exceptional value for DIYers and weekend warriors. Its one-piece steel construction and effective anti-vibration technology make it a durable, comfortable workhorse backed by a lifetime warranty. While not quite reaching the BIFL status of premium professional brands for daily intensive use, it's a reliable tool that should serve homeowners and occasional users for many years. At around $40, it hits the sweet spot between disposable hardware store hammers and $200+ professional models.</t>
  </si>
  <si>
    <t>"One-piece steel construction shows minimal wear after 7+ years of regular use, though some pros report the waffle face wearing smooth prematurely</t>
  </si>
  <si>
    <t>Virtually nothing to repair thanks to solid construction with no separation points—the lifetime warranty covers legitimate defects</t>
  </si>
  <si>
    <t>Limited Lifetime Warranty provides solid coverage for original purchasers, excluding normal wear and tear</t>
  </si>
  <si>
    <t>Exceptional value at $40, delivering performance that punches well above its price point for non-daily users</t>
  </si>
  <si>
    <t>Community consensus: perfect for demolition work and DIYers, but professionals putting in daily hours may need to invest in premium brands</t>
  </si>
  <si>
    <t>The Stanley FatMax Anti-Vibe Hammer features solid steel construction designed for years of reliable service. Its vibration reduction technology minimizes impact shock during heavy-duty tasks, making it comfortable for extended use. The balanced weight distribution and durable grip offer excellent control for everything from general carpentry to demolition work. This mid-tier workhorse delivers professional-grade performance at a practical price point.</t>
  </si>
  <si>
    <t>7-10 years for regular DIY use, potentially 20+ years for occasional home use with proper care</t>
  </si>
  <si>
    <t>What is the handle type of the Stanley FatMax Anti-Vibe Hammer?</t>
  </si>
  <si>
    <t>The Stanley FatMax Anti-Vibe Hammer features a fiberglass handle, designed to reduce vibration and increase durability in use.</t>
  </si>
  <si>
    <t>What is the weight and size of the Stanley FatMax Anti-Vibe Hammer head?</t>
  </si>
  <si>
    <t>The hammer head weight varies by model but common versions include 8 lb for the sledge hammer and 28 oz for framing hammers, with overall lengths ranging from 13 inches to 30 inches depending on the type.</t>
  </si>
  <si>
    <t>What technology does the Stanley FatMax Anti-Vibe Hammer use to reduce vibration?</t>
  </si>
  <si>
    <t>The Stanley FatMax Anti-Vibe Hammer uses proprietary Anti-Vibe technology, including a tuning fork design that reduces vibration and arm fatigue during use.</t>
  </si>
  <si>
    <t>Does the Stanley FatMax Anti-Vibe Hammer offer any special features for nail starting?</t>
  </si>
  <si>
    <t>Certain models of the FatMax Anti-Vibe Framing Hammer include a Magnetic Nail Start feature that allows for easier nail placement and increased reach.</t>
  </si>
  <si>
    <t>Is there a warranty available for the Stanley FatMax Anti-Vibe Hammer?</t>
  </si>
  <si>
    <t>Stanley provides a limited lifetime warranty on the FatMax Anti-Vibe Hammer, covering defects in materials or workmanship.</t>
  </si>
  <si>
    <t>Anti-vibration technology genuinely reduces hand strain</t>
  </si>
  <si>
    <t>Solid steel construction lasts many years</t>
  </si>
  <si>
    <t>Excellent for demolition work</t>
  </si>
  <si>
    <t>Waffle face wears smooth with heavy use</t>
  </si>
  <si>
    <t>Quality control inconsistencies between batches</t>
  </si>
  <si>
    <t>Not professional-grade for daily intensive use</t>
  </si>
  <si>
    <t>{"frequency":{"frequency":"After each use","description":"Regular maintenance after each use prevents rust, maintains grip integrity, and ensures optimal performance and safety during future use."},"steps":[{"step":1,"title":"Clean","icon":"clean","description":"Wipe down the hammer head and handle with a clean, dry cloth to remove dirt, dust, and debris after each use. For stubborn dirt, use a soft brush. Ensure the hammer is completely dry to prevent rust formation.","products":[{"name":"Soft-bristle cleaning brush","price":"$5-10"},{"name":"Clean cotton cloth or rag","price":"$3-5"}]},{"step":2,"title":"Condition / Maintain","icon":"condition","description":"Apply a light coat of oil to the metal parts, especially after exposure to moisture, for long-term rust prevention and protection in humid environments. Periodically inspect the Anti-Vibe handle grip for signs of wear, tears, or looseness, and discontinue use if damage is detected.","products":[{"name":"Light machine oil or rust prevention oil","price":"$8-12"}]},{"step":3,"title":"Protect / Store","icon":"protect","description":"Store the hammer in a dry, cool place away from direct sunlight and extreme temperatures. Hang the hammer by its handle or store it in a tool box to protect the head and grip from damage and environmental exposure.","products":[]}]}</t>
  </si>
  <si>
    <t>Search results indicate Stanley manufactures select products in the USA with global materials, but do not specify the manufacturing location for FatMax Anti-Vibe Hammers</t>
  </si>
  <si>
    <t>anti-vibration hammer, fatmax hammer, durable hand tool, steel construction, demolition hammer, carpentry tool, stanley tools, lifetime warranty, ergonomic hammer, home improvement</t>
  </si>
  <si>
    <t>Home renovation projects, Demolition work, Framing and carpentry, Driving large nails, DIY furniture building</t>
  </si>
  <si>
    <t>""Finally, something built right - great for driving big nails in big timbers and awesome for demo because it's only forty dollars." – Reddit user</t>
  </si>
  <si>
    <t>The waffle face went smooth after just one week of professional framing, turning it almost glass-like." – Professional framer</t>
  </si>
  <si>
    <t>Spec Ops</t>
  </si>
  <si>
    <t>Framing Hammer</t>
  </si>
  <si>
    <t>https://www.amazon.com/Spec-Ops-Framing-Shock-Absorbing-Veterans/dp/B089S9B49G/ref=sr_1_1?crid=C6QOQVN58D9A&amp;dib=eyJ2IjoiMSJ9.oEk1CJkI1mr7vzHK6y23XSidYUALYblFEd1S_AVqywpZ6sk02rTA6omAZptMmTzltdbrrwAV_rm0zlsw-ZDYvxbZeGpeA7cdWvlEBj1les0B_z-Eh2RE5iMzt25A54xRNEBM7Yor_QETNXBhiBOnsPy72JidPYo5STtPk6inY2OmkzUkF9PPRiWuFi8v21jZnPKH9MkP7hBOPsl0pHh8WexsrReN9bfWtWBPNmcjeRX5BgWU3gpvZc-OWfbvP-KWi294H4meS1cH7xbH744J1gEOP9Q_U7wk8WRuNssFAHI.NtqwnqfUuLy4m2DgtwMRsYL-rCr7XNytoHXRMkmrqJ0&amp;dib_tag=se&amp;keywords=Spec+Ops+Framing+Hammer&amp;qid=1764497620&amp;sprefix=spec+ops+framing+hammer%2Caps%2C389&amp;sr=8-1</t>
  </si>
  <si>
    <t>https://amzn.to/49NXg3l</t>
  </si>
  <si>
    <t>B089S9B49G</t>
  </si>
  <si>
    <t>https://docs.google.com/document/d/1ZywIDFh_7dghYZiDUixNjpQIsAymzEeJLPZviFENGWw</t>
  </si>
  <si>
    <t>https://docs.google.com/document/d/19eBnFZbSACixDawK1oxLVEDNG7LotE9vPYV3Fpfa4uc/edit</t>
  </si>
  <si>
    <t>https://docs.google.com/document/d/1jO7grLQUxthp-q4SIQ_0GX4sWVpwPUds5mlM267GSOk/edit</t>
  </si>
  <si>
    <t>https://docs.google.com/document/d/1JIcsjqUrVikAedNDeYIDyKbUHt0P-0iYDhtoMQzr7tU/edit</t>
  </si>
  <si>
    <t>https://www.amazon.com/stores/SpecOps/page/5977C64B-AD60-4361-9681-1C0E25E80620?lp_asin=B089S9B49G&amp;ref_=ast_bln&amp;store_ref=bl_ast_dp_brandLogo_sto</t>
  </si>
  <si>
    <t>https://m.media-amazon.com/images/I/61rWuUHirzL._AC_SL1500_.jpg</t>
  </si>
  <si>
    <t>https://m.media-amazon.com/images/I/61rWuUHirzL._AC_SL1500_.jpg, https://m.media-amazon.com/images/I/71YtUcazCUL._AC_SL1500_.jpg, https://m.media-amazon.com/images/I/711pF3BTY4L._AC_SL1500_.jpg, https://m.media-amazon.com/images/I/91LxDpZPgZL._AC_SL1500_.jpg, https://m.media-amazon.com/images/I/71vlzsMwB3L._AC_SL1500_.jpg, https://m.media-amazon.com/images/I/71XBhGjV1IL._AC_SL1500_.jpg, https://m.media-amazon.com/images/I/816lUsgWjaL._AC_SL1500_.jpg, https://m.media-amazon.com/images/I/71IaWBevQCL._AC_SL1500_.jpg</t>
  </si>
  <si>
    <t>25% lighter head for sniper-controlled swing Ballistically balanced for maximum striking power Shock-absorbing, MOA grip for precision accuracy and less sting Magnetic nail starter for rapid nail driving Compatible with SRS retention lanyards for added safety Versatile rip claw for demo, nail removal, and splitting Heat-treated, milled face design for improved angled nail drive 100’ drop-tested to ensure durability on the toughest jobsites Limited lifetime warranty</t>
  </si>
  <si>
    <t>Meet the ultimate jobsite wingman. Purposefully engineered for elite builders, contractors, and tradesmen, the Spec Ops 22 oz. Framing Hammer delivers failsafe performance and power on every mission. With an aerodynamic, high-carbon steel head that’s 25% lighter and a ballistically balanced design, this hammer provides sniper-controlled swings at maximum velocity, and brute, unadulterated striking power that puts old-school, heavy hammers to shame. For optimum vibration reduction, the bi-material handle is built with a rugged frame and a camo-textured, MOA grip that absorbs shock and lessens sting even when nailing into the hardest materials like engineered beams. To help you work faster, safer, and more precisely, this hammer features a magnetic nail starter for rapid driving while extending overhead reach and range, a milled face for improved nail grip, and a lanyard hole for compatibility with SRS Safety Retention Systems. This framing hammer also features a versatile rip claw for precision demo, nail removal, and splitting. And with a guarantee to deliver a lifetime of mission capability on the world’s toughest jobsites, this hammer is forged with heat-treated, high carbon steel and drop tested at 100 feet to surpass MIL-SPEC standard. All Spec Ops tools are backed by our five-star, hassle-free lifetime warranty, and with each purchase made, we support our nation’s heroes by donating 3% of proceeds to veteran and first responder causes</t>
  </si>
  <si>
    <t>Heat-Treated Steel</t>
  </si>
  <si>
    <t>25% lighter head for sniper-controlled swing</t>
  </si>
  <si>
    <t>Ballistically balanced for maximum striking power</t>
  </si>
  <si>
    <t>Shock-absorbing, MOA grip for precision accuracy and less sting</t>
  </si>
  <si>
    <t>Magnetic nail starter for rapid nail driving</t>
  </si>
  <si>
    <t>Compatible with SRS retention lanyards for added safety</t>
  </si>
  <si>
    <t>&lt;p&gt;This hammer has earned its stripes through years of punishment from pros and their families. Real durability evidence here, folks.&lt;/p&gt;&lt;ul&gt;&lt;li&gt;&lt;strong&gt;Battle-tested build:&lt;/strong&gt; A maintenance worker reports swinging it at everything alongside three sons and a husband, and it's still going strong. That's multi-generational abuse testing right there.&lt;/li&gt;&lt;li&gt;&lt;strong&gt;Professional daily driver:&lt;/strong&gt; Multiple trades workers carry this as their go-to hammer, with one electrician saying they're literally the only one in their crew using it. When pros choose it for daily work, that speaks volumes.&lt;/li&gt;&lt;li&gt;&lt;strong&gt;Lifetime warranty backed:&lt;/strong&gt; Spec Ops stands behind it with a lifetime warranty against defects. While the honor system approach means they'll deny claims for obvious abuse, they're confident enough to guarantee the materials and workmanship forever.&lt;/li&gt;&lt;/ul&gt;&lt;br&gt;&lt;p&gt;&lt;strong&gt;Bottom line:&lt;/strong&gt; Finally, a hammer built for actual work. The weight might tire out weekend warriors, but for those who swing hammers for a living, this is the real deal. Just ignore the tacticool brand name that makes some pros roll their eyes.&lt;/p&gt;</t>
  </si>
  <si>
    <t>&lt;p&gt;This is a nearly ideal BIFL hand tool with simple construction and lifetime warranty support. The solid one-piece forged steel design means minimal failure points.&lt;/p&gt;&lt;ul&gt;&lt;li&gt;&lt;strong&gt;Durability:&lt;/strong&gt; Multiple users report years of professional and abuse-level use with no failures - one maintenance worker notes it survived being swung at everything by multiple family members.&lt;/li&gt;&lt;li&gt;&lt;strong&gt;Serviceability:&lt;/strong&gt; The only component likely needing replacement is the rubber grip, which appears replaceable with basic tools based on construction style typical of framing hammers.&lt;/li&gt;&lt;li&gt;&lt;strong&gt;Warranty:&lt;/strong&gt; Backed by lifetime warranty with straightforward replacement process requiring minimal documentation.&lt;/li&gt;&lt;/ul&gt;&lt;br&gt;&lt;p&gt;&lt;strong&gt;Bottom line:&lt;/strong&gt; Classic simple tool design with almost nothing to break and strong warranty support makes this extremely repairable when needed, though most users report it simply doesn't fail even under heavy professional use.&lt;/p&gt;</t>
  </si>
  <si>
    <t>&lt;p&gt;Spec Ops offers a limited lifetime warranty that appears legitimate and customer-friendly, with a straightforward claim process.&lt;/p&gt;&lt;ul&gt;&lt;li&gt;&lt;strong&gt;Coverage:&lt;/strong&gt; Limited lifetime warranty against defects in materials and workmanship for original purchaser only.&lt;/li&gt;&lt;li&gt;&lt;strong&gt;Process:&lt;/strong&gt; Two options - online replacement through account (ships in 1-3 days) or manual RMA process requiring proof of purchase.&lt;/li&gt;&lt;li&gt;&lt;strong&gt;Limitations:&lt;/strong&gt; Does not cover normal wear, misuse, or unauthorized modifications. Operates on an "honor system" with the company reserving right to deny replacement for user error.&lt;/li&gt;&lt;/ul&gt;&lt;br&gt;&lt;p&gt;&lt;strong&gt;Bottom line:&lt;/strong&gt; Above-average warranty with minimal hassle for legitimate defects, though the honor system approach gives Spec Ops some discretion in determining valid claims.&lt;/p&gt;</t>
  </si>
  <si>
    <t xml:space="preserve">&lt;p&gt;&amp;lt;p&amp;gt;No sustainability information found in user reviews. Neither Amazon nor Reddit reviewers mentioned eco-friendly materials, recycling programs, or environmental practices.&amp;lt;/p&amp;gt;&amp;lt;ul&amp;gt;&amp;lt;li&amp;gt;&amp;lt;strong&amp;gt;Missing Data:&amp;lt;/strong&amp;gt; Zero mentions of recycled materials, responsible sourcing, or end-of-life disposal options across all reviews analyzed&amp;lt;/li&amp;gt;&amp;lt;li&amp;gt;&amp;lt;strong&amp;gt;Durability Signal:&amp;lt;/strong&amp;gt; One reviewer notes the hammer survived years of heavy use by multiple family members, suggesting it won&amp;#39;t need frequent replacement&amp;lt;/li&amp;gt;&amp;lt;li&amp;gt;&amp;lt;strong&amp;gt;Lifetime Warranty:&amp;lt;/strong&amp;gt; The manufacturer backs the product with a lifetime warranty, which encourages repair over replacement when defects occur&amp;lt;/li&amp;gt;&amp;lt;/ul&amp;gt;&amp;lt;br&amp;gt;&amp;lt;p&amp;gt;&amp;lt;strong&amp;gt;Bottom line:&amp;lt;/strong&amp;gt; While built to last (reducing waste through longevity), the Spec Ops hammer shows no evidence of sustainable manufacturing or materials based on available reviews.&amp;lt;/p&amp;gt;&lt;/p&gt;
</t>
  </si>
  <si>
    <t>&lt;p&gt;Mixed BIFL reception with curious community divide. Amazon reviewers love it, particularly praising durability and ergonomics, while Reddit shows professional skepticism about the tactical branding but functional acceptance.&lt;/p&gt;&lt;ul&gt;&lt;li&gt;&lt;strong&gt;Professional use:&lt;/strong&gt; Several tradespeople mention using it daily, suggesting functional quality despite brand name skepticism.&lt;/li&gt;&lt;li&gt;&lt;strong&gt;Durability wins:&lt;/strong&gt; Amazon reviews highlight extreme durability with one maintenance worker noting it survived years of abuse across multiple family members.&lt;/li&gt;&lt;li&gt;&lt;strong&gt;Branding controversy:&lt;/strong&gt; The "Spec Ops" name receives mockery from professionals while attracting tactical/prepper enthusiasts who value its perceived ruggedness.&lt;/li&gt;&lt;/ul&gt;&lt;br&gt;&lt;p&gt;&lt;strong&gt;Bottom line:&lt;/strong&gt; Functionally solid tool with proven durability, but the tactical marketing creates credibility issues among serious tradespeople despite actual performance.&lt;/p&gt;</t>
  </si>
  <si>
    <t>The Spec Ops hammer earns its BIFL status through exceptional durability and repairability, with professionals confirming it withstands years of daily abuse. While the tactical branding raises eyebrows among tradespeople, the performance speaks for itself. The lifetime warranty provides solid backup, though sustainability remains an unknown. Ideal for serious users who need a reliable hammer that will outlast cheaper alternatives and possibly be passed down. Look past the marketing—this is a genuine workhorse tool built for generations of use.</t>
  </si>
  <si>
    <t>"Survives multi-generational abuse testing with professionals choosing it as their daily driver despite the tactical branding</t>
  </si>
  <si>
    <t>Simple one-piece forged design with minimal failure points; rubber grip appears to be the only serviceable part</t>
  </si>
  <si>
    <t>Lifetime warranty operates on an 'honor system' with straightforward claims process for legitimate defects</t>
  </si>
  <si>
    <t>Higher price justified by exceptional durability and professional-grade performance that weekend warriors might not fully utilize</t>
  </si>
  <si>
    <t>Functionality consistently praised across review platforms despite skepticism about the 'Spec Ops' marketing</t>
  </si>
  <si>
    <t>The Spec Ops Framing Hammer features a heat-treated steel construction built for professional durability. Its 25% lighter head allows for controlled swings while maintaining striking power. The shock-absorbing grip reduces fatigue, and the magnetic nail starter improves efficiency. This versatile tool combines the precision and reliability needed for daily jobsite performance with the longevity of a lifetime warranty.</t>
  </si>
  <si>
    <t>20+ years of professional use, potentially multi-generational with proper care</t>
  </si>
  <si>
    <t>What is the weight and head material of the Spec Ops Framing Hammer?</t>
  </si>
  <si>
    <t>The Spec Ops Framing Hammer typically comes in a 22-oz or 28-oz weight and features a high-carbon steel head that is heat-treated for durability and drop-tested at 100 feet to exceed MIL-SPEC standards.</t>
  </si>
  <si>
    <t>Does the Spec Ops Framing Hammer have a soft mallet cap?</t>
  </si>
  <si>
    <t>Yes, the milled face version of the Spec Ops Framing Hammer includes a removable Santoprene™ rubber mallet cap for non-marring applications such as setting concrete blocks or aligning deck boards.</t>
  </si>
  <si>
    <t>What type of grip does the Spec Ops Framing Hammer have?</t>
  </si>
  <si>
    <t>The hammer features a bi-material, shock-absorbing MOA grip made of polypropylene and TPR, designed to reduce vibration and sting for improved comfort and control.</t>
  </si>
  <si>
    <t>Is the Spec Ops Framing Hammer magnetic?</t>
  </si>
  <si>
    <t>Yes, the hammer includes a magnetic nail starter to help with rapid nail driving and improved overhead reach.</t>
  </si>
  <si>
    <t>What warranty does the Spec Ops Framing Hammer come with?</t>
  </si>
  <si>
    <t>The Spec Ops Framing Hammer is backed by a lifetime limited warranty, covering defects in materials and workmanship for the life of the tool.</t>
  </si>
  <si>
    <t>Exceptional durability even with heavy abuse</t>
  </si>
  <si>
    <t>Backed by straightforward lifetime warranty</t>
  </si>
  <si>
    <t>Preferred daily tool by professional tradespeople</t>
  </si>
  <si>
    <t>One-piece forged steel minimizes failure points</t>
  </si>
  <si>
    <t>Heavy weight may tire weekend users</t>
  </si>
  <si>
    <t>Tactical branding off-putting to professionals</t>
  </si>
  <si>
    <t>Limited to original purchaser warranty coverage</t>
  </si>
  <si>
    <t>No evidence of sustainable manufacturing practices</t>
  </si>
  <si>
    <t>{"frequency":{"frequency":"As Needed, at least twice a year","description":"Maintain the hammer handle condition and check for rust or looseness twice yearly or depending on use and environment."},"steps":[{"step":1,"title":"Clean","icon":"clean","description":"Wipe the steel head and handle with a clean, dry cloth after use to remove dirt and moisture. Avoid using harsh chemicals or soaking the hammer to prevent rust and handle damage.","products":[{"name":"Clean rag","price":"$2-5"}]},{"step":2,"title":"Condition / Maintain","icon":"condition","description":"Apply a light coat of boiled linseed oil to the wooden handle ends and head connection 1-2 times per year to keep the wood from drying out and loosening. For steel handles, visually inspect and wipe down to prevent rust.","products":[{"name":"Boiled Linseed Oil","price":"$8-12"}]},{"step":3,"title":"Protect / Store","icon":"protect","description":"Store the hammer in a dry location such as a toolbox or hammer rack to avoid moisture exposure and rust. Use silica gel packs or a dehumidifier in humid environments to further protect the tool.","products":[]}]}</t>
  </si>
  <si>
    <t>While Spec Ops Tools emphasizes USA support and donates to veteran causes, the search results do not explicitly state where the Framing Hammer is manufactured. One search result mentions 'Made in USA' as a filter option on their website, but this is not confirmed for the specific framing hammer product.</t>
  </si>
  <si>
    <t>framing hammer, heat-treated steel, shock-absorbing grip, magnetic nail starter, professional tool, lifetime warranty, demolition tool, lightweight hammer, durable hand tool, construction equipment</t>
  </si>
  <si>
    <t>Professional framing work, Home renovation projects, Heavy-duty construction, Demolition tasks, Nail driving and removal</t>
  </si>
  <si>
    <t>""A maintenance worker reports swinging it at everything alongside three sons and a husband, and it's still going strong." – Amazon reviewer</t>
  </si>
  <si>
    <t>When pros choose it for daily work, that speaks volumes, despite the tacticool brand name that makes some roll their eyes." – Reddit user</t>
  </si>
  <si>
    <t>Klein Tools</t>
  </si>
  <si>
    <t>Electrician's Hammer</t>
  </si>
  <si>
    <t>https://www.amazon.com/Straight-Claw-Fiberglass-Klein-Tools-H80718/dp/B09LHTKKMY/ref=sr_1_1?crid=383EV5UPPQ3DH&amp;dib=eyJ2IjoiMSJ9.dPRfqGSv47oeCKTmWnVrDp5bDtofdvX-wslQBAOlbuDItPEklxbvcVtXnLHCtpurC4SVYr8xfIDN0XKEnvMz1zyslTeQlYtKHwt3-2eU3qgzdrWdQkpG_enMRb548CTs0ps8YANAEg2MPBvqf-OuflJTx1KvgLu2dve4upFx5PYjpA9ym-NzJZ5AafJ7NocNvTP6RHF2cAbLoxPbAbRW3xek3WQtKN2QCjhZOeelI2LxXLysJUyGoMN9FJCLAtnIPJyb6R--AR9DRRfrhrYsha2QfLY_PtWXAJ8aWjTzmXM.zpHXPjKnaH9Yuaw737zhsjxUodByzg4I42eCfFAbbw0&amp;dib_tag=se&amp;keywords=Klein%2BTools%2BElectrician%27s%2BHammer&amp;qid=1764497754&amp;sprefix=klein%2Btools%2Belectrician%27s%2Bhammer%2Caps%2C368&amp;sr=8-1&amp;th=1</t>
  </si>
  <si>
    <t>https://amzn.to/48aoY9l</t>
  </si>
  <si>
    <t>B09LHTKKMY</t>
  </si>
  <si>
    <t>https://docs.google.com/document/d/1YL2rP0bCD0v8eiXiVKl8NbS_fITDkKQ3E_KV00gp2tE</t>
  </si>
  <si>
    <t>https://docs.google.com/document/d/1uywl5_eP_iYxJAkUhs-08cn7Qtu21wtEaJN0C7SJEMw/edit</t>
  </si>
  <si>
    <t>https://docs.google.com/document/d/1k_s8jx-VXmW0Tw-U7yBvrGFNzcYREdmqBCihHSbnVb4/edit</t>
  </si>
  <si>
    <t>https://docs.google.com/document/d/12bDDvmm3saEiqM8LtAXCXzB3Sr7qYgXfK-CU4TX1tJI/edit</t>
  </si>
  <si>
    <t>https://docs.google.com/document/d/1zLDpZ-iEU4l7eQmVsnNrY7CGV7bnvkETF3Lz5wYlEzU/edit</t>
  </si>
  <si>
    <t>https://www.amazon.com/stores/KleinTools/page/101B9B74-F1AC-43B9-9121-EA560DCC118E?lp_asin=B09LHTKKMY&amp;ref_=ast_bln&amp;store_ref=bl_ast_dp_brandLogo_sto</t>
  </si>
  <si>
    <t>https://m.media-amazon.com/images/I/41It6OLRg7L._AC_SL1000_.jpg</t>
  </si>
  <si>
    <t>https://m.media-amazon.com/images/I/41It6OLRg7L._AC_SL1000_.jpg, https://m.media-amazon.com/images/I/61KS2cEPFOL._AC_SL1000_.jpg, https://m.media-amazon.com/images/I/61OYwZCXUPL._AC_SL1000_.jpg, https://m.media-amazon.com/images/I/51MFWV33zsL._AC_SL1000_.jpg, https://m.media-amazon.com/images/I/61+hF7NtEUL._AC_SL1000_.jpg, https://m.media-amazon.com/images/I/61tVO7OLeDL._AC_SL1000_.jpg, https://m.media-amazon.com/images/I/71JhtNftP9L._AC_SL1000_.jpg, https://m.media-amazon.com/images/I/61x9IeBgunL._AC_SL1000_.jpg, https://m.media-amazon.com/images/I/61cN05oDkYL._AC_SL1000_.jpg, https://m.media-amazon.com/images/I/61fnQ81ogaL._AC_SL1000_.jpg, https://m.media-amazon.com/images/I/41yc7tEnPBL._AC_SL1000_.jpg, https://m.media-amazon.com/images/I/41iN7LZzGTL._AC_SL1000_.jpg, https://m.media-amazon.com/images/I/41P-hpw5oAL._AC_SL1000_.jpg, https://m.media-amazon.com/images/I/41OBOfZ1T5L._AC_SL1000_.jpg</t>
  </si>
  <si>
    <t>Straight-Claw Hammer with claw pulling feature for NM-B (Romex) staple removal High-strength fiberglass core for maximum shock absorption 18-Ounce forged steel head with smooth face for reduced marring Compact and lightweight for frequent use 15-Inch length handle with durable, non-slip grip for superior comfort</t>
  </si>
  <si>
    <t>The straight-claw on this Electrician's Hammer was engineered specifically for removing NM (Romex) staples. Made of high-strength fiberglass for optimal shock absorption, this professional hammer features an 18-ounce forged steel head with smooth head for reduced marring. The durable handle has a non-slip grip for comfort and a hang hole for tethering ability or hanging storage. For more than 160 years, Klein Tools has manufactured premium-quality, professional-grade hand tools that deliver the performance, durability and precision needed to get the job done right. Our family of engineers, workers and craftsman continue to put six generations of expertise into every tool we create by using only the highest quality materials, superior workmanship, and keeping manufacturing as close to home as we can. Klein isn't just the name of our company, it's also our family name. And since we're an American company that's family-owned and family-run, you know you can count on us to be here tomorrow. Klein Tools doesn't just make great products, we make great products that stand up to the demands of the professionals who use them every day ... Since 1857.</t>
  </si>
  <si>
    <t>Straight-Claw Hammer with claw pulling feature for NM-B (Romex) staple removal</t>
  </si>
  <si>
    <t>High-strength fiberglass core for maximum shock absorption</t>
  </si>
  <si>
    <t>18-Ounce forged steel head with smooth face for reduced marring</t>
  </si>
  <si>
    <t>Compact and lightweight for frequent use</t>
  </si>
  <si>
    <t>15-Inch length handle with durable, non-slip grip for superior comfort</t>
  </si>
  <si>
    <t>&lt;p&gt;Klein's electrician's hammer hits the sweet spot of specialized durability. With its forged steel head, shock-absorbing grip, and purpose-built design, it's built to survive years of electrical work abuse.&lt;/p&gt;&lt;ul&gt;&lt;li&gt;&lt;strong&gt;Trade-tested toughness:&lt;/strong&gt; Users report using it for years on farms and job sites with zero issues. One calls it the only hammer I carry with me now after proving itself in both electrical and fencing work.&lt;/li&gt;&lt;li&gt;&lt;strong&gt;Smart design choices:&lt;/strong&gt; The extended neck prevents handle damage when hammering in tight boxes, while the flat claws double as a prying tool. Multiple users confirm the 18oz head provides substantial striking force without causing fatigue.&lt;/li&gt;&lt;li&gt;&lt;strong&gt;Klein's reputation holds:&lt;/strong&gt; Reddit's electrician community views Klein as the professional standard, with tools expected to withstand being dropped off buildings and used as multi-purpose beaters. The 2-year warranty is shorter than ideal, but the brand's legacy suggests it'll outlast that coverage significantly.&lt;/li&gt;&lt;/ul&gt;&lt;br&gt;&lt;p&gt;&lt;strong&gt;Bottom line:&lt;/strong&gt; This is proper BIFL material for electricians. While the specialized design limits versatility, it excels at its intended purpose and should handle decades of professional use.&lt;/p&gt;</t>
  </si>
  <si>
    <t>&lt;p&gt;Klein's Electrician's Hammer stands out as highly repairable with exceptional durability. Made of solid forged steel with a simple rubber grip handle, it has minimal parts that could fail.&lt;/p&gt;&lt;ul&gt;&lt;li&gt;&lt;strong&gt;Replacement Parts:&lt;/strong&gt; Users report Klein offers full warranty support with replacement options within 2 years, and many users have hammers lasting decades without needing repair.&lt;/li&gt;&lt;li&gt;&lt;strong&gt;Repair Access:&lt;/strong&gt; The basic all-metal construction means no sealed components or complicated mechanisms. The handle grip can be rewrapped or replaced if worn using standard tools.&lt;/li&gt;&lt;li&gt;&lt;strong&gt;Long-term Support:&lt;/strong&gt; Multiple reports of electricians using these hammers for 5+ years of daily abuse including dropping from buildings onto concrete, suggesting minimal maintenance needs.&lt;/li&gt;&lt;/ul&gt;&lt;br&gt;&lt;p&gt;&lt;strong&gt;Bottom line:&lt;/strong&gt; A nearly indestructible tool with a simple design that allows for easy repair when needed, backed by Klein's established trade reputation for serviceability.&lt;/p&gt;</t>
  </si>
  <si>
    <t>&lt;p&gt;Klein Tools offers a standard 2-year warranty for their Electrician's Hammer, covering defects in materials and workmanship under normal use.&lt;/p&gt;&lt;ul&gt;&lt;li&gt;&lt;strong&gt;Claim Process:&lt;/strong&gt; Claims require proof of purchase from an authorized distributor and can be filed through local distributors or directly with Klein Tools.&lt;/li&gt;&lt;li&gt;&lt;strong&gt;Exclusions:&lt;/strong&gt; Warranty doesn't cover damage from alterations, misuse, improper handling, or normal wear and tear.&lt;/li&gt;&lt;li&gt;&lt;strong&gt;Brand Reputation:&lt;/strong&gt; Klein has strong standing in the electrical trade community with multiple reports of honoring warranties, though some users note occasional difficulty with big box retailers processing claims.&lt;/li&gt;&lt;/ul&gt;&lt;br&gt;&lt;p&gt;&lt;strong&gt;Bottom line:&lt;/strong&gt; Klein Tools provides reasonable 2-year coverage with a straightforward claim process, and their reputation suggests they generally honor legitimate warranty claims for tradespeople who depend on their tools.&lt;/p&gt;</t>
  </si>
  <si>
    <t xml:space="preserve">&lt;p&gt;&amp;lt;p&amp;gt;No sustainability information found in the reviews. Users praise the hammer&amp;#39;s durability and long-term value but don&amp;#39;t mention materials sourcing, manufacturing practices, or environmental considerations.&amp;lt;/p&amp;gt;&amp;lt;ul&amp;gt;&amp;lt;li&amp;gt;&amp;lt;strong&amp;gt;Durability signals:&amp;lt;/strong&amp;gt; Multiple users describe it as perfect and built to last, with one saying it&amp;#39;s the only hammer I carry with me now&amp;lt;/li&amp;gt;&amp;lt;li&amp;gt;&amp;lt;strong&amp;gt;Multi-functionality:&amp;lt;/strong&amp;gt; The specialized design replaces other tools, potentially reducing overall consumption&amp;lt;/li&amp;gt;&amp;lt;li&amp;gt;&amp;lt;strong&amp;gt;No eco data:&amp;lt;/strong&amp;gt; Reviews focus entirely on performance without addressing recyclability, packaging, or production methods&amp;lt;/li&amp;gt;&amp;lt;/ul&amp;gt;&amp;lt;br&amp;gt;&amp;lt;p&amp;gt;&amp;lt;strong&amp;gt;Bottom line:&amp;lt;/strong&amp;gt; While Klein Tools builds products that last (reducing replacement waste), the reviews provide zero insight into actual sustainability practices or materials.&amp;lt;/p&amp;gt;&lt;/p&gt;
</t>
  </si>
  <si>
    <t>&lt;p&gt;Klein Tools Electrician's Hammer has exceptional BIFL credibility across electrician communities, DIY forums, and professional reviews.&lt;/p&gt;&lt;ul&gt;&lt;li&gt;&lt;strong&gt;Purpose-built design:&lt;/strong&gt; The extended neck for driving nails in electrical boxes without hitting handles is repeatedly praised as essential for professionals.&lt;/li&gt;&lt;li&gt;&lt;strong&gt;Durability reputation:&lt;/strong&gt; Consistent with Klein's strong brand reputation in electrical trades where tools are expected to survive drops from heights and daily abuse.&lt;/li&gt;&lt;li&gt;&lt;strong&gt;Multi-functionality:&lt;/strong&gt; Many users report this becoming their only hammer, with the flat claws and V-notch for pulling staples making it versatile beyond electrical work.&lt;/li&gt;&lt;/ul&gt;&lt;br&gt;&lt;p&gt;&lt;strong&gt;Bottom line:&lt;/strong&gt; A true BIFL product with a devoted following among electricians who consider it a professional standard, with some saying it's the perfect hammer with no flaws.&lt;/p&gt;</t>
  </si>
  <si>
    <t>Klein's Electrician's Hammer earns its 8.5 BIFL rating as a purpose-built professional tool with exceptional durability and repairability. The forged steel construction with shock-absorbing grip creates a specialized hammer that excels for electricians but remains versatile enough for related tasks. While the 2-year warranty is underwhelming, the tool itself consistently outlasts this coverage by years or decades. This is the definitive choice for electrical professionals who need a reliable hammer that can withstand jobsite abuse while providing specialized functionality.</t>
  </si>
  <si>
    <t>"Forged steel head with extended neck prevents handle damage in tight spaces while providing substantial striking force without fatigue</t>
  </si>
  <si>
    <t>Simple all-metal construction with minimal failure points means decades of service with virtually no maintenance required</t>
  </si>
  <si>
    <t>2-year warranty is merely adequate, though Klein has a reputation for honoring legitimate claims from professionals</t>
  </si>
  <si>
    <t>Premium price justified by specialized features, exceptional durability, and multi-functionality that eliminates the need for multiple tools</t>
  </si>
  <si>
    <t>Near-universal praise from electricians who consistently report this hammer surviving years of professional abuse including drops from buildings</t>
  </si>
  <si>
    <t>Klein Tools Electrician's Hammer features an 18-ounce forged steel head and fiberglass core for maximum shock absorption. Purpose-built for electrical work with an extended neck to prevent handle damage in tight spaces, flat claws for prying, and a V-notch for pulling staples. The 15-inch handle includes a durable non-slip grip for superior comfort during frequent professional use.</t>
  </si>
  <si>
    <t>15-20+ years of professional use</t>
  </si>
  <si>
    <t>What are the key features of the Klein Tools Electrician's Hammer?</t>
  </si>
  <si>
    <t>The Klein Tools Electrician's Hammer features a high-strength fiberglass shaft for optimal shock absorption, a durable plastic-alloy jacketing to protect the neck, an 18 oz forged steel head, and a comfortable perforated neoprene grip. It is balanced and designed specifically for electrical work.</t>
  </si>
  <si>
    <t>What is the size and weight of the Klein Tools Electrician's Hammer?</t>
  </si>
  <si>
    <t>The hammer has an overall length of 15 inches (38.1 cm), a head weight of 18 ounces (510 g), and weighs approximately 1.9 pounds (0.8 kg).</t>
  </si>
  <si>
    <t>Is the Klein Tools Electrician's Hammer still in production?</t>
  </si>
  <si>
    <t>The Klein Tools Electrician's Straight-Claw Hammer model 807-18 has been discontinued and is no longer in production. There are newer models available as replacements.</t>
  </si>
  <si>
    <t>What makes this hammer suitable for electrical work?</t>
  </si>
  <si>
    <t>This hammer is designed with a narrow striking face and an extra-long neck ideal for reaching into outlet boxes and tight areas. Its fiberglass shaft absorbs shock and keeps the head tight, enhancing control and safety for electrical tasks.</t>
  </si>
  <si>
    <t>Does the hammer include any features for tool safety or convenience?</t>
  </si>
  <si>
    <t>Yes, the hammer includes a tether hole for securing the tool when working at height and a non-slip perforated neoprene grip for comfort and better handling.</t>
  </si>
  <si>
    <t>Forged steel head handles drops and abuse</t>
  </si>
  <si>
    <t>Extended neck prevents handle damage</t>
  </si>
  <si>
    <t>Flat claws double as prying tool</t>
  </si>
  <si>
    <t>Perfect for electrical box work</t>
  </si>
  <si>
    <t>Specialized design reduces versatility</t>
  </si>
  <si>
    <t>Higher price than standard hammers</t>
  </si>
  <si>
    <t>{"frequency":{"frequency":"As Needed","description":"Inspect and clean after each use or whenever dirt, debris, or wear is noticed to maintain tool safety and performance."},"steps":[{"step":1,"title":"Clean","icon":"clean","description":"Wipe the hammer down with a clean cloth after use to remove dirt, dust, and debris. Avoid soaking the fiberglass handle to prevent deterioration; mild soap and water can be used cautiously if needed.","products":[{"name":"Lint-Free Cleaning Cloth","price":"$5-10"},{"name":"Mild Dish Soap","price":"$3-5"}]},{"step":2,"title":"Condition / Maintain","icon":"condition","description":"Check the fiberglass handle and plastic-alloy jacketing for any signs of cracks or splintering. Ensure the hammerhead is tight on the handle and free of rust; light surface rust can be removed with fine steel wool and a rust inhibitor applied afterwards.","products":[{"name":"Light Rust Inhibitor Spray","price":"$8-15"},{"name":"Fine Steel Wool Pads","price":"$5-7"}]},{"step":3,"title":"Protect / Store","icon":"protect","description":"Store the hammer in a dry place away from moisture and extreme temperatures. Use the built-in tether hole for hanging storage to prevent handle damage and keep the tool accessible and safe.","products":[]}]}</t>
  </si>
  <si>
    <t>Klein Tools manufactures the majority of their products in the United States across multiple facilities. The company has never closed a US manufacturing facility and maintains strict American manufacturing standards for all their tools including hammers.</t>
  </si>
  <si>
    <t>electrician hammer, forged steel, professional tools, klein tools, shock-absorbing, electrical work, durable hammer, trade tools, construction equipment, specialty hammer</t>
  </si>
  <si>
    <t>Professional electrical installations, Driving nails in electrical boxes, Removing staples from wiring, Construction site work, Farm and fencing projects</t>
  </si>
  <si>
    <t>""The only hammer I carry with me now after proving itself in both electrical and fencing work." – Professional electrician</t>
  </si>
  <si>
    <t>Perfect hammer with no flaws, built to last and essential for professionals driving nails in electrical boxes." – Reddit user</t>
  </si>
  <si>
    <t>D3 Stainless Fry Pan</t>
  </si>
  <si>
    <t>https://www.amazon.com/All-Clad-Stainless-Dishwasher-Tri-Ply-Bonded/dp/B00FUF5K8W/ref=sr_1_1?crid=3TEFOUWCVY8K9&amp;dib=eyJ2IjoiMSJ9.kg4EnFARaqSLZUfmthUNzUBEnUs4ebP0OJjT6oc-DX4Y3Y0miYT7PxABV7nsYX1haIRZnAJK3EUKutuWHQTNkOelvBY5N8LzzDAUcclT90L8uFQU3tYDPKf2uUzDZaEBrVM4dT_4Kmzy9F_BYcLUbEi9doa-4mk-gx38260dNIF_7iEHU3XOLAdpuaJoROfFtby83qmsqFbuxnYlYyAVGgMJdZ5MzUOzF0i7x5Ot5ppdxV_WhQO4ci54Q6hTgWuE851M9J5ACuQ9AQ6UigAWyW17BUcYWrBAUdpaOoEpRyo.kUFzzIbpL4xaN_Jr3PaE0z3NQY8HCersBjV6Iv66ZD4&amp;dib_tag=se&amp;keywords=All-Clad+D3+Stainless+Fry+Pan&amp;qid=1764517749&amp;sprefix=all-clad+d3+stainless+fry+pan%2Caps%2C834&amp;sr=8-1</t>
  </si>
  <si>
    <t>https://amzn.to/4irmfeZ</t>
  </si>
  <si>
    <t>B00FUF5K8W</t>
  </si>
  <si>
    <t>https://docs.google.com/document/d/1CbKsH-yadFSWlzt4qiNkxWTTmA8W8qlaXwV8pQIBu70</t>
  </si>
  <si>
    <t>https://docs.google.com/document/d/1kmrK-DnSOcKpZ8hGXQvz90MBh8r1unPgPGpIyjXTYZs/edit</t>
  </si>
  <si>
    <t>https://docs.google.com/document/d/1TuJskha2KQ7Buebicdk2JjhP0c0PimHo286l7enfg1s/edit</t>
  </si>
  <si>
    <t>https://docs.google.com/document/d/1Kcb9r0je_9-ZJrfrWQfIEUf9HJkFFhVFHs2cgcbOoJ0/edit</t>
  </si>
  <si>
    <t>https://www.amazon.com/stores/All-Clad/page/55CFBD95-4806-4133-B83B-4A0F4B643884?lp_asin=B00FUF5K8W&amp;ref_=ast_bln&amp;store_ref=bl_ast_dp_brandLogo_sto</t>
  </si>
  <si>
    <t>https://m.media-amazon.com/images/I/61qy8gjLUbL._AC_SL1500_.jpg</t>
  </si>
  <si>
    <t>https://m.media-amazon.com/images/I/61qy8gjLUbL._AC_SL1500_.jpg, https://m.media-amazon.com/images/I/61b3V-Gur8L._AC_SL1500_.jpg, https://m.media-amazon.com/images/I/81IzJBFTIyL._AC_SL1500_.jpg, https://m.media-amazon.com/images/I/810GcxxbZ1L._AC_SL1500_.jpg, https://m.media-amazon.com/images/I/91KB9sFjqHL._AC_SL1500_.jpg, https://m.media-amazon.com/images/I/8143YvYeixL._AC_SL1500_.jpg, https://m.media-amazon.com/images/I/81jnA+toVgL._AC_SL1500_.jpg, https://m.media-amazon.com/images/I/81APwDSWoCL._AC_SL1500_.jpg</t>
  </si>
  <si>
    <t>8K+ bought in past month</t>
  </si>
  <si>
    <t>Premium 12-inch stainless steel fry pan with a lid, featuring a durable and versatile tri-ply construction for even heat distribution and retention, making it perfect for various cooking techniques. Fast and Even Heat - D3 tri-ply is fully bonded to the rim for professional performance &amp; durability. The high quality 18/10 stainless steel surface sears to perfection and is ideal to deglaze for pan sauces Design You Will Love - D3 has a professionally polished stainless steel finish. Our classic, double riveted stainless steel handles ensure a secure grip. Built to Last - Trusted by generations of chefs and backed by All-Clad's Limited Lifetime Warranty. Our cookware is oven &amp; broiler safe up to 600°F and compatible with any stovetop, including induction. Handwashing is recommended. Bonded, Engineered, &amp; Assembled in Canonsburg, PA - USA Since 1971.</t>
  </si>
  <si>
    <t>This 12-inch stainless steel pan is crafted to offer performance and versatility. Made from high-quality 18/10 stainless steel cookware, it features a durable Tri-Ply construction that provides even heat distribution and retention, suitable for a variety of cooking techniques. The sleek design of our frying pan stainless steel is enhanced by a polished finish and double riveted stainless steel handles for a secure grip. Built for longevity, our AllClad cookware is oven and broiler safe up to 600°F and can seamlessly transition between induction cooktops and traditional stovetops. Each steel pan for cooking is trusted by generations of chefs and backed by All-Clad's limited lifetime warranty. The flat base and flared sides make flipping and tossing a breeze, especially if you’re cooking at high heat. Ideal for those larger meals, the stainless steel 12 inch size is useful for both everyday cooking and special occasions. Part of the D3 Collection, this fry pan set has been bonded, engineered, and assembled in Canonsburg, PA, USA.. For longevity and to maintain the pristine condition of your fry pan with lid, we recommend hand washing with soap and a sponge.</t>
  </si>
  <si>
    <t>20.83 x 12.52 x 3.72 inches</t>
  </si>
  <si>
    <t>Premium 12-inch stainless steel fry pan with a lid, featuring a durable and versatile tri-ply construction for even heat distribution and retention, making it perfect for various cooking techniques.</t>
  </si>
  <si>
    <t>Fast and Even Heat - D3 tri-ply is fully bonded to the rim for professional performance &amp; durability. The high quality 18/10 stainless steel surface sears to perfection and is ideal to deglaze for pan sauces</t>
  </si>
  <si>
    <t>Cast Iron Cocotte</t>
  </si>
  <si>
    <t>https://www.amazon.com/Staub-11024105-Round-Cocotte-Turquoise/dp/B07F936GJD/ref=sr_1_1_mod_primary_new?crid=29X9UXHJA7JCX&amp;dib=eyJ2IjoiMSJ9._GzpeZsYJMvAoZLHnh3XmlE9ee8v5W_6A_umvWZmgA9IR6LfeVb3etIXRLuf7vHjJbwCGU3VRO3zT8vDajoC_WXhJIDvqBkcJ9HXjcT880IovymzWDeGrljvEF0YTmJwerajQ5FcV0b83MLtFfnejNz6NQcjDupkpWuY1hqU6xXiwFXAjLqBpNuITL_-STU2umqEKyThJrid4kRt09hn9MCGgDnrLVOPQrit-FE6BqtsXWZ7AJkh5lf3C8dM9B-ku1JnBSd3wtp-WXAnDSZjKLc0rz4UCQWdPzBJvH2p2e0.V0rZKrRkNqzdDIgwnZxiyatiB8vjbX0MqYc3BMh4bRA&amp;dib_tag=se&amp;keywords=Staub+Cast+Iron+Cocotte&amp;qid=1764517866&amp;sbo=RZvfv%2F%2FHxDF%2BO5021pAnSA%3D%3D&amp;sprefix=staub+cast+iron+cocotte%2Caps%2C669&amp;sr=8-1</t>
  </si>
  <si>
    <t>https://amzn.to/48cfMBn</t>
  </si>
  <si>
    <t>B07F936GJD</t>
  </si>
  <si>
    <t>FINISHED</t>
  </si>
  <si>
    <t>https://docs.google.com/document/d/1FSp5AlrKPbgtSF7I62m2G1DUG1TjvkpOHcGOBGJBFTw</t>
  </si>
  <si>
    <t>https://docs.google.com/document/d/1_C8q4Hp_hIXSADrmxt-b1Mx4fr2MNh_lEJeziBfJXyc/edit</t>
  </si>
  <si>
    <t>https://docs.google.com/document/d/15RoApEPilFPN_0b4pH82oDrf4Jgzm0M3u4gCAsx7d70/edit</t>
  </si>
  <si>
    <t>https://docs.google.com/document/d/1cy--LbjrA24WwtTD9HsKYDqnYAp2HbxHP1G1gYJHvvs/edit</t>
  </si>
  <si>
    <t>https://docs.google.com/document/d/1VwFf8d_JeopkZ-C00JslZpDTFNs0XYMdx2XxvbHHZk4/edit</t>
  </si>
  <si>
    <t>https://m.media-amazon.com/images/I/71h19QaBNdL._AC_SL1500_.jpg</t>
  </si>
  <si>
    <t>https://m.media-amazon.com/images/I/71h19QaBNdL._AC_SL1500_.jpg, https://m.media-amazon.com/images/I/81N1BZGPA6L._AC_SL1500_.jpg, https://m.media-amazon.com/images/I/71PbsFBm5nL._AC_SL1500_.jpg, https://m.media-amazon.com/images/I/81XQR6czBbL._AC_SL1500_.jpg, https://m.media-amazon.com/images/I/91IIV-Fxk5L._AC_SL1500_.jpg, https://m.media-amazon.com/images/I/81q1n9dPGZL._AC_SL1500_.jpg, https://m.media-amazon.com/images/I/818Q38UlRfL._AC_SL1500_.jpg, https://m.media-amazon.com/images/I/71di1alMc8L._AC_SL1500_.jpg, https://m.media-amazon.com/images/I/71otOGf6kXL._AC_SL1500_.jpg</t>
  </si>
  <si>
    <t>LOCKS IN FLAVOR AND MOISTURE: Cast iron tight-fitting lid features self-basting spikes that create a rain-forest effect, evenly returning juices to the food for tender, flavorful results. EXCEPTIONAL OVEN PERFORMANCE: Oven safe up to 900°F/482°C without lid; lids are oven safe up to 500°F/260°C, perfect for stovetop-to-oven cooking versatility. WORKS ON ALL COOKTOPS: Smooth enamel bottom is compatible with gas, electric, glass, ceramic, induction, and halogen stovetops. PERFECT BROWNING AND SEARING: Unique matte black enamel interior promotes superior heat retention and creates a natural nonstick surface for rich, even caramelization. EASY TO CLEAN AND DURABLE: Dishwasher safe for convenience; hand wash recommended to preserve the long-lasting enamel finish. BUILT FOR PERFORMANCE AND BEAUTY: Brass or nickel-plated knobs resist heat up to 464°F (240°C) and add an elegant touch to your kitchen. AUTHENTIC FRENCH CRAFTSMANSHIP: Made in France and developed with world-renowned chef Paul Bocuse for professional-quality results at home.</t>
  </si>
  <si>
    <t>The Stab cocotte is unsurpassed for slow-cooking meats and vegetables to tender perfection, and for simmering hearty stews and soups. Cast iron possesses exceptional heat-retaining qualities, so the pot heats evenly throughout. The innovative lid features tiny spikes on the interior that continually release condensed liquid back onto the food, yielding moist, flavorful results. Stab special matte black enamel interior and self-basting spiked lid perfect browning and braising for flavor-enhanced food. With their exquisite enamel finish, each piece transitions beautifully from the kitchen to the table. From Comfort food to sumptuous suppers, every dish is special when served in Stab. Stab enameled cast iron cookware is the choice of the world's best chefs. With exceptional durability, it is perfect for day-to-day use in both gourmet home kitchens and prestigious restaurants around the world. Built to last a lifetime, these Heirloom pieces can be passed from generation to generation.</t>
  </si>
  <si>
    <t>12"W x 6"H</t>
  </si>
  <si>
    <t>LOCKS IN FLAVOR AND MOISTURE: Cast iron tight-fitting lid features self-basting spikes that create a rain-forest effect, evenly returning juices to the food for tender, flavorful results.</t>
  </si>
  <si>
    <t>EXCEPTIONAL OVEN PERFORMANCE: Oven safe up to 900°F/482°C without lid; lids are oven safe up to 500°F/260°C, perfect for stovetop-to-oven cooking versatility.</t>
  </si>
  <si>
    <t>WORKS ON ALL COOKTOPS: Smooth enamel bottom is compatible with gas, electric, glass, ceramic, induction, and halogen stovetops.</t>
  </si>
  <si>
    <t>PERFECT BROWNING AND SEARING: Unique matte black enamel interior promotes superior heat retention and creates a natural nonstick surface for rich, even caramelization.</t>
  </si>
  <si>
    <t>EASY TO CLEAN AND DURABLE: Dishwasher safe for convenience; hand wash recommended to preserve the long-lasting enamel finish.</t>
  </si>
  <si>
    <t>Demeyere</t>
  </si>
  <si>
    <t>Atlantis Stainless Cookware</t>
  </si>
  <si>
    <t>https://www.amazon.com/Demeyere-Atlantis-10-pc-Stainless-Cookware/dp/B084D6K6CB/ref=sr_1_6?crid=56OE2WGTV3UJ&amp;dib=eyJ2IjoiMSJ9.Cct_owwzHAHRsjv9-KKAs2bqqoofCn_bhh4GJEOFTqDumEb-kDAZ2vX5RLzTCNzHeVepCymE7MRj5jMHaVKCqFNDKNtgC1FW6AeuDndsSI6o-uRyU8O3n14rlE4pF5xhNNtkeZbxo3UrezvsgEsubZtFiCvUKqdY2BEu5M91hfA8oC0dwIGv5_NkNkE9rH1giI8pz1Kbx4sjVO-JFbh9fqTGsWf7THglLgsyZ1nrWZaTXXZL1aZ4qI70xfr3wKronOdk5PMHiCkU-WkaiqidtsCRYGb6mlQAaaLVZNJe8Pk.iXhg1YNaIakmMtoVyFK7A9IOKjRSZE5ccdId2UHfs_M&amp;dib_tag=se&amp;keywords=Demeyere%2BAtlantis%2BStainless%2BCookware&amp;qid=1764517902&amp;sprefix=demeyere%2Batlantis%2Bstainless%2Bcookware%2Caps%2C782&amp;sr=8-6&amp;th=1</t>
  </si>
  <si>
    <t>https://amzn.to/48rDR68</t>
  </si>
  <si>
    <t>B084D6K6CB</t>
  </si>
  <si>
    <t>https://docs.google.com/document/d/10PnuAv7SHTWR3sY_3fHZkqNvs6SEOSkPvlMo3-_AIRI</t>
  </si>
  <si>
    <t>https://docs.google.com/document/d/1N0F0GXdcE0SKXUa9Sj3__AVgdqHQ5kfohp-9kLvARmo/edit</t>
  </si>
  <si>
    <t>https://docs.google.com/document/d/1mbQ5Xk1lb8O-m6ljtz10xwtY-WmGy5lL7QiJzwtkigU/edit</t>
  </si>
  <si>
    <t>https://docs.google.com/document/d/1OA9611EdOVxd8IBsm2AYpuvP0Veseir875ya3uf_zk0/edit</t>
  </si>
  <si>
    <t>https://docs.google.com/document/d/1ee1wlDzDQgJUP1puekgySENHcIcj9PLosI87ziVtC74/edit</t>
  </si>
  <si>
    <t>https://www.amazon.com/Demeyere/b/ref=bl_dp_s_web_3024078011?ie=UTF8&amp;node=3024078011&amp;field-lbr_brands_browse-bin=Demeyere</t>
  </si>
  <si>
    <t>https://m.media-amazon.com/images/I/716YJwKxehL._AC_SL1500_.jpg</t>
  </si>
  <si>
    <t>https://m.media-amazon.com/images/I/716YJwKxehL._AC_SL1500_.jpg, https://m.media-amazon.com/images/I/81BgHdfhoxL._AC_SL1500_.jpg, https://m.media-amazon.com/images/I/71XGmopu9fL._AC_SL1500_.jpg, https://m.media-amazon.com/images/I/81uDb43tuUL._AC_SL1500_.jpg, https://m.media-amazon.com/images/I/81SbWE6W2rL._AC_SL1500_.jpg, https://m.media-amazon.com/images/I/71UUO89cIGL._AC_SL1500_.jpg, https://m.media-amazon.com/images/I/816mDETAafL._AC_SL1500_.jpg, https://m.media-amazon.com/images/I/81Czhvte9SL._AC_SL1500_.jpg, https://m.media-amazon.com/images/I/91bC0OA23hL._AC_SL1500_.jpg</t>
  </si>
  <si>
    <t>Set Includes: 9.4" Stainless Steel Fry Pan, 11" Stainless Steel Fry Pan with Helper Handle, 5.1-qt Stainless Steel Sauté Pan with Helper Handle, 1.6-qt Stainless Steel Saucepan, 3.2-qt Stainless Steel Saucepan, 5.5-qt Stainless Steel Dutch Oven Manufactured in Belgium Impressive 7-ply construction Patented Silvinox surface treatment - stainless steel maintains silvery finish, resists fingerprints and is easy to clean Flatbase stability - pan won't warp when heated</t>
  </si>
  <si>
    <t>Demeyere Atlantis appeals to professional and home chefs for its exceptional performance and elegant design. The 7-layer construction provides unparalleled frying, perfect browning, and guarantees exceptional heat distribution and retention.The straight sided pans boast a 7-layer base, InductoSeal, whose copper disk ensures impressive heat conduction. Flared pans have specialized 7-Ply Material, boasting an aluminum core, is used up to the edge so that heat is spread evenly over the entire surface of the pan. Proprietary technology ensures the base stays flat even when heated. The patented Silvinox surface treatment maintains the beautiful silvery white matte appearance. Enjoy easy maneuverability with the stay-cool, welded handles while the rolled rims encourage dripless pouring.</t>
  </si>
  <si>
    <t>7-Ply Stainless Steel</t>
  </si>
  <si>
    <t>25 x 15 x 10 inches</t>
  </si>
  <si>
    <t>Set Includes: 9.4" Stainless Steel Fry Pan, 11" Stainless Steel Fry Pan with Helper Handle, 5.1-qt Stainless Steel Sauté Pan with Helper Handle, 1.6-qt Stainless Steel Saucepan, 3.2-qt Stainless Steel Saucepan, 5.5-qt Stainless Steel Dutch Oven</t>
  </si>
  <si>
    <t>Manufactured in Belgium</t>
  </si>
  <si>
    <t>Impressive 7-ply construction</t>
  </si>
  <si>
    <t>Patented Silvinox surface treatment - stainless steel maintains silvery finish, resists fingerprints and is easy to clean</t>
  </si>
  <si>
    <t>Flatbase stability - pan won't warp when heated</t>
  </si>
  <si>
    <t>Tramontina</t>
  </si>
  <si>
    <t>Tri-Ply Clad Stainless</t>
  </si>
  <si>
    <t>https://www.amazon.com/Tramontina-80116-005DS-Induction-Ready-NSF-Certified/dp/B00JAP2IPQ/ref=sr_1_1_sspa?crid=RJBDF0JYAVVW&amp;dib=eyJ2IjoiMSJ9.-IrLCTXXuE5DZKKG08T-NP87Fmz_UCSJj8bsD-QsznECuOehKF-ZHhpYa_e9zrPz0qOimfrVIwfahBRMbmbvom8YvyieXmwvePRMInRMDC721i9ttuSX42Tryjo0JFGVSPgbPAPOx8JlH0Fs_9XGtQW5zyq1qh6r3wiRNnHDT3TCPPqFuM9gSt6gTMfA9QDiRFYZNiNIkNR3qZiJCKR5WzLp_qft32CHZqkGZHTfFCdVKNE82KxP3_1BNAi7NwGk4HLM49PF5fcIkh7uHlRZ81NNmTVK48x77easPiKoQoY.7RnPgoWLoAe_3aC4i863wCwLHyPPTmm7S7OVOhSq3Ws&amp;dib_tag=se&amp;keywords=Tramontina%2BTri-Ply%2BClad%2BStainless&amp;qid=1764517964&amp;sprefix=tramontina%2Btri-ply%2Bclad%2Bstainless%2Caps%2C670&amp;sr=8-1-spons&amp;sp_csd=d2lkZ2V0TmFtZT1zcF9hdGY&amp;th=1</t>
  </si>
  <si>
    <t>https://amzn.to/3KxRBEe</t>
  </si>
  <si>
    <t>B00JAP2IPQ</t>
  </si>
  <si>
    <t>https://docs.google.com/document/d/1X9aGmLIEzOkzFgtJlcS4mVCZv32qy0VAA_VKq2l6l2M</t>
  </si>
  <si>
    <t>https://docs.google.com/document/d/145EOvilbfidWaH-COPZPsAj1dZNwWnOLCMwoFX_JYyM/edit</t>
  </si>
  <si>
    <t>https://docs.google.com/document/d/1x-6N9zNoicygXQPOjj7mXCAdErMv6-U2-eDKzKdLeCM/edit</t>
  </si>
  <si>
    <t>https://docs.google.com/document/d/1pJ5WYga7gcYkD0Xn5Aq8CAdReMDqkv8uegZYOYqBqc8/edit</t>
  </si>
  <si>
    <t>https://docs.google.com/document/d/1BLJMk8qowHOd_xUMkl9AmO2Xo41GAI98qujZ_9t_20Q/edit</t>
  </si>
  <si>
    <t>https://www.amazon.com/stores/Tramontina/page/A757C2CF-D5AB-42A9-ACD6-8287ADD1A249?lp_asin=B00JAP2IPQ&amp;ref_=ast_bln&amp;store_ref=bl_ast_dp_brandLogo_sto</t>
  </si>
  <si>
    <t>https://m.media-amazon.com/images/I/610-o7GdJvL._AC_SL1500_.jpg</t>
  </si>
  <si>
    <t>https://m.media-amazon.com/images/I/610-o7GdJvL._AC_SL1500_.jpg, https://m.media-amazon.com/images/I/51e2DDq2rtL._AC_SL1500_.jpg, https://m.media-amazon.com/images/I/A1w3+f3qnEL._AC_SL1500_.jpg, https://m.media-amazon.com/images/I/91M5lstZsDS._AC_SL1500_.jpg, https://m.media-amazon.com/images/I/91Lcsw-vWFS._AC_SL1500_.jpg, https://m.media-amazon.com/images/I/8141LSJVfZL._AC_SL1500_.jpg, https://m.media-amazon.com/images/I/716uAs4rtiL._AC_SL1500_.jpg</t>
  </si>
  <si>
    <t>Tri-ply construction: For precise heat distribution and top-notch cooking performance for any kitchen Durable 18/10 stainless steel: With an aluminum core for fast, even heating. Perfect 10-inch size: Ideal egg pan for making omelettes, and larger servings Works on all cooktops: Including induction; oven-safe up to 500°F Comfortable, ergonomic handle: Made of riveted stainless steel for a secure grip NSF-certified fry pan: For professional safety standards; dishwasher-safe for easy cleaning Lifetime warranty included: Crafted in Brazil for lasting quality and reliability</t>
  </si>
  <si>
    <t>Upgrade your kitchen with the Tramontina 10-Inch Tri-Ply Clad Stainless Steel Fry Pan, designed for home chefs seeking professional results. Its tri-ply construction includes an aluminum core between two layers of premium 18/10 stainless steel, the all-clad vessel ensures even heat distribution and precise cooking. This 10-inch pan is perfect for everyday meals and gourmet recipes, offering ample space for searing, frying, or preparing delicate dishes like omelettes or fish. This fry pan is made without PTFE/PFAS, ensuring healthier cooking. this cladded pan is compatible all cooktops—gas, electric, ceramic, and induction—and is oven-safe up to 500°F for versatile cooking options. The riveted stainless steel handle provides a secure, comfortable grip. NSF-certified for safety and quality, it’s built to last and dishwasher-safe for easy cleanup, though handwashing is recommended. Trust Tramontina for durable, high-performance cookware that meets your cooking needs.</t>
  </si>
  <si>
    <t>18.25 x 10.5 x 1.88 inches</t>
  </si>
  <si>
    <t>Tri-ply construction: For precise heat distribution and top-notch cooking performance for any kitchen</t>
  </si>
  <si>
    <t>Durable 18/10 stainless steel: With an aluminum core for fast, even heating.</t>
  </si>
  <si>
    <t>Perfect 10-inch size: Ideal egg pan for making omelettes, and larger servings</t>
  </si>
  <si>
    <t>Works on all cooktops: Including induction; oven-safe up to 500°F</t>
  </si>
  <si>
    <t>Comfortable, ergonomic handle: Made of riveted stainless steel for a secure grip</t>
  </si>
  <si>
    <t>Matfer Bourgeat</t>
  </si>
  <si>
    <t>Black Steel Pan</t>
  </si>
  <si>
    <t>https://www.amazon.com/gp/aw/d/B000KENOTK/?_encoding=UTF8&amp;pd_rd_plhdr=t&amp;aaxitk=258850d2a5e77d0c14afc9004d34b18c&amp;hsa_cr_id=0&amp;qid=1764518011&amp;sr=1-1-9e67e56a-6f64-441f-a281-df67fc737124&amp;ref_=sbx_s_sparkle_sbtcd_asin_0_title&amp;pd_rd_w=BWlSN&amp;content-id=amzn1.sym.9f2b2b9e-47e9-4764-a4dc-2be2f6fca36d%3Aamzn1.sym.9f2b2b9e-47e9-4764-a4dc-2be2f6fca36d&amp;pf_rd_p=9f2b2b9e-47e9-4764-a4dc-2be2f6fca36d&amp;pf_rd_r=MMK9PK4Z4WJ8KAG42PXS&amp;pd_rd_wg=ieCNA&amp;pd_rd_r=974b4b6d-244a-43ea-b61a-871580c67c0f&amp;th=1</t>
  </si>
  <si>
    <t>https://amzn.to/3Mi5CXb</t>
  </si>
  <si>
    <t>https://docs.google.com/document/d/19sgT_negd_anz--Rg7ttLBlLRYA9oshQEpfGv4k2nPM</t>
  </si>
  <si>
    <t>https://docs.google.com/document/d/1jRFdQNslXz7BIHzFwEjw-u0nwL1qUHDoVYVgPbtBjNA/edit</t>
  </si>
  <si>
    <t>https://docs.google.com/document/d/1n09XpRFLkwPAa40wme760lZQW1BXPH3CqaLAE-2iWWI/edit</t>
  </si>
  <si>
    <t>https://docs.google.com/document/d/1YvvKgYs-OTE8TeOaFsVcC8e39rzRnv7mM6HXGySQ9Qc/edit</t>
  </si>
  <si>
    <t>https://docs.google.com/document/d/1FZhgOTD2aEWqfYW3ACCJ96TqxtA3aU6JDIfqPzIDkG0/edit</t>
  </si>
  <si>
    <t>https://www.amazon.com/stores/MatferBourgeatUSA/page/99AFD11F-53E9-4240-B7E2-8D3BCA0847DC?lp_asin=B000KENOTK&amp;ref_=ast_bln&amp;store_ref=bl_ast_dp_brandLogo_sto</t>
  </si>
  <si>
    <t>Mineral B Fry Pan</t>
  </si>
  <si>
    <t>https://www.amazon.com/Buyer-MINERAL-Carbon-Steel-Fry/dp/B00462QP1G/ref=sr_1_1?dib=eyJ2IjoiMSJ9.HMwLlqTY6BM5rp8-UOzQR3nCRFBV-d2PbAKOFQLr8sN4X0p-6DuPf9cjhWj02DROvi_wNjaBrdpWe0Y9ZT1z7CGqBmw8j2yLNfUU0PryMwPMjVQTrirnKmeJ8NZtrjXCH5l8x8ybg2dWnidwlTk0GGHPBLjKzq42Ntuv9s6rHLA5IWCVjWIKTpqAGw_xqid6NLHp-TSDp5GHra4XLAO-Et5PoZ_24VHzGPn1P6b_YsO8UefKNhzskNlN2SVXSd6vPrsCauQnwB1_CA12mDgPlMo34knOJLQwxk83e5LYmT0.G4dQvvpgejtBxO3ZLkPbrxujZx_aG0tzp4az_BkRZfo&amp;dib_tag=se&amp;keywords=De+Buyer+Mineral+B+Fry+Pan&amp;qid=1764518048&amp;sr=8-1</t>
  </si>
  <si>
    <t>https://amzn.to/3Xqbosk</t>
  </si>
  <si>
    <t>https://docs.google.com/document/d/1odudERfFnXNadqeRU0i9NDh4r20mXfupCoZKxrms_LA</t>
  </si>
  <si>
    <t>https://docs.google.com/document/d/1l1iRHpYd087IHSED0ms8-dM3ilOdcsAzABSze_gzTwM/edit</t>
  </si>
  <si>
    <t>https://docs.google.com/document/d/17x-mYIhKeABNz0P9tjAhHlioVEXf4dPJNGxxb_uhXKs/edit</t>
  </si>
  <si>
    <t>https://docs.google.com/document/d/1BuuKVKfPL_bNfDCa2b7zzSpUZD7bf9r_Oftz2WLm-TQ/edit</t>
  </si>
  <si>
    <t>https://docs.google.com/document/d/1UOJr2V3C2VpMNLQl82k20YkAtwGqogQWgS0funjs4-I/edit</t>
  </si>
  <si>
    <t>https://www.amazon.com/stores/deBuyer/page/0EEBBF7B-B7D5-4D80-ACE7-1750454CD1AA?lp_asin=B00462QP1G&amp;ref_=ast_bln&amp;store_ref=bl_ast_dp_brandLogo_sto</t>
  </si>
  <si>
    <t>Calphalon</t>
  </si>
  <si>
    <t>Premier Space Saving Cookware</t>
  </si>
  <si>
    <t>https://www.amazon.com/Calphalon-Premier-Space-Saving-Hard-Anodized-Nonstick/dp/B0B7ZKZCV5/ref=sr_1_1?crid=G4XPT0GJ0S5A&amp;dib=eyJ2IjoiMSJ9.04Ac4WQ_gr3Vk4shWb-M_Fw8d13MiCZ_Xit6boC1GyACSXE49j4Gzgb89FQb_SrCK9n7MnmaFky5wLwXMq0_7XE3Qak1yBFkTk4xUz9RfYleVy044oRtzEOzIGp86uCEmxNmwm1p0ISFUfR9bp9E5C0qSGgSlsliwk0YN8bSkNak35O36jRrrz9SKmu1FTeQu9t99hbTOTGNdHIv1-b0dxP2lAPFsBJyfPoryZkOGkxXONuC4BTkBCZc59mkA7t5G8Xc0GGwO-ZOX60jkiA9iMoTWfii45N5o53pSHl7YiE.n3leutH1DikWrx96RJMMCuqJ0MHa8_9BW4bh1FILlJ4&amp;dib_tag=se&amp;keywords=Calphalon%2BPremier%2BSpace%2BSaving%2BCookware&amp;qid=1764518099&amp;sprefix=calphalon%2Bpremier%2Bspace%2Bsaving%2Bcookware%2Caps%2C670&amp;sr=8-1&amp;th=1</t>
  </si>
  <si>
    <t>https://amzn.to/4rnOQG9</t>
  </si>
  <si>
    <t>B0B7ZKZCV5</t>
  </si>
  <si>
    <t>https://docs.google.com/document/d/1O80yXSzsZ08nZ5rjR_6KYG5pEjNDBWU_pzmjhLMa27w</t>
  </si>
  <si>
    <t>https://docs.google.com/document/d/1oLa0OLladKpXohyx7W8Au8UK1vFBr-Ll22RtWtrRSPk/edit</t>
  </si>
  <si>
    <t>https://docs.google.com/document/d/10cxyL2whTk7uEfWgb7lzCk9Ei03eVHz8GUXWtzaywh0/edit</t>
  </si>
  <si>
    <t>https://docs.google.com/document/d/1YMUAMPpzptTdqQgUdQY-N6JskYxQER2p_5u7xn7Er9E/edit</t>
  </si>
  <si>
    <t>https://docs.google.com/document/d/1j03WNv7lLIup9n2tLEspx0ANqdXEbcEnxXoMVe-Af5s/edit</t>
  </si>
  <si>
    <t>https://www.amazon.com/stores/Calphalon/page/C9831A10-D05D-48D2-82C6-9C921CB566A9?lp_asin=B0B7ZKZCV5&amp;ref_=ast_bln&amp;store_ref=bl_ast_dp_brandLogo_sto</t>
  </si>
  <si>
    <t>https://m.media-amazon.com/images/I/51n5VJGIOmL._AC_SL1500_.jpg</t>
  </si>
  <si>
    <t>https://m.media-amazon.com/images/I/51n5VJGIOmL._AC_SL1500_.jpg, https://m.media-amazon.com/images/I/81gSE3g75lL._AC_SL1500_.jpg, https://m.media-amazon.com/images/I/811vXLNraxL._AC_SL1500_.jpg, https://m.media-amazon.com/images/I/91Ylvtp-91L._AC_SL1500_.jpg, https://m.media-amazon.com/images/I/81tm9dCUqCL._AC_SL1500_.jpg, https://m.media-amazon.com/images/I/81oTPdc3TSL._AC_SL1500_.jpg, https://m.media-amazon.com/images/I/71-866J3fmL._AC_SL1500_.jpg, https://m.media-amazon.com/images/I/81+DYP7pIYL._AC_SL1500_.jpg, https://m.media-amazon.com/images/I/91q5qi128OL._AC_SL1500_.jpg, https://m.media-amazon.com/images/I/81iC-vnEgmL._AC_SL1500_.jpg</t>
  </si>
  <si>
    <t>Home &amp; Kitchen &gt; Kitchen &amp; Dining &gt; Cookware &gt; Pots &amp; Pans &gt; Sauté Pans</t>
  </si>
  <si>
    <t>Stacks neatly and nests in any order, saving up to 30% more space Built to last, with MineralShield nonstick technology that’s 5x more durable than before (vs. previous generation of Calphalon Classic) Metal-utensil-safe with a long-lasting, 3-layer nonstick interior Dishwasher-safe for easy cleanup Oven-safe up to 450 degrees F, so you can easily go from stovetop to oven Tempered glass lid Compatible with most stovetops, including gas, electric, and glass Lifetime warranty</t>
  </si>
  <si>
    <t>Featuring MineralShield nonstick technology, Calphalon Premier Space-Saving Hard-Anodized Nonstick Cookware is now 5x more durable than before when compared to the previous generation of Calphalon Classic. This nonstick saute pan delivers long-lasting performance for effortless food release, so you can cook with confidence and serve even the most delicate food with ease. This space-saving line also securely stacks to save 30% more space than its non-stacking counterparts. Thanks to their unique design and flat glass covers, the pots and pans stack and nest in any order when stored on other items of the same diameter. A 3-layer nonstick interior is made with some of the Earth's hardest minerals to withstand metal utensils and everyday use and the hard-anodized exterior is dishwasher-safe for easy cleanup. They are oven-safe up to 450 degrees F, able to go from the stovetop into the oven for heating and cooking versatility. Elevate your cooking experience with Calphalon Premier, and enjoy exceptional performance with endless possibilities. Designated Chemical Disclosure: This product contains PTFE, Aluminum, Stainless Steel (Iron, Chromium, Nickel, Manganese, Copper, Phosphorus).</t>
  </si>
  <si>
    <t>Aluminum, Stainless Steel</t>
  </si>
  <si>
    <t>Stacks neatly and nests in any order, saving up to 30% more space</t>
  </si>
  <si>
    <t>Built to last, with MineralShield nonstick technology that’s 5x more durable than before (vs. previous generation of Calphalon Classic)</t>
  </si>
  <si>
    <t>Metal-utensil-safe with a long-lasting, 3-layer nonstick interior</t>
  </si>
  <si>
    <t>Dishwasher-safe for easy cleanup</t>
  </si>
  <si>
    <t>Oven-safe up to 450 degrees F, so you can easily go from stovetop to oven</t>
  </si>
  <si>
    <t>Multiclad Pro Cookware</t>
  </si>
  <si>
    <t>https://www.amazon.com/Cuisinart-MCP-12N-Multiclad-Stainless-12-Piece/dp/B009JXPS6U/ref=sr_1_1?crid=1RIP4820UX8KL&amp;dib=eyJ2IjoiMSJ9.Sv4MEygbE_-ESWIoQXCxe85DvZf6br6LaYbB8vM4r8F5Q0k670T1GSQ84rmqxW2ObEI3Hw7CwSXYTFVKT755jh9c68sgHIVX49pbjMZAwkXWTX5COTBtxayIAvfv1ZHK-dH-niIa_UGsfMPGfkpy-jjh13Wz8ORsQjgpz6vJAX2qSlRVQ6O04OP9Ny2bq9A72uIiffgST-U354t9cUrS13Bv51HGqullqZ1m4OHvvmmXBDjQC0L96en85hohN1TaMKplx3bLXZ7arDbQtBjZf53QinX6KrL_Mna0Bph74ps.fQ2dtVQC6f5DJp7gZZfT_XVKkxBVY9ksHy7QZU_wXrc&amp;dib_tag=se&amp;keywords=Cuisinart%2BMulticlad%2BPro%2BCookware&amp;qid=1764518140&amp;sprefix=cuisinart%2Bmulticlad%2Bpro%2Bcookware%2Caps%2C809&amp;sr=8-1&amp;th=1</t>
  </si>
  <si>
    <t>https://amzn.to/4p7IRDM</t>
  </si>
  <si>
    <t>B009JXPS6U</t>
  </si>
  <si>
    <t>https://docs.google.com/document/d/1H-IevCPbfcEG_Wy2O3EiihMdJ52JQiEGD4W7xTBV9vE</t>
  </si>
  <si>
    <t>https://docs.google.com/document/d/1-fdcP2hbxKGfgi00P4mrQVR4Q938wOgl_N0-RyFOut4/edit</t>
  </si>
  <si>
    <t>https://docs.google.com/document/d/1q8hSsWVDc_tXUkEMJt_2VXhafmSbb6etx9bSIP5toH8/edit</t>
  </si>
  <si>
    <t>https://docs.google.com/document/d/1FlpkdxCPTb93JuQLlB-pKyXUBwpmWaTaXv8OJcZJnWw/edit</t>
  </si>
  <si>
    <t>https://www.amazon.com/stores/Cuisinart/page/9EA87106-FA2E-4134-BB4D-18194A61B989?lp_asin=B009JXPS6U&amp;ref_=ast_bln&amp;store_ref=bl_ast_dp_brandLogo_sto</t>
  </si>
  <si>
    <t>https://m.media-amazon.com/images/I/71j-RBrEKdL._AC_SL1500_.jpg</t>
  </si>
  <si>
    <t>https://m.media-amazon.com/images/I/71j-RBrEKdL._AC_SL1500_.jpg, https://m.media-amazon.com/images/I/81Qsq6pqo5L._AC_SL1500_.jpg, https://m.media-amazon.com/images/I/81TzziP0J3L._AC_SL1500_.jpg, https://m.media-amazon.com/images/I/71VZC-1MU9L._AC_SL1500_.jpg, https://m.media-amazon.com/images/I/81+xGMNS5aL._AC_SL1500_.jpg, https://m.media-amazon.com/images/I/71wfQq0qB4L._AC_SL1500_.jpg</t>
  </si>
  <si>
    <t>COOKWARE SET: The Cuisinart 12-Piece Cookware Set includes a 1.5-quart saucepan with lid, 3-quart saucepan with lid, 3.5-quart sauté pan with helper handle and lid, 8-quart stockpot with lid, 8" skillet, 10" skillet, and 20cm steamer insert with lid. DURABLE DESIGN: Professional triple ply construction features a core of pure aluminum and brushed stainless finish. Heat Surround technology allows for even heat distribution along the bottom and sidewalls of the cookware. COOKING AND CLEANING: Making for easy cleaning, polished cooking surface does not discolor, react with food, or alter flavors. Tight-fitting stainless steel lids seal in food's natural juices and nutrients for more flavorful results. OVEN SAFE: This stainless steel cookware set is safe up to 500°F with rims tapered for a drip-free pouring experience. Suitable for use with induction cook tops as well. COOL GRIP HANDLES: The Cuisinart stainless steel cookware set features Cool Grip handles secured with stainless steel rivets, self-basting, and tight-fitting lids.</t>
  </si>
  <si>
    <t>The kitchens of France were the inspiration behind the elegant Cuisinart 12-Piece Cookware Set. Cuisinart has included everything you need in this spectacular 12-piece MultiClad Pro stainless steel cookware set to perfectly perform all the basic cooking tasks, large or small. From reheating a single portion of soup to preparing appetizers, entrées, and side dishes for the entire family, you’ll find every tool you need in this deluxe set. The cookware line features an updated handle design for a more distinguished look. The new handles provide a modern and professional style while maintaining a comfortable and controlled grip. The kitchen cookware set includes a 1.5-quart saucepan with lid, 3-quart saucepan with lid, 3.5-quart sauté pan with helper handle and lid, 8-quart stockpot with lid, 8" skillet,10" skillet, and 20cm steamer insert with lid. Professional triple ply construction features a core of pure aluminum and a brushed stainless exterior. Heat Surround technology allows for even heat distribution along the bottom and sidewalls of the cookware. Cool Grip stainless steel riveted handles stay cool on the stovetop. Drip-free pouring rims and tight-fitting lids seal in moisture and nutrients for more flavorful results every time you cook.</t>
  </si>
  <si>
    <t>24.2 x 14.2 x 10.7 inches</t>
  </si>
  <si>
    <t>COOKWARE SET: The Cuisinart 12-Piece Cookware Set includes a 1.5-quart saucepan with lid, 3-quart saucepan with lid, 3.5-quart sauté pan with helper handle and lid, 8-quart stockpot with lid, 8" skillet, 10" skillet, and 20cm steamer insert with lid.</t>
  </si>
  <si>
    <t>DURABLE DESIGN: Professional triple ply construction features a core of pure aluminum and brushed stainless finish. Heat Surround technology allows for even heat distribution along the bottom and sidewalls of the cookware.</t>
  </si>
  <si>
    <t>COOKING AND CLEANING: Making for easy cleaning, polished cooking surface does not discolor, react with food, or alter flavors. Tight-fitting stainless steel lids seal in food's natural juices and nutrients for more flavorful results.</t>
  </si>
  <si>
    <t>OVEN SAFE: This stainless steel cookware set is safe up to 500°F with rims tapered for a drip-free pouring experience. Suitable for use with induction cook tops as well.</t>
  </si>
  <si>
    <t>COOL GRIP HANDLES: The Cuisinart stainless steel cookware set features Cool Grip handles secured with stainless steel rivets, self-basting, and tight-fitting lids.</t>
  </si>
  <si>
    <t>6 Quart Enameled Cast Iron Dutch Oven</t>
  </si>
  <si>
    <t>https://www.amazon.com/Lodge-Quart-Enameled-Dutch-Enamel/dp/B000N4WN08/ref=sr_1_1?crid=RCK4TZGNJKD6&amp;dib=eyJ2IjoiMSJ9.2T1AF5wpw7n9wlsSDIqe_NHTTb2bEVsrl0uzMWPHxFEuJjiVZ9yxCVNukpARaW9XuuQ94Lwcj_wCUFMtxmDRJLbdYZLurfEzyjKMufzjwLNP0KNH2IhE3ThQkSR0qTG47jctZGAG05Y3lF6Sv_B-kExZabx8HNF4_jE85fRgPCpscmsBWLe55nG6IwsR0UP-KQ5H9aV9WwV7voIImCmIaHFKPkncQjmcUaWDM75DAp6a6bJ6EyczDxze7UgeIbJnuIGvgrDC5CHz9u4bCN-sb2Gmir12xpCkK1ulobCl_I8.pxT2pQ18SxnIF_ekWqp7qXuqzX7sXkrSSmFHcskq4V4&amp;dib_tag=se&amp;keywords=Lodge+6+Quart+Enameled+Cast+Iron+Dutch+Oven&amp;nsdOptOutParam=true&amp;qid=1764518180&amp;sprefix=cuisinart+multiclad+pro+cookware%2Caps%2C985&amp;sr=8-1</t>
  </si>
  <si>
    <t>https://amzn.to/4ryWk9E</t>
  </si>
  <si>
    <t>B000N4WN08</t>
  </si>
  <si>
    <t>https://docs.google.com/document/d/1QYYvlL26q6uMulScAQ1abhTR663n5qH2XfPbcUaBNG8</t>
  </si>
  <si>
    <t>https://docs.google.com/document/d/1aaFyn4dvLQpnME2sMW2VFvYAdQm2RjNQ7QMdClfmQ_o/edit</t>
  </si>
  <si>
    <t>https://docs.google.com/document/d/1bO98Y61vkdbtcNrV5Xg10-pzazbYur4vYh_UZjUHgvs/edit</t>
  </si>
  <si>
    <t>https://docs.google.com/document/d/1kwLLHvEaqp5US38nqKeFrniyKPRdbO512GvMTP06oV4/edit</t>
  </si>
  <si>
    <t>https://docs.google.com/document/d/1n60KjiHlOWBf9Y3Lp5Rg0CTROvEs573LTCTvlEG5jL8/edit</t>
  </si>
  <si>
    <t>https://www.amazon.com/stores/Lodge/page/8CDF8DDD-A601-44CD-B8E7-BD01D910704A?lp_asin=B000N4WN08&amp;ref_=ast_bln&amp;store_ref=bl_ast_dp_brandLogo_sto</t>
  </si>
  <si>
    <t>https://m.media-amazon.com/images/I/71gVVxqvQJL._AC_SL1500_.jpg</t>
  </si>
  <si>
    <t>https://m.media-amazon.com/images/I/71gVVxqvQJL._AC_SL1500_.jpg, https://m.media-amazon.com/images/I/813QNoMQvLL._AC_SL1500_.jpg, https://m.media-amazon.com/images/I/81ar65mHUVL._AC_SL1500_.jpg, https://m.media-amazon.com/images/I/81sBQc4hRyS._AC_SL1500_.jpg, https://m.media-amazon.com/images/I/81iDZfnOsRL._AC_SL1500_.jpg, https://m.media-amazon.com/images/I/71WJQsQJPIL._AC_SL1500_.jpg, https://m.media-amazon.com/images/I/81spH72e+LL._AC_SL1500_.jpg, https://m.media-amazon.com/images/I/51IPR0oQt-L._AC_SL1195_.jpg</t>
  </si>
  <si>
    <t>YOUR GO-TO DUTCH OVEN: This Lodge 6 Quart Enameled Cast Iron Dutch Oven combines durability and elegance, perfect for marinating, cooking, baking, and serving. With dual handles and an oven-safe temperature of up to 500°F, it’s a kitchen essential. WHAT IS PORCELAIN ENAMEL ON CAST IRON?: A durable glass coating bonded to cast iron at high temperatures. This porcelain enamel is heat-tolerant, impervious to water, and resistant to stains, making it ideal for long-lasting cooking and easy cleanup. EASY TO COOK AND CLEAN: The smooth enameled interior promotes even cooking, caramelization, and easy release of food. Though dishwasher-safe, handwashing with warm, soapy water is recommended for maintaining the Dutch oven’s finish and performance. SUPERIOR HEAT RETENTION: Enjoy even heat distribution and retention thanks to the cast iron construction. The tight-fitting lid locks in moisture, perfect for slow-cooking stews, pot roasts, or beans, while conserving energy during cooking. FAMILY OWNED SINCE 1896: Lodge has been a trusted family-owned brand since 1896. Made with non-toxic, PFOA &amp; PTFE-free materials, this enameled Dutch oven reflects Lodge’s commitment to quality and environmental responsibility.</t>
  </si>
  <si>
    <t>Product Description               This 6-Quart enamel Dutch oven is great for cooking, marinating, refrigeration and freezing. The color porcelain enamel on cast iron can be used on gas, electric, ceramic and induction cooktops, as well as in the oven. Not recommended for use on outdoor grills or over open outdoor flames. Not for use in microwaves. Lodge Color Porcelain Enamel on Cast Iron cookware is cast from molten iron in individual sand molds. The porcelain surface eliminates the need to season cast iron. The cast iron vessel has superior heat distribution and retention, evenly heating bottom sidewalls and even the lid. Tightly fitting lid seals in moisture. The excellent heat retention reduces the amount of energy needed for cooking. Two layers of very hard, glossy porcelain enamel are chip resistant and easy to clean. Stainless steel lid knob is oven safe to 500 degrees Fahrenheit. The black rim on the pot is matte porcelain, not exposed cast iron. Hygienic porcelain enamel is non-reactive with food. Although dishwasher safe, hand washing with warm soapy water is recommended to preserve the cookware's original appearance. Made in China.                  Amazon.com               Lodge Color is one of the newest lines from this respected American cast-iron cookware company. Traditionally shaped and more affordable than some European brands, Lodge Color enameled cast-iron is just as durable, requires no seasoning, and attractively serves at the table. Lodge infuses this 6-quart Dutch oven with two coats of hard-as-nails porcelain enamel, in a choice of several bright colors that are gradated (dark to light) on the exterior, and which are nicely set off by a cream interior. Embellished with concentric circles and a black knob, the lid, which also fits the Lodge Color 11-inch skillet, is oven-safe to 400 degrees F, so you can start a stew or casserole on the stovetop and finish by baking it in the oven. The 6-quart Dutch oven measures 10-3/4 inches in diameter by 4-1/2 inches deep.  Lodge enameled cast iron makes a smart choice due to its versatility--you can marinate raw meats in it, since it won't absorb odors or flavors, and you can braise, saute, simmer, and bake in it as well. Made in China to Lodge's meticulous specifications, each cookware item is first clad in matte black enamel before the color is added. The black rim that shows on the oven is actually the scratch-resistant matte enamel, not the raw cast iron. Though the Dutch oven is dishwasher-safe, washing by hand is recommended to best preserve the glossy finish. Look also for the pricier Lodge Enamel series, with its unique L-shaped lid knob, in a different set of colors and sizes to suit any kitchen. All Lodge enameled ware is covered by a lifetime warranty against defects. --Ann Bieri</t>
  </si>
  <si>
    <t>10.93"W x 7.31"H</t>
  </si>
  <si>
    <t>YOUR GO-TO DUTCH OVEN: This Lodge 6 Quart Enameled Cast Iron Dutch Oven combines durability and elegance, perfect for marinating, cooking, baking, and serving. With dual handles and an oven-safe temperature of up to 500°F, it’s a kitchen essential.</t>
  </si>
  <si>
    <t>WHAT IS PORCELAIN ENAMEL ON CAST IRON?: A durable glass coating bonded to cast iron at high temperatures. This porcelain enamel is heat-tolerant, impervious to water, and resistant to stains, making it ideal for long-lasting cooking and easy cleanup.</t>
  </si>
  <si>
    <t>EASY TO COOK AND CLEAN: The smooth enameled interior promotes even cooking, caramelization, and easy release of food. Though dishwasher-safe, handwashing with warm, soapy water is recommended for maintaining the Dutch oven’s finish and performance.</t>
  </si>
  <si>
    <t>SUPERIOR HEAT RETENTION: Enjoy even heat distribution and retention thanks to the cast iron construction. The tight-fitting lid locks in moisture, perfect for slow-cooking stews, pot roasts, or beans, while conserving energy during cooking.</t>
  </si>
  <si>
    <t>FAMILY OWNED SINCE 1896: Lodge has been a trusted family-owned brand since 1896. Made with non-toxic, PFOA &amp; PTFE-free materials, this enameled Dutch oven reflects Lodge’s commitment to quality and environmental responsibility.</t>
  </si>
  <si>
    <t>American Heritage Moc Toe</t>
  </si>
  <si>
    <t>https://www.amazon.com/Thorogood-814-4200-American-Heritage-Tobacco/dp/B003O9W8WW/ref=sr_1_1_sspa?crid=X6I5HRKVZ1PT&amp;dib=eyJ2IjoiMSJ9.ahptFhjWR-T-HYtSyv5ibbYS6CCSxDKWT6qyrLTs4Olc2Cil8HjVhYhj17D0OBGY0w4m9MZ9nYkAWMX-lNA3rw4mMjfiAAXukSqsnJsuhCgiC02-9iu5LVX8HepMWpIXI-3VECafowetYXZqL8CxEZefYQhJrH5ZlVZa7V1sR0OkzRtYrzO4Pq-Yj6laMiNMHpSwQl9Yxq4qUVXd1ERoOb_9N57wDijT_SG-tccduKxFhn2XQB8cvN_zmSx4_6uWEBoioGuiPdF3ITrCRDw-LTk4g2_aRBKY1VQO0ywALP8.gtrPeNklyCh9HV9j8MxmX5y5mnUswxJNp1geQ12F8YU&amp;dib_tag=se&amp;keywords=Thorogood+American+Heritage+Moc+Toe&amp;qid=1764518275&amp;sprefix=thorogood+american+heritage+moc+toe%2Caps%2C647&amp;sr=8-1-spons&amp;sp_csd=d2lkZ2V0TmFtZT1zcF9hdGY&amp;psc=1</t>
  </si>
  <si>
    <t>https://amzn.to/48nCfds</t>
  </si>
  <si>
    <t>B003O9W8WW</t>
  </si>
  <si>
    <t>https://docs.google.com/document/d/1SLQuu_gv-wC7ak1LEMcdaeT9XoMnJU3IJsaJ1I8zlXE</t>
  </si>
  <si>
    <t>https://docs.google.com/document/d/1Sjn4O7fPdpOrgnbStL6c16AENozNdW0557VAxlcbiq0/edit</t>
  </si>
  <si>
    <t>https://docs.google.com/document/d/1wgmIB3HtRHFVD6ICqrmUNq7WpK4oB7eJoCnjGyPGsZc/edit</t>
  </si>
  <si>
    <t>https://docs.google.com/document/d/1SQWgdS3KNGo6u5Uv7h_Fs1QonO-DNYXU2ccTN7NsKrI/edit</t>
  </si>
  <si>
    <t>https://docs.google.com/document/d/1U5ewxA-_84hFv7-tfroBOLr8sH_Y0d45FwOqE--iFHs/edit</t>
  </si>
  <si>
    <t>https://www.amazon.com/stores/Thorogood/page/82CC502E-0D55-4258-9371-EC35BCEF5DE6?lp_asin=B002QQ8XRI&amp;ref_=ast_bln&amp;store_ref=bl_ast_dp_brandLogo_sto</t>
  </si>
  <si>
    <t>https://m.media-amazon.com/images/I/61LFE9YWz9L._AC_SL1500_.jpg</t>
  </si>
  <si>
    <t>https://m.media-amazon.com/images/I/61LFE9YWz9L._AC_SL1500_.jpg, https://m.media-amazon.com/images/I/613LG93mA-L._AC_SL1500_.jpg, https://m.media-amazon.com/images/I/612TbMHGH9L._AC_SL1500_.jpg, https://m.media-amazon.com/images/I/51-fi5MiK4L._AC_SL1500_.jpg, https://m.media-amazon.com/images/I/615BC6mOOmL._AC_SL1500_.jpg, https://m.media-amazon.com/images/I/61SZPEl5MBL._AC_SL1500_.jpg, https://m.media-amazon.com/images/I/61YnjH7IDyL._AC_.jpg, https://m.media-amazon.com/images/I/61kyVJNdylL._AC_.jpg</t>
  </si>
  <si>
    <t>AMERICAN MADE with USA and globally sourced components by the skilled craftsmen and women at Thorogood’s US plants DURABLE OIL-TANNED FULL-GRAIN LEATHER boots in Thorogood’s moc toe, non-safety toe design are comfortable and hold up to punishing jobs. Available in tobacco brown (814-4200), Trail Crazyhorse brown (814-4203), black with ivory sole (814-6201), and black with black sole (814-6206) MAXWEAR WEDGE TRACTION OUTSOLE flexes better than other work boot outsoles, absorbing impacts and protecting your feet and ankles while working on difficult surfaces, keeping you on your feet even on loose gravel and wet and oily surfaces. Meets ASTM F3445-21 slip-resistance standards. EH RESISTANCE - these MAXWear Wedge work boots meet ASTM F2892-18 electrical hazard resistance safety standards REMOVABLE ULTIMATE SHOCK ABSORPTION FOOTBED uses dual-density polyurethane concentrated under heel and ball strike zones to absorb impacts and wick away moisture for the most comfortable men’s work boots out there GOODYEAR STORM WELT CONSTRUCTION provides superior wear resistance and moisture seal between upper and midsole making these extremely dependable and long-lasting mens boots</t>
  </si>
  <si>
    <t>AMERICAN MADE with USA and globally sourced components by the skilled craftsmen and women at Thorogood’s US plants</t>
  </si>
  <si>
    <t>DURABLE OIL-TANNED FULL-GRAIN LEATHER boots in Thorogood’s moc toe, non-safety toe design are comfortable and hold up to punishing jobs. Available in tobacco brown (814-4200), Trail Crazyhorse brown (814-4203), black with ivory sole (814-6201), and black with black sole (814-6206)</t>
  </si>
  <si>
    <t>MAXWEAR WEDGE TRACTION OUTSOLE flexes better than other work boot outsoles, absorbing impacts and protecting your feet and ankles while working on difficult surfaces, keeping you on your feet even on loose gravel and wet and oily surfaces. Meets ASTM F3445-21 slip-resistance standards.</t>
  </si>
  <si>
    <t>EH RESISTANCE - these MAXWear Wedge work boots meet ASTM F2892-18 electrical hazard resistance safety standards</t>
  </si>
  <si>
    <t>REMOVABLE ULTIMATE SHOCK ABSORPTION FOOTBED uses dual-density polyurethane concentrated under heel and ball strike zones to absorb impacts and wick away moisture for the most comfortable men’s work boots out there</t>
  </si>
  <si>
    <t>Timberland PRO</t>
  </si>
  <si>
    <t>Pit Boss Work Boot</t>
  </si>
  <si>
    <t>https://www.amazon.com/Timberland-Mens-Boss-Inch-Brown/dp/B0CVNMKLSH/ref=sr_1_1_sspa?crid=3SMOXNIB58AU1&amp;dib=eyJ2IjoiMSJ9.8gy8lZwBSYxEcHOI8LAqsiX09F-Iwwbd1PXMsQEtrJr8JpDI-3NxXXnJjC5EYaqBngLfP9BhSMLOrSm6B31kNo-4hbGoGpXGX5dSniX7cR7UUmLcnPJn-8TLKmRaIfH9mnTH-zDcItafaIgmYmkZ4J5MuJqx3WVefml-I7oxPnxZ4c5cJiK7xun8mxVmjbAaGtEkzpv5tSC-VINDpm1I1lfnjGKyPpZO5ST0mDo_rpHoPxlB2_KgPgB1yOAL78RQoB0ocrF89aYUjGInCuZZ9fYSB3aTKqPQmWYfP7Bh2UY.Dp2qZcUXLorqtvqKMuzlIEr20bpwaTzl-rZte_wH5m0&amp;dib_tag=se&amp;keywords=Timberland+PRO+Pit+Boss+Work+Boot&amp;qid=1764518305&amp;sprefix=timberland+pro+pit+boss+work+boot%2Caps%2C725&amp;sr=8-1-spons&amp;sp_csd=d2lkZ2V0TmFtZT1zcF9hdGY&amp;psc=1</t>
  </si>
  <si>
    <t>https://amzn.to/48p6CjP</t>
  </si>
  <si>
    <t>B0CVNMKLSH</t>
  </si>
  <si>
    <t>https://docs.google.com/document/d/1S1jM_-UtohQVmQqHmf4EfLFu3UVVkeKAeMkjrVjEGvE</t>
  </si>
  <si>
    <t>https://docs.google.com/document/d/1_EG6hL9O9Ry9ozbocDMQE8dv7Yxr8iIBcsPrcQ7ucU8/edit</t>
  </si>
  <si>
    <t>https://docs.google.com/document/d/1SSGrxFxBLV4_AF7fVPlU-0PlmgkUuOLyZj44ePZrbOI/edit</t>
  </si>
  <si>
    <t>https://docs.google.com/document/d/1u6jh0ZE6S-prTFT_4EDyXW_BWIi2z_sNlHrZydWAjAY/edit</t>
  </si>
  <si>
    <t>https://docs.google.com/document/d/1xxTRfulPwLsD4WGGI5TmpXLwCXMqRA-Evhz0GsSGI9E/edit</t>
  </si>
  <si>
    <t>https://www.amazon.com/stores/TimberlandPRO/page/2C3F7A44-9A9B-4B5F-AF46-4CFE77489F69?lp_asin=B0DHSJY4GB&amp;ref_=ast_bln&amp;store_ref=bl_ast_dp_brandLogo_sto</t>
  </si>
  <si>
    <t>https://m.media-amazon.com/images/I/81o8gT38mQL._AC_SL1500_.jpg</t>
  </si>
  <si>
    <t>https://m.media-amazon.com/images/I/81o8gT38mQL._AC_SL1500_.jpg, https://m.media-amazon.com/images/I/81mQ0wbP5WL._AC_SL1500_.jpg, https://m.media-amazon.com/images/I/91HJTlucJRL._AC_SL1500_.jpg, https://m.media-amazon.com/images/I/71Bt31keSLL._AC_SL1500_.jpg, https://m.media-amazon.com/images/I/91nb6wi-UKL._AC_SL1500_.jpg, https://m.media-amazon.com/images/I/81wDReSmE7L._AC_SL1500_.jpg, https://m.media-amazon.com/images/I/81phizhZiPL._AC_SL1500_.jpg</t>
  </si>
  <si>
    <t>Timberland PRO 24/7 Comfort System: A unique comfort system that meets the most rigorous worksite demands- 24 hours a day, 7 days a week- the Timberland PRO 24/7 comfort suspension system technology helped reduce foot fatigue, supports the arch and cushions every step Electrical Hazard Protection: Provides secondary underfoot protection against live electrical circuits, electrically energized conductors, parts or apparatus and meets ASTM F2412-18a, ASTM F2413-18, ASTM F2892-18 standards. Timberland PRO Rubber: Heat-resistant, durable rubber compound offers enhanced slip, oil and abrasion resistance. OrthoLite comfort foam insoles provide moisture transport and long-term cushioning. The ultra-breathable material won't break down or lose cushioning over time, keeping your footwear comfortable and supportive. ReBOTL Material: Products with ReBOTL material contain at least 50% recycled PET (recycled polyethylene terephthalate, the stuff plastic bottles are made of) excepting trace materials.</t>
  </si>
  <si>
    <t>Our PowerWelt steel safety-toe boots use reinforced waterproof leather for extra durability in rugged work conditions. Additional job site performance features include a steel shank for extra protection and structural support, electrical hazard protection, and our Anti-Fatigue Technology polyurethane footbed for shock absorption and energy return. Their breathable, moisture-wicking lining is made of ReBOTL material containing at least 50% recycled plastic. Plus, their rugged outsole of heat-, oil-, slip-, and abrasion-resistant, non-marking polyurethane features a Ladder Lock heel that grips ladder rungs.                          The Pit Boss is everything a work boot should be: safe, tough, and comfortable. First off, a roomier toe box means no foot pain even after long days on your feet. It's also got an unsurpassed traction-grip for working on wet or slippery surfaces, and electrical hazard protection to keep you safe from open circuits. On the comfort front, a removable insole proves blisters don't have to go hand-in-hand with hard work.</t>
  </si>
  <si>
    <t>Timberland PRO 24/7 Comfort System: A unique comfort system that meets the most rigorous worksite demands- 24 hours a day, 7 days a week- the Timberland PRO 24/7 comfort suspension system technology helped reduce foot fatigue, supports the arch and cushions every step</t>
  </si>
  <si>
    <t>Electrical Hazard Protection: Provides secondary underfoot protection against live electrical circuits, electrically energized conductors, parts or apparatus and meets ASTM F2412-18a, ASTM F2413-18, ASTM F2892-18 standards.</t>
  </si>
  <si>
    <t>Timberland PRO Rubber: Heat-resistant, durable rubber compound offers enhanced slip, oil and abrasion resistance.</t>
  </si>
  <si>
    <t>OrthoLite comfort foam insoles provide moisture transport and long-term cushioning. The ultra-breathable material won't break down or lose cushioning over time, keeping your footwear comfortable and supportive.</t>
  </si>
  <si>
    <t>ReBOTL Material: Products with ReBOTL material contain at least 50% recycled PET (recycled polyethylene terephthalate, the stuff plastic bottles are made of) excepting trace materials.</t>
  </si>
  <si>
    <t>Danner</t>
  </si>
  <si>
    <t>Bull Run Moc Toe</t>
  </si>
  <si>
    <t>https://www.amazon.com/Danner-Bull-Run-Work-Boots/dp/B0CRWF8Q98/ref=sr_1_2_sspa?crid=371RJOMXSSR&amp;dib=eyJ2IjoiMSJ9.RYF54Nt2dylfv0qlvAyqZzujQrkIfVtKyv5kErsjJTyD5dSwvXLI1FdgL-2HXDViIyc4uyxCqDMbKw4lbdQMpgFYZ-w8caZoGmnWpGadqpisoS6ZmpnlueN6R_W0rXhvRRpRkWGue7b15rgr91rrG3IHTJVqIREY9cUKlHOTVSnH5eU6Hxd1PKCQ-mae3_8N8D46KNWz9b7X9c6EkDoT9fujUcSsH3gcuafWqMEgwzjrMLwVL7EgUWzR7pkU_tuOJsK4AJkphGtDAuhfgb20pIvGSeFn_5SnZRPGW6atV6o.PGP7zGA6aSZeus25HUwqQGGTEQboy0GGBnWBdAdYgU0&amp;dib_tag=se&amp;keywords=Danner+Bull+Run+Moc+Toe&amp;qid=1764518341&amp;sprefix=danner+bull+run+moc+toe%2Caps%2C718&amp;sr=8-2-spons&amp;sp_csd=d2lkZ2V0TmFtZT1zcF9hdGY&amp;psc=1</t>
  </si>
  <si>
    <t>https://amzn.to/3XmPVAq</t>
  </si>
  <si>
    <t>B0CRWF8Q98</t>
  </si>
  <si>
    <t>https://docs.google.com/document/d/1eKXWfDHw2Kmfl9G715K3Iab_EBXRJ_ii75GP5VtoDQA</t>
  </si>
  <si>
    <t>https://docs.google.com/document/d/1t_xnUW2grKdBd8akGDjHMGbUyoid7J5i4eXmYo251z0/edit</t>
  </si>
  <si>
    <t>https://docs.google.com/document/d/1ec9zsTziN1cxSeeeNoqn644ZTCg7Vi6lij6lJOZEP7E/edit</t>
  </si>
  <si>
    <t>https://docs.google.com/document/d/1RETvwu-A3EghUx9SH8wM2uQUoV0xy-kKwxEcUiZa_3o/edit</t>
  </si>
  <si>
    <t>https://docs.google.com/document/d/1vnThG6WHREp7SqIxL66AA0howeR198H-aLO379dK5x8/edit</t>
  </si>
  <si>
    <t>https://www.amazon.com/stores/Danner/page/BAE547FC-6751-421D-9ED1-3CB8533605BE?lp_asin=B0BLXY1731&amp;ref_=ast_bln&amp;store_ref=bl_ast_dp_brandLogo_sto</t>
  </si>
  <si>
    <t>https://m.media-amazon.com/images/I/71hHZtOy76L._AC_SL1500_.jpg</t>
  </si>
  <si>
    <t>https://m.media-amazon.com/images/I/71hHZtOy76L._AC_SL1500_.jpg, https://m.media-amazon.com/images/I/71VdwPJYXnL._AC_SL1500_.jpg, https://m.media-amazon.com/images/I/71RY3aMjMKL._AC_SL1500_.jpg, https://m.media-amazon.com/images/I/71IuMrJoD6L._AC_SL1500_.jpg, https://m.media-amazon.com/images/I/71chPCLGEuL._AC_SL1500_.jpg, https://m.media-amazon.com/images/I/711nIdJNBPL._AC_SL1500_.jpg</t>
  </si>
  <si>
    <t>FULL-GRAIN LEATHER, oiled and water-resistant, these classic moc toe boots for men are rigorously tested for strength and durability LIGHTWEIGHT DURABILITY for cool comfort in warmer temperatures, these unlined leather boots are designed to mold perfectly to your foot REMOVABLE ORTHOLITE FOOTBED in these cushioned moc toe work boots for men features three layers of varying density for maximum comfort, support and heat dissipation SLIP-RESISTANT Danner heel outsole in these men’s work boots is non-marking and utilizes our recraftable stitch-down construction for increased stability underfoot for long days working on smooth surfaces EH PROTECTION: certified ASTM F2892-18 EH electrical hazard-resistant work boots men can rely on on the jobsite, built with non-conductive electrical shock-resistant soles and heels</t>
  </si>
  <si>
    <t>FULL-GRAIN LEATHER, oiled and water-resistant, these classic moc toe boots for men are rigorously tested for strength and durability</t>
  </si>
  <si>
    <t>LIGHTWEIGHT DURABILITY for cool comfort in warmer temperatures, these unlined leather boots are designed to mold perfectly to your foot</t>
  </si>
  <si>
    <t>REMOVABLE ORTHOLITE FOOTBED in these cushioned moc toe work boots for men features three layers of varying density for maximum comfort, support and heat dissipation</t>
  </si>
  <si>
    <t>SLIP-RESISTANT Danner heel outsole in these men’s work boots is non-marking and utilizes our recraftable stitch-down construction for increased stability underfoot for long days working on smooth surfaces</t>
  </si>
  <si>
    <t>EH PROTECTION: certified ASTM F2892-18 EH electrical hazard-resistant work boots men can rely on on the jobsite, built with non-conductive electrical shock-resistant soles and heels</t>
  </si>
  <si>
    <t>Keen Utility</t>
  </si>
  <si>
    <t>Pittsburgh Work Boot</t>
  </si>
  <si>
    <t>https://www.amazon.com/KEEN-Utility-Pittsburgh-Steel-Bison/dp/B004LE7XH4/ref=sr_1_5?crid=35J962RO70IB4&amp;dib=eyJ2IjoiMSJ9.YLyhSc3qX53zwxnDLF6AYx0aGIW9tt3cYN5nPnySSWvH1GEnTR3Wa9w3i_LP9ehWUfwCZKRLAFLbpClLLQ96Kc-xEx1QxgczPKRca93GVpAzDiCCNoba4z2DNu-vxdiFqL_X0cHlm_D8L_x1umuopEzeswHe7nCEYfttoY17vq-DALIaX0vrz0spEjTMaokTvt2wSeTe2Q92TZzs4RQU8dy1g64i3I6-PQo88PSyMDNUUeaInflcVrXW94zqDxcDreJ_oxdXnGj1OUm4Kn1uCfxmEQfCvCD_cSfhq9k6h1Y.ITolxPo1mpaeLH5swKNO6jeux5ZuUt42cDRVgqxscUE&amp;dib_tag=se&amp;keywords=Keen%2BUtility%2BPittsburgh%2BWork%2BBoot&amp;qid=1764518386&amp;sprefix=keen%2Butility%2Bpittsburgh%2Bwork%2Bboot%2Caps%2C699&amp;sr=8-5&amp;th=1&amp;psc=1</t>
  </si>
  <si>
    <t>https://amzn.to/4p9iCgr</t>
  </si>
  <si>
    <t>B004LE7XH4</t>
  </si>
  <si>
    <t>https://docs.google.com/document/d/1gxpwztX9Demg7I_rektABboFtm61h6LCQPFbzyo1KZU</t>
  </si>
  <si>
    <t>https://docs.google.com/document/d/1MrI2K8U0bD_RI0BtSmnV6xsCgebEOMQWeL_RjZUAkew/edit</t>
  </si>
  <si>
    <t>https://docs.google.com/document/d/161USP64sirc2r1kqcPgI-xBwo2ejUJP4ZTMSfBpQ4Qk/edit</t>
  </si>
  <si>
    <t>https://docs.google.com/document/d/1Qx1I2sJhMvpvfk3R_2_LSLdc-BhKAlZm2Kjyb0KcEj0/edit</t>
  </si>
  <si>
    <t>https://docs.google.com/document/d/13wAKhaE3z9NG-q3ghiyxiuyM5t1Gt0PP_tB8LmYProw/edit</t>
  </si>
  <si>
    <t>https://www.amazon.com/stores/KEENUtility/page/1FD7BD40-25BA-4B98-A51A-767E4DF42E03?lp_asin=B0FCM8CXYX&amp;ref_=ast_bln&amp;store_ref=bl_ast_dp_brandLogo_sto</t>
  </si>
  <si>
    <t>https://m.media-amazon.com/images/I/71GFWJKUWOL._AC_SL1500_.jpg</t>
  </si>
  <si>
    <t>https://m.media-amazon.com/images/I/71GFWJKUWOL._AC_SL1500_.jpg, https://m.media-amazon.com/images/I/71emM+-VtjL._AC_SL1500_.jpg, https://m.media-amazon.com/images/I/61lfWusOw9L._AC_SL1500_.jpg, https://m.media-amazon.com/images/I/71-H5xStPhL._AC_SL1500_.jpg, https://m.media-amazon.com/images/I/81z6Y8ZdpdL._AC_SL1500_.jpg, https://m.media-amazon.com/images/I/71wexKQCksL._AC_SL1500_.jpg, https://m.media-amazon.com/images/I/71OIhfFS0OL._AC_SL1500_.jpg</t>
  </si>
  <si>
    <t>STEEL TOE: Left and right asymmetrical uniquely anatomically correct steel toe design provides a roomier toe box for maximum comfort and unobtrusive fit; The Pittsburgh 6" meets or exceeds ASTM F2412 and F2413 I/75 and C/75 Standards WATERPROOF: KEEN.DRY is a waterproof, breathable membrane liner that lets vapor out without letting water in for keeping your feet dry and comfortable; The Pittsburgh 6” work boot has a mesh liner that integrates with the waterproof membrane TRACTION: Oil- and slip-resistant, non-marking, rubber outsoles for improved traction; Lug sole patterns provide grip even on slick surfaces UNDERFOOT PROTECTION: Featuring a 90° heel and KEEN.KEY-TECH FLEX, which is a full length TPU interlocking torsional plate for underfoot support that provides structure, stability, and comfort; Locking metal lace hooks are used for easier lace up COMFORT: Removeable dual density EVA foot bed; Reflective webbing is used for additional safety and visibility</t>
  </si>
  <si>
    <t>KEEN Utility's Pittsburgh 6-inch waterproof work boots for men are ready for overtime. Asymmetrical steel toes improve the fit, and a stability plate as a shank adds support. Reflective webbing and a slip-resistant sole amp up the safety factor. Weighing 30. 9 oz / 876 g (per shoe), made with full grain, durable, waterproof leather and featuring a moisture-wicking lining. The Pittsburgh 6” work boots for men is built off KEEN's traditional wider footwear form. KEEN Utility products offer removable insoles. This dependable work boot is great for medium-duty work in construction, landscaping, heavy metal fabrication, masonry, energy and transportation work. All KEEN Utility products use leather from tanneries certified by the Leather Working Group (LWG). KEEN Utility believes in creating work boots that make work and life better. In effort to further support that mission, KEEN Utility has been “Putting Good to Work” through its non-profit partnerships within the Project Build program. From helping put veterans back on their feet to supporting conversation corps work across the country.</t>
  </si>
  <si>
    <t>STEEL TOE: Left and right asymmetrical uniquely anatomically correct steel toe design provides a roomier toe box for maximum comfort and unobtrusive fit; The Pittsburgh 6" meets or exceeds ASTM F2412 and F2413 I/75 and C/75 Standards</t>
  </si>
  <si>
    <t>WATERPROOF: KEEN.DRY is a waterproof, breathable membrane liner that lets vapor out without letting water in for keeping your feet dry and comfortable; The Pittsburgh 6” work boot has a mesh liner that integrates with the waterproof membrane</t>
  </si>
  <si>
    <t>TRACTION: Oil- and slip-resistant, non-marking, rubber outsoles for improved traction; Lug sole patterns provide grip even on slick surfaces</t>
  </si>
  <si>
    <t>UNDERFOOT PROTECTION: Featuring a 90° heel and KEEN.KEY-TECH FLEX, which is a full length TPU interlocking torsional plate for underfoot support that provides structure, stability, and comfort; Locking metal lace hooks are used for easier lace up</t>
  </si>
  <si>
    <t>COMFORT: Removeable dual density EVA foot bed; Reflective webbing is used for additional safety and visibility</t>
  </si>
  <si>
    <t>Rugged Flex 6-Inch Boot</t>
  </si>
  <si>
    <t>https://www.amazon.com/Carhartt-Waterproof-Breathable-Composite-CMF6366/dp/B00CX7TM9S/ref=sr_1_4?crid=1HJAJC5C5LOQC&amp;dib=eyJ2IjoiMSJ9.1KQ-h8Ubpiz8DLUFKlKS6OYFY7YYj-4UbWvYPX6L6xuxXNpY-AMNAMVLLsYBse4P6j_B8WAWN5giss2ijaMpmHlcBP4s6cY-jFYxC08FPF9PbbS5n2AM8wVegHGHcbZaCCJO8knnyHVEKV77gJGSXRD646HLe32vc_3fPfB4dp6YDWMhwAbfNWCa3R-1KdpOfhJwjbO6C1CvC-Dw_3q42gMD_5Y6SGgSjtgWmJCC4Jj4uGo27KSXupKcnUdKx46slSIEEvzeD4cMzJx30yP9F-xjON3bgeAORYijGEaSrjE.vlzc9c49cNmzdQpYhJiirV92fb_GOmMPJVf0L_pDmGk&amp;dib_tag=se&amp;keywords=Carhartt%2BRugged%2BFlex%2B6-Inch%2BBoot&amp;qid=1764518444&amp;sprefix=carhartt%2Brugged%2Bflex%2B6-inch%2Bboot%2Caps%2C746&amp;sr=8-4&amp;th=1&amp;psc=1</t>
  </si>
  <si>
    <t>https://amzn.to/4ai6Ify</t>
  </si>
  <si>
    <t>B00CX7TM9S</t>
  </si>
  <si>
    <t>https://docs.google.com/document/d/12pvyl66YTO-shB77i08_Y4PDiPoOE8zMXjjgvu0EZmM</t>
  </si>
  <si>
    <t>https://docs.google.com/document/d/16RRZMCK3Dng6zWTkUJprL3sqbZZVZPw5o-HcVCPhXBo/edit</t>
  </si>
  <si>
    <t>https://docs.google.com/document/d/1R6g4zjcpYHDbvwRDR1LAu8ARbQCAZxP4riOw6pcATbw/edit</t>
  </si>
  <si>
    <t>https://docs.google.com/document/d/1E-8RDY0oAu59X_ZRwaPP1zOf7Mb3MRQ-E97UXNx8a8Y/edit</t>
  </si>
  <si>
    <t>https://docs.google.com/document/d/11ENJagKE0Pqi_FTPzZQEkXlMDcqgd00LyoEEJfpKOZ0/edit</t>
  </si>
  <si>
    <t>https://www.amazon.com/stores/Carhartt/page/4D749FEE-ACA7-4043-8DF6-FCA7CF7BEE1F?lp_asin=B00FA3A9VC&amp;ref_=ast_bln&amp;store_ref=bl_ast_dp_brandLogo_sto</t>
  </si>
  <si>
    <t>https://m.media-amazon.com/images/I/717nxV8J+AS._AC_SL1400_.jpg</t>
  </si>
  <si>
    <t>https://m.media-amazon.com/images/I/717nxV8J+AS._AC_SL1400_.jpg, https://m.media-amazon.com/images/I/61SXW-pIL4S._AC_SL1400_.jpg, https://m.media-amazon.com/images/I/61IXmHuPCPS._AC_SL1400_.jpg, https://m.media-amazon.com/images/I/71CSb0Y8EtS._AC_SL1400_.jpg, https://m.media-amazon.com/images/I/71G1BPuAVRS._AC_SL1400_.jpg, https://m.media-amazon.com/images/I/61ux2FwRzDS._AC_SL1400_.jpg, https://m.media-amazon.com/images/I/71-T2m5kalS._AC_SL1400_.jpg</t>
  </si>
  <si>
    <t>Clothing, Shoes &amp; Jewelry &gt; Men &gt; Uniforms, Work &amp; Safety &gt; Shoes &gt; Work &amp; Utility &gt; Shoes</t>
  </si>
  <si>
    <t>Composite Safety Toe. Identifies protection against impact and compression hazards with a composite (non-metallic) safety toe. Composite toes meet ASTM F2413-24 standards. Electrical Hazard (Safety Toe). Identifies secondary protection against incidental contact with electrical circuits of 18,000 volts or less under dry conditions. Safety Toe EH styles meet ASTM F2413-24 EH standards. FastDry Technology Lining. FastDry lining wicks away sweat for comfort. Cushion Comfort PU insoles provide comfortable support and reduce foot fatigue. Oil, chemical and slip resistant</t>
  </si>
  <si>
    <t>Resistant - Oil resistant, slip resistant and chemical resistant. No matter the job, you can always count on these shoes to get the job done. Pair with your favorite Carhartt pants, jackets, shirts, bibs and overalls for head-to-toe work wear that will keep your body protected and allow you to get the job done right</t>
  </si>
  <si>
    <t>Composite Safety Toe. Identifies protection against impact and compression hazards with a composite (non-metallic) safety toe. Composite toes meet ASTM F2413-24 standards.</t>
  </si>
  <si>
    <t>Electrical Hazard (Safety Toe). Identifies secondary protection against incidental contact with electrical circuits of 18,000 volts or less under dry conditions. Safety Toe EH styles meet ASTM F2413-24 EH standards.</t>
  </si>
  <si>
    <t>FastDry Technology Lining. FastDry lining wicks away sweat for comfort.</t>
  </si>
  <si>
    <t>Cushion Comfort PU insoles provide comfortable support and reduce foot fatigue.</t>
  </si>
  <si>
    <t>Oil, chemical and slip resistant</t>
  </si>
  <si>
    <t>Wolverine</t>
  </si>
  <si>
    <t>Loader Wedge Boot</t>
  </si>
  <si>
    <t>https://www.amazon.com/Wolverine-Mens-Loader-Wedge-Brown/dp/B01N2VGATH/ref=sr_1_3?crid=32L4RFUE3O1TY&amp;dib=eyJ2IjoiMSJ9.RZGNhWEtjD1Ym0mWqh4cqwrL-h5glOJ7EAIf6NVb1qEetusecLwDRIKv5kTBmD9AffyNDr4BaYMYodwVvD3sgpdvQiSbb6jKPVCFNiU6JsxHZviwLzQPnkaEkXcwcTSqURoDIXv_VAjTuCsAabxTsJ62vDsbPxIpI69FJdOKwSwj_wCvyjXg6_n2ivJzMeNTtT7JtqYTuTaiuDKASRdK72Io750fg5DT7OG7wlMl9MyJtcpsDcFDusBdBIgGM3w_DmYdpgSQPZQ-1ziaI6Rj50xqNgd2R4Y_XYWRjKRYp7o.2xnLr6G1yA7YT1MyYOHRZDNQs7wMyo2PxYj_L32UqQk&amp;dib_tag=se&amp;keywords=Wolverine+Loader+Wedge+Boot&amp;qid=1764520722&amp;sprefix=wolverine+loader+wedge+boot%2Caps%2C730&amp;sr=8-3</t>
  </si>
  <si>
    <t>https://amzn.to/3KfcF2n</t>
  </si>
  <si>
    <t>B01N2VGATH</t>
  </si>
  <si>
    <t>https://docs.google.com/document/d/1sZqdJbzLjFz29MBZMcpBtbm5pFBNVUinNEZzCVcbeHU</t>
  </si>
  <si>
    <t>https://docs.google.com/document/d/13Q5dktL0zHnQvqDR5JCvSRzSNe2gq-43ok3DzyrNXGE/edit</t>
  </si>
  <si>
    <t>https://docs.google.com/document/d/1cGTGePgciVpKk8stc2hSIG1BUiJd-CcCUPvmP60j6hw/edit</t>
  </si>
  <si>
    <t>https://docs.google.com/document/d/1oC60q-zSIRvC3Ng-kgBauk3hY6vZVBhqAYpy6j5ghxE/edit</t>
  </si>
  <si>
    <t>https://docs.google.com/document/d/1CPHle2uQ5s-6AG1HjnUKx7FTRlsmhlRS4OduOoTmAk4/edit</t>
  </si>
  <si>
    <t>https://www.amazon.com/stores/Wolverine/page/B7B21CEE-F8D6-4DC2-824D-D6481DC25394?lp_asin=B01N4FI2EO&amp;ref_=ast_bln&amp;store_ref=bl_ast_dp_brandLogo_sto</t>
  </si>
  <si>
    <t>https://m.media-amazon.com/images/I/612EUvTeYVL._AC_SL1000_.jpg</t>
  </si>
  <si>
    <t>100% Leather Imported Genuine full-grain leather upper PU wedge outsole increases comfort and sheds away dirt and other debris Removable full-cushioned footbed Time tested Goodyear Welt construction will allow these boots to mold to your feet for an almost custom fit Unlined with padded collar so your feet stay cool even on the hottest days</t>
  </si>
  <si>
    <t>Product Description               Built lightweight, these moc-toe boots keep feet comfortable and stress-free with an unlined upper and fatigue-fighting reinforcement. The goodyear welt construction will allow these boots to mold to your feet for an almost custom fit. Wolverine boots are built for the toughest jobs, the longest days and the harshest conditions.                  From the Manufacturer               Established in Rockford, Michigan in 1883, Wolverine is an iconic American brand that combines superior materials with timeless craftsmanship. Wolverine boots are built to withstand the toughest of environments and provide all day comfort. Today, Wolverine leads the industry with a relentless commitment to innovation and patented technologies including Wolverine Contour Welt, Wolverine MultiShox, Wolverine Durashocks, Wolverine DuraShocks SR and Wolverine Fusion.</t>
  </si>
  <si>
    <t>100% Leather</t>
  </si>
  <si>
    <t>Genuine full-grain leather upper</t>
  </si>
  <si>
    <t>PU wedge outsole increases comfort and sheds away dirt and other debris</t>
  </si>
  <si>
    <t>Removable full-cushioned footbed</t>
  </si>
  <si>
    <t>Guatemala</t>
  </si>
  <si>
    <t>Blundstone</t>
  </si>
  <si>
    <t>500 Original Chelsea Boot</t>
  </si>
  <si>
    <t>https://www.amazon.com/Blundstone-Unisex-Original-500-Womens/dp/B000Y0ATWA/ref=sr_1_6?crid=10IOT2DW8XHJO&amp;dib=eyJ2IjoiMSJ9.Y3P5I62IP7EJPejMwAjdgg3so8OEvjsGlviBR409HBR77Qf-xmINNaxV40bFRpHMFnPRSZf-GBx6qkSXAJ5hAtobQtLcT5pQEk4xHH7WYUaa4OedT-Hx-k6HpZM0ju40Q8xE62IQ7wjM_2KzsEc4aRqaUmxyjAHF4sIQvHgYLhy-5cxW64GSvTm5cd7rZJ1f_mhEXxfEOhlOzCjObSPmjHK2Hl9L7LndDo12oylo4oR9r06HF03Id3GNwiuqYPP1ldpIulHfcWEN_-wM2J7JzbeGkXUb-tCiULQI2DHAHHE.HacBU614i007R5JYLpflM70sdc1h-1vVwEBat9DmJfI&amp;dib_tag=se&amp;keywords=Blundstone%2B500%2BOriginal%2BChelsea%2BBoot&amp;qid=1764520787&amp;sprefix=blundstone%2B500%2Boriginal%2Bchelsea%2Bboot%2Caps%2C704&amp;sr=8-6&amp;th=1&amp;psc=1</t>
  </si>
  <si>
    <t>https://amzn.to/4alowq0</t>
  </si>
  <si>
    <t>B000Y0ATWA</t>
  </si>
  <si>
    <t>https://docs.google.com/document/d/13T5_rQAIJqod9LoYsaN1WCMABiun7lEt1mgIFicO42c</t>
  </si>
  <si>
    <t>https://docs.google.com/document/d/1BuFviAh2jaaX79Q9t-64zocqSI1olgJQgKfJ3B3qBQ8/edit</t>
  </si>
  <si>
    <t>https://docs.google.com/document/d/1fF3TzApN2DOgMiUtBeu2OAaNNy2LA3AU_AZuAZfPU4c/edit</t>
  </si>
  <si>
    <t>https://docs.google.com/document/d/1hrX9SlT4LjAhJsbU49kWehb_fyhTzLQQs8Ru3nOsv44/edit</t>
  </si>
  <si>
    <t>https://docs.google.com/document/d/1s4mSSy1Uatvzfexv2MivxH0m__cyIwYCOPgXiB9ngR8/edit</t>
  </si>
  <si>
    <t>https://www.amazon.com/stores/Blundstone/page/BCB245AF-BD68-4BC4-833A-A978A77E8428?lp_asin=B000Y04I2W&amp;ref_=ast_bln&amp;store_ref=bl_ast_dp_brandLogo_sto</t>
  </si>
  <si>
    <t>https://m.media-amazon.com/images/I/61zdNO+wXRL._AC_SL1500_.jpg</t>
  </si>
  <si>
    <t>https://m.media-amazon.com/images/I/61zdNO+wXRL._AC_SL1500_.jpg, https://m.media-amazon.com/images/I/71bmJBc5w8L._AC_SL1500_.jpg, https://m.media-amazon.com/images/I/71JdEX9Ak6L._AC_SL1500_.jpg, https://m.media-amazon.com/images/I/71xJFX+4J8L._AC_SL1500_.jpg, https://m.media-amazon.com/images/I/81JO+pCWg7L._AC_SL1500_.jpg, https://m.media-amazon.com/images/I/81C6oEv5lrL._AC_SL1500_.jpg, https://m.media-amazon.com/images/I/81WgP5daGVL._AC_SL1500_.jpg</t>
  </si>
  <si>
    <t>Clothing, Shoes &amp; Jewelry &gt; Men &gt; Shoes &gt; Boots &gt; Chelsea</t>
  </si>
  <si>
    <t>IMPORTANT NOTE: The AU size is stamped on the bottom of the boots, not the US size. Made of Premium Water-Resistant Leather, the Blundstone Original 500 Series boots feature stout brown premium water-resistant leather that provides excellent protection against the elements. Ultimate Comfort and Shock Absorption: Experience unparalleled comfort with the cushioned midsole and the SPS Max Comfort system, which offers outstanding shock absorption. Whether you're walking all day or standing for long periods, these boots provide the support and comfort you need. Durable and Stable Construction: Designed with a durable TPU outsole, these boots offer superior traction and longevity. The steel shank provides added stability and support, ensuring that you can confidently navigate various terrains without compromising on comfort or durability. Versatile and Lightweight Design: These unisex Chelsea boots are not only stylish but also lightweight, making them perfect for everyday wear. The brown elastic side panels allow for easy slip-on and off, while the removable footbed lets you customize the fit and comfort to your preference. Easy Care and Maintenance: Keeping your Blundstone boots in top condition is simple. Remove dirt with a soft-bristled brush or damp cloth, and let them air dry away from direct sunlight or heaters. Apply leather polish, spray, or cream to maintain the leather's quality and appearance. For the best results, test any polish on a small, inconspicuous area first.</t>
  </si>
  <si>
    <t>Experience legendary comfort and durability with the Blundstone Original Series Unisex Chelsea Boots. Crafted from premium water-resistant leather, these unisex boots feature a cushioned midsole and SPS Max Comfort system for outstanding shock absorption. The durable TPU outsole and steel shank provide stability and support. Lightweight and versatile, they're perfect for urban and outdoor adventures. Easy to maintain, these boots are built to last and withstand the test of time.</t>
  </si>
  <si>
    <t>14 x 9 x 6 inches; 3 Pounds</t>
  </si>
  <si>
    <t>IMPORTANT NOTE: The AU size is stamped on the bottom of the boots, not the US size. Made of Premium Water-Resistant Leather, the Blundstone Original 500 Series boots feature stout brown premium water-resistant leather that provides excellent protection against the elements.</t>
  </si>
  <si>
    <t>Ultimate Comfort and Shock Absorption: Experience unparalleled comfort with the cushioned midsole and the SPS Max Comfort system, which offers outstanding shock absorption. Whether you're walking all day or standing for long periods, these boots provide the support and comfort you need.</t>
  </si>
  <si>
    <t>Durable and Stable Construction: Designed with a durable TPU outsole, these boots offer superior traction and longevity. The steel shank provides added stability and support, ensuring that you can confidently navigate various terrains without compromising on comfort or durability.</t>
  </si>
  <si>
    <t>Versatile and Lightweight Design: These unisex Chelsea boots are not only stylish but also lightweight, making them perfect for everyday wear. The brown elastic side panels allow for easy slip-on and off, while the removable footbed lets you customize the fit and comfort to your preference.</t>
  </si>
  <si>
    <t>Easy Care and Maintenance: Keeping your Blundstone boots in top condition is simple. Remove dirt with a soft-bristled brush or damp cloth, and let them air dry away from direct sunlight or heaters. Apply leather polish, spray, or cream to maintain the leather's quality and appearance. For the best results, test any polish on a small, inconspicuous area first.</t>
  </si>
  <si>
    <t>Irish Setter</t>
  </si>
  <si>
    <t>Ashby Work Boot</t>
  </si>
  <si>
    <t>https://www.amazon.com/Irish-Setter-Mens-83605-Brown/dp/B0058Z0XJ0/ref=sr_1_1_sspa?crid=21XLW965UB6PF&amp;dib=eyJ2IjoiMSJ9.TXF2Hp77xcLsQC8Cq1AdHtkogYALI_CEH1erdfbIN6EcOC8Pjctf4g2_UMFmbigP4nKXMBn6ZTZJKyxVaB8IAasUo5uS5loR3faCA013GK-K2OhW2PadN6S_lUVOhfKC1mDsuQaRvdbqurOlny6Ev66FcX3PuQGo7HKvf-d6QrIdrryP7rXxmOvIA4UBEIzPT6MLobracQAuFVb0WSk6A7DrM1XGaAtNlZOgGzDQvY_OODmT-Kmfs799rqxcOgTSXT2OzaB_CLChEw0lUeWhvMs1vMl2ld9MjjH0_dz-fWY.-Si5O4AbW8KSTQnCmY4q6pIoK5sUHS07cAWdtgWqFQc&amp;dib_tag=se&amp;keywords=Irish%2BSetter%2BAshby%2BWork%2BBoot&amp;qid=1764520840&amp;sprefix=irish%2Bsetter%2Bashby%2Bwork%2Bboot%2Caps%2C701&amp;sr=8-1-spons&amp;sp_csd=d2lkZ2V0TmFtZT1zcF9hdGY&amp;th=1&amp;psc=1</t>
  </si>
  <si>
    <t>https://amzn.to/4ittiUo</t>
  </si>
  <si>
    <t>B0058Z0XJ0</t>
  </si>
  <si>
    <t>https://docs.google.com/document/d/1wq0Fh9EiUpVWvBfTJGzDSSeL0DEBSbgZLeozY_-Al2Y</t>
  </si>
  <si>
    <t>https://docs.google.com/document/d/1dxDK52q9hmDmNlSTrl6FUdsxcmI3X7-rqAF-KtixSdI/edit</t>
  </si>
  <si>
    <t>https://docs.google.com/document/d/1_r1xswaoupkZXAZ3MxbZ6AgTu9YIF17mgTQiN-JY8HE/edit</t>
  </si>
  <si>
    <t>https://docs.google.com/document/d/1KgtQd6uq8jNFsrE3vqH1EMxdIhkQZ2UmFbuDjCJm2uY/edit</t>
  </si>
  <si>
    <t>https://docs.google.com/document/d/1VsKEsI0xvGqXQCYoA8QVQA0dG4sz7GtupxduNXc3O3c/edit</t>
  </si>
  <si>
    <t>https://www.amazon.com/stores/IRISHSETTER/page/BAA8D3C3-5680-4E66-8D22-1103264DE515?lp_asin=B0D81ZRWWM&amp;ref_=ast_bln&amp;store_ref=bl_ast_dp_brandLogo_sto</t>
  </si>
  <si>
    <t>https://m.media-amazon.com/images/I/81H2249eqbL._AC_SL1500_.jpg</t>
  </si>
  <si>
    <t>https://m.media-amazon.com/images/I/81H2249eqbL._AC_SL1500_.jpg, https://m.media-amazon.com/images/I/81jlrAC5SXL._AC_SL1500_.jpg, https://m.media-amazon.com/images/I/71a-7-+4t2L._AC_SL1500_.jpg, https://m.media-amazon.com/images/I/71497sWrGiL._AC_SL1500_.jpg, https://m.media-amazon.com/images/I/71IjUDYKosL._AC_SL1500_.jpg, https://m.media-amazon.com/images/I/61SnM9dg+kL._AC_SL1500_.jpg, https://m.media-amazon.com/images/I/61ETdLRAxZL._AC_SL1500_.jpg, https://m.media-amazon.com/images/I/61BZRWZGsoL._AC_SL1272_.jpg</t>
  </si>
  <si>
    <t>Meets ASTM Safety Standards: This leather soft toe work boot with HRO designed rubber-EVA Traction Tred outsole is heat, slip, and electrical hazard resistant to meet ASTM F2892-18, EH, and ASTM F3445-21, SR safety standards. Soft Toe: Soft toe provides a protective layer of defense from many hazards that may be encountered at a worksite. Comfortable &amp; Durable: Made with oiled full grain leather for long-lasting durability. The removable polyurethane footbed gives your feet long-lasting comfort and all-day performance. Resoleable Platform: The Goodyear Welt sole construction prevents water intrusion and adds strength and durability to the boot making it long lasting. It allows the boot to be resoled to extend the life of the boot. Heat Resistant Sole: HRO designed soles have been designed and tested to perform on high heat surface and are heat resistant to melting at a minimum of 475º Fahrenheit.</t>
  </si>
  <si>
    <t>Meets ASTM Safety Standards: This leather soft toe work boot with HRO designed rubber-EVA Traction Tred outsole is heat, slip, and electrical hazard resistant to meet ASTM F2892-18, EH, and ASTM F3445-21, SR safety standards.</t>
  </si>
  <si>
    <t>Soft Toe: Soft toe provides a protective layer of defense from many hazards that may be encountered at a worksite.</t>
  </si>
  <si>
    <t>Comfortable &amp; Durable: Made with oiled full grain leather for long-lasting durability. The removable polyurethane footbed gives your feet long-lasting comfort and all-day performance.</t>
  </si>
  <si>
    <t>Resoleable Platform: The Goodyear Welt sole construction prevents water intrusion and adds strength and durability to the boot making it long lasting. It allows the boot to be resoled to extend the life of the boot.</t>
  </si>
  <si>
    <t>Heat Resistant Sole: HRO designed soles have been designed and tested to perform on high heat surface and are heat resistant to melting at a minimum of 475º Fahrenheit.</t>
  </si>
  <si>
    <t>Groundbreaker Work Boot</t>
  </si>
  <si>
    <t>https://www.amazon.com/Ariat-Work-Mens-Groundbreaker-Brown/dp/B01LB2TFL0/ref=sr_1_7?crid=3J9KH5BL8HSTH&amp;dib=eyJ2IjoiMSJ9.2PQ3Ne8qU2ypchmId1LEnSjGPHZfWo2dIh_VahcK4qyS1wI-cMV2EFOsTnieBme-KXdLKY4U06WQ7Jab6-oGsdgVop4ROmcZkmiD5YnbAqe_zyMyBlR3Cl8CHojpV9dN74mCgx2GHGKslO2lb1cA_A9tBkbnq_66tsMKSQbvyApLORY29Oo6G93vZqiBix-A2hSI3P8NA68KpD1MaqAKQwBTGQnEG-QNNZblq6lnLuz2TjZvs7gum25zfpxzHpILvaMWRM1yl4w-Y8Dy8oCRTz_THi1ROLBPqqcnZGrXXew.F2P2o3SeJX-J-p3-rgzUbsPBvF7AHX2MJNBu7OCWZv4&amp;dib_tag=se&amp;keywords=Ariat%2BGroundbreaker%2BWork%2BBoot&amp;qid=1764520949&amp;sprefix=ariat%2Bgroundbreaker%2Bwork%2Bboot%2Caps%2C781&amp;sr=8-7&amp;th=1&amp;psc=1</t>
  </si>
  <si>
    <t>https://amzn.to/4op4y0Y</t>
  </si>
  <si>
    <t>B01LB2TFL0</t>
  </si>
  <si>
    <t>https://docs.google.com/document/d/1sxnvKJmbXiC7BICcyObuPj0sJUNtiICOUWwppRPtKR8</t>
  </si>
  <si>
    <t>https://docs.google.com/document/d/19yOK7tQ7S6p2k7NY-9OQaHStV1aO0S6iOkzXE4Muzls/edit</t>
  </si>
  <si>
    <t>https://docs.google.com/document/d/1OYoOfC-QyVIt8GmNi77MWhi66OCi1PVfJ_UR51UzDi0/edit</t>
  </si>
  <si>
    <t>https://docs.google.com/document/d/1Bts6IsIPuWr3lilblOtlbv8Hst-GcV88gab5hkh3V0c/edit</t>
  </si>
  <si>
    <t>https://docs.google.com/document/d/1ic5xme9huxlBFPXA1YVGdrto-B2AkCsmHN-LCj9BFT4/edit</t>
  </si>
  <si>
    <t>https://www.amazon.com/stores/Ariat/page/5C580235-0937-42C9-B857-0EF70D457602?lp_asin=B0DLJDLF67&amp;ref_=ast_bln&amp;store_ref=bl_ast_dp_brandLogo_sto</t>
  </si>
  <si>
    <t>https://m.media-amazon.com/images/I/61WBIkkkV5L._AC_SL1500_.jpg</t>
  </si>
  <si>
    <t>https://m.media-amazon.com/images/I/61WBIkkkV5L._AC_SL1500_.jpg, https://m.media-amazon.com/images/I/615LQoEt65L._AC_SL1500_.jpg, https://m.media-amazon.com/images/I/61XthJaCZdL._AC_SL1500_.jpg, https://m.media-amazon.com/images/I/61KMPas7tCL._AC_SL1500_.jpg, https://m.media-amazon.com/images/I/519zR3VCtcL._AC_SL1500_.jpg, https://m.media-amazon.com/images/I/71meZIkK4jL._AC_SL1500_.jpg, https://m.media-amazon.com/images/I/51aevze+-9L._AC_SL1500_.jpg, https://m.media-amazon.com/images/I/711U7eVHQdL._AC_SL1500_.jpg, https://m.media-amazon.com/images/I/719WJneNrdL._AC_SL1500_.jpg</t>
  </si>
  <si>
    <t>Clothing, Shoes &amp; Jewelry &gt; Men &gt; Shoes &gt; Boots &gt; Western</t>
  </si>
  <si>
    <t>WORKS AS HARD AS YOU DO: The Groundbreaker by Ariat are made for the long haul: strong, sturdy and styled with western detailing. The supportive cushioning, extra metatarsal protection and stability technology make them ideal for construction, warehouse, factory or farm work. THE SUPPORT YOU NEED: The Duratread outsole is both oil and slip resistant and the 90-degree heel gives you added support. Built for the hard-working man, these work boots provide maximum support and traction on any terrain without sacrificing comfort. SCIENCE OF INNOVATION: Ariat excels in advanced technologies to deliver products that outperform in various conditions. Partnering with world-class biomechanical research groups and testing labs, Ariat strives to improve performance, comfort, and durability. GREAT GIFTS: Shopping for your husband or boyfriend shouldn't be difficult, and with these durable work boots for men from Ariat, it won't be. Perfect for any task, indoors or out, the hard-working man can wear these comfortable boots all day long.</t>
  </si>
  <si>
    <t>Keep your feet comfortable all day in a rugged, ready to work boot that’s always ready to break new ground with the Groundbreaker, a wide, square toe work boot for men by Ariat. Available in 2-row stitch or 4-row stitch pattern, this work boot for men is designed with a 10” shaft and pull-on tabs on the collar for easy wearing. Regardless of which style you choose, these work boots  are built for lasting performance and durability. The rugged, full grain leather uppers with breathable mesh linings deliver a comfortable, dependable work boot on the reliable Groundbreaker platform. The soft, cushioned insoles promise extra comfort to your feet. These non-slip boots deliver generous comfort and underfoot support with the Ariat's Four Layer Rebound system (4LR) technology and are capable of withstanding heavy-duty work environments, thanks to the Duratread rubber compound outsoles. 
No matter what you need, there’s an Ariat product made for you. Ariat works with global suppliers to develop new material that is lighter, cooler and more durable than anything else in the market. Every product, from hiking and work boots to western casual wear and English riding gear, gets field tested with people like you, enabling us to consistently raise the bar for functionality and style.
Ariat is committed to building a different breed of company, one that reflects our core values as a team and those of our consumers. Our company values have shaped our success since 1993 — a commitment to innovation, quality, integrity, teamwork and respect.</t>
  </si>
  <si>
    <t>18 x 14 x 5 inches; 5.5 Pounds</t>
  </si>
  <si>
    <t>WORKS AS HARD AS YOU DO: The Groundbreaker by Ariat are made for the long haul: strong, sturdy and styled with western detailing. The supportive cushioning, extra metatarsal protection and stability technology make them ideal for construction, warehouse, factory or farm work.</t>
  </si>
  <si>
    <t>THE SUPPORT YOU NEED: The Duratread outsole is both oil and slip resistant and the 90-degree heel gives you added support. Built for the hard-working man, these work boots provide maximum support and traction on any terrain without sacrificing comfort.</t>
  </si>
  <si>
    <t>SCIENCE OF INNOVATION: Ariat excels in advanced technologies to deliver products that outperform in various conditions. Partnering with world-class biomechanical research groups and testing labs, Ariat strives to improve performance, comfort, and durability.</t>
  </si>
  <si>
    <t>GREAT GIFTS: Shopping for your husband or boyfriend shouldn't be difficult, and with these durable work boots for men from Ariat, it won't be. Perfect for any task, indoors or out, the hard-working man can wear these comfortable boots all day long.</t>
  </si>
  <si>
    <t>Knife</t>
  </si>
  <si>
    <t>Classic Ikon Chef's Knife</t>
  </si>
  <si>
    <t>https://www.amazon.com/WUSTHOF-1040330120-Classic-Cooks-Knife/dp/B0862VYM6W/ref=sr_1_1?crid=2I0CYXLBBNEA8&amp;dib=eyJ2IjoiMSJ9.-vF1CvFMiS9kTGmPToi9qnPJFWcjaMzHwQy3Djp2ZkrlBMxENX2dJ6zi3RIc0BCmg6wGz-N7A4lkUOoAr9krDPzgneg7hgCHAnaqZ4-cvD56JSjQh5PUEmbj_Du9VO2A59Db8rpBIXXF994yHXbx44zSQS0ucECQSjO_AxZD5RCbUj_NKsGizUkGW0RCe2l-VcwNvM9LCG67mZu2jObTfzgAB2SIGyi7MxvETTeQRPUyOlTGAtvtXsxj_zVwSACGIm2_v8pTB0HGP8wJibGYgzYtzK0lWH3aIF5er_SEGdQ.pdVaSjf9UralcH0wEceWSxRvpwLVlIa8aWt8b9SSXfk&amp;dib_tag=se&amp;keywords=Wusthof%2BClassic%2BIkon%2BChef%27s%2BKnife&amp;qid=1764521033&amp;sprefix=wusthof%2Bclassic%2Bikon%2Bchef%27s%2Bknife%2Caps%2C693&amp;sr=8-1&amp;th=1</t>
  </si>
  <si>
    <t>https://amzn.to/4paTcPF</t>
  </si>
  <si>
    <t>B0862VYM6W</t>
  </si>
  <si>
    <t>https://docs.google.com/document/d/15ZS0HNdp0Afk-sqhi32JP6Q8ZZHU-2k6BUaO63W6nik</t>
  </si>
  <si>
    <t>https://docs.google.com/document/d/1MkdzqrUUwzYbYnIIcehfyPdjeEQZRspPa8yH2Nv2ZqM/edit</t>
  </si>
  <si>
    <t>https://docs.google.com/document/d/1NBrs_zHk8z-rRtkPuNYPd1YDgSLhVFRoAgDYO7ayGgo/edit</t>
  </si>
  <si>
    <t>https://docs.google.com/document/d/1Nzz5JmQSGpFmpxwQnDi3Aql8zHgK8NGhXXG5J4ijG9w/edit</t>
  </si>
  <si>
    <t>https://docs.google.com/document/d/1YvKjKFfAO0ScTIlRVamiwtpd-miPqklHe6CmGnNdX90/edit</t>
  </si>
  <si>
    <t>https://www.amazon.com/stores/W%C3%9CSTHOF/page/C671461A-FF76-447E-9F0C-69BFF232E382?lp_asin=B0862VYM6W&amp;ref_=ast_bln&amp;store_ref=bl_ast_dp_brandLogo_sto</t>
  </si>
  <si>
    <t>https://m.media-amazon.com/images/I/61ig4xb0WsL._SL1500_.jpg</t>
  </si>
  <si>
    <t>https://m.media-amazon.com/images/I/61ig4xb0WsL._SL1500_.jpg, https://m.media-amazon.com/images/I/51-RpT01xbL._SL1500_.jpg, https://m.media-amazon.com/images/I/61bNlBhDpmL._SL1500_.jpg, https://m.media-amazon.com/images/I/61X-fqpBp0L._SL1500_.jpg, https://m.media-amazon.com/images/I/81sFLkRcipL._SL1500_.jpg, https://m.media-amazon.com/images/I/81jw81TQSpL._SL1500_.jpg</t>
  </si>
  <si>
    <t>KITCHEN WORKHORSE – The WÜSTHOF 8” CLASSIC IKON Cook's Knife is essential for preparing any meal. This all-purpose cook’s knife can be used for chopping, mincing, slicing and dicing WÜSTHOF CLASSIC IKON SERIES – Features a sleek and sophisticated black handle with a double bolster for exceptional balance, beauty, and the ultimate cutting experience. Classic IKON: Design, Ergonomics, and Quality Perfected CHEF’S KNIFE – Features an 8” long blade with a distinctive double Bolster design for professional-style heft. German Made Cook’s Knife with a sleek ergonomic handle design made from a long-lasting synthetic material to resist fading and discoloration PRECISION FORGED – Forged from a single block of High Carbon Stainless Steel and tempered to 58-degree HRC. The Precision Edge Technology (PEtec) yields a blade that is 20% sharper with twice the edge retention than previous models CENTURIES OF TRADITION – Family owned for seven generations, WÜSTHOF was founded in Solingen, Germany over 200 years ago. WÜSTHOF’s cutlery carries the Solingen name, a designation reserved for products that meet the strictest quality standards</t>
  </si>
  <si>
    <t>The Classic IKON chef's knife is the workhorse of the kitchen. Can be used to cut, slice and dice a wide variety of meats, vegetables and fruits. Blade allows for rocking for effortless chopping, mincing and dicing. Precision forged, full tang blade.</t>
  </si>
  <si>
    <t>14.37 x 3.15 x 0.98 inches; 12 ounces</t>
  </si>
  <si>
    <t>KITCHEN WORKHORSE – The WÜSTHOF 8” CLASSIC IKON Cook's Knife is essential for preparing any meal. This all-purpose cook’s knife can be used for chopping, mincing, slicing and dicing</t>
  </si>
  <si>
    <t>WÜSTHOF CLASSIC IKON SERIES – Features a sleek and sophisticated black handle with a double bolster for exceptional balance, beauty, and the ultimate cutting experience. Classic IKON: Design, Ergonomics, and Quality Perfected</t>
  </si>
  <si>
    <t>CHEF’S KNIFE – Features an 8” long blade with a distinctive double Bolster design for professional-style heft. German Made Cook’s Knife with a sleek ergonomic handle design made from a long-lasting synthetic material to resist fading and discoloration</t>
  </si>
  <si>
    <t>PRECISION FORGED – Forged from a single block of High Carbon Stainless Steel and tempered to 58-degree HRC. The Precision Edge Technology (PEtec) yields a blade that is 20% sharper with twice the edge retention than previous models</t>
  </si>
  <si>
    <t>CENTURIES OF TRADITION – Family owned for seven generations, WÜSTHOF was founded in Solingen, Germany over 200 years ago. WÜSTHOF’s cutlery carries the Solingen name, a designation reserved for products that meet the strictest quality standards</t>
  </si>
  <si>
    <t>Zwilling J.A. Henckels</t>
  </si>
  <si>
    <t>Pro Chef's Knife</t>
  </si>
  <si>
    <t>https://www.amazon.com/ZWILLING-J-Henckels-38401-182-38401-183/dp/B06Y2KYT76/ref=sr_1_8?crid=10JAAB11MPYIW&amp;dib=eyJ2IjoiMSJ9.0ttRgB9rI3uiz7fKzioNXlvH9PCKTXIummW3xX6F5P9Aneif5Yztv5pYBe8SXivVmrqkuOPTJ38hvTAb_O26WIz92QGP_butfUwzOmyZoVJRtNGJSBQTwKdab0dFAmXv0gmtzOHzFl5cco__TpxkEc6yxcK39to7rF28aZEt6kzyzUWSqWsXQPtVIMXpSPFYGzFseOba7Gcr1WkrOjRtqaKM3LmuICKUui_ZcFBjAdhZtWI__qS97cFJQvqQb7BJmkO8DZVjJlMG6BjEWVF_gtPguj_018gvZFg6xYnxq3E.prUo5ajUnMrWCbgdcrwrnGHvGvcQE86dCgbrrctVTZE&amp;dib_tag=se&amp;keywords=Zwilling+J.A.+Henckels+Pro+Chef%27s+Knife&amp;qid=1764521070&amp;sprefix=zwilling+j.a.+henckels+pro+chef%27s+knife%2Caps%2C676&amp;sr=8-8</t>
  </si>
  <si>
    <t>https://amzn.to/488WSLA</t>
  </si>
  <si>
    <t>B06Y2KYT76</t>
  </si>
  <si>
    <t>https://docs.google.com/document/d/1iId_scgCUalVBb_7pOn7Ji4bDuDj_3ci2eJjWGLocss</t>
  </si>
  <si>
    <t>https://docs.google.com/document/d/11ReRfyu9K_fFRPRQqHPELYGL4LCdvy0fla8nR8mqyNk/edit</t>
  </si>
  <si>
    <t>https://docs.google.com/document/d/1zZudDDWN2rbkFlDA2a1oBVlakzkWR_wGWgzvIfqOMqs/edit</t>
  </si>
  <si>
    <t>https://docs.google.com/document/d/1tSdjLYXGXd3hOHl7ZUtvOi-Xj8VDHYUFMfPS3253Npc/edit</t>
  </si>
  <si>
    <t>https://docs.google.com/document/d/1SzYVzpjRE9Yn59ySxFAFeX1CMaiZknC6-5_BjMvOMoc/edit</t>
  </si>
  <si>
    <t>https://www.amazon.com/stores/Zwilling/page/F848B343-670B-4DF8-989C-05D1C8569857?lp_asin=B06Y2KYT76&amp;ref_=ast_bln&amp;store_ref=bl_ast_dp_brandLogo_sto</t>
  </si>
  <si>
    <t>https://m.media-amazon.com/images/I/613wiO3HzzL._AC_SL1500_.jpg</t>
  </si>
  <si>
    <t>https://m.media-amazon.com/images/I/613wiO3HzzL._AC_SL1500_.jpg, https://m.media-amazon.com/images/I/71Tm62kWyzL._AC_SL1500_.jpg, https://m.media-amazon.com/images/I/A1UGOC1VtWL._AC_SL1500_.jpg, https://m.media-amazon.com/images/I/71E9tVNJHSL._AC_SL1066_.jpg, https://m.media-amazon.com/images/I/81UpjFWMb0L._AC_SL1500_.jpg, https://m.media-amazon.com/images/I/91BwDKhkECL._AC_SL1500_.jpg, https://m.media-amazon.com/images/I/61Xq4hhrnDL._AC_SL1066_.jpg, https://m.media-amazon.com/images/I/61pCz1hBAPL._AC_SL1063_.jpg, https://m.media-amazon.com/images/I/81KY69D7hGL._AC_SL1500_.jpg</t>
  </si>
  <si>
    <t>Each kitchen knife is precision forged using Zwilling's Sigma forge process, resulting in an exceptionally hard yet flexible blade. Zwilling's Friodur ice-hardening technique results in a harder, sharper blade that is corrosion resistant and highly elastic. This German knife features precise lasers that are used to ensure each blade's edge is at the optimal cutting angle for maximum sharpness. Arched bolster perfectly supports the thumb for ultimate comfort, safety and precise handling. Also allows the full length of the edge to be sharpened, from tip to end. The sleek ABS resin handle is triple riveted to the blade and contoured for a secure, comfortable grip.</t>
  </si>
  <si>
    <t>ZWILLING Pro is the most user-friendly knife available to market. The unique blade shape and ergonomic bolster are the result of 280 years of E.</t>
  </si>
  <si>
    <t>Each kitchen knife is precision forged using Zwilling's Sigma forge process, resulting in an exceptionally hard yet flexible blade.</t>
  </si>
  <si>
    <t>Zwilling's Friodur ice-hardening technique results in a harder, sharper blade that is corrosion resistant and highly elastic.</t>
  </si>
  <si>
    <t>This German knife features precise lasers that are used to ensure each blade's edge is at the optimal cutting angle for maximum sharpness.</t>
  </si>
  <si>
    <t>Arched bolster perfectly supports the thumb for ultimate comfort, safety and precise handling. Also allows the full length of the edge to be sharpened, from tip to end.</t>
  </si>
  <si>
    <t>The sleek ABS resin handle is triple riveted to the blade and contoured for a secure, comfortable grip.</t>
  </si>
  <si>
    <t>Fibrox Pro Chef's Knife</t>
  </si>
  <si>
    <t>https://www.amazon.com/Victorinox-Fibrox-Chefs-Knife-8-Inch/dp/B008M5U1C2/ref=sr_1_6?crid=3FRPJUC1Z9AEA&amp;dib=eyJ2IjoiMSJ9.wOSkE3NZBbeBCMeepgkXZY4tOD_72iZ4ALaWLtGP9t96Mf-1VkM8U1tlJDbHUVk7OS8E7Ikgqn-1EdsyGubjDJwMsmh04z6v9p-RtFokxyNaiUssGBiy0bpMPFi0K-H6HJ88Fi0OMLPLL137Q0fKCE-1oGLl0WQZ52sVtmO6T4f8kf5OFLmzcYJD0LI2jsRxd1kdQO-5ENdIB-GbiSrkEG9ipqoSnxhwgCykwJb8GCXK-N2mOm-CKlQsXmWPawp23OC8X-pshcTFTWgA7ejzSfITh1iHG1XnFS32Hl0a3B8.leEQUUhb_4ZhEFX0bJ5K3ggeJSVe7jwU0Pzwlyhv4mc&amp;dib_tag=se&amp;keywords=Victorinox+Fibrox+Pro+Chef%27s+Knife&amp;qid=1764521123&amp;sprefix=victorinox+fibrox+pro+chef%27s+knife%2Caps%2C675&amp;sr=8-6</t>
  </si>
  <si>
    <t>https://amzn.to/4ixIhNk</t>
  </si>
  <si>
    <t>https://docs.google.com/document/d/1F4kjQrCNAT0qNamQs3cUxi9zagv9luSnoSR6FoGE_l0</t>
  </si>
  <si>
    <t>https://docs.google.com/document/d/1meYiysxhH6OPVqgLmmEYxPMuzJydFnEj5NJh1Mtq86Q/edit</t>
  </si>
  <si>
    <t>https://docs.google.com/document/d/1hBQCQbZDDR-QTdYP1vy-STcFslplf-a028BS1NKjUH0/edit</t>
  </si>
  <si>
    <t>https://docs.google.com/document/d/1SmCvmsJ74VT_baviA4mDYPO5qdqgqLvabHJcPqFVmlU/edit</t>
  </si>
  <si>
    <t>https://docs.google.com/document/d/19Tn4vuVnDUVEhBbz4AhoEEacrBKqvayL-MLCja-T60c/edit</t>
  </si>
  <si>
    <t>https://www.amazon.com/stores/Victorinox/page/59DC7984-FCC0-4299-B3F1-A360893B7FDB?lp_asin=B008M5U1C2&amp;ref_=ast_bln&amp;store_ref=bl_ast_dp_brandLogo_sto</t>
  </si>
  <si>
    <t>https://m.media-amazon.com/images/I/41Xx3Xy7NhL._AC_SL1080_.jpg</t>
  </si>
  <si>
    <t>https://m.media-amazon.com/images/I/41Xx3Xy7NhL._AC_SL1080_.jpg, https://m.media-amazon.com/images/I/5188ehMkkRL._AC_SL1080_.jpg, https://m.media-amazon.com/images/I/814SDsMrZmL._AC_SL1500_.jpg, https://m.media-amazon.com/images/I/81tECQUiN3L._AC_SL1500_.jpg, https://m.media-amazon.com/images/I/71tLA6ZOuoL._AC_SL1200_.jpg, https://m.media-amazon.com/images/I/61WA8CjStML._AC_SL1080_.jpg, https://m.media-amazon.com/images/I/51dn1ug48JL._AC_SL1080_.jpg, https://m.media-amazon.com/images/I/5180Q7C81DL._AC_.jpg, https://m.media-amazon.com/images/I/613pObcRtHL._AC_SL1080_.jpg, https://m.media-amazon.com/images/I/71sLa-jSwUL._AC_SL1500_.jpg</t>
  </si>
  <si>
    <t>Shun</t>
  </si>
  <si>
    <t>Classic Chef's Knife</t>
  </si>
  <si>
    <t>https://www.amazon.com/Shun-Classic-8-Chefs-Knife/dp/B0000Y7KNQ/ref=sr_1_1?crid=2KAOALAQC9LGA&amp;dib=eyJ2IjoiMSJ9.yitdbySiigL_bNqDYIkZ6jTmjTfbleW0oMLp7K4EiQ8Ui5MQQ6aNTIwlOWMh7BzWUtrHKLCIEQUNr39nNWK0N4DPA4Ls37Nm94MFAd2SA-GQTaRKE8jAUlhUj8UvTq_8_gBctGqFXScXq8veYgVpkaeVTgpzqRKIf8FNDKSzZOErgyCW4m55GliP_oLH-00U7WS8P96_zFW6mttj6RKaHkhq62kWnPlUruJK0IfF4alFJoW7Zn6drAvLMDe-iIFoZTH21PV-NgQJBQxoEVSOOh47UgF7lxE4YQ0ZaCaqnrw.5X7sB8-RZtGMDZKm3OdJRSJFtFEAsXh1ry4dS01P1Xw&amp;dib_tag=se&amp;keywords=Shun%2BClassic%2BChef%27s%2BKnife&amp;qid=1764521168&amp;sprefix=victorinox%2Bfibrox%2Bpro%2Bchef%27s%2Bknife%2Caps%2C998&amp;sr=8-1&amp;th=1</t>
  </si>
  <si>
    <t>https://amzn.to/48Hl1ch</t>
  </si>
  <si>
    <t>B0000Y7KNQ</t>
  </si>
  <si>
    <t>https://docs.google.com/document/d/1J8yEtPNbhwD0wYQMvElp7BJnIZNu7EZ-qNQ_nASWdYs</t>
  </si>
  <si>
    <t>https://docs.google.com/document/d/1Nq3CoE_E-sqiZiJsoN2xx5GMgVujPzXvZRSSkcy1_AU/edit</t>
  </si>
  <si>
    <t>https://docs.google.com/document/d/1X10VVUxzlocO_KjXGNR6-EOjTCjIATWY6ipEY1MKp9E/edit</t>
  </si>
  <si>
    <t>https://docs.google.com/document/d/1dyjFrbCnosXwprKCXPiaXdRVkvESi2JW_nbgQBx-p0I/edit</t>
  </si>
  <si>
    <t>https://docs.google.com/document/d/18E4dwx1wF1mX9jWbj4C1Pp44bIr7mPFQt8pJx4aNrt4/edit</t>
  </si>
  <si>
    <t>https://www.amazon.com/stores/Shun/page/0D536907-5B22-4F3A-A42C-D3106D3232DD?lp_asin=B0000Y7KNQ&amp;ref_=ast_bln&amp;store_ref=bl_ast_dp_brandLogo_sto</t>
  </si>
  <si>
    <t>https://m.media-amazon.com/images/I/51UK8S05iYL._AC_SL1500_.jpg</t>
  </si>
  <si>
    <t>https://m.media-amazon.com/images/I/51UK8S05iYL._AC_SL1500_.jpg, https://m.media-amazon.com/images/I/81lkW3LscQL._AC_SL1500_.jpg, https://m.media-amazon.com/images/I/71FXsjaUbdL._AC_SL1500_.jpg, https://m.media-amazon.com/images/I/6134H7zO39L._AC_SL1500_.jpg, https://m.media-amazon.com/images/I/71EIz9lQvYL._AC_SL1500_.jpg, https://m.media-amazon.com/images/I/81-KSnWwl3L._AC_SL1500_.jpg, https://m.media-amazon.com/images/I/61Eou8IKDwL._AC_SL1500_.jpg</t>
  </si>
  <si>
    <t>JAPANESE CHEF KNIFE: The Shun Classic 8-inch Chef's Knife is expertly designed for a variety of kitchen tasks, from slicing and dicing to mincing, making it an indispensable tool for any cook. PIONEERING EXCELLENCE: Bring home a piece of the renowned Classic Series – the original authentic Japanese cutlery line introduced to the United States. Enjoy superior craftsmanship and innovative design. SUPERIOR SHARPNESS: Crafted with VG-MAX steel and 68 layers of Damascus cladding, this knife delivers razor-sharp precision with a 16-degree edge, ensuring long-lasting performance. COMFORTABLE DESIGN: The D-shaped Pakkawood handle offers a comfortable and secure grip, providing optimal control for both left and right-handed users. JAPANESE CRAFTSMANSHIP: Each Shun knife is meticulously handcrafted in Japan, reflecting a legacy of traditional knife-making expertise and a dedication to superior quality. Supported by free sharpening and honing.</t>
  </si>
  <si>
    <t>A staple for every kitchen, the Shun Classic 8-inch Chef’s Knife is an all-purpose blade, equipped for a variety of cutting tasks. With its slightly curved blade, the Shun Chef’s knife easily rocks through fresh herbs for easy mincing too. The size and width of the blade makes it an ideal tool for preparing protein, fruits, vegetables and many other foods. Made with the Damascus layering technique, the blade is comprised of 69 total layers – 68 layers of alternating steel and a proprietary VG-MAX core. VG-MAX steel contains additional chromium, carbon, tungsten and cobalt for increased strength, durability, sharpness and resistance to corrosion. Handcrafted by highly skilled specialists in Japan, Shun knives are a harmonious combination of ancient blade-making traditions and cutting-edge innovation. The craftsmanship and quality of each knife is a testament to the high quality prioritized by Shun. No home is complete without a Classic 8-inch Chef’s Knife. Steel: Proprietary VG-MAX cutting core, 34 layers each side (68 total) stainless Damascus cladding</t>
  </si>
  <si>
    <t>JAPANESE CHEF KNIFE: The Shun Classic 8-inch Chef's Knife is expertly designed for a variety of kitchen tasks, from slicing and dicing to mincing, making it an indispensable tool for any cook.</t>
  </si>
  <si>
    <t>PIONEERING EXCELLENCE: Bring home a piece of the renowned Classic Series – the original authentic Japanese cutlery line introduced to the United States. Enjoy superior craftsmanship and innovative design.</t>
  </si>
  <si>
    <t>SUPERIOR SHARPNESS: Crafted with VG-MAX steel and 68 layers of Damascus cladding, this knife delivers razor-sharp precision with a 16-degree edge, ensuring long-lasting performance.</t>
  </si>
  <si>
    <t>COMFORTABLE DESIGN: The D-shaped Pakkawood handle offers a comfortable and secure grip, providing optimal control for both left and right-handed users.</t>
  </si>
  <si>
    <t>JAPANESE CRAFTSMANSHIP: Each Shun knife is meticulously handcrafted in Japan, reflecting a legacy of traditional knife-making expertise and a dedication to superior quality. Supported by free sharpening and honing.</t>
  </si>
  <si>
    <t>Global</t>
  </si>
  <si>
    <t>G-2 Chef's Knife</t>
  </si>
  <si>
    <t>https://www.amazon.com/Global-G-2-inch-Chefs-Knife/dp/B00005OL44/ref=sr_1_1?crid=2ES1ALBW2CCG8&amp;dib=eyJ2IjoiMSJ9.nCj9ZVBbn-M0FGboS_p9XwwyNXisFc91F8J6n2cvK4k7r6HCHk9fs-6EEtzaRV3JVXTy9XK7vfU97ICbfnHCSSbyjQUj4CzkD1IeSdxmIFFZuRmA-baHXY7mYNLpab-lJbBFQ8l2WF3q8DIhlW8Dse5R7jJCeJBsenpHm8jBmrEXKqoVpdZMsq_NSqg5K7qt0RGYEDLzLpRUMbKY9jxX-_wjALqGoUZ9_T7Y0nefTl7teqJEFpPm9L-QxllPYsmHgNh3LxR92urbHrdKpFLQqapH_ggvFczT8DgsNoaNNZ8.Zm5oHLawkUbLl1DGdRKEfkGPHACkuj35iwwphzGKqII&amp;dib_tag=se&amp;keywords=Global%2BG-2%2BChef%27s%2BKnife&amp;qid=1764521215&amp;sprefix=global%2Bg-2%2Bchef%27s%2Bknife%2Caps%2C709&amp;sr=8-1&amp;th=1</t>
  </si>
  <si>
    <t>https://amzn.to/3KnUFTi</t>
  </si>
  <si>
    <t>B00005OL44</t>
  </si>
  <si>
    <t>https://docs.google.com/document/d/1ypkGtcAfaEW_ZAHkpPnNCy1_5psMzSEJ6kEwiDJuAFM</t>
  </si>
  <si>
    <t>https://docs.google.com/document/d/1kvPQAQyqFjWzGjqZ1Z0JJ4KGQ9dg1E4qMMHRWa_zINs/edit</t>
  </si>
  <si>
    <t>https://docs.google.com/document/d/14i_HoTnBcPSdJwXpfFkZBsnfblVp00HhFqx9uepKVxY/edit</t>
  </si>
  <si>
    <t>https://docs.google.com/document/d/1i-YSuJP9gYYj0HTLPpVRPOs_hBRNDnxyRsQaLv5SthI/edit</t>
  </si>
  <si>
    <t>https://docs.google.com/document/d/1Ozm8-ZmPskF5aBtuZENJawlBQTTcxYHdYUyi7rUHgdg/edit</t>
  </si>
  <si>
    <t>https://www.amazon.com/stores/GlobalCutlery/page/89F891B7-D8A9-42B5-B174-8C08582B5DA4?lp_asin=B00005OL44&amp;ref_=ast_bln&amp;store_ref=bl_ast_dp_brandLogo_sto</t>
  </si>
  <si>
    <t>https://m.media-amazon.com/images/I/61XmuBPYloL._AC_SL1500_.jpg</t>
  </si>
  <si>
    <t>https://m.media-amazon.com/images/I/61XmuBPYloL._AC_SL1500_.jpg, https://m.media-amazon.com/images/I/615KmMxNqqL._AC_SL1500_.jpg, https://m.media-amazon.com/images/I/71xH05rq0HL._AC_SL1500_.jpg, https://m.media-amazon.com/images/I/61plNyi68gL._AC_SL1500_.jpg, https://m.media-amazon.com/images/I/51kjpXqTsbL._AC_SL1000_.jpg, https://m.media-amazon.com/images/I/91W4kYPuzzL._AC_SL1500_.jpg, https://m.media-amazon.com/images/I/71yroKLXFAL._AC_SL1500_.jpg, https://m.media-amazon.com/images/I/71qJMMzEg+L._AC_SL1500_.jpg, https://m.media-amazon.com/images/I/81Gy4bwtD8L._AC_SL1500_.jpg, https://m.media-amazon.com/images/I/915zdbotMRL._AC_SL1500_.jpg, https://m.media-amazon.com/images/I/91TH0dFQB0L._AC_SL1500_.jpg</t>
  </si>
  <si>
    <t>Lightweight, precisely balanced 8-inch or 20cm chef's knife Blade made of high-tech molybdenum/vanadium stainless steel Edge retains razor sharpness exceptionally well Stainless-steel handle molded for Comfort, dimpled for safe grip Lifetime warranty against defects and breakage</t>
  </si>
  <si>
    <t>Product Description               The chef's knife is the multipurpose workhorse of the kitchen. Perfect for mincing, cutting, chopping, slicing and prep work. The "workhorse" of the kitchen is perfect for cutting, chopping, slicing and prep work.                  Amazon.com               High tech from tip to handle, Global knives from Japan created a sensation when they burst onto the world's culinary stage as an alternative to traditional European-style cutlery. Blades are made of hard molybdenum/vanadium stainless steel and "face-ground" with a long taper rather than a short bevel so edges remain sharp longer than even the best high-carbon stainless-steel knives. Edges also are ground at a more acute angle than traditional European-style knives and arrive from the factory razor-sharp. Although Global also makes a "heavyweight" line for cooks who prefer hefty knives, its original knives--of which this 8-inch chef's knife is an example--have thinner blades and are lighter than traditional European-style knives. Global also dispensed with bolsters on its original knives to reduce weight. Balance is achieved by injecting a precise amount of sand for a particular blade style into a hollow handle. To ensure balance is continuous, the sand flows inside the handle as a blade is maneuvered. A finger notch between blade and handle provides safety.  Stainless-steel handles are Global's most striking feature. They're molded to fit the hand and dimpled to resist slipping. Smaller around than many European-style handles, they're easy for small-handed cooks to grasp and seamless for sanitation. Global recommends using a ceramic sharpener or a diamond steel instead of a metal sharpening steel for its knives, supplemented by a synthetic whetstone, a ceramic whetstone, or a Shinkansen sharpener. Global also makes a Sharpening Guide Rail so blades can be honed on a whetstone at the proper angle. Global knives should be hand washed to protect edges. They carry a lifetime warranty against defects and breakage. --Fred Brack</t>
  </si>
  <si>
    <t>Lightweight, precisely balanced 8-inch or 20cm chef's knife</t>
  </si>
  <si>
    <t>Blade made of high-tech molybdenum/vanadium stainless steel</t>
  </si>
  <si>
    <t>Edge retains razor sharpness exceptionally well</t>
  </si>
  <si>
    <t>Stainless-steel handle molded for Comfort, dimpled for safe grip</t>
  </si>
  <si>
    <t>Lifetime warranty against defects and breakage</t>
  </si>
  <si>
    <t>Mac</t>
  </si>
  <si>
    <t>Professional MTH-80 Gyuto</t>
  </si>
  <si>
    <t>https://www.amazon.com/Mac-Knife-Professional-Hollow-8-Inch/dp/B000N5H2XU/ref=sr_1_6?crid=MB0OWSS26O1E&amp;dib=eyJ2IjoiMSJ9.0mXnHeKjoNuBWzgNjTfy-OMiUrCXYWQYtaXAC8-l9Yfjy01jI7vPY_lZuvgwU2gV4bI6dvl8jPXuc8f8iSRlGQlLchyrwg4gvF79zb1dw-J71YI7_CpNhsoA-iyDt90RY-_aCSBSGNxwz35irn_VZzj_ZqbgTQT51qeE6m2qLfrVsEoV5cFAP-X1YNIg7W03Ce0vIIeCiKGcYWlCKgcOprbLM91Mmu_vyl41RtEFPi198-_Xg1LWOK3TRFbgmT32d8hUVAsXBEEAbSUtwPejBTLnC1KoHOBazb-Hz4-n1AE.tS95Exr-LagEdn-Yxbq_Yb15QccNPMkZ7w9a2QJx2fI&amp;dib_tag=se&amp;keywords=Mac+Professional+MTH-80+Gyuto&amp;qid=1764521311&amp;sprefix=mac+professional+mth-80+gyuto%2Caps%2C651&amp;sr=8-6</t>
  </si>
  <si>
    <t>https://amzn.to/3Kr9UuJ</t>
  </si>
  <si>
    <t>B000N5H2XU</t>
  </si>
  <si>
    <t>https://docs.google.com/document/d/18s838WhhGWhkR5sA11ztIyVu-79VPj-Nv-uGkrbuR4o</t>
  </si>
  <si>
    <t>https://docs.google.com/document/d/1zxIIqoI5gdETsuVeF9bsVD3O-YkFUoThKPLIQ56SYRA/edit</t>
  </si>
  <si>
    <t>https://docs.google.com/document/d/1UMhy-2dRZbCBi3LsjIdcyXb6wBgT1y1DIVXvEQD15d4/edit</t>
  </si>
  <si>
    <t>https://docs.google.com/document/d/1WNAF6daQMsXFj4Qhd_nZ4WLyx9m_fuTZXh3DktBR0Os/edit</t>
  </si>
  <si>
    <t>https://www.amazon.com/Mac-Knife/b/ref=bl_dp_s_web_3034331011?ie=UTF8&amp;node=3034331011&amp;field-lbr_brands_browse-bin=Mac+Knife</t>
  </si>
  <si>
    <t>https://m.media-amazon.com/images/I/61Kd05RoGUL._AC_SL1500_.jpg</t>
  </si>
  <si>
    <t>https://m.media-amazon.com/images/I/61Kd05RoGUL._AC_SL1500_.jpg, https://m.media-amazon.com/images/I/71MOm5E8sQL._AC_SL1500_.jpg, https://m.media-amazon.com/images/I/31D+zz3GcvL._AC_.jpg</t>
  </si>
  <si>
    <t>2.5mm blade. The added dimples help the knife to glide through sticky foods such as potatoes, apples, and summer squash Lightweight. Knife Length- 12.63 inches Pakka wood handle. Blade thickness - 2.5 mm Hand wash is recommended Not dishwasher safe Made In Japan</t>
  </si>
  <si>
    <t>This 8" knife is commonly used for home and professional kitchens. The thin blade and bolster allows you to easily cut and slice almost any food. This knife features dimples which help cut foods like apples and squash.</t>
  </si>
  <si>
    <t>2.5mm blade. The added dimples help the knife to glide through sticky foods such as potatoes, apples, and summer squash</t>
  </si>
  <si>
    <t>Lightweight. Knife Length- 12.63 inches</t>
  </si>
  <si>
    <t>Pakka wood handle. Blade thickness - 2.5 mm</t>
  </si>
  <si>
    <t>Hand wash is recommended Not dishwasher safe</t>
  </si>
  <si>
    <t>Made In Japan</t>
  </si>
  <si>
    <t>Tojiro</t>
  </si>
  <si>
    <t>DP Gyutou</t>
  </si>
  <si>
    <t>https://www.amazon.com/Tojiro-DP-Gyutou-9-4-24cm/dp/B000UAQOUA/ref=sr_1_6?crid=8Z24JK810X0R&amp;dib=eyJ2IjoiMSJ9.de8KAamtvtii8zzinwHrcVQG2Z7BGBujI-aqD1aJVDOSuIZLedtv1Uep95oxwKJQ_OJ799GxQxbyhlv1ftRjSVQd-QlnzKuWfSFIp_n1AVa16LWss_UiPX9rvwskyUsyH8PVjOZeG0zUIb63DV0zC1gH3DDbMTxKGpNxZwnllwteDnsOu16AAzuDywDRDL2EMm4pKMd-OfVPlMGR_w52HruQmAocp1NoVLp371twcbVWeenVXK338SviP237Uk8T9pX9kgvfAAJnt4aVTsHJ0CmbaNeVNNS-0z4brstyU5s.de-NtOP2yatSNkQ1h2ZWMdr1cD9PUv-cOoM2_5y_ngQ&amp;dib_tag=se&amp;keywords=Tojiro+DP+Gyutou&amp;qid=1764521355&amp;sprefix=tojiro+dp+gyutou%2Caps%2C937&amp;sr=8-6</t>
  </si>
  <si>
    <t>https://amzn.to/4pE4zz8</t>
  </si>
  <si>
    <t>B000UAQOUA</t>
  </si>
  <si>
    <t>Working</t>
  </si>
  <si>
    <t>https://docs.google.com/document/d/1JX7ajPjrt30eyVfQr4eptJ8Y9EHD5gP99JFEWBK5TDU</t>
  </si>
  <si>
    <t>https://docs.google.com/document/d/1n3W6ZZli6pN3bKGMLhxBSg-lsHixouS9pyjTDRU0dys/edit</t>
  </si>
  <si>
    <t>https://docs.google.com/document/d/1w1PS70kcUeSGcZMqMVfUezf04HxNOoD_9-7159csq_0/edit</t>
  </si>
  <si>
    <t>https://docs.google.com/document/d/1Fuw4dvIUxPwPhbugvLKqfqkwtg25eRQwPuLkE_LjPGA/edit</t>
  </si>
  <si>
    <t>https://www.amazon.com/Tojiro/b/ref=bl_dp_s_web_20139504011?ie=UTF8&amp;node=20139504011&amp;field-lbr_brands_browse-bin=Tojiro</t>
  </si>
  <si>
    <t>https://m.media-amazon.com/images/I/41kCp+x8AdL._AC_SL1000_.jpg</t>
  </si>
  <si>
    <t>https://m.media-amazon.com/images/I/41kCp+x8AdL._AC_SL1000_.jpg, https://m.media-amazon.com/images/I/61UvvWH6P3L._AC_SL1000_.jpg, https://m.media-amazon.com/images/I/318loyp-0ML._AC_.jpg</t>
  </si>
  <si>
    <t>Home &amp; Kitchen &gt; Kitchen &amp; Dining &gt; Kitchen Utensils &amp; Gadgets &gt; Kitchen Knives &amp; Accessories &gt; Asian Knives &gt; Gyutou Knives</t>
  </si>
  <si>
    <t>Steel Type: Stain-Resistant Steel Blade: Double-Edged (50/50 balanced) Blade Length: 9.4" (24cm) Handle Material: Composite Wood Hardness Rockwell C scale: 60 ±1</t>
  </si>
  <si>
    <t>Drawing from a tradition of Japanese artistry and meticulous attention to detail, the collections at Korin showcase the best of both cutting edge design and time-tested favorites. We are dedicated to bringing the highest quality Japanese design to your table, so you can experience the unparalleled quality of Japanese craftsmanship in your home or restaurant.</t>
  </si>
  <si>
    <t>Cobalt Alloy Steel</t>
  </si>
  <si>
    <t>Steel Type: Stain-Resistant Steel</t>
  </si>
  <si>
    <t>Blade: Double-Edged (50/50 balanced)</t>
  </si>
  <si>
    <t>Blade Length: 9.4" (24cm)</t>
  </si>
  <si>
    <t>Handle Material: Composite Wood</t>
  </si>
  <si>
    <t>Hardness Rockwell C scale: 60 ±1</t>
  </si>
  <si>
    <t>Dalstrong</t>
  </si>
  <si>
    <t>Shogun Series Gyuto</t>
  </si>
  <si>
    <t>https://www.amazon.com/DALSTRONG-Chef-Knife-AUS-10V-Treated/dp/B015NFHU9K/ref=sr_1_6?crid=357JBNB4SSBDK&amp;dib=eyJ2IjoiMSJ9.iFAPHCu84pxBzKvAzp1Z-1DT37OXzW5VFZdytGwUOabFaMet0WX42nxbGni_4wgUXR70aQca8AXT1Geb3cLZncQpipgw7h_sjUbw1dmddVLIDZrziUMdJTYOhvNm2ph5Nytuch2wiXuSlbkXj1mAjQ1ZKKB8GDRzvb6hFCLOg8nDKv5lWUpB1ReR8LARCum8ExNJ2Osz3OsErFPWSlkfJyWWwgSaHmW2pjSP8xnoKO65_iZY-HZQYp8YO2_4U7jRm4Me7Z-BJeaPkb5V78hMu-VJ4XI8kcYLzk70flC0JQE.baQrdNApMRjRaABa7JPDv1gnwt7YX_7yRslq-fSBH0M&amp;dib_tag=se&amp;keywords=Dalstrong+Shogun+Series+Gyuto&amp;qid=1764521397&amp;sprefix=tojiro+dp+gyutou%2Caps%2C1004&amp;sr=8-6</t>
  </si>
  <si>
    <t>https://amzn.to/4rsslA1</t>
  </si>
  <si>
    <t>B015NFHU9K</t>
  </si>
  <si>
    <t>https://docs.google.com/document/d/10yLU4M251_q_ssXrLOUKQaoR9zwDYkREHTQs7qeE4qM</t>
  </si>
  <si>
    <t>https://docs.google.com/document/d/1Ax03UVqxqvIAlixOEWLBIu-sqVJ8UBUVY1iAMxCqSRM/edit</t>
  </si>
  <si>
    <t>https://docs.google.com/document/d/17m_m4NneX_tt4jhMwAObuvB3FUaQxvVT0F9J35vAuVU/edit</t>
  </si>
  <si>
    <t>https://www.amazon.com/stores/Dalstrong/page/7AFD8071-3F34-47A9-B0DD-7FB5F9C8E77E?lp_asin=B015NFHU9K&amp;ref_=ast_bln&amp;store_ref=bl_ast_dp_brandLogo_sto</t>
  </si>
  <si>
    <t>https://m.media-amazon.com/images/I/610r7EfbGAL._AC_SL1500_.jpg</t>
  </si>
  <si>
    <t>https://m.media-amazon.com/images/I/610r7EfbGAL._AC_SL1500_.jpg, https://m.media-amazon.com/images/I/61YU2n1NQLL._AC_SL1500_.jpg, https://m.media-amazon.com/images/I/716d-h8sOEL._AC_SL1500_.jpg, https://m.media-amazon.com/images/I/61X2rOlOLCL._AC_SL1500_.jpg, https://m.media-amazon.com/images/I/71A0X5xwzAL._AC_SL1500_.jpg, https://m.media-amazon.com/images/I/81T2BEzm98L._AC_SL1431_.jpg, https://m.media-amazon.com/images/I/81NOgjp5kHL._AC_SL1500_.jpg</t>
  </si>
  <si>
    <t>The Ultimate Chef's Knife: A Dalstrong culinary revolution combining outstanding and craftsmanship, cutting-edge breakthrough technology, awe-inspiring design Unrivaled Performance: Ruthlessly sharp blade hand finished to a mirror polish at 8-12° using the traditional 3-step Honbazuke method. Nitrogen cooled for enhanced harness, flexibility and corrosion resistance. Full tang and triple riveted An ultra sharp AUS-10V Japanese super steel rated at 62+ Rockwell hardness: extraordinary performance and edge retention. Dalstrong's stunning 'tsunami-rose' genuine Damascus: 67 layers of high-carbon stainless steel, cleans easily A Chef Knife Engineered to Perfection: The ultra-G10 handle is military grade with long durability. Carefully hand polished, the ergonomic handle shape is engineered for hand control, agility and comfort. Hand-polished blade spine for smooth handling</t>
  </si>
  <si>
    <t>G10 Black</t>
  </si>
  <si>
    <t>The Ultimate Chef's Knife: A Dalstrong culinary revolution combining outstanding and craftsmanship, cutting-edge breakthrough technology, awe-inspiring design</t>
  </si>
  <si>
    <t>Unrivaled Performance: Ruthlessly sharp blade hand finished to a mirror polish at 8-12° using the traditional 3-step Honbazuke method. Nitrogen cooled for enhanced harness, flexibility and corrosion resistance. Full tang and triple riveted</t>
  </si>
  <si>
    <t>An ultra sharp AUS-10V Japanese super steel rated at 62+ Rockwell hardness: extraordinary performance and edge retention. Dalstrong's stunning 'tsunami-rose' genuine Damascus: 67 layers of high-carbon stainless steel, cleans easily</t>
  </si>
  <si>
    <t>A Chef Knife Engineered to Perfection: The ultra-G10 handle is military grade with long durability. Carefully hand polished, the ergonomic handle shape is engineered for hand control, agility and comfort. Hand-polished blade spine for smooth handling</t>
  </si>
  <si>
    <t>Messermeister</t>
  </si>
  <si>
    <t>Meridian Elite Chef's Knife</t>
  </si>
  <si>
    <t>https://www.amazon.com/Messermeister-Meridian-Elite-Chefs-9-Inch/dp/B000IXE7OY/ref=sr_1_6?crid=I7DFTZ6V8AR4&amp;dib=eyJ2IjoiMSJ9.jbRw0bEYzM6WrivkJ1TQPdjJhAkxT4CdlL0v8E16D2cggIgDP1c8O9AfJUFrDrFdfiX9tO-SXzuxY7jPO5Ko8NeopVYe0aTYq0Htu9Bp472m9JE_ib5BNTDKwy8lqSJXMRi_Pfc2zUb-Qq0nVt-gFzzXFXBPmczTc49AyGHwsanm1ky57awZB8eVfQyYnWQwHjzuHR1Oeukd6Q2VpDvneqatqiEppq2Ek5-iYxfMNyJc9rznyCJDahGJZHWIpb58mL4EOYuimZODigiGjmkrMKqTzSlQ0MuvcR_pyzPUTP4.DsfXuuP6Vy7mY2DMjtXl2JTGkgPqEvqPKAIqrQ52v-Q&amp;dib_tag=se&amp;keywords=Messermeister+Meridian+Elite+Chef%27s+Knife&amp;qid=1764521491&amp;sprefix=messermeister+meridian+elite+chef%27s+knife%2Caps%2C688&amp;sr=8-6</t>
  </si>
  <si>
    <t>https://amzn.to/4iDUWhJ</t>
  </si>
  <si>
    <t>B000IXE7OY</t>
  </si>
  <si>
    <t>Reddit</t>
  </si>
  <si>
    <t>https://docs.google.com/document/d/1vXayu7us0pc_RF8PtCnkedeHmBWGws1S4xf0RtQfvRI</t>
  </si>
  <si>
    <t>https://docs.google.com/document/d/1h_DlQVPxoAa0IZxPBDmptPjPBkh3rAyzFPP6wBk4d38/edit</t>
  </si>
  <si>
    <t>https://docs.google.com/document/d/1df-bCaA8xpgr2dXd5KSbWOMdUCfm6_QcAcCHJzbUycg/edit</t>
  </si>
  <si>
    <t>https://www.amazon.com/stores/Messermeister/page/E889FFE0-DF65-4B14-829A-8E8DCDC1AA9D?lp_asin=B000IXE7OY&amp;ref_=ast_bln&amp;store_ref=bl_ast_dp_brandLogo_sto</t>
  </si>
  <si>
    <t>https://m.media-amazon.com/images/I/410Ye+jjKlL._AC_SL1500_.jpg</t>
  </si>
  <si>
    <t>https://m.media-amazon.com/images/I/410Ye+jjKlL._AC_SL1500_.jpg, https://m.media-amazon.com/images/I/818B9607aML._AC_SL1500_.jpg, https://m.media-amazon.com/images/I/71lU4yslQzL._AC_SL1500_.jpg, https://m.media-amazon.com/images/I/61BwSDeLDyL._AC_SL1500_.jpg, https://m.media-amazon.com/images/I/81AalMYRI3L._AC_SL1500_.jpg</t>
  </si>
  <si>
    <t>CHEF’S KNIFE - Meridian Elite knives define tradition with the triple-rivet, full-exposed tang series. Handcrafted in Solingen, Germany, they are one piece, hot-drop hammer forged for a sharper knife &amp; include POM handles for comfort and durability. BLADE WITH A PURPOSE - The smooth, fine edges on this chef’s knife can be used to cut, chop, slice &amp; dice all firm and soft fruits, vegetables, meats, and fish. HIGH QUALITY - Our 15-degree blades are handcrafted from German 1.4116 steel alloy for knives that are sharp, rust resistant &amp; easy to maintain. The bolsterless heel simplifies all cutting, sharpening &amp; honing tasks, making use of the entire blade. OUR STORY - Founded in 1981, Messermeister is a leading manufacturer of premium handcrafted kitchen cutlery. Today, we’re a family and women-owned company, continuing to bring innovation &amp; creativity to kitchens around the world.</t>
  </si>
  <si>
    <t>CHEF’S KNIFE - Meridian Elite knives define tradition with the triple-rivet, full-exposed tang series. Handcrafted in Solingen, Germany, they are one piece, hot-drop hammer forged for a sharper knife &amp; include POM handles for comfort and durability.</t>
  </si>
  <si>
    <t>BLADE WITH A PURPOSE - The smooth, fine edges on this chef’s knife can be used to cut, chop, slice &amp; dice all firm and soft fruits, vegetables, meats, and fish.</t>
  </si>
  <si>
    <t>HIGH QUALITY - Our 15-degree blades are handcrafted from German 1.4116 steel alloy for knives that are sharp, rust resistant &amp; easy to maintain. The bolsterless heel simplifies all cutting, sharpening &amp; honing tasks, making use of the entire blade.</t>
  </si>
  <si>
    <t>OUR STORY - Founded in 1981, Messermeister is a leading manufacturer of premium handcrafted kitchen cutlery. Today, we’re a family and women-owned company, continuing to bring innovation &amp; creativity to kitchens around the world.</t>
  </si>
  <si>
    <t>Water Bottle</t>
  </si>
  <si>
    <t>Classic Vacuum Bottle</t>
  </si>
  <si>
    <t>Rambler Bottle</t>
  </si>
  <si>
    <t>Hydro Flask</t>
  </si>
  <si>
    <t>Wide Mouth Bottle</t>
  </si>
  <si>
    <t>Klean Kanteen</t>
  </si>
  <si>
    <t>Classic Bottle</t>
  </si>
  <si>
    <t>SM-KHE48 Travel Mug</t>
  </si>
  <si>
    <t>Owala</t>
  </si>
  <si>
    <t>FreeSip Bottle</t>
  </si>
  <si>
    <t>CamelBak</t>
  </si>
  <si>
    <t>Chute Mag Bottle</t>
  </si>
  <si>
    <t>Takeya</t>
  </si>
  <si>
    <t>Actives Insulated Bottle</t>
  </si>
  <si>
    <t>Iron Flask</t>
  </si>
  <si>
    <t>Insulated Bottle</t>
  </si>
  <si>
    <t>Belt</t>
  </si>
  <si>
    <t>Hanks Belts</t>
  </si>
  <si>
    <t>Gunner Belt</t>
  </si>
  <si>
    <t>Main Street Forge</t>
  </si>
  <si>
    <t>Bootlegger Belt</t>
  </si>
  <si>
    <t>Timberland</t>
  </si>
  <si>
    <t>Classic Jean Belt</t>
  </si>
  <si>
    <t>Dickies</t>
  </si>
  <si>
    <t>Industrial Strength Belt</t>
  </si>
  <si>
    <t>Journeyman Belt</t>
  </si>
  <si>
    <t>Bullhide Belts</t>
  </si>
  <si>
    <t>Full Grain Gun Belt</t>
  </si>
  <si>
    <t>Saddleback Leather</t>
  </si>
  <si>
    <t>Old Bull Belt</t>
  </si>
  <si>
    <t>Nocona</t>
  </si>
  <si>
    <t>Western Belt</t>
  </si>
  <si>
    <t>Hide &amp; Drink</t>
  </si>
  <si>
    <t>Leather Belt</t>
  </si>
  <si>
    <t>Trinity Belt</t>
  </si>
  <si>
    <t>Pencil/Pen</t>
  </si>
  <si>
    <t>600 Mechanical Pencil</t>
  </si>
  <si>
    <t>Space Pen Bullet</t>
  </si>
  <si>
    <t>Pentel</t>
  </si>
  <si>
    <t>GraphGear 1000 Mechanical Pencil</t>
  </si>
  <si>
    <t>Safari Fountain Pen</t>
  </si>
  <si>
    <t>Pilot</t>
  </si>
  <si>
    <t>Metropolitan Fountain Pen</t>
  </si>
  <si>
    <t>Parker</t>
  </si>
  <si>
    <t>Jotter Ballpoint</t>
  </si>
  <si>
    <t>F-701 Ballpoint</t>
  </si>
  <si>
    <t>Kaweco</t>
  </si>
  <si>
    <t>Sport Fountain Pen</t>
  </si>
  <si>
    <t>TWSBI</t>
  </si>
  <si>
    <t>Eco Fountain Pen</t>
  </si>
  <si>
    <t>Uni</t>
  </si>
  <si>
    <t>Kuru Toga Roulette Mechanical Pencil</t>
  </si>
  <si>
    <t>Sefl Care</t>
  </si>
  <si>
    <t>34C Safety Razor</t>
  </si>
  <si>
    <t>SS-106 Nail Clipper</t>
  </si>
  <si>
    <t>Boar Bristle Brush</t>
  </si>
  <si>
    <t>Denman</t>
  </si>
  <si>
    <t>D3 Original Styler Brush</t>
  </si>
  <si>
    <t>Stainless Steel Clipper Set</t>
  </si>
  <si>
    <t>Green Bell</t>
  </si>
  <si>
    <t>G-1008 Nail Clipper</t>
  </si>
  <si>
    <t>Wet Brush</t>
  </si>
  <si>
    <t>Original Detangler Brush</t>
  </si>
  <si>
    <t>580 Nail Clipper Tool</t>
  </si>
  <si>
    <t>Suwada</t>
  </si>
  <si>
    <t>Classic Nail Nipper</t>
  </si>
  <si>
    <t>Rockwell</t>
  </si>
  <si>
    <t>6C Safety Razor</t>
  </si>
  <si>
    <t>Multi Tool</t>
  </si>
  <si>
    <t>Wave Plus</t>
  </si>
  <si>
    <t>SwissTool Spirit X</t>
  </si>
  <si>
    <t>Gerber</t>
  </si>
  <si>
    <t>Center-Drive</t>
  </si>
  <si>
    <t>SOG</t>
  </si>
  <si>
    <t>PowerAccess Deluxe</t>
  </si>
  <si>
    <t>Surge</t>
  </si>
  <si>
    <t>Skeletool CX</t>
  </si>
  <si>
    <t>Suspension NXT</t>
  </si>
  <si>
    <t>Free P4</t>
  </si>
  <si>
    <t>Fieldmaster</t>
  </si>
  <si>
    <t>Roxon</t>
  </si>
  <si>
    <t>KS2 Elite</t>
  </si>
  <si>
    <t>Flashlight</t>
  </si>
  <si>
    <t>PD35 V3.0</t>
  </si>
  <si>
    <t>TN12 Pro</t>
  </si>
  <si>
    <t>Olight</t>
  </si>
  <si>
    <t>Baton 3 Pro</t>
  </si>
  <si>
    <t>Zebralight</t>
  </si>
  <si>
    <t>SC64c LE</t>
  </si>
  <si>
    <t>ML300L</t>
  </si>
  <si>
    <t>Nitecore</t>
  </si>
  <si>
    <t>P12</t>
  </si>
  <si>
    <t>Wurkkos</t>
  </si>
  <si>
    <t>FC11</t>
  </si>
  <si>
    <t>SC31 Pro</t>
  </si>
  <si>
    <t>SureFire</t>
  </si>
  <si>
    <t>G2X Pro</t>
  </si>
  <si>
    <t>Streamlight</t>
  </si>
  <si>
    <t>ProTac HL-X</t>
  </si>
  <si>
    <t>https://amzn.to/4orpvIO</t>
  </si>
  <si>
    <t>Badge Id</t>
  </si>
  <si>
    <t>Gold Standard</t>
  </si>
  <si>
    <t>Repair Friendly</t>
  </si>
  <si>
    <t>Legacy Product</t>
  </si>
  <si>
    <t>Crowd Favorite</t>
  </si>
  <si>
    <t xml:space="preserve">Eco Hero           </t>
  </si>
  <si>
    <t xml:space="preserve">Lifetime Warranty   </t>
  </si>
  <si>
    <t xml:space="preserve">BIFL Approved      </t>
  </si>
  <si>
    <t>MUST ADD!!</t>
  </si>
  <si>
    <t>Country id</t>
  </si>
  <si>
    <t xml:space="preserve">SubCategory - Coffee &amp; Accesories </t>
  </si>
  <si>
    <t>Sub Category - Umbrella</t>
  </si>
  <si>
    <t>Sub cat - Pocket Knives</t>
  </si>
  <si>
    <t>Garden Equipment</t>
  </si>
  <si>
    <t>Watches</t>
  </si>
  <si>
    <t xml:space="preserve">Bathroom Accesories </t>
  </si>
  <si>
    <t>Kitchen Apliance</t>
  </si>
  <si>
    <t>Bangladesh</t>
  </si>
  <si>
    <t>Belgium</t>
  </si>
  <si>
    <t>South Korea</t>
  </si>
  <si>
    <t>Indonesia</t>
  </si>
  <si>
    <t>Australia</t>
  </si>
  <si>
    <t>New Zealand</t>
  </si>
  <si>
    <t>Portugal</t>
  </si>
  <si>
    <t>Spain</t>
  </si>
  <si>
    <t>Brazil</t>
  </si>
  <si>
    <t>El Salvador</t>
  </si>
  <si>
    <t>Costa Rica</t>
  </si>
  <si>
    <t>Argentina</t>
  </si>
  <si>
    <t>Chile</t>
  </si>
  <si>
    <t>Colombia</t>
  </si>
  <si>
    <t>Cambodia</t>
  </si>
  <si>
    <t>Timestamp</t>
  </si>
  <si>
    <t>Workflow</t>
  </si>
  <si>
    <t>URL</t>
  </si>
  <si>
    <t xml:space="preserve">Node </t>
  </si>
  <si>
    <t>Error message</t>
  </si>
  <si>
    <t>2025-05-28T16:52:45.180+07:00</t>
  </si>
  <si>
    <t>Error Logger</t>
  </si>
  <si>
    <t>https://stevethehead.app.n8n.cloud/execution/workflow/1/231</t>
  </si>
  <si>
    <t>2025-05-28T17:05:01.200+07:00</t>
  </si>
  <si>
    <t>https://stevethehead.app.n8n.cloud/workflow/1ECWUrYCeSYGu7m4/executions/4266</t>
  </si>
  <si>
    <t>Bad request - please check your parameters</t>
  </si>
  <si>
    <t>2025-05-28T17:26:27.947+07:00</t>
  </si>
  <si>
    <t>Example Error Message</t>
  </si>
  <si>
    <t>2025-05-28T17:27:28.711+07:00</t>
  </si>
  <si>
    <t>https://stevethehead.app.n8n.cloud/workflow/1ECWUrYCeSYGu7m4/executions/4336</t>
  </si>
  <si>
    <t>A Chat Model sub-node must be connected and enabled</t>
  </si>
  <si>
    <t>2025-05-28T17:31:56.018+07:00</t>
  </si>
  <si>
    <t>2025-05-28T17:33:29.188+07:00</t>
  </si>
  <si>
    <t>https://stevethehead.app.n8n.cloud/workflow/1ECWUrYCeSYGu7m4/executions/4348</t>
  </si>
  <si>
    <t>2025-05-28T17:36:29.715+07:00</t>
  </si>
  <si>
    <t>https://stevethehead.app.n8n.cloud/workflow/1ECWUrYCeSYGu7m4/executions/4352</t>
  </si>
  <si>
    <t>2025-05-28T17:41:44.534+07:00</t>
  </si>
  <si>
    <t>Brand Site Search - Tavily New</t>
  </si>
  <si>
    <t>AI Agent</t>
  </si>
  <si>
    <t>2025-05-28T17:42:29.104+07:00</t>
  </si>
  <si>
    <t>https://stevethehead.app.n8n.cloud/workflow/1ECWUrYCeSYGu7m4/executions/4358</t>
  </si>
  <si>
    <t>2025-05-28T17:53:12.980+07:00</t>
  </si>
  <si>
    <t>2025-05-28T18:57:12.348+07:00</t>
  </si>
  <si>
    <t>2025-05-28T20:00:18.181+07:00</t>
  </si>
  <si>
    <t>Amazon Review  Search - rapidapi</t>
  </si>
  <si>
    <t>https://stevethehead.app.n8n.cloud/workflow/PnoHuugJ6felot7m/executions/4454</t>
  </si>
  <si>
    <t>HTTP Request</t>
  </si>
  <si>
    <t>2025-05-28T20:01:18.594+07:00</t>
  </si>
  <si>
    <t>https://stevethehead.app.n8n.cloud/workflow/PnoHuugJ6felot7m/executions/4462</t>
  </si>
  <si>
    <t>2025-05-28T21:01:07.192+07:00</t>
  </si>
  <si>
    <t>Reddit Search - Apify</t>
  </si>
  <si>
    <t>2025-05-28T21:31:38.773+07:00</t>
  </si>
  <si>
    <t>https://stevethehead.app.n8n.cloud/workflow/PnoHuugJ6felot7m/executions/4813</t>
  </si>
  <si>
    <t>2025-05-28T21:52:59.108+07:00</t>
  </si>
  <si>
    <t>https://stevethehead.app.n8n.cloud/workflow/PnoHuugJ6felot7m/executions/4928</t>
  </si>
  <si>
    <t>Google Docs1</t>
  </si>
  <si>
    <t>2025-05-28T21:58:11.955+07:00</t>
  </si>
  <si>
    <t>https://stevethehead.app.n8n.cloud/workflow/1ECWUrYCeSYGu7m4/executions/4957</t>
  </si>
  <si>
    <t>2025-05-28T22:01:13.691+07:00</t>
  </si>
  <si>
    <t>BIFL Reddit Search - Apify</t>
  </si>
  <si>
    <t>https://stevethehead.app.n8n.cloud/workflow/aY6AfXT40UetnA4X/executions/4942</t>
  </si>
  <si>
    <t>Place URL</t>
  </si>
  <si>
    <t>The service is receiving too many requests from you</t>
  </si>
  <si>
    <t>2025-05-28T22:03:56.766+07:00</t>
  </si>
  <si>
    <t>https://stevethehead.app.n8n.cloud/workflow/PnoHuugJ6felot7m/executions/4994</t>
  </si>
  <si>
    <t>OpenRouter Chat Model</t>
  </si>
  <si>
    <t>Payment required - perhaps check your payment details?</t>
  </si>
  <si>
    <t>2025-05-28T22:05:14.320+07:00</t>
  </si>
  <si>
    <t>https://stevethehead.app.n8n.cloud/workflow/1ECWUrYCeSYGu7m4/executions/5003</t>
  </si>
  <si>
    <t>OpenRouter Chat Model1</t>
  </si>
  <si>
    <t>2025-05-28T22:16:12.006+07:00</t>
  </si>
  <si>
    <t>https://stevethehead.app.n8n.cloud/workflow/1ECWUrYCeSYGu7m4/executions/5058</t>
  </si>
  <si>
    <t>2025-05-28T22:17:04.792+07:00</t>
  </si>
  <si>
    <t>https://stevethehead.app.n8n.cloud/workflow/1ECWUrYCeSYGu7m4/executions/5067</t>
  </si>
  <si>
    <t>2025-05-28T22:53:14.065+07:00</t>
  </si>
  <si>
    <t>https://stevethehead.app.n8n.cloud/workflow/1ECWUrYCeSYGu7m4/executions/5199</t>
  </si>
  <si>
    <t>2025-08-09T12:22:41.487+07:00</t>
  </si>
  <si>
    <t>Amazon Review  Search - Apify - MAIN</t>
  </si>
  <si>
    <t>https://stevethehead.app.n8n.cloud/workflow/PnoHuugJ6felot7m/executions/6946</t>
  </si>
  <si>
    <t>2025-08-09T12:24:41.989+07:00</t>
  </si>
  <si>
    <t>https://stevethehead.app.n8n.cloud/workflow/PnoHuugJ6felot7m/executions/6950</t>
  </si>
  <si>
    <t>2025-08-09T12:28:18.808+07:00</t>
  </si>
  <si>
    <t>https://stevethehead.app.n8n.cloud/workflow/PnoHuugJ6felot7m/executions/6954</t>
  </si>
  <si>
    <t>2025-08-09T15:04:33.016+07:00</t>
  </si>
  <si>
    <t>https://stevethehead.app.n8n.cloud/workflow/IcKDr2jCVYPqSPpc/executions/7231</t>
  </si>
  <si>
    <t>Apify Google Search</t>
  </si>
  <si>
    <t>The data in "Body Parameters" is no valid JSON. Set Body Content Type to "RAW/Custom" for XML or other types of payloads</t>
  </si>
  <si>
    <t>2025-08-09T16:26:49.587+07:00</t>
  </si>
  <si>
    <t>https://stevethehead.app.n8n.cloud/workflow/aY6AfXT40UetnA4X/executions/7440</t>
  </si>
  <si>
    <t>2025-08-09T16:27:22.095+07:00</t>
  </si>
  <si>
    <t>https://stevethehead.app.n8n.cloud/workflow/aY6AfXT40UetnA4X/executions/7447</t>
  </si>
  <si>
    <t>Google Sheets</t>
  </si>
  <si>
    <t>2025-08-09T16:44:10.856+07:00</t>
  </si>
  <si>
    <t>https://stevethehead.app.n8n.cloud/workflow/IcKDr2jCVYPqSPpc/executions/7493</t>
  </si>
  <si>
    <t>2025-08-09T18:20:13.589+07:00</t>
  </si>
  <si>
    <t>https://stevethehead.app.n8n.cloud/workflow/IcKDr2jCVYPqSPpc/executions/7656</t>
  </si>
  <si>
    <t>2025-08-09T20:08:13.649+07:00</t>
  </si>
  <si>
    <t>https://stevethehead.app.n8n.cloud/workflow/IcKDr2jCVYPqSPpc/executions/7842</t>
  </si>
  <si>
    <t>2025-08-09T23:39:35.088+07:00</t>
  </si>
  <si>
    <t>Review Site Search - Tavily</t>
  </si>
  <si>
    <t>https://stevethehead.app.n8n.cloud/workflow/WsRffQiPG00XrKD2/executions/8089</t>
  </si>
  <si>
    <t>AbortError</t>
  </si>
  <si>
    <t>2025-08-10T13:20:58.994+07:00</t>
  </si>
  <si>
    <t>https://stevethehead.app.n8n.cloud/workflow/IcKDr2jCVYPqSPpc/executions/8616</t>
  </si>
  <si>
    <t>2025-08-10T13:24:58.289+07:00</t>
  </si>
  <si>
    <t>https://stevethehead.app.n8n.cloud/workflow/IcKDr2jCVYPqSPpc/executions/8623</t>
  </si>
  <si>
    <t>2025-08-10T13:32:33.230+07:00</t>
  </si>
  <si>
    <t>https://stevethehead.app.n8n.cloud/workflow/IcKDr2jCVYPqSPpc/executions/8635</t>
  </si>
  <si>
    <t>2025-08-10T13:36:33.167+07:00</t>
  </si>
  <si>
    <t>https://stevethehead.app.n8n.cloud/workflow/IcKDr2jCVYPqSPpc/executions/8645</t>
  </si>
  <si>
    <t>2025-08-10T14:00:50.600+07:00</t>
  </si>
  <si>
    <t>https://stevethehead.app.n8n.cloud/workflow/1ECWUrYCeSYGu7m4/executions/8718</t>
  </si>
  <si>
    <t>2025-08-10T14:34:56.818+07:00</t>
  </si>
  <si>
    <t>https://stevethehead.app.n8n.cloud/workflow/1ECWUrYCeSYGu7m4/executions/8801</t>
  </si>
  <si>
    <t>2025-08-10T14:39:10.210+07:00</t>
  </si>
  <si>
    <t>https://stevethehead.app.n8n.cloud/workflow/1ECWUrYCeSYGu7m4/executions/8826</t>
  </si>
  <si>
    <t>2025-08-10T15:08:56.841+07:00</t>
  </si>
  <si>
    <t>https://stevethehead.app.n8n.cloud/workflow/1ECWUrYCeSYGu7m4/executions/8893</t>
  </si>
  <si>
    <t>2025-08-10T15:20:33.395+07:00</t>
  </si>
  <si>
    <t>https://stevethehead.app.n8n.cloud/workflow/1ECWUrYCeSYGu7m4/executions/8914</t>
  </si>
  <si>
    <t>2025-08-10T15:22:36.091+07:00</t>
  </si>
  <si>
    <t>https://stevethehead.app.n8n.cloud/workflow/1ECWUrYCeSYGu7m4/executions/8918</t>
  </si>
  <si>
    <t>2025-08-10T15:33:06.838+07:00</t>
  </si>
  <si>
    <t>https://stevethehead.app.n8n.cloud/workflow/1ECWUrYCeSYGu7m4/executions/8933</t>
  </si>
  <si>
    <t>2025-08-10T15:43:25.595+07:00</t>
  </si>
  <si>
    <t>https://stevethehead.app.n8n.cloud/workflow/1ECWUrYCeSYGu7m4/executions/8948</t>
  </si>
  <si>
    <t>2025-08-10T15:50:58.712+07:00</t>
  </si>
  <si>
    <t>https://stevethehead.app.n8n.cloud/workflow/1ECWUrYCeSYGu7m4/executions/8975</t>
  </si>
  <si>
    <t>2025-08-10T15:54:52.139+07:00</t>
  </si>
  <si>
    <t>https://stevethehead.app.n8n.cloud/workflow/1ECWUrYCeSYGu7m4/executions/8987</t>
  </si>
  <si>
    <t>2025-08-10T15:57:03.556+07:00</t>
  </si>
  <si>
    <t>https://stevethehead.app.n8n.cloud/workflow/1ECWUrYCeSYGu7m4/executions/8991</t>
  </si>
  <si>
    <t>2025-08-10T16:06:58.238+07:00</t>
  </si>
  <si>
    <t>https://stevethehead.app.n8n.cloud/workflow/1ECWUrYCeSYGu7m4/executions/9011</t>
  </si>
  <si>
    <t>2025-08-10T16:26:31.711+07:00</t>
  </si>
  <si>
    <t>https://stevethehead.app.n8n.cloud/workflow/1ECWUrYCeSYGu7m4/executions/9060</t>
  </si>
  <si>
    <t>Workflow did not finish, possible out-of-memory issue</t>
  </si>
  <si>
    <t>2025-08-10T16:33:12.001+07:00</t>
  </si>
  <si>
    <t>https://stevethehead.app.n8n.cloud/workflow/1ECWUrYCeSYGu7m4/executions/9092</t>
  </si>
  <si>
    <t>2025-08-10T16:59:26.941+07:00</t>
  </si>
  <si>
    <t>https://stevethehead.app.n8n.cloud/workflow/1ECWUrYCeSYGu7m4/executions/9187</t>
  </si>
  <si>
    <t>2025-08-10T17:09:46.033+07:00</t>
  </si>
  <si>
    <t>https://stevethehead.app.n8n.cloud/workflow/1ECWUrYCeSYGu7m4/executions/9236</t>
  </si>
  <si>
    <t>2025-08-10T17:11:11.826+07:00</t>
  </si>
  <si>
    <t>https://stevethehead.app.n8n.cloud/workflow/1ECWUrYCeSYGu7m4/executions/9246</t>
  </si>
  <si>
    <t>2025-08-10T17:13:05.085+07:00</t>
  </si>
  <si>
    <t>https://stevethehead.app.n8n.cloud/workflow/1ECWUrYCeSYGu7m4/executions/9254</t>
  </si>
  <si>
    <t>2025-08-10T17:15:22.753+07:00</t>
  </si>
  <si>
    <t>https://stevethehead.app.n8n.cloud/workflow/1ECWUrYCeSYGu7m4/executions/9261</t>
  </si>
  <si>
    <t>2025-08-10T17:17:12.947+07:00</t>
  </si>
  <si>
    <t>https://stevethehead.app.n8n.cloud/workflow/1ECWUrYCeSYGu7m4/executions/9270</t>
  </si>
  <si>
    <t>2025-08-10T19:36:56.418+07:00</t>
  </si>
  <si>
    <t>https://stevethehead.app.n8n.cloud/workflow/1ECWUrYCeSYGu7m4/executions/9319</t>
  </si>
  <si>
    <t>2025-08-10T19:39:10.196+07:00</t>
  </si>
  <si>
    <t>https://stevethehead.app.n8n.cloud/workflow/1ECWUrYCeSYGu7m4/executions/9330</t>
  </si>
  <si>
    <t>2025-09-04T17:35:11.274+07:00</t>
  </si>
  <si>
    <t>https://stevethehead.app.n8n.cloud/workflow/PnoHuugJ6felot7m/executions/11296</t>
  </si>
  <si>
    <t>Google Docs</t>
  </si>
  <si>
    <t>The provided authorization grant (e.g., authorization code, resource owner credentials) or refresh token is invalid, expired, revoked, does not match the redirection URI used in the authorization request, or was issued to another client.</t>
  </si>
  <si>
    <t>2025-09-04T17:37:30.940+07:00</t>
  </si>
  <si>
    <t>https://stevethehead.app.n8n.cloud/workflow/PnoHuugJ6felot7m/executions/11299</t>
  </si>
  <si>
    <t>Google Sheets1</t>
  </si>
  <si>
    <t>Column names were updated after the node's setup</t>
  </si>
  <si>
    <t>2025-09-04T17:49:37.204+07:00</t>
  </si>
  <si>
    <t>https://stevethehead.app.n8n.cloud/workflow/PnoHuugJ6felot7m/executions/11310</t>
  </si>
  <si>
    <t>terminated</t>
  </si>
  <si>
    <t>Category</t>
  </si>
  <si>
    <t>Score</t>
  </si>
  <si>
    <t>Description</t>
  </si>
  <si>
    <t>Durability</t>
  </si>
  <si>
    <t>Fails almost immediately under normal use. Materials feel flimsy or defective. Commonly returned or discarded within weeks.</t>
  </si>
  <si>
    <t>Extremely poor construction. Multiple reports of failure in less than a month. Often made of plastic or low-grade materials.</t>
  </si>
  <si>
    <t>Breaks under light or occasional use. Components degrade rapidly. Known to be cheaply manufactured.</t>
  </si>
  <si>
    <t>Short lifespan even with careful use. Frequently disposable. Designed for temporary utility.</t>
  </si>
  <si>
    <t>Often lasts under a year. Material fatigue or wear occurs quickly. Not intended for frequent or heavy use.</t>
  </si>
  <si>
    <t>Performs reasonably for a while but unreliable long-term. Wear and tear appears early, often in joints or moving parts.</t>
  </si>
  <si>
    <t>Average build quality with some signs of durability. May last a couple of years but will likely require replacement.</t>
  </si>
  <si>
    <t>Slightly better than average. Can handle moderate use, but prone to cosmetic or structural breakdown over time.</t>
  </si>
  <si>
    <t>Acceptable performance. Expected to last 2–3 years with care. Mixed user reviews on long-term durability.</t>
  </si>
  <si>
    <t>Decent longevity if used as intended. Not for rugged or everyday use. Some components may degrade early.</t>
  </si>
  <si>
    <t>Good structural integrity. Most users report 3–5 years of life. Minor wear doesn’t compromise function.</t>
  </si>
  <si>
    <t>Performs well in standard conditions. Stronger materials used. Occasional issues in extreme use cases.</t>
  </si>
  <si>
    <t>Solid and dependable. Holds up to frequent use. Minor issues may arise after years of use, but overall quality is apparent.</t>
  </si>
  <si>
    <t>Built to last. Materials and engineering prioritize lifespan. Typically lasts over 5 years.</t>
  </si>
  <si>
    <t>Excellent durability. Customers report using it for a decade or more. Minimal degradation with age.</t>
  </si>
  <si>
    <t>Extremely rugged. Holds up in tough environments (workshops, outdoors, etc.). Often handed down.</t>
  </si>
  <si>
    <t>Premium construction. Reinforced materials, smart design. Rarely breaks, even with heavy use.</t>
  </si>
  <si>
    <t>Industry benchmark. Frequently praised in longevity tests. Over-engineered to outlast competition.</t>
  </si>
  <si>
    <t>Virtually indestructible. Lifetime product with legendary durability. Used by professionals or passed down generations.</t>
  </si>
  <si>
    <t>Repairability</t>
  </si>
  <si>
    <t>Impossible to repair. Sealed or glued shut. Repair attempts typically cause more damage.</t>
  </si>
  <si>
    <t>Extremely difficult to repair. No parts available. Not designed for servicing.</t>
  </si>
  <si>
    <t>Minimal access to internals. Replacements rarely available. Disassembly often destroys device.</t>
  </si>
  <si>
    <t>Limited repair potential. Tools required are specialized or unavailable.</t>
  </si>
  <si>
    <t>Occasionally repairable by experts. Most users give up due to complexity or lack of guides.</t>
  </si>
  <si>
    <t>Somewhat repairable if you know how. Limited guides or documentation online.</t>
  </si>
  <si>
    <t>Parts available from third parties. Moderate disassembly required. Guides exist but not common.</t>
  </si>
  <si>
    <t>Repairable by experienced users. Components modular enough for swaps. Guides occasionally available.</t>
  </si>
  <si>
    <t>Mostly repairable. Brand may provide parts. Community support exists.</t>
  </si>
  <si>
    <t>Designed for repair. Screws, not glue. Brand publishes guides or part diagrams.</t>
  </si>
  <si>
    <t>Very repairable. Common tools suffice. Official or third-party parts widely accessible.</t>
  </si>
  <si>
    <t>Repair-friendly layout. Parts labeled. Good community and documentation.</t>
  </si>
  <si>
    <t>Strong right-to-repair support. Warranties don’t void with self-repair. Guides readily available.</t>
  </si>
  <si>
    <t>Great aftermarket part availability. YouTube and forum support is strong.</t>
  </si>
  <si>
    <t>Designed with modularity. Replacing components is straightforward and quick.</t>
  </si>
  <si>
    <t>Manufacturer offers repair kits. Repair considered part of lifecycle.</t>
  </si>
  <si>
    <t>Company encourages repair culture. Extensive support, diagrams, and service options.</t>
  </si>
  <si>
    <t>Exceptionally easy to repair. Quick disassembly and reassembly. Even beginners can fix.</t>
  </si>
  <si>
    <t>Gold standard for repairability. Documented, modular, and long-term repair commitment from brand.</t>
  </si>
  <si>
    <t>Warranty</t>
  </si>
  <si>
    <t>No warranty offered. Buyer assumes all risk.</t>
  </si>
  <si>
    <t>Warranty exists in name only. Impossible to claim or overly restrictive.</t>
  </si>
  <si>
    <t>Extremely short coverage (less than 3 months). Fine print negates most claims.</t>
  </si>
  <si>
    <t>1-month coverage with hard-to-reach customer service.</t>
  </si>
  <si>
    <t>Low-tier warranty. Customer covers shipping, long claim times.</t>
  </si>
  <si>
    <t>3-month warranty, limited coverage. Not helpful for serious issues.</t>
  </si>
  <si>
    <t>6-month warranty but with mixed reviews on effectiveness.</t>
  </si>
  <si>
    <t>1-year warranty, but with hoops to jump through for approval.</t>
  </si>
  <si>
    <t>1-year standard warranty with acceptable support.</t>
  </si>
  <si>
    <t>1–2 year warranty. Claim process is clear but not generous.</t>
  </si>
  <si>
    <t>2–3 year warranty. Company resolves most issues fairly.</t>
  </si>
  <si>
    <t>3–5 year coverage with responsive support and repair/replacement options.</t>
  </si>
  <si>
    <t>5+ year warranty. Positive claim stories from real users.</t>
  </si>
  <si>
    <t>Extended warranty included. Replacement process is fast and easy.</t>
  </si>
  <si>
    <t>Company exceeds expectations. Common sense applied during claims.</t>
  </si>
  <si>
    <t>10-year or lifetime limited warranty. Most issues accepted.</t>
  </si>
  <si>
    <t>Strong warranty reputation. Encourages long-term trust in product.</t>
  </si>
  <si>
    <t>Lifetime warranty with hassle-free replacement.</t>
  </si>
  <si>
    <t>Legendary warranty. Company replaces or repairs anything without questions asked.</t>
  </si>
  <si>
    <t>Sustainability</t>
  </si>
  <si>
    <t>Actively harmful production practices. Single-use or toxic materials.</t>
  </si>
  <si>
    <t>No environmental consideration. Wasteful packaging, unknown supply chains.</t>
  </si>
  <si>
    <t>Made with virgin materials. Short lifecycle. Not recyclable.</t>
  </si>
  <si>
    <t>Little to no transparency on sourcing or lifecycle.</t>
  </si>
  <si>
    <t>Packaging is wasteful or non-recyclable. Zero carbon tracking.</t>
  </si>
  <si>
    <t>Uses some recycled packaging. Materials still unsustainable.</t>
  </si>
  <si>
    <t>Claims sustainability but lacks certifications or real data.</t>
  </si>
  <si>
    <t>Moderate eco-effort. Some renewable materials used.</t>
  </si>
  <si>
    <t>Brand improving sustainability but still in transition phase.</t>
  </si>
  <si>
    <t>Some parts recyclable. Reduced emissions in production.</t>
  </si>
  <si>
    <t>Company offsets carbon. Uses post-consumer recycled materials.</t>
  </si>
  <si>
    <t>Responsible sourcing and limited use of plastic.</t>
  </si>
  <si>
    <t>Recyclable product with verified supply chain transparency.</t>
  </si>
  <si>
    <t>Ethical labor and regional sourcing reduce carbon footprint.</t>
  </si>
  <si>
    <t>Manufactured in carbon-neutral facilities. Longevity reduces waste.</t>
  </si>
  <si>
    <t>Cradle-to-cradle design. Built for reuse and repair.</t>
  </si>
  <si>
    <t>Sustainability embedded in product and brand mission.</t>
  </si>
  <si>
    <t>Carbon negative or regenerative practices in place.</t>
  </si>
  <si>
    <t>Global sustainability leader. Third-party certified. Minimal impact lifecycle.</t>
  </si>
  <si>
    <t>Social Consensus</t>
  </si>
  <si>
    <t>Overwhelmingly negative sentiment. Frequent keywords: “broke,” “junk,” “disappointed”. Star ratings &lt; 2.0. No positive defenders.</t>
  </si>
  <si>
    <t>Majority negative reviews. Low engagement. Repetitive complaints. AI-detected trust score very low.</t>
  </si>
  <si>
    <t>Mixed but mostly negative. Slight praise overshadowed by common failure points. Low forum credibility.</t>
  </si>
  <si>
    <t>Average rating below 2.5 stars. Product is polarizing or infamous in online communities.</t>
  </si>
  <si>
    <t>Mixed reviews, usually &lt;3 stars. Frequent red flags in AI sentiment analysis. Poor trust indicators.</t>
  </si>
  <si>
    <t>Average sentiment slightly below neutral. High negative word frequency. Low recommendation rate.</t>
  </si>
  <si>
    <t>Balanced mix of good and bad. Most reviews mediocre. Rarely recommended in Reddit/forums.</t>
  </si>
  <si>
    <t>Neutral to slightly positive. Lacks passionate user base. AI sees trust but little enthusiasm.</t>
  </si>
  <si>
    <t>Average to positive reviews (~3.5 stars). Praise is generic. Mentioned occasionally on Reddit.</t>
  </si>
  <si>
    <t>Slightly above average consensus. AI detects reliability keywords (“solid,” “decent”) but not much enthusiasm.</t>
  </si>
  <si>
    <t>Positive trend across multiple sites. Moderate review volume. Early BIFL mentions appear.</t>
  </si>
  <si>
    <t>Above-average star rating (~4.0). AI detects long-term use comments. Some forum endorsements.</t>
  </si>
  <si>
    <t>Mentioned as a good option on Reddit or YouTube. Users report longevity and few complaints.</t>
  </si>
  <si>
    <t>Common in BIFL lists or YouTube “top products” videos. Highly trusted by niche communities.</t>
  </si>
  <si>
    <t>High star rating (4.5+) with hundreds of reviews. AI detects long-term trust and loyal users.</t>
  </si>
  <si>
    <t>Frequently cited on Reddit/BIFL threads as a go-to. Strong word-of-mouth across platforms.</t>
  </si>
  <si>
    <t>High praise across forums, blogs, YouTube. AI finds repeated use of “best,” “bulletproof,” “had it for years.”</t>
  </si>
  <si>
    <t>Enduring online reputation. Still recommended years later. Rare complaints. Top mentions in Reddit and niche forums.</t>
  </si>
  <si>
    <t>Iconic status. Legendary BIFL reputation across all channels. Frequently cited, universally trusted. AI detects max trust score.</t>
  </si>
  <si>
    <t>Badge Name</t>
  </si>
  <si>
    <t>Trigger Summary</t>
  </si>
  <si>
    <t>Role</t>
  </si>
  <si>
    <t>🏅 Gold Standard</t>
  </si>
  <si>
    <t>Durability ≥ 9, Repair ≥ 8, Warranty  ≥ 7 ,  Social ≥ 8</t>
  </si>
  <si>
    <t>Elite tier</t>
  </si>
  <si>
    <t>✅ BIFL Approved</t>
  </si>
  <si>
    <t>Durability ≥ 7, Repair ≥ 7, Warranty  ≥,6  Social ≥ 8</t>
  </si>
  <si>
    <t>Trusted mid-tier pick</t>
  </si>
  <si>
    <t>🛠️ Repair Friendly</t>
  </si>
  <si>
    <t xml:space="preserve">Repairability ≥ 8.5 </t>
  </si>
  <si>
    <t>Fixability-focused</t>
  </si>
  <si>
    <t>🛡️ Lifetime Warranty</t>
  </si>
  <si>
    <t>Warranty = 10 or proven lifetime guarantee</t>
  </si>
  <si>
    <t>Brand-backed durability</t>
  </si>
  <si>
    <t>🌟 Crowd Favorite</t>
  </si>
  <si>
    <t>Social Score ≥ 8.5</t>
  </si>
  <si>
    <t>Community-loved choice</t>
  </si>
  <si>
    <t>♻️ Eco Hero</t>
  </si>
  <si>
    <t xml:space="preserve">Sustainability ≥ 8.0 </t>
  </si>
  <si>
    <t>Sustainability standout</t>
  </si>
  <si>
    <t>🏛️ Legacy Product</t>
  </si>
  <si>
    <t>10+ years on market + consistent high durability + social score</t>
  </si>
  <si>
    <t>Time-tested legend</t>
  </si>
  <si>
    <t>https://docs.google.com/document/d/17jshnVrwexTtdfXl9EFMtXQ1oZmVF7Khk1yPz26hE44/edit?usp=sharing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</si>
</sst>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0.0"/>
  </numFmts>
  <fonts count="67">
    <font>
      <sz val="10.0"/>
      <color rgb="FF000000"/>
      <name val="Arial"/>
      <scheme val="minor"/>
    </font>
    <font>
      <b/>
      <sz val="14.0"/>
      <color theme="1"/>
      <name val="Arial"/>
      <scheme val="minor"/>
    </font>
    <font>
      <b/>
      <sz val="11.0"/>
      <color theme="1"/>
      <name val="Arial"/>
      <scheme val="minor"/>
    </font>
    <font>
      <b/>
      <color theme="1"/>
      <name val="Arial"/>
      <scheme val="minor"/>
    </font>
    <font>
      <b/>
      <sz val="10.0"/>
      <color theme="1"/>
      <name val="Arial"/>
      <scheme val="minor"/>
    </font>
    <font>
      <b/>
      <color theme="1"/>
      <name val="Arial"/>
    </font>
    <font>
      <b/>
      <sz val="11.0"/>
      <color theme="1"/>
      <name val="Arial"/>
    </font>
    <font>
      <sz val="14.0"/>
      <color theme="1"/>
      <name val="Arial"/>
      <scheme val="minor"/>
    </font>
    <font>
      <sz val="11.0"/>
      <color rgb="FF565959"/>
      <name val="Arial"/>
    </font>
    <font>
      <color theme="1"/>
      <name val="Arial"/>
      <scheme val="minor"/>
    </font>
    <font>
      <u/>
      <color rgb="FF0000FF"/>
    </font>
    <font>
      <sz val="11.0"/>
      <color theme="1"/>
      <name val="Arial"/>
      <scheme val="minor"/>
    </font>
    <font>
      <u/>
      <color rgb="FF0000FF"/>
    </font>
    <font>
      <u/>
      <color rgb="FF0000FF"/>
    </font>
    <font>
      <u/>
      <color rgb="FF0000FF"/>
    </font>
    <font>
      <sz val="10.0"/>
      <color theme="1"/>
      <name val="Arial"/>
      <scheme val="minor"/>
    </font>
    <font>
      <color theme="1"/>
      <name val="Arial"/>
    </font>
    <font>
      <u/>
      <sz val="11.0"/>
      <color rgb="FF0000FF"/>
    </font>
    <font>
      <sz val="11.0"/>
      <color rgb="FF0F1111"/>
      <name val="&quot;Amazon Ember&quot;"/>
    </font>
    <font>
      <sz val="11.0"/>
      <color theme="1"/>
      <name val="Arial"/>
    </font>
    <font>
      <sz val="11.0"/>
      <color rgb="FF333333"/>
      <name val="Arial"/>
      <scheme val="minor"/>
    </font>
    <font>
      <sz val="14.0"/>
      <color rgb="FF0F1111"/>
      <name val="&quot;Amazon Ember&quot;"/>
    </font>
    <font>
      <sz val="14.0"/>
      <color rgb="FF333333"/>
      <name val="Arial"/>
      <scheme val="minor"/>
    </font>
    <font>
      <u/>
      <sz val="11.0"/>
      <color rgb="FF0000FF"/>
    </font>
    <font>
      <u/>
      <sz val="9.0"/>
      <color rgb="FF1155CC"/>
      <name val="InterVariable"/>
    </font>
    <font>
      <sz val="11.0"/>
      <color rgb="FF333333"/>
      <name val="Arial"/>
    </font>
    <font>
      <sz val="10.0"/>
      <color rgb="FF0F1111"/>
      <name val="&quot;Amazon Ember&quot;"/>
    </font>
    <font>
      <sz val="11.0"/>
      <color rgb="FF0F1111"/>
      <name val="Arial"/>
    </font>
    <font>
      <sz val="11.0"/>
      <color rgb="FF000000"/>
      <name val="Helvetica Neue"/>
    </font>
    <font>
      <sz val="14.0"/>
      <color rgb="FF0F1111"/>
      <name val="Arial"/>
    </font>
    <font>
      <u/>
      <color rgb="FF0000FF"/>
    </font>
    <font>
      <sz val="11.0"/>
      <color rgb="FF000000"/>
      <name val="Arial"/>
    </font>
    <font>
      <sz val="9.0"/>
      <color rgb="FF000000"/>
      <name val="Arial"/>
    </font>
    <font>
      <sz val="9.0"/>
      <color theme="1"/>
      <name val="Arial"/>
    </font>
    <font>
      <u/>
      <sz val="9.0"/>
      <color rgb="FF0000FF"/>
      <name val="InterVariable"/>
    </font>
    <font>
      <sz val="14.0"/>
      <color theme="1"/>
      <name val="Arial"/>
    </font>
    <font>
      <u/>
      <sz val="14.0"/>
      <color rgb="FF000000"/>
      <name val="Arial"/>
      <scheme val="minor"/>
    </font>
    <font>
      <sz val="14.0"/>
      <color rgb="FF000000"/>
      <name val="Arial"/>
      <scheme val="minor"/>
    </font>
    <font>
      <sz val="14.0"/>
      <color theme="1"/>
      <name val="Verdana"/>
    </font>
    <font>
      <sz val="11.0"/>
      <color theme="1"/>
      <name val="Verdana"/>
    </font>
    <font>
      <u/>
      <sz val="8.0"/>
      <color rgb="FF0000FF"/>
      <name val="Verdana"/>
    </font>
    <font>
      <u/>
      <sz val="11.0"/>
      <color rgb="FF0000FF"/>
    </font>
    <font>
      <color rgb="FF000000"/>
      <name val="Helvetica Neue"/>
    </font>
    <font>
      <u/>
      <sz val="8.0"/>
      <color rgb="FF0000FF"/>
      <name val="Verdana"/>
    </font>
    <font>
      <u/>
      <sz val="11.0"/>
      <color rgb="FF0000FF"/>
    </font>
    <font>
      <sz val="8.0"/>
      <color theme="1"/>
      <name val="Verdana"/>
    </font>
    <font>
      <u/>
      <sz val="8.0"/>
      <color rgb="FF0000FF"/>
      <name val="Verdana"/>
    </font>
    <font>
      <u/>
      <color rgb="FF0000FF"/>
    </font>
    <font>
      <u/>
      <sz val="8.0"/>
      <color rgb="FF0000FF"/>
      <name val="Verdana"/>
    </font>
    <font>
      <u/>
      <color rgb="FF0000FF"/>
    </font>
    <font>
      <u/>
      <color rgb="FF0000FF"/>
    </font>
    <font>
      <u/>
      <color rgb="FF0000FF"/>
    </font>
    <font>
      <u/>
      <color rgb="FF0000FF"/>
    </font>
    <font>
      <u/>
      <color rgb="FF0000FF"/>
    </font>
    <font>
      <u/>
      <color rgb="FF0000FF"/>
    </font>
    <font>
      <u/>
      <color rgb="FF0000FF"/>
    </font>
    <font>
      <u/>
      <sz val="11.0"/>
      <color rgb="FF0000FF"/>
    </font>
    <font>
      <u/>
      <sz val="11.0"/>
      <color rgb="FF0000FF"/>
    </font>
    <font>
      <sz val="14.0"/>
      <color rgb="FF333333"/>
      <name val="Roboto"/>
    </font>
    <font>
      <sz val="11.0"/>
      <color rgb="FF333333"/>
      <name val="Roboto"/>
    </font>
    <font>
      <u/>
      <sz val="11.0"/>
      <color rgb="FF0000FF"/>
    </font>
    <font>
      <u/>
      <sz val="11.0"/>
      <color rgb="FF0000FF"/>
    </font>
    <font>
      <u/>
      <sz val="11.0"/>
      <color rgb="FF0000FF"/>
    </font>
    <font>
      <u/>
      <color rgb="FF0000FF"/>
    </font>
    <font>
      <u/>
      <color rgb="FF0000FF"/>
    </font>
    <font>
      <b/>
      <sz val="13.0"/>
      <color theme="1"/>
      <name val="Arial"/>
      <scheme val="minor"/>
    </font>
    <font>
      <u/>
      <color rgb="FF0000FF"/>
    </font>
  </fonts>
  <fills count="17">
    <fill>
      <patternFill patternType="none"/>
    </fill>
    <fill>
      <patternFill patternType="lightGray"/>
    </fill>
    <fill>
      <patternFill patternType="solid">
        <fgColor rgb="FFBDBDBD"/>
        <bgColor rgb="FFBDBDBD"/>
      </patternFill>
    </fill>
    <fill>
      <patternFill patternType="solid">
        <fgColor rgb="FFD9EAD3"/>
        <bgColor rgb="FFD9EAD3"/>
      </patternFill>
    </fill>
    <fill>
      <patternFill patternType="solid">
        <fgColor rgb="FFEFEFEF"/>
        <bgColor rgb="FFEFEFEF"/>
      </patternFill>
    </fill>
    <fill>
      <patternFill patternType="solid">
        <fgColor rgb="FF9900FF"/>
        <bgColor rgb="FF9900FF"/>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4A86E8"/>
        <bgColor rgb="FF4A86E8"/>
      </patternFill>
    </fill>
    <fill>
      <patternFill patternType="solid">
        <fgColor rgb="FFFF0000"/>
        <bgColor rgb="FFFF0000"/>
      </patternFill>
    </fill>
    <fill>
      <patternFill patternType="solid">
        <fgColor rgb="FFD9D2E9"/>
        <bgColor rgb="FFD9D2E9"/>
      </patternFill>
    </fill>
    <fill>
      <patternFill patternType="solid">
        <fgColor rgb="FFB4A7D6"/>
        <bgColor rgb="FFB4A7D6"/>
      </patternFill>
    </fill>
    <fill>
      <patternFill patternType="solid">
        <fgColor rgb="FF00FF00"/>
        <bgColor rgb="FF00FF00"/>
      </patternFill>
    </fill>
    <fill>
      <patternFill patternType="solid">
        <fgColor rgb="FFCFE2F3"/>
        <bgColor rgb="FFCFE2F3"/>
      </patternFill>
    </fill>
    <fill>
      <patternFill patternType="solid">
        <fgColor rgb="FFFCE5CD"/>
        <bgColor rgb="FFFCE5CD"/>
      </patternFill>
    </fill>
    <fill>
      <patternFill patternType="solid">
        <fgColor rgb="FFFFF2CC"/>
        <bgColor rgb="FFFFF2CC"/>
      </patternFill>
    </fill>
  </fills>
  <borders count="8">
    <border/>
    <border>
      <right style="thick">
        <color rgb="FF000000"/>
      </right>
    </border>
    <border>
      <left style="thick">
        <color rgb="FF000000"/>
      </left>
      <right style="thick">
        <color rgb="FF000000"/>
      </right>
    </border>
    <border>
      <left style="thick">
        <color rgb="FF000000"/>
      </left>
    </border>
    <border>
      <top style="thin">
        <color rgb="FFD5D9D9"/>
      </top>
      <bottom style="thin">
        <color rgb="FFD5D9D9"/>
      </bottom>
    </border>
    <border>
      <left style="thin">
        <color rgb="FFDDDDDD"/>
      </left>
      <right style="thin">
        <color rgb="FFDDDDDD"/>
      </right>
      <top style="thin">
        <color rgb="FFDDDDDD"/>
      </top>
      <bottom style="thin">
        <color rgb="FFDDDDDD"/>
      </bottom>
    </border>
    <border>
      <right style="thin">
        <color rgb="FFDDDDDD"/>
      </right>
      <top style="thin">
        <color rgb="FFDDDDDD"/>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3" fontId="3" numFmtId="164" xfId="0" applyAlignment="1" applyFill="1" applyFont="1" applyNumberFormat="1">
      <alignment horizontal="center" readingOrder="0" shrinkToFit="0" vertical="center" wrapText="1"/>
    </xf>
    <xf borderId="0" fillId="3" fontId="2" numFmtId="164" xfId="0" applyAlignment="1" applyFont="1" applyNumberFormat="1">
      <alignment horizontal="center" readingOrder="0" shrinkToFit="0" vertical="center" wrapText="1"/>
    </xf>
    <xf borderId="0" fillId="2" fontId="3" numFmtId="0" xfId="0" applyAlignment="1" applyFont="1">
      <alignment horizontal="center" readingOrder="0" shrinkToFit="0" vertical="center" wrapText="1"/>
    </xf>
    <xf borderId="1" fillId="2" fontId="3" numFmtId="164" xfId="0" applyAlignment="1" applyBorder="1" applyFont="1" applyNumberFormat="1">
      <alignment horizontal="center" readingOrder="0" shrinkToFit="0" vertical="center" wrapText="1"/>
    </xf>
    <xf borderId="0" fillId="2" fontId="3" numFmtId="164" xfId="0" applyAlignment="1" applyFont="1" applyNumberFormat="1">
      <alignment horizontal="center" readingOrder="0" shrinkToFit="0" vertical="center" wrapText="1"/>
    </xf>
    <xf borderId="0" fillId="4" fontId="3" numFmtId="0" xfId="0" applyAlignment="1" applyFill="1" applyFont="1">
      <alignment horizontal="center" readingOrder="0" shrinkToFit="0" vertical="center" wrapText="1"/>
    </xf>
    <xf borderId="0" fillId="2" fontId="4" numFmtId="0" xfId="0" applyAlignment="1" applyFont="1">
      <alignment horizontal="center" readingOrder="0" shrinkToFit="0" vertical="center" wrapText="1"/>
    </xf>
    <xf borderId="1" fillId="2" fontId="3" numFmtId="0" xfId="0" applyAlignment="1" applyBorder="1" applyFont="1">
      <alignment horizontal="center" readingOrder="0" shrinkToFit="0" vertical="center" wrapText="1"/>
    </xf>
    <xf borderId="0" fillId="2" fontId="3" numFmtId="165" xfId="0" applyAlignment="1" applyFont="1" applyNumberFormat="1">
      <alignment horizontal="center" readingOrder="0" shrinkToFit="0" vertical="center" wrapText="1"/>
    </xf>
    <xf borderId="0" fillId="2" fontId="5" numFmtId="165" xfId="0" applyAlignment="1" applyFont="1" applyNumberFormat="1">
      <alignment horizontal="center" shrinkToFit="0" vertical="center" wrapText="1"/>
    </xf>
    <xf borderId="2" fillId="2" fontId="6" numFmtId="165" xfId="0" applyAlignment="1" applyBorder="1" applyFont="1" applyNumberFormat="1">
      <alignment horizontal="center" readingOrder="0" shrinkToFit="0" vertical="center" wrapText="1"/>
    </xf>
    <xf borderId="3" fillId="2" fontId="2" numFmtId="0" xfId="0" applyAlignment="1" applyBorder="1" applyFont="1">
      <alignment horizontal="center" readingOrder="0" shrinkToFit="0" vertical="center" wrapText="1"/>
    </xf>
    <xf borderId="0" fillId="2" fontId="3" numFmtId="49" xfId="0" applyAlignment="1" applyFont="1" applyNumberFormat="1">
      <alignment horizontal="center" readingOrder="0" shrinkToFit="0" vertical="center" wrapText="1"/>
    </xf>
    <xf borderId="0" fillId="2" fontId="3" numFmtId="0" xfId="0" applyAlignment="1" applyFont="1">
      <alignment horizontal="center" shrinkToFit="0" vertical="center" wrapText="1"/>
    </xf>
    <xf borderId="0" fillId="3" fontId="7" numFmtId="0" xfId="0" applyAlignment="1" applyFont="1">
      <alignment horizontal="left" readingOrder="0" shrinkToFit="0" vertical="center" wrapText="1"/>
    </xf>
    <xf borderId="0" fillId="3" fontId="8" numFmtId="0" xfId="0" applyAlignment="1" applyFont="1">
      <alignment horizontal="left" readingOrder="0" shrinkToFit="0" wrapText="1"/>
    </xf>
    <xf borderId="0" fillId="3" fontId="9" numFmtId="164" xfId="0" applyAlignment="1" applyFont="1" applyNumberFormat="1">
      <alignment horizontal="center" shrinkToFit="0" vertical="center" wrapText="1"/>
    </xf>
    <xf borderId="0" fillId="3" fontId="10" numFmtId="164" xfId="0" applyAlignment="1" applyFont="1" applyNumberFormat="1">
      <alignment horizontal="center" readingOrder="0" shrinkToFit="0" vertical="center" wrapText="1"/>
    </xf>
    <xf borderId="0" fillId="3" fontId="11" numFmtId="0" xfId="0" applyAlignment="1" applyFont="1">
      <alignment horizontal="left" readingOrder="0" shrinkToFit="0" vertical="center" wrapText="1"/>
    </xf>
    <xf borderId="0" fillId="3" fontId="11" numFmtId="0" xfId="0" applyAlignment="1" applyFont="1">
      <alignment horizontal="center" readingOrder="0" shrinkToFit="0" vertical="center" wrapText="1"/>
    </xf>
    <xf borderId="1" fillId="3" fontId="9" numFmtId="164" xfId="0" applyAlignment="1" applyBorder="1" applyFont="1" applyNumberFormat="1">
      <alignment horizontal="center" shrinkToFit="0" vertical="center" wrapText="1"/>
    </xf>
    <xf borderId="0" fillId="3" fontId="12" numFmtId="164" xfId="0" applyAlignment="1" applyFont="1" applyNumberFormat="1">
      <alignment horizontal="center" readingOrder="0" shrinkToFit="0" vertical="center" wrapText="1"/>
    </xf>
    <xf borderId="0" fillId="3" fontId="13" numFmtId="0" xfId="0" applyAlignment="1" applyFont="1">
      <alignment horizontal="center" readingOrder="0" shrinkToFit="0" vertical="center" wrapText="1"/>
    </xf>
    <xf borderId="0" fillId="3" fontId="14" numFmtId="0" xfId="0" applyAlignment="1" applyFont="1">
      <alignment horizontal="center" readingOrder="0" shrinkToFit="0" vertical="center" wrapText="1"/>
    </xf>
    <xf borderId="0" fillId="3" fontId="15" numFmtId="164" xfId="0" applyAlignment="1" applyFont="1" applyNumberFormat="1">
      <alignment horizontal="center" readingOrder="0" shrinkToFit="0" vertical="center" wrapText="1"/>
    </xf>
    <xf borderId="0" fillId="3" fontId="9" numFmtId="0" xfId="0" applyAlignment="1" applyFont="1">
      <alignment horizontal="center" shrinkToFit="0" vertical="center" wrapText="1"/>
    </xf>
    <xf borderId="0" fillId="3" fontId="9" numFmtId="0" xfId="0" applyAlignment="1" applyFont="1">
      <alignment horizontal="center" readingOrder="0" shrinkToFit="0" vertical="center" wrapText="1"/>
    </xf>
    <xf borderId="0" fillId="3" fontId="9" numFmtId="0" xfId="0" applyAlignment="1" applyFont="1">
      <alignment horizontal="center" readingOrder="0" shrinkToFit="0" vertical="center" wrapText="1"/>
    </xf>
    <xf borderId="1" fillId="3" fontId="9" numFmtId="0" xfId="0" applyAlignment="1" applyBorder="1" applyFont="1">
      <alignment horizontal="center" readingOrder="0" shrinkToFit="0" vertical="center" wrapText="1"/>
    </xf>
    <xf borderId="0" fillId="3" fontId="9" numFmtId="165" xfId="0" applyAlignment="1" applyFont="1" applyNumberFormat="1">
      <alignment horizontal="center" readingOrder="0" shrinkToFit="0" vertical="center" wrapText="1"/>
    </xf>
    <xf borderId="0" fillId="3" fontId="16" numFmtId="165" xfId="0" applyAlignment="1" applyFont="1" applyNumberFormat="1">
      <alignment horizontal="center" readingOrder="0" shrinkToFit="0" vertical="center" wrapText="1"/>
    </xf>
    <xf borderId="2" fillId="3" fontId="16" numFmtId="165" xfId="0" applyAlignment="1" applyBorder="1" applyFont="1" applyNumberFormat="1">
      <alignment horizontal="center" shrinkToFit="0" vertical="center" wrapText="1"/>
    </xf>
    <xf borderId="3" fillId="3" fontId="11" numFmtId="0" xfId="0" applyAlignment="1" applyBorder="1" applyFont="1">
      <alignment horizontal="center" readingOrder="0" shrinkToFit="0" vertical="center" wrapText="1"/>
    </xf>
    <xf borderId="0" fillId="3" fontId="11" numFmtId="49" xfId="0" applyAlignment="1" applyFont="1" applyNumberFormat="1">
      <alignment horizontal="center" readingOrder="0" shrinkToFit="0" vertical="center" wrapText="1"/>
    </xf>
    <xf borderId="0" fillId="3" fontId="7" numFmtId="0" xfId="0" applyAlignment="1" applyFont="1">
      <alignment readingOrder="0" shrinkToFit="0" wrapText="1"/>
    </xf>
    <xf borderId="0" fillId="3" fontId="11" numFmtId="0" xfId="0" applyAlignment="1" applyFont="1">
      <alignment readingOrder="0" shrinkToFit="0" wrapText="1"/>
    </xf>
    <xf borderId="0" fillId="3" fontId="9" numFmtId="164" xfId="0" applyAlignment="1" applyFont="1" applyNumberFormat="1">
      <alignment horizontal="center" readingOrder="0" shrinkToFit="0" vertical="center" wrapText="1"/>
    </xf>
    <xf borderId="0" fillId="3" fontId="17" numFmtId="164" xfId="0" applyAlignment="1" applyFont="1" applyNumberFormat="1">
      <alignment horizontal="center" readingOrder="0" shrinkToFit="0" vertical="center" wrapText="1"/>
    </xf>
    <xf borderId="0" fillId="3" fontId="15" numFmtId="0" xfId="0" applyAlignment="1" applyFont="1">
      <alignment horizontal="center" readingOrder="0" shrinkToFit="0" vertical="center" wrapText="1"/>
    </xf>
    <xf borderId="0" fillId="3" fontId="9" numFmtId="164" xfId="0" applyAlignment="1" applyFont="1" applyNumberFormat="1">
      <alignment horizontal="center" readingOrder="0" shrinkToFit="0" vertical="center" wrapText="1"/>
    </xf>
    <xf borderId="3" fillId="3" fontId="9" numFmtId="0" xfId="0" applyAlignment="1" applyBorder="1" applyFont="1">
      <alignment horizontal="center" readingOrder="0" shrinkToFit="0" vertical="center" wrapText="1"/>
    </xf>
    <xf borderId="0" fillId="3" fontId="9" numFmtId="49" xfId="0" applyAlignment="1" applyFont="1" applyNumberFormat="1">
      <alignment horizontal="center" readingOrder="0" shrinkToFit="0" vertical="center" wrapText="1"/>
    </xf>
    <xf borderId="0" fillId="3" fontId="18" numFmtId="0" xfId="0" applyAlignment="1" applyFont="1">
      <alignment readingOrder="0" shrinkToFit="0" wrapText="1"/>
    </xf>
    <xf borderId="0" fillId="3" fontId="11" numFmtId="164" xfId="0" applyAlignment="1" applyFont="1" applyNumberFormat="1">
      <alignment horizontal="center" readingOrder="0" shrinkToFit="0" vertical="center" wrapText="1"/>
    </xf>
    <xf borderId="0" fillId="3" fontId="9" numFmtId="0" xfId="0" applyAlignment="1" applyFont="1">
      <alignment readingOrder="0"/>
    </xf>
    <xf borderId="0" fillId="3" fontId="11" numFmtId="0" xfId="0" applyAlignment="1" applyFont="1">
      <alignment readingOrder="0"/>
    </xf>
    <xf borderId="0" fillId="3" fontId="19" numFmtId="165" xfId="0" applyAlignment="1" applyFont="1" applyNumberFormat="1">
      <alignment horizontal="center" readingOrder="0" shrinkToFit="0" vertical="center" wrapText="1"/>
    </xf>
    <xf borderId="0" fillId="3" fontId="20" numFmtId="0" xfId="0" applyAlignment="1" applyFont="1">
      <alignment readingOrder="0" shrinkToFit="0" wrapText="1"/>
    </xf>
    <xf borderId="0" fillId="3" fontId="16" numFmtId="165" xfId="0" applyAlignment="1" applyFont="1" applyNumberFormat="1">
      <alignment horizontal="center" readingOrder="0" vertical="center"/>
    </xf>
    <xf borderId="0" fillId="3" fontId="18" numFmtId="0" xfId="0" applyAlignment="1" applyFont="1">
      <alignment horizontal="left" readingOrder="0" shrinkToFit="0" wrapText="1"/>
    </xf>
    <xf borderId="0" fillId="3" fontId="21" numFmtId="0" xfId="0" applyAlignment="1" applyFont="1">
      <alignment readingOrder="0" shrinkToFit="0" wrapText="1"/>
    </xf>
    <xf borderId="0" fillId="3" fontId="18" numFmtId="0" xfId="0" applyAlignment="1" applyFont="1">
      <alignment readingOrder="0" vertical="center"/>
    </xf>
    <xf borderId="1" fillId="3" fontId="9" numFmtId="0" xfId="0" applyAlignment="1" applyBorder="1" applyFont="1">
      <alignment horizontal="center" shrinkToFit="0" vertical="center" wrapText="1"/>
    </xf>
    <xf borderId="0" fillId="3" fontId="19" numFmtId="165" xfId="0" applyAlignment="1" applyFont="1" applyNumberFormat="1">
      <alignment horizontal="center" readingOrder="0" vertical="center"/>
    </xf>
    <xf borderId="0" fillId="3" fontId="22" numFmtId="0" xfId="0" applyAlignment="1" applyFont="1">
      <alignment readingOrder="0" shrinkToFit="0" wrapText="1"/>
    </xf>
    <xf borderId="0" fillId="3" fontId="20" numFmtId="0" xfId="0" applyAlignment="1" applyFont="1">
      <alignment readingOrder="0" vertical="center"/>
    </xf>
    <xf borderId="0" fillId="3" fontId="23" numFmtId="0" xfId="0" applyAlignment="1" applyFont="1">
      <alignment horizontal="center" readingOrder="0" shrinkToFit="0" vertical="center" wrapText="1"/>
    </xf>
    <xf borderId="0" fillId="3" fontId="24" numFmtId="0" xfId="0" applyAlignment="1" applyFont="1">
      <alignment readingOrder="0" shrinkToFit="0" wrapText="1"/>
    </xf>
    <xf borderId="1" fillId="3" fontId="11" numFmtId="0" xfId="0" applyAlignment="1" applyBorder="1" applyFont="1">
      <alignment horizontal="center" readingOrder="0" shrinkToFit="0" vertical="center" wrapText="1"/>
    </xf>
    <xf borderId="0" fillId="3" fontId="11" numFmtId="165" xfId="0" applyAlignment="1" applyFont="1" applyNumberFormat="1">
      <alignment horizontal="center" readingOrder="0" shrinkToFit="0" vertical="center" wrapText="1"/>
    </xf>
    <xf borderId="0" fillId="3" fontId="11" numFmtId="0" xfId="0" applyAlignment="1" applyFont="1">
      <alignment readingOrder="0" vertical="center"/>
    </xf>
    <xf borderId="0" fillId="3" fontId="15" numFmtId="0" xfId="0" applyAlignment="1" applyFont="1">
      <alignment horizontal="center" shrinkToFit="0" vertical="center" wrapText="1"/>
    </xf>
    <xf borderId="4" fillId="3" fontId="25" numFmtId="0" xfId="0" applyAlignment="1" applyBorder="1" applyFont="1">
      <alignment readingOrder="0" vertical="top"/>
    </xf>
    <xf borderId="0" fillId="3" fontId="25" numFmtId="0" xfId="0" applyAlignment="1" applyFont="1">
      <alignment readingOrder="0"/>
    </xf>
    <xf borderId="0" fillId="3" fontId="18" numFmtId="0" xfId="0" applyAlignment="1" applyFont="1">
      <alignment horizontal="left" readingOrder="0"/>
    </xf>
    <xf borderId="0" fillId="3" fontId="26" numFmtId="164" xfId="0" applyAlignment="1" applyFont="1" applyNumberFormat="1">
      <alignment horizontal="center" readingOrder="0"/>
    </xf>
    <xf borderId="0" fillId="3" fontId="26" numFmtId="0" xfId="0" applyAlignment="1" applyFont="1">
      <alignment horizontal="center" readingOrder="0"/>
    </xf>
    <xf borderId="0" fillId="3" fontId="27" numFmtId="0" xfId="0" applyAlignment="1" applyFont="1">
      <alignment readingOrder="0" shrinkToFit="0" wrapText="1"/>
    </xf>
    <xf borderId="0" fillId="3" fontId="28" numFmtId="0" xfId="0" applyAlignment="1" applyFont="1">
      <alignment horizontal="center" readingOrder="0" vertical="top"/>
    </xf>
    <xf borderId="0" fillId="3" fontId="28" numFmtId="0" xfId="0" applyAlignment="1" applyFont="1">
      <alignment readingOrder="0" vertical="top"/>
    </xf>
    <xf borderId="0" fillId="3" fontId="29" numFmtId="0" xfId="0" applyAlignment="1" applyFont="1">
      <alignment readingOrder="0" shrinkToFit="0" wrapText="1"/>
    </xf>
    <xf borderId="0" fillId="3" fontId="30" numFmtId="0" xfId="0" applyAlignment="1" applyFont="1">
      <alignment readingOrder="0" shrinkToFit="0" wrapText="1"/>
    </xf>
    <xf borderId="0" fillId="3" fontId="31" numFmtId="165" xfId="0" applyAlignment="1" applyFont="1" applyNumberFormat="1">
      <alignment horizontal="center" readingOrder="0" vertical="center"/>
    </xf>
    <xf borderId="0" fillId="3" fontId="32" numFmtId="0" xfId="0" applyAlignment="1" applyFont="1">
      <alignment horizontal="center" readingOrder="0" shrinkToFit="0" wrapText="1"/>
    </xf>
    <xf borderId="0" fillId="3" fontId="16" numFmtId="165" xfId="0" applyAlignment="1" applyFont="1" applyNumberFormat="1">
      <alignment horizontal="center" vertical="center"/>
    </xf>
    <xf quotePrefix="1" borderId="0" fillId="3" fontId="9" numFmtId="0" xfId="0" applyAlignment="1" applyFont="1">
      <alignment horizontal="center" readingOrder="0" shrinkToFit="0" vertical="center" wrapText="1"/>
    </xf>
    <xf borderId="0" fillId="3" fontId="33" numFmtId="0" xfId="0" applyAlignment="1" applyFont="1">
      <alignment horizontal="center" readingOrder="0" shrinkToFit="0" wrapText="1"/>
    </xf>
    <xf borderId="0" fillId="3" fontId="11" numFmtId="0" xfId="0" applyAlignment="1" applyFont="1">
      <alignment horizontal="center" readingOrder="0" vertical="top"/>
    </xf>
    <xf borderId="0" fillId="3" fontId="11" numFmtId="0" xfId="0" applyAlignment="1" applyFont="1">
      <alignment readingOrder="0" vertical="top"/>
    </xf>
    <xf borderId="0" fillId="3" fontId="34" numFmtId="0" xfId="0" applyAlignment="1" applyFont="1">
      <alignment readingOrder="0" shrinkToFit="0" wrapText="1"/>
    </xf>
    <xf borderId="0" fillId="3" fontId="27" numFmtId="0" xfId="0" applyAlignment="1" applyFont="1">
      <alignment readingOrder="0"/>
    </xf>
    <xf borderId="0" fillId="3" fontId="35" numFmtId="0" xfId="0" applyAlignment="1" applyFont="1">
      <alignment readingOrder="0" shrinkToFit="0" wrapText="1"/>
    </xf>
    <xf borderId="0" fillId="3" fontId="36" numFmtId="0" xfId="0" applyAlignment="1" applyFont="1">
      <alignment readingOrder="0"/>
    </xf>
    <xf borderId="0" fillId="3" fontId="29" numFmtId="0" xfId="0" applyAlignment="1" applyFont="1">
      <alignment readingOrder="0"/>
    </xf>
    <xf borderId="0" fillId="3" fontId="35" numFmtId="0" xfId="0" applyAlignment="1" applyFont="1">
      <alignment readingOrder="0"/>
    </xf>
    <xf borderId="0" fillId="3" fontId="11" numFmtId="0" xfId="0" applyAlignment="1" applyFont="1">
      <alignment horizontal="center" readingOrder="0" shrinkToFit="0" vertical="center" wrapText="1"/>
    </xf>
    <xf borderId="0" fillId="3" fontId="37" numFmtId="0" xfId="0" applyAlignment="1" applyFont="1">
      <alignment readingOrder="0" shrinkToFit="0" wrapText="1"/>
    </xf>
    <xf borderId="5" fillId="3" fontId="38" numFmtId="0" xfId="0" applyAlignment="1" applyBorder="1" applyFont="1">
      <alignment readingOrder="0" shrinkToFit="0" wrapText="0"/>
    </xf>
    <xf borderId="5" fillId="3" fontId="39" numFmtId="0" xfId="0" applyAlignment="1" applyBorder="1" applyFont="1">
      <alignment readingOrder="0" shrinkToFit="0" wrapText="0"/>
    </xf>
    <xf borderId="5" fillId="3" fontId="40" numFmtId="0" xfId="0" applyAlignment="1" applyBorder="1" applyFont="1">
      <alignment readingOrder="0" shrinkToFit="0" wrapText="1"/>
    </xf>
    <xf borderId="0" fillId="3" fontId="41" numFmtId="0" xfId="0" applyAlignment="1" applyFont="1">
      <alignment readingOrder="0" shrinkToFit="0" wrapText="1"/>
    </xf>
    <xf borderId="0" fillId="3" fontId="42" numFmtId="0" xfId="0" applyAlignment="1" applyFont="1">
      <alignment horizontal="center" readingOrder="0" vertical="top"/>
    </xf>
    <xf borderId="0" fillId="3" fontId="42" numFmtId="0" xfId="0" applyAlignment="1" applyFont="1">
      <alignment readingOrder="0" vertical="top"/>
    </xf>
    <xf borderId="0" fillId="3" fontId="9" numFmtId="0" xfId="0" applyAlignment="1" applyFont="1">
      <alignment horizontal="center" readingOrder="0" vertical="top"/>
    </xf>
    <xf borderId="0" fillId="3" fontId="9" numFmtId="0" xfId="0" applyAlignment="1" applyFont="1">
      <alignment readingOrder="0" vertical="top"/>
    </xf>
    <xf borderId="5" fillId="3" fontId="43" numFmtId="0" xfId="0" applyAlignment="1" applyBorder="1" applyFont="1">
      <alignment readingOrder="0" shrinkToFit="0" wrapText="1"/>
    </xf>
    <xf borderId="0" fillId="3" fontId="44" numFmtId="0" xfId="0" applyAlignment="1" applyFont="1">
      <alignment readingOrder="0" shrinkToFit="0" wrapText="1"/>
    </xf>
    <xf borderId="0" fillId="3" fontId="15" numFmtId="4" xfId="0" applyAlignment="1" applyFont="1" applyNumberFormat="1">
      <alignment horizontal="center" readingOrder="0" shrinkToFit="0" vertical="center" wrapText="1"/>
    </xf>
    <xf borderId="5" fillId="5" fontId="38" numFmtId="0" xfId="0" applyAlignment="1" applyBorder="1" applyFill="1" applyFont="1">
      <alignment readingOrder="0" shrinkToFit="0" wrapText="0"/>
    </xf>
    <xf borderId="5" fillId="5" fontId="39" numFmtId="0" xfId="0" applyAlignment="1" applyBorder="1" applyFont="1">
      <alignment readingOrder="0" shrinkToFit="0" wrapText="0"/>
    </xf>
    <xf borderId="5" fillId="5" fontId="45" numFmtId="0" xfId="0" applyAlignment="1" applyBorder="1" applyFont="1">
      <alignment readingOrder="0" shrinkToFit="0" wrapText="1"/>
    </xf>
    <xf borderId="0" fillId="5" fontId="9" numFmtId="0" xfId="0" applyAlignment="1" applyFont="1">
      <alignment shrinkToFit="0" wrapText="1"/>
    </xf>
    <xf borderId="0" fillId="5" fontId="11" numFmtId="0" xfId="0" applyAlignment="1" applyFont="1">
      <alignment horizontal="left" shrinkToFit="0" vertical="center" wrapText="1"/>
    </xf>
    <xf borderId="0" fillId="5" fontId="11" numFmtId="0" xfId="0" applyAlignment="1" applyFont="1">
      <alignment horizontal="center" readingOrder="0" shrinkToFit="0" vertical="center" wrapText="1"/>
    </xf>
    <xf borderId="0" fillId="5" fontId="9" numFmtId="0" xfId="0" applyAlignment="1" applyFont="1">
      <alignment horizontal="center" shrinkToFit="0" vertical="center" wrapText="1"/>
    </xf>
    <xf borderId="1" fillId="5" fontId="9" numFmtId="164" xfId="0" applyAlignment="1" applyBorder="1" applyFont="1" applyNumberFormat="1">
      <alignment horizontal="center" shrinkToFit="0" vertical="center" wrapText="1"/>
    </xf>
    <xf borderId="0" fillId="5" fontId="9" numFmtId="164" xfId="0" applyAlignment="1" applyFont="1" applyNumberFormat="1">
      <alignment horizontal="center" shrinkToFit="0" vertical="center" wrapText="1"/>
    </xf>
    <xf borderId="0" fillId="4" fontId="9" numFmtId="0" xfId="0" applyAlignment="1" applyFont="1">
      <alignment horizontal="center" shrinkToFit="0" vertical="center" wrapText="1"/>
    </xf>
    <xf borderId="0" fillId="5" fontId="15" numFmtId="0" xfId="0" applyAlignment="1" applyFont="1">
      <alignment horizontal="center" shrinkToFit="0" vertical="center" wrapText="1"/>
    </xf>
    <xf borderId="0" fillId="5" fontId="9" numFmtId="0" xfId="0" applyAlignment="1" applyFont="1">
      <alignment horizontal="center" readingOrder="0" shrinkToFit="0" vertical="center" wrapText="1"/>
    </xf>
    <xf borderId="1" fillId="5" fontId="9" numFmtId="0" xfId="0" applyAlignment="1" applyBorder="1" applyFont="1">
      <alignment horizontal="center" shrinkToFit="0" vertical="center" wrapText="1"/>
    </xf>
    <xf borderId="0" fillId="5" fontId="9" numFmtId="165" xfId="0" applyAlignment="1" applyFont="1" applyNumberFormat="1">
      <alignment horizontal="center" shrinkToFit="0" vertical="center" wrapText="1"/>
    </xf>
    <xf borderId="0" fillId="5" fontId="16" numFmtId="165" xfId="0" applyAlignment="1" applyFont="1" applyNumberFormat="1">
      <alignment horizontal="center" vertical="center"/>
    </xf>
    <xf borderId="2" fillId="5" fontId="16" numFmtId="165" xfId="0" applyAlignment="1" applyBorder="1" applyFont="1" applyNumberFormat="1">
      <alignment horizontal="center" shrinkToFit="0" vertical="center" wrapText="1"/>
    </xf>
    <xf borderId="3" fillId="5" fontId="9" numFmtId="0" xfId="0" applyAlignment="1" applyBorder="1" applyFont="1">
      <alignment horizontal="center" shrinkToFit="0" vertical="center" wrapText="1"/>
    </xf>
    <xf borderId="0" fillId="5" fontId="42" numFmtId="0" xfId="0" applyAlignment="1" applyFont="1">
      <alignment horizontal="center" readingOrder="0" vertical="top"/>
    </xf>
    <xf borderId="0" fillId="5" fontId="42" numFmtId="0" xfId="0" applyAlignment="1" applyFont="1">
      <alignment readingOrder="0" vertical="top"/>
    </xf>
    <xf borderId="0" fillId="5" fontId="9" numFmtId="0" xfId="0" applyAlignment="1" applyFont="1">
      <alignment horizontal="center" readingOrder="0" shrinkToFit="0" vertical="center" wrapText="1"/>
    </xf>
    <xf borderId="0" fillId="5" fontId="9" numFmtId="49" xfId="0" applyAlignment="1" applyFont="1" applyNumberFormat="1">
      <alignment horizontal="center" shrinkToFit="0" vertical="center" wrapText="1"/>
    </xf>
    <xf borderId="5" fillId="6" fontId="38" numFmtId="0" xfId="0" applyAlignment="1" applyBorder="1" applyFill="1" applyFont="1">
      <alignment readingOrder="0" shrinkToFit="0" wrapText="0"/>
    </xf>
    <xf borderId="5" fillId="6" fontId="39" numFmtId="0" xfId="0" applyAlignment="1" applyBorder="1" applyFont="1">
      <alignment readingOrder="0" shrinkToFit="0" wrapText="0"/>
    </xf>
    <xf borderId="5" fillId="6" fontId="46" numFmtId="0" xfId="0" applyAlignment="1" applyBorder="1" applyFont="1">
      <alignment readingOrder="0" shrinkToFit="0" wrapText="1"/>
    </xf>
    <xf borderId="0" fillId="6" fontId="47" numFmtId="0" xfId="0" applyAlignment="1" applyFont="1">
      <alignment readingOrder="0" shrinkToFit="0" wrapText="1"/>
    </xf>
    <xf borderId="0" fillId="6" fontId="11" numFmtId="0" xfId="0" applyAlignment="1" applyFont="1">
      <alignment horizontal="left" shrinkToFit="0" vertical="center" wrapText="1"/>
    </xf>
    <xf borderId="0" fillId="6" fontId="11" numFmtId="0" xfId="0" applyAlignment="1" applyFont="1">
      <alignment horizontal="center" readingOrder="0" shrinkToFit="0" vertical="center" wrapText="1"/>
    </xf>
    <xf borderId="0" fillId="6" fontId="9" numFmtId="0" xfId="0" applyAlignment="1" applyFont="1">
      <alignment horizontal="center" shrinkToFit="0" vertical="center" wrapText="1"/>
    </xf>
    <xf borderId="1" fillId="6" fontId="9" numFmtId="164" xfId="0" applyAlignment="1" applyBorder="1" applyFont="1" applyNumberFormat="1">
      <alignment horizontal="center" shrinkToFit="0" vertical="center" wrapText="1"/>
    </xf>
    <xf borderId="0" fillId="6" fontId="9" numFmtId="164" xfId="0" applyAlignment="1" applyFont="1" applyNumberFormat="1">
      <alignment horizontal="center" shrinkToFit="0" vertical="center" wrapText="1"/>
    </xf>
    <xf borderId="0" fillId="6" fontId="15" numFmtId="0" xfId="0" applyAlignment="1" applyFont="1">
      <alignment horizontal="center" shrinkToFit="0" vertical="center" wrapText="1"/>
    </xf>
    <xf borderId="0" fillId="6" fontId="9" numFmtId="0" xfId="0" applyAlignment="1" applyFont="1">
      <alignment horizontal="center" readingOrder="0" shrinkToFit="0" vertical="center" wrapText="1"/>
    </xf>
    <xf borderId="1" fillId="6" fontId="9" numFmtId="0" xfId="0" applyAlignment="1" applyBorder="1" applyFont="1">
      <alignment horizontal="center" shrinkToFit="0" vertical="center" wrapText="1"/>
    </xf>
    <xf borderId="0" fillId="6" fontId="9" numFmtId="165" xfId="0" applyAlignment="1" applyFont="1" applyNumberFormat="1">
      <alignment horizontal="center" shrinkToFit="0" vertical="center" wrapText="1"/>
    </xf>
    <xf borderId="0" fillId="6" fontId="16" numFmtId="165" xfId="0" applyAlignment="1" applyFont="1" applyNumberFormat="1">
      <alignment horizontal="center" vertical="center"/>
    </xf>
    <xf borderId="2" fillId="6" fontId="16" numFmtId="165" xfId="0" applyAlignment="1" applyBorder="1" applyFont="1" applyNumberFormat="1">
      <alignment horizontal="center" shrinkToFit="0" vertical="center" wrapText="1"/>
    </xf>
    <xf borderId="3" fillId="6" fontId="9" numFmtId="0" xfId="0" applyAlignment="1" applyBorder="1" applyFont="1">
      <alignment horizontal="center" shrinkToFit="0" vertical="center" wrapText="1"/>
    </xf>
    <xf borderId="0" fillId="6" fontId="42" numFmtId="0" xfId="0" applyAlignment="1" applyFont="1">
      <alignment horizontal="center" readingOrder="0" vertical="top"/>
    </xf>
    <xf borderId="0" fillId="6" fontId="42" numFmtId="0" xfId="0" applyAlignment="1" applyFont="1">
      <alignment readingOrder="0" vertical="top"/>
    </xf>
    <xf borderId="0" fillId="6" fontId="9" numFmtId="0" xfId="0" applyAlignment="1" applyFont="1">
      <alignment horizontal="center" readingOrder="0" shrinkToFit="0" vertical="center" wrapText="1"/>
    </xf>
    <xf borderId="0" fillId="6" fontId="9" numFmtId="49" xfId="0" applyAlignment="1" applyFont="1" applyNumberFormat="1">
      <alignment horizontal="center" shrinkToFit="0" vertical="center" wrapText="1"/>
    </xf>
    <xf borderId="5" fillId="7" fontId="38" numFmtId="0" xfId="0" applyAlignment="1" applyBorder="1" applyFill="1" applyFont="1">
      <alignment readingOrder="0" shrinkToFit="0" wrapText="0"/>
    </xf>
    <xf borderId="5" fillId="7" fontId="39" numFmtId="0" xfId="0" applyAlignment="1" applyBorder="1" applyFont="1">
      <alignment readingOrder="0" shrinkToFit="0" wrapText="0"/>
    </xf>
    <xf borderId="5" fillId="7" fontId="48" numFmtId="0" xfId="0" applyAlignment="1" applyBorder="1" applyFont="1">
      <alignment readingOrder="0" shrinkToFit="0" wrapText="1"/>
    </xf>
    <xf borderId="0" fillId="7" fontId="49" numFmtId="0" xfId="0" applyAlignment="1" applyFont="1">
      <alignment readingOrder="0" shrinkToFit="0" wrapText="1"/>
    </xf>
    <xf borderId="0" fillId="7" fontId="11" numFmtId="0" xfId="0" applyAlignment="1" applyFont="1">
      <alignment horizontal="left" shrinkToFit="0" vertical="center" wrapText="1"/>
    </xf>
    <xf borderId="0" fillId="7" fontId="11" numFmtId="0" xfId="0" applyAlignment="1" applyFont="1">
      <alignment horizontal="center" readingOrder="0" shrinkToFit="0" vertical="center" wrapText="1"/>
    </xf>
    <xf borderId="0" fillId="7" fontId="9" numFmtId="0" xfId="0" applyAlignment="1" applyFont="1">
      <alignment horizontal="center" shrinkToFit="0" vertical="center" wrapText="1"/>
    </xf>
    <xf borderId="1" fillId="7" fontId="9" numFmtId="164" xfId="0" applyAlignment="1" applyBorder="1" applyFont="1" applyNumberFormat="1">
      <alignment horizontal="center" shrinkToFit="0" vertical="center" wrapText="1"/>
    </xf>
    <xf borderId="0" fillId="7" fontId="9" numFmtId="164" xfId="0" applyAlignment="1" applyFont="1" applyNumberFormat="1">
      <alignment horizontal="center" shrinkToFit="0" vertical="center" wrapText="1"/>
    </xf>
    <xf borderId="0" fillId="7" fontId="15" numFmtId="0" xfId="0" applyAlignment="1" applyFont="1">
      <alignment horizontal="center" shrinkToFit="0" vertical="center" wrapText="1"/>
    </xf>
    <xf borderId="0" fillId="7" fontId="9" numFmtId="0" xfId="0" applyAlignment="1" applyFont="1">
      <alignment horizontal="center" readingOrder="0" shrinkToFit="0" vertical="center" wrapText="1"/>
    </xf>
    <xf borderId="1" fillId="7" fontId="9" numFmtId="0" xfId="0" applyAlignment="1" applyBorder="1" applyFont="1">
      <alignment horizontal="center" shrinkToFit="0" vertical="center" wrapText="1"/>
    </xf>
    <xf borderId="0" fillId="7" fontId="9" numFmtId="165" xfId="0" applyAlignment="1" applyFont="1" applyNumberFormat="1">
      <alignment horizontal="center" shrinkToFit="0" vertical="center" wrapText="1"/>
    </xf>
    <xf borderId="0" fillId="7" fontId="16" numFmtId="165" xfId="0" applyAlignment="1" applyFont="1" applyNumberFormat="1">
      <alignment horizontal="center" vertical="center"/>
    </xf>
    <xf borderId="2" fillId="7" fontId="16" numFmtId="165" xfId="0" applyAlignment="1" applyBorder="1" applyFont="1" applyNumberFormat="1">
      <alignment horizontal="center" shrinkToFit="0" vertical="center" wrapText="1"/>
    </xf>
    <xf borderId="3" fillId="7" fontId="9" numFmtId="0" xfId="0" applyAlignment="1" applyBorder="1" applyFont="1">
      <alignment horizontal="center" shrinkToFit="0" vertical="center" wrapText="1"/>
    </xf>
    <xf borderId="0" fillId="7" fontId="42" numFmtId="0" xfId="0" applyAlignment="1" applyFont="1">
      <alignment horizontal="center" readingOrder="0" vertical="top"/>
    </xf>
    <xf borderId="0" fillId="7" fontId="42" numFmtId="0" xfId="0" applyAlignment="1" applyFont="1">
      <alignment readingOrder="0" vertical="top"/>
    </xf>
    <xf borderId="0" fillId="7" fontId="9" numFmtId="0" xfId="0" applyAlignment="1" applyFont="1">
      <alignment horizontal="center" readingOrder="0" shrinkToFit="0" vertical="center" wrapText="1"/>
    </xf>
    <xf borderId="0" fillId="7" fontId="9" numFmtId="49" xfId="0" applyAlignment="1" applyFont="1" applyNumberFormat="1">
      <alignment horizontal="center" shrinkToFit="0" vertical="center" wrapText="1"/>
    </xf>
    <xf borderId="0" fillId="6" fontId="9" numFmtId="0" xfId="0" applyAlignment="1" applyFont="1">
      <alignment readingOrder="0" shrinkToFit="0" wrapText="1"/>
    </xf>
    <xf borderId="0" fillId="6" fontId="11" numFmtId="0" xfId="0" applyAlignment="1" applyFont="1">
      <alignment horizontal="left" readingOrder="0" shrinkToFit="0" vertical="center" wrapText="1"/>
    </xf>
    <xf borderId="0" fillId="6" fontId="50" numFmtId="164" xfId="0" applyAlignment="1" applyFont="1" applyNumberFormat="1">
      <alignment horizontal="center" readingOrder="0" shrinkToFit="0" vertical="center" wrapText="1"/>
    </xf>
    <xf borderId="0" fillId="6" fontId="51" numFmtId="0" xfId="0" applyAlignment="1" applyFont="1">
      <alignment horizontal="center" readingOrder="0" shrinkToFit="0" vertical="center" wrapText="1"/>
    </xf>
    <xf borderId="0" fillId="8" fontId="9" numFmtId="0" xfId="0" applyAlignment="1" applyFill="1" applyFont="1">
      <alignment horizontal="center" shrinkToFit="0" vertical="center" wrapText="1"/>
    </xf>
    <xf borderId="0" fillId="6" fontId="15" numFmtId="0" xfId="0" applyAlignment="1" applyFont="1">
      <alignment horizontal="center" readingOrder="0" shrinkToFit="0" vertical="center" wrapText="1"/>
    </xf>
    <xf borderId="1" fillId="6" fontId="9" numFmtId="0" xfId="0" applyAlignment="1" applyBorder="1" applyFont="1">
      <alignment horizontal="center" readingOrder="0" shrinkToFit="0" vertical="center" wrapText="1"/>
    </xf>
    <xf borderId="0" fillId="7" fontId="9" numFmtId="0" xfId="0" applyAlignment="1" applyFont="1">
      <alignment readingOrder="0" shrinkToFit="0" wrapText="1"/>
    </xf>
    <xf borderId="0" fillId="7" fontId="11" numFmtId="0" xfId="0" applyAlignment="1" applyFont="1">
      <alignment horizontal="left" readingOrder="0" shrinkToFit="0" vertical="center" wrapText="1"/>
    </xf>
    <xf borderId="0" fillId="7" fontId="52" numFmtId="164" xfId="0" applyAlignment="1" applyFont="1" applyNumberFormat="1">
      <alignment horizontal="center" readingOrder="0" shrinkToFit="0" vertical="center" wrapText="1"/>
    </xf>
    <xf borderId="0" fillId="7" fontId="53" numFmtId="0" xfId="0" applyAlignment="1" applyFont="1">
      <alignment horizontal="center" readingOrder="0" shrinkToFit="0" vertical="center" wrapText="1"/>
    </xf>
    <xf borderId="0" fillId="7" fontId="15" numFmtId="0" xfId="0" applyAlignment="1" applyFont="1">
      <alignment horizontal="center" readingOrder="0" shrinkToFit="0" vertical="center" wrapText="1"/>
    </xf>
    <xf borderId="5" fillId="9" fontId="38" numFmtId="0" xfId="0" applyAlignment="1" applyBorder="1" applyFill="1" applyFont="1">
      <alignment readingOrder="0" shrinkToFit="0" wrapText="0"/>
    </xf>
    <xf borderId="5" fillId="9" fontId="39" numFmtId="0" xfId="0" applyAlignment="1" applyBorder="1" applyFont="1">
      <alignment readingOrder="0" shrinkToFit="0" wrapText="0"/>
    </xf>
    <xf borderId="5" fillId="9" fontId="45" numFmtId="0" xfId="0" applyAlignment="1" applyBorder="1" applyFont="1">
      <alignment readingOrder="0" shrinkToFit="0" wrapText="1"/>
    </xf>
    <xf borderId="0" fillId="9" fontId="9" numFmtId="0" xfId="0" applyAlignment="1" applyFont="1">
      <alignment shrinkToFit="0" wrapText="1"/>
    </xf>
    <xf borderId="0" fillId="9" fontId="11" numFmtId="0" xfId="0" applyAlignment="1" applyFont="1">
      <alignment horizontal="left" shrinkToFit="0" vertical="center" wrapText="1"/>
    </xf>
    <xf borderId="0" fillId="9" fontId="11" numFmtId="0" xfId="0" applyAlignment="1" applyFont="1">
      <alignment horizontal="center" readingOrder="0" shrinkToFit="0" vertical="center" wrapText="1"/>
    </xf>
    <xf borderId="0" fillId="9" fontId="9" numFmtId="0" xfId="0" applyAlignment="1" applyFont="1">
      <alignment horizontal="center" shrinkToFit="0" vertical="center" wrapText="1"/>
    </xf>
    <xf borderId="1" fillId="9" fontId="9" numFmtId="164" xfId="0" applyAlignment="1" applyBorder="1" applyFont="1" applyNumberFormat="1">
      <alignment horizontal="center" shrinkToFit="0" vertical="center" wrapText="1"/>
    </xf>
    <xf borderId="0" fillId="9" fontId="9" numFmtId="164" xfId="0" applyAlignment="1" applyFont="1" applyNumberFormat="1">
      <alignment horizontal="center" shrinkToFit="0" vertical="center" wrapText="1"/>
    </xf>
    <xf borderId="0" fillId="9" fontId="15" numFmtId="0" xfId="0" applyAlignment="1" applyFont="1">
      <alignment horizontal="center" shrinkToFit="0" vertical="center" wrapText="1"/>
    </xf>
    <xf borderId="0" fillId="9" fontId="9" numFmtId="0" xfId="0" applyAlignment="1" applyFont="1">
      <alignment horizontal="center" readingOrder="0" shrinkToFit="0" vertical="center" wrapText="1"/>
    </xf>
    <xf borderId="1" fillId="9" fontId="9" numFmtId="0" xfId="0" applyAlignment="1" applyBorder="1" applyFont="1">
      <alignment horizontal="center" shrinkToFit="0" vertical="center" wrapText="1"/>
    </xf>
    <xf borderId="0" fillId="9" fontId="9" numFmtId="165" xfId="0" applyAlignment="1" applyFont="1" applyNumberFormat="1">
      <alignment horizontal="center" shrinkToFit="0" vertical="center" wrapText="1"/>
    </xf>
    <xf borderId="0" fillId="9" fontId="16" numFmtId="165" xfId="0" applyAlignment="1" applyFont="1" applyNumberFormat="1">
      <alignment horizontal="center" vertical="center"/>
    </xf>
    <xf borderId="2" fillId="9" fontId="16" numFmtId="165" xfId="0" applyAlignment="1" applyBorder="1" applyFont="1" applyNumberFormat="1">
      <alignment horizontal="center" shrinkToFit="0" vertical="center" wrapText="1"/>
    </xf>
    <xf borderId="3" fillId="9" fontId="9" numFmtId="0" xfId="0" applyAlignment="1" applyBorder="1" applyFont="1">
      <alignment horizontal="center" shrinkToFit="0" vertical="center" wrapText="1"/>
    </xf>
    <xf borderId="0" fillId="9" fontId="42" numFmtId="0" xfId="0" applyAlignment="1" applyFont="1">
      <alignment horizontal="center" readingOrder="0" vertical="top"/>
    </xf>
    <xf borderId="0" fillId="9" fontId="42" numFmtId="0" xfId="0" applyAlignment="1" applyFont="1">
      <alignment readingOrder="0" vertical="top"/>
    </xf>
    <xf borderId="0" fillId="9" fontId="9" numFmtId="0" xfId="0" applyAlignment="1" applyFont="1">
      <alignment horizontal="center" readingOrder="0" shrinkToFit="0" vertical="center" wrapText="1"/>
    </xf>
    <xf borderId="0" fillId="9" fontId="9" numFmtId="49" xfId="0" applyAlignment="1" applyFont="1" applyNumberFormat="1">
      <alignment horizontal="center" shrinkToFit="0" vertical="center" wrapText="1"/>
    </xf>
    <xf borderId="0" fillId="7" fontId="9" numFmtId="0" xfId="0" applyAlignment="1" applyFont="1">
      <alignment shrinkToFit="0" wrapText="1"/>
    </xf>
    <xf borderId="0" fillId="6" fontId="9" numFmtId="0" xfId="0" applyAlignment="1" applyFont="1">
      <alignment shrinkToFit="0" wrapText="1"/>
    </xf>
    <xf borderId="0" fillId="6" fontId="9" numFmtId="0" xfId="0" applyAlignment="1" applyFont="1">
      <alignment horizontal="center" vertical="top"/>
    </xf>
    <xf borderId="0" fillId="6" fontId="9" numFmtId="0" xfId="0" applyAlignment="1" applyFont="1">
      <alignment vertical="top"/>
    </xf>
    <xf borderId="0" fillId="10" fontId="29" numFmtId="0" xfId="0" applyAlignment="1" applyFill="1" applyFont="1">
      <alignment readingOrder="0" shrinkToFit="0" wrapText="1"/>
    </xf>
    <xf borderId="0" fillId="10" fontId="27" numFmtId="0" xfId="0" applyAlignment="1" applyFont="1">
      <alignment readingOrder="0" shrinkToFit="0" wrapText="1"/>
    </xf>
    <xf borderId="0" fillId="10" fontId="9" numFmtId="164" xfId="0" applyAlignment="1" applyFont="1" applyNumberFormat="1">
      <alignment horizontal="center" shrinkToFit="0" vertical="center" wrapText="1"/>
    </xf>
    <xf borderId="0" fillId="10" fontId="18" numFmtId="0" xfId="0" applyAlignment="1" applyFont="1">
      <alignment readingOrder="0" vertical="center"/>
    </xf>
    <xf borderId="0" fillId="10" fontId="11" numFmtId="0" xfId="0" applyAlignment="1" applyFont="1">
      <alignment horizontal="center" readingOrder="0" shrinkToFit="0" vertical="center" wrapText="1"/>
    </xf>
    <xf borderId="1" fillId="10" fontId="9" numFmtId="164" xfId="0" applyAlignment="1" applyBorder="1" applyFont="1" applyNumberFormat="1">
      <alignment horizontal="center" shrinkToFit="0" vertical="center" wrapText="1"/>
    </xf>
    <xf borderId="0" fillId="10" fontId="9" numFmtId="164" xfId="0" applyAlignment="1" applyFont="1" applyNumberFormat="1">
      <alignment horizontal="center" readingOrder="0" shrinkToFit="0" vertical="center" wrapText="1"/>
    </xf>
    <xf borderId="0" fillId="10" fontId="9" numFmtId="0" xfId="0" applyAlignment="1" applyFont="1">
      <alignment horizontal="center" readingOrder="0" shrinkToFit="0" vertical="center" wrapText="1"/>
    </xf>
    <xf borderId="0" fillId="4" fontId="9" numFmtId="0" xfId="0" applyAlignment="1" applyFont="1">
      <alignment horizontal="center" readingOrder="0" shrinkToFit="0" vertical="center" wrapText="1"/>
    </xf>
    <xf borderId="0" fillId="10" fontId="15" numFmtId="164" xfId="0" applyAlignment="1" applyFont="1" applyNumberFormat="1">
      <alignment horizontal="center" readingOrder="0" shrinkToFit="0" vertical="center" wrapText="1"/>
    </xf>
    <xf borderId="0" fillId="10" fontId="9" numFmtId="0" xfId="0" applyAlignment="1" applyFont="1">
      <alignment horizontal="center" shrinkToFit="0" vertical="center" wrapText="1"/>
    </xf>
    <xf borderId="0" fillId="10" fontId="9" numFmtId="0" xfId="0" applyAlignment="1" applyFont="1">
      <alignment horizontal="center" readingOrder="0" shrinkToFit="0" vertical="center" wrapText="1"/>
    </xf>
    <xf borderId="1" fillId="10" fontId="9" numFmtId="0" xfId="0" applyAlignment="1" applyBorder="1" applyFont="1">
      <alignment horizontal="center" readingOrder="0" shrinkToFit="0" vertical="center" wrapText="1"/>
    </xf>
    <xf borderId="0" fillId="10" fontId="11" numFmtId="165" xfId="0" applyAlignment="1" applyFont="1" applyNumberFormat="1">
      <alignment horizontal="center" readingOrder="0" shrinkToFit="0" vertical="center" wrapText="1"/>
    </xf>
    <xf borderId="0" fillId="10" fontId="9" numFmtId="165" xfId="0" applyAlignment="1" applyFont="1" applyNumberFormat="1">
      <alignment horizontal="center" readingOrder="0" shrinkToFit="0" vertical="center" wrapText="1"/>
    </xf>
    <xf borderId="0" fillId="10" fontId="16" numFmtId="165" xfId="0" applyAlignment="1" applyFont="1" applyNumberFormat="1">
      <alignment horizontal="center" readingOrder="0" vertical="center"/>
    </xf>
    <xf borderId="2" fillId="10" fontId="16" numFmtId="165" xfId="0" applyAlignment="1" applyBorder="1" applyFont="1" applyNumberFormat="1">
      <alignment horizontal="center" shrinkToFit="0" vertical="center" wrapText="1"/>
    </xf>
    <xf borderId="3" fillId="10" fontId="9" numFmtId="0" xfId="0" applyAlignment="1" applyBorder="1" applyFont="1">
      <alignment horizontal="center" readingOrder="0" shrinkToFit="0" vertical="center" wrapText="1"/>
    </xf>
    <xf borderId="0" fillId="10" fontId="9" numFmtId="49" xfId="0" applyAlignment="1" applyFont="1" applyNumberFormat="1">
      <alignment horizontal="center" readingOrder="0" shrinkToFit="0" vertical="center" wrapText="1"/>
    </xf>
    <xf borderId="0" fillId="6" fontId="29" numFmtId="0" xfId="0" applyAlignment="1" applyFont="1">
      <alignment readingOrder="0" shrinkToFit="0" wrapText="1"/>
    </xf>
    <xf borderId="0" fillId="6" fontId="27" numFmtId="0" xfId="0" applyAlignment="1" applyFont="1">
      <alignment readingOrder="0" shrinkToFit="0" wrapText="1"/>
    </xf>
    <xf borderId="0" fillId="6" fontId="18" numFmtId="0" xfId="0" applyAlignment="1" applyFont="1">
      <alignment readingOrder="0" vertical="center"/>
    </xf>
    <xf borderId="0" fillId="6" fontId="15" numFmtId="164" xfId="0" applyAlignment="1" applyFont="1" applyNumberFormat="1">
      <alignment horizontal="center" readingOrder="0" shrinkToFit="0" vertical="center" wrapText="1"/>
    </xf>
    <xf borderId="0" fillId="6" fontId="11" numFmtId="165" xfId="0" applyAlignment="1" applyFont="1" applyNumberFormat="1">
      <alignment horizontal="center" readingOrder="0" shrinkToFit="0" vertical="center" wrapText="1"/>
    </xf>
    <xf borderId="0" fillId="6" fontId="9" numFmtId="165" xfId="0" applyAlignment="1" applyFont="1" applyNumberFormat="1">
      <alignment horizontal="center" readingOrder="0" shrinkToFit="0" vertical="center" wrapText="1"/>
    </xf>
    <xf borderId="0" fillId="6" fontId="16" numFmtId="165" xfId="0" applyAlignment="1" applyFont="1" applyNumberFormat="1">
      <alignment horizontal="center" readingOrder="0" vertical="center"/>
    </xf>
    <xf borderId="3" fillId="6" fontId="9" numFmtId="0" xfId="0" applyAlignment="1" applyBorder="1" applyFont="1">
      <alignment horizontal="center" readingOrder="0" shrinkToFit="0" vertical="center" wrapText="1"/>
    </xf>
    <xf borderId="0" fillId="6" fontId="9" numFmtId="49" xfId="0" applyAlignment="1" applyFont="1" applyNumberFormat="1">
      <alignment horizontal="center" readingOrder="0" shrinkToFit="0" vertical="center" wrapText="1"/>
    </xf>
    <xf borderId="1" fillId="7" fontId="9" numFmtId="0" xfId="0" applyAlignment="1" applyBorder="1" applyFont="1">
      <alignment horizontal="center" readingOrder="0" shrinkToFit="0" vertical="center" wrapText="1"/>
    </xf>
    <xf borderId="0" fillId="6" fontId="29" numFmtId="0" xfId="0" applyAlignment="1" applyFont="1">
      <alignment readingOrder="0"/>
    </xf>
    <xf borderId="0" fillId="6" fontId="28" numFmtId="0" xfId="0" applyAlignment="1" applyFont="1">
      <alignment horizontal="center" readingOrder="0" vertical="top"/>
    </xf>
    <xf borderId="0" fillId="6" fontId="28" numFmtId="0" xfId="0" applyAlignment="1" applyFont="1">
      <alignment readingOrder="0" vertical="top"/>
    </xf>
    <xf borderId="0" fillId="7" fontId="29" numFmtId="0" xfId="0" applyAlignment="1" applyFont="1">
      <alignment readingOrder="0"/>
    </xf>
    <xf borderId="0" fillId="7" fontId="27" numFmtId="0" xfId="0" applyAlignment="1" applyFont="1">
      <alignment readingOrder="0"/>
    </xf>
    <xf borderId="0" fillId="7" fontId="9" numFmtId="165" xfId="0" applyAlignment="1" applyFont="1" applyNumberFormat="1">
      <alignment horizontal="center" readingOrder="0" shrinkToFit="0" vertical="center" wrapText="1"/>
    </xf>
    <xf borderId="0" fillId="7" fontId="16" numFmtId="165" xfId="0" applyAlignment="1" applyFont="1" applyNumberFormat="1">
      <alignment horizontal="center" readingOrder="0" vertical="center"/>
    </xf>
    <xf borderId="3" fillId="7" fontId="9" numFmtId="0" xfId="0" applyAlignment="1" applyBorder="1" applyFont="1">
      <alignment horizontal="center" readingOrder="0" shrinkToFit="0" vertical="center" wrapText="1"/>
    </xf>
    <xf borderId="0" fillId="7" fontId="28" numFmtId="0" xfId="0" applyAlignment="1" applyFont="1">
      <alignment horizontal="center" readingOrder="0" vertical="top"/>
    </xf>
    <xf borderId="0" fillId="7" fontId="28" numFmtId="0" xfId="0" applyAlignment="1" applyFont="1">
      <alignment readingOrder="0" vertical="top"/>
    </xf>
    <xf borderId="0" fillId="7" fontId="9" numFmtId="49" xfId="0" applyAlignment="1" applyFont="1" applyNumberFormat="1">
      <alignment horizontal="center" readingOrder="0" shrinkToFit="0" vertical="center" wrapText="1"/>
    </xf>
    <xf borderId="0" fillId="6" fontId="37" numFmtId="0" xfId="0" applyAlignment="1" applyFont="1">
      <alignment readingOrder="0" shrinkToFit="0" wrapText="1"/>
    </xf>
    <xf borderId="0" fillId="7" fontId="7" numFmtId="0" xfId="0" applyAlignment="1" applyFont="1">
      <alignment horizontal="left" readingOrder="0" shrinkToFit="0" vertical="center" wrapText="1"/>
    </xf>
    <xf borderId="0" fillId="6" fontId="7" numFmtId="0" xfId="0" applyAlignment="1" applyFont="1">
      <alignment horizontal="left" readingOrder="0" shrinkToFit="0" vertical="center" wrapText="1"/>
    </xf>
    <xf borderId="0" fillId="7" fontId="15" numFmtId="164" xfId="0" applyAlignment="1" applyFont="1" applyNumberFormat="1">
      <alignment horizontal="center" readingOrder="0" shrinkToFit="0" vertical="center" wrapText="1"/>
    </xf>
    <xf borderId="0" fillId="6" fontId="7" numFmtId="0" xfId="0" applyAlignment="1" applyFont="1">
      <alignment readingOrder="0" shrinkToFit="0" wrapText="1"/>
    </xf>
    <xf borderId="0" fillId="6" fontId="11" numFmtId="0" xfId="0" applyAlignment="1" applyFont="1">
      <alignment readingOrder="0" shrinkToFit="0" wrapText="1"/>
    </xf>
    <xf borderId="0" fillId="6" fontId="9" numFmtId="164" xfId="0" applyAlignment="1" applyFont="1" applyNumberFormat="1">
      <alignment horizontal="center" readingOrder="0" shrinkToFit="0" vertical="center" wrapText="1"/>
    </xf>
    <xf borderId="0" fillId="6" fontId="9" numFmtId="0" xfId="0" applyAlignment="1" applyFont="1">
      <alignment readingOrder="0"/>
    </xf>
    <xf borderId="0" fillId="6" fontId="54" numFmtId="0" xfId="0" applyAlignment="1" applyFont="1">
      <alignment horizontal="center" readingOrder="0" shrinkToFit="0" vertical="center" wrapText="1"/>
    </xf>
    <xf borderId="0" fillId="7" fontId="2" numFmtId="0" xfId="0" applyAlignment="1" applyFont="1">
      <alignment horizontal="left" readingOrder="0" shrinkToFit="0" vertical="center" wrapText="1"/>
    </xf>
    <xf borderId="0" fillId="7" fontId="11" numFmtId="164" xfId="0" applyAlignment="1" applyFont="1" applyNumberFormat="1">
      <alignment horizontal="center" readingOrder="0" shrinkToFit="0" vertical="center" wrapText="1"/>
    </xf>
    <xf borderId="0" fillId="7" fontId="55" numFmtId="0" xfId="0" applyAlignment="1" applyFont="1">
      <alignment horizontal="center" readingOrder="0" shrinkToFit="0" vertical="center" wrapText="1"/>
    </xf>
    <xf borderId="0" fillId="7" fontId="9" numFmtId="0" xfId="0" applyAlignment="1" applyFont="1">
      <alignment horizontal="center" readingOrder="0" shrinkToFit="0" vertical="center" wrapText="1"/>
    </xf>
    <xf borderId="0" fillId="7" fontId="9" numFmtId="164" xfId="0" applyAlignment="1" applyFont="1" applyNumberFormat="1">
      <alignment horizontal="center" readingOrder="0" shrinkToFit="0" vertical="center" wrapText="1"/>
    </xf>
    <xf borderId="0" fillId="7" fontId="16" numFmtId="165" xfId="0" applyAlignment="1" applyFont="1" applyNumberFormat="1">
      <alignment horizontal="center" shrinkToFit="0" vertical="center" wrapText="1"/>
    </xf>
    <xf borderId="0" fillId="6" fontId="2" numFmtId="0" xfId="0" applyAlignment="1" applyFont="1">
      <alignment horizontal="left" readingOrder="0" shrinkToFit="0" vertical="center" wrapText="1"/>
    </xf>
    <xf borderId="0" fillId="6" fontId="56" numFmtId="164" xfId="0" applyAlignment="1" applyFont="1" applyNumberFormat="1">
      <alignment horizontal="center" readingOrder="0" shrinkToFit="0" vertical="center" wrapText="1"/>
    </xf>
    <xf borderId="0" fillId="6" fontId="57" numFmtId="0" xfId="0" applyAlignment="1" applyFont="1">
      <alignment horizontal="center" readingOrder="0" shrinkToFit="0" vertical="center" wrapText="1"/>
    </xf>
    <xf borderId="0" fillId="6" fontId="11" numFmtId="0" xfId="0" applyAlignment="1" applyFont="1">
      <alignment horizontal="center" readingOrder="0" shrinkToFit="0" vertical="center" wrapText="1"/>
    </xf>
    <xf borderId="0" fillId="6" fontId="9" numFmtId="0" xfId="0" applyAlignment="1" applyFont="1">
      <alignment horizontal="center" readingOrder="0" shrinkToFit="0" vertical="center" wrapText="1"/>
    </xf>
    <xf borderId="0" fillId="6" fontId="9" numFmtId="164" xfId="0" applyAlignment="1" applyFont="1" applyNumberFormat="1">
      <alignment horizontal="center" readingOrder="0" shrinkToFit="0" vertical="center" wrapText="1"/>
    </xf>
    <xf borderId="0" fillId="6" fontId="16" numFmtId="165" xfId="0" applyAlignment="1" applyFont="1" applyNumberFormat="1">
      <alignment horizontal="center" shrinkToFit="0" vertical="center" wrapText="1"/>
    </xf>
    <xf borderId="1" fillId="6" fontId="11" numFmtId="0" xfId="0" applyAlignment="1" applyBorder="1" applyFont="1">
      <alignment horizontal="center" readingOrder="0" shrinkToFit="0" vertical="center" wrapText="1"/>
    </xf>
    <xf borderId="0" fillId="7" fontId="7" numFmtId="0" xfId="0" applyAlignment="1" applyFont="1">
      <alignment readingOrder="0" shrinkToFit="0" wrapText="1"/>
    </xf>
    <xf borderId="0" fillId="7" fontId="11" numFmtId="0" xfId="0" applyAlignment="1" applyFont="1">
      <alignment readingOrder="0" shrinkToFit="0" wrapText="1"/>
    </xf>
    <xf borderId="0" fillId="7" fontId="9" numFmtId="164" xfId="0" applyAlignment="1" applyFont="1" applyNumberFormat="1">
      <alignment horizontal="center" readingOrder="0" shrinkToFit="0" vertical="center" wrapText="1"/>
    </xf>
    <xf borderId="0" fillId="7" fontId="9" numFmtId="0" xfId="0" applyAlignment="1" applyFont="1">
      <alignment readingOrder="0"/>
    </xf>
    <xf borderId="0" fillId="7" fontId="16" numFmtId="165" xfId="0" applyAlignment="1" applyFont="1" applyNumberFormat="1">
      <alignment horizontal="center" readingOrder="0" shrinkToFit="0" vertical="center" wrapText="1"/>
    </xf>
    <xf borderId="3" fillId="7" fontId="11" numFmtId="0" xfId="0" applyAlignment="1" applyBorder="1" applyFont="1">
      <alignment horizontal="center" readingOrder="0" shrinkToFit="0" vertical="center" wrapText="1"/>
    </xf>
    <xf borderId="0" fillId="6" fontId="58" numFmtId="0" xfId="0" applyAlignment="1" applyFont="1">
      <alignment readingOrder="0" shrinkToFit="0" wrapText="1"/>
    </xf>
    <xf borderId="0" fillId="6" fontId="59" numFmtId="0" xfId="0" applyAlignment="1" applyFont="1">
      <alignment readingOrder="0" vertical="center"/>
    </xf>
    <xf borderId="0" fillId="6" fontId="11" numFmtId="0" xfId="0" applyAlignment="1" applyFont="1">
      <alignment readingOrder="0" vertical="center"/>
    </xf>
    <xf borderId="0" fillId="7" fontId="60" numFmtId="164" xfId="0" applyAlignment="1" applyFont="1" applyNumberFormat="1">
      <alignment horizontal="center" readingOrder="0" shrinkToFit="0" vertical="center" wrapText="1"/>
    </xf>
    <xf borderId="0" fillId="7" fontId="61" numFmtId="0" xfId="0" applyAlignment="1" applyFont="1">
      <alignment horizontal="center" readingOrder="0" shrinkToFit="0" vertical="center" wrapText="1"/>
    </xf>
    <xf borderId="0" fillId="7" fontId="11" numFmtId="0" xfId="0" applyAlignment="1" applyFont="1">
      <alignment horizontal="center" readingOrder="0" shrinkToFit="0" vertical="center" wrapText="1"/>
    </xf>
    <xf borderId="0" fillId="6" fontId="9" numFmtId="164" xfId="0" applyAlignment="1" applyFont="1" applyNumberFormat="1">
      <alignment horizontal="center" readingOrder="0" shrinkToFit="0" vertical="center" wrapText="1"/>
    </xf>
    <xf borderId="0" fillId="7" fontId="18" numFmtId="0" xfId="0" applyFont="1"/>
    <xf borderId="0" fillId="7" fontId="25" numFmtId="0" xfId="0" applyAlignment="1" applyFont="1">
      <alignment readingOrder="0"/>
    </xf>
    <xf borderId="0" fillId="7" fontId="25" numFmtId="0" xfId="0" applyAlignment="1" applyFont="1">
      <alignment readingOrder="0"/>
    </xf>
    <xf borderId="6" fillId="6" fontId="45" numFmtId="0" xfId="0" applyAlignment="1" applyBorder="1" applyFont="1">
      <alignment horizontal="center" readingOrder="0" shrinkToFit="0" wrapText="1"/>
    </xf>
    <xf borderId="0" fillId="6" fontId="45" numFmtId="0" xfId="0" applyAlignment="1" applyFont="1">
      <alignment horizontal="center" readingOrder="0" shrinkToFit="0" wrapText="1"/>
    </xf>
    <xf borderId="0" fillId="11" fontId="7" numFmtId="0" xfId="0" applyAlignment="1" applyFill="1" applyFont="1">
      <alignment horizontal="center" readingOrder="0" shrinkToFit="0" vertical="center" wrapText="1"/>
    </xf>
    <xf borderId="0" fillId="11" fontId="9" numFmtId="164" xfId="0" applyAlignment="1" applyFont="1" applyNumberFormat="1">
      <alignment horizontal="center" shrinkToFit="0" vertical="center" wrapText="1"/>
    </xf>
    <xf borderId="0" fillId="11" fontId="11" numFmtId="0" xfId="0" applyAlignment="1" applyFont="1">
      <alignment horizontal="left" shrinkToFit="0" vertical="center" wrapText="1"/>
    </xf>
    <xf borderId="0" fillId="11" fontId="9" numFmtId="0" xfId="0" applyAlignment="1" applyFont="1">
      <alignment horizontal="center" shrinkToFit="0" vertical="center" wrapText="1"/>
    </xf>
    <xf borderId="1" fillId="11" fontId="9" numFmtId="164" xfId="0" applyAlignment="1" applyBorder="1" applyFont="1" applyNumberFormat="1">
      <alignment horizontal="center" shrinkToFit="0" vertical="center" wrapText="1"/>
    </xf>
    <xf borderId="0" fillId="11" fontId="15" numFmtId="0" xfId="0" applyAlignment="1" applyFont="1">
      <alignment horizontal="center" shrinkToFit="0" vertical="center" wrapText="1"/>
    </xf>
    <xf borderId="1" fillId="11" fontId="9" numFmtId="0" xfId="0" applyAlignment="1" applyBorder="1" applyFont="1">
      <alignment horizontal="center" shrinkToFit="0" vertical="center" wrapText="1"/>
    </xf>
    <xf borderId="0" fillId="11" fontId="9" numFmtId="165" xfId="0" applyAlignment="1" applyFont="1" applyNumberFormat="1">
      <alignment horizontal="center" shrinkToFit="0" vertical="center" wrapText="1"/>
    </xf>
    <xf borderId="0" fillId="11" fontId="16" numFmtId="165" xfId="0" applyAlignment="1" applyFont="1" applyNumberFormat="1">
      <alignment horizontal="center" vertical="center"/>
    </xf>
    <xf borderId="2" fillId="11" fontId="16" numFmtId="165" xfId="0" applyAlignment="1" applyBorder="1" applyFont="1" applyNumberFormat="1">
      <alignment horizontal="center" shrinkToFit="0" vertical="center" wrapText="1"/>
    </xf>
    <xf borderId="3" fillId="11" fontId="9" numFmtId="0" xfId="0" applyAlignment="1" applyBorder="1" applyFont="1">
      <alignment horizontal="center" shrinkToFit="0" vertical="center" wrapText="1"/>
    </xf>
    <xf borderId="0" fillId="11" fontId="42" numFmtId="0" xfId="0" applyAlignment="1" applyFont="1">
      <alignment horizontal="center" readingOrder="0" vertical="top"/>
    </xf>
    <xf borderId="0" fillId="11" fontId="42" numFmtId="0" xfId="0" applyAlignment="1" applyFont="1">
      <alignment readingOrder="0" vertical="top"/>
    </xf>
    <xf borderId="0" fillId="11" fontId="9" numFmtId="49" xfId="0" applyAlignment="1" applyFont="1" applyNumberFormat="1">
      <alignment horizontal="center" shrinkToFit="0" vertical="center" wrapText="1"/>
    </xf>
    <xf borderId="0" fillId="8" fontId="62" numFmtId="0" xfId="0" applyAlignment="1" applyFont="1">
      <alignment horizontal="center" readingOrder="0" shrinkToFit="0" vertical="center" wrapText="1"/>
    </xf>
    <xf borderId="0" fillId="6" fontId="28" numFmtId="0" xfId="0" applyAlignment="1" applyFont="1">
      <alignment readingOrder="0" shrinkToFit="0" vertical="top" wrapText="1"/>
    </xf>
    <xf borderId="0" fillId="7" fontId="28" numFmtId="0" xfId="0" applyAlignment="1" applyFont="1">
      <alignment readingOrder="0" shrinkToFit="0" vertical="top" wrapText="1"/>
    </xf>
    <xf borderId="0" fillId="7" fontId="42" numFmtId="0" xfId="0" applyAlignment="1" applyFont="1">
      <alignment readingOrder="0" shrinkToFit="0" vertical="top" wrapText="1"/>
    </xf>
    <xf borderId="0" fillId="11" fontId="11" numFmtId="0" xfId="0" applyAlignment="1" applyFont="1">
      <alignment horizontal="center" readingOrder="0" shrinkToFit="0" vertical="center" wrapText="1"/>
    </xf>
    <xf borderId="0" fillId="11" fontId="42" numFmtId="0" xfId="0" applyAlignment="1" applyFont="1">
      <alignment readingOrder="0" shrinkToFit="0" vertical="top" wrapText="1"/>
    </xf>
    <xf borderId="0" fillId="7" fontId="19" numFmtId="165" xfId="0" applyAlignment="1" applyFont="1" applyNumberFormat="1">
      <alignment horizontal="center" readingOrder="0" vertical="center"/>
    </xf>
    <xf borderId="0" fillId="6" fontId="42" numFmtId="0" xfId="0" applyAlignment="1" applyFont="1">
      <alignment readingOrder="0" shrinkToFit="0" vertical="top" wrapText="1"/>
    </xf>
    <xf borderId="0" fillId="6" fontId="15" numFmtId="4" xfId="0" applyAlignment="1" applyFont="1" applyNumberFormat="1">
      <alignment horizontal="center" readingOrder="0" shrinkToFit="0" vertical="center" wrapText="1"/>
    </xf>
    <xf borderId="0" fillId="12" fontId="9" numFmtId="164" xfId="0" applyAlignment="1" applyFill="1" applyFont="1" applyNumberFormat="1">
      <alignment horizontal="center" shrinkToFit="0" vertical="center" wrapText="1"/>
    </xf>
    <xf borderId="0" fillId="12" fontId="11" numFmtId="0" xfId="0" applyAlignment="1" applyFont="1">
      <alignment horizontal="left" shrinkToFit="0" vertical="center" wrapText="1"/>
    </xf>
    <xf borderId="0" fillId="12" fontId="11" numFmtId="0" xfId="0" applyAlignment="1" applyFont="1">
      <alignment horizontal="center" readingOrder="0" shrinkToFit="0" vertical="center" wrapText="1"/>
    </xf>
    <xf borderId="0" fillId="12" fontId="9" numFmtId="0" xfId="0" applyAlignment="1" applyFont="1">
      <alignment horizontal="center" shrinkToFit="0" vertical="center" wrapText="1"/>
    </xf>
    <xf borderId="1" fillId="12" fontId="9" numFmtId="164" xfId="0" applyAlignment="1" applyBorder="1" applyFont="1" applyNumberFormat="1">
      <alignment horizontal="center" shrinkToFit="0" vertical="center" wrapText="1"/>
    </xf>
    <xf borderId="0" fillId="12" fontId="15" numFmtId="0" xfId="0" applyAlignment="1" applyFont="1">
      <alignment horizontal="center" shrinkToFit="0" vertical="center" wrapText="1"/>
    </xf>
    <xf borderId="1" fillId="12" fontId="9" numFmtId="0" xfId="0" applyAlignment="1" applyBorder="1" applyFont="1">
      <alignment horizontal="center" shrinkToFit="0" vertical="center" wrapText="1"/>
    </xf>
    <xf borderId="0" fillId="12" fontId="9" numFmtId="165" xfId="0" applyAlignment="1" applyFont="1" applyNumberFormat="1">
      <alignment horizontal="center" shrinkToFit="0" vertical="center" wrapText="1"/>
    </xf>
    <xf borderId="0" fillId="12" fontId="16" numFmtId="165" xfId="0" applyAlignment="1" applyFont="1" applyNumberFormat="1">
      <alignment horizontal="center" vertical="center"/>
    </xf>
    <xf borderId="3" fillId="12" fontId="9" numFmtId="0" xfId="0" applyAlignment="1" applyBorder="1" applyFont="1">
      <alignment horizontal="center" shrinkToFit="0" vertical="center" wrapText="1"/>
    </xf>
    <xf borderId="0" fillId="12" fontId="9" numFmtId="49" xfId="0" applyAlignment="1" applyFont="1" applyNumberFormat="1">
      <alignment horizontal="center" shrinkToFit="0" vertical="center" wrapText="1"/>
    </xf>
    <xf borderId="0" fillId="7" fontId="7" numFmtId="0" xfId="0" applyAlignment="1" applyFont="1">
      <alignment horizontal="left" shrinkToFit="0" vertical="center" wrapText="1"/>
    </xf>
    <xf borderId="0" fillId="6" fontId="7" numFmtId="0" xfId="0" applyAlignment="1" applyFont="1">
      <alignment horizontal="left" shrinkToFit="0" vertical="center" wrapText="1"/>
    </xf>
    <xf borderId="2" fillId="6" fontId="16" numFmtId="165" xfId="0" applyAlignment="1" applyBorder="1" applyFont="1" applyNumberFormat="1">
      <alignment horizontal="center" vertical="center"/>
    </xf>
    <xf borderId="2" fillId="7" fontId="16" numFmtId="165" xfId="0" applyAlignment="1" applyBorder="1" applyFont="1" applyNumberFormat="1">
      <alignment horizontal="center" vertical="center"/>
    </xf>
    <xf borderId="0" fillId="13" fontId="1" numFmtId="0" xfId="0" applyAlignment="1" applyFill="1" applyFont="1">
      <alignment horizontal="center" readingOrder="0" shrinkToFit="0" vertical="center" wrapText="1"/>
    </xf>
    <xf borderId="0" fillId="13" fontId="2" numFmtId="0" xfId="0" applyAlignment="1" applyFont="1">
      <alignment horizontal="center" readingOrder="0" shrinkToFit="0" vertical="center" wrapText="1"/>
    </xf>
    <xf borderId="0" fillId="13" fontId="3" numFmtId="0" xfId="0" applyAlignment="1" applyFont="1">
      <alignment horizontal="center" readingOrder="0" shrinkToFit="0" vertical="center" wrapText="1"/>
    </xf>
    <xf borderId="1" fillId="14" fontId="3" numFmtId="164" xfId="0" applyAlignment="1" applyBorder="1" applyFill="1" applyFont="1" applyNumberFormat="1">
      <alignment horizontal="center" readingOrder="0" shrinkToFit="0" vertical="center" wrapText="1"/>
    </xf>
    <xf borderId="0" fillId="14" fontId="3" numFmtId="164" xfId="0" applyAlignment="1" applyFont="1" applyNumberFormat="1">
      <alignment horizontal="center" readingOrder="0" shrinkToFit="0" vertical="center" wrapText="1"/>
    </xf>
    <xf borderId="0" fillId="14" fontId="3" numFmtId="0" xfId="0" applyAlignment="1" applyFont="1">
      <alignment horizontal="center" readingOrder="0" shrinkToFit="0" vertical="center" wrapText="1"/>
    </xf>
    <xf borderId="0" fillId="14" fontId="4" numFmtId="0" xfId="0" applyAlignment="1" applyFont="1">
      <alignment horizontal="center" readingOrder="0" shrinkToFit="0" vertical="center" wrapText="1"/>
    </xf>
    <xf borderId="1" fillId="14" fontId="3" numFmtId="0" xfId="0" applyAlignment="1" applyBorder="1" applyFont="1">
      <alignment horizontal="center" readingOrder="0" shrinkToFit="0" vertical="center" wrapText="1"/>
    </xf>
    <xf borderId="0" fillId="11" fontId="3" numFmtId="165" xfId="0" applyAlignment="1" applyFont="1" applyNumberFormat="1">
      <alignment horizontal="center" readingOrder="0" shrinkToFit="0" vertical="center" wrapText="1"/>
    </xf>
    <xf borderId="0" fillId="11" fontId="3" numFmtId="0" xfId="0" applyAlignment="1" applyFont="1">
      <alignment horizontal="center" readingOrder="0" shrinkToFit="0" vertical="center" wrapText="1"/>
    </xf>
    <xf borderId="0" fillId="2" fontId="5" numFmtId="165" xfId="0" applyAlignment="1" applyFont="1" applyNumberFormat="1">
      <alignment horizontal="center" shrinkToFit="0" vertical="center" wrapText="1"/>
    </xf>
    <xf borderId="2" fillId="2" fontId="6" numFmtId="165" xfId="0" applyAlignment="1" applyBorder="1" applyFont="1" applyNumberFormat="1">
      <alignment horizontal="center" readingOrder="0" shrinkToFit="0" vertical="center" wrapText="1"/>
    </xf>
    <xf borderId="3" fillId="11" fontId="2" numFmtId="0" xfId="0" applyAlignment="1" applyBorder="1" applyFont="1">
      <alignment horizontal="center" readingOrder="0" shrinkToFit="0" vertical="center" wrapText="1"/>
    </xf>
    <xf borderId="0" fillId="11" fontId="2" numFmtId="0" xfId="0" applyAlignment="1" applyFont="1">
      <alignment horizontal="center" readingOrder="0" shrinkToFit="0" vertical="center" wrapText="1"/>
    </xf>
    <xf borderId="0" fillId="14" fontId="2" numFmtId="0" xfId="0" applyAlignment="1" applyFont="1">
      <alignment horizontal="center" readingOrder="0" shrinkToFit="0" vertical="center" wrapText="1"/>
    </xf>
    <xf borderId="0" fillId="11" fontId="3" numFmtId="49" xfId="0" applyAlignment="1" applyFont="1" applyNumberFormat="1">
      <alignment horizontal="center" readingOrder="0" shrinkToFit="0" vertical="center" wrapText="1"/>
    </xf>
    <xf borderId="1" fillId="11" fontId="3" numFmtId="0" xfId="0" applyAlignment="1" applyBorder="1" applyFont="1">
      <alignment horizontal="center" readingOrder="0" shrinkToFit="0" vertical="center" wrapText="1"/>
    </xf>
    <xf borderId="0" fillId="4" fontId="3" numFmtId="0" xfId="0" applyAlignment="1" applyFont="1">
      <alignment horizontal="center" shrinkToFit="0" vertical="center" wrapText="1"/>
    </xf>
    <xf borderId="0" fillId="0" fontId="7"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11" numFmtId="0" xfId="0" applyAlignment="1" applyFont="1">
      <alignment horizontal="center" readingOrder="0" shrinkToFit="0" vertical="center" wrapText="1"/>
    </xf>
    <xf borderId="0" fillId="0" fontId="9" numFmtId="0" xfId="0" applyAlignment="1" applyFont="1">
      <alignment horizontal="center" shrinkToFit="0" vertical="center" wrapText="1"/>
    </xf>
    <xf borderId="1" fillId="0" fontId="9" numFmtId="164" xfId="0" applyAlignment="1" applyBorder="1" applyFont="1" applyNumberFormat="1">
      <alignment horizontal="center" shrinkToFit="0" vertical="center" wrapText="1"/>
    </xf>
    <xf borderId="0" fillId="0" fontId="63" numFmtId="164" xfId="0" applyAlignment="1" applyFont="1" applyNumberFormat="1">
      <alignment horizontal="center" readingOrder="0" shrinkToFit="0" vertical="center" wrapText="1"/>
    </xf>
    <xf borderId="0" fillId="0" fontId="64"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1" fillId="0" fontId="9" numFmtId="0" xfId="0" applyAlignment="1" applyBorder="1" applyFont="1">
      <alignment horizontal="center" readingOrder="0" shrinkToFit="0" vertical="center" wrapText="1"/>
    </xf>
    <xf borderId="0" fillId="0" fontId="9" numFmtId="165" xfId="0" applyAlignment="1" applyFont="1" applyNumberFormat="1">
      <alignment horizontal="center" readingOrder="0" shrinkToFit="0" vertical="center" wrapText="1"/>
    </xf>
    <xf borderId="0" fillId="6" fontId="16" numFmtId="165" xfId="0" applyAlignment="1" applyFont="1" applyNumberFormat="1">
      <alignment horizontal="center" readingOrder="0" vertical="center"/>
    </xf>
    <xf borderId="2" fillId="0" fontId="16" numFmtId="165" xfId="0" applyAlignment="1" applyBorder="1" applyFont="1" applyNumberFormat="1">
      <alignment horizontal="center" shrinkToFit="0" vertical="center" wrapText="1"/>
    </xf>
    <xf borderId="3" fillId="0" fontId="9" numFmtId="0" xfId="0" applyAlignment="1" applyBorder="1" applyFont="1">
      <alignment horizontal="center" readingOrder="0" shrinkToFit="0" vertical="center" wrapText="1"/>
    </xf>
    <xf borderId="0" fillId="0" fontId="42" numFmtId="0" xfId="0" applyAlignment="1" applyFont="1">
      <alignment horizontal="center" readingOrder="0" vertical="top"/>
    </xf>
    <xf borderId="0" fillId="0" fontId="28" numFmtId="0" xfId="0" applyAlignment="1" applyFont="1">
      <alignment readingOrder="0" shrinkToFit="0" vertical="top" wrapText="1"/>
    </xf>
    <xf borderId="0" fillId="0" fontId="9" numFmtId="0" xfId="0" applyAlignment="1" applyFont="1">
      <alignment horizontal="center" readingOrder="0" shrinkToFit="0" vertical="center" wrapText="1"/>
    </xf>
    <xf borderId="0" fillId="0" fontId="9" numFmtId="49" xfId="0" applyAlignment="1" applyFont="1" applyNumberFormat="1">
      <alignment horizontal="center" readingOrder="0" shrinkToFit="0" vertical="center" wrapText="1"/>
    </xf>
    <xf borderId="0" fillId="0" fontId="9" numFmtId="164" xfId="0" applyAlignment="1" applyFont="1" applyNumberFormat="1">
      <alignment horizontal="center" readingOrder="0" shrinkToFit="0" vertical="center" wrapText="1"/>
    </xf>
    <xf borderId="0" fillId="7" fontId="16" numFmtId="165" xfId="0" applyAlignment="1" applyFont="1" applyNumberFormat="1">
      <alignment horizontal="center" readingOrder="0" vertical="center"/>
    </xf>
    <xf borderId="0" fillId="0" fontId="42" numFmtId="0" xfId="0" applyAlignment="1" applyFont="1">
      <alignment readingOrder="0" shrinkToFit="0" vertical="top" wrapText="1"/>
    </xf>
    <xf borderId="1" fillId="0" fontId="9" numFmtId="0" xfId="0" applyAlignment="1" applyBorder="1" applyFont="1">
      <alignment horizontal="center" shrinkToFit="0" vertical="center" wrapText="1"/>
    </xf>
    <xf borderId="0" fillId="6" fontId="19" numFmtId="165" xfId="0" applyAlignment="1" applyFont="1" applyNumberFormat="1">
      <alignment horizontal="center" readingOrder="0" vertical="center"/>
    </xf>
    <xf borderId="0" fillId="0" fontId="11" numFmtId="0" xfId="0" applyAlignment="1" applyFont="1">
      <alignment horizontal="center" readingOrder="0" shrinkToFit="0" vertical="center" wrapText="1"/>
    </xf>
    <xf borderId="0" fillId="7" fontId="11" numFmtId="0" xfId="0" applyAlignment="1" applyFont="1">
      <alignment horizontal="center" readingOrder="0"/>
    </xf>
    <xf borderId="0" fillId="0" fontId="9" numFmtId="0" xfId="0" applyAlignment="1" applyFont="1">
      <alignment readingOrder="0"/>
    </xf>
    <xf borderId="0" fillId="0" fontId="9" numFmtId="0" xfId="0" applyAlignment="1" applyFont="1">
      <alignment horizontal="right" readingOrder="0"/>
    </xf>
    <xf borderId="0" fillId="0" fontId="11" numFmtId="0" xfId="0" applyAlignment="1" applyFont="1">
      <alignment readingOrder="0"/>
    </xf>
    <xf borderId="0" fillId="0" fontId="11" numFmtId="0" xfId="0" applyAlignment="1" applyFont="1">
      <alignment horizontal="right" readingOrder="0"/>
    </xf>
    <xf borderId="0" fillId="0" fontId="9" numFmtId="0" xfId="0" applyAlignment="1" applyFont="1">
      <alignment horizontal="right"/>
    </xf>
    <xf borderId="0" fillId="0" fontId="11" numFmtId="0" xfId="0" applyAlignment="1" applyFont="1">
      <alignment horizontal="center" readingOrder="0"/>
    </xf>
    <xf borderId="0" fillId="7" fontId="65" numFmtId="0" xfId="0" applyAlignment="1" applyFont="1">
      <alignment horizontal="center" readingOrder="0"/>
    </xf>
    <xf borderId="0" fillId="7" fontId="65" numFmtId="0" xfId="0" applyAlignment="1" applyFont="1">
      <alignment horizontal="center"/>
    </xf>
    <xf borderId="0" fillId="0" fontId="66" numFmtId="0" xfId="0" applyAlignment="1" applyFont="1">
      <alignment readingOrder="0"/>
    </xf>
    <xf borderId="0" fillId="14" fontId="9" numFmtId="0" xfId="0" applyAlignment="1" applyFont="1">
      <alignment readingOrder="0"/>
    </xf>
    <xf borderId="0" fillId="8" fontId="9" numFmtId="0" xfId="0" applyAlignment="1" applyFont="1">
      <alignment readingOrder="0"/>
    </xf>
    <xf borderId="0" fillId="15" fontId="9" numFmtId="0" xfId="0" applyAlignment="1" applyFill="1" applyFont="1">
      <alignment readingOrder="0"/>
    </xf>
    <xf borderId="0" fillId="16" fontId="9" numFmtId="0" xfId="0" applyAlignment="1" applyFill="1" applyFont="1">
      <alignment readingOrder="0"/>
    </xf>
    <xf borderId="7" fillId="7" fontId="3" numFmtId="0" xfId="0" applyAlignment="1" applyBorder="1" applyFont="1">
      <alignment horizontal="center" readingOrder="0"/>
    </xf>
    <xf borderId="0" fillId="7" fontId="9" numFmtId="0" xfId="0" applyFont="1"/>
    <xf borderId="7" fillId="0" fontId="9" numFmtId="0" xfId="0" applyAlignment="1" applyBorder="1" applyFont="1">
      <alignment readingOrder="0"/>
    </xf>
    <xf borderId="0" fillId="0" fontId="9" numFmtId="0" xfId="0" applyFont="1"/>
  </cellXfs>
  <cellStyles count="1">
    <cellStyle xfId="0" name="Normal" builtinId="0"/>
  </cellStyles>
  <dxfs count="5">
    <dxf>
      <font/>
      <fill>
        <patternFill patternType="solid">
          <fgColor rgb="FFFFFF00"/>
          <bgColor rgb="FFFFFF00"/>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Import-style">
      <tableStyleElement dxfId="2" type="headerRow"/>
      <tableStyleElement dxfId="3" type="firstRowStripe"/>
      <tableStyleElement dxfId="4" type="secondRowStripe"/>
    </tableStyle>
    <tableStyle count="2" pivot="0" name="Import-style 2">
      <tableStyleElement dxfId="4"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CK1" displayName="Table_1" name="Table_1" id="1">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Impor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CK28" displayName="Table_2" name="Table_2" id="2">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Impor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mazon.com/dp/B01J0AHEDG" TargetMode="External"/><Relationship Id="rId391" Type="http://schemas.openxmlformats.org/officeDocument/2006/relationships/hyperlink" Target="https://m.media-amazon.com/images/I/61BNpmSb-4L._AC_SL1500_.jpg" TargetMode="External"/><Relationship Id="rId390" Type="http://schemas.openxmlformats.org/officeDocument/2006/relationships/hyperlink" Target="https://www.amazon.com/stores/Dalix/page/C0AC7DA1-3A0D-4674-87C7-157FA34BCCE5?is_byline_deeplink=true&amp;deeplink=7BF46538-C8EE-44ED-9CA3-513BA4709C1A&amp;redirect_store_id=C0AC7DA1-3A0D-4674-87C7-157FA34BCCE5&amp;lp_asin=B07C1J96R7&amp;ref_=ast_bln&amp;store_ref=bl_ast_dp_brandLogo_sto" TargetMode="External"/><Relationship Id="rId2180" Type="http://schemas.openxmlformats.org/officeDocument/2006/relationships/hyperlink" Target="https://docs.google.com/document/d/1eto2tqL98yPnDqqvH-lBCaTu9Rim6iWGehAp49A-KLY/edit" TargetMode="External"/><Relationship Id="rId2181" Type="http://schemas.openxmlformats.org/officeDocument/2006/relationships/hyperlink" Target="https://www.amazon.com/stores/PeakDesign/page/6D6EB34E-0964-4547-8335-8FA2E346F776?lp_asin=B0F9B8K8Q4&amp;ref_=ast_bln&amp;store_ref=bl_ast_dp_brandLogo_sto" TargetMode="External"/><Relationship Id="rId2182" Type="http://schemas.openxmlformats.org/officeDocument/2006/relationships/hyperlink" Target="https://m.media-amazon.com/images/I/61dF1XPBlRL._AC_SL1500_.jpg" TargetMode="External"/><Relationship Id="rId2183" Type="http://schemas.openxmlformats.org/officeDocument/2006/relationships/hyperlink" Target="https://www.amazon.com/Brooks-Saddles-Standard-Bicycle-Saddle/dp/B000HZA918/ref=sr_1_1?crid=1H8WTO7ZSKAL4&amp;dib=eyJ2IjoiMSJ9.On0JNGmx4DQ6ZobME8hduXHDnBxFmcpbsf_rbEjhSpMGKGMWk3X0IKU4gPVoa5M_LFFj6H87-Wf4AfuZbcP2541ozT8IXF-b1sm098eo56PLK4uDaWI1HI354X-4PY11lfENPCZy4PK21WuNavJB10ieQ6ZwnFykvxwt2YE1zZkmE-KGi1rXUWwMafWHOvQirks92CwsMSV74L4gZlWAhwJx-ZZP7ubjjrhM1hlHg9NRkNlWTo5kyzwMmuQ3eB-OTEB81G-TrMY_HO6fCVtcnOuOmhZwz_Fvboh4qYdyELM.uasNom9P2TPcGLvqoPdWf29sZ59RWuQp1dVkYGfI_gE&amp;dib_tag=se&amp;keywords=Brooks%2B%22Leather%22%2BSaddles&amp;linkCode=ll2&amp;linkId=2d2d0b3970a4fdc3a7e38c63e778d686&amp;qid=1758266625&amp;sprefix=brooks%2Bleather%2Bsaddles%2Caps%2C76&amp;sr=8-1&amp;th=1" TargetMode="External"/><Relationship Id="rId385" Type="http://schemas.openxmlformats.org/officeDocument/2006/relationships/hyperlink" Target="https://docs.google.com/document/d/1at7Pfr2p8X82-DfIFncnj92kFFKfmZM5U7CI7XnCW2I/edit" TargetMode="External"/><Relationship Id="rId2184" Type="http://schemas.openxmlformats.org/officeDocument/2006/relationships/hyperlink" Target="https://amzn.to/3IsIELs" TargetMode="External"/><Relationship Id="rId384" Type="http://schemas.openxmlformats.org/officeDocument/2006/relationships/hyperlink" Target="https://docs.google.com/document/d/1dW1jbVk7Sz9CCPOKdrUU6-uUpqqOZjQw9pVxK9_3Acw" TargetMode="External"/><Relationship Id="rId2185" Type="http://schemas.openxmlformats.org/officeDocument/2006/relationships/hyperlink" Target="https://docs.google.com/document/d/12sjfKdft7HPBr7Mqa_8RmL0TnJ0KMnJJBUyZbLpmwAM" TargetMode="External"/><Relationship Id="rId383" Type="http://schemas.openxmlformats.org/officeDocument/2006/relationships/hyperlink" Target="https://amzn.to/3Uex1dv" TargetMode="External"/><Relationship Id="rId2186" Type="http://schemas.openxmlformats.org/officeDocument/2006/relationships/hyperlink" Target="https://docs.google.com/document/d/1IjBl8VUP9ZZp1D93JUG6cBpq5zPLsDmpuAp1HRdK5HM/edit" TargetMode="External"/><Relationship Id="rId382" Type="http://schemas.openxmlformats.org/officeDocument/2006/relationships/hyperlink" Target="https://www.amazon.com/dp/B07C1J96R7" TargetMode="External"/><Relationship Id="rId2187" Type="http://schemas.openxmlformats.org/officeDocument/2006/relationships/hyperlink" Target="https://docs.google.com/document/d/1MD53idOk9o0d162WNKgh0E7PmvnlhSoNeXfF4bjz86A/edit" TargetMode="External"/><Relationship Id="rId389" Type="http://schemas.openxmlformats.org/officeDocument/2006/relationships/hyperlink" Target="https://docs.google.com/document/d/1pRM1GvEAzoDtJ9X-M6EAb3ig5HX8DhEYWRutcf8pUUs/edit" TargetMode="External"/><Relationship Id="rId2188" Type="http://schemas.openxmlformats.org/officeDocument/2006/relationships/hyperlink" Target="https://docs.google.com/document/d/12Ti8WDxd0VNj928e8XJtkqInmadBv10aMkvqacaNUDE/edit" TargetMode="External"/><Relationship Id="rId388" Type="http://schemas.openxmlformats.org/officeDocument/2006/relationships/hyperlink" Target="https://www.dalix.com/" TargetMode="External"/><Relationship Id="rId2189" Type="http://schemas.openxmlformats.org/officeDocument/2006/relationships/hyperlink" Target="https://docs.google.com/document/d/1cNidrhtgu3VPrPvwvdCKYWUm-WWzNZD1eD1u9XRLLFA/edit" TargetMode="External"/><Relationship Id="rId387" Type="http://schemas.openxmlformats.org/officeDocument/2006/relationships/hyperlink" Target="https://docs.google.com/document/d/1EsHL2K_BhrEmmvRhzudrMcW3faW-AvdxtinkolDp5qs/edit" TargetMode="External"/><Relationship Id="rId386" Type="http://schemas.openxmlformats.org/officeDocument/2006/relationships/hyperlink" Target="https://docs.google.com/document/d/1jRSg75izxKN-Mhdi5f1W-Ewof737YP5QZalmh61-w5M/edit" TargetMode="External"/><Relationship Id="rId381" Type="http://schemas.openxmlformats.org/officeDocument/2006/relationships/hyperlink" Target="https://m.media-amazon.com/images/I/51w6bHdDKPL._AC_SL1000_.jpg" TargetMode="External"/><Relationship Id="rId380" Type="http://schemas.openxmlformats.org/officeDocument/2006/relationships/hyperlink" Target="https://www.amazon.com/stores/Chippewa/page/AB60533A-AD68-4995-B779-E11B3C532365?is_byline_deeplink=true&amp;deeplink=F5582212-95BF-4374-8A06-14AF23BCE9E6&amp;redirect_store_id=AB60533A-AD68-4995-B779-E11B3C532365&amp;lp_asin=B0BVW3G2BK&amp;ref_=ast_bln&amp;store_ref=bl_ast_dp_brandLogo_sto" TargetMode="External"/><Relationship Id="rId379" Type="http://schemas.openxmlformats.org/officeDocument/2006/relationships/hyperlink" Target="https://docs.google.com/document/d/1WHpulBWiQxighw4wCK2NQbkW073WkJFl4WLk39QbT6U/edit" TargetMode="External"/><Relationship Id="rId2170" Type="http://schemas.openxmlformats.org/officeDocument/2006/relationships/hyperlink" Target="https://docs.google.com/document/d/17JkPhEJx4XPmFoMSViDExRv7bIfQkyXebq6ueKbcqdU/edit" TargetMode="External"/><Relationship Id="rId2171" Type="http://schemas.openxmlformats.org/officeDocument/2006/relationships/hyperlink" Target="https://docs.google.com/document/d/1jhnFCKcc07PIkYp1cy06izSG-c75-Y4CeOrpSHHv0Dw/edit" TargetMode="External"/><Relationship Id="rId2172" Type="http://schemas.openxmlformats.org/officeDocument/2006/relationships/hyperlink" Target="https://www.amazon.com/stores/WeatherTech/page/06FCB5D9-8618-45A8-8154-3E6F03E16FF3?lp_asin=B07RX43393&amp;ref_=ast_bln&amp;store_ref=bl_ast_dp_brandLogo_sto" TargetMode="External"/><Relationship Id="rId374" Type="http://schemas.openxmlformats.org/officeDocument/2006/relationships/hyperlink" Target="https://docs.google.com/document/d/1o5qBZZPSYVbz8F-_yJyi0iWeqTdsIo_hSou5-B74qY8" TargetMode="External"/><Relationship Id="rId2173" Type="http://schemas.openxmlformats.org/officeDocument/2006/relationships/hyperlink" Target="https://m.media-amazon.com/images/I/715Bz0kQiBL._AC_SL1500_.jpg" TargetMode="External"/><Relationship Id="rId373" Type="http://schemas.openxmlformats.org/officeDocument/2006/relationships/hyperlink" Target="https://amzn.to/4m5b0dc" TargetMode="External"/><Relationship Id="rId2174" Type="http://schemas.openxmlformats.org/officeDocument/2006/relationships/hyperlink" Target="https://www.amazon.com/Peak-Design-CF-AS-3-Aluminium-Leather/dp/B0741FV1RL/ref=sr_1_1_sspa?dib=eyJ2IjoiMSJ9.PNF5NsZpyjQUOt2YArRhU5YQUgu2VfWkGdqKFqOE6DaxatP-1HY5K-IMnbBBecwOsa7M8Q5pkUSSHMnXOE7beg9JfpD6tp54BGY14ZwxQoHXpf7mfZvR77r0eCirE7UweNW9Pu1l5IHEW9ZLOozfVtMlYr-tvbfpclqaCNmUrjWWk3Lksgi3xTcDfWbsOOc1QqzuOpQAWqGo5kE7T3r-flBZMd45EF6sgPQgIXbkuJ8.OviLcwt9CnLE_oNUoMM6q5EMV_dPdRFhTbcUxsdFIR8&amp;dib_tag=se&amp;keywords=PeakDesign%2BCamera%2BStraps&amp;linkCode=ll2&amp;linkId=3c8196afe0fff489c3c6181dea119fd6&amp;qid=1758266593&amp;sr=8-1-spons&amp;sp_csd=d2lkZ2V0TmFtZT1zcF9hdGY&amp;th=1" TargetMode="External"/><Relationship Id="rId372" Type="http://schemas.openxmlformats.org/officeDocument/2006/relationships/hyperlink" Target="https://www.amazon.com/dp/B0BXYKXH36" TargetMode="External"/><Relationship Id="rId2175" Type="http://schemas.openxmlformats.org/officeDocument/2006/relationships/hyperlink" Target="https://amzn.to/4nDPjRY" TargetMode="External"/><Relationship Id="rId371" Type="http://schemas.openxmlformats.org/officeDocument/2006/relationships/hyperlink" Target="https://m.media-amazon.com/images/I/71eszz4eXjL._AC_SL1500_.jpg" TargetMode="External"/><Relationship Id="rId2176" Type="http://schemas.openxmlformats.org/officeDocument/2006/relationships/hyperlink" Target="https://docs.google.com/document/d/1iynziI7vDYCEGz80P17kuE0vQu2zjA8EM-X_US6Z5FM" TargetMode="External"/><Relationship Id="rId378" Type="http://schemas.openxmlformats.org/officeDocument/2006/relationships/hyperlink" Target="https://www.chippewaboots.com/" TargetMode="External"/><Relationship Id="rId2177" Type="http://schemas.openxmlformats.org/officeDocument/2006/relationships/hyperlink" Target="https://docs.google.com/document/d/1316yONsM_lNzk0X5wgor-N252XhNLrjAp4Q1cRfda04/edit" TargetMode="External"/><Relationship Id="rId377" Type="http://schemas.openxmlformats.org/officeDocument/2006/relationships/hyperlink" Target="https://docs.google.com/document/d/12p3kmRmIX9PDU3Ut9vvwrpgg22idgEbgFH-g7XhzgQk/edit" TargetMode="External"/><Relationship Id="rId2178" Type="http://schemas.openxmlformats.org/officeDocument/2006/relationships/hyperlink" Target="https://docs.google.com/document/d/1Uua4EWTB1shTnSOmMlWt-jtCajuXb4uCfgrFYoLm9V8/edit" TargetMode="External"/><Relationship Id="rId376" Type="http://schemas.openxmlformats.org/officeDocument/2006/relationships/hyperlink" Target="https://docs.google.com/document/d/1wul3LE0IN4pR2Ka0Tgr57O7_rdALIjh0gOzUlAqtnOA/edit" TargetMode="External"/><Relationship Id="rId2179" Type="http://schemas.openxmlformats.org/officeDocument/2006/relationships/hyperlink" Target="https://docs.google.com/document/d/1o5KT-w7GJSUn_9IDDW8eauxy8RHpPPVTzkjSjhcZ8r4/edit" TargetMode="External"/><Relationship Id="rId375" Type="http://schemas.openxmlformats.org/officeDocument/2006/relationships/hyperlink" Target="https://docs.google.com/document/d/1lFu863cJElC-B61I79qQUB16Kwa59Kw__lDE81Bns2g/edit" TargetMode="External"/><Relationship Id="rId2190" Type="http://schemas.openxmlformats.org/officeDocument/2006/relationships/hyperlink" Target="https://www.amazon.com/stores/BrooksEngland/page/DCBD953E-10A1-450A-8814-7A48EAC7AA3C?lp_asin=B000HZA918&amp;ref_=ast_bln&amp;store_ref=bl_ast_dp_brandLogo_sto" TargetMode="External"/><Relationship Id="rId2191" Type="http://schemas.openxmlformats.org/officeDocument/2006/relationships/hyperlink" Target="https://m.media-amazon.com/images/I/41n-4x91Z1L._AC_SL1000_.jpg" TargetMode="External"/><Relationship Id="rId2192" Type="http://schemas.openxmlformats.org/officeDocument/2006/relationships/hyperlink" Target="https://www.amazon.com/Goughnuts-Original-Aggressive-Chewers-Durable/dp/B093QG1F6D/ref=sr_1_2_sspa?crid=2QTKBG1IUKAKJ&amp;dib=eyJ2IjoiMSJ9.LS50KSZOPV7s1XZgtDKgaVjwvmw7oDL4MNlmnmuYBryf_eFC7czjpdXllePziSZkkN0k-D7dBmDDoCHq0_0nw5QFqHOcQiRTB3E_mhZkP1I5PL3_wS_LFBjB4aWQAGtXexem3A3fYo_9zkGouyEhHKOGWFqRlIV4nwK852UlPlvItZBC6X416-UK9jmsYrlNvn9XM8r9f19reHLxqyAFEw.X2ZhBUXZvBrIADGW6Ogff22ipgDoXR0g2KOMdSLmMBo&amp;dib_tag=se&amp;keywords=%22Goughnuts%22&amp;linkCode=ll2&amp;linkId=cded1bab4a1128b9f6fa8be12aa4ebdc&amp;qid=1758266659&amp;sprefix=goughnuts%2B%2Caps%2C94&amp;sr=8-2-spons&amp;sp_csd=d2lkZ2V0TmFtZT1zcF9hdGY&amp;th=1" TargetMode="External"/><Relationship Id="rId2193" Type="http://schemas.openxmlformats.org/officeDocument/2006/relationships/hyperlink" Target="https://amzn.to/4nwlBOA" TargetMode="External"/><Relationship Id="rId2194" Type="http://schemas.openxmlformats.org/officeDocument/2006/relationships/hyperlink" Target="https://docs.google.com/document/d/1DyP8gP4A_Bqhu1yTYcXTAjTNk2Hut6UciclVy9CIVIo" TargetMode="External"/><Relationship Id="rId396" Type="http://schemas.openxmlformats.org/officeDocument/2006/relationships/hyperlink" Target="https://docs.google.com/document/d/1yfJ9ehQMm2gP2md1gQG9VzRHDrhzhzdhzLG-d2EP3x0/edit" TargetMode="External"/><Relationship Id="rId2195" Type="http://schemas.openxmlformats.org/officeDocument/2006/relationships/hyperlink" Target="https://docs.google.com/document/d/18M0X9dA0BvdtVqw3PJYb2eSWaB-dxVAmvhgbjf7uBa0/edit" TargetMode="External"/><Relationship Id="rId395" Type="http://schemas.openxmlformats.org/officeDocument/2006/relationships/hyperlink" Target="https://docs.google.com/document/d/1G14igVHvnaK_KmG_XiltMOzkRd2bL5hLwAEufKx9FwA/edit" TargetMode="External"/><Relationship Id="rId2196" Type="http://schemas.openxmlformats.org/officeDocument/2006/relationships/hyperlink" Target="https://docs.google.com/document/d/1YAXh_Tis2PDgGVBjhYci1e3pc5Ff_Yz3duEHHIua6OY/edit" TargetMode="External"/><Relationship Id="rId394" Type="http://schemas.openxmlformats.org/officeDocument/2006/relationships/hyperlink" Target="https://docs.google.com/document/d/1QQWr2JWtblGd9c4XdZ1PAgJgQL7I_Ehul7g3ZR0_RQ8" TargetMode="External"/><Relationship Id="rId2197" Type="http://schemas.openxmlformats.org/officeDocument/2006/relationships/hyperlink" Target="https://docs.google.com/document/d/1C97dtYYK6PCCiD4OEKKb_JrTC96i1egHVi4JuOTFCp0/edit" TargetMode="External"/><Relationship Id="rId393" Type="http://schemas.openxmlformats.org/officeDocument/2006/relationships/hyperlink" Target="https://amzn.to/4mwp5jO" TargetMode="External"/><Relationship Id="rId2198" Type="http://schemas.openxmlformats.org/officeDocument/2006/relationships/hyperlink" Target="https://docs.google.com/document/d/140FvOoxStikpVvrQ-kxMDuFe38nehlB2MfwWai_oRXw/edit" TargetMode="External"/><Relationship Id="rId2199" Type="http://schemas.openxmlformats.org/officeDocument/2006/relationships/hyperlink" Target="https://www.amazon.com/stores/Goughnuts/page/B5EA47CA-CA88-448D-B11A-90C5B1FA31B3?lp_asin=B093QG1F6D&amp;ref_=ast_bln&amp;store_ref=bl_ast_dp_brandLogo_sto" TargetMode="External"/><Relationship Id="rId399" Type="http://schemas.openxmlformats.org/officeDocument/2006/relationships/hyperlink" Target="https://docs.google.com/document/d/1h4JkPhNrH72h9VFrtQMmZCCSnPDY7R1q5r9_-FmgN7Q/edit" TargetMode="External"/><Relationship Id="rId398" Type="http://schemas.openxmlformats.org/officeDocument/2006/relationships/hyperlink" Target="https://strattonshoetree.com/" TargetMode="External"/><Relationship Id="rId397" Type="http://schemas.openxmlformats.org/officeDocument/2006/relationships/hyperlink" Target="https://docs.google.com/document/d/1F7ibzFt7XR5H5hJvo9zGwxyhPbGk7KLZrvvrmwTm318/edit" TargetMode="External"/><Relationship Id="rId1730" Type="http://schemas.openxmlformats.org/officeDocument/2006/relationships/hyperlink" Target="https://m.media-amazon.com/images/I/51yqdREzA5L._SL1500_.jpg" TargetMode="External"/><Relationship Id="rId1731" Type="http://schemas.openxmlformats.org/officeDocument/2006/relationships/hyperlink" Target="https://www.amazon.com/YETI-LoadOut-GoBox-Divided-Cargo/dp/B0BSJ124L4/ref=sr_1_2?crid=1ODPL0IBU4YSF&amp;dib=eyJ2IjoiMSJ9.TCmsG-hgkwWo8qYDyFRxbH2I0ELiVrOmVm_JHPVaiBzufv0V2Lh6SvGivbYjFOo2YEc2_NEK2rKUT3D79cAd2O9Grjal-rWyQHRynpQs4wJfzPzFJT2Mb8mosHNTsglzxRAsPJIy7pz7C-Noa00tftpY-SrZxDXnDMyfF1c-VDme1IUiMQFj2xK76qd-xzgCjH2cpZcpqhvfzvnSaRqwXEHiC1rUUHX3RwFmMyh4-Qb2V2evnYn_aTxzTArv76FiIkwgqre5X0gvj9-x9H-nxXGpeMsBEp5aKmcNbVOWGFw.q1fw4LCP-DLMk5wBOj4laYGKE2hcLsXHqyxjBHAZ8MU&amp;dib_tag=se&amp;keywords=Yeti%2BLoadout%2BGoBox%2B30%2BGear%2BCase&amp;qid=1754663561&amp;sprefix=yeti%2Bloadout%2Bgobox%2B30%2Bgear%2Bcase%2B%2Caps%2C434&amp;sr=8-2&amp;th=1" TargetMode="External"/><Relationship Id="rId1732" Type="http://schemas.openxmlformats.org/officeDocument/2006/relationships/hyperlink" Target="https://amzn.to/3HcC6A5" TargetMode="External"/><Relationship Id="rId1733" Type="http://schemas.openxmlformats.org/officeDocument/2006/relationships/hyperlink" Target="https://docs.google.com/document/d/1MePWeWoksNggvXcG7NKMj88BD6khSqnKzH7wdb7cWV0" TargetMode="External"/><Relationship Id="rId1734" Type="http://schemas.openxmlformats.org/officeDocument/2006/relationships/hyperlink" Target="https://docs.google.com/document/d/163PhEsb2nJkDzjzG6b6RK5j1LhwTSCku9EonVo4POO4/edit" TargetMode="External"/><Relationship Id="rId1735" Type="http://schemas.openxmlformats.org/officeDocument/2006/relationships/hyperlink" Target="https://docs.google.com/document/d/1P2V1pja7DV1LcOLsIoSnYoSk9K4Xg5dGM8uF27KgU4Q/edit" TargetMode="External"/><Relationship Id="rId1736" Type="http://schemas.openxmlformats.org/officeDocument/2006/relationships/hyperlink" Target="https://yeticycles.com" TargetMode="External"/><Relationship Id="rId1737" Type="http://schemas.openxmlformats.org/officeDocument/2006/relationships/hyperlink" Target="https://docs.google.com/document/d/14I-CWENLKmOZ-bkee3xTAuy9481aKLolqhFw0hTuyEo/edit" TargetMode="External"/><Relationship Id="rId1738" Type="http://schemas.openxmlformats.org/officeDocument/2006/relationships/hyperlink" Target="https://www.amazon.com/stores/YETI/page/0BF716C7-CB12-40DB-8134-D4D29DC0E768?lp_asin=B0DVM1WL13&amp;ref_=ast_bln&amp;store_ref=bl_ast_dp_brandLogo_sto" TargetMode="External"/><Relationship Id="rId1739" Type="http://schemas.openxmlformats.org/officeDocument/2006/relationships/hyperlink" Target="https://m.media-amazon.com/images/I/61KjiKrOKoL._AC_SL1500_.jpg" TargetMode="External"/><Relationship Id="rId1720" Type="http://schemas.openxmlformats.org/officeDocument/2006/relationships/hyperlink" Target="https://m.media-amazon.com/images/I/51NZpsUaFeL._AC_SL1500_.jpg" TargetMode="External"/><Relationship Id="rId1721" Type="http://schemas.openxmlformats.org/officeDocument/2006/relationships/hyperlink" Target="https://www.amazon.com/Rubbermaid-Commercial-Invader-54-Inch-FGH145000000/dp/B005KD4R3I/ref=sr_1_4?crid=101Y5O1GUNDHV&amp;dib=eyJ2IjoiMSJ9.heFjDDE5g40dN6L994kE8b0snM1qDGRALkZWCWzEZzQE2zB3NcdBFiRGwhKBLefgYTRafGPjyKYYBzsORTQdYjfQNhAvp2m5FnVII__2L5wt8t6MchVYzMiu3Lm-TSdguRDmMpyRjYvg4KIPCMddFerNcNT79Mhgad0h8eNr608jgjHe9uSs7ouDhvV6Da70ctjCSMbVvpdGaKmYbsU9GSZ7Y8sVMrGgQClv5zDWRDzJfalhz3ZHqEWDhUxlVEMIIK5fkdTFULTujHpRpfr85dIBEP71744r1svrjSCOoPo.dOAOwTOZ6Hg9f1ynPFBFekaaFlt1HicTG3SJsVHz2ZE&amp;dib_tag=se&amp;keywords=Rubbermaid+Commercial+Mop+Holder&amp;qid=1754677193&amp;sprefix=rubbermaid+commercial+mop+holder%2Caps%2C663&amp;sr=8-4" TargetMode="External"/><Relationship Id="rId1722" Type="http://schemas.openxmlformats.org/officeDocument/2006/relationships/hyperlink" Target="https://amzn.to/4lcO0HX" TargetMode="External"/><Relationship Id="rId1723" Type="http://schemas.openxmlformats.org/officeDocument/2006/relationships/hyperlink" Target="https://docs.google.com/document/d/1ahzv3WiR0K4ifYqlhTwEAiySO5-nXwD52eyUu9dWdaA" TargetMode="External"/><Relationship Id="rId1724" Type="http://schemas.openxmlformats.org/officeDocument/2006/relationships/hyperlink" Target="https://docs.google.com/document/d/1EWyrq9_mSm3cq4KSTaOqoTB-prFuq4nw-aytV7tQDNc/edit" TargetMode="External"/><Relationship Id="rId1725" Type="http://schemas.openxmlformats.org/officeDocument/2006/relationships/hyperlink" Target="https://docs.google.com/document/d/1ZEbLrXN7hstXOpIIxO5FCUhOLvNY8dES8GioIjag-DU/edit" TargetMode="External"/><Relationship Id="rId1726" Type="http://schemas.openxmlformats.org/officeDocument/2006/relationships/hyperlink" Target="https://www.rubbermaidcommercial.com/" TargetMode="External"/><Relationship Id="rId1727" Type="http://schemas.openxmlformats.org/officeDocument/2006/relationships/hyperlink" Target="https://docs.google.com/document/d/1VlbyPINudqq51b05BVyAHJSej2Hj2fkNE4R1yAGDprw/edit" TargetMode="External"/><Relationship Id="rId1728" Type="http://schemas.openxmlformats.org/officeDocument/2006/relationships/hyperlink" Target="https://www.amazon.com/stores/RubbermaidCommercialProducts/page/A25ACA23-5809-411C-90C7-2477AC214D04?is_byline_deeplink=true&amp;deeplink=A25ACA23-5809-411C-90C7-2477AC214D04&amp;redirect_store_id=A25ACA23-5809-411C-90C7-2477AC214D04&amp;lp_asin=B005KD4R3I&amp;ref_=ast_bln" TargetMode="External"/><Relationship Id="rId1729" Type="http://schemas.openxmlformats.org/officeDocument/2006/relationships/hyperlink" Target="https://m.media-amazon.com/images/I/51yqdREzA5L._SL1500_.jpg" TargetMode="External"/><Relationship Id="rId1752" Type="http://schemas.openxmlformats.org/officeDocument/2006/relationships/hyperlink" Target="https://docs.google.com/document/d/1KrldMvuyMG9tHPy-K4_2gloybtUW4XzUUI6SlNQPakw/edit" TargetMode="External"/><Relationship Id="rId1753" Type="http://schemas.openxmlformats.org/officeDocument/2006/relationships/hyperlink" Target="https://docs.google.com/document/d/1y2YqOJ0XXK6lthyZuPe64oUJQ2giFHqF999rr3MqAmg/edit" TargetMode="External"/><Relationship Id="rId1754" Type="http://schemas.openxmlformats.org/officeDocument/2006/relationships/hyperlink" Target="https://docs.google.com/document/d/1CiBgjqdS16X5MzLxuEhZA6w8tvQRkwhVTQPn8EG5hLY/edit" TargetMode="External"/><Relationship Id="rId1755" Type="http://schemas.openxmlformats.org/officeDocument/2006/relationships/hyperlink" Target="https://www.amazon.com/EZ-DUZ-IT/b/ref=bl_dp_s_web_20365029011?ie=UTF8&amp;node=20365029011&amp;field-lbr_brands_browse-bin=EZ-DUZ-IT" TargetMode="External"/><Relationship Id="rId1756" Type="http://schemas.openxmlformats.org/officeDocument/2006/relationships/hyperlink" Target="https://m.media-amazon.com/images/I/61THfUE9YbL._AC_SL1500_.jpg" TargetMode="External"/><Relationship Id="rId1757" Type="http://schemas.openxmlformats.org/officeDocument/2006/relationships/hyperlink" Target="https://www.amazon.com/FISKARS-All-Purpose-Scissors-Performance/dp/B002YIP97K/ref=sr_1_6?crid=2IUPQ6DWXGC0G&amp;dib=eyJ2IjoiMSJ9.k7eIeIJm1LpBoy0jfdgFHa5agaD4XjaZflEnKyqIpXXy7Ptm___uPEICgrnRYmZvE1i3Zq79OWMHHH2kTFTJaW0i09kqCndRqFOB1TmtAizO-zoA1Mtk5x83bQD9adfi0QA3N6GSUyxDH_VhZ94vHfoI7ou8QXex2UrOvED2_dSdi1umL_bPOfJK9OIThylK_nWnHe2-UpP8Q6fNoKdVytJNxTSON2ZnnQULDtMR3NcMrq2iPiGDll4iAJyff-9mVQrCp2XzE_bEHrq3yilo8V2T7-wRg_teiM7-zfu33Z4.488h5XjvSkY4z4k5ReDbjpj1Pwkl5pi5dkmrFrwRIZA&amp;dib_tag=se&amp;keywords=Fiskars%2BClassic%2BPaper%2BScissors&amp;qid=1754677612&amp;sprefix=swingline%2B3%2Bhole%2Bpunch%2Caps%2C940&amp;sr=8-6&amp;th=1" TargetMode="External"/><Relationship Id="rId1758" Type="http://schemas.openxmlformats.org/officeDocument/2006/relationships/hyperlink" Target="https://amzn.to/4m6a5cq" TargetMode="External"/><Relationship Id="rId1759" Type="http://schemas.openxmlformats.org/officeDocument/2006/relationships/hyperlink" Target="https://docs.google.com/document/d/14VjgJg9vN_Iptve-pQ8Eslp5DG2WzPYeM8OcTuRfLxc" TargetMode="External"/><Relationship Id="rId1750" Type="http://schemas.openxmlformats.org/officeDocument/2006/relationships/hyperlink" Target="https://amzn.to/4loUyn9" TargetMode="External"/><Relationship Id="rId1751" Type="http://schemas.openxmlformats.org/officeDocument/2006/relationships/hyperlink" Target="https://docs.google.com/document/d/1ZWQJ04LZ0U1s1UkVZei4EsxKCFCVRNctkI0fDEdrifw" TargetMode="External"/><Relationship Id="rId1741" Type="http://schemas.openxmlformats.org/officeDocument/2006/relationships/hyperlink" Target="https://amzn.to/4lkauag" TargetMode="External"/><Relationship Id="rId1742" Type="http://schemas.openxmlformats.org/officeDocument/2006/relationships/hyperlink" Target="https://docs.google.com/document/d/1DLEKTYRlwDEPFnpHmUQHbSVPrRg40b1bpSkaJqFiCDg" TargetMode="External"/><Relationship Id="rId1743" Type="http://schemas.openxmlformats.org/officeDocument/2006/relationships/hyperlink" Target="https://docs.google.com/document/d/1YwHM2PzkQqBX-VC6or7dVBy0g3c3LBy-c46q68ImZfQ/edit" TargetMode="External"/><Relationship Id="rId1744" Type="http://schemas.openxmlformats.org/officeDocument/2006/relationships/hyperlink" Target="https://docs.google.com/document/d/1kZRVbFQyLFhAoz2tmGatWt0Iq2u6ZwfnbaZ9gJIurLY/edit" TargetMode="External"/><Relationship Id="rId1745" Type="http://schemas.openxmlformats.org/officeDocument/2006/relationships/hyperlink" Target="https://docs.google.com/document/d/1XKLYiGbSjR9jXJ5Rj_XQaXBeAOnh1cwWfBLEfoX91i8/edit" TargetMode="External"/><Relationship Id="rId1746" Type="http://schemas.openxmlformats.org/officeDocument/2006/relationships/hyperlink" Target="https://docs.google.com/document/d/13E-xY8ULkUysoW409qpgEg0pPgOwKTCj4XI74v24JmM/edit" TargetMode="External"/><Relationship Id="rId1747" Type="http://schemas.openxmlformats.org/officeDocument/2006/relationships/hyperlink" Target="https://www.amazon.com/stores/RubbermaidCommercialProducts/page/A25ACA23-5809-411C-90C7-2477AC214D04?lp_asin=B001DCYQTK&amp;ref_=ast_bln" TargetMode="External"/><Relationship Id="rId1748" Type="http://schemas.openxmlformats.org/officeDocument/2006/relationships/hyperlink" Target="https://m.media-amazon.com/images/I/81Yua4NcHJL._AC_SL1500_.jpg" TargetMode="External"/><Relationship Id="rId1749" Type="http://schemas.openxmlformats.org/officeDocument/2006/relationships/hyperlink" Target="https://www.amazon.com/EZ-DUZ-Deluxe-Opener-Black-Grips/dp/B0071OUJDQ/ref=sr_1_5?crid=393Y3QL6I1HEJ&amp;dib=eyJ2IjoiMSJ9.Le7NDYQjeRW1FIk2I6_Qb6FSf8e8XlUJWCBZISLGCZFd6QIlQ7G3F-fD_q_Vmwp-oziM4-iCIq_zTRriGQEQDa8KKRaPBtCKElGKcDtlxCdbsxwdafO6Ged8gdAk5uxTGc-HGn8YEXApNqFTyDIKeK_X92fuyx8V6n1_x48jhHkb0YNd6ddPMrlMbsSR8w_nMBeNWzsSVfJczxPf-7THnaiKSQP9_f7jc4QGa3cKcSvgK5s0eeiUCZoEDaFySe3b2nEG357NpQSNYlAZLUNgqflNn6vhG6fB0r8Sy1mMXY4.RJvFQAEXj-xvmMYM4clRM8LAw-27Y6rBLhSzy7J4RbU&amp;dib_tag=se&amp;keywords=EZ-DUZ-IT%2BCan%2BOpener&amp;qid=1754667646&amp;sprefix=ez-duz-it%2Bcan%2Bopener%2Caps%2C389&amp;sr=8-5&amp;th=1" TargetMode="External"/><Relationship Id="rId1740" Type="http://schemas.openxmlformats.org/officeDocument/2006/relationships/hyperlink" Target="https://www.amazon.com/Rubbermaid-Commercial-Products-FGF11600WH00-Headband/dp/B001DCYQTK/ref=sr_1_6?crid=F188NPN06MUX&amp;dib=eyJ2IjoiMSJ9.zwSCN9D-WfL0Spd3Y94kYhhB-qxDOakDp4pe157JJGobwXwArvLt31SGJg46RSkeKM-mzmzh3MlWYEVVpjDcSHdD1HHNV9dtXEBOnHhTn2G13P7cJ1qx9qT_MkTrFtkLhLc-W4OnL-ieqVUNYwlt1EStZvSI7slwau3KbhcFpFiydUB4ij3YSvVueiR_bMztfZxyxRqQP8qGfabzjGnMRNT-Jl99cydP4PgHetN40jc.2A2cmzM0x2eJrjS37s8AocPddtc7eBKcFeiemCiLsx8&amp;dib_tag=se&amp;keywords=Rubbermaid%2BCommercial%2BCotton%2BFloor%2BMop&amp;qid=1754677273&amp;sprefix=rubbermaid%2Bcommercial%2Bcotton%2Bfloor%2Bmop%2Caps%2C648&amp;sr=8-6&amp;th=1" TargetMode="External"/><Relationship Id="rId1710" Type="http://schemas.openxmlformats.org/officeDocument/2006/relationships/hyperlink" Target="https://www.amazon.com/stores/Fiskars/page/1D2A0DDE-57D0-4030-8B1F-5C33E3A4A94F?is_byline_deeplink=true&amp;deeplink=5DB9368F-F239-4DB7-A89E-42309B0A8EF9&amp;redirect_store_id=1D2A0DDE-57D0-4030-8B1F-5C33E3A4A94F&amp;lp_asin=B001BYEM1W&amp;ref_=ast_bln&amp;store_ref=bl_ast_dp_brandLogo_sto" TargetMode="External"/><Relationship Id="rId1711" Type="http://schemas.openxmlformats.org/officeDocument/2006/relationships/hyperlink" Target="https://m.media-amazon.com/images/I/516HN998XvL._AC_SL1500_.jpg" TargetMode="External"/><Relationship Id="rId1712" Type="http://schemas.openxmlformats.org/officeDocument/2006/relationships/hyperlink" Target="https://www.amazon.com/Swingline-Precision-Adjustable-Capacity-74037/dp/B0006HUPHU/ref=sr_1_1_mod_primary_new?crid=MFEPK6Z5A3ZI&amp;dib=eyJ2IjoiMSJ9.gBUwzKi61khLwIrQDxiB3I0iqqtaloXQdRneEuZppbOW6XLLDmVtoH9ABY1-rcogwL2mMuPe81gu9o4r3tU5ERDsNp6dZzYervBaqGk3DIMm5UKbmfrCsrOvwItvwo6gTGsfE8tFdHcMZaCriHWTvJ3VSuhS38ZfR5_ug-OgtB4pgF4FBbSWIFTkKCp4AgSF1GHR17GW6vFjZHwHVb9I2Lo3LHlESY-H5bSHeRDhV5UGsBTPQXg0OTeuVXHu2t3eTtNHgJC_PNXfWst-w_6kn6JnOl12akwDKJTlNmQYFwg.DqMZC8QZB0aP29MJfClq-bZE85urt27LvvIhLuvs-ZA&amp;dib_tag=se&amp;keywords=Swingline%2B3%2BHole%2BPunch&amp;qid=1754677557&amp;sbo=RZvfv%2F%2FHxDF%2BO5021pAnSA%3D%3D&amp;sprefix=herman%2Bmiller%2Baeron%2Boffice%2Bchair%2B%2F%2Bcomputer%2Bchair%2Caps%2C929&amp;sr=8-1&amp;th=1" TargetMode="External"/><Relationship Id="rId1713" Type="http://schemas.openxmlformats.org/officeDocument/2006/relationships/hyperlink" Target="https://amzn.to/457mHu2" TargetMode="External"/><Relationship Id="rId1714" Type="http://schemas.openxmlformats.org/officeDocument/2006/relationships/hyperlink" Target="https://docs.google.com/document/d/1tgTGlf8GgZ7SJ32hhPDrvfqvnUD2BIsQfRuNo9Z9S24" TargetMode="External"/><Relationship Id="rId1715" Type="http://schemas.openxmlformats.org/officeDocument/2006/relationships/hyperlink" Target="https://docs.google.com/document/d/1lJxGNcDlu0ZoQCpevs8SqWUS-kJkJza1o7HFz3z1JjQ/edit" TargetMode="External"/><Relationship Id="rId1716" Type="http://schemas.openxmlformats.org/officeDocument/2006/relationships/hyperlink" Target="https://docs.google.com/document/d/1k-LzWBqi8lm6Dw26I90hmt9_MFd94uyIBIYpHjXv3fc/edit" TargetMode="External"/><Relationship Id="rId1717" Type="http://schemas.openxmlformats.org/officeDocument/2006/relationships/hyperlink" Target="https://www.swingline.com/" TargetMode="External"/><Relationship Id="rId1718" Type="http://schemas.openxmlformats.org/officeDocument/2006/relationships/hyperlink" Target="https://docs.google.com/document/d/1zdo30TbNo0XbWHKjbK1dohieE3GvWppLV6i6i66KG3g/edit" TargetMode="External"/><Relationship Id="rId1719" Type="http://schemas.openxmlformats.org/officeDocument/2006/relationships/hyperlink" Target="https://www.amazon.com/stores/Swingline/page/57AFBA5E-3F58-4721-BDBB-0F84F2B7BBE7?is_byline_deeplink=true&amp;deeplink=1C477715-6E14-43F5-B6C9-3FD31566FC1F&amp;redirect_store_id=57AFBA5E-3F58-4721-BDBB-0F84F2B7BBE7&amp;lp_asin=B0006HUPHU&amp;ref_=ast_bln&amp;store_ref=bl_ast_dp_brandLogo_sto" TargetMode="External"/><Relationship Id="rId1700" Type="http://schemas.openxmlformats.org/officeDocument/2006/relationships/hyperlink" Target="https://docs.google.com/document/d/1GLwcDEbjPT7DFxAd4-9AXkFuIc8WG_yyGpkSKTWLfVs/edit" TargetMode="External"/><Relationship Id="rId1701" Type="http://schemas.openxmlformats.org/officeDocument/2006/relationships/hyperlink" Target="https://www.amazon.com/stores/FELCO/page/AA64CFC2-97AB-4695-9EE2-1E37175323BE?is_byline_deeplink=true&amp;deeplink=082730D0-31FD-4662-9A9B-0E55F13391B7&amp;redirect_store_id=AA64CFC2-97AB-4695-9EE2-1E37175323BE&amp;lp_asin=B00023RYS6&amp;ref_=ast_bln&amp;store_ref=bl_ast_dp_brandLogo_sto" TargetMode="External"/><Relationship Id="rId1702" Type="http://schemas.openxmlformats.org/officeDocument/2006/relationships/hyperlink" Target="https://m.media-amazon.com/images/I/51KhFxsqV1L._AC_SL1500_.jpg" TargetMode="External"/><Relationship Id="rId1703" Type="http://schemas.openxmlformats.org/officeDocument/2006/relationships/hyperlink" Target="https://www.amazon.com/Fiskars-6411501987471-Kitchen-Scissors-Length/dp/B001BYEM1W/ref=sr_1_7?crid=PBYJ2GC3TEPU&amp;dib=eyJ2IjoiMSJ9.GuztkIkOLUNAM9YbpMzwM071Px6OrQb8j0LUS0bg_kLs-Mo3iuz86BGNP8kBmDKKHziaRm5M9O4_AwCIwzPp5QK3BX19vLG6qDKTh5Z_BPdCgh3M1V-xC2zPiQ3cOrO81A6nQudbHT33pwOYpqKryac4rKsZ3-UXhaijobSzKgrtW1Olg3QEQuW3_1B5WHg3ciOQspOdB92ahygUS5WGq6a0Ykmn7g2_FrWIasI-S9MtbgE3ClmOz3T_DdBmDStLIcCazis6hCwGgND7Pn9fNlR6CDiayfrDo3NTC3n8hL8.Mu-9No7TFY0ZqFIo_TxOAnf-v1ICVxO8FkATAExDJaI&amp;dib_tag=se&amp;keywords=Fiskars+All-purpose+Kitchen+Shears&amp;qid=1754677718&amp;sprefix=fiskars+bypass+pruning+shears+%2F+garden+clippers%2Caps%2C953&amp;sr=8-7" TargetMode="External"/><Relationship Id="rId1704" Type="http://schemas.openxmlformats.org/officeDocument/2006/relationships/hyperlink" Target="https://amzn.to/4mcBZ6M" TargetMode="External"/><Relationship Id="rId1705" Type="http://schemas.openxmlformats.org/officeDocument/2006/relationships/hyperlink" Target="https://docs.google.com/document/d/1_PlmLTUIrs8uJOaMLzHQWkRKrxdOszJN-utiEjfiZpQ" TargetMode="External"/><Relationship Id="rId1706" Type="http://schemas.openxmlformats.org/officeDocument/2006/relationships/hyperlink" Target="https://docs.google.com/document/d/16S1kmUBK8UiSRagxd9FeLnZeAH6cIvDcOIVEA4XKHmk/edit" TargetMode="External"/><Relationship Id="rId1707" Type="http://schemas.openxmlformats.org/officeDocument/2006/relationships/hyperlink" Target="https://docs.google.com/document/d/19tTzR_ixZerSsr-bWeLIaKlntmsg3GmZilN9UA-cwCU/edit" TargetMode="External"/><Relationship Id="rId1708" Type="http://schemas.openxmlformats.org/officeDocument/2006/relationships/hyperlink" Target="https://www.fiskars.com/en-us" TargetMode="External"/><Relationship Id="rId1709" Type="http://schemas.openxmlformats.org/officeDocument/2006/relationships/hyperlink" Target="https://docs.google.com/document/d/1q5M00jVqcjzjHoA13ZjRIidADmI426SMuF2stR9s-Eg/edit" TargetMode="External"/><Relationship Id="rId40" Type="http://schemas.openxmlformats.org/officeDocument/2006/relationships/hyperlink" Target="https://docs.google.com/document/d/1Kq32vrXSKV7brs_I7HFYiyEg3dvSQ-d0mWSxrCxdpSE/edit" TargetMode="External"/><Relationship Id="rId3513" Type="http://schemas.openxmlformats.org/officeDocument/2006/relationships/hyperlink" Target="https://docs.google.com/document/d/1RbFNSZrfg9_4DYSuzSXmNNFRZecYpsB6JQgx8MiR90Q/edit" TargetMode="External"/><Relationship Id="rId3512" Type="http://schemas.openxmlformats.org/officeDocument/2006/relationships/hyperlink" Target="https://docs.google.com/document/d/1Se440qXez--8lGC0bRO2wYwLK0IKTDCl__of3VOlz0U/edit" TargetMode="External"/><Relationship Id="rId42" Type="http://schemas.openxmlformats.org/officeDocument/2006/relationships/hyperlink" Target="https://docs.google.com/document/d/1Lt2N8Lwtke-YlMz7rrf457ra6RoqQJ8f9sBRSh01vP8/edit" TargetMode="External"/><Relationship Id="rId3515" Type="http://schemas.openxmlformats.org/officeDocument/2006/relationships/hyperlink" Target="https://m.media-amazon.com/images/I/51rHlbblb3S._AC_SL1251_.jpg" TargetMode="External"/><Relationship Id="rId41" Type="http://schemas.openxmlformats.org/officeDocument/2006/relationships/hyperlink" Target="https://kitchenaidglobal.com/" TargetMode="External"/><Relationship Id="rId3514" Type="http://schemas.openxmlformats.org/officeDocument/2006/relationships/hyperlink" Target="https://www.amazon.com/stores/Kenmore/page/01F94996-F48C-403F-9FCE-B9DEBC804751?lp_asin=B075DZY7FR&amp;ref_=ast_bln&amp;store_ref=bl_ast_dp_brandLogo_sto" TargetMode="External"/><Relationship Id="rId44" Type="http://schemas.openxmlformats.org/officeDocument/2006/relationships/hyperlink" Target="https://m.media-amazon.com/images/I/615kwOY9+3L._AC_SL1280_.jpg" TargetMode="External"/><Relationship Id="rId3517" Type="http://schemas.openxmlformats.org/officeDocument/2006/relationships/hyperlink" Target="https://amzn.to/4pEyyai" TargetMode="External"/><Relationship Id="rId43" Type="http://schemas.openxmlformats.org/officeDocument/2006/relationships/hyperlink" Target="https://www.amazon.com/stores/KitchenAid/page/E0E5CA8C-FED3-4CE0-8CA9-3F4C3B226FD5?is_byline_deeplink=true&amp;deeplink=1B14D493-373A-4056-869E-C217780C9C07&amp;redirect_store_id=E0E5CA8C-FED3-4CE0-8CA9-3F4C3B226FD5&amp;lp_asin=B00005UP2P&amp;ref_=ast_bln&amp;store_ref=bl_ast_dp_brandLogo_sto" TargetMode="External"/><Relationship Id="rId3516" Type="http://schemas.openxmlformats.org/officeDocument/2006/relationships/hyperlink" Target="https://www.amazon.com/ESTWING-Hammer-Curved-Smooth-Reduction/dp/B00002N5NA/ref=sr_1_1?crid=34ZH0WMYXHZH2&amp;dib=eyJ2IjoiMSJ9.Fs7iYxPhTW0YDyG6UwQKyKHiRxAOUfX795AgCy6Eovm56x8A_VbcwEVP4AZXf60qBGL8oitD0O06NGkTUtOfxrDpfeVwlK6JCmY_8XcD1v_Dxtt9iFbQGbQXk-Cc71clO0JBEHY_0bgmVVM8LPiZ_KiRrVoM9PWQi_5w_prwECyUnSjHqbE7f30kxQF2cFerDDAqq3KpjONnPsQuVSeZdg2TI2dBTSQWUcMP7E1o9OtLzHV64KDXJ585noCsrCQ33-sHPyU6JgXaWkE6cE7sH8VOBhdP4UKBqFxq4Blbz_A.FffYUyV7TWIsgp9h3FPlPh6v5Y8FV0nDMmhE3JdWMi8&amp;dib_tag=se&amp;keywords=Estwing%2BE3-16C%2BHammer&amp;qid=1764497197&amp;sprefix=kenmore%2Belite%2Caps%2C427&amp;sr=8-1&amp;th=1" TargetMode="External"/><Relationship Id="rId46" Type="http://schemas.openxmlformats.org/officeDocument/2006/relationships/hyperlink" Target="https://docs.google.com/document/d/1_lZ8DieyYrKW_7JZWOFITFYsh0d0MkvgearnBLFZq1c" TargetMode="External"/><Relationship Id="rId3519" Type="http://schemas.openxmlformats.org/officeDocument/2006/relationships/hyperlink" Target="https://docs.google.com/document/d/1ZYh14WwsSmYcnOkIR6SRaR1ypMMwndnkOgL8AmgE7Ac/edit" TargetMode="External"/><Relationship Id="rId45" Type="http://schemas.openxmlformats.org/officeDocument/2006/relationships/hyperlink" Target="https://amzn.to/4m9wvtB" TargetMode="External"/><Relationship Id="rId3518" Type="http://schemas.openxmlformats.org/officeDocument/2006/relationships/hyperlink" Target="https://docs.google.com/document/d/1WLXyr3tmRj0eAfYbCagkpeWH15ritXhUKvb4DJbgTvE" TargetMode="External"/><Relationship Id="rId48" Type="http://schemas.openxmlformats.org/officeDocument/2006/relationships/hyperlink" Target="https://docs.google.com/document/d/10seK6KEvXzZ9zwjJ52f47x0kdbOKgfGg-t4L1JqCsng/edit" TargetMode="External"/><Relationship Id="rId47" Type="http://schemas.openxmlformats.org/officeDocument/2006/relationships/hyperlink" Target="https://docs.google.com/document/d/1JTZCgG_d4QVPdAmoeWvAf0y_VU179JrjLIBSBPkSbi0/edit" TargetMode="External"/><Relationship Id="rId49" Type="http://schemas.openxmlformats.org/officeDocument/2006/relationships/hyperlink" Target="https://docs.google.com/document/d/1UhI2aWS9Z2Q7S24D7AgyHCsdAoKF6YX8N3_Wx_P8_LQ/edit" TargetMode="External"/><Relationship Id="rId3511" Type="http://schemas.openxmlformats.org/officeDocument/2006/relationships/hyperlink" Target="https://docs.google.com/document/d/10ypDnLedjgDTVKBLL0tj2a8qak6Jiz0AUoqzM0ARMLs/edit" TargetMode="External"/><Relationship Id="rId3510" Type="http://schemas.openxmlformats.org/officeDocument/2006/relationships/hyperlink" Target="https://docs.google.com/document/d/1-cr7Mp4V207iRuMp3Wl6s_adwZaniroWXPTg_6AqSFQ/edit" TargetMode="External"/><Relationship Id="rId3502" Type="http://schemas.openxmlformats.org/officeDocument/2006/relationships/hyperlink" Target="https://docs.google.com/document/d/15KZ7dpnEiBM_8XtIn-05JDCtU8DQwEh8o0lteefYm0M/edit" TargetMode="External"/><Relationship Id="rId3501" Type="http://schemas.openxmlformats.org/officeDocument/2006/relationships/hyperlink" Target="https://docs.google.com/document/d/1mC68lFnKyePNBCiAO-M8w4SGfng5Nx00kkJr9NZKlSQ" TargetMode="External"/><Relationship Id="rId31" Type="http://schemas.openxmlformats.org/officeDocument/2006/relationships/hyperlink" Target="https://docs.google.com/document/d/1u0wKyd6q3w67eJRbdFpQ_V1CRk4Wq7PEWUtNJxYc8DQ/edit" TargetMode="External"/><Relationship Id="rId3504" Type="http://schemas.openxmlformats.org/officeDocument/2006/relationships/hyperlink" Target="https://docs.google.com/document/d/1D-sVo96S2VFWvLkol9nV1btqkM_BQmLsOUCAng2ZR3Y/edit" TargetMode="External"/><Relationship Id="rId30" Type="http://schemas.openxmlformats.org/officeDocument/2006/relationships/hyperlink" Target="https://docs.google.com/document/d/1tvBnDFXxBGandNa7cGhkOMFEITUgrtn3UPfPwN7sAS4/edit" TargetMode="External"/><Relationship Id="rId3503" Type="http://schemas.openxmlformats.org/officeDocument/2006/relationships/hyperlink" Target="https://docs.google.com/document/d/1nkPZrbFLYfkh4nwbRFI8i4J8nN-vwnVeJgSJsj-XgqQ/edit" TargetMode="External"/><Relationship Id="rId33" Type="http://schemas.openxmlformats.org/officeDocument/2006/relationships/hyperlink" Target="https://docs.google.com/document/d/1L4fDDbWBi7VsugnPAHiE4roFz40RFJiKtFr5aj2sfbs/edit" TargetMode="External"/><Relationship Id="rId3506" Type="http://schemas.openxmlformats.org/officeDocument/2006/relationships/hyperlink" Target="https://m.media-amazon.com/images/I/61vjzB2PE7L._AC_SL1500_.jpg" TargetMode="External"/><Relationship Id="rId32" Type="http://schemas.openxmlformats.org/officeDocument/2006/relationships/hyperlink" Target="https://docs.google.com/document/d/1BF7g5d3kRIdr2yK9-KrdaAeHNX1C0qQX9yQb1nquoNI/edit" TargetMode="External"/><Relationship Id="rId3505" Type="http://schemas.openxmlformats.org/officeDocument/2006/relationships/hyperlink" Target="https://www.amazon.com/stores/Sanitaire/page/E4AB8D4E-7D35-46F7-860D-3453433660C1?lp_asin=B084T6M9DX&amp;ref_=ast_bln&amp;store_ref=bl_ast_dp_brandLogo_sto" TargetMode="External"/><Relationship Id="rId35" Type="http://schemas.openxmlformats.org/officeDocument/2006/relationships/hyperlink" Target="https://m.media-amazon.com/images/I/81lPPciwR3L._AC_SL1500_.jpg" TargetMode="External"/><Relationship Id="rId3508" Type="http://schemas.openxmlformats.org/officeDocument/2006/relationships/hyperlink" Target="https://amzn.to/4iN1pHr" TargetMode="External"/><Relationship Id="rId34" Type="http://schemas.openxmlformats.org/officeDocument/2006/relationships/hyperlink" Target="https://www.amazon.com/stores/Artaste/page/47FEAFC6-915A-4651-8CB6-FEA0EC6856FF?is_byline_deeplink=true&amp;deeplink=7B1C2803-8FE6-4B8E-98CC-7B14EA9EF9EE&amp;redirect_store_id=47FEAFC6-915A-4651-8CB6-FEA0EC6856FF&amp;lp_asin=B01NCPOZI3&amp;ref_=ast_bln&amp;store_ref=bl_ast_dp_brandLogo_sto" TargetMode="External"/><Relationship Id="rId3507" Type="http://schemas.openxmlformats.org/officeDocument/2006/relationships/hyperlink" Target="https://www.amazon.com/Kenmore-Handi-Mate-Telescoping-5-Position-Tools-Silver/dp/B075DZY7FR/ref=sr_1_1_sspa?crid=231WGZRBODKK2&amp;dib=eyJ2IjoiMSJ9.VJF5lwrpF3viLmjsJVu5fELabdvKmmQn3pt2DFvEUzLSfKlJ3--lKkbMg07UCddariZUkxhXl1wlcCMaaJ2J6_b3dkRqcWshOyxKYvxNngsYeofrb7_MGdxzo9s_ldGlxHUe6ZuLOsI2_NNzsknCk99oXhf2AGoIpvcVs1ptw5VRDkMxaw11vML0O6GmBHhP0fR6pER1zGgy1eNwiPM5dmbV8FGnZtT2-wuc4O3mipI.JyfQWX0ruDtm8iRQVz-dofGhjUIzJ68me--36tU5dMM&amp;dib_tag=se&amp;keywords=Kenmore+Elite&amp;qid=1764497155&amp;sprefix=kenmore+elite%2Caps%2C411&amp;sr=8-1-spons&amp;sp_csd=d2lkZ2V0TmFtZT1zcF9hdGY&amp;psc=1" TargetMode="External"/><Relationship Id="rId3509" Type="http://schemas.openxmlformats.org/officeDocument/2006/relationships/hyperlink" Target="https://docs.google.com/document/d/16LdfQjZ2KbI5DvUCcizfYX7R1WTNMnFQibmDL5Pw9yc" TargetMode="External"/><Relationship Id="rId37" Type="http://schemas.openxmlformats.org/officeDocument/2006/relationships/hyperlink" Target="https://docs.google.com/document/d/1Ayte5vaUoQWz0pCEHaNbu-HQtr7WDF8IZ6aGEi-Qs8I" TargetMode="External"/><Relationship Id="rId36" Type="http://schemas.openxmlformats.org/officeDocument/2006/relationships/hyperlink" Target="https://amzn.to/3GQbgxi" TargetMode="External"/><Relationship Id="rId39" Type="http://schemas.openxmlformats.org/officeDocument/2006/relationships/hyperlink" Target="https://docs.google.com/document/d/1IXTKlQPRHk2CQ0SIQJrU2eVUlNITvkwHJKcRqYQZdNo/edit" TargetMode="External"/><Relationship Id="rId38" Type="http://schemas.openxmlformats.org/officeDocument/2006/relationships/hyperlink" Target="https://docs.google.com/document/d/13JRtLdBc8C-IONy8rt8WEuLBtIfr19Aydv5q41ajjWM/edit" TargetMode="External"/><Relationship Id="rId3500" Type="http://schemas.openxmlformats.org/officeDocument/2006/relationships/hyperlink" Target="https://amzn.to/4pcOAbJ" TargetMode="External"/><Relationship Id="rId2203" Type="http://schemas.openxmlformats.org/officeDocument/2006/relationships/hyperlink" Target="https://docs.google.com/document/d/1JXJRg3xpHtmHQyKA8RUu-g00KB367VyKIw0fV098n3w" TargetMode="External"/><Relationship Id="rId3535" Type="http://schemas.openxmlformats.org/officeDocument/2006/relationships/hyperlink" Target="https://docs.google.com/document/d/12pYYmt6phCq6REJmGjDnSG82UGe3uHH-r55xX_QsZ1g" TargetMode="External"/><Relationship Id="rId2204" Type="http://schemas.openxmlformats.org/officeDocument/2006/relationships/hyperlink" Target="https://docs.google.com/document/d/1wly9Pi6SRrp6mxQBUO-VbgyV5k06RFBN7xBCpi4Ogiw/edit" TargetMode="External"/><Relationship Id="rId3534" Type="http://schemas.openxmlformats.org/officeDocument/2006/relationships/hyperlink" Target="https://amzn.to/3Kp3xIj" TargetMode="External"/><Relationship Id="rId20" Type="http://schemas.openxmlformats.org/officeDocument/2006/relationships/hyperlink" Target="https://docs.google.com/document/d/1-31Jg2dz3g_d-VuEobKpf5HH_gZfW7Sc8fyyqLMtJd0" TargetMode="External"/><Relationship Id="rId2205" Type="http://schemas.openxmlformats.org/officeDocument/2006/relationships/hyperlink" Target="https://docs.google.com/document/d/13FhlqIz0xTbTOm69d242_XphGj9UVl4D7oJR1oZsFjQ/edit" TargetMode="External"/><Relationship Id="rId3537" Type="http://schemas.openxmlformats.org/officeDocument/2006/relationships/hyperlink" Target="https://docs.google.com/document/d/1YxdFzRiKrYw08uarI3U2x7fuka9qOte3DJyHMVvXcsQ/edit" TargetMode="External"/><Relationship Id="rId2206" Type="http://schemas.openxmlformats.org/officeDocument/2006/relationships/hyperlink" Target="https://docs.google.com/document/d/13r2idagvYxzDFJynucJgbRoALy2WLnGEfjw6YNxLNpE/edit" TargetMode="External"/><Relationship Id="rId3536" Type="http://schemas.openxmlformats.org/officeDocument/2006/relationships/hyperlink" Target="https://docs.google.com/document/d/1U_70rC7uWvmCVTfbYkSqYHqnu3XhaNs3ZBKTEqHs7kI/edit" TargetMode="External"/><Relationship Id="rId22" Type="http://schemas.openxmlformats.org/officeDocument/2006/relationships/hyperlink" Target="https://docs.google.com/document/d/1IQHD3Iu1kuOgWpSf_HyGLtH3E-ewRigKB_-vWi8ttz0/edit" TargetMode="External"/><Relationship Id="rId2207" Type="http://schemas.openxmlformats.org/officeDocument/2006/relationships/hyperlink" Target="https://docs.google.com/document/d/1jQv3kMTYsgtCiDtCEpQ_LyOAE8VbvEZNnR85B84GLLA/edit" TargetMode="External"/><Relationship Id="rId3539" Type="http://schemas.openxmlformats.org/officeDocument/2006/relationships/hyperlink" Target="https://www.amazon.com/stores/Vaughan/page/35453D4E-4ED0-47F0-8695-522EAC339CB2?lp_asin=B00004Z2XD&amp;ref_=ast_bln&amp;store_ref=bl_ast_dp_brandLogo_sto" TargetMode="External"/><Relationship Id="rId21" Type="http://schemas.openxmlformats.org/officeDocument/2006/relationships/hyperlink" Target="https://docs.google.com/document/d/1Nglq6VDUccLDUAa-EOJ1RsFSoRAi-lQm_JP5nFh3K4w/edit" TargetMode="External"/><Relationship Id="rId2208" Type="http://schemas.openxmlformats.org/officeDocument/2006/relationships/hyperlink" Target="https://www.amazon.com/stores/Carhartt/page/4D749FEE-ACA7-4043-8DF6-FCA7CF7BEE1F?lp_asin=B07NSB37LZ&amp;ref_=ast_bln&amp;store_ref=bl_ast_dp_brandLogo_sto" TargetMode="External"/><Relationship Id="rId3538" Type="http://schemas.openxmlformats.org/officeDocument/2006/relationships/hyperlink" Target="https://docs.google.com/document/d/1iJaGmdwapqwM0sBtbvP9mvcdRpRohS5SnCE-0pSKDwc/edit" TargetMode="External"/><Relationship Id="rId24" Type="http://schemas.openxmlformats.org/officeDocument/2006/relationships/hyperlink" Target="https://corelle.com" TargetMode="External"/><Relationship Id="rId2209" Type="http://schemas.openxmlformats.org/officeDocument/2006/relationships/hyperlink" Target="https://m.media-amazon.com/images/I/71B5fep8xkL._AC_SL1500_.jpg" TargetMode="External"/><Relationship Id="rId23" Type="http://schemas.openxmlformats.org/officeDocument/2006/relationships/hyperlink" Target="https://docs.google.com/document/d/1vU2KJUj4i1JcdA0PEOIPb0ANzguqvzzTfCJmR1bNwSc/edit" TargetMode="External"/><Relationship Id="rId26" Type="http://schemas.openxmlformats.org/officeDocument/2006/relationships/hyperlink" Target="https://www.amazon.com/stores/Pyrex/page/05D7A8ED-BFAE-4641-8293-E5D67CDECD1A?is_byline_deeplink=true&amp;deeplink=8FDD2389-5284-4C94-B7EF-37D273E79918&amp;redirect_store_id=05D7A8ED-BFAE-4641-8293-E5D67CDECD1A&amp;lp_asin=B004CFY55A&amp;ref_=ast_bln&amp;store_ref=bl_ast_dp_brandLogo_sto" TargetMode="External"/><Relationship Id="rId25" Type="http://schemas.openxmlformats.org/officeDocument/2006/relationships/hyperlink" Target="https://docs.google.com/document/d/1T1atdTlWBBWTfbFZnE60QpuabIA8uxE1owCbXE7U9pA/edit" TargetMode="External"/><Relationship Id="rId28" Type="http://schemas.openxmlformats.org/officeDocument/2006/relationships/hyperlink" Target="https://amzn.to/3GHqN2A" TargetMode="External"/><Relationship Id="rId27" Type="http://schemas.openxmlformats.org/officeDocument/2006/relationships/hyperlink" Target="https://m.media-amazon.com/images/I/71VJpKwItUL._AC_SL1500_.jpg" TargetMode="External"/><Relationship Id="rId3531" Type="http://schemas.openxmlformats.org/officeDocument/2006/relationships/hyperlink" Target="https://www.amazon.com/Stiletto/b/ref=bl_dp_s_web_2601366011?ie=UTF8&amp;node=2601366011&amp;field-lbr_brands_browse-bin=Stiletto" TargetMode="External"/><Relationship Id="rId29" Type="http://schemas.openxmlformats.org/officeDocument/2006/relationships/hyperlink" Target="https://docs.google.com/document/d/1AENJ6u6TxiNlEZ0kqIMZkAVZiHLgqNkZRuLqVx23-bg" TargetMode="External"/><Relationship Id="rId2200" Type="http://schemas.openxmlformats.org/officeDocument/2006/relationships/hyperlink" Target="https://m.media-amazon.com/images/I/81Z1bH-1Z4L._AC_SL1500_.jpg" TargetMode="External"/><Relationship Id="rId3530" Type="http://schemas.openxmlformats.org/officeDocument/2006/relationships/hyperlink" Target="https://docs.google.com/document/d/1hP62aIt1vvjNcG6v4SzEUonlwWbOmsIXCkSkfESNzp8/edit" TargetMode="External"/><Relationship Id="rId2201" Type="http://schemas.openxmlformats.org/officeDocument/2006/relationships/hyperlink" Target="https://www.amazon.com/Carhartt-Tradesman-Collar-Black-Medium/dp/B07NSB37LZ?crid=1A177ZHXOMWPN&amp;amp=undefined&amp;keywords=%22carhartt%22%2B%22dog%2Bcollar%22&amp;qid=1704612796&amp;sprefix=carhartt%2Bdog%2Bcollar%2B%2Caps%2C96&amp;sr=8-1&amp;th=1&amp;linkCode=ll1&amp;tag=buyitforlife08-20&amp;linkId=70ced3a1a3142075a9d34ce2f888c074&amp;language=en_US&amp;ref_=as_li_ss_tl" TargetMode="External"/><Relationship Id="rId3533" Type="http://schemas.openxmlformats.org/officeDocument/2006/relationships/hyperlink" Target="https://www.amazon.com/VAUGHAN-California-Framer-Starter-VN10300/dp/B00004Z2XD/ref=sr_1_2?crid=3GQDNF3ARBW4&amp;dib=eyJ2IjoiMSJ9.OTV0bBANSj2pPmCmE285EM5V21UuJyUKsMX9ZZEhLjDF2LpHiI02sH2_YeXIuuR-jq2mVfBhAOCw3i4qt8MxlCMmgwz-RG1u7QKUPHdVsvryAXeLQ2NWgnELGQvJKQyr8p8GTjS6dMns42dfGLYXinhxgsoH87ChVpOjpl-C7bdIZhrqRk_YoG2WaVgACcmR6lJZ05XPPeG6mdm_vp0A-xR3kRSnziP37BEqD4e9wiDfmB3uP4LkAQQBbTdsbxP1LQQCZq0hMoCZfLDiG3WmYLMLCWXFjxXnMD4xrmgvXh8.R95qb9Q3tx-5ClCgrt2tfDq1o07w2iWsUvaFAANf1xY&amp;dib_tag=se&amp;keywords=Vaughan+California+Framer&amp;qid=1764497383&amp;sprefix=vaughan+california+framer%2Caps%2C386&amp;sr=8-2" TargetMode="External"/><Relationship Id="rId2202" Type="http://schemas.openxmlformats.org/officeDocument/2006/relationships/hyperlink" Target="https://amzn.to/3Vp45Qw" TargetMode="External"/><Relationship Id="rId3532" Type="http://schemas.openxmlformats.org/officeDocument/2006/relationships/hyperlink" Target="https://m.media-amazon.com/images/I/61IihIHbaUL._AC_SL1500_.jpg" TargetMode="External"/><Relationship Id="rId3524" Type="http://schemas.openxmlformats.org/officeDocument/2006/relationships/hyperlink" Target="https://m.media-amazon.com/images/I/61XqQGp-MoL._AC_SL1500_.jpg" TargetMode="External"/><Relationship Id="rId3523" Type="http://schemas.openxmlformats.org/officeDocument/2006/relationships/hyperlink" Target="https://www.amazon.com/stores/EstwingTools/page/E933B038-25A8-4C03-A598-34F844B7746A?lp_asin=B00002N5NA&amp;ref_=ast_bln&amp;store_ref=bl_ast_dp_brandLogo_sto" TargetMode="External"/><Relationship Id="rId3526" Type="http://schemas.openxmlformats.org/officeDocument/2006/relationships/hyperlink" Target="https://amzn.to/3KwRpFh" TargetMode="External"/><Relationship Id="rId3525" Type="http://schemas.openxmlformats.org/officeDocument/2006/relationships/hyperlink" Target="https://www.amazon.com/Stiletto-TIB15MC-Titanium-TiBone-Hammer/dp/B0CQPP87JN/ref=sr_1_12?crid=22Q6P6IAUCY1W&amp;dib=eyJ2IjoiMSJ9.bKugfo-DGgaq_STCYury3d8eVbM7sng4iFN9VWfmBkvdjCG4Mg7FPwoZB7ow904nYEJJIiWTBKMb5iksF4tGRrS-OGeMT0bKkqN8oo9S66HNblwLHTuujhtQ25DhwrPowPXxt_mtnMpb3QCg96UwqURU8NGtxjDmu8_oxkomEGcKpGQyUXyrV77Dd1k8N3hWmwQys4IXBK2DXvWAbcagk2usSO49WJXdvlM_1vG1qCJ0TYRO_OxWKEZpkvLN2oC88gFss4XGeIoL4I7Da-b0Zg.qZBKw7WV8jXb_jVsUf4rD92RYh06BXT5_GJ-4eyqPgQ&amp;dib_tag=se&amp;keywords=Stiletto+TB15MC+TiBone&amp;qid=1764497325&amp;sprefix=stiletto+tb15mc+tibone%2Caps%2C363&amp;sr=8-12" TargetMode="External"/><Relationship Id="rId11" Type="http://schemas.openxmlformats.org/officeDocument/2006/relationships/hyperlink" Target="https://docs.google.com/document/d/1CFKa2rdnw5B0Rwtf6Fg5XysqGwhHWjJZiUeTet2A57Y" TargetMode="External"/><Relationship Id="rId3528" Type="http://schemas.openxmlformats.org/officeDocument/2006/relationships/hyperlink" Target="https://docs.google.com/document/d/1jrXT-iUkjBBgRbM8qEDY2UM72hRuq4T8hT4vM7gfjds/edit" TargetMode="External"/><Relationship Id="rId10" Type="http://schemas.openxmlformats.org/officeDocument/2006/relationships/hyperlink" Target="https://www.amazon.com/dp/B01AXM4WV2" TargetMode="External"/><Relationship Id="rId3527" Type="http://schemas.openxmlformats.org/officeDocument/2006/relationships/hyperlink" Target="https://docs.google.com/document/d/1qHn1d9LA7luJV7OM5Arj4d7FaWQnf81-pYy5vqUawGk" TargetMode="External"/><Relationship Id="rId13" Type="http://schemas.openxmlformats.org/officeDocument/2006/relationships/hyperlink" Target="https://docs.google.com/document/d/1maFSWamzE17qbZ6x4_Vgld8WJ2fXTwiqQCLKKMsXmK8/edit" TargetMode="External"/><Relationship Id="rId12" Type="http://schemas.openxmlformats.org/officeDocument/2006/relationships/hyperlink" Target="https://docs.google.com/document/d/1IdGZUS_tM82IuVWqNc93cImuCsz9N2YB9GpXEzzrCUg/edit" TargetMode="External"/><Relationship Id="rId3529" Type="http://schemas.openxmlformats.org/officeDocument/2006/relationships/hyperlink" Target="https://docs.google.com/document/d/1SMFqrBwF21VNhhoM1mtxi2U-r1t198h6MLijFtX_zcc/edit" TargetMode="External"/><Relationship Id="rId15" Type="http://schemas.openxmlformats.org/officeDocument/2006/relationships/hyperlink" Target="http://register.cuisinart.com/" TargetMode="External"/><Relationship Id="rId14" Type="http://schemas.openxmlformats.org/officeDocument/2006/relationships/hyperlink" Target="https://docs.google.com/document/d/1UEyD_LfqrfFje3m3pRyZxcafW-jwYLO6Xi7B2vvhlgs/edit" TargetMode="External"/><Relationship Id="rId17" Type="http://schemas.openxmlformats.org/officeDocument/2006/relationships/hyperlink" Target="https://www.amazon.com/stores/Cuisinart/page/9EA87106-FA2E-4134-BB4D-18194A61B989?is_byline_deeplink=true&amp;deeplink=0E457D07-67D2-4632-9B15-6AC647D2B82D&amp;redirect_store_id=9EA87106-FA2E-4134-BB4D-18194A61B989&amp;lp_asin=B01AXM4WV2&amp;ref_=ast_bln&amp;store_ref=bl_ast_dp_brandLogo_sto" TargetMode="External"/><Relationship Id="rId16" Type="http://schemas.openxmlformats.org/officeDocument/2006/relationships/hyperlink" Target="https://docs.google.com/document/d/1zeP9gifqaqAOT8C9gZ0DkDlB3rs3_o3KsQ25_kghJQI/edit" TargetMode="External"/><Relationship Id="rId19" Type="http://schemas.openxmlformats.org/officeDocument/2006/relationships/hyperlink" Target="https://amzn.to/46Mazja" TargetMode="External"/><Relationship Id="rId3520" Type="http://schemas.openxmlformats.org/officeDocument/2006/relationships/hyperlink" Target="https://docs.google.com/document/d/1xNL5d0uDc0Yg3A1wmt_vnBWGq9RzjAQW7iC5jovoN70/edit" TargetMode="External"/><Relationship Id="rId18" Type="http://schemas.openxmlformats.org/officeDocument/2006/relationships/hyperlink" Target="https://m.media-amazon.com/images/I/71VDt77YGzL._AC_SL1500_.jpg" TargetMode="External"/><Relationship Id="rId3522" Type="http://schemas.openxmlformats.org/officeDocument/2006/relationships/hyperlink" Target="https://docs.google.com/document/d/1-KJlOn9LTLdrhnr7MR1W3wedt2EzyRhKWkZyhtt-LqU/edit" TargetMode="External"/><Relationship Id="rId3521" Type="http://schemas.openxmlformats.org/officeDocument/2006/relationships/hyperlink" Target="https://docs.google.com/document/d/1-N3Ru61R2RMBQE9s0OepPiE34wMq5fVshsX3RTD7mqY/edit" TargetMode="External"/><Relationship Id="rId84" Type="http://schemas.openxmlformats.org/officeDocument/2006/relationships/hyperlink" Target="https://docs.google.com/document/d/1aVrCN4fDt4MkmANxeTIQvozihj82PHy7w46MF9TFBVg/edit" TargetMode="External"/><Relationship Id="rId1774" Type="http://schemas.openxmlformats.org/officeDocument/2006/relationships/hyperlink" Target="https://www.amazon.com/gp/product/B08VMYS879?&amp;amp;linkCode=ll1&amp;amp;tag=buyitforlife08-20&amp;amp;linkId=920573f2333601a0457cb524aebf742b&amp;amp;language=en_US&amp;amp;ref_=as_li_ss_tl" TargetMode="External"/><Relationship Id="rId83" Type="http://schemas.openxmlformats.org/officeDocument/2006/relationships/hyperlink" Target="https://docs.google.com/document/d/1QOyiAacCxRjDKxifQTm3riAMH5iPsk46BDqAo6sMQ2k/edit" TargetMode="External"/><Relationship Id="rId1775" Type="http://schemas.openxmlformats.org/officeDocument/2006/relationships/hyperlink" Target="https://amzn.to/4qb3e4d" TargetMode="External"/><Relationship Id="rId86" Type="http://schemas.openxmlformats.org/officeDocument/2006/relationships/hyperlink" Target="https://www.tweezerman.com/" TargetMode="External"/><Relationship Id="rId1776" Type="http://schemas.openxmlformats.org/officeDocument/2006/relationships/hyperlink" Target="https://docs.google.com/document/d/1atwoGSZrviY7MobdXecMvBMdI7KNgqMUVRnmf2iiYms" TargetMode="External"/><Relationship Id="rId85" Type="http://schemas.openxmlformats.org/officeDocument/2006/relationships/hyperlink" Target="https://docs.google.com/document/d/1S9HhUEb7TQeaWDK7pVFwGdDaRRFM2D0MIU-SOT3-oTk/edit" TargetMode="External"/><Relationship Id="rId1777" Type="http://schemas.openxmlformats.org/officeDocument/2006/relationships/hyperlink" Target="https://docs.google.com/document/d/1j_44Boxqtcj08KmPkUAyD_he9K5MzqO9dAluY9TWLec/edit" TargetMode="External"/><Relationship Id="rId88" Type="http://schemas.openxmlformats.org/officeDocument/2006/relationships/hyperlink" Target="https://www.amazon.com/stores/Tweezerman/page/DE154BAF-E485-49CB-A68B-AB5446946E4B?lp_asin=B000EMYH62&amp;ref_=ast_bln&amp;store_ref=bl_ast_dp_brandLogo_sto" TargetMode="External"/><Relationship Id="rId1778" Type="http://schemas.openxmlformats.org/officeDocument/2006/relationships/hyperlink" Target="https://docs.google.com/document/d/1TTHYX3whV1-QuWaBSnOHDdmNBhqcnm4muyA1jWoe05U/edit" TargetMode="External"/><Relationship Id="rId87" Type="http://schemas.openxmlformats.org/officeDocument/2006/relationships/hyperlink" Target="https://docs.google.com/document/d/1WImopNXushe66yfKtScoCbDxdB4dph4cX6YdJJs9P14/edit" TargetMode="External"/><Relationship Id="rId1779" Type="http://schemas.openxmlformats.org/officeDocument/2006/relationships/hyperlink" Target="https://docs.google.com/document/d/1UrhINvuu8hxoMOZi8x0AvVrc8KtpHaz9lAws6Ghom4s/edit" TargetMode="External"/><Relationship Id="rId89" Type="http://schemas.openxmlformats.org/officeDocument/2006/relationships/hyperlink" Target="https://m.media-amazon.com/images/I/61tfKMIBqVL._SL1500_.jpg" TargetMode="External"/><Relationship Id="rId80" Type="http://schemas.openxmlformats.org/officeDocument/2006/relationships/hyperlink" Target="https://m.media-amazon.com/images/I/71Z3XJ1mNtL._AC_SL1500_.jpg" TargetMode="External"/><Relationship Id="rId82" Type="http://schemas.openxmlformats.org/officeDocument/2006/relationships/hyperlink" Target="https://docs.google.com/document/d/1ppYFWagX-q9-GyiX_ODP0poPoTtbUtCGiJlvx6Ddrmc" TargetMode="External"/><Relationship Id="rId81" Type="http://schemas.openxmlformats.org/officeDocument/2006/relationships/hyperlink" Target="https://amzn.to/4frVh5F" TargetMode="External"/><Relationship Id="rId1770" Type="http://schemas.openxmlformats.org/officeDocument/2006/relationships/hyperlink" Target="https://sekiedge.co.uk/" TargetMode="External"/><Relationship Id="rId1771" Type="http://schemas.openxmlformats.org/officeDocument/2006/relationships/hyperlink" Target="https://docs.google.com/document/d/17gZ90k2FeDPGjb20UXFYq9rmASIqUhapnBBp8W69pBo/edit" TargetMode="External"/><Relationship Id="rId1772" Type="http://schemas.openxmlformats.org/officeDocument/2006/relationships/hyperlink" Target="https://www.amazon.com/stores/SekiEdge/page/0945E72B-9D4F-49E8-8FA0-BC5C158D34C5?is_byline_deeplink=true&amp;deeplink=C8A82681-FC38-46DC-A5F9-756126EA5A69&amp;redirect_store_id=0945E72B-9D4F-49E8-8FA0-BC5C158D34C5&amp;lp_asin=B000F35R00&amp;ref_=ast_bln&amp;store_ref=bl_ast_dp_brandLogo_sto" TargetMode="External"/><Relationship Id="rId1773" Type="http://schemas.openxmlformats.org/officeDocument/2006/relationships/hyperlink" Target="https://m.media-amazon.com/images/I/41jJMGz1o9L._SL1500_.jpg" TargetMode="External"/><Relationship Id="rId73" Type="http://schemas.openxmlformats.org/officeDocument/2006/relationships/hyperlink" Target="https://docs.google.com/document/d/1i1mhf1Wd_l4gXKCHVT9Ps_SWMxBFIj_y3t6yqd6t2PA/edit?usp=sharing" TargetMode="External"/><Relationship Id="rId1763" Type="http://schemas.openxmlformats.org/officeDocument/2006/relationships/hyperlink" Target="https://www.amazon.com/stores/Fiskars/page/1D2A0DDE-57D0-4030-8B1F-5C33E3A4A94F?is_byline_deeplink=true&amp;deeplink=5DB9368F-F239-4DB7-A89E-42309B0A8EF9&amp;redirect_store_id=1D2A0DDE-57D0-4030-8B1F-5C33E3A4A94F&amp;lp_asin=B002YIP97K&amp;ref_=ast_bln&amp;store_ref=bl_ast_dp_brandLogo_sto" TargetMode="External"/><Relationship Id="rId72" Type="http://schemas.openxmlformats.org/officeDocument/2006/relationships/hyperlink" Target="https://amzn.to/4mb2tpe" TargetMode="External"/><Relationship Id="rId1764" Type="http://schemas.openxmlformats.org/officeDocument/2006/relationships/hyperlink" Target="https://m.media-amazon.com/images/I/41Z+d41aH3L._AC_SL1080_.jpg" TargetMode="External"/><Relationship Id="rId75" Type="http://schemas.openxmlformats.org/officeDocument/2006/relationships/hyperlink" Target="https://docs.google.com/document/d/1tmZuqmpZapLscgG6w8tHVXSnc2A74YZN5SRAG9OvXfk/edit" TargetMode="External"/><Relationship Id="rId1765" Type="http://schemas.openxmlformats.org/officeDocument/2006/relationships/hyperlink" Target="https://www.amazon.com/Seki-Stainless-Fingernail-Clipper-SS-106/dp/B000F35R00/ref=sr_1_1?crid=2HMYUQVIGAEXD&amp;dib=eyJ2IjoiMSJ9.-5wYhJ-seLoM-j0il1Czd_g9RQeKTIOuoWdIIyflS3agO0CWmDU7B8HAXysV-aNUhBNSZPd-W1v_ICj8UQPRot01UalD37plpgz8LYeCZrMQkuKJkwHzSdxUzkSWPmyPZGfc3JeG8a0XlpZ1Dl3g3wvR9diFnG08xZcaaX5UO3J3bm1RUYQS2TLRfy_RdaSRBvEftklGgQxAQBbTSp_XMDu2cC3zQuYTEEJpmBO5E9lN4PyanSOAMIt4kPwRXuEWVOGA3C3V4U-D29v94iulfpaGhfCPQVuolaTgdp34NvA.aaxuSeKVfuwIB7-3AAfgH8jlmlJu-I7O3tbp95diF4c&amp;dib_tag=se&amp;keywords=Seki+Edge+SS-106+Nail+Clippers&amp;qid=1754668290&amp;sprefix=seki+edge+ss-106+nail+clippers%2Caps%2C388&amp;sr=8-1" TargetMode="External"/><Relationship Id="rId74" Type="http://schemas.openxmlformats.org/officeDocument/2006/relationships/hyperlink" Target="https://docs.google.com/document/d/1IPdj2hl3RcE2eRG3uqjODQFNgORZwBopsEKGuF1X3tI/edit" TargetMode="External"/><Relationship Id="rId1766" Type="http://schemas.openxmlformats.org/officeDocument/2006/relationships/hyperlink" Target="https://amzn.to/45pYTR4" TargetMode="External"/><Relationship Id="rId77" Type="http://schemas.openxmlformats.org/officeDocument/2006/relationships/hyperlink" Target="https://www.yeti.com/" TargetMode="External"/><Relationship Id="rId1767" Type="http://schemas.openxmlformats.org/officeDocument/2006/relationships/hyperlink" Target="https://docs.google.com/document/d/1zNb-IOteFoj20YjeApSm-o6jjG4TyXc0FmOQrTdPjsQ" TargetMode="External"/><Relationship Id="rId76" Type="http://schemas.openxmlformats.org/officeDocument/2006/relationships/hyperlink" Target="https://docs.google.com/document/d/1fAr9quP7FCx8kxpPPrW2U03bUzKNkUebAf91NqaS-B0/edit" TargetMode="External"/><Relationship Id="rId1768" Type="http://schemas.openxmlformats.org/officeDocument/2006/relationships/hyperlink" Target="https://docs.google.com/document/d/1mpeFcmNx5c2vhDIm6PCFWiA8N-F-XWJGKerY6NZg4zg/edit" TargetMode="External"/><Relationship Id="rId79" Type="http://schemas.openxmlformats.org/officeDocument/2006/relationships/hyperlink" Target="https://www.amazon.com/stores/YETI/page/0BF716C7-CB12-40DB-8134-D4D29DC0E768?is_byline_deeplink=true&amp;deeplink=A23E5D7B-ADEB-4477-80A0-8F2E9FFFF62C&amp;redirect_store_id=0BF716C7-CB12-40DB-8134-D4D29DC0E768&amp;lp_asin=B0CT69ZR99&amp;ref_=ast_bln&amp;store_ref=bl_ast_dp_brandLogo_sto" TargetMode="External"/><Relationship Id="rId1769" Type="http://schemas.openxmlformats.org/officeDocument/2006/relationships/hyperlink" Target="https://docs.google.com/document/d/1SBFRj-L-ltc_YU6Hgo8NA1dEGv6nNInQusEruCDPtjU/edit" TargetMode="External"/><Relationship Id="rId78" Type="http://schemas.openxmlformats.org/officeDocument/2006/relationships/hyperlink" Target="https://docs.google.com/document/d/1gYbZs414PJmD3vqeN5JTgnQr4JIeKPYmnIcXjuUX3_E/edit" TargetMode="External"/><Relationship Id="rId71" Type="http://schemas.openxmlformats.org/officeDocument/2006/relationships/hyperlink" Target="https://m.media-amazon.com/images/I/81MFNyowoKL._AC_SL1500_.jpg" TargetMode="External"/><Relationship Id="rId70" Type="http://schemas.openxmlformats.org/officeDocument/2006/relationships/hyperlink" Target="https://www.amazon.com/stores/Capresso/page/1A91C58F-81C8-413B-A590-48C3B30796A3?is_byline_deeplink=true&amp;deeplink=93FBE54A-EA34-4A26-8849-B65ACAD6BC5E&amp;redirect_store_id=1A91C58F-81C8-413B-A590-48C3B30796A3&amp;lp_asin=B001QTVXCS&amp;ref_=ast_bln&amp;store_ref=bl_ast_dp_brandLogo_sto" TargetMode="External"/><Relationship Id="rId1760" Type="http://schemas.openxmlformats.org/officeDocument/2006/relationships/hyperlink" Target="https://docs.google.com/document/d/1-DkWU1ek1J-tQ2wwjN0lWPqrGteU6A8E0g9HKelBeW0/edit" TargetMode="External"/><Relationship Id="rId1761" Type="http://schemas.openxmlformats.org/officeDocument/2006/relationships/hyperlink" Target="https://docs.google.com/document/d/17t970v33fG57Q-_e6TU0erbG2FRD5PBzIR20_2S2pfs/edit" TargetMode="External"/><Relationship Id="rId1762" Type="http://schemas.openxmlformats.org/officeDocument/2006/relationships/hyperlink" Target="https://docs.google.com/document/d/1RyOlJSxVhZnj4nZWZDGybRjEjugxJ9BboJS-MPdu1fE/edit" TargetMode="External"/><Relationship Id="rId62" Type="http://schemas.openxmlformats.org/officeDocument/2006/relationships/hyperlink" Target="https://m.media-amazon.com/images/I/61Y-PJZcQ7L._AC_SL1500_.jpg" TargetMode="External"/><Relationship Id="rId1796" Type="http://schemas.openxmlformats.org/officeDocument/2006/relationships/hyperlink" Target="https://www.amazon.com/stores/Wera/page/A761CEE8-FEA0-4B25-86C4-D87C331E24B6?is_byline_deeplink=true&amp;deeplink=A761CEE8-FEA0-4B25-86C4-D87C331E24B6&amp;redirect_store_id=A761CEE8-FEA0-4B25-86C4-D87C331E24B6&amp;lp_asin=B000ZEAP9C&amp;ref_=ast_bln&amp;store_ref=bl_ast_dp_brandLogo_sto" TargetMode="External"/><Relationship Id="rId61" Type="http://schemas.openxmlformats.org/officeDocument/2006/relationships/hyperlink" Target="https://www.amazon.com/stores/Bonavita/page/1F1ECE4A-E9F0-4B16-AFB5-D97304C204DF?is_byline_deeplink=true&amp;deeplink=DFC695E3-22F1-4C99-8D31-14FD0CB0A650&amp;redirect_store_id=1F1ECE4A-E9F0-4B16-AFB5-D97304C204DF&amp;lp_asin=B005YR0F40&amp;ref_=ast_bln&amp;store_ref=bl_ast_dp_brandLogo_sto" TargetMode="External"/><Relationship Id="rId1797" Type="http://schemas.openxmlformats.org/officeDocument/2006/relationships/hyperlink" Target="https://m.media-amazon.com/images/I/81ffZduyhBL._SL1500_.jpg" TargetMode="External"/><Relationship Id="rId64" Type="http://schemas.openxmlformats.org/officeDocument/2006/relationships/hyperlink" Target="https://docs.google.com/document/d/1pP73eve0y9bzWs40Zz8XH6t7JpPTBSW2aIyuJ6RV-dw" TargetMode="External"/><Relationship Id="rId1798" Type="http://schemas.openxmlformats.org/officeDocument/2006/relationships/hyperlink" Target="https://www.amazon.com/gp/product/B0723737MV?&amp;amp;linkCode=ll1&amp;amp;tag=buyitforlife08-20&amp;amp;linkId=73c5c7524f66a3b386e2e7d39e112d72&amp;amp;language=en_US&amp;amp;ref_=as_li_ss_tl" TargetMode="External"/><Relationship Id="rId63" Type="http://schemas.openxmlformats.org/officeDocument/2006/relationships/hyperlink" Target="https://www.amazon.com/dp/B001QTVXCS" TargetMode="External"/><Relationship Id="rId1799" Type="http://schemas.openxmlformats.org/officeDocument/2006/relationships/hyperlink" Target="https://amzn.to/3WFT1ir" TargetMode="External"/><Relationship Id="rId66" Type="http://schemas.openxmlformats.org/officeDocument/2006/relationships/hyperlink" Target="https://docs.google.com/document/d/1fC0ynpNRUcz6B6elA2nRjnf67Zx766GuwCUUNjC_dFg/edit" TargetMode="External"/><Relationship Id="rId65" Type="http://schemas.openxmlformats.org/officeDocument/2006/relationships/hyperlink" Target="https://docs.google.com/document/d/1Js4vfJCs-Tjk6PvKb-Hy4QY0d3QKSHYiG8kgc4xc2SE/edit" TargetMode="External"/><Relationship Id="rId68" Type="http://schemas.openxmlformats.org/officeDocument/2006/relationships/hyperlink" Target="https://www.capresso.com/" TargetMode="External"/><Relationship Id="rId67" Type="http://schemas.openxmlformats.org/officeDocument/2006/relationships/hyperlink" Target="https://docs.google.com/document/d/1_D2WS5OdsV3FZndJPYBSR5_xUyuUNHApESaKVSQW2iY/edit" TargetMode="External"/><Relationship Id="rId60" Type="http://schemas.openxmlformats.org/officeDocument/2006/relationships/hyperlink" Target="https://docs.google.com/document/d/144s4aQfevZvGCFv-TO-M1JD21m0RAy2_NKndo242oiQ/edit" TargetMode="External"/><Relationship Id="rId69" Type="http://schemas.openxmlformats.org/officeDocument/2006/relationships/hyperlink" Target="https://docs.google.com/document/d/1wBWKsOzWcGGUkjI6bMXSjdR0rtjACj0iBpMDpLOTU-M/edit" TargetMode="External"/><Relationship Id="rId1790" Type="http://schemas.openxmlformats.org/officeDocument/2006/relationships/hyperlink" Target="https://www.amazon.com/gp/product/B000ZEAP9C?&amp;amp;linkCode=ll1&amp;amp;tag=buyitforlife08-20&amp;amp;linkId=52f4cfe5960fce81d362e5e14c95d658&amp;amp;language=en_US&amp;amp;ref_=as_li_ss_tl" TargetMode="External"/><Relationship Id="rId1791" Type="http://schemas.openxmlformats.org/officeDocument/2006/relationships/hyperlink" Target="https://amzn.to/4hpDdKj" TargetMode="External"/><Relationship Id="rId1792" Type="http://schemas.openxmlformats.org/officeDocument/2006/relationships/hyperlink" Target="https://docs.google.com/document/d/1Gm1YIwhIxy9ESjlgqKo57FXtJXOui3Ypf1ySHlXWKZs" TargetMode="External"/><Relationship Id="rId1793" Type="http://schemas.openxmlformats.org/officeDocument/2006/relationships/hyperlink" Target="https://docs.google.com/document/d/1s6ca5LcCeacteqBR61zujpwk7Odr41GfcvThq-54np8/edit" TargetMode="External"/><Relationship Id="rId1794" Type="http://schemas.openxmlformats.org/officeDocument/2006/relationships/hyperlink" Target="https://docs.google.com/document/d/1I0lfVOPO7_FeCIvwx84ezQin5eRWlSIuLhC-o8rOyZo/edit" TargetMode="External"/><Relationship Id="rId1795" Type="http://schemas.openxmlformats.org/officeDocument/2006/relationships/hyperlink" Target="https://docs.google.com/document/d/1-x75yLwnQ7IldD_2gAFecxti6zVT0xqI5tFD12O2U6k/edit" TargetMode="External"/><Relationship Id="rId51" Type="http://schemas.openxmlformats.org/officeDocument/2006/relationships/hyperlink" Target="https://docs.google.com/document/d/1e--svlu_hU72Gyx8ULYMk0u8u_1-Am7ooSnhmrKfbf0/edit" TargetMode="External"/><Relationship Id="rId1785" Type="http://schemas.openxmlformats.org/officeDocument/2006/relationships/hyperlink" Target="https://docs.google.com/document/d/1mxkM6NI1F1RA6u8-NbcGHHMP6S-r4fAD7AISmcH3sSM/edit" TargetMode="External"/><Relationship Id="rId50" Type="http://schemas.openxmlformats.org/officeDocument/2006/relationships/hyperlink" Target="https://www.kitchenaid.com" TargetMode="External"/><Relationship Id="rId1786" Type="http://schemas.openxmlformats.org/officeDocument/2006/relationships/hyperlink" Target="https://docs.google.com/document/d/1YEgNoO4qdQTYqgiW8bKu-ra7Nh5IozImBeKUYsKsNrg/edit" TargetMode="External"/><Relationship Id="rId53" Type="http://schemas.openxmlformats.org/officeDocument/2006/relationships/hyperlink" Target="https://m.media-amazon.com/images/I/615kwOY9+3L._AC_SL1280_.jpg" TargetMode="External"/><Relationship Id="rId1787" Type="http://schemas.openxmlformats.org/officeDocument/2006/relationships/hyperlink" Target="https://docs.google.com/document/d/1ZHeY1QYQktSm_W1hNZJxl2rRGXWPV_22OZC1TAC-LEA/edit" TargetMode="External"/><Relationship Id="rId52" Type="http://schemas.openxmlformats.org/officeDocument/2006/relationships/hyperlink" Target="https://www.amazon.com/stores/KitchenAid/page/E0E5CA8C-FED3-4CE0-8CA9-3F4C3B226FD5?lp_asin=B00005UP2P&amp;ref_=ast_bln&amp;store_ref=bl_ast_dp_brandLogo_sto" TargetMode="External"/><Relationship Id="rId1788" Type="http://schemas.openxmlformats.org/officeDocument/2006/relationships/hyperlink" Target="https://www.amazon.com/stores/Kai/page/D85FA3D5-DB18-4F62-94EB-CAED9DFA9620?is_byline_deeplink=true&amp;deeplink=0F3A7755-DB99-491F-A0F3-91DA704CA155&amp;redirect_store_id=D85FA3D5-DB18-4F62-94EB-CAED9DFA9620&amp;lp_asin=B002P90Q58&amp;ref_=ast_bln&amp;store_ref=bl_ast_dp_brandLogo_sto" TargetMode="External"/><Relationship Id="rId55" Type="http://schemas.openxmlformats.org/officeDocument/2006/relationships/hyperlink" Target="https://docs.google.com/document/d/1gqNViD50ifnD994GZe1qSScC8t-LiEGudv_oncC5JXQ" TargetMode="External"/><Relationship Id="rId1789" Type="http://schemas.openxmlformats.org/officeDocument/2006/relationships/hyperlink" Target="https://m.media-amazon.com/images/I/61Fi3sGGwkL._AC_SL1500_.jpg" TargetMode="External"/><Relationship Id="rId54" Type="http://schemas.openxmlformats.org/officeDocument/2006/relationships/hyperlink" Target="https://amzn.to/44SDFe6" TargetMode="External"/><Relationship Id="rId57" Type="http://schemas.openxmlformats.org/officeDocument/2006/relationships/hyperlink" Target="https://docs.google.com/document/d/1nj2M0QBbg10Z6wC2hxOqDgqx8x9AdC_sMAhn7yZfQXA/edit" TargetMode="External"/><Relationship Id="rId56" Type="http://schemas.openxmlformats.org/officeDocument/2006/relationships/hyperlink" Target="https://docs.google.com/document/d/1t1IteqzCMbIoVtwSg4QUWmi3WfrGcCpuZVkexxBhmkI/edit" TargetMode="External"/><Relationship Id="rId59" Type="http://schemas.openxmlformats.org/officeDocument/2006/relationships/hyperlink" Target="https://bonavitabrand.co/" TargetMode="External"/><Relationship Id="rId58" Type="http://schemas.openxmlformats.org/officeDocument/2006/relationships/hyperlink" Target="https://docs.google.com/document/d/10VkOHLHkjntnYHFlcaKCc2LuenANZ3CiCj1a-hBaI3M/edit" TargetMode="External"/><Relationship Id="rId1780" Type="http://schemas.openxmlformats.org/officeDocument/2006/relationships/hyperlink" Target="https://www.amazon.com/s/ref=bl_dp_s_web_0?ie=UTF8&amp;search-alias=aps&amp;field-keywords=byMilwauke" TargetMode="External"/><Relationship Id="rId1781" Type="http://schemas.openxmlformats.org/officeDocument/2006/relationships/hyperlink" Target="https://m.media-amazon.com/images/I/616APJ3BJHL._AC_SL1000_.jpg" TargetMode="External"/><Relationship Id="rId1782" Type="http://schemas.openxmlformats.org/officeDocument/2006/relationships/hyperlink" Target="https://www.amazon.com/gp/product/B002P90Q58?&amp;amp;linkCode=ll1&amp;amp;tag=buyitforlife08-20&amp;amp;linkId=f7bd80dd79286f194e2f460fe8b2a356&amp;amp;language=en_US&amp;amp;ref_=as_li_ss_tl" TargetMode="External"/><Relationship Id="rId1783" Type="http://schemas.openxmlformats.org/officeDocument/2006/relationships/hyperlink" Target="https://amzn.to/48u53CN" TargetMode="External"/><Relationship Id="rId1784" Type="http://schemas.openxmlformats.org/officeDocument/2006/relationships/hyperlink" Target="https://docs.google.com/document/d/1QU1pA3YCO3v9XzV_DB71VVcRj9AytQGLOAIPSsluphw" TargetMode="External"/><Relationship Id="rId2269" Type="http://schemas.openxmlformats.org/officeDocument/2006/relationships/hyperlink" Target="https://docs.google.com/document/d/1X7fqwwAxePgpNSzUs4mqyRvdLuNRT69Rds0ANMs8H2Y/edit" TargetMode="External"/><Relationship Id="rId349" Type="http://schemas.openxmlformats.org/officeDocument/2006/relationships/hyperlink" Target="https://www.mieleusa.com/" TargetMode="External"/><Relationship Id="rId348" Type="http://schemas.openxmlformats.org/officeDocument/2006/relationships/hyperlink" Target="https://docs.google.com/document/d/12RugOXh3z99LaD2kHA861SGIs5lyfKQbldzvj7bWmzw/edit" TargetMode="External"/><Relationship Id="rId347" Type="http://schemas.openxmlformats.org/officeDocument/2006/relationships/hyperlink" Target="https://docs.google.com/document/d/1NfF-2aR4hl9JewUXFjLaExLJ6ZlN1s6KSimMU30-tzw/edit" TargetMode="External"/><Relationship Id="rId346" Type="http://schemas.openxmlformats.org/officeDocument/2006/relationships/hyperlink" Target="https://docs.google.com/document/d/1o9r2HP8S5Tge_E_7f49LQ8hBZGXpPMM37S20W_1KYQw/edit" TargetMode="External"/><Relationship Id="rId3591" Type="http://schemas.openxmlformats.org/officeDocument/2006/relationships/hyperlink" Target="https://docs.google.com/document/d/1Kcb9r0je_9-ZJrfrWQfIEUf9HJkFFhVFHs2cgcbOoJ0/edit" TargetMode="External"/><Relationship Id="rId2260" Type="http://schemas.openxmlformats.org/officeDocument/2006/relationships/hyperlink" Target="https://docs.google.com/document/d/1xdKvm-FnSj1SbZZfKQEL0dyvtyCRcJXmaJ5O0ONm8VY/edit" TargetMode="External"/><Relationship Id="rId3590" Type="http://schemas.openxmlformats.org/officeDocument/2006/relationships/hyperlink" Target="https://docs.google.com/document/d/1TuJskha2KQ7Buebicdk2JjhP0c0PimHo286l7enfg1s/edit" TargetMode="External"/><Relationship Id="rId341" Type="http://schemas.openxmlformats.org/officeDocument/2006/relationships/hyperlink" Target="https://www.amazon.com/stores/Kai/page/D85FA3D5-DB18-4F62-94EB-CAED9DFA9620?is_byline_deeplink=true&amp;deeplink=D85FA3D5-DB18-4F62-94EB-CAED9DFA9620&amp;redirect_store_id=D85FA3D5-DB18-4F62-94EB-CAED9DFA9620&amp;lp_asin=B004MN72VG&amp;ref_=ast_bln&amp;store_ref=bl_ast_dp_brandLogo_sto" TargetMode="External"/><Relationship Id="rId2261" Type="http://schemas.openxmlformats.org/officeDocument/2006/relationships/hyperlink" Target="https://docs.google.com/document/d/1MNINYWio8u1uqiIkxnQH6ong6vxMMHwapVQL3zSXamc/edit" TargetMode="External"/><Relationship Id="rId3593" Type="http://schemas.openxmlformats.org/officeDocument/2006/relationships/hyperlink" Target="https://m.media-amazon.com/images/I/61qy8gjLUbL._AC_SL1500_.jpg" TargetMode="External"/><Relationship Id="rId340" Type="http://schemas.openxmlformats.org/officeDocument/2006/relationships/hyperlink" Target="https://docs.google.com/document/d/1RH9Ou5JtemRQiBshaQO-swxdWwdPzINpYgmKaA23Qao/edit" TargetMode="External"/><Relationship Id="rId2262" Type="http://schemas.openxmlformats.org/officeDocument/2006/relationships/hyperlink" Target="https://www.amazon.com/stores/Brother/page/A79BEE12-B7FD-455B-A657-DBE58AF83B36?lp_asin=B0D2Z42BW2&amp;ref_=ast_bln&amp;store_ref=bl_ast_dp_brandLogo_sto" TargetMode="External"/><Relationship Id="rId3592" Type="http://schemas.openxmlformats.org/officeDocument/2006/relationships/hyperlink" Target="https://www.amazon.com/stores/All-Clad/page/55CFBD95-4806-4133-B83B-4A0F4B643884?lp_asin=B00FUF5K8W&amp;ref_=ast_bln&amp;store_ref=bl_ast_dp_brandLogo_sto" TargetMode="External"/><Relationship Id="rId2263" Type="http://schemas.openxmlformats.org/officeDocument/2006/relationships/hyperlink" Target="https://m.media-amazon.com/images/I/61pZPtTbHJL._AC_SL1500_.jpg" TargetMode="External"/><Relationship Id="rId3595" Type="http://schemas.openxmlformats.org/officeDocument/2006/relationships/hyperlink" Target="https://amzn.to/48cfMBn" TargetMode="External"/><Relationship Id="rId2264" Type="http://schemas.openxmlformats.org/officeDocument/2006/relationships/hyperlink" Target="https://www.amazon.com/Zojirushi-ZLC30-Micom-Toaster-Black/dp/B08BJGZGKM?&amp;amp;linkCode=ll1&amp;amp;tag=buyitforlife08-20&amp;amp;linkId=b68991c34ca46d500e4b8d64d9e86432&amp;amp;language=en_US&amp;amp;ref_=as_li_ss_tl" TargetMode="External"/><Relationship Id="rId3594" Type="http://schemas.openxmlformats.org/officeDocument/2006/relationships/hyperlink" Target="https://www.amazon.com/Staub-11024105-Round-Cocotte-Turquoise/dp/B07F936GJD/ref=sr_1_1_mod_primary_new?crid=29X9UXHJA7JCX&amp;dib=eyJ2IjoiMSJ9._GzpeZsYJMvAoZLHnh3XmlE9ee8v5W_6A_umvWZmgA9IR6LfeVb3etIXRLuf7vHjJbwCGU3VRO3zT8vDajoC_WXhJIDvqBkcJ9HXjcT880IovymzWDeGrljvEF0YTmJwerajQ5FcV0b83MLtFfnejNz6NQcjDupkpWuY1hqU6xXiwFXAjLqBpNuITL_-STU2umqEKyThJrid4kRt09hn9MCGgDnrLVOPQrit-FE6BqtsXWZ7AJkh5lf3C8dM9B-ku1JnBSd3wtp-WXAnDSZjKLc0rz4UCQWdPzBJvH2p2e0.V0rZKrRkNqzdDIgwnZxiyatiB8vjbX0MqYc3BMh4bRA&amp;dib_tag=se&amp;keywords=Staub+Cast+Iron+Cocotte&amp;qid=1764517866&amp;sbo=RZvfv%2F%2FHxDF%2BO5021pAnSA%3D%3D&amp;sprefix=staub+cast+iron+cocotte%2Caps%2C669&amp;sr=8-1" TargetMode="External"/><Relationship Id="rId345" Type="http://schemas.openxmlformats.org/officeDocument/2006/relationships/hyperlink" Target="https://docs.google.com/document/d/1fjdARCKKluFjsvtKSvSbUI-SfvMsjmPM2-wBinKlyDw" TargetMode="External"/><Relationship Id="rId2265" Type="http://schemas.openxmlformats.org/officeDocument/2006/relationships/hyperlink" Target="https://amzn.to/3IqYJRK" TargetMode="External"/><Relationship Id="rId3597" Type="http://schemas.openxmlformats.org/officeDocument/2006/relationships/hyperlink" Target="https://docs.google.com/document/d/1_C8q4Hp_hIXSADrmxt-b1Mx4fr2MNh_lEJeziBfJXyc/edit" TargetMode="External"/><Relationship Id="rId344" Type="http://schemas.openxmlformats.org/officeDocument/2006/relationships/hyperlink" Target="https://amzn.to/4mDHmvL" TargetMode="External"/><Relationship Id="rId2266" Type="http://schemas.openxmlformats.org/officeDocument/2006/relationships/hyperlink" Target="https://docs.google.com/document/d/1t813dNjEF6RflNCZXNVGyLN-nLxR0DvgBCIPR-0ryoo" TargetMode="External"/><Relationship Id="rId3596" Type="http://schemas.openxmlformats.org/officeDocument/2006/relationships/hyperlink" Target="https://docs.google.com/document/d/1FSp5AlrKPbgtSF7I62m2G1DUG1TjvkpOHcGOBGJBFTw" TargetMode="External"/><Relationship Id="rId343" Type="http://schemas.openxmlformats.org/officeDocument/2006/relationships/hyperlink" Target="https://www.amazon.com/dp/B07P97CD5T" TargetMode="External"/><Relationship Id="rId2267" Type="http://schemas.openxmlformats.org/officeDocument/2006/relationships/hyperlink" Target="https://docs.google.com/document/d/1rwq6V6U4aUPGUUfEjeBZr5xhFViKceXsPcKNl-xZ3hA/edit" TargetMode="External"/><Relationship Id="rId3599" Type="http://schemas.openxmlformats.org/officeDocument/2006/relationships/hyperlink" Target="https://docs.google.com/document/d/1cy--LbjrA24WwtTD9HsKYDqnYAp2HbxHP1G1gYJHvvs/edit" TargetMode="External"/><Relationship Id="rId342" Type="http://schemas.openxmlformats.org/officeDocument/2006/relationships/hyperlink" Target="https://m.media-amazon.com/images/I/61-SL2PQBuL._AC_SL1500_.jpg" TargetMode="External"/><Relationship Id="rId2268" Type="http://schemas.openxmlformats.org/officeDocument/2006/relationships/hyperlink" Target="https://docs.google.com/document/d/1jEjr53FrJ4Z3t0cC_raqfLCLC_d2Wy4UZJIVYlYSCFc/edit" TargetMode="External"/><Relationship Id="rId3598" Type="http://schemas.openxmlformats.org/officeDocument/2006/relationships/hyperlink" Target="https://docs.google.com/document/d/15RoApEPilFPN_0b4pH82oDrf4Jgzm0M3u4gCAsx7d70/edit" TargetMode="External"/><Relationship Id="rId2258" Type="http://schemas.openxmlformats.org/officeDocument/2006/relationships/hyperlink" Target="https://docs.google.com/document/d/1CbJVzINA_jyjuWIa8_WVtVQjEP_GNixki-pf8j_pYdk/edit" TargetMode="External"/><Relationship Id="rId2259" Type="http://schemas.openxmlformats.org/officeDocument/2006/relationships/hyperlink" Target="https://docs.google.com/document/d/13oMeKAvMFAVhpvAo7ShBytRymiePsfQVIZia3t9fiTk/edit" TargetMode="External"/><Relationship Id="rId3589" Type="http://schemas.openxmlformats.org/officeDocument/2006/relationships/hyperlink" Target="https://docs.google.com/document/d/1kmrK-DnSOcKpZ8hGXQvz90MBh8r1unPgPGpIyjXTYZs/edit" TargetMode="External"/><Relationship Id="rId338" Type="http://schemas.openxmlformats.org/officeDocument/2006/relationships/hyperlink" Target="https://docs.google.com/document/d/1b_SyyhqV_Ng19kw1ttO1BCNM7CctDWn1fHxRYG9vhhE/edit" TargetMode="External"/><Relationship Id="rId337" Type="http://schemas.openxmlformats.org/officeDocument/2006/relationships/hyperlink" Target="https://docs.google.com/document/d/1Sqml0e6o8jXHvrHvQuZ-DDv76JiUaB8M3x7PUXujJ9o/edit" TargetMode="External"/><Relationship Id="rId336" Type="http://schemas.openxmlformats.org/officeDocument/2006/relationships/hyperlink" Target="https://docs.google.com/document/d/1NbfsGiwoi1NvI2IJTwWasPo9PW_PcHMnFrYOWji2jBE" TargetMode="External"/><Relationship Id="rId335" Type="http://schemas.openxmlformats.org/officeDocument/2006/relationships/hyperlink" Target="https://amzn.to/4muzf4e" TargetMode="External"/><Relationship Id="rId3580" Type="http://schemas.openxmlformats.org/officeDocument/2006/relationships/hyperlink" Target="https://docs.google.com/document/d/1uywl5_eP_iYxJAkUhs-08cn7Qtu21wtEaJN0C7SJEMw/edit" TargetMode="External"/><Relationship Id="rId339" Type="http://schemas.openxmlformats.org/officeDocument/2006/relationships/hyperlink" Target="https://www.kai-group.com/global/en/" TargetMode="External"/><Relationship Id="rId330" Type="http://schemas.openxmlformats.org/officeDocument/2006/relationships/hyperlink" Target="https://www.lamy.com/" TargetMode="External"/><Relationship Id="rId2250" Type="http://schemas.openxmlformats.org/officeDocument/2006/relationships/hyperlink" Target="https://docs.google.com/document/d/1nAjGW1PyIjihiPQEhDo1LOGqrOfrIfs2wMbYBNUS8Do/edit" TargetMode="External"/><Relationship Id="rId3582" Type="http://schemas.openxmlformats.org/officeDocument/2006/relationships/hyperlink" Target="https://docs.google.com/document/d/12bDDvmm3saEiqM8LtAXCXzB3Sr7qYgXfK-CU4TX1tJI/edit" TargetMode="External"/><Relationship Id="rId2251" Type="http://schemas.openxmlformats.org/officeDocument/2006/relationships/hyperlink" Target="https://docs.google.com/document/d/1CQI1GVfic4JX3oT7oJfJF5x3Lz1JjiGxEP7phbL4gU8/edit" TargetMode="External"/><Relationship Id="rId3581" Type="http://schemas.openxmlformats.org/officeDocument/2006/relationships/hyperlink" Target="https://docs.google.com/document/d/1k_s8jx-VXmW0Tw-U7yBvrGFNzcYREdmqBCihHSbnVb4/edit" TargetMode="External"/><Relationship Id="rId2252" Type="http://schemas.openxmlformats.org/officeDocument/2006/relationships/hyperlink" Target="https://docs.google.com/document/d/1wZWQId3FS1zCKujodvONQKqb1c8eEZWbE1tcpjAbTx8/edit" TargetMode="External"/><Relationship Id="rId3584" Type="http://schemas.openxmlformats.org/officeDocument/2006/relationships/hyperlink" Target="https://www.amazon.com/stores/KleinTools/page/101B9B74-F1AC-43B9-9121-EA560DCC118E?lp_asin=B09LHTKKMY&amp;ref_=ast_bln&amp;store_ref=bl_ast_dp_brandLogo_sto" TargetMode="External"/><Relationship Id="rId2253" Type="http://schemas.openxmlformats.org/officeDocument/2006/relationships/hyperlink" Target="https://www.amazon.com/stores/PLANO%C2%AEOutdoors/page/9B1D1FA1-444B-4C1F-84EC-11EBB2812CE2?lp_asin=B09S1S5PT7&amp;ref_=ast_bln" TargetMode="External"/><Relationship Id="rId3583" Type="http://schemas.openxmlformats.org/officeDocument/2006/relationships/hyperlink" Target="https://docs.google.com/document/d/1zLDpZ-iEU4l7eQmVsnNrY7CGV7bnvkETF3Lz5wYlEzU/edit" TargetMode="External"/><Relationship Id="rId334" Type="http://schemas.openxmlformats.org/officeDocument/2006/relationships/hyperlink" Target="https://www.amazon.com/dp/B004MN72VG" TargetMode="External"/><Relationship Id="rId2254" Type="http://schemas.openxmlformats.org/officeDocument/2006/relationships/hyperlink" Target="https://m.media-amazon.com/images/I/A1zd7ZjkMNL._AC_SL1500_.jpg" TargetMode="External"/><Relationship Id="rId3586" Type="http://schemas.openxmlformats.org/officeDocument/2006/relationships/hyperlink" Target="https://www.amazon.com/All-Clad-Stainless-Dishwasher-Tri-Ply-Bonded/dp/B00FUF5K8W/ref=sr_1_1?crid=3TEFOUWCVY8K9&amp;dib=eyJ2IjoiMSJ9.kg4EnFARaqSLZUfmthUNzUBEnUs4ebP0OJjT6oc-DX4Y3Y0miYT7PxABV7nsYX1haIRZnAJK3EUKutuWHQTNkOelvBY5N8LzzDAUcclT90L8uFQU3tYDPKf2uUzDZaEBrVM4dT_4Kmzy9F_BYcLUbEi9doa-4mk-gx38260dNIF_7iEHU3XOLAdpuaJoROfFtby83qmsqFbuxnYlYyAVGgMJdZ5MzUOzF0i7x5Ot5ppdxV_WhQO4ci54Q6hTgWuE851M9J5ACuQ9AQ6UigAWyW17BUcYWrBAUdpaOoEpRyo.kUFzzIbpL4xaN_Jr3PaE0z3NQY8HCersBjV6Iv66ZD4&amp;dib_tag=se&amp;keywords=All-Clad+D3+Stainless+Fry+Pan&amp;qid=1764517749&amp;sprefix=all-clad+d3+stainless+fry+pan%2Caps%2C834&amp;sr=8-1" TargetMode="External"/><Relationship Id="rId333" Type="http://schemas.openxmlformats.org/officeDocument/2006/relationships/hyperlink" Target="https://m.media-amazon.com/images/I/51I3pR+LGzL._AC_SL1500_.jpg" TargetMode="External"/><Relationship Id="rId2255" Type="http://schemas.openxmlformats.org/officeDocument/2006/relationships/hyperlink" Target="https://www.amazon.com/Brother-PT-E310BTVP-Handheld-Industrial-Bluetooth/dp/B0D2Z42BW2?dib=eyJ2IjoiMSJ9.Pwt74wxXSZIyZiPHofIERwVDgp2JZfHQZKlH_Z4XwgyhtqbnrkD0yjLCBBDsTy-PGKWc2s3FzBP2obhE6mVEwGBUSdX0kfAAYkskKL9iYMrCTjWQ_2glg0ubOzt7wTmRUxykjy8EHi4P0jEzUyDUPWBWA6MU6Ua41R0KtytC3pOpNHVv5pnoNScV75_g3IBvBa5CNAQLYq0DHA2IoSjhn_2ivpn6OBVU27QM7QCj134.f6dQR7EMyDexfdm3_0BTWn30FGDQn1wosy7sRsuuQcE&amp;amp;dib_tag=se&amp;amp;keywords=Brother%2BPTE300&amp;amp;qid=1749836708&amp;amp;sr=8-1&amp;amp;th=1&amp;amp;linkCode=ll1&amp;amp;tag=buyitforlife08-20&amp;amp;linkId=4a7cb470004b2b83da230ecdc1618227&amp;amp;language=en_US&amp;amp;ref_=as_li_ss_tl" TargetMode="External"/><Relationship Id="rId3585" Type="http://schemas.openxmlformats.org/officeDocument/2006/relationships/hyperlink" Target="https://m.media-amazon.com/images/I/41It6OLRg7L._AC_SL1000_.jpg" TargetMode="External"/><Relationship Id="rId332" Type="http://schemas.openxmlformats.org/officeDocument/2006/relationships/hyperlink" Target="https://www.amazon.com/stores/LAMY/page/B74B98F3-7468-48A4-A5D8-D000CEB273DD?is_byline_deeplink=true&amp;deeplink=F9F0BA66-7265-47B1-83DD-7D4916C75000&amp;redirect_store_id=B74B98F3-7468-48A4-A5D8-D000CEB273DD&amp;lp_asin=B00133X1V8&amp;ref_=ast_bln&amp;store_ref=bl_ast_dp_brandLogo_sto" TargetMode="External"/><Relationship Id="rId2256" Type="http://schemas.openxmlformats.org/officeDocument/2006/relationships/hyperlink" Target="https://amzn.to/46s0VAB" TargetMode="External"/><Relationship Id="rId3588" Type="http://schemas.openxmlformats.org/officeDocument/2006/relationships/hyperlink" Target="https://docs.google.com/document/d/1CbKsH-yadFSWlzt4qiNkxWTTmA8W8qlaXwV8pQIBu70" TargetMode="External"/><Relationship Id="rId331" Type="http://schemas.openxmlformats.org/officeDocument/2006/relationships/hyperlink" Target="https://docs.google.com/document/d/1YLp5JCQeHW0P3_Djv25xsaZe4VyTyNL04yfQ5vQGeFU/edit" TargetMode="External"/><Relationship Id="rId2257" Type="http://schemas.openxmlformats.org/officeDocument/2006/relationships/hyperlink" Target="https://docs.google.com/document/d/1HgoUadqKT1d0knu0F-3EP_tX64n-h_jxyvUIC7PjHqA" TargetMode="External"/><Relationship Id="rId3587" Type="http://schemas.openxmlformats.org/officeDocument/2006/relationships/hyperlink" Target="https://amzn.to/4irmfeZ" TargetMode="External"/><Relationship Id="rId370" Type="http://schemas.openxmlformats.org/officeDocument/2006/relationships/hyperlink" Target="https://www.amazon.com/stores/Sportneer/page/C149E9A5-8CCE-46D8-8DAE-E6A6A6499E49?is_byline_deeplink=true&amp;deeplink=7D34F228-B8FF-4B7E-9914-9F43709525B1&amp;redirect_store_id=C149E9A5-8CCE-46D8-8DAE-E6A6A6499E49&amp;lp_asin=B01MY6VVWU&amp;ref_=ast_bln&amp;store_ref=bl_ast_dp_brandLogo_sto" TargetMode="External"/><Relationship Id="rId369" Type="http://schemas.openxmlformats.org/officeDocument/2006/relationships/hyperlink" Target="https://docs.google.com/document/d/1DK_DLZHFmY5LYm5GInO7EQErP0GyVQI3kOGaE8ohTCs/edit" TargetMode="External"/><Relationship Id="rId368" Type="http://schemas.openxmlformats.org/officeDocument/2006/relationships/hyperlink" Target="https://www.sportneer.com" TargetMode="External"/><Relationship Id="rId2280" Type="http://schemas.openxmlformats.org/officeDocument/2006/relationships/hyperlink" Target="https://www.amazon.com/TOTO/b/ref=bl_dp_s_web_11263386011?ie=UTF8&amp;node=11263386011&amp;field-lbr_brands_browse-bin=TOTO" TargetMode="External"/><Relationship Id="rId2281" Type="http://schemas.openxmlformats.org/officeDocument/2006/relationships/hyperlink" Target="https://m.media-amazon.com/images/I/61bfhN3oraS._AC_SL1500_.jpg" TargetMode="External"/><Relationship Id="rId2282" Type="http://schemas.openxmlformats.org/officeDocument/2006/relationships/hyperlink" Target="https://www.amazon.com/Panasonic-Countertop-Commercial-NE-1054F-Programmable/dp/B005GSPVHS?th=1&amp;amp;linkCode=ll1&amp;amp;tag=buyitforlife08-20&amp;amp;linkId=2d512f4712cdc3b4fc6a11a219c2977f&amp;amp;language=en_US&amp;amp;ref_=as_li_ss_tl" TargetMode="External"/><Relationship Id="rId363" Type="http://schemas.openxmlformats.org/officeDocument/2006/relationships/hyperlink" Target="https://www.amazon.com/dp/B01MY6VVWU" TargetMode="External"/><Relationship Id="rId2283" Type="http://schemas.openxmlformats.org/officeDocument/2006/relationships/hyperlink" Target="https://amzn.to/3Vlo7LP" TargetMode="External"/><Relationship Id="rId362" Type="http://schemas.openxmlformats.org/officeDocument/2006/relationships/hyperlink" Target="https://m.media-amazon.com/images/I/51kiAIRNbQL._AC_SL1000_.jpg" TargetMode="External"/><Relationship Id="rId2284" Type="http://schemas.openxmlformats.org/officeDocument/2006/relationships/hyperlink" Target="https://docs.google.com/document/d/1kbTlyWWF_7EKY31D1uyfhhL5PzCTzu7a5dorT-3cSTE" TargetMode="External"/><Relationship Id="rId361" Type="http://schemas.openxmlformats.org/officeDocument/2006/relationships/hyperlink" Target="https://www.amazon.com/stores/Pendleton/page/70DE16EA-403B-4565-A2B6-3B60C5F35285?is_byline_deeplink=true&amp;deeplink=D3B5A4FF-ECF6-40EF-8B86-E412E9086C7E&amp;redirect_store_id=70DE16EA-403B-4565-A2B6-3B60C5F35285&amp;lp_asin=B003EQ4AY4&amp;ref_=ast_bln&amp;store_ref=bl_ast_dp_brandLogo_sto" TargetMode="External"/><Relationship Id="rId2285" Type="http://schemas.openxmlformats.org/officeDocument/2006/relationships/hyperlink" Target="https://docs.google.com/document/d/1JYt-ZstIgVMaeCqlw0R54_gJDuPsQGIxj4Lyjo2lrXg/edit" TargetMode="External"/><Relationship Id="rId360" Type="http://schemas.openxmlformats.org/officeDocument/2006/relationships/hyperlink" Target="https://docs.google.com/document/d/1bp_e_AlPyh_74iPCKgTOnX2GCWSJ7OCPbRpdWakrsrc/edit" TargetMode="External"/><Relationship Id="rId2286" Type="http://schemas.openxmlformats.org/officeDocument/2006/relationships/hyperlink" Target="https://docs.google.com/document/d/1iqhEgycldAUWevLusoPcGGY2nLhCEHrslXpK_-UYXgc/edit" TargetMode="External"/><Relationship Id="rId367" Type="http://schemas.openxmlformats.org/officeDocument/2006/relationships/hyperlink" Target="https://docs.google.com/document/d/1F3TG_8TaWCAHk8_45Jp5SLostSgmDGaW4mB_ZL5DdxY/edit" TargetMode="External"/><Relationship Id="rId2287" Type="http://schemas.openxmlformats.org/officeDocument/2006/relationships/hyperlink" Target="https://docs.google.com/document/d/1G0MGgjlDhHkNFLriuOtE8ETAgxnJ0uiyFRdfOgg28CE/edit" TargetMode="External"/><Relationship Id="rId366" Type="http://schemas.openxmlformats.org/officeDocument/2006/relationships/hyperlink" Target="https://docs.google.com/document/d/1W2fvuYdVDF-A-5eP7abCgezcJYLeDgCnHcFFeCWT4dI/edit" TargetMode="External"/><Relationship Id="rId2288" Type="http://schemas.openxmlformats.org/officeDocument/2006/relationships/hyperlink" Target="https://docs.google.com/document/d/17SgtL6GKZf30uUEWc-UfgEiIPbNzMC77EpZjGjh1smM/edit" TargetMode="External"/><Relationship Id="rId365" Type="http://schemas.openxmlformats.org/officeDocument/2006/relationships/hyperlink" Target="https://docs.google.com/document/d/1LcnmoNPGxHKzKBfHZgLqhUaXg6Cj5Ck6looazRu_ufo" TargetMode="External"/><Relationship Id="rId2289" Type="http://schemas.openxmlformats.org/officeDocument/2006/relationships/hyperlink" Target="https://www.amazon.com/stores/Panasonic/page/F6906AE2-27F4-463F-8810-41DB8D93F02B?lp_asin=B005GSPVHS&amp;ref_=ast_bln&amp;store_ref=bl_ast_dp_brandLogo_sto" TargetMode="External"/><Relationship Id="rId364" Type="http://schemas.openxmlformats.org/officeDocument/2006/relationships/hyperlink" Target="https://amzn.to/3JoXS44" TargetMode="External"/><Relationship Id="rId95" Type="http://schemas.openxmlformats.org/officeDocument/2006/relationships/hyperlink" Target="https://fieldcompany.com/" TargetMode="External"/><Relationship Id="rId94" Type="http://schemas.openxmlformats.org/officeDocument/2006/relationships/hyperlink" Target="https://docs.google.com/document/d/1gsvCLjcv5KJ8Hr91Xs5pwc15PrBKFEAmEYEOOn8Dz-o/edit" TargetMode="External"/><Relationship Id="rId97" Type="http://schemas.openxmlformats.org/officeDocument/2006/relationships/hyperlink" Target="https://www.amazon.com/stores/FieldCompany/page/929D4551-F7CF-45B4-B62B-2CB22830FBD9?lp_asin=B0C62Z1MTW&amp;ref_=ast_bln&amp;store_ref=bl_ast_dp_brandLogo_sto" TargetMode="External"/><Relationship Id="rId96" Type="http://schemas.openxmlformats.org/officeDocument/2006/relationships/hyperlink" Target="https://docs.google.com/document/d/1-VPtF3voVb-Veccsf4OzVeMaiG1-oJGi1kDBsHYTL0I/edit" TargetMode="External"/><Relationship Id="rId99" Type="http://schemas.openxmlformats.org/officeDocument/2006/relationships/hyperlink" Target="https://amzn.to/45jEvAY" TargetMode="External"/><Relationship Id="rId98" Type="http://schemas.openxmlformats.org/officeDocument/2006/relationships/hyperlink" Target="https://m.media-amazon.com/images/I/51Gl77M37jL._AC_SL1500_.jpg" TargetMode="External"/><Relationship Id="rId91" Type="http://schemas.openxmlformats.org/officeDocument/2006/relationships/hyperlink" Target="https://docs.google.com/document/d/1EX7MRe_-gVNIE3kxgvArShxrQpE-fq_-6_h-CfN3bN4" TargetMode="External"/><Relationship Id="rId90" Type="http://schemas.openxmlformats.org/officeDocument/2006/relationships/hyperlink" Target="https://amzn.to/46IGuRL" TargetMode="External"/><Relationship Id="rId93" Type="http://schemas.openxmlformats.org/officeDocument/2006/relationships/hyperlink" Target="https://docs.google.com/document/d/1zfr1HyyMTdIvDGZsrrPdKhoCU5WUqavRBY3kJi2cnoI/edit" TargetMode="External"/><Relationship Id="rId92" Type="http://schemas.openxmlformats.org/officeDocument/2006/relationships/hyperlink" Target="https://docs.google.com/document/d/1Q4z35pCHUacRsYoTkclgM7d9wNXvNNfZvkGj_shACJ0/edit" TargetMode="External"/><Relationship Id="rId359" Type="http://schemas.openxmlformats.org/officeDocument/2006/relationships/hyperlink" Target="https://pendletonwoolenmills.eu/" TargetMode="External"/><Relationship Id="rId358" Type="http://schemas.openxmlformats.org/officeDocument/2006/relationships/hyperlink" Target="https://docs.google.com/document/d/1PuaZ95Dv0bGPz6m_k_tjR3wy38k1y5uAsa_CdDUdrQ4/edit" TargetMode="External"/><Relationship Id="rId357" Type="http://schemas.openxmlformats.org/officeDocument/2006/relationships/hyperlink" Target="https://docs.google.com/document/d/1oYsa97FLLpOs82DSuyiJzIPrJLr3dG5aAZrJcATLH3U/edit" TargetMode="External"/><Relationship Id="rId2270" Type="http://schemas.openxmlformats.org/officeDocument/2006/relationships/hyperlink" Target="https://docs.google.com/document/d/1QBE0KyOtBFJwguW0hj0enFhqPtA7W_K4o5iLohiO0gI/edit" TargetMode="External"/><Relationship Id="rId2271" Type="http://schemas.openxmlformats.org/officeDocument/2006/relationships/hyperlink" Target="https://www.amazon.com/stores/Zojirushi/page/4D091DFE-7D4F-4118-A704-C389FBA53C4E?lp_asin=B08BJGZGKM&amp;ref_=ast_bln&amp;store_ref=bl_ast_dp_brandLogo_sto" TargetMode="External"/><Relationship Id="rId352" Type="http://schemas.openxmlformats.org/officeDocument/2006/relationships/hyperlink" Target="https://m.media-amazon.com/images/I/61hWP9f69CL._AC_SL1500_.jpg" TargetMode="External"/><Relationship Id="rId2272" Type="http://schemas.openxmlformats.org/officeDocument/2006/relationships/hyperlink" Target="https://m.media-amazon.com/images/I/51MK-OmyU8L._AC_SL1440_.jpg" TargetMode="External"/><Relationship Id="rId351" Type="http://schemas.openxmlformats.org/officeDocument/2006/relationships/hyperlink" Target="https://www.amazon.com/stores/Miele/page/832EC43E-4B13-45EB-9B8E-6E49611C9237?is_byline_deeplink=true&amp;deeplink=D931458C-2983-4951-859F-3AE0A2415B04&amp;redirect_store_id=832EC43E-4B13-45EB-9B8E-6E49611C9237&amp;lp_asin=B07P97CD5T&amp;ref_=ast_bln&amp;store_ref=bl_ast_dp_brandLogo_sto" TargetMode="External"/><Relationship Id="rId2273" Type="http://schemas.openxmlformats.org/officeDocument/2006/relationships/hyperlink" Target="https://www.amazon.com/TOTO-Two-Piece-Elongated-TORNADO-CEFIONTECT/dp/B0999NM6CH/ref=sr_1_1?crid=23PBA50Z4I00N&amp;dib=eyJ2IjoiMSJ9.4Gtn30M7iAo656F3wCc1hIWqKolzkUsEVJP4lcXK1EIeVBCZj33WpBesgges99wcjmScKA-O2d_3ojEn7Bba2fbuPLYvGCsg09Qzpu40KzuXMkjiMp7dEYFOPq0own5mF-M6ILsbCVLQb5QrsuatO34GphxW7kTzbisK_6qGO-x5EFhdKcOSeo-77MzgInUQ0O8n8Ul9mGDbaAEF1yRC1DWYycNVSnrEuG7Sav2BRFhd1v36t01pP26huQtasLUjN8Yfl4Pd7RKZnJv9dAKN6Bc4Ba9xHUT307LKJjig2XY.cn17cev-czFVvsSLgZ9Q_fDAakbfQ3xxVRbkJTdcl9I&amp;dib_tag=se&amp;keywords=toto+drake&amp;linkCode=ll2&amp;linkId=174cbff5c748fc0f3c3d273ba12d0e39&amp;qid=1758267056&amp;sprefix=toto+drake%2Caps%2C98&amp;sr=8-1" TargetMode="External"/><Relationship Id="rId350" Type="http://schemas.openxmlformats.org/officeDocument/2006/relationships/hyperlink" Target="https://docs.google.com/document/d/1oi5UDEtTLJ9uMzLNWKoSBpjDrVg80C9aRiG3zuWHsuc/edit" TargetMode="External"/><Relationship Id="rId2274" Type="http://schemas.openxmlformats.org/officeDocument/2006/relationships/hyperlink" Target="https://amzn.to/4nIUSyF" TargetMode="External"/><Relationship Id="rId2275" Type="http://schemas.openxmlformats.org/officeDocument/2006/relationships/hyperlink" Target="https://docs.google.com/document/d/1r3nVGmY1ArJyeXYREMbhoml9xjJRU-ZkmeajoveBO6w" TargetMode="External"/><Relationship Id="rId356" Type="http://schemas.openxmlformats.org/officeDocument/2006/relationships/hyperlink" Target="https://docs.google.com/document/d/16RfEsnmHVGntbyEDpa529zm1bkWDjn1mXW7GHfBjsss/edit" TargetMode="External"/><Relationship Id="rId2276" Type="http://schemas.openxmlformats.org/officeDocument/2006/relationships/hyperlink" Target="https://docs.google.com/document/d/1JVzWD00Ln8O3HJDrIkzJXnCc_S7e5m4lI0huhz8njj8/edit" TargetMode="External"/><Relationship Id="rId355" Type="http://schemas.openxmlformats.org/officeDocument/2006/relationships/hyperlink" Target="https://docs.google.com/document/d/1qlPE369MS3mTjb54u3dF4-m1LL1Jl9Gz91h9aP9uOeg" TargetMode="External"/><Relationship Id="rId2277" Type="http://schemas.openxmlformats.org/officeDocument/2006/relationships/hyperlink" Target="https://docs.google.com/document/d/1b_Ofgursq0Ix3f-E6tPD8AXUH5Vf1m4-lvh2zezuEjw/edit" TargetMode="External"/><Relationship Id="rId354" Type="http://schemas.openxmlformats.org/officeDocument/2006/relationships/hyperlink" Target="https://amzn.to/4liPjVQ" TargetMode="External"/><Relationship Id="rId2278" Type="http://schemas.openxmlformats.org/officeDocument/2006/relationships/hyperlink" Target="https://docs.google.com/document/d/1r1SVCDgg4fBoABD11lQ-ma7xP2ZJAM9KPooa_fg29NM/edit" TargetMode="External"/><Relationship Id="rId353" Type="http://schemas.openxmlformats.org/officeDocument/2006/relationships/hyperlink" Target="https://www.amazon.com/dp/B003EQ4AY4" TargetMode="External"/><Relationship Id="rId2279" Type="http://schemas.openxmlformats.org/officeDocument/2006/relationships/hyperlink" Target="https://docs.google.com/document/d/1YfSpbNgdeAraFkRkFR3KTH7lRYgMfKfm_cfXroISpzs/edit" TargetMode="External"/><Relationship Id="rId2225" Type="http://schemas.openxmlformats.org/officeDocument/2006/relationships/hyperlink" Target="https://docs.google.com/document/d/1CTC7GuvDDW7G5989pKS1hGrRxgisy4m6WysLAvImQCU/edit" TargetMode="External"/><Relationship Id="rId3557" Type="http://schemas.openxmlformats.org/officeDocument/2006/relationships/hyperlink" Target="https://www.amazon.com/stores/DEWALT/page/69079407-0204-4E31-BC82-4014894B3667?lp_asin=B00P4TF3M2&amp;ref_=ast_bln&amp;store_ref=bl_ast_dp_brandLogo_sto" TargetMode="External"/><Relationship Id="rId2226" Type="http://schemas.openxmlformats.org/officeDocument/2006/relationships/hyperlink" Target="https://www.amazon.com/stores/EaglesNestOutfitters/page/9C619E6C-7A52-4471-B6A6-E146A340192E?is_byline_deeplink=true&amp;deeplink=91F217F6-C35D-4AC8-85BF-785A7CFA2CFB&amp;redirect_store_id=9C619E6C-7A52-4471-B6A6-E146A340192E&amp;lp_asin=B09KNX71RZ&amp;ref_=ast_bln&amp;store_ref=bl_ast_dp_brandLogo_sto" TargetMode="External"/><Relationship Id="rId3556" Type="http://schemas.openxmlformats.org/officeDocument/2006/relationships/hyperlink" Target="https://docs.google.com/document/d/1ReVxbAxqpQyGNoajhBVEcG7hACqyZWnXnE3n0pPVaPI/edit" TargetMode="External"/><Relationship Id="rId2227" Type="http://schemas.openxmlformats.org/officeDocument/2006/relationships/hyperlink" Target="https://m.media-amazon.com/images/I/71hsY0oQYKL._AC_SL1500_.jpg" TargetMode="External"/><Relationship Id="rId3559" Type="http://schemas.openxmlformats.org/officeDocument/2006/relationships/hyperlink" Target="https://www.amazon.com/Stanley-51-163-FatMax-AntiVibe-Nailing/dp/B000X2GLH6/ref=sr_1_3?crid=XU6JK8E4IB1B&amp;dib=eyJ2IjoiMSJ9.nWdZGbvnUE6_d54GnEyUgfV9yBpZQYltdVXLSSpEakBY-nl5AZNhpwoa8LI8ljB5N3hBbU-EOUI4CzYM1MZgwoYjWaWUMLDrsGOheIM4rFwW595ikLuxVzEaKUbFzsxE8NFcbjz9XjhbMr34Ycy62Z8lMRwv5ZKlVUgvbKdxPzJXIQ_AqlB5rF7-jAe2SYpDkQoPPc4EJcwM_N_iRcpCWUjQJmSHkSLip8V64iVJjZS-e2l_2ry7lWRNKaYJmWR0wYII-rPetQuNmcPB4T_b2JcNN9BI1b_iptuRpidznUs.wwScUwQ1DGY2IUezXdlfTfILQXRe89G5wWmbUAfbVQQ&amp;dib_tag=se&amp;keywords=Stanley+FatMax+Anti-Vibe+Hammer&amp;qid=1764497500&amp;sprefix=stanley+fatmax+anti-vibe+hammer%2Caps%2C366&amp;sr=8-3" TargetMode="External"/><Relationship Id="rId2228" Type="http://schemas.openxmlformats.org/officeDocument/2006/relationships/hyperlink" Target="https://www.amazon.com/Domke-F-6-Little-Smaller-Ruggedwear/dp/B002BH3XYK?amp=undefined&amp;linkCode=ll1&amp;tag=buyitforlife08-20&amp;linkId=ba894c7a26a20db22bd2f3d932f7fa1a&amp;language=en_US&amp;ref_=as_li_ss_tl&amp;th=1" TargetMode="External"/><Relationship Id="rId3558" Type="http://schemas.openxmlformats.org/officeDocument/2006/relationships/hyperlink" Target="https://m.media-amazon.com/images/I/411GJv7DNlL._AC_SL1000_.jpg" TargetMode="External"/><Relationship Id="rId2229" Type="http://schemas.openxmlformats.org/officeDocument/2006/relationships/hyperlink" Target="https://amzn.to/4gznJD6" TargetMode="External"/><Relationship Id="rId305" Type="http://schemas.openxmlformats.org/officeDocument/2006/relationships/hyperlink" Target="https://amzn.to/4ldFKHJ" TargetMode="External"/><Relationship Id="rId304" Type="http://schemas.openxmlformats.org/officeDocument/2006/relationships/hyperlink" Target="https://www.amazon.com/dp/B0752V63BJ" TargetMode="External"/><Relationship Id="rId303" Type="http://schemas.openxmlformats.org/officeDocument/2006/relationships/hyperlink" Target="https://m.media-amazon.com/images/I/61iAF0pBz2L._AC_SL1500_.jpg" TargetMode="External"/><Relationship Id="rId302" Type="http://schemas.openxmlformats.org/officeDocument/2006/relationships/hyperlink" Target="https://www.amazon.com/stores/Thermos/page/87AA8CCB-F42C-4716-A648-76926A0581EE?is_byline_deeplink=true&amp;deeplink=36A44784-59F4-4BC3-B59F-AB688DF01229&amp;redirect_store_id=87AA8CCB-F42C-4716-A648-76926A0581EE&amp;lp_asin=B01DZQT3IU&amp;ref_=ast_bln&amp;store_ref=bl_ast_dp_brandLogo_sto" TargetMode="External"/><Relationship Id="rId309" Type="http://schemas.openxmlformats.org/officeDocument/2006/relationships/hyperlink" Target="https://docs.google.com/document/d/1bI6w9hD98FTt5mmkpZ_h_GvOThcBhyxXytYN1bpW2f8/edit" TargetMode="External"/><Relationship Id="rId308" Type="http://schemas.openxmlformats.org/officeDocument/2006/relationships/hyperlink" Target="https://docs.google.com/document/d/1GI-nxIIJvr0P0ZT9dbBNGjLwPc0dkgKdHq94En5l9Gg/edit" TargetMode="External"/><Relationship Id="rId307" Type="http://schemas.openxmlformats.org/officeDocument/2006/relationships/hyperlink" Target="https://docs.google.com/document/d/1XBNLbJWJ89zkdMdjUfDdgDT_6sHnGhCI6i1Sgcc5654/edit" TargetMode="External"/><Relationship Id="rId306" Type="http://schemas.openxmlformats.org/officeDocument/2006/relationships/hyperlink" Target="https://docs.google.com/document/d/1bIPOUSlABrzy4zXiJMbE9PIwbo3GWLe2AfeKH9DE810" TargetMode="External"/><Relationship Id="rId3551" Type="http://schemas.openxmlformats.org/officeDocument/2006/relationships/hyperlink" Target="https://amzn.to/3MusMJW" TargetMode="External"/><Relationship Id="rId2220" Type="http://schemas.openxmlformats.org/officeDocument/2006/relationships/hyperlink" Target="https://amzn.to/3VsmtIe" TargetMode="External"/><Relationship Id="rId3550" Type="http://schemas.openxmlformats.org/officeDocument/2006/relationships/hyperlink" Target="https://www.amazon.com/DEWALT-DWHT51054-Oz-Claw-Hammer/dp/B00P4TF3M2/ref=sr_1_1?crid=1ESJG77BZ6RVT&amp;dib=eyJ2IjoiMSJ9.pRIUy5oc-VHMrHAphAeXsiVHMlS0on_GvnSnM8d80GUHG9T3yEGoppsgUBJBQyQtpc-OxqkA2wsBt3_DHgk4q1N9KUq97uw_tEHRZdeCEWHzXD9o32AwY-cDx6U9Ofd87BrjQKajnIwqR3K-EK_gBnPLNfD7AsJdCr1OQ4a-pbIyTZHsyrG0hBDqvKHVZumCYs74bzgSku1tU5Ux7hQn86WkVFphd7XdmIucg7DvVQNbY2aJTovMA67GEBxRnzFNuObqSl94IfhBkKX52RSxWuk83olP3K9B65c9cfiy_dw.bzq2SkIOatbngc-Vfvqr_2HvrP4oOs02Py-51RPsB-A&amp;dib_tag=se&amp;keywords=DeWalt%2BDWHT51054%2BHammer&amp;qid=1764497464&amp;sprefix=dewalt%2Bdwht51054%2Bhammer%2Caps%2C1119&amp;sr=8-1&amp;th=1" TargetMode="External"/><Relationship Id="rId301" Type="http://schemas.openxmlformats.org/officeDocument/2006/relationships/hyperlink" Target="https://docs.google.com/document/d/1FhG7sClylDVA9BSzfnAmIZQTsup8Wu9CdAPAQdU9MDk/edit" TargetMode="External"/><Relationship Id="rId2221" Type="http://schemas.openxmlformats.org/officeDocument/2006/relationships/hyperlink" Target="https://docs.google.com/document/d/1Y6-hc1NjETybjWIEQnt0uHK4_QmL4O5lYCkmev3Zxyk" TargetMode="External"/><Relationship Id="rId3553" Type="http://schemas.openxmlformats.org/officeDocument/2006/relationships/hyperlink" Target="https://docs.google.com/document/d/1AaNbRNNgQj8O-c_2mjzhqwEgnoMn-mL0WS_ZIymzXbg/edit" TargetMode="External"/><Relationship Id="rId300" Type="http://schemas.openxmlformats.org/officeDocument/2006/relationships/hyperlink" Target="https://thermos.eu/en/" TargetMode="External"/><Relationship Id="rId2222" Type="http://schemas.openxmlformats.org/officeDocument/2006/relationships/hyperlink" Target="https://docs.google.com/document/d/1zN3pc0PfpmRExLVZOzd-d2C9YYRvZqJ5ReW4_ll4bo8/edit" TargetMode="External"/><Relationship Id="rId3552" Type="http://schemas.openxmlformats.org/officeDocument/2006/relationships/hyperlink" Target="https://docs.google.com/document/d/1bcqi69YGx9jID_dJHvLZVMcswcM6cY3FKdNLGcP15_Y" TargetMode="External"/><Relationship Id="rId2223" Type="http://schemas.openxmlformats.org/officeDocument/2006/relationships/hyperlink" Target="https://docs.google.com/document/d/1ZPSg_yOtfySKox07pbDaM6oiMaqN4TmFjya-kL-jW7M/edit" TargetMode="External"/><Relationship Id="rId3555" Type="http://schemas.openxmlformats.org/officeDocument/2006/relationships/hyperlink" Target="https://docs.google.com/document/d/1azQ8EfS7rt4PnjLjbw2IXtrs8zXZeQ_rPusLLTa17Q4/edit" TargetMode="External"/><Relationship Id="rId2224" Type="http://schemas.openxmlformats.org/officeDocument/2006/relationships/hyperlink" Target="https://docs.google.com/document/d/1Ea6Q5R2-lxon3NP9v8O1I8d54k-eY5Lpa0y6m1tnHjs/edit" TargetMode="External"/><Relationship Id="rId3554" Type="http://schemas.openxmlformats.org/officeDocument/2006/relationships/hyperlink" Target="https://docs.google.com/document/d/1puSyyv5hrGoBDbF2qvOBNbkhzqzFVoZ74_i7Nl-X_5E/edit" TargetMode="External"/><Relationship Id="rId2214" Type="http://schemas.openxmlformats.org/officeDocument/2006/relationships/hyperlink" Target="https://docs.google.com/document/d/1oO77PV6tHHUS5jD9fvdTgOVYeHt1Flxe1dnexWFSD84/edit" TargetMode="External"/><Relationship Id="rId3546" Type="http://schemas.openxmlformats.org/officeDocument/2006/relationships/hyperlink" Target="https://docs.google.com/document/d/1BEQrsYT4-ftAq1EUMgN24F9eXzxFNxiHQ6P8N-ZcFPo/edit" TargetMode="External"/><Relationship Id="rId2215" Type="http://schemas.openxmlformats.org/officeDocument/2006/relationships/hyperlink" Target="https://docs.google.com/document/d/1MirFO3sR9fEUJ6t-TUbPzKK6I7QpdS4S8mXcDOQL2TQ/edit" TargetMode="External"/><Relationship Id="rId3545" Type="http://schemas.openxmlformats.org/officeDocument/2006/relationships/hyperlink" Target="https://docs.google.com/document/d/1gIQau7MUlUfs2j3FBCc3JpHCOzwf9rA-07R0j-asdU0/edit" TargetMode="External"/><Relationship Id="rId2216" Type="http://schemas.openxmlformats.org/officeDocument/2006/relationships/hyperlink" Target="https://docs.google.com/document/d/1wsO3pj_QO2D6DhjZCHk528mUB7YDT_2ORhNU5Y8XA0s/edit" TargetMode="External"/><Relationship Id="rId3548" Type="http://schemas.openxmlformats.org/officeDocument/2006/relationships/hyperlink" Target="https://www.amazon.com/stores/Fiskars/page/1D2A0DDE-57D0-4030-8B1F-5C33E3A4A94F?lp_asin=B01CDDTHA0&amp;ref_=ast_bln&amp;store_ref=bl_ast_dp_brandLogo_sto" TargetMode="External"/><Relationship Id="rId2217" Type="http://schemas.openxmlformats.org/officeDocument/2006/relationships/hyperlink" Target="https://www.amazon.com/stores/BriggsRiley/page/8E81FE42-1F8C-4F66-8635-F7C411BBC7C5?lp_asin=B0F9ZXFLNY&amp;ref_=ast_bln&amp;store_ref=bl_ast_dp_brandLogo_sto" TargetMode="External"/><Relationship Id="rId3547" Type="http://schemas.openxmlformats.org/officeDocument/2006/relationships/hyperlink" Target="https://docs.google.com/document/d/1fXO7yEDXIU5ObAoS8RjhJJBjEC-N6EU_3b78DvrKk5k/edit" TargetMode="External"/><Relationship Id="rId2218" Type="http://schemas.openxmlformats.org/officeDocument/2006/relationships/hyperlink" Target="https://m.media-amazon.com/images/I/91k5IwM2x5L._AC_SL1500_.jpg" TargetMode="External"/><Relationship Id="rId2219" Type="http://schemas.openxmlformats.org/officeDocument/2006/relationships/hyperlink" Target="https://www.amazon.com/ENO-Outfitters-DoubleNest-Lightweight-Charcoal/dp/B09KNX71RZ/ref=sr_1_3_sspa?crid=32C6PDV6NJK9P&amp;dib=eyJ2IjoiMSJ9.rHm4ZMYTEgEMf9HlF6wlHeuJ9sPnQAlyLOET8QVi_2wvxIAUBnZDXkkdTnXsjRrPC8ktlCqwep5N2GEQ0PA9UvcCoj8S7BiZ9BgXv7qjzUZXtcXkR1RKpAW4WP9AOe6jDdirOz8eMd8rjvKR2vjoQ6X8GQnf_mIxZFw5qpysowC35_v42FkLM_EsdLZtm5r3_uZC_5n1ABvQYF_zfzn1QxxxGPbpSCulua8gIpKDWk1txDqFgTPOidN1vn_JdNsJdPnYy26GBXQwgZCoA1bM84crT4B6l96_90uZCu1A7V0.O8Tx_7lknTJzRlQYoU5DUjflie4xyJUnS9_kTDQkWPc&amp;dib_tag=se&amp;keywords=ENO%2BHammocks&amp;linkCode=ll2&amp;linkId=b3f9bdace5aed6cf64499fe4edd09d78&amp;qid=1758266748&amp;sprefix=eno%2Bhammocks%2Caps%2C97&amp;sr=8-3-spons&amp;sp_csd=d2lkZ2V0TmFtZT1zcF9hdGY&amp;th=1" TargetMode="External"/><Relationship Id="rId3549" Type="http://schemas.openxmlformats.org/officeDocument/2006/relationships/hyperlink" Target="https://m.media-amazon.com/images/I/41NQNxmpUKL._AC_SL1000_.jpg" TargetMode="External"/><Relationship Id="rId3540" Type="http://schemas.openxmlformats.org/officeDocument/2006/relationships/hyperlink" Target="https://m.media-amazon.com/images/I/51D0KBnEQ5L._AC_SL1400_.jpg" TargetMode="External"/><Relationship Id="rId2210" Type="http://schemas.openxmlformats.org/officeDocument/2006/relationships/hyperlink" Target="https://www.amazon.com/Briggs-Riley-Large-Expandable-Briefcase/dp/B07GHRB8CW?amp=undefined&amp;linkCode=ll1&amp;tag=buyitforlife08-20&amp;linkId=f9a08da1c51016a7cb7ec08d1a5f5026&amp;language=en_US&amp;ref_=as_li_ss_tl&amp;th=1" TargetMode="External"/><Relationship Id="rId3542" Type="http://schemas.openxmlformats.org/officeDocument/2006/relationships/hyperlink" Target="https://amzn.to/49Ogh5U" TargetMode="External"/><Relationship Id="rId2211" Type="http://schemas.openxmlformats.org/officeDocument/2006/relationships/hyperlink" Target="https://amzn.to/4nKk9bP" TargetMode="External"/><Relationship Id="rId3541" Type="http://schemas.openxmlformats.org/officeDocument/2006/relationships/hyperlink" Target="https://www.amazon.com/Fiskars-IsoCore-General-Hammer-15-5/dp/B01CDDTHA0/ref=sr_1_6?crid=1SCFHFD9N5GWW&amp;dib=eyJ2IjoiMSJ9.mLMtInZBWm7vE_hIW8zokjgF_7F_XiZTSS8DBhXJIjNFHvbx_D0clN8jDJYVuc_6J22ydY4lz7rTAMQpFEu7qKKtTck0xmCL-cFVVYPkT66K4nzT2S22zfNaiQiOS6TCVhxr76yxZFQQSAY3CpiV3jjGQIrUeIVeORHNHyUKdFeqwANzfyUZg0TzJElBbpU43ArE6mkFSMSAPToVu7rTeCLTpyOclfefik8oFr0dBcV08RQyYDvlXkvG7DMNzjoSlfdRko9ywQ4R60SGLlr7SbNK9WmoyZer6jICMVVPo5w.AHcUwATVar3ElQdJ6adMNNvnjhw7BNVLql4sJQJ4Ynk&amp;dib_tag=se&amp;keywords=Fiskars%2BIsoCore%2BGeneral%2BUse%2BHammer&amp;qid=1764497429&amp;sprefix=fiskars%2Bisocore%2Bgeneral%2Buse%2Bhammer%2Caps%2C390&amp;sr=8-6&amp;th=1" TargetMode="External"/><Relationship Id="rId2212" Type="http://schemas.openxmlformats.org/officeDocument/2006/relationships/hyperlink" Target="https://docs.google.com/document/d/1OieFYIivviPYnsxbV5QaeOSy6p7xwMfFuAZCeFE3ZXc" TargetMode="External"/><Relationship Id="rId3544" Type="http://schemas.openxmlformats.org/officeDocument/2006/relationships/hyperlink" Target="https://docs.google.com/document/d/1-Cy6a_5BMeeupiKbtffS7_R9E7gD42yhyoPsbwrcg1M/edit" TargetMode="External"/><Relationship Id="rId2213" Type="http://schemas.openxmlformats.org/officeDocument/2006/relationships/hyperlink" Target="https://docs.google.com/document/d/1iJQx4lPK7ydjSA_pVIT59U3iwzWqKA9YfUavaWrY2Hk/edit" TargetMode="External"/><Relationship Id="rId3543" Type="http://schemas.openxmlformats.org/officeDocument/2006/relationships/hyperlink" Target="https://docs.google.com/document/d/1nn1YHw-PY65hvJf_7RLcaAJDReThCTsv8deppzF0R0U" TargetMode="External"/><Relationship Id="rId2247" Type="http://schemas.openxmlformats.org/officeDocument/2006/relationships/hyperlink" Target="https://amzn.to/4gBSM1g" TargetMode="External"/><Relationship Id="rId3579" Type="http://schemas.openxmlformats.org/officeDocument/2006/relationships/hyperlink" Target="https://docs.google.com/document/d/1YL2rP0bCD0v8eiXiVKl8NbS_fITDkKQ3E_KV00gp2tE" TargetMode="External"/><Relationship Id="rId2248" Type="http://schemas.openxmlformats.org/officeDocument/2006/relationships/hyperlink" Target="https://docs.google.com/document/d/1PFmlieyr8KiGAnZGLAql7pR3KZLfKxV8A8dvg6lixaY" TargetMode="External"/><Relationship Id="rId3578" Type="http://schemas.openxmlformats.org/officeDocument/2006/relationships/hyperlink" Target="https://amzn.to/48aoY9l" TargetMode="External"/><Relationship Id="rId2249" Type="http://schemas.openxmlformats.org/officeDocument/2006/relationships/hyperlink" Target="https://docs.google.com/document/d/1XPtXzdBmWqmvPGpuzchVpWzalJi8BPPskaId-8MUTTs/edit" TargetMode="External"/><Relationship Id="rId327" Type="http://schemas.openxmlformats.org/officeDocument/2006/relationships/hyperlink" Target="https://docs.google.com/document/d/1bqfP8KQr1dswxVwihM4hjt1I6qAg150bKWWBIoDnS0g/edit" TargetMode="External"/><Relationship Id="rId326" Type="http://schemas.openxmlformats.org/officeDocument/2006/relationships/hyperlink" Target="https://docs.google.com/document/d/1xHM-pkd1e1yfEFYMrZdPEoeMLXmuy9PTioE1ApZNoXs" TargetMode="External"/><Relationship Id="rId325" Type="http://schemas.openxmlformats.org/officeDocument/2006/relationships/hyperlink" Target="https://amzn.to/45jHQjn" TargetMode="External"/><Relationship Id="rId324" Type="http://schemas.openxmlformats.org/officeDocument/2006/relationships/hyperlink" Target="https://www.amazon.com/dp/B00133X1V8" TargetMode="External"/><Relationship Id="rId329" Type="http://schemas.openxmlformats.org/officeDocument/2006/relationships/hyperlink" Target="https://docs.google.com/document/d/1STFkwKZePW3z6Rdyf3n3qSo8hPxyRdsMRFcIVVhfw5E/edit" TargetMode="External"/><Relationship Id="rId328" Type="http://schemas.openxmlformats.org/officeDocument/2006/relationships/hyperlink" Target="https://docs.google.com/document/d/1KZsTx4l0EWyDD2wrOZ3qry80DonsJ9k2qBf8SbaYxmU/edit" TargetMode="External"/><Relationship Id="rId3571" Type="http://schemas.openxmlformats.org/officeDocument/2006/relationships/hyperlink" Target="https://docs.google.com/document/d/1ZywIDFh_7dghYZiDUixNjpQIsAymzEeJLPZviFENGWw" TargetMode="External"/><Relationship Id="rId2240" Type="http://schemas.openxmlformats.org/officeDocument/2006/relationships/hyperlink" Target="https://docs.google.com/document/d/1L8bQEDXp-raxqLJBCEuSDHntvrnVHcyBxWzJ_3x07MY/edit" TargetMode="External"/><Relationship Id="rId3570" Type="http://schemas.openxmlformats.org/officeDocument/2006/relationships/hyperlink" Target="https://amzn.to/49NXg3l" TargetMode="External"/><Relationship Id="rId2241" Type="http://schemas.openxmlformats.org/officeDocument/2006/relationships/hyperlink" Target="https://docs.google.com/document/d/15QYfgCmaOSJGQR8XT8ykSP9zlVlpg-BLir7Dy_OHlRI/edit" TargetMode="External"/><Relationship Id="rId3573" Type="http://schemas.openxmlformats.org/officeDocument/2006/relationships/hyperlink" Target="https://docs.google.com/document/d/1jO7grLQUxthp-q4SIQ_0GX4sWVpwPUds5mlM267GSOk/edit" TargetMode="External"/><Relationship Id="rId2242" Type="http://schemas.openxmlformats.org/officeDocument/2006/relationships/hyperlink" Target="https://docs.google.com/document/d/1Ni1DnrWQPnlBr5eXtxOIcKBP6BLD5G5yfd84zFG6was/edit" TargetMode="External"/><Relationship Id="rId3572" Type="http://schemas.openxmlformats.org/officeDocument/2006/relationships/hyperlink" Target="https://docs.google.com/document/d/19eBnFZbSACixDawK1oxLVEDNG7LotE9vPYV3Fpfa4uc/edit" TargetMode="External"/><Relationship Id="rId323" Type="http://schemas.openxmlformats.org/officeDocument/2006/relationships/hyperlink" Target="https://m.media-amazon.com/images/I/71DO3qXBvzL._AC_SL1500_.jpg" TargetMode="External"/><Relationship Id="rId2243" Type="http://schemas.openxmlformats.org/officeDocument/2006/relationships/hyperlink" Target="https://docs.google.com/document/d/10lctgkIy5UdA9EpNW7jJIkHpLRQxiSJgmuxq2n6JRQY/edit" TargetMode="External"/><Relationship Id="rId3575" Type="http://schemas.openxmlformats.org/officeDocument/2006/relationships/hyperlink" Target="https://www.amazon.com/stores/SpecOps/page/5977C64B-AD60-4361-9681-1C0E25E80620?lp_asin=B089S9B49G&amp;ref_=ast_bln&amp;store_ref=bl_ast_dp_brandLogo_sto" TargetMode="External"/><Relationship Id="rId322" Type="http://schemas.openxmlformats.org/officeDocument/2006/relationships/hyperlink" Target="https://www.amazon.com/stores/ZippoManufacturingCompany/page/8414B0F6-F60D-4646-92A8-C17115A62282?is_byline_deeplink=true&amp;deeplink=4530F6B3-D34F-4205-B945-8944932E88EA&amp;redirect_store_id=8414B0F6-F60D-4646-92A8-C17115A62282&amp;lp_asin=B0006L8MTY&amp;ref_=ast_bln&amp;store_ref=bl_ast_dp_brandLogo_sto" TargetMode="External"/><Relationship Id="rId2244" Type="http://schemas.openxmlformats.org/officeDocument/2006/relationships/hyperlink" Target="https://www.amazon.com/stores/All-Clad/page/55CFBD95-4806-4133-B83B-4A0F4B643884?is_byline_deeplink=true&amp;deeplink=FAB6F323-F9E7-4E12-A44C-4D563ABDCB9B&amp;redirect_store_id=55CFBD95-4806-4133-B83B-4A0F4B643884&amp;lp_asin=B0000DI4P6&amp;ref_=ast_bln&amp;store_ref=bl_ast_dp_brandLogo_sto" TargetMode="External"/><Relationship Id="rId3574" Type="http://schemas.openxmlformats.org/officeDocument/2006/relationships/hyperlink" Target="https://docs.google.com/document/d/1JIcsjqUrVikAedNDeYIDyKbUHt0P-0iYDhtoMQzr7tU/edit" TargetMode="External"/><Relationship Id="rId321" Type="http://schemas.openxmlformats.org/officeDocument/2006/relationships/hyperlink" Target="https://docs.google.com/document/d/1sqVzaVmoy7nybCZF11JhZpK1-SUliV05izSmXZ19iRM/edit" TargetMode="External"/><Relationship Id="rId2245" Type="http://schemas.openxmlformats.org/officeDocument/2006/relationships/hyperlink" Target="https://m.media-amazon.com/images/I/51UhYFLi3mL._AC_SL1000_.jpg" TargetMode="External"/><Relationship Id="rId3577" Type="http://schemas.openxmlformats.org/officeDocument/2006/relationships/hyperlink" Target="https://www.amazon.com/Straight-Claw-Fiberglass-Klein-Tools-H80718/dp/B09LHTKKMY/ref=sr_1_1?crid=383EV5UPPQ3DH&amp;dib=eyJ2IjoiMSJ9.dPRfqGSv47oeCKTmWnVrDp5bDtofdvX-wslQBAOlbuDItPEklxbvcVtXnLHCtpurC4SVYr8xfIDN0XKEnvMz1zyslTeQlYtKHwt3-2eU3qgzdrWdQkpG_enMRb548CTs0ps8YANAEg2MPBvqf-OuflJTx1KvgLu2dve4upFx5PYjpA9ym-NzJZ5AafJ7NocNvTP6RHF2cAbLoxPbAbRW3xek3WQtKN2QCjhZOeelI2LxXLysJUyGoMN9FJCLAtnIPJyb6R--AR9DRRfrhrYsha2QfLY_PtWXAJ8aWjTzmXM.zpHXPjKnaH9Yuaw737zhsjxUodByzg4I42eCfFAbbw0&amp;dib_tag=se&amp;keywords=Klein%2BTools%2BElectrician%27s%2BHammer&amp;qid=1764497754&amp;sprefix=klein%2Btools%2Belectrician%27s%2Bhammer%2Caps%2C368&amp;sr=8-1&amp;th=1" TargetMode="External"/><Relationship Id="rId320" Type="http://schemas.openxmlformats.org/officeDocument/2006/relationships/hyperlink" Target="https://www.zippo.com/" TargetMode="External"/><Relationship Id="rId2246" Type="http://schemas.openxmlformats.org/officeDocument/2006/relationships/hyperlink" Target="https://www.amazon.com/Plano-Premium-Storage-Included-PLABG370/dp/B084NTF368/ref=sr_1_2_sspa?crid=3FKWNQGG2KMYJ&amp;dib=eyJ2IjoiMSJ9.kJbQ7rMc7s5F408QjsPMHqU34esc9uEWtfJE-yL7pxv0GKZzwY1djErS-GO8C4uQbVYxuGj6udMbqn9TNM4VbzFT3MIom5KaJgYIgLT-lpVXDmt0CFuVqgw3RqawxH7cGOkqhai-5M3YiEf3V75yqgZoHxxjpfmrSm9-EEcUVnxTBqhAyAAisfkVJlO9naioNxuK7VazLeAquBlO50YTiRfC5Ue2liMs2IE-XvGdN4s2hHYSkhHkdER18V4VbZm_T2-Oh11-kUoaPRd2Dp_oNL6RMfhmwPyEBqQ9DQECcN0.exY50q4m-wlHW76-_gVgpWhofh41HMYfEu9a_RY5pA4&amp;dib_tag=se&amp;keywords=Plano+Edge+Fishing+Tackle+Storage&amp;linkCode=ll2&amp;linkId=033a643b0852652a64fe2fbffb8ccd36&amp;qid=1758266943&amp;sprefix=plano+edge+fishing+tackle+storage%2Caps%2C117&amp;sr=8-2-spons&amp;sp_csd=d2lkZ2V0TmFtZT1zcF9hdGY&amp;psc=1" TargetMode="External"/><Relationship Id="rId3576" Type="http://schemas.openxmlformats.org/officeDocument/2006/relationships/hyperlink" Target="https://m.media-amazon.com/images/I/61rWuUHirzL._AC_SL1500_.jpg" TargetMode="External"/><Relationship Id="rId2236" Type="http://schemas.openxmlformats.org/officeDocument/2006/relationships/hyperlink" Target="https://m.media-amazon.com/images/I/71FKigahUeL._AC_SL1024_.jpg" TargetMode="External"/><Relationship Id="rId3568" Type="http://schemas.openxmlformats.org/officeDocument/2006/relationships/hyperlink" Target="https://m.media-amazon.com/images/I/31VwtL7XhdL._AC_.jpg" TargetMode="External"/><Relationship Id="rId2237" Type="http://schemas.openxmlformats.org/officeDocument/2006/relationships/hyperlink" Target="https://www.amazon.com/All-Clad-E752C264-Stainless-Dishwasher-Nonstick/dp/B0000DI4P6?th=1&amp;amp;linkCode=ll1&amp;amp;tag=buyitforlife08-20&amp;amp;linkId=09321ef7e481163fbb538791c836d487&amp;amp;language=en_US&amp;amp;ref_=as_li_ss_tl" TargetMode="External"/><Relationship Id="rId3567" Type="http://schemas.openxmlformats.org/officeDocument/2006/relationships/hyperlink" Target="https://m.media-amazon.com/images/I/31VwtL7XhdL._AC_.jpg" TargetMode="External"/><Relationship Id="rId2238" Type="http://schemas.openxmlformats.org/officeDocument/2006/relationships/hyperlink" Target="https://amzn.to/4gsqG8q" TargetMode="External"/><Relationship Id="rId2239" Type="http://schemas.openxmlformats.org/officeDocument/2006/relationships/hyperlink" Target="https://docs.google.com/document/d/1xqw5hWRmqjt_dpn1eKtBhlif_RnKETnEoitwYsM5XOM" TargetMode="External"/><Relationship Id="rId3569" Type="http://schemas.openxmlformats.org/officeDocument/2006/relationships/hyperlink" Target="https://www.amazon.com/Spec-Ops-Framing-Shock-Absorbing-Veterans/dp/B089S9B49G/ref=sr_1_1?crid=C6QOQVN58D9A&amp;dib=eyJ2IjoiMSJ9.oEk1CJkI1mr7vzHK6y23XSidYUALYblFEd1S_AVqywpZ6sk02rTA6omAZptMmTzltdbrrwAV_rm0zlsw-ZDYvxbZeGpeA7cdWvlEBj1les0B_z-Eh2RE5iMzt25A54xRNEBM7Yor_QETNXBhiBOnsPy72JidPYo5STtPk6inY2OmkzUkF9PPRiWuFi8v21jZnPKH9MkP7hBOPsl0pHh8WexsrReN9bfWtWBPNmcjeRX5BgWU3gpvZc-OWfbvP-KWi294H4meS1cH7xbH744J1gEOP9Q_U7wk8WRuNssFAHI.NtqwnqfUuLy4m2DgtwMRsYL-rCr7XNytoHXRMkmrqJ0&amp;dib_tag=se&amp;keywords=Spec+Ops+Framing+Hammer&amp;qid=1764497620&amp;sprefix=spec+ops+framing+hammer%2Caps%2C389&amp;sr=8-1" TargetMode="External"/><Relationship Id="rId316" Type="http://schemas.openxmlformats.org/officeDocument/2006/relationships/hyperlink" Target="https://docs.google.com/document/d/1P-6lp6-V2GjR2eyyWwhsbtiKwEiGPNaw9y9W7peMyTs" TargetMode="External"/><Relationship Id="rId315" Type="http://schemas.openxmlformats.org/officeDocument/2006/relationships/hyperlink" Target="https://amzn.to/46Ro3KN" TargetMode="External"/><Relationship Id="rId314" Type="http://schemas.openxmlformats.org/officeDocument/2006/relationships/hyperlink" Target="https://www.amazon.com/dp/B0006L8MTY" TargetMode="External"/><Relationship Id="rId313" Type="http://schemas.openxmlformats.org/officeDocument/2006/relationships/hyperlink" Target="https://m.media-amazon.com/images/I/71QxFFAfCVL._AC_SL1500_.jpg" TargetMode="External"/><Relationship Id="rId319" Type="http://schemas.openxmlformats.org/officeDocument/2006/relationships/hyperlink" Target="https://docs.google.com/document/d/1w0X1uY73tmi289AYC5R2D5ddPYAYJ1sfmNCfjCUPrc4/edit" TargetMode="External"/><Relationship Id="rId318" Type="http://schemas.openxmlformats.org/officeDocument/2006/relationships/hyperlink" Target="https://docs.google.com/document/d/1PYu__YylY4mH1m3XSq4IjaxqgsOJ-mO5cab0w7U9oxE/edit" TargetMode="External"/><Relationship Id="rId317" Type="http://schemas.openxmlformats.org/officeDocument/2006/relationships/hyperlink" Target="https://docs.google.com/document/d/1rhbyE82fdaX2PlDc740qG55JSm6DzBh_D47fB8ggd6I/edit" TargetMode="External"/><Relationship Id="rId3560" Type="http://schemas.openxmlformats.org/officeDocument/2006/relationships/hyperlink" Target="https://amzn.to/4877QRO" TargetMode="External"/><Relationship Id="rId2230" Type="http://schemas.openxmlformats.org/officeDocument/2006/relationships/hyperlink" Target="https://docs.google.com/document/d/1iO2feAi2k6zsuU3bGj7FOaCqDdhUqlmuttiWLKJw1v4" TargetMode="External"/><Relationship Id="rId3562" Type="http://schemas.openxmlformats.org/officeDocument/2006/relationships/hyperlink" Target="https://docs.google.com/document/d/1u9LR45_qEQ6O7Dw7ODxWY9texHRhS3G7pPhV-PtX_LU/edit" TargetMode="External"/><Relationship Id="rId2231" Type="http://schemas.openxmlformats.org/officeDocument/2006/relationships/hyperlink" Target="https://docs.google.com/document/d/1fp-yq0Gxs_NZfK0msIlU5wuKUssXQ-FVNaaYpdUBb4o/edit" TargetMode="External"/><Relationship Id="rId3561" Type="http://schemas.openxmlformats.org/officeDocument/2006/relationships/hyperlink" Target="https://docs.google.com/document/d/1WnjMWoMACSfUCELWea7xn9d_oKtrIenAWc8WzqRujC0" TargetMode="External"/><Relationship Id="rId312" Type="http://schemas.openxmlformats.org/officeDocument/2006/relationships/hyperlink" Target="https://www.amazon.com/Snapware/b/ref=bl_dp_s_web_2600812011?ie=UTF8&amp;node=2600812011&amp;field-lbr_brands_browse-bin=Snapware" TargetMode="External"/><Relationship Id="rId2232" Type="http://schemas.openxmlformats.org/officeDocument/2006/relationships/hyperlink" Target="https://docs.google.com/document/d/1bS39MnGkK5s1QxfE-MrfaMPaVSxYRv4QzFeMph2bNHM/edit" TargetMode="External"/><Relationship Id="rId3564" Type="http://schemas.openxmlformats.org/officeDocument/2006/relationships/hyperlink" Target="https://docs.google.com/document/d/1INK_u2JgO_2PX6YqAH6xvZM9AeZehPJAlATP-jzwE3c/edit" TargetMode="External"/><Relationship Id="rId311" Type="http://schemas.openxmlformats.org/officeDocument/2006/relationships/hyperlink" Target="https://docs.google.com/document/d/1CIBCC46Vzsl0JHK2yThJ4AueQZJWsOBGECSHHBtLaNQ/edit" TargetMode="External"/><Relationship Id="rId2233" Type="http://schemas.openxmlformats.org/officeDocument/2006/relationships/hyperlink" Target="https://docs.google.com/document/d/1X9pDzzhjxGHuMugpIUcKlC1AkZc3tYQo5xrWt2XVcnI/edit" TargetMode="External"/><Relationship Id="rId3563" Type="http://schemas.openxmlformats.org/officeDocument/2006/relationships/hyperlink" Target="https://docs.google.com/document/d/13sz9H-Vzm2rExqMH9ey1YFmLnJlD_qHJ45EUaNj2KEM/edit" TargetMode="External"/><Relationship Id="rId310" Type="http://schemas.openxmlformats.org/officeDocument/2006/relationships/hyperlink" Target="https://mysnapware.com" TargetMode="External"/><Relationship Id="rId2234" Type="http://schemas.openxmlformats.org/officeDocument/2006/relationships/hyperlink" Target="https://docs.google.com/document/d/159bH2g4pxRcnop1qVBx64GkmjNZBdvkK_mxdRD_oflI/edit" TargetMode="External"/><Relationship Id="rId3566" Type="http://schemas.openxmlformats.org/officeDocument/2006/relationships/hyperlink" Target="https://www.amazon.com/stores/STANLEY/page/3BBA19A1-0606-4C8F-A0B9-648876A86057?lp_asin=B000X2GLH6&amp;ref_=ast_bln&amp;store_ref=bl_ast_dp_brandLogo_sto" TargetMode="External"/><Relationship Id="rId2235" Type="http://schemas.openxmlformats.org/officeDocument/2006/relationships/hyperlink" Target="https://www.amazon.com/stores/Tiffen/page/5FA97288-2FE6-4A2C-B534-9FB2A668A7CE?is_byline_deeplink=true&amp;deeplink=5026FF5E-3E90-4346-B4D6-0E651B9A8311&amp;redirect_store_id=5FA97288-2FE6-4A2C-B534-9FB2A668A7CE&amp;lp_asin=B002BH3XYK&amp;ref_=ast_bln" TargetMode="External"/><Relationship Id="rId3565" Type="http://schemas.openxmlformats.org/officeDocument/2006/relationships/hyperlink" Target="https://docs.google.com/document/d/1QCyVawgOe1v3i0SpzsEyJkLnNm50rRJuf3d040sBiUU/edit" TargetMode="External"/><Relationship Id="rId297" Type="http://schemas.openxmlformats.org/officeDocument/2006/relationships/hyperlink" Target="https://docs.google.com/document/d/1f-ETuGnWW4EzKCMf2iHBCGRGc6jebi8hfpVFhTB-9no/edit" TargetMode="External"/><Relationship Id="rId296" Type="http://schemas.openxmlformats.org/officeDocument/2006/relationships/hyperlink" Target="https://docs.google.com/document/d/19E3wxmuii5iHXsNis7nXTrXDfwCZ6i_v9DEcUM7IxHQ" TargetMode="External"/><Relationship Id="rId295" Type="http://schemas.openxmlformats.org/officeDocument/2006/relationships/hyperlink" Target="https://amzn.to/3IYso4X" TargetMode="External"/><Relationship Id="rId294" Type="http://schemas.openxmlformats.org/officeDocument/2006/relationships/hyperlink" Target="https://www.amazon.com/dp/B01DZQT3IU" TargetMode="External"/><Relationship Id="rId299" Type="http://schemas.openxmlformats.org/officeDocument/2006/relationships/hyperlink" Target="https://docs.google.com/document/d/16Q9tyN3vwd5AupQssGqUK0xQRzIhZwcTLIxdn5NmAXo/edit" TargetMode="External"/><Relationship Id="rId298" Type="http://schemas.openxmlformats.org/officeDocument/2006/relationships/hyperlink" Target="https://docs.google.com/document/d/1dhOlF5AgjzPFX4CFJDoziZKHZgt8jnFRI_UouQIvcus/edit" TargetMode="External"/><Relationship Id="rId271" Type="http://schemas.openxmlformats.org/officeDocument/2006/relationships/hyperlink" Target="https://docs.google.com/document/d/1tK271oaw12_2TJ24j9OkJxDxuXO8DrELOwbKZFFL1Mc/edit" TargetMode="External"/><Relationship Id="rId270" Type="http://schemas.openxmlformats.org/officeDocument/2006/relationships/hyperlink" Target="https://help.dymo.com" TargetMode="External"/><Relationship Id="rId269" Type="http://schemas.openxmlformats.org/officeDocument/2006/relationships/hyperlink" Target="https://docs.google.com/document/d/1NpOyfQnLDnk72NalFnUmQZ1490bm8sPfgkzBxSAUonQ/edit" TargetMode="External"/><Relationship Id="rId264" Type="http://schemas.openxmlformats.org/officeDocument/2006/relationships/hyperlink" Target="https://www.amazon.com/dp/B0BLGZNCKW" TargetMode="External"/><Relationship Id="rId263" Type="http://schemas.openxmlformats.org/officeDocument/2006/relationships/hyperlink" Target="https://m.media-amazon.com/images/I/81JtFhLZxWL._AC_SL1500_.jpg" TargetMode="External"/><Relationship Id="rId262" Type="http://schemas.openxmlformats.org/officeDocument/2006/relationships/hyperlink" Target="https://www.amazon.com/stores/Rubbermaid/page/502D841D-FF13-4EB6-82A1-17A435ED5C36?is_byline_deeplink=true&amp;deeplink=FAE1C6CA-701D-469B-A211-2F3F87AD478F&amp;redirect_store_id=502D841D-FF13-4EB6-82A1-17A435ED5C36&amp;lp_asin=B07QXGRHDY&amp;ref_=ast_bln&amp;store_ref=bl_ast_dp_brandLogo_sto" TargetMode="External"/><Relationship Id="rId261" Type="http://schemas.openxmlformats.org/officeDocument/2006/relationships/hyperlink" Target="https://docs.google.com/document/d/1pgjIvdz4aCF0rgYPiNanuSVQkcB9xJZllfuDpQwLDJI/edit" TargetMode="External"/><Relationship Id="rId268" Type="http://schemas.openxmlformats.org/officeDocument/2006/relationships/hyperlink" Target="https://docs.google.com/document/d/1tqFeCjdujTNqnPjwFJb_bY9pxCQj374shIIy7DmEKts/edit" TargetMode="External"/><Relationship Id="rId267" Type="http://schemas.openxmlformats.org/officeDocument/2006/relationships/hyperlink" Target="https://docs.google.com/document/d/1UdHQg7Atn4AYKoXAJ-Vx75tOdzpkYVE9vNzkCMPqIG0/edit" TargetMode="External"/><Relationship Id="rId266" Type="http://schemas.openxmlformats.org/officeDocument/2006/relationships/hyperlink" Target="https://docs.google.com/document/d/16v_w_gApAQhY0cV7RJMEFMTpt9li4oHgRkpUwbScqdo" TargetMode="External"/><Relationship Id="rId265" Type="http://schemas.openxmlformats.org/officeDocument/2006/relationships/hyperlink" Target="https://amzn.to/45DStii" TargetMode="External"/><Relationship Id="rId260" Type="http://schemas.openxmlformats.org/officeDocument/2006/relationships/hyperlink" Target="https://www.rubbermaidcommercial.com/" TargetMode="External"/><Relationship Id="rId259" Type="http://schemas.openxmlformats.org/officeDocument/2006/relationships/hyperlink" Target="https://docs.google.com/document/d/1gG2bQpxvuvPCkza6H7KdAiYuj5YM4Jt3p2GyCu-EL7s/edit" TargetMode="External"/><Relationship Id="rId258" Type="http://schemas.openxmlformats.org/officeDocument/2006/relationships/hyperlink" Target="https://docs.google.com/document/d/1Bo57JvaF9GnwF-WrutNjXBD4xuRDXZA365ghDhp72dI/edit" TargetMode="External"/><Relationship Id="rId2290" Type="http://schemas.openxmlformats.org/officeDocument/2006/relationships/hyperlink" Target="https://m.media-amazon.com/images/I/61PCJPcCV-L._AC_SL1500_.jpg" TargetMode="External"/><Relationship Id="rId2291" Type="http://schemas.openxmlformats.org/officeDocument/2006/relationships/hyperlink" Target="https://www.amazon.com/Fiskars-397930-1001-Rake-Leaf-Silver/dp/B07ZPG6SSN?crid=16FCC2G9M0KEG&amp;amp;dib=eyJ2IjoiMSJ9.DUtjwVD7FYctnszUpc_D8DXNy1AmYN7tWBSKOvxLQi24CoBVPZIfUPlz4CK3bmITgrsUeJhgWHHIwjfIuIp2BTmr5e5kASXxvyOTbcRtPklY0h5YkpLFgIXUhQTMkxXOEZktIFuhDqtCER-JqBRiur4UIbPXDdsjDZ3itqaZuT2I_MMQbXL_PGXKw__6D_2FxPdyTdNjiVPIr_ZMS8PUyxD7qpCrYZ9ykLpNvEpexJOXNFn6PHkzY2OeHLqKWefGaKHx3wGJTf3dBVOtdlcL7_Z2l0-5nKRPKq6i46jPzPU.juFV9P_xZiBXsEyomhUKdvP_5Ky9daxiDCVx2cePEB8&amp;amp;dib_tag=se&amp;amp;keywords=Fiskars%2BMetal%2B24%2BTine%2BLeaf%2BRake&amp;amp;qid=1749838529&amp;amp;sprefix=fiskars%2Bmetal%2B24%2Btine%2Bleaf%2Brake%2Caps%2C154&amp;amp;sr=8-1&amp;amp;th=1&amp;amp;linkCode=ll1&amp;amp;tag=buyitforlife08-20&amp;amp;linkId=ff63ee31d14018aa3a1175c6a7ba23dd&amp;amp;language=en_US&amp;amp;ref_=as_li_ss_tl" TargetMode="External"/><Relationship Id="rId2292" Type="http://schemas.openxmlformats.org/officeDocument/2006/relationships/hyperlink" Target="https://amzn.to/4n5DK6d" TargetMode="External"/><Relationship Id="rId2293" Type="http://schemas.openxmlformats.org/officeDocument/2006/relationships/hyperlink" Target="https://docs.google.com/document/d/1sCEqwQynbTx-WhAxDqAf7bctCb5FGDauyrhxIciwR-g" TargetMode="External"/><Relationship Id="rId253" Type="http://schemas.openxmlformats.org/officeDocument/2006/relationships/hyperlink" Target="https://m.media-amazon.com/images/I/71D8Mh7VWoL._AC_SL1500_.jpg" TargetMode="External"/><Relationship Id="rId2294" Type="http://schemas.openxmlformats.org/officeDocument/2006/relationships/hyperlink" Target="https://docs.google.com/document/d/1y7y7MJe9oBnwc9bxErBw4uBCmFiNzsVxz10gAOfEg0s/edit" TargetMode="External"/><Relationship Id="rId252" Type="http://schemas.openxmlformats.org/officeDocument/2006/relationships/hyperlink" Target="https://www.amazon.com/stores/Nikon/page/A0A04D76-D946-42B4-A00A-7B9D20E8B166?is_byline_deeplink=true&amp;deeplink=C82592E9-BB41-4ECE-853F-6A4A0157B19F&amp;redirect_store_id=A0A04D76-D946-42B4-A00A-7B9D20E8B166&amp;lp_asin=B07GWKDLGT&amp;ref_=ast_bln&amp;store_ref=bl_ast_dp_brandLogo_sto" TargetMode="External"/><Relationship Id="rId2295" Type="http://schemas.openxmlformats.org/officeDocument/2006/relationships/hyperlink" Target="https://docs.google.com/document/d/1aL3eCXTvHLNcki72EXzZljXywstg_35MJABw2mTfT2w/edit" TargetMode="External"/><Relationship Id="rId251" Type="http://schemas.openxmlformats.org/officeDocument/2006/relationships/hyperlink" Target="https://docs.google.com/document/d/1eUfFK2R5g1bSgO6shM3IevmtTXxFki3mbe6CP04Xz7E/edit" TargetMode="External"/><Relationship Id="rId2296" Type="http://schemas.openxmlformats.org/officeDocument/2006/relationships/hyperlink" Target="https://docs.google.com/document/d/1lPAPC82yNRUgnhssYWQxNx6sz8rStIjglyNygh22_8k/edit" TargetMode="External"/><Relationship Id="rId250" Type="http://schemas.openxmlformats.org/officeDocument/2006/relationships/hyperlink" Target="https://www.nikonusa.com/" TargetMode="External"/><Relationship Id="rId2297" Type="http://schemas.openxmlformats.org/officeDocument/2006/relationships/hyperlink" Target="https://www.amazon.com/stores/Fiskars/page/1D2A0DDE-57D0-4030-8B1F-5C33E3A4A94F?is_byline_deeplink=true&amp;deeplink=85680547-BE01-45A0-AD7D-6F8664D34B5A&amp;redirect_store_id=1D2A0DDE-57D0-4030-8B1F-5C33E3A4A94F&amp;lp_asin=B07ZPG6SSN&amp;ref_=ast_bln&amp;store_ref=bl_ast_dp_brandLogo_sto" TargetMode="External"/><Relationship Id="rId257" Type="http://schemas.openxmlformats.org/officeDocument/2006/relationships/hyperlink" Target="https://docs.google.com/document/d/1jC3Gudoa514rG-t8y__KgpNQButaiNCTuYSNFaMyrFs/edit" TargetMode="External"/><Relationship Id="rId2298" Type="http://schemas.openxmlformats.org/officeDocument/2006/relationships/hyperlink" Target="https://m.media-amazon.com/images/I/415sPql1pBL._AC_SL1000_.jpg" TargetMode="External"/><Relationship Id="rId256" Type="http://schemas.openxmlformats.org/officeDocument/2006/relationships/hyperlink" Target="https://docs.google.com/document/d/1NkA1PPrPTPmi6liaoLDzpI3mDzo6E8UO0BVIAq2Wiwg" TargetMode="External"/><Relationship Id="rId2299" Type="http://schemas.openxmlformats.org/officeDocument/2006/relationships/hyperlink" Target="https://www.amazon.com/gp/aw/d/B07JHQ4L4F/?_encoding=UTF8&amp;pd_rd_plhdr=t&amp;aaxitk=12e51d51d4f3dd1b9e447e0d5ccd7865&amp;hsa_cr_id=0&amp;qid=1758267112&amp;sr=1-1-9e67e56a-6f64-441f-a281-df67fc737124&amp;ref_=sbx_be_s_sparkle_dlcd_asin_0_img&amp;pd_rd_w=EPePX&amp;content-id=amzn1.sym.9f2b2b9e-47e9-4764-a4dc-2be2f6fca36d%3Aamzn1.sym.9f2b2b9e-47e9-4764-a4dc-2be2f6fca36d&amp;pf_rd_p=9f2b2b9e-47e9-4764-a4dc-2be2f6fca36d&amp;pf_rd_r=2N7NMF1HWMECGD54AFY8&amp;pd_rd_wg=daa7j&amp;pd_rd_r=facd929d-67e5-45a0-a1bd-fb5ea9502ad8" TargetMode="External"/><Relationship Id="rId255" Type="http://schemas.openxmlformats.org/officeDocument/2006/relationships/hyperlink" Target="https://amzn.to/4fqzWcJ" TargetMode="External"/><Relationship Id="rId254" Type="http://schemas.openxmlformats.org/officeDocument/2006/relationships/hyperlink" Target="https://www.amazon.com/dp/B07QXGRHDY" TargetMode="External"/><Relationship Id="rId293" Type="http://schemas.openxmlformats.org/officeDocument/2006/relationships/hyperlink" Target="https://m.media-amazon.com/images/I/41aU0Td9dVL._AC_SL1001_.jpg" TargetMode="External"/><Relationship Id="rId292" Type="http://schemas.openxmlformats.org/officeDocument/2006/relationships/hyperlink" Target="https://www.amazon.com/stores/EstwingTools/page/E933B038-25A8-4C03-A598-34F844B7746A?is_byline_deeplink=true&amp;deeplink=17F87B1C-F093-4355-91FA-613D5AA4C903&amp;redirect_store_id=E933B038-25A8-4C03-A598-34F844B7746A&amp;lp_asin=B0BXKB59TN&amp;ref_=ast_bln&amp;store_ref=bl_ast_dp_brandLogo_sto" TargetMode="External"/><Relationship Id="rId291" Type="http://schemas.openxmlformats.org/officeDocument/2006/relationships/hyperlink" Target="https://docs.google.com/document/d/1mWMw_YVMKZbQ3QDxng-WmS2mdpAOGmOCTaStU_OScUw/edit" TargetMode="External"/><Relationship Id="rId290" Type="http://schemas.openxmlformats.org/officeDocument/2006/relationships/hyperlink" Target="https://www.estwing.com/" TargetMode="External"/><Relationship Id="rId286" Type="http://schemas.openxmlformats.org/officeDocument/2006/relationships/hyperlink" Target="https://docs.google.com/document/d/1oEiCbVXLJvkq_LgOOgE7SHqrMhOkTai1fawHrDs0_1Y" TargetMode="External"/><Relationship Id="rId285" Type="http://schemas.openxmlformats.org/officeDocument/2006/relationships/hyperlink" Target="https://amzn.to/4ooHBfx" TargetMode="External"/><Relationship Id="rId284" Type="http://schemas.openxmlformats.org/officeDocument/2006/relationships/hyperlink" Target="https://www.amazon.com/dp/B0BXKB59TN" TargetMode="External"/><Relationship Id="rId283" Type="http://schemas.openxmlformats.org/officeDocument/2006/relationships/hyperlink" Target="https://m.media-amazon.com/images/I/71iq2lB8jJL._AC_SL1200_.jpg" TargetMode="External"/><Relationship Id="rId289" Type="http://schemas.openxmlformats.org/officeDocument/2006/relationships/hyperlink" Target="https://docs.google.com/document/d/1gKQ-3snN1K-EroFbtImMfcg8NREUetwccO3nxDsbfTM/edit" TargetMode="External"/><Relationship Id="rId288" Type="http://schemas.openxmlformats.org/officeDocument/2006/relationships/hyperlink" Target="https://docs.google.com/document/d/1A5_iDTbfD1HPWboN3tHZ5OyLkZilHsH-uEGjoMlUdtQ/edit" TargetMode="External"/><Relationship Id="rId287" Type="http://schemas.openxmlformats.org/officeDocument/2006/relationships/hyperlink" Target="https://docs.google.com/document/d/11MYxfVTtojlhxnkpuftDwREksHT8YoHkTiek_niFzIs/edit" TargetMode="External"/><Relationship Id="rId282" Type="http://schemas.openxmlformats.org/officeDocument/2006/relationships/hyperlink" Target="https://www.amazon.com/stores/Coleman/page/DC904E86-A9A2-4BC1-B1DA-89727F630A4D?is_byline_deeplink=true&amp;deeplink=8CDCAEC3-474C-4698-A4BE-2E37ADF6533B&amp;redirect_store_id=DC904E86-A9A2-4BC1-B1DA-89727F630A4D&amp;lp_asin=B008X60UQC&amp;ref_=ast_bln&amp;store_ref=bl_ast_dp_brandLogo_sto" TargetMode="External"/><Relationship Id="rId281" Type="http://schemas.openxmlformats.org/officeDocument/2006/relationships/hyperlink" Target="https://docs.google.com/document/d/1sRnYk9W7sLNHZ_jCgdX1odroi3hZLc3PWVBudJEKOCc/edit" TargetMode="External"/><Relationship Id="rId280" Type="http://schemas.openxmlformats.org/officeDocument/2006/relationships/hyperlink" Target="https://coleman-pools.com/" TargetMode="External"/><Relationship Id="rId275" Type="http://schemas.openxmlformats.org/officeDocument/2006/relationships/hyperlink" Target="https://amzn.to/3J6dae3" TargetMode="External"/><Relationship Id="rId274" Type="http://schemas.openxmlformats.org/officeDocument/2006/relationships/hyperlink" Target="https://www.amazon.com/dp/B008X60UQC" TargetMode="External"/><Relationship Id="rId273" Type="http://schemas.openxmlformats.org/officeDocument/2006/relationships/hyperlink" Target="https://m.media-amazon.com/images/I/81mjHMOp-rL._AC_SL1500_.jpg" TargetMode="External"/><Relationship Id="rId272" Type="http://schemas.openxmlformats.org/officeDocument/2006/relationships/hyperlink" Target="https://www.amazon.com/stores/Dymo%C2%AE/page/239B9807-33C4-4B34-99DE-2B1CA7825B3C?is_byline_deeplink=true&amp;deeplink=13D8A7BB-6731-447A-B60A-DE6CBB1C5428&amp;redirect_store_id=239B9807-33C4-4B34-99DE-2B1CA7825B3C&amp;lp_asin=B0BLGZNCKW&amp;ref_=ast_bln&amp;store_ref=bl_ast_dp_brandLogo_sto" TargetMode="External"/><Relationship Id="rId279" Type="http://schemas.openxmlformats.org/officeDocument/2006/relationships/hyperlink" Target="https://docs.google.com/document/d/10B6xy8Pcs6fzQMeodPBm9hOR4UZajTLHDKCfA5JdVu8/edit" TargetMode="External"/><Relationship Id="rId278" Type="http://schemas.openxmlformats.org/officeDocument/2006/relationships/hyperlink" Target="https://docs.google.com/document/d/1yStkdvZlz4adrXnfaum8gtschKPQXNVIzHbYTINlBCs/edit" TargetMode="External"/><Relationship Id="rId277" Type="http://schemas.openxmlformats.org/officeDocument/2006/relationships/hyperlink" Target="https://docs.google.com/document/d/1gCubed1-FZaxNS9fVf-9cmi9lnFWogicekd3L2c08gg/edit" TargetMode="External"/><Relationship Id="rId276" Type="http://schemas.openxmlformats.org/officeDocument/2006/relationships/hyperlink" Target="https://docs.google.com/document/d/1-k3C0ekABqPQZttuQp5tL41LWySUG8QtEvsku9N03nA" TargetMode="External"/><Relationship Id="rId1851" Type="http://schemas.openxmlformats.org/officeDocument/2006/relationships/hyperlink" Target="https://docs.google.com/document/d/13_tjYbbCuxhxcIe0zDgTg68IBEFmn4kEtp9j_yb8m9M/edit" TargetMode="External"/><Relationship Id="rId1852" Type="http://schemas.openxmlformats.org/officeDocument/2006/relationships/hyperlink" Target="https://docs.google.com/document/d/1isWmrOjgAIeuzEcffLTTPi8ybxhfRGXVVWvD45rRjX8/edit" TargetMode="External"/><Relationship Id="rId1853" Type="http://schemas.openxmlformats.org/officeDocument/2006/relationships/hyperlink" Target="https://www.amazon.com/stores/Pelican/page/28A35A22-C995-40C3-BA8A-02B2ECA6CBD0?lp_asin=B08Q8QWKJG&amp;ref_=ast_bln&amp;store_ref=bl_ast_dp_brandLogo_sto" TargetMode="External"/><Relationship Id="rId1854" Type="http://schemas.openxmlformats.org/officeDocument/2006/relationships/hyperlink" Target="https://m.media-amazon.com/images/I/71LbppledWL._AC_SL1500_.jpg" TargetMode="External"/><Relationship Id="rId1855" Type="http://schemas.openxmlformats.org/officeDocument/2006/relationships/hyperlink" Target="https://www.amazon.com/Abloy-Protec2-Hardened-Steel-Padlock/dp/B001TBUC66?crid=12FCWPGWQSBMP&amp;amp;keywords=Abloy+Protec2+340&amp;amp;qid=1704333223&amp;amp;sprefix=abloy+protec2+340%2Caps%2C177&amp;amp;sr=8-1&amp;amp;linkCode=ll1&amp;amp;tag=buyitforlife08-20&amp;amp;linkId=2cdf7f529f4db8f2fbfdf530bd75e774&amp;amp;language=en_US&amp;amp;ref_=as_li_ss_tl" TargetMode="External"/><Relationship Id="rId1856" Type="http://schemas.openxmlformats.org/officeDocument/2006/relationships/hyperlink" Target="https://amzn.to/43r3diz" TargetMode="External"/><Relationship Id="rId1857" Type="http://schemas.openxmlformats.org/officeDocument/2006/relationships/hyperlink" Target="https://docs.google.com/document/d/1JhQTjgdF0t5R5oZiOL9IyDgL3RJP8eWeEpu83-UKd9I" TargetMode="External"/><Relationship Id="rId1858" Type="http://schemas.openxmlformats.org/officeDocument/2006/relationships/hyperlink" Target="https://docs.google.com/document/d/1XhJ_0b9U2o33X1_abCaslOiG5SqcbaLp01KpRhG9Hzk/edit" TargetMode="External"/><Relationship Id="rId1859" Type="http://schemas.openxmlformats.org/officeDocument/2006/relationships/hyperlink" Target="https://docs.google.com/document/d/12DlXtrKB6hGcqDkgHjggqZnaO7_ppSVH8eRZVRKpyLQ/edit" TargetMode="External"/><Relationship Id="rId1850" Type="http://schemas.openxmlformats.org/officeDocument/2006/relationships/hyperlink" Target="https://docs.google.com/document/d/1y0ReKHc7HZKXNSn_zE06Mh7k4Mu27lm6c6S8s73jHw8/edit" TargetMode="External"/><Relationship Id="rId1840" Type="http://schemas.openxmlformats.org/officeDocument/2006/relationships/hyperlink" Target="https://docs.google.com/document/d/16Jjow2-D8awoTjC08Ex5rwMCj16rsTArDTV8SGiajHg" TargetMode="External"/><Relationship Id="rId1841" Type="http://schemas.openxmlformats.org/officeDocument/2006/relationships/hyperlink" Target="https://docs.google.com/document/d/13M0yTV6tpkYliAcN_k3WsbiFOxS9jw7x-FTsHUWLOP0/edit" TargetMode="External"/><Relationship Id="rId1842" Type="http://schemas.openxmlformats.org/officeDocument/2006/relationships/hyperlink" Target="https://docs.google.com/document/d/1YBCONft-G898plQBAj1Rb9P2Gy6BKg2vva4kQqLnsok/edit" TargetMode="External"/><Relationship Id="rId1843" Type="http://schemas.openxmlformats.org/officeDocument/2006/relationships/hyperlink" Target="https://docs.google.com/document/d/1R2kp2ocOhfPtG6U4L4wuy33E1LcUSdXlDhassY-Eh_c/edit" TargetMode="External"/><Relationship Id="rId1844" Type="http://schemas.openxmlformats.org/officeDocument/2006/relationships/hyperlink" Target="https://www.amazon.com/stores/DRAMM/page/4AFD8CC5-0DFB-4920-828D-E8435B88CEE1?lp_asin=B001DGII5O&amp;ref_=ast_bln&amp;store_ref=bl_ast_dp_brandLogo_sto" TargetMode="External"/><Relationship Id="rId1845" Type="http://schemas.openxmlformats.org/officeDocument/2006/relationships/hyperlink" Target="https://m.media-amazon.com/images/I/71QR68BsPFL._AC_SL1500_.jpg" TargetMode="External"/><Relationship Id="rId1846" Type="http://schemas.openxmlformats.org/officeDocument/2006/relationships/hyperlink" Target="https://www.amazon.com/Pelican-Quart-Personal-Cooler-Green/dp/B08Q8QWKJG?crid=1CY1O5XWWGOFF&amp;amp;keywords=Pelican%2B14&amp;amp;qid=1704319613&amp;amp;sprefix=pelican%2B14%2B%2Caps%2C232&amp;amp;sr=8-1&amp;amp;th=1&amp;amp;linkCode=ll1&amp;amp;tag=buyitforlife08-20&amp;amp;linkId=d56079ea9589eace218cdd43cc6b1ea4&amp;amp;language=en_US&amp;amp;ref_=as_li_ss_tl" TargetMode="External"/><Relationship Id="rId1847" Type="http://schemas.openxmlformats.org/officeDocument/2006/relationships/hyperlink" Target="https://amzn.to/3WF1PVQ" TargetMode="External"/><Relationship Id="rId1848" Type="http://schemas.openxmlformats.org/officeDocument/2006/relationships/hyperlink" Target="https://docs.google.com/document/d/1dGm2IhnDkeBNokyaePAsBYQ4NFSWaVKPVprGptd3x-M" TargetMode="External"/><Relationship Id="rId1849" Type="http://schemas.openxmlformats.org/officeDocument/2006/relationships/hyperlink" Target="https://docs.google.com/document/d/1_2sNSiii0o-bVADE_rpsazXQvAxv818vXhDO_TrRJE8/edit" TargetMode="External"/><Relationship Id="rId1873" Type="http://schemas.openxmlformats.org/officeDocument/2006/relationships/hyperlink" Target="https://www.amazon.com/Carlisle-RP-14-Polypropylene-OptiClean-Purpose/dp/B004NEWF7A?crid=38M6QISFUMJ4T&amp;amp;keywords=commercial%2Bdish%2Brack&amp;amp;qid=1704320538&amp;amp;sprefix=commercial%2Bdish%2Brack%2Caps%2C126&amp;amp;sr=8-2&amp;amp;th=1&amp;amp;linkCode=ll1&amp;amp;tag=buyitforlife08-20&amp;amp;linkId=203dc3e8da24b363d3837e5b2df14eff&amp;amp;language=en_US&amp;amp;ref_=as_li_ss_tl" TargetMode="External"/><Relationship Id="rId1874" Type="http://schemas.openxmlformats.org/officeDocument/2006/relationships/hyperlink" Target="https://amzn.to/4hlyQQC" TargetMode="External"/><Relationship Id="rId1875" Type="http://schemas.openxmlformats.org/officeDocument/2006/relationships/hyperlink" Target="https://docs.google.com/document/d/15pZ_ecnNiUovHc8XStGnV9n195lxSl1gbA2-AWfeJlI" TargetMode="External"/><Relationship Id="rId1876" Type="http://schemas.openxmlformats.org/officeDocument/2006/relationships/hyperlink" Target="https://docs.google.com/document/d/1arlSG4sPN08aG__Tct1z-m11dgxVG0TXiOH-NKKmi_g/edit" TargetMode="External"/><Relationship Id="rId1877" Type="http://schemas.openxmlformats.org/officeDocument/2006/relationships/hyperlink" Target="https://docs.google.com/document/d/1DRklQ1Zpk9YDHLscVLbEIabZR7UWcrVZpftDaJdVwnA/edit" TargetMode="External"/><Relationship Id="rId1878" Type="http://schemas.openxmlformats.org/officeDocument/2006/relationships/hyperlink" Target="https://www.amazon.com/stores/CarlisleFoodServiceProducts/page/E93FDB85-A29D-4627-87C3-933C04D78A92?lp_asin=B004NEWF7A&amp;ref_=ast_bln&amp;store_ref=bl_ast_dp_brandLogo_sto" TargetMode="External"/><Relationship Id="rId1879" Type="http://schemas.openxmlformats.org/officeDocument/2006/relationships/hyperlink" Target="https://m.media-amazon.com/images/I/71dg4+ECL7L._AC_SL1500_.jpg" TargetMode="External"/><Relationship Id="rId1870" Type="http://schemas.openxmlformats.org/officeDocument/2006/relationships/hyperlink" Target="https://docs.google.com/document/d/1L0nbnTayRcB6sjPvMGLA_mm2YBQs-Mzwr_wbCLBbTpI/edit" TargetMode="External"/><Relationship Id="rId1871" Type="http://schemas.openxmlformats.org/officeDocument/2006/relationships/hyperlink" Target="https://www.amazon.com/stores/LindenSweden/page/252209C5-6A3B-4DC2-8F47-E39732064687?is_byline_deeplink=true&amp;deeplink=FDAFE845-D501-4C23-B6FF-5B7A73948956&amp;redirect_store_id=252209C5-6A3B-4DC2-8F47-E39732064687&amp;lp_asin=B00176JEY4&amp;ref_=ast_bln&amp;store_ref=bl_ast_dp_brandLogo_sto" TargetMode="External"/><Relationship Id="rId1872" Type="http://schemas.openxmlformats.org/officeDocument/2006/relationships/hyperlink" Target="https://m.media-amazon.com/images/I/711zPpeH9xL._AC_SL1500_.jpg" TargetMode="External"/><Relationship Id="rId1862" Type="http://schemas.openxmlformats.org/officeDocument/2006/relationships/hyperlink" Target="https://www.amazon.com/Abloy/b/ref=bl_dp_s_web_19875439011?ie=UTF8&amp;node=19875439011&amp;field-lbr_brands_browse-bin=Abloy" TargetMode="External"/><Relationship Id="rId1863" Type="http://schemas.openxmlformats.org/officeDocument/2006/relationships/hyperlink" Target="https://m.media-amazon.com/images/I/61VIQ7TuEUL._AC_SL1080_.jpg" TargetMode="External"/><Relationship Id="rId1864" Type="http://schemas.openxmlformats.org/officeDocument/2006/relationships/hyperlink" Target="https://www.amazon.com/Linden-Sweden-Original-Vegetable-Peeler/dp/B00176JEY4?crid=ONQ8V4CMHRM8&amp;amp;keywords=onas%2BVegetable%2BPeeler&amp;amp;qid=1704342539&amp;amp;sprefix=jonas%2Bvegetable%2Bpeeler%2Caps%2C157&amp;amp;sr=8-1&amp;amp;th=1&amp;amp;linkCode=ll1&amp;amp;tag=buyitforlife08-20&amp;amp;linkId=47dac827a4f3156ad1c54e623489d827&amp;amp;language=en_US&amp;amp;ref_=as_li_ss_tl" TargetMode="External"/><Relationship Id="rId1865" Type="http://schemas.openxmlformats.org/officeDocument/2006/relationships/hyperlink" Target="https://amzn.to/3WddQSf" TargetMode="External"/><Relationship Id="rId1866" Type="http://schemas.openxmlformats.org/officeDocument/2006/relationships/hyperlink" Target="https://docs.google.com/document/d/1lYoydMmioMt_gswzX_pLCghw8w3iGWBTN5DaS4eSUfM" TargetMode="External"/><Relationship Id="rId1867" Type="http://schemas.openxmlformats.org/officeDocument/2006/relationships/hyperlink" Target="https://docs.google.com/document/d/1QPnCMRxipDOXmemWzLXYK-5UK3pO4-OZU5nu6Vytk7o/edit" TargetMode="External"/><Relationship Id="rId1868" Type="http://schemas.openxmlformats.org/officeDocument/2006/relationships/hyperlink" Target="https://docs.google.com/document/d/1sQjNT-lJWfgrzZxDVhV_URjxohzeZPNUn93-rPqAjI8/edit" TargetMode="External"/><Relationship Id="rId1869" Type="http://schemas.openxmlformats.org/officeDocument/2006/relationships/hyperlink" Target="https://docs.google.com/document/d/1P1s8R08qxbhP1o5ZnP2dG-ZF-rFk-V-guPIh5M4fm20/edit" TargetMode="External"/><Relationship Id="rId1860" Type="http://schemas.openxmlformats.org/officeDocument/2006/relationships/hyperlink" Target="https://docs.google.com/document/d/16ltqUgIrsi5fH5m1VsGXPbHgqYqqP5c_Co2_VcCi728/edit" TargetMode="External"/><Relationship Id="rId1861" Type="http://schemas.openxmlformats.org/officeDocument/2006/relationships/hyperlink" Target="https://docs.google.com/document/d/1T6iXHRXIHL_7fEfjW7U4LQVlzLGCg-jpoB75hse6BcU/edit" TargetMode="External"/><Relationship Id="rId1810" Type="http://schemas.openxmlformats.org/officeDocument/2006/relationships/hyperlink" Target="https://docs.google.com/document/d/1C5lsg9TR0DmR8VLbeOu08ecrBFMRpnoeOUo21OMq_Ao/edit" TargetMode="External"/><Relationship Id="rId1811" Type="http://schemas.openxmlformats.org/officeDocument/2006/relationships/hyperlink" Target="https://docs.google.com/document/d/1X2ihgzI9p7F8YsAJyFBDvozR0lykg2Gi5lZpooX4Vc4/edit" TargetMode="External"/><Relationship Id="rId1812" Type="http://schemas.openxmlformats.org/officeDocument/2006/relationships/hyperlink" Target="https://www.amazon.com/stores/CRAFTSMAN/page/1856ED19-1C90-48CA-A5F8-54FC2B6B4F6F?is_byline_deeplink=true&amp;deeplink=D16AD871-45F6-42FF-9B11-1B9B286C0CBB&amp;redirect_store_id=1856ED19-1C90-48CA-A5F8-54FC2B6B4F6F&amp;lp_asin=B07H84CNG9&amp;ref_=ast_bln" TargetMode="External"/><Relationship Id="rId1813" Type="http://schemas.openxmlformats.org/officeDocument/2006/relationships/hyperlink" Target="https://m.media-amazon.com/images/I/61gkGL84eRL._AC_SL1500_.jpg" TargetMode="External"/><Relationship Id="rId1814" Type="http://schemas.openxmlformats.org/officeDocument/2006/relationships/hyperlink" Target="https://www.amazon.com/K9-Ballistics-Proof-Elevated-Large/dp/B0BJ9V9WMW?crid=3OAE3XJNWJZK4&amp;amp;keywords=k9%2Bballistics%2Bdog%2Bbed&amp;amp;qid=1704313085&amp;amp;sprefix=k9ballistics%2Bdog%2Bbed%2B%2Caps%2C129&amp;amp;sr=8-3&amp;amp;ufe=app_do%3Aamzn1.fos.f5122f16-c3e8-4386-bf32-63e904010ad0&amp;amp;th=1&amp;amp;linkCode=ll1&amp;amp;tag=buyitforlife08-20&amp;amp;linkId=f52d751caa7369eef9ab135fec49ad6a&amp;amp;language=en_US&amp;amp;ref_=as_li_ss_tl" TargetMode="External"/><Relationship Id="rId1815" Type="http://schemas.openxmlformats.org/officeDocument/2006/relationships/hyperlink" Target="https://amzn.to/3LgjEbd" TargetMode="External"/><Relationship Id="rId1816" Type="http://schemas.openxmlformats.org/officeDocument/2006/relationships/hyperlink" Target="https://docs.google.com/document/d/1c9kaBHNTrHSqKHgCeG_SLmvMJf2yclnJaWJEOCo0VBU" TargetMode="External"/><Relationship Id="rId1817" Type="http://schemas.openxmlformats.org/officeDocument/2006/relationships/hyperlink" Target="https://docs.google.com/document/d/1jGiBT_SA1dTcL3X7amhnbL9SpoMTGNEUirSLq42FQ2I/edit" TargetMode="External"/><Relationship Id="rId1818" Type="http://schemas.openxmlformats.org/officeDocument/2006/relationships/hyperlink" Target="https://docs.google.com/document/d/1JTe8SAFaXs04wiUgOhkpUq6UXzccamqiBN4042hZJcs/edit" TargetMode="External"/><Relationship Id="rId1819" Type="http://schemas.openxmlformats.org/officeDocument/2006/relationships/hyperlink" Target="https://docs.google.com/document/d/10K-cAnVGZpqdv8NmMwiwP2Y0UEl8kn7tdXclARDaaQA/edit" TargetMode="External"/><Relationship Id="rId1800" Type="http://schemas.openxmlformats.org/officeDocument/2006/relationships/hyperlink" Target="https://docs.google.com/document/d/1-r88i0c5exVqn5YWkEZjoUTktnkb4vLgt1_f1xvwzs4" TargetMode="External"/><Relationship Id="rId1801" Type="http://schemas.openxmlformats.org/officeDocument/2006/relationships/hyperlink" Target="https://docs.google.com/document/d/10GQSdhT4FO3ZuG_9w3YVdmx_0HAI1pf2jVvLn5wR_fE/edit" TargetMode="External"/><Relationship Id="rId1802" Type="http://schemas.openxmlformats.org/officeDocument/2006/relationships/hyperlink" Target="https://docs.google.com/document/d/1Gc55ioHWFEGD0l-Wkk4uuLQAtiz_aXaj5bL9c031JEM/edit" TargetMode="External"/><Relationship Id="rId1803" Type="http://schemas.openxmlformats.org/officeDocument/2006/relationships/hyperlink" Target="https://docs.google.com/document/d/1bRNjqWL7xBUtqvVYgQeA2CEHh1e0UsH2FbWAnyhJU_U/edit" TargetMode="External"/><Relationship Id="rId1804" Type="http://schemas.openxmlformats.org/officeDocument/2006/relationships/hyperlink" Target="https://www.amazon.com/stores/DEWALT/page/69079407-0204-4E31-BC82-4014894B3667?lp_asin=B0723737MV&amp;ref_=ast_bln&amp;store_ref=bl_ast_dp_brandLogo_sto" TargetMode="External"/><Relationship Id="rId1805" Type="http://schemas.openxmlformats.org/officeDocument/2006/relationships/hyperlink" Target="https://m.media-amazon.com/images/I/61rYMCw-aZL._SL1000_.jpg" TargetMode="External"/><Relationship Id="rId1806" Type="http://schemas.openxmlformats.org/officeDocument/2006/relationships/hyperlink" Target="https://www.amazon.com/gp/product/B07H84CNG9?th=1&amp;amp;linkCode=ll1&amp;amp;tag=buyitforlife08-20&amp;amp;linkId=9c35c670d1bd5a3f7e4ae9c57bc56fea&amp;amp;language=en_US&amp;amp;ref_=as_li_ss_tl" TargetMode="External"/><Relationship Id="rId1807" Type="http://schemas.openxmlformats.org/officeDocument/2006/relationships/hyperlink" Target="https://amzn.to/4o1N0ZI" TargetMode="External"/><Relationship Id="rId1808" Type="http://schemas.openxmlformats.org/officeDocument/2006/relationships/hyperlink" Target="https://docs.google.com/document/d/1QpXrdTY57afJxVa4ILbn2GVe1Du00KKv8hgyvQrig_s" TargetMode="External"/><Relationship Id="rId1809" Type="http://schemas.openxmlformats.org/officeDocument/2006/relationships/hyperlink" Target="https://docs.google.com/document/d/1B2wmBlkGdkWk4C_Ry1TK9djGqpCPdH3SSynk0QIWmto/edit" TargetMode="External"/><Relationship Id="rId1830" Type="http://schemas.openxmlformats.org/officeDocument/2006/relationships/hyperlink" Target="https://www.amazon.com/Tempur-Pedic-Sleep-Mask-Size-Navy/dp/B0027OUUFW?crid=121IM643VUTCX&amp;amp;keywords=tempurpedic+sleep+mask&amp;amp;qid=1704314737&amp;amp;sprefix=Tempurpedic++S%2Caps%2C192&amp;amp;sr=8-1&amp;amp;linkCode=ll1&amp;amp;tag=buyitforlife08-20&amp;amp;linkId=73681e6abf66bf3d5299c2d8203e22de&amp;amp;language=en_US&amp;amp;ref_=as_li_ss_tl" TargetMode="External"/><Relationship Id="rId1831" Type="http://schemas.openxmlformats.org/officeDocument/2006/relationships/hyperlink" Target="https://amzn.to/42HWmkK" TargetMode="External"/><Relationship Id="rId1832" Type="http://schemas.openxmlformats.org/officeDocument/2006/relationships/hyperlink" Target="https://docs.google.com/document/d/10xlwB1ZdF_JxCUDqi9-iHr56dP565Uw3uQoPN0TSIi8" TargetMode="External"/><Relationship Id="rId1833" Type="http://schemas.openxmlformats.org/officeDocument/2006/relationships/hyperlink" Target="https://docs.google.com/document/d/1xSpjkbORaldKZ5M83e0z_l0l5FW1EFnzx6USVIbOSAg/edit" TargetMode="External"/><Relationship Id="rId1834" Type="http://schemas.openxmlformats.org/officeDocument/2006/relationships/hyperlink" Target="https://docs.google.com/document/d/18ruylaKVQtJ1SGw2xlj1eJsVIOPsaD9mtBmyYd-nCck/edit" TargetMode="External"/><Relationship Id="rId1835" Type="http://schemas.openxmlformats.org/officeDocument/2006/relationships/hyperlink" Target="https://docs.google.com/document/d/17CDXlJozFTxxReERvwbSjyrXSLN8GabbLirPIkkEN7s/edit" TargetMode="External"/><Relationship Id="rId1836" Type="http://schemas.openxmlformats.org/officeDocument/2006/relationships/hyperlink" Target="https://www.amazon.com/stores/Tempur-Pedic%C2%AE/page/5B9DA13B-BA41-4440-B7E5-5226923BA6CF?is_byline_deeplink=true&amp;deeplink=5B9DA13B-BA41-4440-B7E5-5226923BA6CF&amp;redirect_store_id=5B9DA13B-BA41-4440-B7E5-5226923BA6CF&amp;lp_asin=B0027OUUFW&amp;ref_=ast_bln&amp;store_ref=bl_ast_dp_brandLogo_sto" TargetMode="External"/><Relationship Id="rId1837" Type="http://schemas.openxmlformats.org/officeDocument/2006/relationships/hyperlink" Target="https://m.media-amazon.com/images/I/71-6Idhw+3L._AC_SL1500_.jpg" TargetMode="External"/><Relationship Id="rId1838" Type="http://schemas.openxmlformats.org/officeDocument/2006/relationships/hyperlink" Target="https://www.amazon.com/Dramm-12380-Heavy-Duty-Adjustable-Nozzle/dp/B001DGII5O?crid=17X8W7FEQHAY0&amp;amp;keywords=dramm%2Bhose%2Bnozzle&amp;amp;qid=1704315887&amp;amp;sprefix=dramm%2Caps%2C102&amp;amp;sr=8-5&amp;amp;th=1&amp;amp;linkCode=ll1&amp;amp;tag=buyitforlife08-20&amp;amp;linkId=21c42f458461186af71603409a6545bd&amp;amp;language=en_US&amp;amp;ref_=as_li_ss_tl" TargetMode="External"/><Relationship Id="rId1839" Type="http://schemas.openxmlformats.org/officeDocument/2006/relationships/hyperlink" Target="https://amzn.to/3IPJ6Ut" TargetMode="External"/><Relationship Id="rId1820" Type="http://schemas.openxmlformats.org/officeDocument/2006/relationships/hyperlink" Target="https://www.amazon.com/stores/K9Ballistics/page/AFD2829F-1544-4988-8DF9-3D63799E380B?is_byline_deeplink=true&amp;deeplink=B6E15B88-3BCA-4C8C-89C4-A451984509C1&amp;redirect_store_id=AFD2829F-1544-4988-8DF9-3D63799E380B&amp;lp_asin=B0BJ9V9WMW&amp;ref_=ast_bln&amp;store_ref=bl_ast_dp_brandLogo_sto" TargetMode="External"/><Relationship Id="rId1821" Type="http://schemas.openxmlformats.org/officeDocument/2006/relationships/hyperlink" Target="https://m.media-amazon.com/images/I/51YbAgGhKuL._AC_SL1500_.jpg" TargetMode="External"/><Relationship Id="rId1822" Type="http://schemas.openxmlformats.org/officeDocument/2006/relationships/hyperlink" Target="https://www.amazon.com/Groom-Mate-Platinum-Nose-Trimmer/dp/B000EBFJXS?crid=3KML7ADBHNF0Y&amp;amp;keywords=Groom+Mate+Platinum+XL&amp;amp;qid=1704313182&amp;amp;sprefix=groom+mate+platinum+xl%2Caps%2C112&amp;amp;sr=8-1&amp;amp;linkCode=ll1&amp;amp;tag=buyitforlife08-20&amp;amp;linkId=0275a0934019d55328cbcb21d8cfe0fe&amp;amp;language=en_US&amp;amp;ref_=as_li_ss_tl" TargetMode="External"/><Relationship Id="rId1823" Type="http://schemas.openxmlformats.org/officeDocument/2006/relationships/hyperlink" Target="https://amzn.to/4ot8wX6" TargetMode="External"/><Relationship Id="rId1824" Type="http://schemas.openxmlformats.org/officeDocument/2006/relationships/hyperlink" Target="https://docs.google.com/document/d/1-tjxjy5cShvJGP550reUTRLsbTU81li3OLAW56TZ-kg" TargetMode="External"/><Relationship Id="rId1825" Type="http://schemas.openxmlformats.org/officeDocument/2006/relationships/hyperlink" Target="https://docs.google.com/document/d/1ywmjyGVSSo0pPm-xoi1PBqa9ppddpIhlZfrrJ7aO_AM/edit" TargetMode="External"/><Relationship Id="rId1826" Type="http://schemas.openxmlformats.org/officeDocument/2006/relationships/hyperlink" Target="https://docs.google.com/document/d/1APx-NcGVgIAtOyMAF3wLTwrHIyT-bXaSEdpEUeoYUsM/edit" TargetMode="External"/><Relationship Id="rId1827" Type="http://schemas.openxmlformats.org/officeDocument/2006/relationships/hyperlink" Target="https://docs.google.com/document/d/1uyyf1c2p9tajibCh5_SwW6342-2YzmgZpwZxr55hWhY/edit" TargetMode="External"/><Relationship Id="rId1828" Type="http://schemas.openxmlformats.org/officeDocument/2006/relationships/hyperlink" Target="https://www.amazon.com/Groom-Mate/b/ref=bl_dp_s_web_19072510011?ie=UTF8&amp;node=19072510011&amp;field-lbr_brands_browse-bin=Groom+Mate" TargetMode="External"/><Relationship Id="rId1829" Type="http://schemas.openxmlformats.org/officeDocument/2006/relationships/hyperlink" Target="https://m.media-amazon.com/images/I/81Zn37CbOPL._AC_SL1500_.jpg" TargetMode="External"/><Relationship Id="rId2302" Type="http://schemas.openxmlformats.org/officeDocument/2006/relationships/hyperlink" Target="https://docs.google.com/document/d/1SvqE-XXjdMvkfpRlf-Gy6JltC4vxGYRWzmooaYueoV4/edit" TargetMode="External"/><Relationship Id="rId3634" Type="http://schemas.openxmlformats.org/officeDocument/2006/relationships/hyperlink" Target="https://docs.google.com/document/d/17x-mYIhKeABNz0P9tjAhHlioVEXf4dPJNGxxb_uhXKs/edit" TargetMode="External"/><Relationship Id="rId2303" Type="http://schemas.openxmlformats.org/officeDocument/2006/relationships/hyperlink" Target="https://docs.google.com/document/d/1GzBfHpaQYd3tPjchUSkjmIahkBAUcB09RZlMbDGkKPY/edit" TargetMode="External"/><Relationship Id="rId3633" Type="http://schemas.openxmlformats.org/officeDocument/2006/relationships/hyperlink" Target="https://docs.google.com/document/d/1l1iRHpYd087IHSED0ms8-dM3ilOdcsAzABSze_gzTwM/edit" TargetMode="External"/><Relationship Id="rId2304" Type="http://schemas.openxmlformats.org/officeDocument/2006/relationships/hyperlink" Target="https://docs.google.com/document/d/1jTiya01OjyWXThQEsct3PYGtI33gGIbEspbO3wMvxlc/edit" TargetMode="External"/><Relationship Id="rId3636" Type="http://schemas.openxmlformats.org/officeDocument/2006/relationships/hyperlink" Target="https://docs.google.com/document/d/1UOJr2V3C2VpMNLQl82k20YkAtwGqogQWgS0funjs4-I/edit" TargetMode="External"/><Relationship Id="rId2305" Type="http://schemas.openxmlformats.org/officeDocument/2006/relationships/hyperlink" Target="https://docs.google.com/document/d/1KBzSBuuQz8uirsyFAPo-YakGsqT6ewVrVvm2bunHbQc/edit" TargetMode="External"/><Relationship Id="rId3635" Type="http://schemas.openxmlformats.org/officeDocument/2006/relationships/hyperlink" Target="https://docs.google.com/document/d/1BuuKVKfPL_bNfDCa2b7zzSpUZD7bf9r_Oftz2WLm-TQ/edit" TargetMode="External"/><Relationship Id="rId2306" Type="http://schemas.openxmlformats.org/officeDocument/2006/relationships/hyperlink" Target="https://www.amazon.com/stores/ProGradeSupplies/page/676754AB-0296-4C76-94EB-E6A3AE0EA5F4?lp_asin=B07JHQ4L4F&amp;ref_=ast_bln&amp;store_ref=bl_ast_dp_brandLogo_sto" TargetMode="External"/><Relationship Id="rId3638" Type="http://schemas.openxmlformats.org/officeDocument/2006/relationships/hyperlink" Target="https://m.media-amazon.com/images/I/51mXAtDoqLL._AC_SL1500_.jpg" TargetMode="External"/><Relationship Id="rId2307" Type="http://schemas.openxmlformats.org/officeDocument/2006/relationships/hyperlink" Target="https://m.media-amazon.com/images/I/61tJE82SNzL._AC_SL1500_.jpg" TargetMode="External"/><Relationship Id="rId3637" Type="http://schemas.openxmlformats.org/officeDocument/2006/relationships/hyperlink" Target="https://www.amazon.com/stores/deBuyer/page/0EEBBF7B-B7D5-4D80-ACE7-1750454CD1AA?lp_asin=B00462QP1G&amp;ref_=ast_bln&amp;store_ref=bl_ast_dp_brandLogo_sto" TargetMode="External"/><Relationship Id="rId2308" Type="http://schemas.openxmlformats.org/officeDocument/2006/relationships/hyperlink" Target="https://www.amazon.com/Carhartt-Insulated-Compartment-Cooler-Fully-Insulated/dp/B0CJYZYPGC/ref=sr_1_5_mod_primary_new?crid=3QB8CJO8U0YMG&amp;dib=eyJ2IjoiMSJ9.NrXSZcxaKrN9LsB2dcJ4uCYVJtg0-gG7RTYeI6MQd5DxW3BRonSKnvomS-M4N86-X7ISRdFPCbKS6YL18xjvIjJR41PAjOT-p5YPnBnrHDOwwfxZOtpJKqvSfHhw1AbW9ADfHQAOD73PPO_Y2JhkCOBEQrwJael154xkDnkMyjjpWnpmyqPN1y_gcGTbn_cjYbtCZW-KSTRqpNoUsBr2g0NQGWof6ysLQ_FJcFQTr6vPR1jMWcMdKA5rFCLy0obf6LQCa-sLuBDXbajKYBXr0uXFpncwy3enYVyY3tPcqf0.6FFW8aTnRtgFj6OUBZvfjUbgUFrO-InSeGCL0VHUxPk&amp;dib_tag=se&amp;keywords=Carhartt%2BDeluxe%2BDual%2BCompartment%2BInsulated%2BSoft%2BCooler&amp;qid=1758267187&amp;sbo=RZvfv%2F%2FHxDF%2BO5021pAnSA%3D%3D&amp;sprefix=carhartt%2Bdeluxe%2Bdual%2Bcompartment%2Binsulated%2Bsoft%2Bcooler%2Caps%2C397&amp;sr=8-5&amp;th=1" TargetMode="External"/><Relationship Id="rId2309" Type="http://schemas.openxmlformats.org/officeDocument/2006/relationships/hyperlink" Target="https://amzn.to/4pvblrR" TargetMode="External"/><Relationship Id="rId3639" Type="http://schemas.openxmlformats.org/officeDocument/2006/relationships/hyperlink" Target="https://www.amazon.com/Calphalon-Premier-Space-Saving-Hard-Anodized-Nonstick/dp/B0B7ZKZCV5/ref=sr_1_1?crid=G4XPT0GJ0S5A&amp;dib=eyJ2IjoiMSJ9.04Ac4WQ_gr3Vk4shWb-M_Fw8d13MiCZ_Xit6boC1GyACSXE49j4Gzgb89FQb_SrCK9n7MnmaFky5wLwXMq0_7XE3Qak1yBFkTk4xUz9RfYleVy044oRtzEOzIGp86uCEmxNmwm1p0ISFUfR9bp9E5C0qSGgSlsliwk0YN8bSkNak35O36jRrrz9SKmu1FTeQu9t99hbTOTGNdHIv1-b0dxP2lAPFsBJyfPoryZkOGkxXONuC4BTkBCZc59mkA7t5G8Xc0GGwO-ZOX60jkiA9iMoTWfii45N5o53pSHl7YiE.n3leutH1DikWrx96RJMMCuqJ0MHa8_9BW4bh1FILlJ4&amp;dib_tag=se&amp;keywords=Calphalon%2BPremier%2BSpace%2BSaving%2BCookware&amp;qid=1764518099&amp;sprefix=calphalon%2Bpremier%2Bspace%2Bsaving%2Bcookware%2Caps%2C670&amp;sr=8-1&amp;th=1" TargetMode="External"/><Relationship Id="rId3630" Type="http://schemas.openxmlformats.org/officeDocument/2006/relationships/hyperlink" Target="https://www.amazon.com/Buyer-MINERAL-Carbon-Steel-Fry/dp/B00462QP1G/ref=sr_1_1?dib=eyJ2IjoiMSJ9.HMwLlqTY6BM5rp8-UOzQR3nCRFBV-d2PbAKOFQLr8sN4X0p-6DuPf9cjhWj02DROvi_wNjaBrdpWe0Y9ZT1z7CGqBmw8j2yLNfUU0PryMwPMjVQTrirnKmeJ8NZtrjXCH5l8x8ybg2dWnidwlTk0GGHPBLjKzq42Ntuv9s6rHLA5IWCVjWIKTpqAGw_xqid6NLHp-TSDp5GHra4XLAO-Et5PoZ_24VHzGPn1P6b_YsO8UefKNhzskNlN2SVXSd6vPrsCauQnwB1_CA12mDgPlMo34knOJLQwxk83e5LYmT0.G4dQvvpgejtBxO3ZLkPbrxujZx_aG0tzp4az_BkRZfo&amp;dib_tag=se&amp;keywords=De+Buyer+Mineral+B+Fry+Pan&amp;qid=1764518048&amp;sr=8-1" TargetMode="External"/><Relationship Id="rId2300" Type="http://schemas.openxmlformats.org/officeDocument/2006/relationships/hyperlink" Target="https://amzn.to/4n3Pwho" TargetMode="External"/><Relationship Id="rId3632" Type="http://schemas.openxmlformats.org/officeDocument/2006/relationships/hyperlink" Target="https://docs.google.com/document/d/1odudERfFnXNadqeRU0i9NDh4r20mXfupCoZKxrms_LA" TargetMode="External"/><Relationship Id="rId2301" Type="http://schemas.openxmlformats.org/officeDocument/2006/relationships/hyperlink" Target="https://docs.google.com/document/d/19RzXU5552FcD9VO3_DfPE3bhkktvAJ3esExC2rfZzQ4" TargetMode="External"/><Relationship Id="rId3631" Type="http://schemas.openxmlformats.org/officeDocument/2006/relationships/hyperlink" Target="https://amzn.to/3Xqbosk" TargetMode="External"/><Relationship Id="rId3623" Type="http://schemas.openxmlformats.org/officeDocument/2006/relationships/hyperlink" Target="https://docs.google.com/document/d/19sgT_negd_anz--Rg7ttLBlLRYA9oshQEpfGv4k2nPM" TargetMode="External"/><Relationship Id="rId3622" Type="http://schemas.openxmlformats.org/officeDocument/2006/relationships/hyperlink" Target="https://amzn.to/3Mi5CXb" TargetMode="External"/><Relationship Id="rId3625" Type="http://schemas.openxmlformats.org/officeDocument/2006/relationships/hyperlink" Target="https://docs.google.com/document/d/1n09XpRFLkwPAa40wme760lZQW1BXPH3CqaLAE-2iWWI/edit" TargetMode="External"/><Relationship Id="rId3624" Type="http://schemas.openxmlformats.org/officeDocument/2006/relationships/hyperlink" Target="https://docs.google.com/document/d/1jRFdQNslXz7BIHzFwEjw-u0nwL1qUHDoVYVgPbtBjNA/edit" TargetMode="External"/><Relationship Id="rId3627" Type="http://schemas.openxmlformats.org/officeDocument/2006/relationships/hyperlink" Target="https://docs.google.com/document/d/1FZhgOTD2aEWqfYW3ACCJ96TqxtA3aU6JDIfqPzIDkG0/edit" TargetMode="External"/><Relationship Id="rId3626" Type="http://schemas.openxmlformats.org/officeDocument/2006/relationships/hyperlink" Target="https://docs.google.com/document/d/1YvvKgYs-OTE8TeOaFsVcC8e39rzRnv7mM6HXGySQ9Qc/edit" TargetMode="External"/><Relationship Id="rId3629" Type="http://schemas.openxmlformats.org/officeDocument/2006/relationships/hyperlink" Target="https://m.media-amazon.com/images/I/51g3b9N49wL._AC_SL1500_.jpg" TargetMode="External"/><Relationship Id="rId3628" Type="http://schemas.openxmlformats.org/officeDocument/2006/relationships/hyperlink" Target="https://www.amazon.com/stores/MatferBourgeatUSA/page/99AFD11F-53E9-4240-B7E2-8D3BCA0847DC?lp_asin=B000KENOTK&amp;ref_=ast_bln&amp;store_ref=bl_ast_dp_brandLogo_sto" TargetMode="External"/><Relationship Id="rId3621" Type="http://schemas.openxmlformats.org/officeDocument/2006/relationships/hyperlink" Target="https://www.amazon.com/gp/aw/d/B000KENOTK/?_encoding=UTF8&amp;pd_rd_plhdr=t&amp;aaxitk=258850d2a5e77d0c14afc9004d34b18c&amp;hsa_cr_id=0&amp;qid=1764518011&amp;sr=1-1-9e67e56a-6f64-441f-a281-df67fc737124&amp;ref_=sbx_s_sparkle_sbtcd_asin_0_title&amp;pd_rd_w=BWlSN&amp;content-id=amzn1.sym.9f2b2b9e-47e9-4764-a4dc-2be2f6fca36d%3Aamzn1.sym.9f2b2b9e-47e9-4764-a4dc-2be2f6fca36d&amp;pf_rd_p=9f2b2b9e-47e9-4764-a4dc-2be2f6fca36d&amp;pf_rd_r=MMK9PK4Z4WJ8KAG42PXS&amp;pd_rd_wg=ieCNA&amp;pd_rd_r=974b4b6d-244a-43ea-b61a-871580c67c0f&amp;th=1" TargetMode="External"/><Relationship Id="rId3620" Type="http://schemas.openxmlformats.org/officeDocument/2006/relationships/hyperlink" Target="https://m.media-amazon.com/images/I/610-o7GdJvL._AC_SL1500_.jpg" TargetMode="External"/><Relationship Id="rId2324" Type="http://schemas.openxmlformats.org/officeDocument/2006/relationships/hyperlink" Target="https://www.amazon.com/stores/Behrens/page/EDC409E9-15F8-4FC0-ACD8-3D09D973BF3E?lp_asin=B00173GN4Q&amp;ref_=ast_bln&amp;store_ref=bl_ast_dp_brandLogo_sto" TargetMode="External"/><Relationship Id="rId3656" Type="http://schemas.openxmlformats.org/officeDocument/2006/relationships/hyperlink" Target="https://www.amazon.com/Lodge-Quart-Enameled-Dutch-Enamel/dp/B000N4WN08/ref=sr_1_1?crid=RCK4TZGNJKD6&amp;dib=eyJ2IjoiMSJ9.2T1AF5wpw7n9wlsSDIqe_NHTTb2bEVsrl0uzMWPHxFEuJjiVZ9yxCVNukpARaW9XuuQ94Lwcj_wCUFMtxmDRJLbdYZLurfEzyjKMufzjwLNP0KNH2IhE3ThQkSR0qTG47jctZGAG05Y3lF6Sv_B-kExZabx8HNF4_jE85fRgPCpscmsBWLe55nG6IwsR0UP-KQ5H9aV9WwV7voIImCmIaHFKPkncQjmcUaWDM75DAp6a6bJ6EyczDxze7UgeIbJnuIGvgrDC5CHz9u4bCN-sb2Gmir12xpCkK1ulobCl_I8.pxT2pQ18SxnIF_ekWqp7qXuqzX7sXkrSSmFHcskq4V4&amp;dib_tag=se&amp;keywords=Lodge+6+Quart+Enameled+Cast+Iron+Dutch+Oven&amp;nsdOptOutParam=true&amp;qid=1764518180&amp;sprefix=cuisinart+multiclad+pro+cookware%2Caps%2C985&amp;sr=8-1" TargetMode="External"/><Relationship Id="rId2325" Type="http://schemas.openxmlformats.org/officeDocument/2006/relationships/hyperlink" Target="https://m.media-amazon.com/images/I/71+xtuLrpSL._AC_SL1500_.jpg" TargetMode="External"/><Relationship Id="rId3655" Type="http://schemas.openxmlformats.org/officeDocument/2006/relationships/hyperlink" Target="https://m.media-amazon.com/images/I/71j-RBrEKdL._AC_SL1500_.jpg" TargetMode="External"/><Relationship Id="rId2326" Type="http://schemas.openxmlformats.org/officeDocument/2006/relationships/hyperlink" Target="https://www.amazon.com/JUKI-HZL-F300-Sewing-Quilting-Machine/dp/B004C04YIS?&amp;amp;linkCode=ll1&amp;amp;tag=buyitforlife08-20&amp;amp;linkId=00f9a50ae4a92e1bb1dad78e53c37943&amp;amp;language=en_US&amp;amp;ref_=as_li_ss_tl" TargetMode="External"/><Relationship Id="rId3658" Type="http://schemas.openxmlformats.org/officeDocument/2006/relationships/hyperlink" Target="https://docs.google.com/document/d/1QYYvlL26q6uMulScAQ1abhTR663n5qH2XfPbcUaBNG8" TargetMode="External"/><Relationship Id="rId2327" Type="http://schemas.openxmlformats.org/officeDocument/2006/relationships/hyperlink" Target="https://amzn.to/46bUh2x" TargetMode="External"/><Relationship Id="rId3657" Type="http://schemas.openxmlformats.org/officeDocument/2006/relationships/hyperlink" Target="https://amzn.to/4ryWk9E" TargetMode="External"/><Relationship Id="rId2328" Type="http://schemas.openxmlformats.org/officeDocument/2006/relationships/hyperlink" Target="https://docs.google.com/document/d/1uWA9HjhfvdI9q92EmXStpHHI2BcOXujm2HzZmjL3iQs" TargetMode="External"/><Relationship Id="rId2329" Type="http://schemas.openxmlformats.org/officeDocument/2006/relationships/hyperlink" Target="https://docs.google.com/document/d/1sx3t-dlcGw0sIDDMxHRVpX9KcT_5MoSc-xkrbB5Nigc/edit" TargetMode="External"/><Relationship Id="rId3659" Type="http://schemas.openxmlformats.org/officeDocument/2006/relationships/hyperlink" Target="https://docs.google.com/document/d/1aaFyn4dvLQpnME2sMW2VFvYAdQm2RjNQ7QMdClfmQ_o/edit" TargetMode="External"/><Relationship Id="rId3650" Type="http://schemas.openxmlformats.org/officeDocument/2006/relationships/hyperlink" Target="https://docs.google.com/document/d/1H-IevCPbfcEG_Wy2O3EiihMdJ52JQiEGD4W7xTBV9vE" TargetMode="External"/><Relationship Id="rId2320" Type="http://schemas.openxmlformats.org/officeDocument/2006/relationships/hyperlink" Target="https://docs.google.com/document/d/12u0ufXQ_g40LObl_nL06FFHyC4PnNUJCMkVvaHr-7L4/edit" TargetMode="External"/><Relationship Id="rId3652" Type="http://schemas.openxmlformats.org/officeDocument/2006/relationships/hyperlink" Target="https://docs.google.com/document/d/1q8hSsWVDc_tXUkEMJt_2VXhafmSbb6etx9bSIP5toH8/edit" TargetMode="External"/><Relationship Id="rId2321" Type="http://schemas.openxmlformats.org/officeDocument/2006/relationships/hyperlink" Target="https://docs.google.com/document/d/1Suc5rNWo85pEepZTD0y4FvUb7npgzMhah6NJXaCRExc/edit" TargetMode="External"/><Relationship Id="rId3651" Type="http://schemas.openxmlformats.org/officeDocument/2006/relationships/hyperlink" Target="https://docs.google.com/document/d/1-fdcP2hbxKGfgi00P4mrQVR4Q938wOgl_N0-RyFOut4/edit" TargetMode="External"/><Relationship Id="rId2322" Type="http://schemas.openxmlformats.org/officeDocument/2006/relationships/hyperlink" Target="https://docs.google.com/document/d/1ND5us9jHFqGBpTkukB5Wdipfgn5fGZCLLIXjmxRZZ-Y/edit" TargetMode="External"/><Relationship Id="rId3654" Type="http://schemas.openxmlformats.org/officeDocument/2006/relationships/hyperlink" Target="https://www.amazon.com/stores/Cuisinart/page/9EA87106-FA2E-4134-BB4D-18194A61B989?lp_asin=B009JXPS6U&amp;ref_=ast_bln&amp;store_ref=bl_ast_dp_brandLogo_sto" TargetMode="External"/><Relationship Id="rId2323" Type="http://schemas.openxmlformats.org/officeDocument/2006/relationships/hyperlink" Target="https://docs.google.com/document/d/1dm4LKjMy4epmYRYbkU4AWGjEELdQsjAkPDX9--J-HdM/edit" TargetMode="External"/><Relationship Id="rId3653" Type="http://schemas.openxmlformats.org/officeDocument/2006/relationships/hyperlink" Target="https://docs.google.com/document/d/1FlpkdxCPTb93JuQLlB-pKyXUBwpmWaTaXv8OJcZJnWw/edit" TargetMode="External"/><Relationship Id="rId2313" Type="http://schemas.openxmlformats.org/officeDocument/2006/relationships/hyperlink" Target="https://docs.google.com/document/d/1GLq4M1jXu-IYdLBex9Idt8Hp6Sg-UidiVkqc4haiwoc/edit" TargetMode="External"/><Relationship Id="rId3645" Type="http://schemas.openxmlformats.org/officeDocument/2006/relationships/hyperlink" Target="https://docs.google.com/document/d/1j03WNv7lLIup9n2tLEspx0ANqdXEbcEnxXoMVe-Af5s/edit" TargetMode="External"/><Relationship Id="rId2314" Type="http://schemas.openxmlformats.org/officeDocument/2006/relationships/hyperlink" Target="https://docs.google.com/document/d/1aH4WYU4Jd3D_SS5wDIx8GeEQvMhl-yqmBgST-IkWVy4/edit" TargetMode="External"/><Relationship Id="rId3644" Type="http://schemas.openxmlformats.org/officeDocument/2006/relationships/hyperlink" Target="https://docs.google.com/document/d/1YMUAMPpzptTdqQgUdQY-N6JskYxQER2p_5u7xn7Er9E/edit" TargetMode="External"/><Relationship Id="rId2315" Type="http://schemas.openxmlformats.org/officeDocument/2006/relationships/hyperlink" Target="https://www.amazon.com/stores/Carhartt/page/4D749FEE-ACA7-4043-8DF6-FCA7CF7BEE1F?is_byline_deeplink=true&amp;deeplink=75C04BC8-901F-4ECA-B39F-677EE1E489B7&amp;redirect_store_id=4D749FEE-ACA7-4043-8DF6-FCA7CF7BEE1F&amp;lp_asin=B0CJYZYPGC&amp;ref_=ast_bln&amp;store_ref=bl_ast_dp_brandLogo_sto" TargetMode="External"/><Relationship Id="rId3647" Type="http://schemas.openxmlformats.org/officeDocument/2006/relationships/hyperlink" Target="https://m.media-amazon.com/images/I/51n5VJGIOmL._AC_SL1500_.jpg" TargetMode="External"/><Relationship Id="rId2316" Type="http://schemas.openxmlformats.org/officeDocument/2006/relationships/hyperlink" Target="https://m.media-amazon.com/images/I/81g0GbjctjL._AC_SL1500_.jpg" TargetMode="External"/><Relationship Id="rId3646" Type="http://schemas.openxmlformats.org/officeDocument/2006/relationships/hyperlink" Target="https://www.amazon.com/stores/Calphalon/page/C9831A10-D05D-48D2-82C6-9C921CB566A9?lp_asin=B0B7ZKZCV5&amp;ref_=ast_bln&amp;store_ref=bl_ast_dp_brandLogo_sto" TargetMode="External"/><Relationship Id="rId2317" Type="http://schemas.openxmlformats.org/officeDocument/2006/relationships/hyperlink" Target="https://www.amazon.com/Behrens-210-2-Gallon-Watering-Silver/dp/B00173GN4Q?dib=eyJ2IjoiMSJ9.XQAIM3ZdEo_CQtoUFzsp8l_txxjc0TEW6vYoQe9pMmpbpyx7aLC75osL2Fo7R2qzgg0qNGFm0VxIv-98Up_XSg.qpstSqlNOzVolF1seM9coieRozZ-uK2KnwPhQrp5w0g&amp;amp;dib_tag=se&amp;amp;keywords=Behrens%2BSteel%2BWatering%2BCan&amp;amp;qid=1704950568&amp;amp;sr=8-1&amp;amp;th=1&amp;amp;linkCode=ll1&amp;amp;tag=buyitforlife08-20&amp;amp;linkId=185a45e0b6f3b87b91300cb3ec30efed&amp;amp;language=en_US&amp;amp;ref_=as_li_ss_tl" TargetMode="External"/><Relationship Id="rId3649" Type="http://schemas.openxmlformats.org/officeDocument/2006/relationships/hyperlink" Target="https://amzn.to/4p7IRDM" TargetMode="External"/><Relationship Id="rId2318" Type="http://schemas.openxmlformats.org/officeDocument/2006/relationships/hyperlink" Target="https://amzn.to/46ITtSR" TargetMode="External"/><Relationship Id="rId3648" Type="http://schemas.openxmlformats.org/officeDocument/2006/relationships/hyperlink" Target="https://www.amazon.com/Cuisinart-MCP-12N-Multiclad-Stainless-12-Piece/dp/B009JXPS6U/ref=sr_1_1?crid=1RIP4820UX8KL&amp;dib=eyJ2IjoiMSJ9.Sv4MEygbE_-ESWIoQXCxe85DvZf6br6LaYbB8vM4r8F5Q0k670T1GSQ84rmqxW2ObEI3Hw7CwSXYTFVKT755jh9c68sgHIVX49pbjMZAwkXWTX5COTBtxayIAvfv1ZHK-dH-niIa_UGsfMPGfkpy-jjh13Wz8ORsQjgpz6vJAX2qSlRVQ6O04OP9Ny2bq9A72uIiffgST-U354t9cUrS13Bv51HGqullqZ1m4OHvvmmXBDjQC0L96en85hohN1TaMKplx3bLXZ7arDbQtBjZf53QinX6KrL_Mna0Bph74ps.fQ2dtVQC6f5DJp7gZZfT_XVKkxBVY9ksHy7QZU_wXrc&amp;dib_tag=se&amp;keywords=Cuisinart%2BMulticlad%2BPro%2BCookware&amp;qid=1764518140&amp;sprefix=cuisinart%2Bmulticlad%2Bpro%2Bcookware%2Caps%2C809&amp;sr=8-1&amp;th=1" TargetMode="External"/><Relationship Id="rId2319" Type="http://schemas.openxmlformats.org/officeDocument/2006/relationships/hyperlink" Target="https://docs.google.com/document/d/1VIYPZfi5JTFKEgFi8aBgSNwdRX84OpONo7zVt_MySy0" TargetMode="External"/><Relationship Id="rId3641" Type="http://schemas.openxmlformats.org/officeDocument/2006/relationships/hyperlink" Target="https://docs.google.com/document/d/1O80yXSzsZ08nZ5rjR_6KYG5pEjNDBWU_pzmjhLMa27w" TargetMode="External"/><Relationship Id="rId2310" Type="http://schemas.openxmlformats.org/officeDocument/2006/relationships/hyperlink" Target="https://docs.google.com/document/d/1GBYNtX5xooXF47k5Ejt4gCgnU_PM_mV1ADqQ1wGvhoM" TargetMode="External"/><Relationship Id="rId3640" Type="http://schemas.openxmlformats.org/officeDocument/2006/relationships/hyperlink" Target="https://amzn.to/4rnOQG9" TargetMode="External"/><Relationship Id="rId2311" Type="http://schemas.openxmlformats.org/officeDocument/2006/relationships/hyperlink" Target="https://docs.google.com/document/d/1bmbC2On6unaU4AbdDe6FoyAxLdOkIET6_8QwopkNRRk/edit" TargetMode="External"/><Relationship Id="rId3643" Type="http://schemas.openxmlformats.org/officeDocument/2006/relationships/hyperlink" Target="https://docs.google.com/document/d/10cxyL2whTk7uEfWgb7lzCk9Ei03eVHz8GUXWtzaywh0/edit" TargetMode="External"/><Relationship Id="rId2312" Type="http://schemas.openxmlformats.org/officeDocument/2006/relationships/hyperlink" Target="https://docs.google.com/document/d/1Khqu_di7eVwhLAtwyp0uW6PbjANMVFdJQvaqmrgiRg0/edit" TargetMode="External"/><Relationship Id="rId3642" Type="http://schemas.openxmlformats.org/officeDocument/2006/relationships/hyperlink" Target="https://docs.google.com/document/d/1oLa0OLladKpXohyx7W8Au8UK1vFBr-Ll22RtWtrRSPk/edit" TargetMode="External"/><Relationship Id="rId1895" Type="http://schemas.openxmlformats.org/officeDocument/2006/relationships/hyperlink" Target="https://www.amazon.com/stores/Cuisinart/page/9EA87106-FA2E-4134-BB4D-18194A61B989?lp_asin=B004YZENBY&amp;ref_=ast_bln&amp;store_ref=bl_ast_dp_brandLogo_sto" TargetMode="External"/><Relationship Id="rId1896" Type="http://schemas.openxmlformats.org/officeDocument/2006/relationships/hyperlink" Target="https://m.media-amazon.com/images/I/51JZNkrrjHL._AC_SL1000_.jpg" TargetMode="External"/><Relationship Id="rId1897" Type="http://schemas.openxmlformats.org/officeDocument/2006/relationships/hyperlink" Target="https://www.amazon.com/Fiskars-Handle-Round-Digging-Shovel/dp/B000B6Q6BA?crid=18TYQLDROYKGS&amp;amp;keywords=Fiskar%2BShovel&amp;amp;qid=1704347546&amp;amp;sprefix=fiskar%2B%2Caps%2C115&amp;amp;sr=8-1&amp;amp;th=1&amp;amp;linkCode=ll1&amp;amp;tag=buyitforlife08-20&amp;amp;linkId=35a2999c3f024f4e4f07c3c3b1e4bf3c&amp;amp;language=en_US&amp;amp;ref_=as_li_ss_tl" TargetMode="External"/><Relationship Id="rId1898" Type="http://schemas.openxmlformats.org/officeDocument/2006/relationships/hyperlink" Target="https://amzn.to/43ebnLa" TargetMode="External"/><Relationship Id="rId1899" Type="http://schemas.openxmlformats.org/officeDocument/2006/relationships/hyperlink" Target="https://docs.google.com/document/d/1m3paYstVpq8rz0L2Wr-SH1SG93xq6WdV4JQHmZ_Vn3I" TargetMode="External"/><Relationship Id="rId1890" Type="http://schemas.openxmlformats.org/officeDocument/2006/relationships/hyperlink" Target="https://docs.google.com/document/d/1eGczyeQSbNuQYHtI3Fj31-8ldhZCqmyJ6DFt1_x7Vyw" TargetMode="External"/><Relationship Id="rId1891" Type="http://schemas.openxmlformats.org/officeDocument/2006/relationships/hyperlink" Target="https://docs.google.com/document/d/1rocc4Ic_RqSqNfu8UpEVnbd-v5dzIgBog6VoBbq1tRI/edit" TargetMode="External"/><Relationship Id="rId1892" Type="http://schemas.openxmlformats.org/officeDocument/2006/relationships/hyperlink" Target="https://docs.google.com/document/d/14Tx_bHJRRYGEVycbEhWx_JYXvNWrhwuZ6x9g_vhcY_g/edit" TargetMode="External"/><Relationship Id="rId1893" Type="http://schemas.openxmlformats.org/officeDocument/2006/relationships/hyperlink" Target="https://docs.google.com/document/d/1vKc8BsEZzGAIcksAsGV-lHuvVE7LKSYB4LYF0O-SxBw/edit" TargetMode="External"/><Relationship Id="rId1894" Type="http://schemas.openxmlformats.org/officeDocument/2006/relationships/hyperlink" Target="https://docs.google.com/document/d/133Gj_2JGGL-oN1_wfutXrXsMV9A8C5HdkT_PQcZI2MU/edit" TargetMode="External"/><Relationship Id="rId1884" Type="http://schemas.openxmlformats.org/officeDocument/2006/relationships/hyperlink" Target="https://docs.google.com/document/d/1vD4O1a3iazYljYmD4Gy6vzLfaXiFfRD_vcW15oPtWxM/edit" TargetMode="External"/><Relationship Id="rId1885" Type="http://schemas.openxmlformats.org/officeDocument/2006/relationships/hyperlink" Target="https://docs.google.com/document/d/1rCUfCUQNZuwjmEvmEA0BNyUX6bqtO2WTP1mPUjAn5Ow/edit" TargetMode="External"/><Relationship Id="rId1886" Type="http://schemas.openxmlformats.org/officeDocument/2006/relationships/hyperlink" Target="https://www.amazon.com/stores/GorillaCarts/page/AD5E3DD4-F81F-4EF6-A6F0-E38D001FBE91?is_byline_deeplink=true&amp;deeplink=2D45F0DE-E7F6-4FBB-9333-99BB001A774A&amp;redirect_store_id=AD5E3DD4-F81F-4EF6-A6F0-E38D001FBE91&amp;lp_asin=B01BECQF6K&amp;ref_=ast_bln&amp;store_ref=bl_ast_dp_brandLogo_sto" TargetMode="External"/><Relationship Id="rId1887" Type="http://schemas.openxmlformats.org/officeDocument/2006/relationships/hyperlink" Target="https://m.media-amazon.com/images/I/71dB7q3FOAL._AC_SL1500_.jpg" TargetMode="External"/><Relationship Id="rId1888" Type="http://schemas.openxmlformats.org/officeDocument/2006/relationships/hyperlink" Target="https://www.amazon.com/Cuisinart-CTG-00-BG-Boxed-Grater/dp/B004YZENBY?th=1&amp;amp;linkCode=ll1&amp;amp;tag=buyitforlife08-20&amp;amp;linkId=962528d10cf628205c0aff9a68c3695d&amp;amp;language=en_US&amp;amp;ref_=as_li_ss_tl" TargetMode="External"/><Relationship Id="rId1889" Type="http://schemas.openxmlformats.org/officeDocument/2006/relationships/hyperlink" Target="https://amzn.to/4ondjcn" TargetMode="External"/><Relationship Id="rId1880" Type="http://schemas.openxmlformats.org/officeDocument/2006/relationships/hyperlink" Target="https://www.amazon.com/Gorilla-Carts-GOR6PS-Heavy-Duty-Convertible/dp/B01BECQF6K?crid=2U8MYKJJUSDWS&amp;amp;keywords=Gorilla+Cart&amp;amp;qid=1704345534&amp;amp;sprefix=gorilla+car%2Caps%2C104&amp;amp;sr=8-3&amp;amp;ufe=app_do%3Aamzn1.fos.f5122f16-c3e8-4386-bf32-63e904010ad0&amp;amp;linkCode=ll1&amp;amp;tag=buyitforlife08-20&amp;amp;linkId=5a701f240f6d3f3fbd95584cb0678a07&amp;amp;language=en_US&amp;amp;ref_=as_li_ss_tl" TargetMode="External"/><Relationship Id="rId1881" Type="http://schemas.openxmlformats.org/officeDocument/2006/relationships/hyperlink" Target="https://amzn.to/476epDP" TargetMode="External"/><Relationship Id="rId1882" Type="http://schemas.openxmlformats.org/officeDocument/2006/relationships/hyperlink" Target="https://docs.google.com/document/d/19PB9d_WW7XYpDIGewUSgdWygUuccYhIzeuMN1xfUYzk" TargetMode="External"/><Relationship Id="rId1883" Type="http://schemas.openxmlformats.org/officeDocument/2006/relationships/hyperlink" Target="https://docs.google.com/document/d/1ZzUeHEZJAVEoL46qv3HMxQC328M45aiNSwHMzNT0fTI/edit" TargetMode="External"/><Relationship Id="rId3612" Type="http://schemas.openxmlformats.org/officeDocument/2006/relationships/hyperlink" Target="https://www.amazon.com/Tramontina-80116-005DS-Induction-Ready-NSF-Certified/dp/B00JAP2IPQ/ref=sr_1_1_sspa?crid=RJBDF0JYAVVW&amp;dib=eyJ2IjoiMSJ9.-IrLCTXXuE5DZKKG08T-NP87Fmz_UCSJj8bsD-QsznECuOehKF-ZHhpYa_e9zrPz0qOimfrVIwfahBRMbmbvom8YvyieXmwvePRMInRMDC721i9ttuSX42Tryjo0JFGVSPgbPAPOx8JlH0Fs_9XGtQW5zyq1qh6r3wiRNnHDT3TCPPqFuM9gSt6gTMfA9QDiRFYZNiNIkNR3qZiJCKR5WzLp_qft32CHZqkGZHTfFCdVKNE82KxP3_1BNAi7NwGk4HLM49PF5fcIkh7uHlRZ81NNmTVK48x77easPiKoQoY.7RnPgoWLoAe_3aC4i863wCwLHyPPTmm7S7OVOhSq3Ws&amp;dib_tag=se&amp;keywords=Tramontina%2BTri-Ply%2BClad%2BStainless&amp;qid=1764517964&amp;sprefix=tramontina%2Btri-ply%2Bclad%2Bstainless%2Caps%2C670&amp;sr=8-1-spons&amp;sp_csd=d2lkZ2V0TmFtZT1zcF9hdGY&amp;th=1" TargetMode="External"/><Relationship Id="rId3611" Type="http://schemas.openxmlformats.org/officeDocument/2006/relationships/hyperlink" Target="https://m.media-amazon.com/images/I/716YJwKxehL._AC_SL1500_.jpg" TargetMode="External"/><Relationship Id="rId3614" Type="http://schemas.openxmlformats.org/officeDocument/2006/relationships/hyperlink" Target="https://docs.google.com/document/d/1X9aGmLIEzOkzFgtJlcS4mVCZv32qy0VAA_VKq2l6l2M" TargetMode="External"/><Relationship Id="rId3613" Type="http://schemas.openxmlformats.org/officeDocument/2006/relationships/hyperlink" Target="https://amzn.to/3KxRBEe" TargetMode="External"/><Relationship Id="rId3616" Type="http://schemas.openxmlformats.org/officeDocument/2006/relationships/hyperlink" Target="https://docs.google.com/document/d/1x-6N9zNoicygXQPOjj7mXCAdErMv6-U2-eDKzKdLeCM/edit" TargetMode="External"/><Relationship Id="rId3615" Type="http://schemas.openxmlformats.org/officeDocument/2006/relationships/hyperlink" Target="https://docs.google.com/document/d/145EOvilbfidWaH-COPZPsAj1dZNwWnOLCMwoFX_JYyM/edit" TargetMode="External"/><Relationship Id="rId3618" Type="http://schemas.openxmlformats.org/officeDocument/2006/relationships/hyperlink" Target="https://docs.google.com/document/d/1BLJMk8qowHOd_xUMkl9AmO2Xo41GAI98qujZ_9t_20Q/edit" TargetMode="External"/><Relationship Id="rId3617" Type="http://schemas.openxmlformats.org/officeDocument/2006/relationships/hyperlink" Target="https://docs.google.com/document/d/1pJ5WYga7gcYkD0Xn5Aq8CAdReMDqkv8uegZYOYqBqc8/edit" TargetMode="External"/><Relationship Id="rId3619" Type="http://schemas.openxmlformats.org/officeDocument/2006/relationships/hyperlink" Target="https://www.amazon.com/stores/Tramontina/page/A757C2CF-D5AB-42A9-ACD6-8287ADD1A249?lp_asin=B00JAP2IPQ&amp;ref_=ast_bln&amp;store_ref=bl_ast_dp_brandLogo_sto" TargetMode="External"/><Relationship Id="rId3610" Type="http://schemas.openxmlformats.org/officeDocument/2006/relationships/hyperlink" Target="https://www.amazon.com/Demeyere/b/ref=bl_dp_s_web_3024078011?ie=UTF8&amp;node=3024078011&amp;field-lbr_brands_browse-bin=Demeyere" TargetMode="External"/><Relationship Id="rId3601" Type="http://schemas.openxmlformats.org/officeDocument/2006/relationships/hyperlink" Target="https://www.amazon.com/STAUB/b/ref=bl_dp_s_web_19071404011?ie=UTF8&amp;node=19071404011&amp;field-lbr_brands_browse-bin=STAUB" TargetMode="External"/><Relationship Id="rId3600" Type="http://schemas.openxmlformats.org/officeDocument/2006/relationships/hyperlink" Target="https://docs.google.com/document/d/1VwFf8d_JeopkZ-C00JslZpDTFNs0XYMdx2XxvbHHZk4/edit" TargetMode="External"/><Relationship Id="rId3603" Type="http://schemas.openxmlformats.org/officeDocument/2006/relationships/hyperlink" Target="https://www.amazon.com/Demeyere-Atlantis-10-pc-Stainless-Cookware/dp/B084D6K6CB/ref=sr_1_6?crid=56OE2WGTV3UJ&amp;dib=eyJ2IjoiMSJ9.Cct_owwzHAHRsjv9-KKAs2bqqoofCn_bhh4GJEOFTqDumEb-kDAZ2vX5RLzTCNzHeVepCymE7MRj5jMHaVKCqFNDKNtgC1FW6AeuDndsSI6o-uRyU8O3n14rlE4pF5xhNNtkeZbxo3UrezvsgEsubZtFiCvUKqdY2BEu5M91hfA8oC0dwIGv5_NkNkE9rH1giI8pz1Kbx4sjVO-JFbh9fqTGsWf7THglLgsyZ1nrWZaTXXZL1aZ4qI70xfr3wKronOdk5PMHiCkU-WkaiqidtsCRYGb6mlQAaaLVZNJe8Pk.iXhg1YNaIakmMtoVyFK7A9IOKjRSZE5ccdId2UHfs_M&amp;dib_tag=se&amp;keywords=Demeyere%2BAtlantis%2BStainless%2BCookware&amp;qid=1764517902&amp;sprefix=demeyere%2Batlantis%2Bstainless%2Bcookware%2Caps%2C782&amp;sr=8-6&amp;th=1" TargetMode="External"/><Relationship Id="rId3602" Type="http://schemas.openxmlformats.org/officeDocument/2006/relationships/hyperlink" Target="https://m.media-amazon.com/images/I/71h19QaBNdL._AC_SL1500_.jpg" TargetMode="External"/><Relationship Id="rId3605" Type="http://schemas.openxmlformats.org/officeDocument/2006/relationships/hyperlink" Target="https://docs.google.com/document/d/10PnuAv7SHTWR3sY_3fHZkqNvs6SEOSkPvlMo3-_AIRI" TargetMode="External"/><Relationship Id="rId3604" Type="http://schemas.openxmlformats.org/officeDocument/2006/relationships/hyperlink" Target="https://amzn.to/48rDR68" TargetMode="External"/><Relationship Id="rId3607" Type="http://schemas.openxmlformats.org/officeDocument/2006/relationships/hyperlink" Target="https://docs.google.com/document/d/1mbQ5Xk1lb8O-m6ljtz10xwtY-WmGy5lL7QiJzwtkigU/edit" TargetMode="External"/><Relationship Id="rId3606" Type="http://schemas.openxmlformats.org/officeDocument/2006/relationships/hyperlink" Target="https://docs.google.com/document/d/1N0F0GXdcE0SKXUa9Sj3__AVgdqHQ5kfohp-9kLvARmo/edit" TargetMode="External"/><Relationship Id="rId3609" Type="http://schemas.openxmlformats.org/officeDocument/2006/relationships/hyperlink" Target="https://docs.google.com/document/d/1ee1wlDzDQgJUP1puekgySENHcIcj9PLosI87ziVtC74/edit" TargetMode="External"/><Relationship Id="rId3608" Type="http://schemas.openxmlformats.org/officeDocument/2006/relationships/hyperlink" Target="https://docs.google.com/document/d/1OA9611EdOVxd8IBsm2AYpuvP0Veseir875ya3uf_zk0/edit" TargetMode="External"/><Relationship Id="rId1059" Type="http://schemas.openxmlformats.org/officeDocument/2006/relationships/hyperlink" Target="https://docs.google.com/document/d/1fLTE_cljT6vqBidbvSXt1jsnyYYjcP2XBa5bkj6EPo4/edit" TargetMode="External"/><Relationship Id="rId228" Type="http://schemas.openxmlformats.org/officeDocument/2006/relationships/hyperlink" Target="https://docs.google.com/document/d/1Wjc11PWjmf6kWWW6c0KZ2JNcbhCz1EngrjC7BcTk6Nc/edit" TargetMode="External"/><Relationship Id="rId227" Type="http://schemas.openxmlformats.org/officeDocument/2006/relationships/hyperlink" Target="https://docs.google.com/document/d/1c2MEVT3yW_bXOUCM_0aCuBe4B2kqSoiuLjBJdiIxrko" TargetMode="External"/><Relationship Id="rId226" Type="http://schemas.openxmlformats.org/officeDocument/2006/relationships/hyperlink" Target="https://amzn.to/40XBHIt" TargetMode="External"/><Relationship Id="rId225" Type="http://schemas.openxmlformats.org/officeDocument/2006/relationships/hyperlink" Target="https://www.amazon.com/dp/B07RFNZYJZ" TargetMode="External"/><Relationship Id="rId2380" Type="http://schemas.openxmlformats.org/officeDocument/2006/relationships/hyperlink" Target="https://amzn.to/4prpvdH" TargetMode="External"/><Relationship Id="rId229" Type="http://schemas.openxmlformats.org/officeDocument/2006/relationships/hyperlink" Target="https://docs.google.com/document/d/1ytcAPlObsz0fx16Ky_OX6PWt-U81kEhQXP9Lvxrw8zU/edit" TargetMode="External"/><Relationship Id="rId1050" Type="http://schemas.openxmlformats.org/officeDocument/2006/relationships/hyperlink" Target="https://docs.google.com/document/d/11wCR0nI6Im0MySjMYmcRtiabBEdT8jH4OLQAu009mb0/edit" TargetMode="External"/><Relationship Id="rId2381" Type="http://schemas.openxmlformats.org/officeDocument/2006/relationships/hyperlink" Target="https://docs.google.com/document/d/1npxfhuMEHLXDNxWgnscZTirF6cC5-xT2Uxz1Ta5VW-w" TargetMode="External"/><Relationship Id="rId220" Type="http://schemas.openxmlformats.org/officeDocument/2006/relationships/hyperlink" Target="https://docs.google.com/document/d/1Td6lqe8VWIRfE8YykIWlh0nm8QldhZB_0IMcQu-zfIs/edit" TargetMode="External"/><Relationship Id="rId1051" Type="http://schemas.openxmlformats.org/officeDocument/2006/relationships/hyperlink" Target="https://docs.google.com/document/d/10QyWA6Y3wUaQYWjGnuOdvjTJiAScpT2O9To7Vr4PFl4/edit" TargetMode="External"/><Relationship Id="rId2382" Type="http://schemas.openxmlformats.org/officeDocument/2006/relationships/hyperlink" Target="https://docs.google.com/document/d/17hYLoITbq30w0WhIYBOsJbPmmFW01gJ6ElIukaEj91c/edit" TargetMode="External"/><Relationship Id="rId1052" Type="http://schemas.openxmlformats.org/officeDocument/2006/relationships/hyperlink" Target="https://dovoonline.com/" TargetMode="External"/><Relationship Id="rId2383" Type="http://schemas.openxmlformats.org/officeDocument/2006/relationships/hyperlink" Target="https://docs.google.com/document/d/1UjTnDFur40pUrRZFPiY2nMUZQf7-Xx_WHxkSOAjbx5Q/edit" TargetMode="External"/><Relationship Id="rId1053" Type="http://schemas.openxmlformats.org/officeDocument/2006/relationships/hyperlink" Target="https://docs.google.com/document/d/1sF1JuycSw7W_-F0y2AQthom9SWy_xGAYlrRqjKgyc14/edit" TargetMode="External"/><Relationship Id="rId2384" Type="http://schemas.openxmlformats.org/officeDocument/2006/relationships/hyperlink" Target="https://docs.google.com/document/d/1daX1iSELsI4mfttJFf_mfC0tHsZySgpW_vTLCb_mJng/edit" TargetMode="External"/><Relationship Id="rId1054" Type="http://schemas.openxmlformats.org/officeDocument/2006/relationships/hyperlink" Target="https://m.media-amazon.com/images/I/61zGMhQovnL._SL1500_.jpg" TargetMode="External"/><Relationship Id="rId2385" Type="http://schemas.openxmlformats.org/officeDocument/2006/relationships/hyperlink" Target="https://docs.google.com/document/d/1Ag7smnnzPoew3O2vj5N66yLA-c2o0JJ95h4lfS3hLzU/edit" TargetMode="External"/><Relationship Id="rId224" Type="http://schemas.openxmlformats.org/officeDocument/2006/relationships/hyperlink" Target="https://m.media-amazon.com/images/I/81Zi3MsS2cL._AC_SL1500_.jpg" TargetMode="External"/><Relationship Id="rId1055" Type="http://schemas.openxmlformats.org/officeDocument/2006/relationships/hyperlink" Target="https://www.buyitforlifeproducts.com/?post_type=bifl-product&amp;p=5930" TargetMode="External"/><Relationship Id="rId2386" Type="http://schemas.openxmlformats.org/officeDocument/2006/relationships/hyperlink" Target="https://www.amazon.com/stores/KNIPEXTools/page/8FC806B4-4DE7-499C-95DC-273BAC414A05?is_byline_deeplink=true&amp;deeplink=49C26614-B190-4926-B31D-F8CD7430C986&amp;redirect_store_id=8FC806B4-4DE7-499C-95DC-273BAC414A05&amp;lp_asin=B003B8WB5U&amp;ref_=ast_bln&amp;store_ref=bl_ast_dp_brandLogo_sto" TargetMode="External"/><Relationship Id="rId223" Type="http://schemas.openxmlformats.org/officeDocument/2006/relationships/hyperlink" Target="https://www.amazon.com/stores/Victorinox/page/59DC7984-FCC0-4299-B3F1-A360893B7FDB?is_byline_deeplink=true&amp;deeplink=59DC7984-FCC0-4299-B3F1-A360893B7FDB&amp;redirect_store_id=59DC7984-FCC0-4299-B3F1-A360893B7FDB&amp;lp_asin=B00004YVB2&amp;ref_=ast_bln&amp;store_ref=bl_ast_dp_brandLogo_sto" TargetMode="External"/><Relationship Id="rId1056" Type="http://schemas.openxmlformats.org/officeDocument/2006/relationships/hyperlink" Target="https://www.amazon.com/Chicago-Comb-anti-static-heat-resistant-professional/dp/B07D24815B/ref=sr_1_4?crid=2C7WTBFMT74BF&amp;dib=eyJ2IjoiMSJ9.lRxca1KmITC3tnpZf9aImS7nEUrzfqsRo1CFzolqbDT31j0apMyv01uWPkMdUt7v3ozeVkk2r1BunqbNifnafsL44vBGij3mNConsC-OybJyuBTcn0hUe15LqnrgatYoL75Rmx1H_pNaitCsDx-tpPUQO4YN4awh3r6xcUKS-u8wS4jRPy0QTdWGQl6g2aJSMA0FV3zKpi36ommJPztmsCny2f_h8sCIs4ucd7220R4drTIbdp5SxbvmUOGT6hDoWcVPgZf8qVB0adQLAkeXR2LrY3f5Rl6PpdKK0fBcnyE.6cL7kcr576qEKN1nVwKVUCufU9pj8sFb9V0Zx5LsPcA&amp;dib_tag=se&amp;keywords=Chicago%2BStainless%2BCombs&amp;qid=1754667069&amp;sprefix=chicago%2Bstainless%2Bcombs%2Caps%2C390&amp;sr=8-4&amp;th=1" TargetMode="External"/><Relationship Id="rId2387" Type="http://schemas.openxmlformats.org/officeDocument/2006/relationships/hyperlink" Target="https://m.media-amazon.com/images/I/81aanS+aBOL._AC_SL1500_.jpg" TargetMode="External"/><Relationship Id="rId222" Type="http://schemas.openxmlformats.org/officeDocument/2006/relationships/hyperlink" Target="https://docs.google.com/document/d/18YRu0TBySl68EXsk8wUwpW55EaUiaCk8WJn8ajmNzjc/edit" TargetMode="External"/><Relationship Id="rId1057" Type="http://schemas.openxmlformats.org/officeDocument/2006/relationships/hyperlink" Target="https://amzn.to/4ftq3uH" TargetMode="External"/><Relationship Id="rId2388" Type="http://schemas.openxmlformats.org/officeDocument/2006/relationships/hyperlink" Target="https://www.amazon.com/Justrite-7150110-Gallon-16-875-Galvanized/dp/B003PGRQSK?crid=3I1IGZMA6RASW&amp;amp;dib=eyJ2IjoiMSJ9.04PxbkxdLI36Mr7MQhGqnVIwc0jJmAXPwT4wE1LdEbCdzEg-KOTU6AxrfJhMc3yKMl-kZQWMGqSStM1HJKV2q01OcPgvjfW8G9EqSJ42pKMuHiyTIzM1VN4jytJn9fs0y0Cp20f_0Xv951TUxIZJCcN69fbfEh5X6NxoIitzGJ_u7JMTaLV4kLtn-J-uurYFXWV4I98-o4x1Ihqev0JgrWivwkRvYGp0miXOqkBS2oQ.WFjgWjZDhnsddps8XdA9A_ACw1IWtQAR8zAUGKKDkPo&amp;amp;dib_tag=se&amp;amp;keywords=Justrite%2BGas%2BCan&amp;amp;qid=1749840269&amp;amp;sprefix=justrite%2Bgas%2Bcan%2Caps%2C191&amp;amp;sr=8-2&amp;amp;th=1&amp;amp;linkCode=ll1&amp;amp;tag=buyitforlife08-20&amp;amp;linkId=ee96c55465ae1f135e912099a3496477&amp;amp;language=en_US&amp;amp;ref_=as_li_ss_tl" TargetMode="External"/><Relationship Id="rId221" Type="http://schemas.openxmlformats.org/officeDocument/2006/relationships/hyperlink" Target="https://www.victorinox.com/en-US/" TargetMode="External"/><Relationship Id="rId1058" Type="http://schemas.openxmlformats.org/officeDocument/2006/relationships/hyperlink" Target="https://docs.google.com/document/d/1DgU_wILpCx_BPxlV7HoqlMe-d8m0NAfIsKKHabW5xBg" TargetMode="External"/><Relationship Id="rId2389" Type="http://schemas.openxmlformats.org/officeDocument/2006/relationships/hyperlink" Target="https://amzn.to/4nertfV" TargetMode="External"/><Relationship Id="rId1048" Type="http://schemas.openxmlformats.org/officeDocument/2006/relationships/hyperlink" Target="https://docs.google.com/document/d/1ISipDeVVz36Uq2vRwfpjNsah-fzKXpaNrSGLiAhVWck" TargetMode="External"/><Relationship Id="rId2379" Type="http://schemas.openxmlformats.org/officeDocument/2006/relationships/hyperlink" Target="https://www.amazon.com/gp/product/B003B8WB5U?th=1&amp;amp;linkCode=ll1&amp;amp;tag=buyitforlife08-20&amp;amp;linkId=ebdf165e0b29e246622d1273ff290ea6&amp;amp;language=en_US&amp;amp;ref_=as_li_ss_tl" TargetMode="External"/><Relationship Id="rId1049" Type="http://schemas.openxmlformats.org/officeDocument/2006/relationships/hyperlink" Target="https://docs.google.com/document/d/1zp8BdZbSHKrmjc_5QERkaOu3uL_j9q65RrwyuJjF2K0/edit" TargetMode="External"/><Relationship Id="rId217" Type="http://schemas.openxmlformats.org/officeDocument/2006/relationships/hyperlink" Target="https://docs.google.com/document/d/1YrsWpTzJt_Gp5o0pTfinQxMJeL9gBuEU3lNxc1yshzM" TargetMode="External"/><Relationship Id="rId216" Type="http://schemas.openxmlformats.org/officeDocument/2006/relationships/hyperlink" Target="https://amzn.to/46M4QKh" TargetMode="External"/><Relationship Id="rId215" Type="http://schemas.openxmlformats.org/officeDocument/2006/relationships/hyperlink" Target="https://www.amazon.com/dp/B00004YVB2" TargetMode="External"/><Relationship Id="rId214" Type="http://schemas.openxmlformats.org/officeDocument/2006/relationships/hyperlink" Target="https://m.media-amazon.com/images/I/51gKTA8wQjL._AC_SL1500_.jpg" TargetMode="External"/><Relationship Id="rId219" Type="http://schemas.openxmlformats.org/officeDocument/2006/relationships/hyperlink" Target="https://docs.google.com/document/d/1u8hJ2oq1GooiypWO47LVvH_0-BzT3KS0axVTKyBO4tY/edit" TargetMode="External"/><Relationship Id="rId218" Type="http://schemas.openxmlformats.org/officeDocument/2006/relationships/hyperlink" Target="https://docs.google.com/document/d/1rKkpX--XXiFRb4CyhsTFEICVWan7TxoKJLLqYyi0RF4/edit?usp=sharing" TargetMode="External"/><Relationship Id="rId2370" Type="http://schemas.openxmlformats.org/officeDocument/2006/relationships/hyperlink" Target="https://www.amazon.com/gp/product/B08L8D54FB?th=1&amp;amp;linkCode=ll1&amp;amp;tag=buyitforlife08-20&amp;amp;linkId=697713d149e5a7dfd0190a627ccefe53&amp;amp;language=en_US&amp;amp;ref_=as_li_ss_tl" TargetMode="External"/><Relationship Id="rId1040" Type="http://schemas.openxmlformats.org/officeDocument/2006/relationships/hyperlink" Target="https://docs.google.com/document/d/1KVQJG-ehuNHvWm9cYMO9J5ORtHZnCLhVnGykZkB2h1w/edit" TargetMode="External"/><Relationship Id="rId2371" Type="http://schemas.openxmlformats.org/officeDocument/2006/relationships/hyperlink" Target="https://amzn.to/41WHizd" TargetMode="External"/><Relationship Id="rId1041" Type="http://schemas.openxmlformats.org/officeDocument/2006/relationships/hyperlink" Target="https://townofstanley.org/" TargetMode="External"/><Relationship Id="rId2372" Type="http://schemas.openxmlformats.org/officeDocument/2006/relationships/hyperlink" Target="https://docs.google.com/document/d/1RAPBFbekDnVWTjyQ1UaT8r5TGVcAKelhBqtSHjWHMmo" TargetMode="External"/><Relationship Id="rId1042" Type="http://schemas.openxmlformats.org/officeDocument/2006/relationships/hyperlink" Target="https://docs.google.com/document/d/1CfcwNDT9yheM7anjuE7MOgLs79VQQfdVIVzZ61hgr44/edit" TargetMode="External"/><Relationship Id="rId2373" Type="http://schemas.openxmlformats.org/officeDocument/2006/relationships/hyperlink" Target="https://docs.google.com/document/d/1_6DrydAvLwdqwL0vtcea_Q_WfjggBw39Lp6Efe2On24/edit" TargetMode="External"/><Relationship Id="rId1043" Type="http://schemas.openxmlformats.org/officeDocument/2006/relationships/hyperlink" Target="https://www.amazon.com/stores/Stanley/page/47A7E765-00AF-4F34-AC01-240A7EDD822A?is_byline_deeplink=true&amp;deeplink=B4561F3A-7474-438B-911F-9FAE6578DE71&amp;redirect_store_id=47A7E765-00AF-4F34-AC01-240A7EDD822A&amp;lp_asin=B000FZX93K&amp;ref_=ast_bln&amp;store_ref=bl_ast_dp_brandLogo_sto" TargetMode="External"/><Relationship Id="rId2374" Type="http://schemas.openxmlformats.org/officeDocument/2006/relationships/hyperlink" Target="https://docs.google.com/document/d/1fGvlTEoeAU_h4eQ4wUw49_nKmznnO9vpkJWduo2GkiI/edit" TargetMode="External"/><Relationship Id="rId213" Type="http://schemas.openxmlformats.org/officeDocument/2006/relationships/hyperlink" Target="https://www.amazon.com/stores/ColumbiaRiverKnifeandToolCRKT/page/CF4688CB-7477-49B3-9562-A024DD951265?is_byline_deeplink=true&amp;deeplink=737FC2ED-4F2F-4608-AD26-78A89CD270AD&amp;redirect_store_id=CF4688CB-7477-49B3-9562-A024DD951265&amp;lp_asin=B001DZMBY4&amp;ref_=ast_bln&amp;store_ref=bl_ast_dp_brandLogo_sto" TargetMode="External"/><Relationship Id="rId1044" Type="http://schemas.openxmlformats.org/officeDocument/2006/relationships/hyperlink" Target="https://m.media-amazon.com/images/I/51N2qVDsS8L._AC_SL1500_.jpg" TargetMode="External"/><Relationship Id="rId2375" Type="http://schemas.openxmlformats.org/officeDocument/2006/relationships/hyperlink" Target="https://docs.google.com/document/d/1UOh2jWV_6TGqvc3FNyBsC1kstPojRHT0G2xk-zmRn0g/edit" TargetMode="External"/><Relationship Id="rId212" Type="http://schemas.openxmlformats.org/officeDocument/2006/relationships/hyperlink" Target="https://docs.google.com/document/d/1L2ZG1XVWxvg8M57ttaI5l0P6nSo5LOViscMVQiRbxFU/edit" TargetMode="External"/><Relationship Id="rId1045" Type="http://schemas.openxmlformats.org/officeDocument/2006/relationships/hyperlink" Target="https://www.buyitforlifeproducts.com/?post_type=bifl-product&amp;p=5926" TargetMode="External"/><Relationship Id="rId2376" Type="http://schemas.openxmlformats.org/officeDocument/2006/relationships/hyperlink" Target="https://docs.google.com/document/d/1dmNgE68xReJzHkzIUeVejjObGKjl6MXwwzGGjR1jWxs/edit" TargetMode="External"/><Relationship Id="rId211" Type="http://schemas.openxmlformats.org/officeDocument/2006/relationships/hyperlink" Target="https://www.pvk.com/crkt/" TargetMode="External"/><Relationship Id="rId1046" Type="http://schemas.openxmlformats.org/officeDocument/2006/relationships/hyperlink" Target="https://www.amazon.com/DOVO-Straight-Razor-Olive-Handle/dp/B000Q85OIE/ref=sr_1_1?crid=2PC5JMFF0OTNE&amp;dib=eyJ2IjoiMSJ9.Pdg03dBxIb0bu_99YbFMcFV8nmMFg4R0SjRhTJE9ZvHDMzhSeXXtsE4XQZ6cmmB9MQQIA3ygiJwTozPEkDw9NbM2oulCBhQnxmDa8WCi2m6N74Ym8ds_ser5toayklgwNMpiH9Jm9dn7_pmmkSc68GHPUEZF3F8ZUDpoXQAYd9l71EWNruBQLhxU3zEKrYWDn1kcPSHVxEKRx8mGL0KbXmzOLPrF-JRJ3Q0oXEY8Zq4wwD4iMfpR-DEXIwGVr4HCiTmk_sXX2vTWGhd0jTtdrIrnWebHmYsab0kRr4IepO8.jp6Ghfytb0ufD87MmvXyz4v6iFAIwCNkN16cMp6-Y9M&amp;dib_tag=se&amp;keywords=Dovo%2BStraight%2BRazor&amp;qid=1754666875&amp;sprefix=dovo%2Bstraight%2Brazor%2Caps%2C382&amp;sr=8-1&amp;th=1" TargetMode="External"/><Relationship Id="rId2377" Type="http://schemas.openxmlformats.org/officeDocument/2006/relationships/hyperlink" Target="https://www.amazon.com/stores/KNIPEXTools/page/8FC806B4-4DE7-499C-95DC-273BAC414A05?is_byline_deeplink=true&amp;deeplink=9D8029C0-1E3E-4758-8334-E1AF8DE61E5F&amp;redirect_store_id=8FC806B4-4DE7-499C-95DC-273BAC414A05&amp;lp_asin=B08L8D54FB&amp;ref_=ast_bln&amp;store_ref=bl_ast_dp_brandLogo_sto" TargetMode="External"/><Relationship Id="rId210" Type="http://schemas.openxmlformats.org/officeDocument/2006/relationships/hyperlink" Target="https://docs.google.com/document/d/1GDTxGdYa8lahaEcql0aBVRgzLgw-vZywuU34TXoVzpg/edit" TargetMode="External"/><Relationship Id="rId1047" Type="http://schemas.openxmlformats.org/officeDocument/2006/relationships/hyperlink" Target="https://amzn.to/3UmRPzv" TargetMode="External"/><Relationship Id="rId2378" Type="http://schemas.openxmlformats.org/officeDocument/2006/relationships/hyperlink" Target="https://m.media-amazon.com/images/I/71HlkTbQuvL._AC_SL1500_.jpg" TargetMode="External"/><Relationship Id="rId249" Type="http://schemas.openxmlformats.org/officeDocument/2006/relationships/hyperlink" Target="https://docs.google.com/document/d/1zuLqC-m2rl92kaHuS1CnxHQgRbtSkspR2pikFK25xII/edit" TargetMode="External"/><Relationship Id="rId248" Type="http://schemas.openxmlformats.org/officeDocument/2006/relationships/hyperlink" Target="https://docs.google.com/document/d/1Hv4iBXp9pgWm4oHVU4Yr4CMx2V_tfVdu5cEJvzgleLs/edit" TargetMode="External"/><Relationship Id="rId247" Type="http://schemas.openxmlformats.org/officeDocument/2006/relationships/hyperlink" Target="https://docs.google.com/document/d/1xglsCSkQM5DnHYxYezqyWCIaqyaVLkHGYKuflrwMsfs" TargetMode="External"/><Relationship Id="rId1070" Type="http://schemas.openxmlformats.org/officeDocument/2006/relationships/hyperlink" Target="https://docs.google.com/document/d/1d-dSEXG9KNzLghFqqxgAQ29LUw6t-Xy6yySbDdl7jy0/edit" TargetMode="External"/><Relationship Id="rId1071" Type="http://schemas.openxmlformats.org/officeDocument/2006/relationships/hyperlink" Target="https://docs.google.com/document/d/1zMS9ncI9CSWbEnECsLqaNRVHTWhsUKEVH-04Ru91W9Y/edit" TargetMode="External"/><Relationship Id="rId1072" Type="http://schemas.openxmlformats.org/officeDocument/2006/relationships/hyperlink" Target="https://docs.google.com/document/d/18ieajgrQBJRcTlIFCihvBAqqmlUHNJ5IQfFnuGs9yIw/edit" TargetMode="External"/><Relationship Id="rId242" Type="http://schemas.openxmlformats.org/officeDocument/2006/relationships/hyperlink" Target="https://docs.google.com/document/d/1CpW4yyFj0KekQd94uOa6yd_GiEYyPDyAKuzAwcemUs4/edit" TargetMode="External"/><Relationship Id="rId1073" Type="http://schemas.openxmlformats.org/officeDocument/2006/relationships/hyperlink" Target="https://tweezerman.com/" TargetMode="External"/><Relationship Id="rId241" Type="http://schemas.openxmlformats.org/officeDocument/2006/relationships/hyperlink" Target="https://www.swingline.com/" TargetMode="External"/><Relationship Id="rId1074" Type="http://schemas.openxmlformats.org/officeDocument/2006/relationships/hyperlink" Target="https://docs.google.com/document/d/1Tdpdsv91EaM9di6jgi85rWTNwAzH91Rkzrv8ORHw6es/edit" TargetMode="External"/><Relationship Id="rId240" Type="http://schemas.openxmlformats.org/officeDocument/2006/relationships/hyperlink" Target="https://docs.google.com/document/d/1D2kdjTnJ2nO3cGFeW2JP0HQ6dTC85ahYOMXrOWlxBbY/edit" TargetMode="External"/><Relationship Id="rId1075" Type="http://schemas.openxmlformats.org/officeDocument/2006/relationships/hyperlink" Target="https://www.amazon.com/stores/Tweezerman/page/DE154BAF-E485-49CB-A68B-AB5446946E4B?is_byline_deeplink=true&amp;deeplink=6A03128D-F5B2-487E-9943-DAC6447234A7&amp;redirect_store_id=DE154BAF-E485-49CB-A68B-AB5446946E4B&amp;lp_asin=B000WI0640&amp;ref_=ast_bln&amp;store_ref=bl_ast_dp_brandLogo_sto" TargetMode="External"/><Relationship Id="rId1076" Type="http://schemas.openxmlformats.org/officeDocument/2006/relationships/hyperlink" Target="https://m.media-amazon.com/images/I/71E3kxUDIIL._SL1500_.jpg" TargetMode="External"/><Relationship Id="rId246" Type="http://schemas.openxmlformats.org/officeDocument/2006/relationships/hyperlink" Target="https://amzn.to/40XBSn7" TargetMode="External"/><Relationship Id="rId1077" Type="http://schemas.openxmlformats.org/officeDocument/2006/relationships/hyperlink" Target="https://www.buyitforlifeproducts.com/?post_type=bifl-product&amp;p=5975" TargetMode="External"/><Relationship Id="rId245" Type="http://schemas.openxmlformats.org/officeDocument/2006/relationships/hyperlink" Target="https://www.amazon.com/dp/B07GWKDLGT" TargetMode="External"/><Relationship Id="rId1078" Type="http://schemas.openxmlformats.org/officeDocument/2006/relationships/hyperlink" Target="https://www.amazon.com/Weber-Genesis-Liquid-Propane-Black/dp/B0CPGW4RTG/ref=sr_1_3?crid=3DV1INOC5TN3G&amp;dib=eyJ2IjoiMSJ9.qnw5ys8349Rxc4wgTeca1JLE1LTg5FiF7YReNOpbYb5CwiDAJYP02cj4pWmygv0YMYbnKa7llMlCdHOKOYwkexJ61f4yOW1I1gVlnZWAzIltpgT8L5Dx5FtRJ7jWggFBtGhsoof0qqF-TktXu5h1bcroVInjyw0C2sj73YUCy1a4iu2CYqaHz3qTGiGzzpno0yQ5Y53J3-uyxYWQue70FRytI3TRPlVY4Cvb-g6srz8.fy-VAEW7EciIPTI9nEB-LFLQcLxKWGvCgJqu32Y8fV4&amp;dib_tag=se&amp;keywords=Weber%2BGenesis%2BGrill%2B%2F%2BBBQ&amp;qid=1754667372&amp;sprefix=weber%2Bgenesis%2Bgrill%2B%2F%2Bbbq%2Caps%2C432&amp;sr=8-3&amp;th=1" TargetMode="External"/><Relationship Id="rId244" Type="http://schemas.openxmlformats.org/officeDocument/2006/relationships/hyperlink" Target="https://m.media-amazon.com/images/I/61OaktwFOML._AC_SL1500_.jpg" TargetMode="External"/><Relationship Id="rId1079" Type="http://schemas.openxmlformats.org/officeDocument/2006/relationships/hyperlink" Target="https://amzn.to/4or2eb5" TargetMode="External"/><Relationship Id="rId243" Type="http://schemas.openxmlformats.org/officeDocument/2006/relationships/hyperlink" Target="https://www.amazon.com/stores/Swingline/page/57AFBA5E-3F58-4721-BDBB-0F84F2B7BBE7?is_byline_deeplink=true&amp;deeplink=3F950EA7-35CC-4ED9-9EDB-D58B2B1543DA&amp;redirect_store_id=57AFBA5E-3F58-4721-BDBB-0F84F2B7BBE7&amp;lp_asin=B0006HUQZ6&amp;ref_=ast_bln&amp;store_ref=bl_ast_dp_brandLogo_sto" TargetMode="External"/><Relationship Id="rId239" Type="http://schemas.openxmlformats.org/officeDocument/2006/relationships/hyperlink" Target="https://docs.google.com/document/d/1Uglq7r4UKBOeRFvqCPUaqNQNWZTKe4TJEwV6MnZxqfw/edit" TargetMode="External"/><Relationship Id="rId238" Type="http://schemas.openxmlformats.org/officeDocument/2006/relationships/hyperlink" Target="https://docs.google.com/document/d/1HcxYhJQaaqftkFqiO-1kmKFdh6JMluzUIavu7EE7I38/edit" TargetMode="External"/><Relationship Id="rId237" Type="http://schemas.openxmlformats.org/officeDocument/2006/relationships/hyperlink" Target="https://docs.google.com/document/d/19CeRz-l1Myl81t6AnrU0qk6Ag1mmqpzXmQ3wBTB2NBo" TargetMode="External"/><Relationship Id="rId236" Type="http://schemas.openxmlformats.org/officeDocument/2006/relationships/hyperlink" Target="https://amzn.to/4m92dqT" TargetMode="External"/><Relationship Id="rId2390" Type="http://schemas.openxmlformats.org/officeDocument/2006/relationships/hyperlink" Target="https://docs.google.com/document/d/1yOAARQ3xFQyf4Q5dyQd-e_0J3AqfAeuPsFblI6TIFIs" TargetMode="External"/><Relationship Id="rId1060" Type="http://schemas.openxmlformats.org/officeDocument/2006/relationships/hyperlink" Target="https://docs.google.com/document/d/1lX2AOwgziTBG0JjPp6_6vSrFhwiIf3zQH92cUOXqiqo/edit" TargetMode="External"/><Relationship Id="rId2391" Type="http://schemas.openxmlformats.org/officeDocument/2006/relationships/hyperlink" Target="https://docs.google.com/document/d/1wLeuBrXZCPG4TB_bSKAqGJ8Yg_VVcq275Cpk7M-uqrw/edit" TargetMode="External"/><Relationship Id="rId1061" Type="http://schemas.openxmlformats.org/officeDocument/2006/relationships/hyperlink" Target="https://docs.google.com/document/d/1vVFiOxNnYAzX8dVYvAHmc2KD469w5aG-_eCLiz3o5ng/edit" TargetMode="External"/><Relationship Id="rId2392" Type="http://schemas.openxmlformats.org/officeDocument/2006/relationships/hyperlink" Target="https://docs.google.com/document/d/1DGQFQOEte45xt0er_1nT3UD8YRJbkDTTEXxYIE0eF8E/edit" TargetMode="External"/><Relationship Id="rId231" Type="http://schemas.openxmlformats.org/officeDocument/2006/relationships/hyperlink" Target="https://www.sennheiser-hearing.com" TargetMode="External"/><Relationship Id="rId1062" Type="http://schemas.openxmlformats.org/officeDocument/2006/relationships/hyperlink" Target="https://chicagotheband.com/" TargetMode="External"/><Relationship Id="rId2393" Type="http://schemas.openxmlformats.org/officeDocument/2006/relationships/hyperlink" Target="https://docs.google.com/document/d/1-h4Bo1GCU6f2GuBGUAQAPPhI038MT41oV_e3cGZqVKg/edit" TargetMode="External"/><Relationship Id="rId230" Type="http://schemas.openxmlformats.org/officeDocument/2006/relationships/hyperlink" Target="https://docs.google.com/document/d/1LUt5kg74xXepvA-xFr9TAEeKzy6oonsBgGRkHTtSnsI/edit" TargetMode="External"/><Relationship Id="rId1063" Type="http://schemas.openxmlformats.org/officeDocument/2006/relationships/hyperlink" Target="https://docs.google.com/document/d/1c_v9dehMsvyobzt84NNYL7sxl8qvel5hBgNdUqFwGoU/edit" TargetMode="External"/><Relationship Id="rId2394" Type="http://schemas.openxmlformats.org/officeDocument/2006/relationships/hyperlink" Target="https://docs.google.com/document/d/1RpKSJLKAc7QJY7TTTlEvLBkzPYNrMF1akETj1yuOWwI/edit" TargetMode="External"/><Relationship Id="rId1064" Type="http://schemas.openxmlformats.org/officeDocument/2006/relationships/hyperlink" Target="https://www.amazon.com/stores/ChicagoComb/page/196AC4A9-FF11-4815-92BD-840799867A01?lp_asin=B07D24815B&amp;ref_=ast_bln&amp;store_ref=bl_ast_dp_brandLogo_sto" TargetMode="External"/><Relationship Id="rId2395" Type="http://schemas.openxmlformats.org/officeDocument/2006/relationships/hyperlink" Target="https://www.amazon.com/stores/Justrite/page/3D9CEC5B-B0E3-42D2-B078-B277381AA3FB?is_byline_deeplink=true&amp;deeplink=48517819-F2E1-456E-942B-F3DA34A71533&amp;redirect_store_id=3D9CEC5B-B0E3-42D2-B078-B277381AA3FB&amp;lp_asin=B003PGRQSK&amp;ref_=ast_bln&amp;store_ref=bl_ast_dp_brandLogo_sto" TargetMode="External"/><Relationship Id="rId1065" Type="http://schemas.openxmlformats.org/officeDocument/2006/relationships/hyperlink" Target="https://m.media-amazon.com/images/I/71UvtsDT+HL._SL1500_.jpg" TargetMode="External"/><Relationship Id="rId2396" Type="http://schemas.openxmlformats.org/officeDocument/2006/relationships/hyperlink" Target="https://m.media-amazon.com/images/I/71uTyiT+G7L._SL1500_.jpg" TargetMode="External"/><Relationship Id="rId235" Type="http://schemas.openxmlformats.org/officeDocument/2006/relationships/hyperlink" Target="https://www.amazon.com/dp/B0006HUQZ6" TargetMode="External"/><Relationship Id="rId1066" Type="http://schemas.openxmlformats.org/officeDocument/2006/relationships/hyperlink" Target="https://www.buyitforlifeproducts.com/?post_type=bifl-product&amp;p=5956" TargetMode="External"/><Relationship Id="rId2397" Type="http://schemas.openxmlformats.org/officeDocument/2006/relationships/hyperlink" Target="https://www.amazon.com/Arrow-Fastener-T50-Heavy-Staple/dp/B00002ND61?keywords=Arrow%2BT50&amp;amp;qid=1705034128&amp;amp;sr=8-1&amp;amp;th=1&amp;amp;linkCode=ll1&amp;amp;tag=buyitforlife08-20&amp;amp;linkId=f4d1512f90b7d8bbebfdf2393c35f885&amp;amp;language=en_US&amp;amp;ref_=as_li_ss_tl" TargetMode="External"/><Relationship Id="rId234" Type="http://schemas.openxmlformats.org/officeDocument/2006/relationships/hyperlink" Target="https://m.media-amazon.com/images/I/71CsuhjpXhS._AC_SL1500_.jpg" TargetMode="External"/><Relationship Id="rId1067" Type="http://schemas.openxmlformats.org/officeDocument/2006/relationships/hyperlink" Target="https://www.amazon.com/Tweezerman-Stainless-2000-Styling-Shears/dp/B000WI0640/ref=sr_1_1?crid=2Q8N5O641KGAV&amp;dib=eyJ2IjoiMSJ9.5IjnIhAdHhJ-uXDlbHYLpG5k1DYmVhJU8SfsXrUy22syjbgd-i7Br0j0Uqa86mdrGVsSUa9fmtB-sgLELgBrYbraKHC_-9sPM0d1wvOVGb8hLHPydgDB0vGxY_TbttnO5QcL4DVG4TEMQcu0aDJ1uvqWom8rCVLQn25y4qIJgzc8rd7oqhN-GUQqAdukjkqrgQJNxW7xFEOC96HQfaulpZGUkq6fHjJMMAbnosm4HlaalCujf9kUBh2O4mOtBNJwFMSziB8Sph0uZvkOt3K86TJDCR7VlNlpz8OPfj9E_Ck.Sg6Trj6vYiAHNfnhiX_uCDNnybZmHbAOavYHuFmOi3I&amp;dib_tag=se&amp;keywords=Tweezerman+Stainless+2000+Styling+Shears&amp;qid=1754667122&amp;sprefix=tweezerman+stainless+2000+styling+shears%2Caps%2C412&amp;sr=8-1" TargetMode="External"/><Relationship Id="rId2398" Type="http://schemas.openxmlformats.org/officeDocument/2006/relationships/hyperlink" Target="https://amzn.to/3K8QcUd" TargetMode="External"/><Relationship Id="rId233" Type="http://schemas.openxmlformats.org/officeDocument/2006/relationships/hyperlink" Target="https://www.amazon.com/stores/SennheiserConsumerAudio/page/BF91F1F1-BB47-439A-B38B-E07FB37B1B54?is_byline_deeplink=true&amp;deeplink=D3B0B62C-1526-4303-9CC8-F5A80E6B4DC8&amp;redirect_store_id=BF91F1F1-BB47-439A-B38B-E07FB37B1B54&amp;lp_asin=B07RFNZYJZ&amp;ref_=ast_bln&amp;store_ref=bl_ast_dp_brandLogo_sto" TargetMode="External"/><Relationship Id="rId1068" Type="http://schemas.openxmlformats.org/officeDocument/2006/relationships/hyperlink" Target="https://amzn.to/4fyZlkI" TargetMode="External"/><Relationship Id="rId2399" Type="http://schemas.openxmlformats.org/officeDocument/2006/relationships/hyperlink" Target="https://docs.google.com/document/d/1VnhT_DyuJfxZHqToRd3w0b7ANNHhKFYGU8B-N9T7nIk" TargetMode="External"/><Relationship Id="rId232" Type="http://schemas.openxmlformats.org/officeDocument/2006/relationships/hyperlink" Target="https://docs.google.com/document/d/17fcdwusnjWO8xuFARM3PjltHryCH1gW7G-ToRT062Pc/edit" TargetMode="External"/><Relationship Id="rId1069" Type="http://schemas.openxmlformats.org/officeDocument/2006/relationships/hyperlink" Target="https://docs.google.com/document/d/1P67ogqyR6NCqu2lspwgGlW1H9fmAdjmbK0p88eFf9Ls" TargetMode="External"/><Relationship Id="rId1015" Type="http://schemas.openxmlformats.org/officeDocument/2006/relationships/hyperlink" Target="https://amzn.to/4oj4OzQ" TargetMode="External"/><Relationship Id="rId2346" Type="http://schemas.openxmlformats.org/officeDocument/2006/relationships/hyperlink" Target="https://docs.google.com/document/d/1x507URUuJLvCmOTvUhr0zh1IjF1Wm3D5NtVmaB0Ovr0/edit" TargetMode="External"/><Relationship Id="rId3678" Type="http://schemas.openxmlformats.org/officeDocument/2006/relationships/hyperlink" Target="https://docs.google.com/document/d/1SSGrxFxBLV4_AF7fVPlU-0PlmgkUuOLyZj44ePZrbOI/edit" TargetMode="External"/><Relationship Id="rId1016" Type="http://schemas.openxmlformats.org/officeDocument/2006/relationships/hyperlink" Target="https://docs.google.com/document/d/1YjcMHp8vxk7EV9o92mFLtV46-DSK8orDIG8aI4NaSIw" TargetMode="External"/><Relationship Id="rId2347" Type="http://schemas.openxmlformats.org/officeDocument/2006/relationships/hyperlink" Target="https://docs.google.com/document/d/1CURgXAlJsA9Aa5Tk29LWD4FqNT-CoS10U9Le5JW0Kd4/edit" TargetMode="External"/><Relationship Id="rId3677" Type="http://schemas.openxmlformats.org/officeDocument/2006/relationships/hyperlink" Target="https://docs.google.com/document/d/1_EG6hL9O9Ry9ozbocDMQE8dv7Yxr8iIBcsPrcQ7ucU8/edit" TargetMode="External"/><Relationship Id="rId1017" Type="http://schemas.openxmlformats.org/officeDocument/2006/relationships/hyperlink" Target="https://docs.google.com/document/d/1v5yWuFXoGWY_z4ZzxahXLw4CJFvLrF39tAPBK89fExs/edit" TargetMode="External"/><Relationship Id="rId2348" Type="http://schemas.openxmlformats.org/officeDocument/2006/relationships/hyperlink" Target="https://docs.google.com/document/d/1qOFKvgDxznDhdrfr-5nDSSuBoOM2XVEwrX36c9cC7bU/edit" TargetMode="External"/><Relationship Id="rId1018" Type="http://schemas.openxmlformats.org/officeDocument/2006/relationships/hyperlink" Target="https://docs.google.com/document/d/1CbmKCH2Mfb6bHMGpL5erWrG45j7UYp3iIjE-yR3Wr8c/edit" TargetMode="External"/><Relationship Id="rId2349" Type="http://schemas.openxmlformats.org/officeDocument/2006/relationships/hyperlink" Target="https://docs.google.com/document/d/1kSr4SZUOi_HEhf_nsS2zsFRmjBxRJ_mnguwdDguhA7E/edit" TargetMode="External"/><Relationship Id="rId3679" Type="http://schemas.openxmlformats.org/officeDocument/2006/relationships/hyperlink" Target="https://docs.google.com/document/d/1u6jh0ZE6S-prTFT_4EDyXW_BWIi2z_sNlHrZydWAjAY/edit" TargetMode="External"/><Relationship Id="rId1019" Type="http://schemas.openxmlformats.org/officeDocument/2006/relationships/hyperlink" Target="https://docs.google.com/document/d/1Th4dCZbuylnzg1xf48eUpdiB3V_fVOpZABoSDAdUlXI/edit" TargetMode="External"/><Relationship Id="rId3670" Type="http://schemas.openxmlformats.org/officeDocument/2006/relationships/hyperlink" Target="https://docs.google.com/document/d/1SQWgdS3KNGo6u5Uv7h_Fs1QonO-DNYXU2ccTN7NsKrI/edit" TargetMode="External"/><Relationship Id="rId2340" Type="http://schemas.openxmlformats.org/officeDocument/2006/relationships/hyperlink" Target="https://docs.google.com/document/d/1GvzFXOWeFGBnVb_o0NpJc_Q8eNKk7G7EquQ2JAfyVIk/edit" TargetMode="External"/><Relationship Id="rId3672" Type="http://schemas.openxmlformats.org/officeDocument/2006/relationships/hyperlink" Target="https://www.amazon.com/stores/Thorogood/page/82CC502E-0D55-4258-9371-EC35BCEF5DE6?lp_asin=B002QQ8XRI&amp;ref_=ast_bln&amp;store_ref=bl_ast_dp_brandLogo_sto" TargetMode="External"/><Relationship Id="rId1010" Type="http://schemas.openxmlformats.org/officeDocument/2006/relationships/hyperlink" Target="https://docs.google.com/document/d/1Whp97d5-ap6R3C8GXC0BNB6bJTO4eTuq2hdQwSkmC5Y/edit" TargetMode="External"/><Relationship Id="rId2341" Type="http://schemas.openxmlformats.org/officeDocument/2006/relationships/hyperlink" Target="https://www.amazon.com/stores/Manduka/page/647FBA5D-3E12-497E-A16B-67A7F60D0BFA?is_byline_deeplink=true&amp;deeplink=7C7CC03A-97C4-4BF5-9EB8-416679DFFC5F&amp;redirect_store_id=647FBA5D-3E12-497E-A16B-67A7F60D0BFA&amp;lp_asin=B0000DZFXZ&amp;ref_=ast_bln&amp;store_ref=bl_ast_dp_brandLogo_sto" TargetMode="External"/><Relationship Id="rId3671" Type="http://schemas.openxmlformats.org/officeDocument/2006/relationships/hyperlink" Target="https://docs.google.com/document/d/1U5ewxA-_84hFv7-tfroBOLr8sH_Y0d45FwOqE--iFHs/edit" TargetMode="External"/><Relationship Id="rId1011" Type="http://schemas.openxmlformats.org/officeDocument/2006/relationships/hyperlink" Target="https://www.amazon.com/stores/JohnBoos/page/E0BDBBA3-9395-4D45-8BB6-867CF5CDF517?is_byline_deeplink=true&amp;deeplink=66137E44-0B54-4558-B48F-A41415D204EF&amp;redirect_store_id=E0BDBBA3-9395-4D45-8BB6-867CF5CDF517&amp;lp_asin=B00063QBKY&amp;ref_=ast_bln&amp;store_ref=bl_ast_dp_brandLogo_sto" TargetMode="External"/><Relationship Id="rId2342" Type="http://schemas.openxmlformats.org/officeDocument/2006/relationships/hyperlink" Target="https://m.media-amazon.com/images/I/81yHXMOHKDL._AC_SL1500_.jpg" TargetMode="External"/><Relationship Id="rId3674" Type="http://schemas.openxmlformats.org/officeDocument/2006/relationships/hyperlink" Target="https://www.amazon.com/Timberland-Mens-Boss-Inch-Brown/dp/B0CVNMKLSH/ref=sr_1_1_sspa?crid=3SMOXNIB58AU1&amp;dib=eyJ2IjoiMSJ9.8gy8lZwBSYxEcHOI8LAqsiX09F-Iwwbd1PXMsQEtrJr8JpDI-3NxXXnJjC5EYaqBngLfP9BhSMLOrSm6B31kNo-4hbGoGpXGX5dSniX7cR7UUmLcnPJn-8TLKmRaIfH9mnTH-zDcItafaIgmYmkZ4J5MuJqx3WVefml-I7oxPnxZ4c5cJiK7xun8mxVmjbAaGtEkzpv5tSC-VINDpm1I1lfnjGKyPpZO5ST0mDo_rpHoPxlB2_KgPgB1yOAL78RQoB0ocrF89aYUjGInCuZZ9fYSB3aTKqPQmWYfP7Bh2UY.Dp2qZcUXLorqtvqKMuzlIEr20bpwaTzl-rZte_wH5m0&amp;dib_tag=se&amp;keywords=Timberland+PRO+Pit+Boss+Work+Boot&amp;qid=1764518305&amp;sprefix=timberland+pro+pit+boss+work+boot%2Caps%2C725&amp;sr=8-1-spons&amp;sp_csd=d2lkZ2V0TmFtZT1zcF9hdGY&amp;psc=1" TargetMode="External"/><Relationship Id="rId1012" Type="http://schemas.openxmlformats.org/officeDocument/2006/relationships/hyperlink" Target="https://m.media-amazon.com/images/I/71hao7zi4UL._AC_SL1500_.jpg" TargetMode="External"/><Relationship Id="rId2343" Type="http://schemas.openxmlformats.org/officeDocument/2006/relationships/hyperlink" Target="https://www.amazon.com/JM-Enterprises-TV206972-Snowplow-Pusher/dp/B00BVR96TW/ref=sr_1_1?dib=eyJ2IjoiMSJ9.iekMvmGPi4ACazY-OQPuQUf408h-qBW0-AVfJpt7Mv-QPWqiumLjF3VgYunML1X-9t9WPd9-4tNAE_dKRyGvBeRy0fvqqVTH5kYTv97KNwYXRvObX6o4cVQw2yOU52ZKQviE9d0bcqzvGlIvVPn3fj7dZdwbuLv1kQyI-vM3biqy4whlvj7UusUWxCN75EDhclCObP8_j3E_8jJNT4x__7gfozRFQLAFo08G_7EZdKc.g_hLLUCQ3Cmfqii1LDwaOw4YVxPiOfPbEef7AzmCmNQ&amp;dib_tag=se&amp;keywords=THE+SNOWPLOW+%22+THE+ORIGINAL+SNOW+PUSHER&amp;linkCode=ll2&amp;linkId=d394bcbacf5b72e9152d6c3e5a2c8477&amp;qid=1758267356&amp;sr=8-1" TargetMode="External"/><Relationship Id="rId3673" Type="http://schemas.openxmlformats.org/officeDocument/2006/relationships/hyperlink" Target="https://m.media-amazon.com/images/I/61LFE9YWz9L._AC_SL1500_.jpg" TargetMode="External"/><Relationship Id="rId1013" Type="http://schemas.openxmlformats.org/officeDocument/2006/relationships/hyperlink" Target="https://www.buyitforlifeproducts.com/?post_type=bifl-product&amp;p=5893" TargetMode="External"/><Relationship Id="rId2344" Type="http://schemas.openxmlformats.org/officeDocument/2006/relationships/hyperlink" Target="https://amzn.to/3Iue6sF" TargetMode="External"/><Relationship Id="rId3676" Type="http://schemas.openxmlformats.org/officeDocument/2006/relationships/hyperlink" Target="https://docs.google.com/document/d/1S1jM_-UtohQVmQqHmf4EfLFu3UVVkeKAeMkjrVjEGvE" TargetMode="External"/><Relationship Id="rId1014" Type="http://schemas.openxmlformats.org/officeDocument/2006/relationships/hyperlink" Target="https://www.amazon.com/Merkur-Mk34c-Double-Razor-Handle/dp/B002A8JO1Q/ref=sr_1_6?crid=6CAOQMULA0CO&amp;dib=eyJ2IjoiMSJ9.Et4xBUB1XgCflVcxFnAi7NezONjO4qDtRxleiFKgLgXbjtWHI-vZOBe4N1dPRqm02qWx-QCjqXixA0UeY0Eu51ZDyuBC6N_CDtNUCGBomeO4APMUKsltCUTt4i_f5DxPvfebz95PbtVU90rOgGHSFTPXmOE31HZWDnrLcWshc5AswWFw6lGO0Zl30IC7T8XtX89fPRHKcdirtfDmhDKhPHZMW0aHlxlaJd9usiESZq-BM59n3V0rnPBGI9ewgCdllMwR8C-n6yBz2H48dTI3ncQ3wleIyKwepTBK8txxETY._GIzSWLeOBbu8bGder-BzBxyGVaXoxHSab4jGSeENKE&amp;dib_tag=se&amp;keywords=Merkur+34c+Double+Edge+Razor&amp;qid=1754666636&amp;sprefix=merkur+34c+double+edge+razor%2Caps%2C340&amp;sr=8-6" TargetMode="External"/><Relationship Id="rId2345" Type="http://schemas.openxmlformats.org/officeDocument/2006/relationships/hyperlink" Target="https://docs.google.com/document/d/1SFjPlgOcbgYbcxpuk0lR0yGm93YAIOrBRifSRv_AoEM" TargetMode="External"/><Relationship Id="rId3675" Type="http://schemas.openxmlformats.org/officeDocument/2006/relationships/hyperlink" Target="https://amzn.to/48p6CjP" TargetMode="External"/><Relationship Id="rId1004" Type="http://schemas.openxmlformats.org/officeDocument/2006/relationships/hyperlink" Target="https://amzn.to/4lkyx8O" TargetMode="External"/><Relationship Id="rId2335" Type="http://schemas.openxmlformats.org/officeDocument/2006/relationships/hyperlink" Target="https://amzn.to/47RX4iI" TargetMode="External"/><Relationship Id="rId3667" Type="http://schemas.openxmlformats.org/officeDocument/2006/relationships/hyperlink" Target="https://docs.google.com/document/d/1SLQuu_gv-wC7ak1LEMcdaeT9XoMnJU3IJsaJ1I8zlXE" TargetMode="External"/><Relationship Id="rId1005" Type="http://schemas.openxmlformats.org/officeDocument/2006/relationships/hyperlink" Target="https://docs.google.com/document/d/1fVl2DFw00pPcWTreepGLCn5qhXt59Uu2SS-ECLibIQk" TargetMode="External"/><Relationship Id="rId2336" Type="http://schemas.openxmlformats.org/officeDocument/2006/relationships/hyperlink" Target="https://docs.google.com/document/d/1JbvDZ4Gfb9DiJsMmvpw29eB8hD4zv9g_VY3_5jMGvUo" TargetMode="External"/><Relationship Id="rId3666" Type="http://schemas.openxmlformats.org/officeDocument/2006/relationships/hyperlink" Target="https://amzn.to/48nCfds" TargetMode="External"/><Relationship Id="rId1006" Type="http://schemas.openxmlformats.org/officeDocument/2006/relationships/hyperlink" Target="https://docs.google.com/document/d/1207uBnEXV2a5gCvnW__WS1fol5wBCJQqVjdzUyUOyxU/edit" TargetMode="External"/><Relationship Id="rId2337" Type="http://schemas.openxmlformats.org/officeDocument/2006/relationships/hyperlink" Target="https://docs.google.com/document/d/1VdNQExfzhy2SX9-DgeCu0nDb8fY8hu0ApcI2CG1EKG8/edit" TargetMode="External"/><Relationship Id="rId3669" Type="http://schemas.openxmlformats.org/officeDocument/2006/relationships/hyperlink" Target="https://docs.google.com/document/d/1wgmIB3HtRHFVD6ICqrmUNq7WpK4oB7eJoCnjGyPGsZc/edit" TargetMode="External"/><Relationship Id="rId1007" Type="http://schemas.openxmlformats.org/officeDocument/2006/relationships/hyperlink" Target="https://docs.google.com/document/d/1sonk4ZigpX-2WFXiunGzlZiDN4g0VGdb09Iqq7fPqec/edit" TargetMode="External"/><Relationship Id="rId2338" Type="http://schemas.openxmlformats.org/officeDocument/2006/relationships/hyperlink" Target="https://docs.google.com/document/d/1yFeAthdqraOgcT6oSZeW2ZVSKj2mOs3LI6cik7USS9g/edit" TargetMode="External"/><Relationship Id="rId3668" Type="http://schemas.openxmlformats.org/officeDocument/2006/relationships/hyperlink" Target="https://docs.google.com/document/d/1Sjn4O7fPdpOrgnbStL6c16AENozNdW0557VAxlcbiq0/edit" TargetMode="External"/><Relationship Id="rId1008" Type="http://schemas.openxmlformats.org/officeDocument/2006/relationships/hyperlink" Target="https://docs.google.com/document/d/1KiTTrtiCnCyqoXiWI27fQ3iNhk_9IsRdA9V-5NU5uTM/edit" TargetMode="External"/><Relationship Id="rId2339" Type="http://schemas.openxmlformats.org/officeDocument/2006/relationships/hyperlink" Target="https://docs.google.com/document/d/1PRa4z0bnhM9ImyaATVlYHFEYrvscFsPDADQ0678MV2s/edit" TargetMode="External"/><Relationship Id="rId1009" Type="http://schemas.openxmlformats.org/officeDocument/2006/relationships/hyperlink" Target="https://www.johnboos.com/" TargetMode="External"/><Relationship Id="rId3661" Type="http://schemas.openxmlformats.org/officeDocument/2006/relationships/hyperlink" Target="https://docs.google.com/document/d/1kwLLHvEaqp5US38nqKeFrniyKPRdbO512GvMTP06oV4/edit" TargetMode="External"/><Relationship Id="rId2330" Type="http://schemas.openxmlformats.org/officeDocument/2006/relationships/hyperlink" Target="https://docs.google.com/document/d/1snogIOxCqxvAUeaiqeLPWnQkDD4TFRHczSK2Ea92cJ4/edit" TargetMode="External"/><Relationship Id="rId3660" Type="http://schemas.openxmlformats.org/officeDocument/2006/relationships/hyperlink" Target="https://docs.google.com/document/d/1bO98Y61vkdbtcNrV5Xg10-pzazbYur4vYh_UZjUHgvs/edit" TargetMode="External"/><Relationship Id="rId1000" Type="http://schemas.openxmlformats.org/officeDocument/2006/relationships/hyperlink" Target="https://www.amazon.com/stores/VacMasterFresh/page/FD8CBE2B-2C20-49F6-A8C4-146AB4EB8F75?is_byline_deeplink=true&amp;deeplink=46BD89A8-B246-4D66-85CE-E4F1A2D0AD7A&amp;redirect_store_id=FD8CBE2B-2C20-49F6-A8C4-146AB4EB8F75&amp;lp_asin=B005ETDKEA&amp;ref_=ast_bln&amp;store_ref=bl_ast_dp_brandLogo_sto" TargetMode="External"/><Relationship Id="rId2331" Type="http://schemas.openxmlformats.org/officeDocument/2006/relationships/hyperlink" Target="https://docs.google.com/document/d/1D3mPmj7yedfiV0FPb6bTajn6yTXflmI5XwXfrOwDprI/edit" TargetMode="External"/><Relationship Id="rId3663" Type="http://schemas.openxmlformats.org/officeDocument/2006/relationships/hyperlink" Target="https://www.amazon.com/stores/Lodge/page/8CDF8DDD-A601-44CD-B8E7-BD01D910704A?lp_asin=B000N4WN08&amp;ref_=ast_bln&amp;store_ref=bl_ast_dp_brandLogo_sto" TargetMode="External"/><Relationship Id="rId1001" Type="http://schemas.openxmlformats.org/officeDocument/2006/relationships/hyperlink" Target="https://m.media-amazon.com/images/I/61lC2nVxqqL._AC_SL1500_.jpg" TargetMode="External"/><Relationship Id="rId2332" Type="http://schemas.openxmlformats.org/officeDocument/2006/relationships/hyperlink" Target="https://www.amazon.com/JUKI/b/ref=bl_dp_s_web_18289644011?ie=UTF8&amp;node=18289644011&amp;field-lbr_brands_browse-bin=JUKI" TargetMode="External"/><Relationship Id="rId3662" Type="http://schemas.openxmlformats.org/officeDocument/2006/relationships/hyperlink" Target="https://docs.google.com/document/d/1n60KjiHlOWBf9Y3Lp5Rg0CTROvEs573LTCTvlEG5jL8/edit" TargetMode="External"/><Relationship Id="rId1002" Type="http://schemas.openxmlformats.org/officeDocument/2006/relationships/hyperlink" Target="https://www.buyitforlifeproducts.com/?post_type=bifl-product&amp;p=5881" TargetMode="External"/><Relationship Id="rId2333" Type="http://schemas.openxmlformats.org/officeDocument/2006/relationships/hyperlink" Target="https://m.media-amazon.com/images/I/717-WaxDMKS._AC_SL1500_.jpg" TargetMode="External"/><Relationship Id="rId3665" Type="http://schemas.openxmlformats.org/officeDocument/2006/relationships/hyperlink" Target="https://www.amazon.com/Thorogood-814-4200-American-Heritage-Tobacco/dp/B003O9W8WW/ref=sr_1_1_sspa?crid=X6I5HRKVZ1PT&amp;dib=eyJ2IjoiMSJ9.ahptFhjWR-T-HYtSyv5ibbYS6CCSxDKWT6qyrLTs4Olc2Cil8HjVhYhj17D0OBGY0w4m9MZ9nYkAWMX-lNA3rw4mMjfiAAXukSqsnJsuhCgiC02-9iu5LVX8HepMWpIXI-3VECafowetYXZqL8CxEZefYQhJrH5ZlVZa7V1sR0OkzRtYrzO4Pq-Yj6laMiNMHpSwQl9Yxq4qUVXd1ERoOb_9N57wDijT_SG-tccduKxFhn2XQB8cvN_zmSx4_6uWEBoioGuiPdF3ITrCRDw-LTk4g2_aRBKY1VQO0ywALP8.gtrPeNklyCh9HV9j8MxmX5y5mnUswxJNp1geQ12F8YU&amp;dib_tag=se&amp;keywords=Thorogood+American+Heritage+Moc+Toe&amp;qid=1764518275&amp;sprefix=thorogood+american+heritage+moc+toe%2Caps%2C647&amp;sr=8-1-spons&amp;sp_csd=d2lkZ2V0TmFtZT1zcF9hdGY&amp;psc=1" TargetMode="External"/><Relationship Id="rId1003" Type="http://schemas.openxmlformats.org/officeDocument/2006/relationships/hyperlink" Target="https://www.amazon.com/John-Boos-Chop-N-Slice-Maple-Cutting/dp/B00063QBKY/ref=sr_1_3_sspa?crid=DRU2XSLXO78B&amp;dib=eyJ2IjoiMSJ9.N7-ZuSVZiFfCZkl1ENNT22ZxdNyEPcvDXh2h-pGXnZwMrQ0BbfuErM8U97ndDyL8UcZckC3pWy8deT7gBBRNdWdk-oBxHal0bdeEjI7N-F1mir_9jf2d-4YyaPucGcpV751bMGGLUPyySS2_WiOrTzUdMuskwX64AXBoJaWoyGBbNQRc93v4vQhh1U0-4YcLCapqYvmURPH4Ylr6aMVZgIlcuMAKL3Q2nlSTK_LfqAS52ndaXFriwKyGptWyrYQwyrKWKQiFsgiCZ7-w7xLcPQci71F76f46KCuqp5GP8ls.R4beXXCcG18ApSJB8xX8cl2uMVS10OCED9UaSs0w2Dk&amp;dib_tag=se&amp;keywords=Boos%2BEdge%2BGrain%2BCutting%2BBoard&amp;qid=1754666397&amp;sprefix=boos%2Bedge%2Bgrain%2Bcutting%2Bboard%2Caps%2C703&amp;sr=8-3-spons&amp;sp_csd=d2lkZ2V0TmFtZT1zcF9hdGY&amp;th=1" TargetMode="External"/><Relationship Id="rId2334" Type="http://schemas.openxmlformats.org/officeDocument/2006/relationships/hyperlink" Target="https://www.amazon.com/OtterBox-iPhone-Pro-Defender-Case/dp/B0DD5K92X5/ref=sr_1_1_sspa?crid=1ESTP787KGLB5&amp;dib=eyJ2IjoiMSJ9.uX4epidAs59x-3Yf052iXSdr15OWF70Wn6vZk-Dtwdx2A26u0aw1qcCYzlewDGhy_udO9_37D1p-txsJBRmfsE0UPHjX52HrMGH5B4QLCbRp32Onf3G3fY9CRAe4TE4MZflgMG_nXumKCgjywKxQhGec8gPc9j8vBSbG4PgXfoZ6mIQ-GYHg_ydVRmLQmCN8nBAtF7p90wWy-Ye3Z0Siwqoon_D9K0KWpwrgaRecIfM.6jtTZYw9fAtg1NAD5iTIoivV6hTtOLFvFxFSkgt9Xaw&amp;dib_tag=se&amp;keywords=Otterbox%2BDefender&amp;linkCode=ll2&amp;linkId=9bd12c15c1f8bc69b5985d1be3787291&amp;qid=1758267329&amp;sprefix=otterbox%2Bdefender%2Caps%2C123&amp;sr=8-1-spons&amp;sp_csd=d2lkZ2V0TmFtZT1zcF9hdGY&amp;th=1" TargetMode="External"/><Relationship Id="rId3664" Type="http://schemas.openxmlformats.org/officeDocument/2006/relationships/hyperlink" Target="https://m.media-amazon.com/images/I/71gVVxqvQJL._AC_SL1500_.jpg" TargetMode="External"/><Relationship Id="rId1037" Type="http://schemas.openxmlformats.org/officeDocument/2006/relationships/hyperlink" Target="https://docs.google.com/document/d/1zqQAkXKJMibJXjyaKjJGNXblPjIfeBdK_ewIPu-E7JQ" TargetMode="External"/><Relationship Id="rId2368" Type="http://schemas.openxmlformats.org/officeDocument/2006/relationships/hyperlink" Target="https://www.amazon.com/stores/Yakima/page/FB2B094C-2DE4-422B-8FE2-0791DE1EBD4C?is_byline_deeplink=true&amp;deeplink=1ED2C57C-2172-4C87-9574-BBE809F57D46&amp;redirect_store_id=FB2B094C-2DE4-422B-8FE2-0791DE1EBD4C&amp;lp_asin=B00JQWHZM4&amp;ref_=ast_bln&amp;store_ref=bl_ast_dp_brandLogo_sto" TargetMode="External"/><Relationship Id="rId1038" Type="http://schemas.openxmlformats.org/officeDocument/2006/relationships/hyperlink" Target="https://docs.google.com/document/d/1uE-0X2b3q0HsvPfkxGedXEKoWmQIWnRaTtZAOYXapdM/edit" TargetMode="External"/><Relationship Id="rId2369" Type="http://schemas.openxmlformats.org/officeDocument/2006/relationships/hyperlink" Target="https://m.media-amazon.com/images/I/71p-gd8lIkL._AC_SL1500_.jpg" TargetMode="External"/><Relationship Id="rId3699" Type="http://schemas.openxmlformats.org/officeDocument/2006/relationships/hyperlink" Target="https://www.amazon.com/stores/KEENUtility/page/1FD7BD40-25BA-4B98-A51A-767E4DF42E03?lp_asin=B0FCM8CXYX&amp;ref_=ast_bln&amp;store_ref=bl_ast_dp_brandLogo_sto" TargetMode="External"/><Relationship Id="rId1039" Type="http://schemas.openxmlformats.org/officeDocument/2006/relationships/hyperlink" Target="https://docs.google.com/document/d/18X6NjxNAmHcOSB0rnop2nHI7iBCRTfszG6RbfRt6ZgA/edit" TargetMode="External"/><Relationship Id="rId206" Type="http://schemas.openxmlformats.org/officeDocument/2006/relationships/hyperlink" Target="https://amzn.to/40X8Yn4" TargetMode="External"/><Relationship Id="rId205" Type="http://schemas.openxmlformats.org/officeDocument/2006/relationships/hyperlink" Target="https://www.amazon.com/dp/B001DZMBY4" TargetMode="External"/><Relationship Id="rId204" Type="http://schemas.openxmlformats.org/officeDocument/2006/relationships/hyperlink" Target="https://m.media-amazon.com/images/I/61Zxg0+LuLL._AC_SL1500_.jpg" TargetMode="External"/><Relationship Id="rId203" Type="http://schemas.openxmlformats.org/officeDocument/2006/relationships/hyperlink" Target="https://www.amazon.com/stores/Leatherman/page/CCF5E853-71A2-4EB7-806A-A8FE7145504D?is_byline_deeplink=true&amp;deeplink=C701F81B-2686-4BAB-BDB4-6AB398C989AF&amp;redirect_store_id=CCF5E853-71A2-4EB7-806A-A8FE7145504D&amp;lp_asin=B0058RX9NU&amp;ref_=ast_bln&amp;store_ref=bl_ast_dp_brandLogo_sto" TargetMode="External"/><Relationship Id="rId209" Type="http://schemas.openxmlformats.org/officeDocument/2006/relationships/hyperlink" Target="https://docs.google.com/document/d/1umxnv8ZUg22u9oo1kMZWx_2-lHC-sWN-DvQ5A7vHC_g/edit" TargetMode="External"/><Relationship Id="rId208" Type="http://schemas.openxmlformats.org/officeDocument/2006/relationships/hyperlink" Target="https://docs.google.com/document/d/1ASuIaJU-TIGEdq3IZ4WvHhVF5KJ-jNuQQZaglcbRbfg/edit" TargetMode="External"/><Relationship Id="rId3690" Type="http://schemas.openxmlformats.org/officeDocument/2006/relationships/hyperlink" Target="https://www.amazon.com/stores/Danner/page/BAE547FC-6751-421D-9ED1-3CB8533605BE?lp_asin=B0BLXY1731&amp;ref_=ast_bln&amp;store_ref=bl_ast_dp_brandLogo_sto" TargetMode="External"/><Relationship Id="rId207" Type="http://schemas.openxmlformats.org/officeDocument/2006/relationships/hyperlink" Target="https://docs.google.com/document/d/1XnC7xuZffzSZj_AH34zy1okZzfhA25maX1XKjLnevd0" TargetMode="External"/><Relationship Id="rId2360" Type="http://schemas.openxmlformats.org/officeDocument/2006/relationships/hyperlink" Target="https://m.media-amazon.com/images/I/61MIp1-guHL._AC_SL1200_.jpg" TargetMode="External"/><Relationship Id="rId3692" Type="http://schemas.openxmlformats.org/officeDocument/2006/relationships/hyperlink" Target="https://www.amazon.com/KEEN-Utility-Pittsburgh-Steel-Bison/dp/B004LE7XH4/ref=sr_1_5?crid=35J962RO70IB4&amp;dib=eyJ2IjoiMSJ9.YLyhSc3qX53zwxnDLF6AYx0aGIW9tt3cYN5nPnySSWvH1GEnTR3Wa9w3i_LP9ehWUfwCZKRLAFLbpClLLQ96Kc-xEx1QxgczPKRca93GVpAzDiCCNoba4z2DNu-vxdiFqL_X0cHlm_D8L_x1umuopEzeswHe7nCEYfttoY17vq-DALIaX0vrz0spEjTMaokTvt2wSeTe2Q92TZzs4RQU8dy1g64i3I6-PQo88PSyMDNUUeaInflcVrXW94zqDxcDreJ_oxdXnGj1OUm4Kn1uCfxmEQfCvCD_cSfhq9k6h1Y.ITolxPo1mpaeLH5swKNO6jeux5ZuUt42cDRVgqxscUE&amp;dib_tag=se&amp;keywords=Keen%2BUtility%2BPittsburgh%2BWork%2BBoot&amp;qid=1764518386&amp;sprefix=keen%2Butility%2Bpittsburgh%2Bwork%2Bboot%2Caps%2C699&amp;sr=8-5&amp;th=1&amp;psc=1" TargetMode="External"/><Relationship Id="rId1030" Type="http://schemas.openxmlformats.org/officeDocument/2006/relationships/hyperlink" Target="https://jeffoster.com/" TargetMode="External"/><Relationship Id="rId2361" Type="http://schemas.openxmlformats.org/officeDocument/2006/relationships/hyperlink" Target="https://www.amazon.com/Yakima-Skybox-Carbonite-Cargo-Box/dp/B00JQWHZM4/ref=sr_1_7?crid=ZHIC9JC5O60T&amp;dib=eyJ2IjoiMSJ9.49LuhzVpm2bpcSAPtK6Iq3IEWA9R9ssAMQ-C5JumCDPxzYFt7vD6oyceEu6PgHYj-2xH0V-pgIQt0Wn8CvraztS_8rkiRrcrMoPdbX-wgl9hEBpysjR1YzccaD3VVgiCfcPNBdKbHQDzaVeq3sCFDiz49tdbTQcRvG97Gq8JO1kUN0sgYZG6KvzFaAOgHi_nCi92iTx3RwHHIsG_91V5J8IBai8gmGZbmx6jOeZVkDDDBNdWt1IYk32sCvi9W7qH1KXJc7qVehfysb_EJ4PLepUVyEYqv2lvpQMYgzpOQmA.HbkFpw-asGeZ7eV_JRrU9d_IqxSrpo-_Pry6Dkh8TyE&amp;dib_tag=se&amp;keywords=yakima%2Bcargo%2Bbox&amp;linkCode=ll2&amp;linkId=b3e794c5e56565b20e465fa3fe828673&amp;qid=1758267528&amp;sprefix=Yakima%2BCarg%2Caps%2C89&amp;sr=8-7&amp;th=1" TargetMode="External"/><Relationship Id="rId3691" Type="http://schemas.openxmlformats.org/officeDocument/2006/relationships/hyperlink" Target="https://m.media-amazon.com/images/I/71hHZtOy76L._AC_SL1500_.jpg" TargetMode="External"/><Relationship Id="rId1031" Type="http://schemas.openxmlformats.org/officeDocument/2006/relationships/hyperlink" Target="https://docs.google.com/document/d/1UFnubvxfJ_4Tl7qxiUACRnYscY3lVLlGZod8yOaeDz4/edit" TargetMode="External"/><Relationship Id="rId2362" Type="http://schemas.openxmlformats.org/officeDocument/2006/relationships/hyperlink" Target="https://amzn.to/420ieY8" TargetMode="External"/><Relationship Id="rId3694" Type="http://schemas.openxmlformats.org/officeDocument/2006/relationships/hyperlink" Target="https://docs.google.com/document/d/1gxpwztX9Demg7I_rektABboFtm61h6LCQPFbzyo1KZU" TargetMode="External"/><Relationship Id="rId1032" Type="http://schemas.openxmlformats.org/officeDocument/2006/relationships/hyperlink" Target="https://www.amazon.com/stores/Oster/page/7890459C-2B36-477F-A854-6677DDABE451?lp_asin=B00070E8LA&amp;ref_=ast_bln&amp;store_ref=bl_ast_dp_brandLogo_sto" TargetMode="External"/><Relationship Id="rId2363" Type="http://schemas.openxmlformats.org/officeDocument/2006/relationships/hyperlink" Target="https://docs.google.com/document/d/1O4A-bPbL4m3cTPWBIfWnBv6qk6qUGIVB7sdSVZg9hXc" TargetMode="External"/><Relationship Id="rId3693" Type="http://schemas.openxmlformats.org/officeDocument/2006/relationships/hyperlink" Target="https://amzn.to/4p9iCgr" TargetMode="External"/><Relationship Id="rId202" Type="http://schemas.openxmlformats.org/officeDocument/2006/relationships/hyperlink" Target="https://docs.google.com/document/d/1G-0rEuLYDBYL1DwXt3otE6s9qLn-wpBl78ptL4n_NFY/edit" TargetMode="External"/><Relationship Id="rId1033" Type="http://schemas.openxmlformats.org/officeDocument/2006/relationships/hyperlink" Target="https://m.media-amazon.com/images/I/61APoWualqL._AC_SL1200_.jpg" TargetMode="External"/><Relationship Id="rId2364" Type="http://schemas.openxmlformats.org/officeDocument/2006/relationships/hyperlink" Target="https://docs.google.com/document/d/1dTaP6w2nMn5YPkFnPH7DoQGRD497m8_T1kqgc_XZ6wA/edit" TargetMode="External"/><Relationship Id="rId3696" Type="http://schemas.openxmlformats.org/officeDocument/2006/relationships/hyperlink" Target="https://docs.google.com/document/d/161USP64sirc2r1kqcPgI-xBwo2ejUJP4ZTMSfBpQ4Qk/edit" TargetMode="External"/><Relationship Id="rId201" Type="http://schemas.openxmlformats.org/officeDocument/2006/relationships/hyperlink" Target="https://www.leatherman.com" TargetMode="External"/><Relationship Id="rId1034" Type="http://schemas.openxmlformats.org/officeDocument/2006/relationships/hyperlink" Target="https://www.buyitforlifeproducts.com/?post_type=bifl-product&amp;p=5917" TargetMode="External"/><Relationship Id="rId2365" Type="http://schemas.openxmlformats.org/officeDocument/2006/relationships/hyperlink" Target="https://docs.google.com/document/d/1k0as-tn1VgD5NZ4eVM97Uyg7_kUw_pvEOlX4KB7n8oM/edit" TargetMode="External"/><Relationship Id="rId3695" Type="http://schemas.openxmlformats.org/officeDocument/2006/relationships/hyperlink" Target="https://docs.google.com/document/d/1MrI2K8U0bD_RI0BtSmnV6xsCgebEOMQWeL_RjZUAkew/edit" TargetMode="External"/><Relationship Id="rId200" Type="http://schemas.openxmlformats.org/officeDocument/2006/relationships/hyperlink" Target="https://docs.google.com/document/d/1oiTmMn1mdJoCkAJpyzF09UzB-9ejdQrid1T__1jsvyM/edit" TargetMode="External"/><Relationship Id="rId1035" Type="http://schemas.openxmlformats.org/officeDocument/2006/relationships/hyperlink" Target="https://www.amazon.com/Stanley-Classic-Vacuum-Bottle-Hammertone/dp/B000FZX93K/ref=sr_1_1?crid=2IYNXPZFAIUYY&amp;dib=eyJ2IjoiMSJ9.0iGL7xn96NYDv4Qi1WaxojvdvY9zTMZ0b-SYqtjWkoQRRqQxMt65RkWD-40BekMbjp7NaIaedEnagcnqzzRoPKCrzleLXKFAjWrsij4Y2PWOFxc5FwQXPb-tgeGwFftsBvjWmH9J2jxwmZTzaYEMnFAWGHEztYL6gnQ0CLo43JzhBRK51UyLL1tzzAMzVTV_lq8k93FWnvoIuYJcFAcZgNJTVuMKeOy1MTa9Ksy9yr21xdlVOi5c2SUyqDAAuMguTmuAenq_VfGpMVgNkieOJu0hAS7V1U-6OMFUP7rh0ZM.odJc7Jg4SNjtMMgzrGxbT4GYMrmcbIl53liZrkKhXWg&amp;dib_tag=se&amp;keywords=Stanley%2BClassic%2BInsulated%2BWide%2BMouth%2BBottle&amp;qid=1754666819&amp;sprefix=stanley%2Bclassic%2Binsulated%2Bwide%2Bmouth%2Bbottle%2Caps%2C407&amp;sr=8-1&amp;th=1" TargetMode="External"/><Relationship Id="rId2366" Type="http://schemas.openxmlformats.org/officeDocument/2006/relationships/hyperlink" Target="https://docs.google.com/document/d/1yfKpvbVkvZm8lc8blhGAA_ob4Dy4ZyWjrx68Ev6tNLQ/edit" TargetMode="External"/><Relationship Id="rId3698" Type="http://schemas.openxmlformats.org/officeDocument/2006/relationships/hyperlink" Target="https://docs.google.com/document/d/13wAKhaE3z9NG-q3ghiyxiuyM5t1Gt0PP_tB8LmYProw/edit" TargetMode="External"/><Relationship Id="rId1036" Type="http://schemas.openxmlformats.org/officeDocument/2006/relationships/hyperlink" Target="https://amzn.to/4mDchIC" TargetMode="External"/><Relationship Id="rId2367" Type="http://schemas.openxmlformats.org/officeDocument/2006/relationships/hyperlink" Target="https://docs.google.com/document/d/1emZesBIA33d3c4wrL6B-Aka6L7dcJnrBr1pOtNDr89U/edit" TargetMode="External"/><Relationship Id="rId3697" Type="http://schemas.openxmlformats.org/officeDocument/2006/relationships/hyperlink" Target="https://docs.google.com/document/d/1Qx1I2sJhMvpvfk3R_2_LSLdc-BhKAlZm2Kjyb0KcEj0/edit" TargetMode="External"/><Relationship Id="rId1026" Type="http://schemas.openxmlformats.org/officeDocument/2006/relationships/hyperlink" Target="https://docs.google.com/document/d/1kzknNgjy8gI3vgk8FjL-1tmqvOurAJSHXq27066SjAM" TargetMode="External"/><Relationship Id="rId2357" Type="http://schemas.openxmlformats.org/officeDocument/2006/relationships/hyperlink" Target="https://docs.google.com/document/d/1jbr7-SvXTyEzZhhsQD8c8PeBb_WGHBy-jXEoY8hAhoQ/edit" TargetMode="External"/><Relationship Id="rId3689" Type="http://schemas.openxmlformats.org/officeDocument/2006/relationships/hyperlink" Target="https://docs.google.com/document/d/1vnThG6WHREp7SqIxL66AA0howeR198H-aLO379dK5x8/edit" TargetMode="External"/><Relationship Id="rId1027" Type="http://schemas.openxmlformats.org/officeDocument/2006/relationships/hyperlink" Target="https://docs.google.com/document/d/1udj7773aWEm0bDZvH5Hg7qczh2ZKwQu3USL5oEmMFn4/edit" TargetMode="External"/><Relationship Id="rId2358" Type="http://schemas.openxmlformats.org/officeDocument/2006/relationships/hyperlink" Target="https://www.amazon.com/stores/RayAllenManufacturing/page/76CE907C-0CFA-4CF0-84D4-5FE75059FA07?is_byline_deeplink=true&amp;deeplink=7E74F3A7-3091-402E-94A9-60BD6CD3C871&amp;redirect_store_id=76CE907C-0CFA-4CF0-84D4-5FE75059FA07&amp;lp_asin=B005CXIV1A&amp;ref_=ast_bln" TargetMode="External"/><Relationship Id="rId3688" Type="http://schemas.openxmlformats.org/officeDocument/2006/relationships/hyperlink" Target="https://docs.google.com/document/d/1RETvwu-A3EghUx9SH8wM2uQUoV0xy-kKwxEcUiZa_3o/edit" TargetMode="External"/><Relationship Id="rId1028" Type="http://schemas.openxmlformats.org/officeDocument/2006/relationships/hyperlink" Target="https://docs.google.com/document/d/1VoALubo5sHeYQKxTQatYdg825PJHn5htfJFB_2orDY4/edit" TargetMode="External"/><Relationship Id="rId2359" Type="http://schemas.openxmlformats.org/officeDocument/2006/relationships/hyperlink" Target="https://m.media-amazon.com/images/I/61MIp1-guHL._AC_SL1200_.jpg" TargetMode="External"/><Relationship Id="rId1029" Type="http://schemas.openxmlformats.org/officeDocument/2006/relationships/hyperlink" Target="https://docs.google.com/document/d/1q7M2nmARLPbaNZ12jOxFXSJBqG1K64vOa1MEKYTtWiw/edit" TargetMode="External"/><Relationship Id="rId3681" Type="http://schemas.openxmlformats.org/officeDocument/2006/relationships/hyperlink" Target="https://www.amazon.com/stores/TimberlandPRO/page/2C3F7A44-9A9B-4B5F-AF46-4CFE77489F69?lp_asin=B0DHSJY4GB&amp;ref_=ast_bln&amp;store_ref=bl_ast_dp_brandLogo_sto" TargetMode="External"/><Relationship Id="rId2350" Type="http://schemas.openxmlformats.org/officeDocument/2006/relationships/hyperlink" Target="https://www.amazon.com/stores/THESNOWPLOWTHEORIGINALSNOWPUSHER/page/73E6B52B-FF6F-47C4-9423-59CC3F138A34?is_byline_deeplink=true&amp;deeplink=73E6B52B-FF6F-47C4-9423-59CC3F138A34&amp;redirect_store_id=73E6B52B-FF6F-47C4-9423-59CC3F138A34&amp;lp_asin=B00BVR96TW&amp;ref_=ast_bln&amp;store_ref=bl_ast_dp_brandLogo_sto" TargetMode="External"/><Relationship Id="rId3680" Type="http://schemas.openxmlformats.org/officeDocument/2006/relationships/hyperlink" Target="https://docs.google.com/document/d/1xxTRfulPwLsD4WGGI5TmpXLwCXMqRA-Evhz0GsSGI9E/edit" TargetMode="External"/><Relationship Id="rId1020" Type="http://schemas.openxmlformats.org/officeDocument/2006/relationships/hyperlink" Target="https://merkur.group/" TargetMode="External"/><Relationship Id="rId2351" Type="http://schemas.openxmlformats.org/officeDocument/2006/relationships/hyperlink" Target="https://m.media-amazon.com/images/I/51ENjpYokcL._AC_SL1500_.jpg" TargetMode="External"/><Relationship Id="rId3683" Type="http://schemas.openxmlformats.org/officeDocument/2006/relationships/hyperlink" Target="https://www.amazon.com/Danner-Bull-Run-Work-Boots/dp/B0CRWF8Q98/ref=sr_1_2_sspa?crid=371RJOMXSSR&amp;dib=eyJ2IjoiMSJ9.RYF54Nt2dylfv0qlvAyqZzujQrkIfVtKyv5kErsjJTyD5dSwvXLI1FdgL-2HXDViIyc4uyxCqDMbKw4lbdQMpgFYZ-w8caZoGmnWpGadqpisoS6ZmpnlueN6R_W0rXhvRRpRkWGue7b15rgr91rrG3IHTJVqIREY9cUKlHOTVSnH5eU6Hxd1PKCQ-mae3_8N8D46KNWz9b7X9c6EkDoT9fujUcSsH3gcuafWqMEgwzjrMLwVL7EgUWzR7pkU_tuOJsK4AJkphGtDAuhfgb20pIvGSeFn_5SnZRPGW6atV6o.PGP7zGA6aSZeus25HUwqQGGTEQboy0GGBnWBdAdYgU0&amp;dib_tag=se&amp;keywords=Danner+Bull+Run+Moc+Toe&amp;qid=1764518341&amp;sprefix=danner+bull+run+moc+toe%2Caps%2C718&amp;sr=8-2-spons&amp;sp_csd=d2lkZ2V0TmFtZT1zcF9hdGY&amp;psc=1" TargetMode="External"/><Relationship Id="rId1021" Type="http://schemas.openxmlformats.org/officeDocument/2006/relationships/hyperlink" Target="https://docs.google.com/document/d/1zD2TriY6rQkP0l81NZcNBe9Bz9M-ax9xtDm-yZOLaN8/edit" TargetMode="External"/><Relationship Id="rId2352" Type="http://schemas.openxmlformats.org/officeDocument/2006/relationships/hyperlink" Target="https://www.amazon.com/Signature-Double-Braided-Leather-Burgundy/dp/B005CXIV1A?th=1&amp;amp;linkCode=ll1&amp;amp;tag=buyitforlife08-20&amp;amp;linkId=d7fa9f34e6ec60d46cda73820937d3e4&amp;amp;language=en_US&amp;amp;ref_=as_li_ss_tl" TargetMode="External"/><Relationship Id="rId3682" Type="http://schemas.openxmlformats.org/officeDocument/2006/relationships/hyperlink" Target="https://m.media-amazon.com/images/I/81o8gT38mQL._AC_SL1500_.jpg" TargetMode="External"/><Relationship Id="rId1022" Type="http://schemas.openxmlformats.org/officeDocument/2006/relationships/hyperlink" Target="https://m.media-amazon.com/images/I/71iWXHnoZXL._SL1500_.jpg" TargetMode="External"/><Relationship Id="rId2353" Type="http://schemas.openxmlformats.org/officeDocument/2006/relationships/hyperlink" Target="https://amzn.to/4gwOgB4" TargetMode="External"/><Relationship Id="rId3685" Type="http://schemas.openxmlformats.org/officeDocument/2006/relationships/hyperlink" Target="https://docs.google.com/document/d/1eKXWfDHw2Kmfl9G715K3Iab_EBXRJ_ii75GP5VtoDQA" TargetMode="External"/><Relationship Id="rId1023" Type="http://schemas.openxmlformats.org/officeDocument/2006/relationships/hyperlink" Target="https://www.buyitforlifeproducts.com/?post_type=bifl-product&amp;p=5907" TargetMode="External"/><Relationship Id="rId2354" Type="http://schemas.openxmlformats.org/officeDocument/2006/relationships/hyperlink" Target="https://docs.google.com/document/d/1i6q8hrvEn7VDuKpujk7IkPqGWg5Z43VDMA0C9MvxF_I" TargetMode="External"/><Relationship Id="rId3684" Type="http://schemas.openxmlformats.org/officeDocument/2006/relationships/hyperlink" Target="https://amzn.to/3XmPVAq" TargetMode="External"/><Relationship Id="rId1024" Type="http://schemas.openxmlformats.org/officeDocument/2006/relationships/hyperlink" Target="https://www.amazon.com/Oster-Professional-Clippers-Detachable-Burgundy/dp/B00070E8LA/ref=sr_1_2?crid=16549TKS6KA6H&amp;dib=eyJ2IjoiMSJ9.u6aaNNWm2qzd2rmdcy6PXWQ9748VKXOBShewmvLUzbWfsLGkIlAZCsRMUH2HJVcvzLDF6gPwOSOpqhTh_h7KsT2iYVyYL84BPcu7zgRJZGHPQ-JFnkjsvOocywjKNiYi-8Q2DWIw6xNqO-LAEfWRsysE6hx38OBqu5_kKfqSBsvk9kOas1fSLPwdfUyPiyzL7ft5WnA_U6AtvuQmza93U8LITxbVmJgUQTMfsUXmMckxUtIzfR-KTaTfFP8d7DI_NEDzrQxoZxBgsSPvB-rNiMKQnaFxvrWp8-ajpOju20s.xeswxMsbgcwfB3oayCHqBWaPIwWVaf5sAYhnKsquAN4&amp;dib_tag=se&amp;keywords=Oster%2BClassic%2B76%2BProfessional%2BHair%2BClippers&amp;qid=1754666706&amp;sprefix=oster%2Bclassic%2B76%2Bprofessional%2Bhair%2Bclippers%2Caps%2C409&amp;sr=8-2&amp;th=1" TargetMode="External"/><Relationship Id="rId2355" Type="http://schemas.openxmlformats.org/officeDocument/2006/relationships/hyperlink" Target="https://docs.google.com/document/d/1Asq067VoaUOUsiNwDOp8NtUgGxz4HnDGo-QIIaxxHgI/edit" TargetMode="External"/><Relationship Id="rId3687" Type="http://schemas.openxmlformats.org/officeDocument/2006/relationships/hyperlink" Target="https://docs.google.com/document/d/1ec9zsTziN1cxSeeeNoqn644ZTCg7Vi6lij6lJOZEP7E/edit" TargetMode="External"/><Relationship Id="rId1025" Type="http://schemas.openxmlformats.org/officeDocument/2006/relationships/hyperlink" Target="https://amzn.to/45mpkqz" TargetMode="External"/><Relationship Id="rId2356" Type="http://schemas.openxmlformats.org/officeDocument/2006/relationships/hyperlink" Target="https://docs.google.com/document/d/1VWY19HOO6b2gQTz1Jv09LBqOp2UE0ECBzC_K-4FCDeM/edit" TargetMode="External"/><Relationship Id="rId3686" Type="http://schemas.openxmlformats.org/officeDocument/2006/relationships/hyperlink" Target="https://docs.google.com/document/d/1t_xnUW2grKdBd8akGDjHMGbUyoid7J5i4eXmYo251z0/edit" TargetMode="External"/><Relationship Id="rId1910" Type="http://schemas.openxmlformats.org/officeDocument/2006/relationships/hyperlink" Target="https://docs.google.com/document/d/1AFC2KwWB_mz-02gL4xD8dXr3iAQC-Pr-K5cK2PxxIEA/edit" TargetMode="External"/><Relationship Id="rId1911" Type="http://schemas.openxmlformats.org/officeDocument/2006/relationships/hyperlink" Target="https://www.amazon.com/stores/SantaCruzShredder/page/D84DA3B2-D674-436F-967E-7632D382A1F4?is_byline_deeplink=true&amp;deeplink=DEEAF75C-85D1-4298-87E8-8FA97758052D&amp;redirect_store_id=D84DA3B2-D674-436F-967E-7632D382A1F4&amp;lp_asin=B00VQL94Z4&amp;ref_=ast_bln&amp;store_ref=bl_ast_dp_brandLogo_sto" TargetMode="External"/><Relationship Id="rId1912" Type="http://schemas.openxmlformats.org/officeDocument/2006/relationships/hyperlink" Target="https://m.media-amazon.com/images/I/71FFJin95LL._AC_SL1500_.jpg" TargetMode="External"/><Relationship Id="rId1913" Type="http://schemas.openxmlformats.org/officeDocument/2006/relationships/hyperlink" Target="https://www.amazon.com/Pendleton-Yakima-Throw-Blanket-Mineral/dp/B00WH2OINY?th=1&amp;amp;linkCode=ll1&amp;amp;tag=buyitforlife08-20&amp;amp;linkId=5efc6a082c733647dacfba76772f876f&amp;amp;language=en_US&amp;amp;ref_=as_li_ss_tl" TargetMode="External"/><Relationship Id="rId1914" Type="http://schemas.openxmlformats.org/officeDocument/2006/relationships/hyperlink" Target="https://amzn.to/42J7td3" TargetMode="External"/><Relationship Id="rId1915" Type="http://schemas.openxmlformats.org/officeDocument/2006/relationships/hyperlink" Target="https://docs.google.com/document/d/1fpJTatWyUWBpZXMmM5bgsaC0Vu5Gv_1A8rXAkEte3Hw" TargetMode="External"/><Relationship Id="rId1916" Type="http://schemas.openxmlformats.org/officeDocument/2006/relationships/hyperlink" Target="https://docs.google.com/document/d/13VreVBt8AkyP54xzC7mOusKRpSVAIFM5ST0E57s0DTw/edit" TargetMode="External"/><Relationship Id="rId1917" Type="http://schemas.openxmlformats.org/officeDocument/2006/relationships/hyperlink" Target="https://docs.google.com/document/d/1Gw0PaAWwBJ8USFdGnCw1f9rQA6YuLR2SpFabaBonNlM/edit" TargetMode="External"/><Relationship Id="rId1918" Type="http://schemas.openxmlformats.org/officeDocument/2006/relationships/hyperlink" Target="https://docs.google.com/document/d/1BpGAoBZayVuBq5WqAuAxFKHCnVPxzmbPf6MRa3TFEnA/edit" TargetMode="External"/><Relationship Id="rId1919" Type="http://schemas.openxmlformats.org/officeDocument/2006/relationships/hyperlink" Target="https://www.amazon.com/stores/Pendleton/page/70DE16EA-403B-4565-A2B6-3B60C5F35285?is_byline_deeplink=true&amp;deeplink=D3B5A4FF-ECF6-40EF-8B86-E412E9086C7E&amp;redirect_store_id=70DE16EA-403B-4565-A2B6-3B60C5F35285&amp;lp_asin=B00EYPH492&amp;ref_=ast_bln&amp;store_ref=bl_ast_dp_brandLogo_sto" TargetMode="External"/><Relationship Id="rId1900" Type="http://schemas.openxmlformats.org/officeDocument/2006/relationships/hyperlink" Target="https://docs.google.com/document/d/1fob16fqvGEOyqAyHHDSqotyJxIYj2HKtAv_OclyA1qo/edit" TargetMode="External"/><Relationship Id="rId1901" Type="http://schemas.openxmlformats.org/officeDocument/2006/relationships/hyperlink" Target="https://docs.google.com/document/d/1RyxLaAsEmrf1zS-hIkMN5zQXsbNGCT4I5mBIP1el5UY/edit" TargetMode="External"/><Relationship Id="rId1902" Type="http://schemas.openxmlformats.org/officeDocument/2006/relationships/hyperlink" Target="https://docs.google.com/document/d/1XqV3KhZB3j6FvDHtmemsMml6OBTw2z29HqADTycL8a8/edit" TargetMode="External"/><Relationship Id="rId1903" Type="http://schemas.openxmlformats.org/officeDocument/2006/relationships/hyperlink" Target="https://www.amazon.com/stores/Fiskars/page/1D2A0DDE-57D0-4030-8B1F-5C33E3A4A94F?is_byline_deeplink=true&amp;deeplink=75743C24-5995-4766-BE26-F1E6487E6FE5&amp;redirect_store_id=1D2A0DDE-57D0-4030-8B1F-5C33E3A4A94F&amp;lp_asin=B000B6Q6BA&amp;ref_=ast_bln&amp;store_ref=bl_ast_dp_brandLogo_sto" TargetMode="External"/><Relationship Id="rId1904" Type="http://schemas.openxmlformats.org/officeDocument/2006/relationships/hyperlink" Target="https://m.media-amazon.com/images/I/41qML+5Ea3L._AC_SL1500_.jpg" TargetMode="External"/><Relationship Id="rId1905" Type="http://schemas.openxmlformats.org/officeDocument/2006/relationships/hyperlink" Target="https://www.amazon.com/Santa-Cruz-Shredder-Grinder-Crusher/dp/B00VQL94Z4?th=1&amp;amp;linkCode=ll1&amp;amp;tag=buyitforlife08-20&amp;amp;linkId=05385c3f2780f91663533a58c75c235d&amp;amp;language=en_US&amp;amp;ref_=as_li_ss_tl" TargetMode="External"/><Relationship Id="rId1906" Type="http://schemas.openxmlformats.org/officeDocument/2006/relationships/hyperlink" Target="https://amzn.to/4heRRnz" TargetMode="External"/><Relationship Id="rId1907" Type="http://schemas.openxmlformats.org/officeDocument/2006/relationships/hyperlink" Target="https://docs.google.com/document/d/1u-3GfQ9F4mrWcAKQAjORG7JjQq0Hime8NDCcqLMc15Y" TargetMode="External"/><Relationship Id="rId1908" Type="http://schemas.openxmlformats.org/officeDocument/2006/relationships/hyperlink" Target="https://docs.google.com/document/d/16MH5M0mcYmTWoiKMctcnjh7v6OgvEK6SCtMTcB2NFvk/edit" TargetMode="External"/><Relationship Id="rId1909" Type="http://schemas.openxmlformats.org/officeDocument/2006/relationships/hyperlink" Target="https://docs.google.com/document/d/1ZAzrc8O77K0kOBDzJpPmbzLTzC_zpPpmERoxLLQ-5t0/edit" TargetMode="External"/><Relationship Id="rId1090" Type="http://schemas.openxmlformats.org/officeDocument/2006/relationships/hyperlink" Target="https://amzn.to/4fwc3AH" TargetMode="External"/><Relationship Id="rId1091" Type="http://schemas.openxmlformats.org/officeDocument/2006/relationships/hyperlink" Target="https://docs.google.com/document/d/19UNEO4NhAdxnj3-UGDJlL7rMvF2QDOYWlHvCu73c6eQ" TargetMode="External"/><Relationship Id="rId1092" Type="http://schemas.openxmlformats.org/officeDocument/2006/relationships/hyperlink" Target="https://docs.google.com/document/d/1qzx3fOWXrSlkPDGfLxs4PfxtwYAJinbXdm0zktwcE64/edit" TargetMode="External"/><Relationship Id="rId1093" Type="http://schemas.openxmlformats.org/officeDocument/2006/relationships/hyperlink" Target="https://docs.google.com/document/d/1q4AOYEhWbaNYNopvlWZr4tk9OCuQuAbJ8xS2a0pY6eA/edit" TargetMode="External"/><Relationship Id="rId1094" Type="http://schemas.openxmlformats.org/officeDocument/2006/relationships/hyperlink" Target="https://docs.google.com/document/d/1MKJ0sIE1Rp7jzuWI3bYm8aGAR5dSALLOkPPLDRJ5g2M/edit" TargetMode="External"/><Relationship Id="rId1095" Type="http://schemas.openxmlformats.org/officeDocument/2006/relationships/hyperlink" Target="https://lemproducts.com/" TargetMode="External"/><Relationship Id="rId1096" Type="http://schemas.openxmlformats.org/officeDocument/2006/relationships/hyperlink" Target="https://docs.google.com/document/d/1oU3LysbwA5FW5ByR1iGfj9A9JfJygeKV7sHnSfqxrzY/edit" TargetMode="External"/><Relationship Id="rId1097" Type="http://schemas.openxmlformats.org/officeDocument/2006/relationships/hyperlink" Target="https://www.amazon.com/stores/LEM/page/613631B7-2FE4-4B02-81DE-6E7BA69F3BCA?is_byline_deeplink=true&amp;deeplink=DF4EDE14-05AF-41FF-97C8-D48075E80869&amp;redirect_store_id=613631B7-2FE4-4B02-81DE-6E7BA69F3BCA&amp;lp_asin=B09V828YTZ&amp;ref_=ast_bln&amp;store_ref=bl_ast_dp_brandLogo_sto" TargetMode="External"/><Relationship Id="rId1098" Type="http://schemas.openxmlformats.org/officeDocument/2006/relationships/hyperlink" Target="https://m.media-amazon.com/images/I/71HxBV-n-SL._AC_SL1500_.jpg" TargetMode="External"/><Relationship Id="rId1099" Type="http://schemas.openxmlformats.org/officeDocument/2006/relationships/hyperlink" Target="https://www.buyitforlifeproducts.com/?post_type=bifl-product&amp;p=5995" TargetMode="External"/><Relationship Id="rId1080" Type="http://schemas.openxmlformats.org/officeDocument/2006/relationships/hyperlink" Target="https://docs.google.com/document/d/1btEn_PQKPMG0NK3grpOHLmQuh8bCX2Jvo9Yp47XZ2QM" TargetMode="External"/><Relationship Id="rId1081" Type="http://schemas.openxmlformats.org/officeDocument/2006/relationships/hyperlink" Target="https://docs.google.com/document/d/1ztakiOxGb1chCE_sK114zCWleMkDdN0K9zBBhELDYSI/edit" TargetMode="External"/><Relationship Id="rId1082" Type="http://schemas.openxmlformats.org/officeDocument/2006/relationships/hyperlink" Target="https://docs.google.com/document/d/1Vbk8YOUXtdHOgOMi90DxaxdJMp8xjDXb3OWSDXV2FEM/edit" TargetMode="External"/><Relationship Id="rId1083" Type="http://schemas.openxmlformats.org/officeDocument/2006/relationships/hyperlink" Target="https://docs.google.com/document/d/1RbvEAwKzoUDkjwdU6oGvvA09X6q0zAhuVpcPFgoA11M/edit" TargetMode="External"/><Relationship Id="rId1084" Type="http://schemas.openxmlformats.org/officeDocument/2006/relationships/hyperlink" Target="https://www.weber.com/US/en/home/" TargetMode="External"/><Relationship Id="rId1085" Type="http://schemas.openxmlformats.org/officeDocument/2006/relationships/hyperlink" Target="https://docs.google.com/document/d/15-7Q6htlvnhstlKuOZB2BdNV8UaH_eLSLiGqWEbMgNI/edit" TargetMode="External"/><Relationship Id="rId1086" Type="http://schemas.openxmlformats.org/officeDocument/2006/relationships/hyperlink" Target="https://www.amazon.com/stores/Weber-StephenCompany/page/196AE405-0213-4626-8BBF-F4C33492AEC7?is_byline_deeplink=true&amp;deeplink=221827F6-1377-4645-9949-48A98D55A976&amp;redirect_store_id=196AE405-0213-4626-8BBF-F4C33492AEC7&amp;lp_asin=B0CPGW4RTG&amp;ref_=ast_bln&amp;store_ref=bl_ast_dp_brandLogo_sto" TargetMode="External"/><Relationship Id="rId1087" Type="http://schemas.openxmlformats.org/officeDocument/2006/relationships/hyperlink" Target="https://m.media-amazon.com/images/I/51Pgj2hNcoL._AC_SL1500_.jpg" TargetMode="External"/><Relationship Id="rId1088" Type="http://schemas.openxmlformats.org/officeDocument/2006/relationships/hyperlink" Target="https://www.buyitforlifeproducts.com/?post_type=bifl-product&amp;p=5985" TargetMode="External"/><Relationship Id="rId1089" Type="http://schemas.openxmlformats.org/officeDocument/2006/relationships/hyperlink" Target="https://www.amazon.com/LEM-Products-Dual-Grind-Grinder/dp/B09V828YTZ/ref=sr_1_8?crid=1TY5J14EJF6I1&amp;dib=eyJ2IjoiMSJ9.eW8qq3grVyDML_CrB7XNIPiSKpSjQcRKuQBqvocXnVCV1kAuzeoOqkMrS5CRm7dGjcqRCVYRBYwhcNjAhSyLlTkDhY_iw_VjVYHEMm45-17m_RPeyZN3yNzi3iRGmYyyaA7KNhXLyB7XClldv_jAUbsQugcbleinCM50Nt7W-cEVCPJJxZp_WciuIaCJlmk92PBl9BK8pr_j31nJKEO3LwqT7TmIAwmLgJxMvv1T8NxY_7thh9u3bT63bVCmBsuFAckrqDHhmkIy2MA4da-uruY4IS9t_JAS9XrxEFvqZN4.26i3AC0QFnbhXcHzUbVEE3OXq_smZT9eUp4-DKros6I&amp;dib_tag=se&amp;keywords=LEM%2BBig%2BBite%2BMeat%2BGrinder&amp;qid=1754667482&amp;sprefix=lem%2Bbig%2Bbite%2Bmeat%2Bgrinder%2Caps%2C458&amp;sr=8-8&amp;th=1" TargetMode="External"/><Relationship Id="rId1972" Type="http://schemas.openxmlformats.org/officeDocument/2006/relationships/hyperlink" Target="https://www.amazon.com/Vollrath-47713-French-Potato-Cutter/dp/B000VVUN64?crid=13SE7CKAMHGZA&amp;amp;keywords=Vollrath+French+Fry+Cutter&amp;amp;qid=1704427720&amp;amp;sprefix=vollrath+french+fry+cutter%2Caps%2C93&amp;amp;sr=8-1&amp;amp;ufe=app_do%3Aamzn1.fos.c3015c4a-46bb-44b9-81a4-dc28e6d374b3&amp;amp;linkCode=ll1&amp;amp;tag=buyitforlife08-20&amp;amp;linkId=e73ba82f72f22af4dd849bd3d16672d8&amp;amp;language=en_US&amp;amp;ref_=as_li_ss_tl" TargetMode="External"/><Relationship Id="rId1973" Type="http://schemas.openxmlformats.org/officeDocument/2006/relationships/hyperlink" Target="https://amzn.to/478EtN5" TargetMode="External"/><Relationship Id="rId1974" Type="http://schemas.openxmlformats.org/officeDocument/2006/relationships/hyperlink" Target="https://docs.google.com/document/d/1bkOp_6RJ3HOssdUKPVCh1lU2BGw2moUrbEQqA3amk_s" TargetMode="External"/><Relationship Id="rId1975" Type="http://schemas.openxmlformats.org/officeDocument/2006/relationships/hyperlink" Target="https://docs.google.com/document/d/1ECA-5qbdZZIC3Mbc8oKGCVWX3lf4bsJoRPB4Z2BQtCc/edit" TargetMode="External"/><Relationship Id="rId1976" Type="http://schemas.openxmlformats.org/officeDocument/2006/relationships/hyperlink" Target="https://docs.google.com/document/d/1XgtU4gNTv6dOOptvPp_ci3vjZad_Tv8EQW5ROi5EFUo/edit" TargetMode="External"/><Relationship Id="rId1977" Type="http://schemas.openxmlformats.org/officeDocument/2006/relationships/hyperlink" Target="https://docs.google.com/document/d/1HSUH27R-9FVq6uLtwWDq-Qg5yWhu1L1UEyjvDXjfxYY/edit" TargetMode="External"/><Relationship Id="rId1978" Type="http://schemas.openxmlformats.org/officeDocument/2006/relationships/hyperlink" Target="https://docs.google.com/document/d/1j-EaWSsahW1qlfTlf3GxNg3I6-YdYocZuHyDlOmVjlA/edit" TargetMode="External"/><Relationship Id="rId1979" Type="http://schemas.openxmlformats.org/officeDocument/2006/relationships/hyperlink" Target="https://www.amazon.com/stores/Vollrath/page/DEBAF9D9-3C66-47FC-97BF-3DF80C100A1E?is_byline_deeplink=true&amp;deeplink=DEBAF9D9-3C66-47FC-97BF-3DF80C100A1E&amp;redirect_store_id=DEBAF9D9-3C66-47FC-97BF-3DF80C100A1E&amp;lp_asin=B000VVUN64&amp;ref_=ast_bln&amp;store_ref=bl_ast_dp_brandLogo_sto" TargetMode="External"/><Relationship Id="rId1970" Type="http://schemas.openxmlformats.org/officeDocument/2006/relationships/hyperlink" Target="https://www.amazon.com/stores/BISSELL/page/22DE84A8-19D5-4224-9E34-B0BF39C41659?is_byline_deeplink=true&amp;deeplink=DFA65ECE-C9D0-498C-9D29-4902D5D9F953&amp;redirect_store_id=22DE84A8-19D5-4224-9E34-B0BF39C41659&amp;lp_asin=B00450U6CS&amp;ref_=ast_bln" TargetMode="External"/><Relationship Id="rId1971" Type="http://schemas.openxmlformats.org/officeDocument/2006/relationships/hyperlink" Target="https://m.media-amazon.com/images/I/61ABtuIJhnL._AC_SL1500_.jpg" TargetMode="External"/><Relationship Id="rId1961" Type="http://schemas.openxmlformats.org/officeDocument/2006/relationships/hyperlink" Target="https://docs.google.com/document/d/1X58TtyyF2SPM4K94YBiso60FKkCFd1gUoC3oU6o6FH0/edit" TargetMode="External"/><Relationship Id="rId1962" Type="http://schemas.openxmlformats.org/officeDocument/2006/relationships/hyperlink" Target="https://www.amazon.com/stores/Vortex/page/FEFC81BF-0BB2-4240-BD99-EBC8A8DB87ED?is_byline_deeplink=true&amp;deeplink=F6A39E02-095E-40EC-93F0-BA5AE150D627&amp;redirect_store_id=FEFC81BF-0BB2-4240-BD99-EBC8A8DB87ED&amp;lp_asin=B00161ZI4A&amp;ref_=ast_bln&amp;store_ref=bl_ast_dp_brandLogo_sto" TargetMode="External"/><Relationship Id="rId1963" Type="http://schemas.openxmlformats.org/officeDocument/2006/relationships/hyperlink" Target="https://m.media-amazon.com/images/I/71AfIFIxGTL._AC_SL1500_.jpg" TargetMode="External"/><Relationship Id="rId1964" Type="http://schemas.openxmlformats.org/officeDocument/2006/relationships/hyperlink" Target="https://www.amazon.com/Bissell-Professional-Cleaner-Machine-86T3/dp/B00450U6CS?th=1&amp;amp;linkCode=ll1&amp;amp;tag=buyitforlife08-20&amp;amp;linkId=b573ec70be4e99a073ccd0adcb6a3d40&amp;amp;language=en_US&amp;amp;ref_=as_li_ss_tl" TargetMode="External"/><Relationship Id="rId1965" Type="http://schemas.openxmlformats.org/officeDocument/2006/relationships/hyperlink" Target="https://amzn.to/4nZc2Zo" TargetMode="External"/><Relationship Id="rId1966" Type="http://schemas.openxmlformats.org/officeDocument/2006/relationships/hyperlink" Target="https://docs.google.com/document/d/1jlVR7rSsbqALlCh8lhTw8AoX8L9forDgW5o3ljtbEHo" TargetMode="External"/><Relationship Id="rId1967" Type="http://schemas.openxmlformats.org/officeDocument/2006/relationships/hyperlink" Target="https://docs.google.com/document/d/1_Cd0pG-3HFH04qft-LrYq8DuAo0bFfRrDxylB_xp2W8/edit" TargetMode="External"/><Relationship Id="rId1968" Type="http://schemas.openxmlformats.org/officeDocument/2006/relationships/hyperlink" Target="https://docs.google.com/document/d/1kjMvv8mvZer3UYKYgwL0DQW_1Eh3eLkAcKQ5ijvAJXc/edit" TargetMode="External"/><Relationship Id="rId1969" Type="http://schemas.openxmlformats.org/officeDocument/2006/relationships/hyperlink" Target="https://docs.google.com/document/d/1_w2J6BF7Ynljrt1D7Amz0DYxzlM3IDLJhXbHooDB8I4/edit" TargetMode="External"/><Relationship Id="rId1960" Type="http://schemas.openxmlformats.org/officeDocument/2006/relationships/hyperlink" Target="https://docs.google.com/document/d/1DfsFcP_8FSK_wbYbmPuFuz6L4OZQ1rRhC-oGanS1dZA/edit" TargetMode="External"/><Relationship Id="rId1994" Type="http://schemas.openxmlformats.org/officeDocument/2006/relationships/hyperlink" Target="https://docs.google.com/document/d/1w9zlRxSkQkidbeZRjDv2vG8-ZiSgrVDJt2sH1JCVPdM/edit" TargetMode="External"/><Relationship Id="rId1995" Type="http://schemas.openxmlformats.org/officeDocument/2006/relationships/hyperlink" Target="https://docs.google.com/document/d/1hxSZmAlv4WP2nBfqPBqlp_7tuGDniedi1jKGAivC2mw/edit" TargetMode="External"/><Relationship Id="rId1996" Type="http://schemas.openxmlformats.org/officeDocument/2006/relationships/hyperlink" Target="https://docs.google.com/document/d/1yZ19fFFoY98VWJKYSY5AFqw7Y90UtKkPkWsbRv9jXIw/edit" TargetMode="External"/><Relationship Id="rId1997" Type="http://schemas.openxmlformats.org/officeDocument/2006/relationships/hyperlink" Target="https://www.amazon.com/stores/WHITEDUCK/page/2FE4A0B9-7688-46B0-971B-4EAD4A32A187?lp_asin=B07VMDSF5B&amp;ref_=ast_bln&amp;store_ref=bl_ast_dp_brandLogo_sto" TargetMode="External"/><Relationship Id="rId1998" Type="http://schemas.openxmlformats.org/officeDocument/2006/relationships/hyperlink" Target="https://m.media-amazon.com/images/I/816waxi7DiL._AC_SL1500_.jpg" TargetMode="External"/><Relationship Id="rId1999" Type="http://schemas.openxmlformats.org/officeDocument/2006/relationships/hyperlink" Target="https://www.amazon.com/Ove-Glove-Resistant-Resistance-Household/dp/B000VS63DE?th=1&amp;amp;linkCode=ll1&amp;amp;tag=buyitforlife08-20&amp;amp;linkId=e80adc07560f666d03a1c766869d9644&amp;amp;language=en_US&amp;amp;ref_=as_li_ss_tl" TargetMode="External"/><Relationship Id="rId1990" Type="http://schemas.openxmlformats.org/officeDocument/2006/relationships/hyperlink" Target="https://www.amazon.com/Waterproof-Resistant-Reinforced-Industrial-Commercial/dp/B07VMDSF5B?th=1&amp;amp;linkCode=ll1&amp;amp;tag=buyitforlife08-20&amp;amp;linkId=52f3053e6846c04d5060197e0665497f&amp;amp;language=en_US&amp;amp;ref_=as_li_ss_tl" TargetMode="External"/><Relationship Id="rId1991" Type="http://schemas.openxmlformats.org/officeDocument/2006/relationships/hyperlink" Target="https://amzn.to/43gzsAY" TargetMode="External"/><Relationship Id="rId1992" Type="http://schemas.openxmlformats.org/officeDocument/2006/relationships/hyperlink" Target="https://docs.google.com/document/d/1SY5SAI2M9FBHubTrUs7GlzFGG5r7hIu5CraAY5s0wPQ" TargetMode="External"/><Relationship Id="rId1993" Type="http://schemas.openxmlformats.org/officeDocument/2006/relationships/hyperlink" Target="https://docs.google.com/document/d/1f9yqLR52lqpMY8wHd59uKbme9__6d2xxwBAfFeHMApo/edit" TargetMode="External"/><Relationship Id="rId1983" Type="http://schemas.openxmlformats.org/officeDocument/2006/relationships/hyperlink" Target="https://docs.google.com/document/d/1RF71BOiCExBt-qhjgjYKwLBRwHwZc0AR-pjfozJ4TRY" TargetMode="External"/><Relationship Id="rId1984" Type="http://schemas.openxmlformats.org/officeDocument/2006/relationships/hyperlink" Target="https://docs.google.com/document/d/1J-lGxXT8qgUoRJHcz41-KDsGcneVXweUIhXJWeXpyN4/edit" TargetMode="External"/><Relationship Id="rId1985" Type="http://schemas.openxmlformats.org/officeDocument/2006/relationships/hyperlink" Target="https://docs.google.com/document/d/14oGQoS3QlF7u7qops8SyKzpJgl4wJ53BDQYIcJptsnA/edit" TargetMode="External"/><Relationship Id="rId1986" Type="http://schemas.openxmlformats.org/officeDocument/2006/relationships/hyperlink" Target="https://docs.google.com/document/d/1JgSH8LgBOoTvKoTCULRntGkGo67lbG2HFj84Bu8aYCw/edit" TargetMode="External"/><Relationship Id="rId1987" Type="http://schemas.openxmlformats.org/officeDocument/2006/relationships/hyperlink" Target="https://docs.google.com/document/d/1-BwtyBn0sSIFeiUv4FQrMtPte5baH_xS1nvDTqHka5Q/edit" TargetMode="External"/><Relationship Id="rId1988" Type="http://schemas.openxmlformats.org/officeDocument/2006/relationships/hyperlink" Target="https://www.amazon.com/stores/and3/page/020731B1-89C1-4E84-9B0E-30D352EC5569?lp_asin=B01D2C0AGG&amp;ref_=ast_bln" TargetMode="External"/><Relationship Id="rId1989" Type="http://schemas.openxmlformats.org/officeDocument/2006/relationships/hyperlink" Target="https://m.media-amazon.com/images/I/51BJkxwb-WL._AC_SL1500_.jpg" TargetMode="External"/><Relationship Id="rId1980" Type="http://schemas.openxmlformats.org/officeDocument/2006/relationships/hyperlink" Target="https://m.media-amazon.com/images/I/61RSMd0mOxL._SL1000_.jpg" TargetMode="External"/><Relationship Id="rId1981" Type="http://schemas.openxmlformats.org/officeDocument/2006/relationships/hyperlink" Target="https://www.amazon.com/Benriner-Slicer-Japanese-Stainless-Blades/dp/B01D2C0AGG?th=1&amp;amp;linkCode=ll1&amp;amp;tag=buyitforlife08-20&amp;amp;linkId=67180373cb5f6160a905014ad954cd88&amp;amp;language=en_US&amp;amp;ref_=as_li_ss_tl" TargetMode="External"/><Relationship Id="rId1982" Type="http://schemas.openxmlformats.org/officeDocument/2006/relationships/hyperlink" Target="https://amzn.to/4nVYmyl" TargetMode="External"/><Relationship Id="rId1930" Type="http://schemas.openxmlformats.org/officeDocument/2006/relationships/hyperlink" Target="https://m.media-amazon.com/images/I/51wT9lfCOEL._AC_SL1000_.jpg" TargetMode="External"/><Relationship Id="rId1931" Type="http://schemas.openxmlformats.org/officeDocument/2006/relationships/hyperlink" Target="https://www.amazon.com/Toughbuilt-TB-C500-Sawhorse-Support-Capacity/dp/B086MDKVQD?th=1&amp;amp;linkCode=ll1&amp;amp;tag=buyitforlife08-20&amp;amp;linkId=c39697facc153817ce567362de83fd72&amp;amp;language=en_US&amp;amp;ref_=as_li_ss_tl" TargetMode="External"/><Relationship Id="rId1932" Type="http://schemas.openxmlformats.org/officeDocument/2006/relationships/hyperlink" Target="https://amzn.to/42KrWOI" TargetMode="External"/><Relationship Id="rId1933" Type="http://schemas.openxmlformats.org/officeDocument/2006/relationships/hyperlink" Target="https://docs.google.com/document/d/1jcJP_X7xc5cu1ZHa40CBo-fX5LFrr8Tsf0Hf75_dMck" TargetMode="External"/><Relationship Id="rId1934" Type="http://schemas.openxmlformats.org/officeDocument/2006/relationships/hyperlink" Target="https://docs.google.com/document/d/1rOiWUYs5swYT5i4pZRfCQUwG7JSneytJHMmk6dkUjjo/edit" TargetMode="External"/><Relationship Id="rId1935" Type="http://schemas.openxmlformats.org/officeDocument/2006/relationships/hyperlink" Target="https://docs.google.com/document/d/19qLaDgaYQOWSxq1Cl9ZOs8-C8exFrNsaJXnHwolL4-k/edit" TargetMode="External"/><Relationship Id="rId1936" Type="http://schemas.openxmlformats.org/officeDocument/2006/relationships/hyperlink" Target="https://docs.google.com/document/d/1ExKQbXQfrsKTcdSmcib2zMR4qkKd1se20fcpoxRvac4/edit" TargetMode="External"/><Relationship Id="rId1937" Type="http://schemas.openxmlformats.org/officeDocument/2006/relationships/hyperlink" Target="https://www.amazon.com/stores/ToughBuilt/page/8741F134-A627-4977-8424-4307C3112021?is_byline_deeplink=true&amp;deeplink=E28D722E-B325-401B-A490-952FBBC2C430&amp;redirect_store_id=8741F134-A627-4977-8424-4307C3112021&amp;lp_asin=B086MDKVQD&amp;ref_=ast_bln&amp;store_ref=bl_ast_dp_brandLogo_sto" TargetMode="External"/><Relationship Id="rId1938" Type="http://schemas.openxmlformats.org/officeDocument/2006/relationships/hyperlink" Target="https://m.media-amazon.com/images/I/71BogRO+bZL._AC_SL1500_.jpg" TargetMode="External"/><Relationship Id="rId1939" Type="http://schemas.openxmlformats.org/officeDocument/2006/relationships/hyperlink" Target="https://www.amazon.com/Channellock-430-Straight-Heat-Treated-Reinforcing/dp/B00002N5JF/ref=sr_1_8?crid=2PSMW0ZUXE3XS&amp;dib=eyJ2IjoiMSJ9.poZ4-pt_XQrX0bBzP8CJgKRrRdz14pmOPYpUC3RyfR1IIQKPVP-Ts9vzRmdf0LIEqjUefIlDOJM_N8uDYS5T_FeqJszowPrV6SZfoMLTdFEe43THnu7tf2WxtpLcacfIxtEmJGef-VazPlmkAvDeeW0hyDsoz7cQw_X7-gNU_Hi37yh44XKQB6Q3xKd-9Hc53WcKdY9DsuwSUwkjGpSu51gkaXfvOljvYf6wQLfg_fQchmxy_aITyykNA4m8e-6plpSGicYfV8wOJYedwCxephhE-RYfZyU9oWc5uTrcxMk.4OVYRBvkHnHGeSdSkgfDZmoMOZ44Nq7qs-VKb_rQ1r0&amp;dib_tag=se&amp;keywords=Channellock%2BPliers&amp;linkCode=ll2&amp;linkId=82c67020fdc0bdea3b30ef4d194d39ea&amp;qid=1758264086&amp;sprefix=channellock%2Bpliers%2Caps%2C110&amp;sr=8-8&amp;th=1" TargetMode="External"/><Relationship Id="rId1920" Type="http://schemas.openxmlformats.org/officeDocument/2006/relationships/hyperlink" Target="https://m.media-amazon.com/images/I/91Ax7aRUewL._AC_SL1500_.jpg" TargetMode="External"/><Relationship Id="rId1921" Type="http://schemas.openxmlformats.org/officeDocument/2006/relationships/hyperlink" Target="https://www.amazon.com/ExOfficio-Give-N-Go-Boxer-Black-Medium/dp/B0036ZA02E?&amp;amp;linkCode=ll1&amp;amp;tag=buyitforlife08-20&amp;amp;linkId=bc0171dbd06198d2c058772073b21e17&amp;amp;language=en_US&amp;amp;ref_=as_li_ss_tl" TargetMode="External"/><Relationship Id="rId1922" Type="http://schemas.openxmlformats.org/officeDocument/2006/relationships/hyperlink" Target="https://amzn.to/42J7ttz" TargetMode="External"/><Relationship Id="rId1923" Type="http://schemas.openxmlformats.org/officeDocument/2006/relationships/hyperlink" Target="https://docs.google.com/document/d/1zDsStzJmIG131JqxKGi-l4XSQTFcTwF6GS9LFoIji0w" TargetMode="External"/><Relationship Id="rId1924" Type="http://schemas.openxmlformats.org/officeDocument/2006/relationships/hyperlink" Target="https://docs.google.com/document/d/1hTbEBZ3m2povJwiVvpJua1S3DOiLxnOy9XqxWUvFiRs/edit" TargetMode="External"/><Relationship Id="rId1925" Type="http://schemas.openxmlformats.org/officeDocument/2006/relationships/hyperlink" Target="https://docs.google.com/document/d/1-AlO4yLHbxktJGQEY0gaSOCMAKEyYea9sCNfwLH2YxE/edit" TargetMode="External"/><Relationship Id="rId1926" Type="http://schemas.openxmlformats.org/officeDocument/2006/relationships/hyperlink" Target="https://docs.google.com/document/d/1xhZGRHgPXBcS-zXLZAc6qlvRaGwWlIwTRUuVEaukoak/edit" TargetMode="External"/><Relationship Id="rId1927" Type="http://schemas.openxmlformats.org/officeDocument/2006/relationships/hyperlink" Target="https://docs.google.com/document/d/1NKUBfKgr1w1Vzw-f52ngtdT0KcVrX94F5CUf2Q1sTN8/edit" TargetMode="External"/><Relationship Id="rId1928" Type="http://schemas.openxmlformats.org/officeDocument/2006/relationships/hyperlink" Target="https://www.amazon.com/stores/ExOfficio/page/5D2661F5-1ED6-4932-B7F9-1312EE552E85?is_byline_deeplink=true&amp;deeplink=2BC7E2BD-AF0B-49B6-B1DA-50F660105FC1&amp;redirect_store_id=5D2661F5-1ED6-4932-B7F9-1312EE552E85&amp;lp_asin=B08MDMSYKV&amp;ref_=ast_bln&amp;store_ref=bl_ast_dp_brandLogo_sto" TargetMode="External"/><Relationship Id="rId1929" Type="http://schemas.openxmlformats.org/officeDocument/2006/relationships/hyperlink" Target="https://m.media-amazon.com/images/I/51wT9lfCOEL._AC_SL1000_.jpg" TargetMode="External"/><Relationship Id="rId1950" Type="http://schemas.openxmlformats.org/officeDocument/2006/relationships/hyperlink" Target="https://docs.google.com/document/d/1V9Mp_1EhaECPvvPRvCoW_fmfc5tR9T_PK9HXXxrqeXY" TargetMode="External"/><Relationship Id="rId1951" Type="http://schemas.openxmlformats.org/officeDocument/2006/relationships/hyperlink" Target="https://docs.google.com/document/d/1ZYoREdyBLpJjSwb1h7_x5-PudYHBakuBQsQ6YhwNg4w/edit" TargetMode="External"/><Relationship Id="rId1952" Type="http://schemas.openxmlformats.org/officeDocument/2006/relationships/hyperlink" Target="https://docs.google.com/document/d/1Hf6aEkd3lDQqXK_K30Ip-JW2sLq4gm1T29uiMJdulhU/edit" TargetMode="External"/><Relationship Id="rId1953" Type="http://schemas.openxmlformats.org/officeDocument/2006/relationships/hyperlink" Target="https://docs.google.com/document/d/1JU-sNKWy_I-pwzIa7yqsulq3zLGSYhtP2fw5WyD1TVE/edit" TargetMode="External"/><Relationship Id="rId1954" Type="http://schemas.openxmlformats.org/officeDocument/2006/relationships/hyperlink" Target="https://www.amazon.com/stores/Vornado/page/6CF4CAF6-78F1-4CC3-85E9-9A4A13B552DF?lp_asin=B0025QKUE8&amp;ref_=ast_bln&amp;store_ref=bl_ast_dp_brandLogo_sto" TargetMode="External"/><Relationship Id="rId1955" Type="http://schemas.openxmlformats.org/officeDocument/2006/relationships/hyperlink" Target="https://m.media-amazon.com/images/I/81Utio8Y49L._AC_SL1500_.jpg" TargetMode="External"/><Relationship Id="rId1956" Type="http://schemas.openxmlformats.org/officeDocument/2006/relationships/hyperlink" Target="https://www.amazon.com/Vortex-Optics-Solo-Monocular-10x36/dp/B00161ZI4A/ref=sr_1_1_mod_primary_new?crid=3A7X87U3RLRKG&amp;dib=eyJ2IjoiMSJ9.KJReAjGeKEXrEmHq2TzQ6NwqbYM0ODUXRdNId3UZq9i7X7S04P3_7Etw_E7wYxg_sNiaHhorC01UvxfHW6CdO3yxChP6lq0QbKrlNaUYDGU45S4GTvYC-HQNFAT3V7sR5Kg0fv8vAgKDdhXARBVronvwth5nqjrWpW3-z5jp4FGUZ2kYrnRO6fLLMf3APg2QZyRp6cYgE4iXNxzUFBTRg5Foo-b0I-R0vry1PedKkY8.OSjEX-WlqiPCY9gpgB0EC8_z8FJEIeOE4LC_BfrFM70&amp;dib_tag=se&amp;keywords=Vortex+Monoculars&amp;linkCode=ll2&amp;linkId=9f781c468e0ee7bd179ed4004975410d&amp;qid=1758264282&amp;sbo=RZvfv%2F%2FHxDF%2BO5021pAnSA%3D%3D&amp;sprefix=vortex+monoculars%2Caps%2C163&amp;sr=8-1" TargetMode="External"/><Relationship Id="rId1957" Type="http://schemas.openxmlformats.org/officeDocument/2006/relationships/hyperlink" Target="https://amzn.to/3KVjMgf" TargetMode="External"/><Relationship Id="rId1958" Type="http://schemas.openxmlformats.org/officeDocument/2006/relationships/hyperlink" Target="https://docs.google.com/document/d/1lW_UwGk9hjK3Gv2FMYFmLKrknXv6jKpegu3Qq3ORM6Q" TargetMode="External"/><Relationship Id="rId1959" Type="http://schemas.openxmlformats.org/officeDocument/2006/relationships/hyperlink" Target="https://docs.google.com/document/d/1jMBs7o7AXJE56o6T_9KrUU8N024y8vUn6AengeXt8OQ/edit" TargetMode="External"/><Relationship Id="rId1940" Type="http://schemas.openxmlformats.org/officeDocument/2006/relationships/hyperlink" Target="https://amzn.to/3VYzmtG" TargetMode="External"/><Relationship Id="rId1941" Type="http://schemas.openxmlformats.org/officeDocument/2006/relationships/hyperlink" Target="https://docs.google.com/document/d/1w1NOa0qqm_WnJo3Usx2eh2VXx4t_j8MMlo0Sj9RLkag" TargetMode="External"/><Relationship Id="rId1942" Type="http://schemas.openxmlformats.org/officeDocument/2006/relationships/hyperlink" Target="https://docs.google.com/document/d/1TPORilC8dTa6nHvSGLi5ph6XsXNdC5KcxEZunrCXlaI/edit" TargetMode="External"/><Relationship Id="rId1943" Type="http://schemas.openxmlformats.org/officeDocument/2006/relationships/hyperlink" Target="https://docs.google.com/document/d/1FAkFOX2yUog2aEeli9SjjMX5r9z4_Oz0zcfPFxnCWzU/edit" TargetMode="External"/><Relationship Id="rId1944" Type="http://schemas.openxmlformats.org/officeDocument/2006/relationships/hyperlink" Target="https://docs.google.com/document/d/1wsOOiKNN4FXvFC1dWPr74PNRy_bZZCH1bZ5bLl_gtTc/edit" TargetMode="External"/><Relationship Id="rId1945" Type="http://schemas.openxmlformats.org/officeDocument/2006/relationships/hyperlink" Target="https://docs.google.com/document/d/10IAvf6cnJocZORI5zwZ0lpIWRqMwFWtqG-v7O_WaS38/edit" TargetMode="External"/><Relationship Id="rId1946" Type="http://schemas.openxmlformats.org/officeDocument/2006/relationships/hyperlink" Target="https://www.amazon.com/stores/Channellock/page/10C0DE17-C2CA-47C0-9D97-F8B4C4342FF2?is_byline_deeplink=true&amp;deeplink=A2CE0C06-B190-4C60-A75A-7B344D65B017&amp;redirect_store_id=10C0DE17-C2CA-47C0-9D97-F8B4C4342FF2&amp;lp_asin=B00002N5JF&amp;ref_=ast_bln&amp;store_ref=bl_ast_dp_brandLogo_sto" TargetMode="External"/><Relationship Id="rId1947" Type="http://schemas.openxmlformats.org/officeDocument/2006/relationships/hyperlink" Target="https://m.media-amazon.com/images/I/61C+3UE+YBL._AC_SL1500_.jpg" TargetMode="External"/><Relationship Id="rId1948" Type="http://schemas.openxmlformats.org/officeDocument/2006/relationships/hyperlink" Target="https://www.amazon.com/Vornado-CR1-0121-06-Large-Whole-Circulator/dp/B0025QKUE8/ref=sr_1_7?crid=AZ4CQAUG78CQ&amp;dib=eyJ2IjoiMSJ9.ujncKH4Qe7ESSJVneNXHi3QoTjWvU2Gbv-Cb5yYDOHpM6XXm3OMqQarQR1As3ccH-geUKLfvxXEBz_sdj3Zzo1beserO-8y2qpNFiYkcA65L_keuP0bzEgyrsFF14yfAdVtM9nxSPmOO8UrQeEyfnHs6NZ5LLo08IS3958O9zQvVR7jyd8qJM36SWQLmHq9rEKKBv31znul_OipYEKf96Y_7tUMZPPgzLMIhPOms9oQB6KmKcI43sIIi4pjhK6P8Q1Fx8aKj2JGXw86TdDwmyGsBAnhT8UWdEtHCdVjSEt8.U8O4VKtTDH6LeIg8II3bxQPTqt4ggTlBBD1qtsKHuus&amp;dib_tag=se&amp;keywords=Vornado%2Bmade%2Bin%2Busa&amp;linkCode=ll2&amp;linkId=fb578d21d1c37239ab8fdc5981726f45&amp;qid=1758264231&amp;sprefix=vornado%2Bmade%2Bin%2Busa%2Caps%2C87&amp;sr=8-7&amp;th=1" TargetMode="External"/><Relationship Id="rId1949" Type="http://schemas.openxmlformats.org/officeDocument/2006/relationships/hyperlink" Target="https://amzn.to/47MlCtn" TargetMode="External"/><Relationship Id="rId2423" Type="http://schemas.openxmlformats.org/officeDocument/2006/relationships/hyperlink" Target="https://m.media-amazon.com/images/I/71MwcicUDnL._AC_SL1500_.jpg" TargetMode="External"/><Relationship Id="rId3755" Type="http://schemas.openxmlformats.org/officeDocument/2006/relationships/hyperlink" Target="https://m.media-amazon.com/images/I/61ig4xb0WsL._SL1500_.jpg" TargetMode="External"/><Relationship Id="rId2424" Type="http://schemas.openxmlformats.org/officeDocument/2006/relationships/hyperlink" Target="https://www.amazon.com/Rubbermaid-Roughneck%EF%B8%8F-Variety-Stackable-Containers/dp/B0BPTK9S6Z/ref=sr_1_6?crid=17C0KIX1FW07H&amp;dib=eyJ2IjoiMSJ9.zvTE44f7UHjGLcAWYfKBqN1xNaOOdvXJUy4TFP30Qz-RBom4KvbxuCVtQN6YK5YCE5polJ2XP5Pcna4sk8bf20fWMqYTWjQE2vhPAJQdXLAZXuMM787CVmHh9GcZWvzZiYodHzpsr3V_VAQWzYlxb7YTCJkTWmeX66oufWHDlSKmBDqSDa3w4GruVPPrIvBXOnR5SUQvf5bZla6MeIq7bxo9Ip37xWTc9GPEoLCWNmhPmv8axFfPILVt2qyf96C9QAwysKRbQrMTRLNOd8YHASnT2qbRQFb-GGE_xqnX9Kg.sNzC1TFulsd8zZKfmtBx0jAcLcl5vvjBkED3YWCzIhs&amp;dib_tag=se&amp;keywords=Rubbermaid%2B%22Roughneck%22%2B%22Totes%22&amp;linkCode=ll2&amp;linkId=eaa2389daa7914edd81260882e8c8d13&amp;qid=1758267783&amp;sprefix=rubbermaid%2Broughneck%2Btotes%2B%2Caps%2C92&amp;sr=8-6&amp;th=1" TargetMode="External"/><Relationship Id="rId3754" Type="http://schemas.openxmlformats.org/officeDocument/2006/relationships/hyperlink" Target="https://www.amazon.com/stores/W%C3%9CSTHOF/page/C671461A-FF76-447E-9F0C-69BFF232E382?lp_asin=B0862VYM6W&amp;ref_=ast_bln&amp;store_ref=bl_ast_dp_brandLogo_sto" TargetMode="External"/><Relationship Id="rId2425" Type="http://schemas.openxmlformats.org/officeDocument/2006/relationships/hyperlink" Target="https://amzn.to/4gvYPV1" TargetMode="External"/><Relationship Id="rId3757" Type="http://schemas.openxmlformats.org/officeDocument/2006/relationships/hyperlink" Target="https://amzn.to/488WSLA" TargetMode="External"/><Relationship Id="rId2426" Type="http://schemas.openxmlformats.org/officeDocument/2006/relationships/hyperlink" Target="https://docs.google.com/document/d/1Mv6xgeDOj3c_KRgDehcY4Gqw3eTJLD862SNFN26KNpM" TargetMode="External"/><Relationship Id="rId3756" Type="http://schemas.openxmlformats.org/officeDocument/2006/relationships/hyperlink" Target="https://www.amazon.com/ZWILLING-J-Henckels-38401-182-38401-183/dp/B06Y2KYT76/ref=sr_1_8?crid=10JAAB11MPYIW&amp;dib=eyJ2IjoiMSJ9.0ttRgB9rI3uiz7fKzioNXlvH9PCKTXIummW3xX6F5P9Aneif5Yztv5pYBe8SXivVmrqkuOPTJ38hvTAb_O26WIz92QGP_butfUwzOmyZoVJRtNGJSBQTwKdab0dFAmXv0gmtzOHzFl5cco__TpxkEc6yxcK39to7rF28aZEt6kzyzUWSqWsXQPtVIMXpSPFYGzFseOba7Gcr1WkrOjRtqaKM3LmuICKUui_ZcFBjAdhZtWI__qS97cFJQvqQb7BJmkO8DZVjJlMG6BjEWVF_gtPguj_018gvZFg6xYnxq3E.prUo5ajUnMrWCbgdcrwrnGHvGvcQE86dCgbrrctVTZE&amp;dib_tag=se&amp;keywords=Zwilling+J.A.+Henckels+Pro+Chef%27s+Knife&amp;qid=1764521070&amp;sprefix=zwilling+j.a.+henckels+pro+chef%27s+knife%2Caps%2C676&amp;sr=8-8" TargetMode="External"/><Relationship Id="rId2427" Type="http://schemas.openxmlformats.org/officeDocument/2006/relationships/hyperlink" Target="https://docs.google.com/document/d/1xZOxvnoNlrDcHWg2nANthsrTzPGf8IycaykmIVPKApo/edit" TargetMode="External"/><Relationship Id="rId3759" Type="http://schemas.openxmlformats.org/officeDocument/2006/relationships/hyperlink" Target="https://docs.google.com/document/d/11ReRfyu9K_fFRPRQqHPELYGL4LCdvy0fla8nR8mqyNk/edit" TargetMode="External"/><Relationship Id="rId2428" Type="http://schemas.openxmlformats.org/officeDocument/2006/relationships/hyperlink" Target="https://docs.google.com/document/d/1EkcLROAWTlQYvqfM6XNGSrt7xZjgDlggVynAQE0DtK4/edit" TargetMode="External"/><Relationship Id="rId3758" Type="http://schemas.openxmlformats.org/officeDocument/2006/relationships/hyperlink" Target="https://docs.google.com/document/d/1iId_scgCUalVBb_7pOn7Ji4bDuDj_3ci2eJjWGLocss" TargetMode="External"/><Relationship Id="rId2429" Type="http://schemas.openxmlformats.org/officeDocument/2006/relationships/hyperlink" Target="https://docs.google.com/document/d/1CWzZdX1ibWP1WdgOD12MZl5FWFifNEfq1WJEd0rQ8QE/edit" TargetMode="External"/><Relationship Id="rId509" Type="http://schemas.openxmlformats.org/officeDocument/2006/relationships/hyperlink" Target="https://www.amazon.com/dp/B0000665TD" TargetMode="External"/><Relationship Id="rId508" Type="http://schemas.openxmlformats.org/officeDocument/2006/relationships/hyperlink" Target="https://m.media-amazon.com/images/I/71DsknAOxBL._AC_SL1500_.jpg" TargetMode="External"/><Relationship Id="rId503" Type="http://schemas.openxmlformats.org/officeDocument/2006/relationships/hyperlink" Target="https://docs.google.com/document/d/1QVQUtS8ML-o2lsy0Zj2U-qrCXWe91T_NBT_8JnzR9ds/edit" TargetMode="External"/><Relationship Id="rId502" Type="http://schemas.openxmlformats.org/officeDocument/2006/relationships/hyperlink" Target="https://docs.google.com/document/d/1WZtZur-t2phnCG9au5R7ow7npv1YYu7wuiz14swHIpI/edit" TargetMode="External"/><Relationship Id="rId501" Type="http://schemas.openxmlformats.org/officeDocument/2006/relationships/hyperlink" Target="https://docs.google.com/document/d/1w42wKwv06aysUfcYTSRRAz6jkzGQVFkYqPilHWmsD30" TargetMode="External"/><Relationship Id="rId500" Type="http://schemas.openxmlformats.org/officeDocument/2006/relationships/hyperlink" Target="https://amzn.to/40UdTVV" TargetMode="External"/><Relationship Id="rId507" Type="http://schemas.openxmlformats.org/officeDocument/2006/relationships/hyperlink" Target="https://www.amazon.com/stores/Rowenta/page/38DEDA67-5202-4947-9CD6-8ED09735BCDE?is_byline_deeplink=true&amp;deeplink=6FCA431F-9D35-4095-B553-1DFBCAB966C6&amp;redirect_store_id=38DEDA67-5202-4947-9CD6-8ED09735BCDE&amp;lp_asin=B004ILTH1K&amp;ref_=ast_bln&amp;store_ref=bl_ast_dp_brandLogo_sto" TargetMode="External"/><Relationship Id="rId506" Type="http://schemas.openxmlformats.org/officeDocument/2006/relationships/hyperlink" Target="https://docs.google.com/document/d/1lAjMsQjLOXwt9TOvy5086kGvVeaohWJrjwNhDLVnv80/edit" TargetMode="External"/><Relationship Id="rId505" Type="http://schemas.openxmlformats.org/officeDocument/2006/relationships/hyperlink" Target="https://www.rowentausa.com/" TargetMode="External"/><Relationship Id="rId504" Type="http://schemas.openxmlformats.org/officeDocument/2006/relationships/hyperlink" Target="https://docs.google.com/document/d/1x7ILBWjaD5IYVQbJsMHLH3nFaLCQup302D355QO2FqI/edit" TargetMode="External"/><Relationship Id="rId3751" Type="http://schemas.openxmlformats.org/officeDocument/2006/relationships/hyperlink" Target="https://docs.google.com/document/d/1NBrs_zHk8z-rRtkPuNYPd1YDgSLhVFRoAgDYO7ayGgo/edit" TargetMode="External"/><Relationship Id="rId2420" Type="http://schemas.openxmlformats.org/officeDocument/2006/relationships/hyperlink" Target="https://docs.google.com/document/d/1RYGCwzlZPQaYORZi2UliPpxoBBnoxPYXfTdufVz9nDk/edit" TargetMode="External"/><Relationship Id="rId3750" Type="http://schemas.openxmlformats.org/officeDocument/2006/relationships/hyperlink" Target="https://docs.google.com/document/d/1MkdzqrUUwzYbYnIIcehfyPdjeEQZRspPa8yH2Nv2ZqM/edit" TargetMode="External"/><Relationship Id="rId2421" Type="http://schemas.openxmlformats.org/officeDocument/2006/relationships/hyperlink" Target="https://docs.google.com/document/d/1-dhxXuicC6TDJ0eNaEkj4s1uvaad-gW-hMM0j5xim-I/edit" TargetMode="External"/><Relationship Id="rId3753" Type="http://schemas.openxmlformats.org/officeDocument/2006/relationships/hyperlink" Target="https://docs.google.com/document/d/1YvKjKFfAO0ScTIlRVamiwtpd-miPqklHe6CmGnNdX90/edit" TargetMode="External"/><Relationship Id="rId2422" Type="http://schemas.openxmlformats.org/officeDocument/2006/relationships/hyperlink" Target="https://www.amazon.com/stores/RAMMounts/page/46B7427E-6C9D-48FB-ACEE-C3973B91DD65?lp_asin=B00DUK0SZO&amp;ref_=ast_bln&amp;store_ref=bl_ast_dp_brandLogo_sto" TargetMode="External"/><Relationship Id="rId3752" Type="http://schemas.openxmlformats.org/officeDocument/2006/relationships/hyperlink" Target="https://docs.google.com/document/d/1Nzz5JmQSGpFmpxwQnDi3Aql8zHgK8NGhXXG5J4ijG9w/edit" TargetMode="External"/><Relationship Id="rId2412" Type="http://schemas.openxmlformats.org/officeDocument/2006/relationships/hyperlink" Target="https://docs.google.com/document/d/1g-WlJMNg81VdfR-o597Cx_vJPGuDPJKxeSeloNfyAqo/edit" TargetMode="External"/><Relationship Id="rId3744" Type="http://schemas.openxmlformats.org/officeDocument/2006/relationships/hyperlink" Target="https://docs.google.com/document/d/1ic5xme9huxlBFPXA1YVGdrto-B2AkCsmHN-LCj9BFT4/edit" TargetMode="External"/><Relationship Id="rId2413" Type="http://schemas.openxmlformats.org/officeDocument/2006/relationships/hyperlink" Target="https://www.amazon.com/stores/Saunders/page/8BC06E78-8E76-418A-9330-E6B8429FD6EC?is_byline_deeplink=true&amp;deeplink=51FAE4F5-7BC2-45D9-B151-AC8ED59321FF&amp;redirect_store_id=8BC06E78-8E76-418A-9330-E6B8429FD6EC&amp;lp_asin=B0018KLYPQ&amp;ref_=ast_bln&amp;store_ref=bl_ast_dp_brandLogo_sto" TargetMode="External"/><Relationship Id="rId3743" Type="http://schemas.openxmlformats.org/officeDocument/2006/relationships/hyperlink" Target="https://docs.google.com/document/d/1Bts6IsIPuWr3lilblOtlbv8Hst-GcV88gab5hkh3V0c/edit" TargetMode="External"/><Relationship Id="rId2414" Type="http://schemas.openxmlformats.org/officeDocument/2006/relationships/hyperlink" Target="https://m.media-amazon.com/images/I/61dWB4pNN9L._AC_SL1500_.jpg" TargetMode="External"/><Relationship Id="rId3746" Type="http://schemas.openxmlformats.org/officeDocument/2006/relationships/hyperlink" Target="https://m.media-amazon.com/images/I/61WBIkkkV5L._AC_SL1500_.jpg" TargetMode="External"/><Relationship Id="rId2415" Type="http://schemas.openxmlformats.org/officeDocument/2006/relationships/hyperlink" Target="https://www.amazon.com/RAM-MOUNTS-RAP-HOL-UN7B-201U-Universal-X-Grip/dp/B00DUK0SZO/ref=sr_1_1?crid=ICSW9RSJAYWJ&amp;dib=eyJ2IjoiMSJ9.ZIyovM9V8sCosP0KMtVCXa90AmHKPW8XFNefh9cmQKJ9zE5zRRU5ijewmsLWIpGcNWjgoEstnCs1S4rnjzutj0QiudXUtw3t23gXoAHakBufGSchSeW5QtkLNlmjJdFFY6dZnPD2o8xgBsM7WRNNYQpDoo6hQReFKLLP33Gg0tS37-vjBFm-h1_BK5M1ABJAmzZBfhy1NJS1M1n_XJ6Wp9qjofVuarYdOVUvwnzLYfgsIHxSdQqYSZirBBWBb58JrXcB7TKDHnyfzBHAEkvbVJuYCHA5WFRYbqmwcevJEfI.q1eG3Fn6lYTVIzbHdOgO50UEuBtiPHZOP3dVvosij2U&amp;dib_tag=se&amp;keywords=Ram%2BMount%2BPhone%2BMount&amp;linkCode=ll2&amp;linkId=cda043b1dbf73ae0ab7a9b78b849b636&amp;qid=1758267663&amp;sprefix=ram%2Bmount%2Bphone%2Bmoun%2Caps%2C93&amp;sr=8-1&amp;th=1" TargetMode="External"/><Relationship Id="rId3745" Type="http://schemas.openxmlformats.org/officeDocument/2006/relationships/hyperlink" Target="https://www.amazon.com/stores/Ariat/page/5C580235-0937-42C9-B857-0EF70D457602?lp_asin=B0DLJDLF67&amp;ref_=ast_bln&amp;store_ref=bl_ast_dp_brandLogo_sto" TargetMode="External"/><Relationship Id="rId2416" Type="http://schemas.openxmlformats.org/officeDocument/2006/relationships/hyperlink" Target="https://amzn.to/4nb7Wgd" TargetMode="External"/><Relationship Id="rId3748" Type="http://schemas.openxmlformats.org/officeDocument/2006/relationships/hyperlink" Target="https://amzn.to/4paTcPF" TargetMode="External"/><Relationship Id="rId2417" Type="http://schemas.openxmlformats.org/officeDocument/2006/relationships/hyperlink" Target="https://docs.google.com/document/d/1wTkDlHirgUQUhbt55oAZVMz5N7GVqFd8bmbqmnM1Hus" TargetMode="External"/><Relationship Id="rId3747" Type="http://schemas.openxmlformats.org/officeDocument/2006/relationships/hyperlink" Target="https://www.amazon.com/WUSTHOF-1040330120-Classic-Cooks-Knife/dp/B0862VYM6W/ref=sr_1_1?crid=2I0CYXLBBNEA8&amp;dib=eyJ2IjoiMSJ9.-vF1CvFMiS9kTGmPToi9qnPJFWcjaMzHwQy3Djp2ZkrlBMxENX2dJ6zi3RIc0BCmg6wGz-N7A4lkUOoAr9krDPzgneg7hgCHAnaqZ4-cvD56JSjQh5PUEmbj_Du9VO2A59Db8rpBIXXF994yHXbx44zSQS0ucECQSjO_AxZD5RCbUj_NKsGizUkGW0RCe2l-VcwNvM9LCG67mZu2jObTfzgAB2SIGyi7MxvETTeQRPUyOlTGAtvtXsxj_zVwSACGIm2_v8pTB0HGP8wJibGYgzYtzK0lWH3aIF5er_SEGdQ.pdVaSjf9UralcH0wEceWSxRvpwLVlIa8aWt8b9SSXfk&amp;dib_tag=se&amp;keywords=Wusthof%2BClassic%2BIkon%2BChef%27s%2BKnife&amp;qid=1764521033&amp;sprefix=wusthof%2Bclassic%2Bikon%2Bchef%27s%2Bknife%2Caps%2C693&amp;sr=8-1&amp;th=1" TargetMode="External"/><Relationship Id="rId2418" Type="http://schemas.openxmlformats.org/officeDocument/2006/relationships/hyperlink" Target="https://docs.google.com/document/d/1xvKW0hBm91V1Gz1l645VVDpBCbdMu4maZS4qeFPI4D8/edit" TargetMode="External"/><Relationship Id="rId2419" Type="http://schemas.openxmlformats.org/officeDocument/2006/relationships/hyperlink" Target="https://docs.google.com/document/d/130sVR4EKEvHUgrSotuloDsMYvsNeo2bJT_u0dEjipQA/edit" TargetMode="External"/><Relationship Id="rId3749" Type="http://schemas.openxmlformats.org/officeDocument/2006/relationships/hyperlink" Target="https://docs.google.com/document/d/15ZS0HNdp0Afk-sqhi32JP6Q8ZZHU-2k6BUaO63W6nik" TargetMode="External"/><Relationship Id="rId3740" Type="http://schemas.openxmlformats.org/officeDocument/2006/relationships/hyperlink" Target="https://docs.google.com/document/d/1sxnvKJmbXiC7BICcyObuPj0sJUNtiICOUWwppRPtKR8" TargetMode="External"/><Relationship Id="rId2410" Type="http://schemas.openxmlformats.org/officeDocument/2006/relationships/hyperlink" Target="https://docs.google.com/document/d/1us-acEzwh_Tl8X6-mK2KFfIbrxGP_F7-gN9xCtPKTg4/edit" TargetMode="External"/><Relationship Id="rId3742" Type="http://schemas.openxmlformats.org/officeDocument/2006/relationships/hyperlink" Target="https://docs.google.com/document/d/1OYoOfC-QyVIt8GmNi77MWhi66OCi1PVfJ_UR51UzDi0/edit" TargetMode="External"/><Relationship Id="rId2411" Type="http://schemas.openxmlformats.org/officeDocument/2006/relationships/hyperlink" Target="https://docs.google.com/document/d/1wvvgWLW_K4-P1jaArGrTj9ONxbkC_6LvZPTOuuupizQ/edit" TargetMode="External"/><Relationship Id="rId3741" Type="http://schemas.openxmlformats.org/officeDocument/2006/relationships/hyperlink" Target="https://docs.google.com/document/d/19yOK7tQ7S6p2k7NY-9OQaHStV1aO0S6iOkzXE4Muzls/edit" TargetMode="External"/><Relationship Id="rId1114" Type="http://schemas.openxmlformats.org/officeDocument/2006/relationships/hyperlink" Target="https://docs.google.com/document/d/15nb4rXIlbEjUtn4GvSneAWMWfy0wPVUW8sUnNG5KjI4/edit" TargetMode="External"/><Relationship Id="rId2445" Type="http://schemas.openxmlformats.org/officeDocument/2006/relationships/hyperlink" Target="https://docs.google.com/document/d/18cRYhnhll0jRB8lcwarb_F2OJqA-sX7bY5-IA5HC5Rg/edit" TargetMode="External"/><Relationship Id="rId3777" Type="http://schemas.openxmlformats.org/officeDocument/2006/relationships/hyperlink" Target="https://docs.google.com/document/d/1Nq3CoE_E-sqiZiJsoN2xx5GMgVujPzXvZRSSkcy1_AU/edit" TargetMode="External"/><Relationship Id="rId1115" Type="http://schemas.openxmlformats.org/officeDocument/2006/relationships/hyperlink" Target="https://docs.google.com/document/d/19nAfATKyvA7p0n6dysW5fHhoasPjL2-H2DDErlMzR88/edit" TargetMode="External"/><Relationship Id="rId2446" Type="http://schemas.openxmlformats.org/officeDocument/2006/relationships/hyperlink" Target="https://docs.google.com/document/d/1xsIWGxlNfDk9SK4S3E9zZMeSpbvSQ-p3R9XIPampyAA/edit" TargetMode="External"/><Relationship Id="rId3776" Type="http://schemas.openxmlformats.org/officeDocument/2006/relationships/hyperlink" Target="https://docs.google.com/document/d/1J8yEtPNbhwD0wYQMvElp7BJnIZNu7EZ-qNQ_nASWdYs" TargetMode="External"/><Relationship Id="rId1116" Type="http://schemas.openxmlformats.org/officeDocument/2006/relationships/hyperlink" Target="https://docs.google.com/document/d/1AHBK_9zJOJDIdoyFsYjo4_xrQ5yLgiHjaIccWFafglI/edit" TargetMode="External"/><Relationship Id="rId2447" Type="http://schemas.openxmlformats.org/officeDocument/2006/relationships/hyperlink" Target="https://docs.google.com/document/d/1bOOkH2H8dfj4b6_-kkh-59_MXnaLWLgVDRrV4ZQxK3Q/edit" TargetMode="External"/><Relationship Id="rId3779" Type="http://schemas.openxmlformats.org/officeDocument/2006/relationships/hyperlink" Target="https://docs.google.com/document/d/1dyjFrbCnosXwprKCXPiaXdRVkvESi2JW_nbgQBx-p0I/edit" TargetMode="External"/><Relationship Id="rId1117" Type="http://schemas.openxmlformats.org/officeDocument/2006/relationships/hyperlink" Target="https://microplane.com" TargetMode="External"/><Relationship Id="rId2448" Type="http://schemas.openxmlformats.org/officeDocument/2006/relationships/hyperlink" Target="https://docs.google.com/document/d/1mwvXITeLbwrhdmQzn1eycqxF4jAmf3nRjkqNmYi5czA/edit" TargetMode="External"/><Relationship Id="rId3778" Type="http://schemas.openxmlformats.org/officeDocument/2006/relationships/hyperlink" Target="https://docs.google.com/document/d/1X10VVUxzlocO_KjXGNR6-EOjTCjIATWY6ipEY1MKp9E/edit" TargetMode="External"/><Relationship Id="rId1118" Type="http://schemas.openxmlformats.org/officeDocument/2006/relationships/hyperlink" Target="https://docs.google.com/document/d/1A9dZ-wXRcoparudy8k8PSZzQ_xin_hw-u65MzereQxE/edit" TargetMode="External"/><Relationship Id="rId2449" Type="http://schemas.openxmlformats.org/officeDocument/2006/relationships/hyperlink" Target="https://www.amazon.com/stores/SUUNTO/page/E01F4534-1D77-4CD4-99D9-8EB5D1F6C326?is_byline_deeplink=true&amp;deeplink=7DB49CB0-5AD3-4A0A-A486-72C5F9A380A3&amp;redirect_store_id=E01F4534-1D77-4CD4-99D9-8EB5D1F6C326&amp;lp_asin=B00009V2YO&amp;ref_=ast_bln&amp;store_ref=bl_ast_dp_brandLogo_sto" TargetMode="External"/><Relationship Id="rId1119" Type="http://schemas.openxmlformats.org/officeDocument/2006/relationships/hyperlink" Target="https://www.amazon.com/stores/Microplane/page/1E44A82D-7DE0-4BC2-84FC-C1CAC0173A5D?is_byline_deeplink=true&amp;deeplink=A1A16D4A-3422-447C-B038-B97E6D0A7B70&amp;redirect_store_id=1E44A82D-7DE0-4BC2-84FC-C1CAC0173A5D&amp;lp_asin=B00151WA06&amp;ref_=ast_bln&amp;store_ref=bl_ast_dp_brandLogo_sto" TargetMode="External"/><Relationship Id="rId525" Type="http://schemas.openxmlformats.org/officeDocument/2006/relationships/hyperlink" Target="https://www.columbia.com/" TargetMode="External"/><Relationship Id="rId524" Type="http://schemas.openxmlformats.org/officeDocument/2006/relationships/hyperlink" Target="https://docs.google.com/document/d/1WD9z76QyGSZg_JqmXDAKXN-RfE7GnNt06t-qTUP-cio/edit" TargetMode="External"/><Relationship Id="rId523" Type="http://schemas.openxmlformats.org/officeDocument/2006/relationships/hyperlink" Target="https://docs.google.com/document/d/1T9oIhvazjWzZxYWWymHarDCXMecm44m1csJN8Joknr8/edit" TargetMode="External"/><Relationship Id="rId522" Type="http://schemas.openxmlformats.org/officeDocument/2006/relationships/hyperlink" Target="https://docs.google.com/document/d/133c3cROT5Y5HLCFyXKs0xDKPyVPld81xxyDUVnxkF6s/edit" TargetMode="External"/><Relationship Id="rId529" Type="http://schemas.openxmlformats.org/officeDocument/2006/relationships/hyperlink" Target="https://www.amazon.com/dp/B002A8JO48" TargetMode="External"/><Relationship Id="rId528" Type="http://schemas.openxmlformats.org/officeDocument/2006/relationships/hyperlink" Target="https://m.media-amazon.com/images/I/51amOIC0HNL._AC_SL1200_.jpg" TargetMode="External"/><Relationship Id="rId527" Type="http://schemas.openxmlformats.org/officeDocument/2006/relationships/hyperlink" Target="https://www.amazon.com/stores/Columbia/page/E21F2281-2F97-4BDA-B5DC-8F83EA77C1F0?is_byline_deeplink=true&amp;deeplink=52E8D3DF-0903-4A9A-8B1E-0E79F0C67CF2&amp;redirect_store_id=E21F2281-2F97-4BDA-B5DC-8F83EA77C1F0&amp;lp_asin=B088YDVJH8&amp;ref_=ast_bln&amp;store_ref=bl_ast_dp_brandLogo_sto" TargetMode="External"/><Relationship Id="rId526" Type="http://schemas.openxmlformats.org/officeDocument/2006/relationships/hyperlink" Target="https://docs.google.com/document/d/1kullXSjpOMD6yIZNoUpUnwfUv6CF5jo9eZFF4vKMBVw/edit" TargetMode="External"/><Relationship Id="rId3771" Type="http://schemas.openxmlformats.org/officeDocument/2006/relationships/hyperlink" Target="https://docs.google.com/document/d/19Tn4vuVnDUVEhBbz4AhoEEacrBKqvayL-MLCja-T60c/edit" TargetMode="External"/><Relationship Id="rId2440" Type="http://schemas.openxmlformats.org/officeDocument/2006/relationships/hyperlink" Target="https://m.media-amazon.com/images/I/71PRidE5tkL._AC_SL1500_.jpg" TargetMode="External"/><Relationship Id="rId3770" Type="http://schemas.openxmlformats.org/officeDocument/2006/relationships/hyperlink" Target="https://docs.google.com/document/d/1SmCvmsJ74VT_baviA4mDYPO5qdqgqLvabHJcPqFVmlU/edit" TargetMode="External"/><Relationship Id="rId521" Type="http://schemas.openxmlformats.org/officeDocument/2006/relationships/hyperlink" Target="https://docs.google.com/document/d/1oXpOp__pzsljasG_6BhFuPv93ttkeXn7LsrInCGb9rU" TargetMode="External"/><Relationship Id="rId1110" Type="http://schemas.openxmlformats.org/officeDocument/2006/relationships/hyperlink" Target="https://www.buyitforlifeproducts.com/?post_type=bifl-product&amp;p=6002" TargetMode="External"/><Relationship Id="rId2441" Type="http://schemas.openxmlformats.org/officeDocument/2006/relationships/hyperlink" Target="https://m.media-amazon.com/images/I/71PRidE5tkL._AC_SL1500_.jpg" TargetMode="External"/><Relationship Id="rId3773" Type="http://schemas.openxmlformats.org/officeDocument/2006/relationships/hyperlink" Target="https://m.media-amazon.com/images/I/41Xx3Xy7NhL._AC_SL1080_.jpg" TargetMode="External"/><Relationship Id="rId520" Type="http://schemas.openxmlformats.org/officeDocument/2006/relationships/hyperlink" Target="https://amzn.to/4mS5wTp" TargetMode="External"/><Relationship Id="rId1111" Type="http://schemas.openxmlformats.org/officeDocument/2006/relationships/hyperlink" Target="https://www.amazon.com/Microplane-46020-Grater-Made-Cheese-Soft-Handle-Black/dp/B00151WA06/ref=sr_1_4?crid=T4LBBTP33JC4&amp;dib=eyJ2IjoiMSJ9.gEZgFNG7DIsvXeyVF3srepoenkn9F2jB4ZPirDEy4SZIHxtprmIbObWCrgEwbbl_XqjIKn58Z_13q6V8SrDKYSitbTOx3k_SvYCfKWA6WQ8nOuXmgMcCW7BsJl5wKEIJ1rIUOwu-Std0xWL1_RtbC6wJw5imiSUgvF4rvULyX_EdbNqbciOAmHEmbkHZvg4DtQ_O3DzlkiXEhUWN_WiSXFZM1OqXMYyaATMSYZ4GQpDZt2NauN4h16ugCRn3FpFSsQygYahRiQUGL_gJsjXTk6OkPyUwRhyRSZAUC8Vp5r8.jwkWZOvCYcPTuTtnwht3thHxKTQYCic8qBpTgVIGJwc&amp;dib_tag=se&amp;keywords=Microplane%2BProfessional%2BSeries%2BKitchen%2BGrater%2BFine%2Bfor%2BHard%2BCheese%2C%2BCitrus%2BFruits%2C%2BGarlic%2C%2BChili%2C%2BCinnamon%2Band%2BNutmeg%2Bwith%2BStainless%2BSteel%2BBlades%2B-%2BMade%2Bin%2BUSA&amp;qid=1754667772&amp;sprefix=microplane%2Bprofessional%2Bseries%2Bkitchen%2Bgrater%2Bfine%2Bfor%2Bhard%2Bcheese%2C%2Bcitrus%2Bfruits%2C%2Bgarlic%2C%2Bchili%2C%2Bcinnamon%2Band%2Bnutmeg%2Bwith%2Bstainless%2Bsteel%2Bblades%2B-%2Bmade%2Bin%2Busa%2Caps%2C381&amp;sr=8-4&amp;th=1" TargetMode="External"/><Relationship Id="rId2442" Type="http://schemas.openxmlformats.org/officeDocument/2006/relationships/hyperlink" Target="https://www.amazon.com/SUUNTO-unisex-Northern-Hemisphere-compass/dp/B00009V2YO?crid=39HOUSUJMIJC2&amp;amp;keywords=Suunto%2BMC-2&amp;amp;qid=1705101066&amp;amp;sprefix=suunto%2Bmc-2%2Caps%2C129&amp;amp;sr=8-2&amp;amp;th=1&amp;amp;linkCode=ll1&amp;amp;tag=buyitforlife08-20&amp;amp;linkId=20d605a739cdb2fc466a89963de25d1c&amp;amp;language=en_US&amp;amp;ref_=as_li_ss_tl" TargetMode="External"/><Relationship Id="rId3772" Type="http://schemas.openxmlformats.org/officeDocument/2006/relationships/hyperlink" Target="https://www.amazon.com/stores/Victorinox/page/59DC7984-FCC0-4299-B3F1-A360893B7FDB?lp_asin=B008M5U1C2&amp;ref_=ast_bln&amp;store_ref=bl_ast_dp_brandLogo_sto" TargetMode="External"/><Relationship Id="rId1112" Type="http://schemas.openxmlformats.org/officeDocument/2006/relationships/hyperlink" Target="https://amzn.to/3Jn5V1k" TargetMode="External"/><Relationship Id="rId2443" Type="http://schemas.openxmlformats.org/officeDocument/2006/relationships/hyperlink" Target="https://amzn.to/46HFVXM" TargetMode="External"/><Relationship Id="rId3775" Type="http://schemas.openxmlformats.org/officeDocument/2006/relationships/hyperlink" Target="https://amzn.to/48Hl1ch" TargetMode="External"/><Relationship Id="rId1113" Type="http://schemas.openxmlformats.org/officeDocument/2006/relationships/hyperlink" Target="https://docs.google.com/document/d/1CO1tqIrCNnZBjP0-JgRU_VEtM1tZxdAyoxN6_mMdnyA" TargetMode="External"/><Relationship Id="rId2444" Type="http://schemas.openxmlformats.org/officeDocument/2006/relationships/hyperlink" Target="https://docs.google.com/document/d/1bnY1o7sKF6GvtPRu8eVgNL8U9TyYH_jQnQFjbwH9kgs" TargetMode="External"/><Relationship Id="rId3774" Type="http://schemas.openxmlformats.org/officeDocument/2006/relationships/hyperlink" Target="https://www.amazon.com/Shun-Classic-8-Chefs-Knife/dp/B0000Y7KNQ/ref=sr_1_1?crid=2KAOALAQC9LGA&amp;dib=eyJ2IjoiMSJ9.yitdbySiigL_bNqDYIkZ6jTmjTfbleW0oMLp7K4EiQ8Ui5MQQ6aNTIwlOWMh7BzWUtrHKLCIEQUNr39nNWK0N4DPA4Ls37Nm94MFAd2SA-GQTaRKE8jAUlhUj8UvTq_8_gBctGqFXScXq8veYgVpkaeVTgpzqRKIf8FNDKSzZOErgyCW4m55GliP_oLH-00U7WS8P96_zFW6mttj6RKaHkhq62kWnPlUruJK0IfF4alFJoW7Zn6drAvLMDe-iIFoZTH21PV-NgQJBQxoEVSOOh47UgF7lxE4YQ0ZaCaqnrw.5X7sB8-RZtGMDZKm3OdJRSJFtFEAsXh1ry4dS01P1Xw&amp;dib_tag=se&amp;keywords=Shun%2BClassic%2BChef%27s%2BKnife&amp;qid=1764521168&amp;sprefix=victorinox%2Bfibrox%2Bpro%2Bchef%27s%2Bknife%2Caps%2C998&amp;sr=8-1&amp;th=1" TargetMode="External"/><Relationship Id="rId1103" Type="http://schemas.openxmlformats.org/officeDocument/2006/relationships/hyperlink" Target="https://docs.google.com/document/d/16tjpuoJoahY1W3itaZI9CjM5jGgXRfTAfN08OTOy6WI/edit" TargetMode="External"/><Relationship Id="rId2434" Type="http://schemas.openxmlformats.org/officeDocument/2006/relationships/hyperlink" Target="https://amzn.to/47LWGCc" TargetMode="External"/><Relationship Id="rId3766" Type="http://schemas.openxmlformats.org/officeDocument/2006/relationships/hyperlink" Target="https://amzn.to/4ixIhNk" TargetMode="External"/><Relationship Id="rId1104" Type="http://schemas.openxmlformats.org/officeDocument/2006/relationships/hyperlink" Target="https://docs.google.com/document/d/1odFjJ3QftJGhwMUTmjZdBvJzhW-zD_Z-hEfMzRheR4E/edit" TargetMode="External"/><Relationship Id="rId2435" Type="http://schemas.openxmlformats.org/officeDocument/2006/relationships/hyperlink" Target="https://docs.google.com/document/d/1bp6r6D9RJBxWoc7vBJLAd6sz8edrNNZL7MEiIc7VM9Q" TargetMode="External"/><Relationship Id="rId3765" Type="http://schemas.openxmlformats.org/officeDocument/2006/relationships/hyperlink" Target="https://www.amazon.com/Victorinox-Fibrox-Chefs-Knife-8-Inch/dp/B008M5U1C2/ref=sr_1_6?crid=3FRPJUC1Z9AEA&amp;dib=eyJ2IjoiMSJ9.wOSkE3NZBbeBCMeepgkXZY4tOD_72iZ4ALaWLtGP9t96Mf-1VkM8U1tlJDbHUVk7OS8E7Ikgqn-1EdsyGubjDJwMsmh04z6v9p-RtFokxyNaiUssGBiy0bpMPFi0K-H6HJ88Fi0OMLPLL137Q0fKCE-1oGLl0WQZ52sVtmO6T4f8kf5OFLmzcYJD0LI2jsRxd1kdQO-5ENdIB-GbiSrkEG9ipqoSnxhwgCykwJb8GCXK-N2mOm-CKlQsXmWPawp23OC8X-pshcTFTWgA7ejzSfITh1iHG1XnFS32Hl0a3B8.leEQUUhb_4ZhEFX0bJ5K3ggeJSVe7jwU0Pzwlyhv4mc&amp;dib_tag=se&amp;keywords=Victorinox+Fibrox+Pro+Chef%27s+Knife&amp;qid=1764521123&amp;sprefix=victorinox+fibrox+pro+chef%27s+knife%2Caps%2C675&amp;sr=8-6" TargetMode="External"/><Relationship Id="rId1105" Type="http://schemas.openxmlformats.org/officeDocument/2006/relationships/hyperlink" Target="https://docs.google.com/document/d/1qQVF8U_CS9qlV1UcVL-1sSkIjLxYmfg7kwropxM0v4A/edit" TargetMode="External"/><Relationship Id="rId2436" Type="http://schemas.openxmlformats.org/officeDocument/2006/relationships/hyperlink" Target="https://docs.google.com/document/d/1akrGWs2gDvZvZvDSglWhDaOyAHkyIMzdhUUePiynxI4/edit" TargetMode="External"/><Relationship Id="rId3768" Type="http://schemas.openxmlformats.org/officeDocument/2006/relationships/hyperlink" Target="https://docs.google.com/document/d/1meYiysxhH6OPVqgLmmEYxPMuzJydFnEj5NJh1Mtq86Q/edit" TargetMode="External"/><Relationship Id="rId1106" Type="http://schemas.openxmlformats.org/officeDocument/2006/relationships/hyperlink" Target="https://shop.ttkprestige.com/" TargetMode="External"/><Relationship Id="rId2437" Type="http://schemas.openxmlformats.org/officeDocument/2006/relationships/hyperlink" Target="https://docs.google.com/document/d/11WSRr0F2gxeM_PgrOXl_7uxCXT4z7_b8MSWeeYxAyeY/edit" TargetMode="External"/><Relationship Id="rId3767" Type="http://schemas.openxmlformats.org/officeDocument/2006/relationships/hyperlink" Target="https://docs.google.com/document/d/1F4kjQrCNAT0qNamQs3cUxi9zagv9luSnoSR6FoGE_l0" TargetMode="External"/><Relationship Id="rId1107" Type="http://schemas.openxmlformats.org/officeDocument/2006/relationships/hyperlink" Target="https://docs.google.com/document/d/1fvSMTqYz0Hqecq5ka5C1l3IZOb1wAmrt7dfy1U8Xes8/edit" TargetMode="External"/><Relationship Id="rId2438" Type="http://schemas.openxmlformats.org/officeDocument/2006/relationships/hyperlink" Target="https://docs.google.com/document/d/1qaeZdkpANxWbPk2Gbob5VOqA8Bp34PaMG5senQepyhU/edit" TargetMode="External"/><Relationship Id="rId1108" Type="http://schemas.openxmlformats.org/officeDocument/2006/relationships/hyperlink" Target="https://www.amazon.com/s/ref=bl_dp_s_web_0?ie=UTF8&amp;search-alias=aps&amp;field-keywords=Coutale+Sommelier" TargetMode="External"/><Relationship Id="rId2439" Type="http://schemas.openxmlformats.org/officeDocument/2006/relationships/hyperlink" Target="https://www.amazon.com/FASTENMASTER/b/ref=bl_dp_s_web_3028176011?ie=UTF8&amp;node=3028176011&amp;field-lbr_brands_browse-bin=FASTENMASTER" TargetMode="External"/><Relationship Id="rId3769" Type="http://schemas.openxmlformats.org/officeDocument/2006/relationships/hyperlink" Target="https://docs.google.com/document/d/1hBQCQbZDDR-QTdYP1vy-STcFslplf-a028BS1NKjUH0/edit" TargetMode="External"/><Relationship Id="rId1109" Type="http://schemas.openxmlformats.org/officeDocument/2006/relationships/hyperlink" Target="https://m.media-amazon.com/images/I/81ttUl5LoQL._AC_SL1500_.jpg" TargetMode="External"/><Relationship Id="rId519" Type="http://schemas.openxmlformats.org/officeDocument/2006/relationships/hyperlink" Target="https://www.amazon.com/dp/B088YDVJH8" TargetMode="External"/><Relationship Id="rId514" Type="http://schemas.openxmlformats.org/officeDocument/2006/relationships/hyperlink" Target="https://docs.google.com/document/d/1L0zCSywsPNdI8D8bp-O1ruoFajduKcEXlutrNvZrgs0/edit" TargetMode="External"/><Relationship Id="rId513" Type="http://schemas.openxmlformats.org/officeDocument/2006/relationships/hyperlink" Target="https://docs.google.com/document/d/1_PUwkaFiJb0g3mtZvsnh7HNWzIfe09D3ufp8Mn5DTQU/edit" TargetMode="External"/><Relationship Id="rId512" Type="http://schemas.openxmlformats.org/officeDocument/2006/relationships/hyperlink" Target="https://docs.google.com/document/d/1fxVdZunewvx3kdXiPNN_oFUvslgwKOt0CaO7Ks792eQ/edit" TargetMode="External"/><Relationship Id="rId511" Type="http://schemas.openxmlformats.org/officeDocument/2006/relationships/hyperlink" Target="https://docs.google.com/document/d/1NbnMJQkaBei6GlxJtwSdNy9tk56W8qlbwZT6293EtI8" TargetMode="External"/><Relationship Id="rId518" Type="http://schemas.openxmlformats.org/officeDocument/2006/relationships/hyperlink" Target="https://m.media-amazon.com/images/I/41W4-O95zEL._AC_SL1000_.jpg" TargetMode="External"/><Relationship Id="rId517" Type="http://schemas.openxmlformats.org/officeDocument/2006/relationships/hyperlink" Target="https://www.amazon.com/stores/JiffySteamer/page/8E86D935-AA78-499D-A625-02AE8BEAE8E4?is_byline_deeplink=true&amp;deeplink=627B1576-031D-4B97-ACFE-B4F3F02FD811&amp;redirect_store_id=8E86D935-AA78-499D-A625-02AE8BEAE8E4&amp;lp_asin=B0000665TD&amp;ref_=ast_bln" TargetMode="External"/><Relationship Id="rId516" Type="http://schemas.openxmlformats.org/officeDocument/2006/relationships/hyperlink" Target="https://docs.google.com/document/d/1FwG5hb411TM8wFyGmmXx_fG3uCv79bjSBhexSwoLDPU/edit" TargetMode="External"/><Relationship Id="rId515" Type="http://schemas.openxmlformats.org/officeDocument/2006/relationships/hyperlink" Target="https://poweredbyjiffy.com/" TargetMode="External"/><Relationship Id="rId3760" Type="http://schemas.openxmlformats.org/officeDocument/2006/relationships/hyperlink" Target="https://docs.google.com/document/d/1zZudDDWN2rbkFlDA2a1oBVlakzkWR_wGWgzvIfqOMqs/edit" TargetMode="External"/><Relationship Id="rId510" Type="http://schemas.openxmlformats.org/officeDocument/2006/relationships/hyperlink" Target="https://amzn.to/3H1ZC2N" TargetMode="External"/><Relationship Id="rId2430" Type="http://schemas.openxmlformats.org/officeDocument/2006/relationships/hyperlink" Target="https://docs.google.com/document/d/1NqDYny3wHsNlG9kQ0-kyXlSXpX2CYawqIFhhI8D3pW8/edit" TargetMode="External"/><Relationship Id="rId3762" Type="http://schemas.openxmlformats.org/officeDocument/2006/relationships/hyperlink" Target="https://docs.google.com/document/d/1SzYVzpjRE9Yn59ySxFAFeX1CMaiZknC6-5_BjMvOMoc/edit" TargetMode="External"/><Relationship Id="rId1100" Type="http://schemas.openxmlformats.org/officeDocument/2006/relationships/hyperlink" Target="https://www.amazon.com/Prestige-Rosewood-Coutale-Sommelier-Spring-Loaded/dp/B00659W9UE/ref=sr_1_5?crid=3SHIO4FCJBRKT&amp;dib=eyJ2IjoiMSJ9.p-ufdCn_W2pZKZ7c8nTLMb5nuGT1t8hhpIktVTO97Sd7lX8_BjK4dvRpwuhBOnUvLUwBxppc6VK4RabvuWdYOBf5Lmq5NLVJTtazyGbUG9wgnLWT1UaK4FcPLFgAPYucqDvujm_YyOg5Uhzct_7ngHUlcaFMfDqJGx9gLKYp879kkJOfgDU5ehTua-KdLmwjVwkS6we10JJPbahsyTk_xy_RMm6M6tJZfwsbiJtoE1gQ6mcBjci3xldJ6jM4uK93IurCnqf6aUDG5AC2T1QxbYDgoklxuV88yl35fqVMC7I.9fIILV33wNGtJeB9ewDd6Jyu19bRAw7Di5NpZ_PShs4&amp;dib_tag=se&amp;keywords=Coutale%2BSommelier%2BWaiters%2BWine%2BCorkscrew&amp;qid=1754667579&amp;sprefix=coutale%2Bsommelier%2Bwaiters%2Bwine%2Bcorkscrew%2Caps%2C687&amp;sr=8-5&amp;th=1" TargetMode="External"/><Relationship Id="rId2431" Type="http://schemas.openxmlformats.org/officeDocument/2006/relationships/hyperlink" Target="https://www.amazon.com/stores/Rubbermaid/page/502D841D-FF13-4EB6-82A1-17A435ED5C36?lp_asin=B0BPTK9S6Z&amp;ref_=ast_bln&amp;store_ref=bl_ast_dp_brandLogo_sto" TargetMode="External"/><Relationship Id="rId3761" Type="http://schemas.openxmlformats.org/officeDocument/2006/relationships/hyperlink" Target="https://docs.google.com/document/d/1tSdjLYXGXd3hOHl7ZUtvOi-Xj8VDHYUFMfPS3253Npc/edit" TargetMode="External"/><Relationship Id="rId1101" Type="http://schemas.openxmlformats.org/officeDocument/2006/relationships/hyperlink" Target="https://amzn.to/45nlQEm" TargetMode="External"/><Relationship Id="rId2432" Type="http://schemas.openxmlformats.org/officeDocument/2006/relationships/hyperlink" Target="https://m.media-amazon.com/images/I/71I7v98YLxL._AC_SL1500_.jpg" TargetMode="External"/><Relationship Id="rId3764" Type="http://schemas.openxmlformats.org/officeDocument/2006/relationships/hyperlink" Target="https://m.media-amazon.com/images/I/613wiO3HzzL._AC_SL1500_.jpg" TargetMode="External"/><Relationship Id="rId1102" Type="http://schemas.openxmlformats.org/officeDocument/2006/relationships/hyperlink" Target="https://docs.google.com/document/d/1rykmoR6Rvw4h-YEe5NHv5xnn6sq56LSFs4Vz3aUZFhE" TargetMode="External"/><Relationship Id="rId2433" Type="http://schemas.openxmlformats.org/officeDocument/2006/relationships/hyperlink" Target="https://www.amazon.com/FastenMaster-220-Adhesive-Melt-Applicator/dp/B00U0L3C4U?&amp;amp;linkCode=ll1&amp;amp;tag=buyitforlife08-20&amp;amp;linkId=d9ae4f79050240ee0493c08a7fbedb1a&amp;amp;language=en_US&amp;amp;ref_=as_li_ss_tl" TargetMode="External"/><Relationship Id="rId3763" Type="http://schemas.openxmlformats.org/officeDocument/2006/relationships/hyperlink" Target="https://www.amazon.com/stores/Zwilling/page/F848B343-670B-4DF8-989C-05D1C8569857?lp_asin=B06Y2KYT76&amp;ref_=ast_bln&amp;store_ref=bl_ast_dp_brandLogo_sto" TargetMode="External"/><Relationship Id="rId3711" Type="http://schemas.openxmlformats.org/officeDocument/2006/relationships/hyperlink" Target="https://amzn.to/3KfcF2n" TargetMode="External"/><Relationship Id="rId3710" Type="http://schemas.openxmlformats.org/officeDocument/2006/relationships/hyperlink" Target="https://www.amazon.com/Wolverine-Mens-Loader-Wedge-Brown/dp/B01N2VGATH/ref=sr_1_3?crid=32L4RFUE3O1TY&amp;dib=eyJ2IjoiMSJ9.RZGNhWEtjD1Ym0mWqh4cqwrL-h5glOJ7EAIf6NVb1qEetusecLwDRIKv5kTBmD9AffyNDr4BaYMYodwVvD3sgpdvQiSbb6jKPVCFNiU6JsxHZviwLzQPnkaEkXcwcTSqURoDIXv_VAjTuCsAabxTsJ62vDsbPxIpI69FJdOKwSwj_wCvyjXg6_n2ivJzMeNTtT7JtqYTuTaiuDKASRdK72Io750fg5DT7OG7wlMl9MyJtcpsDcFDusBdBIgGM3w_DmYdpgSQPZQ-1ziaI6Rj50xqNgd2R4Y_XYWRjKRYp7o.2xnLr6G1yA7YT1MyYOHRZDNQs7wMyo2PxYj_L32UqQk&amp;dib_tag=se&amp;keywords=Wolverine+Loader+Wedge+Boot&amp;qid=1764520722&amp;sprefix=wolverine+loader+wedge+boot%2Caps%2C730&amp;sr=8-3" TargetMode="External"/><Relationship Id="rId3713" Type="http://schemas.openxmlformats.org/officeDocument/2006/relationships/hyperlink" Target="https://docs.google.com/document/d/13Q5dktL0zHnQvqDR5JCvSRzSNe2gq-43ok3DzyrNXGE/edit" TargetMode="External"/><Relationship Id="rId3712" Type="http://schemas.openxmlformats.org/officeDocument/2006/relationships/hyperlink" Target="https://docs.google.com/document/d/1sZqdJbzLjFz29MBZMcpBtbm5pFBNVUinNEZzCVcbeHU" TargetMode="External"/><Relationship Id="rId3715" Type="http://schemas.openxmlformats.org/officeDocument/2006/relationships/hyperlink" Target="https://docs.google.com/document/d/1oC60q-zSIRvC3Ng-kgBauk3hY6vZVBhqAYpy6j5ghxE/edit" TargetMode="External"/><Relationship Id="rId3714" Type="http://schemas.openxmlformats.org/officeDocument/2006/relationships/hyperlink" Target="https://docs.google.com/document/d/1cGTGePgciVpKk8stc2hSIG1BUiJd-CcCUPvmP60j6hw/edit" TargetMode="External"/><Relationship Id="rId3717" Type="http://schemas.openxmlformats.org/officeDocument/2006/relationships/hyperlink" Target="https://www.amazon.com/stores/Wolverine/page/B7B21CEE-F8D6-4DC2-824D-D6481DC25394?lp_asin=B01N4FI2EO&amp;ref_=ast_bln&amp;store_ref=bl_ast_dp_brandLogo_sto" TargetMode="External"/><Relationship Id="rId3716" Type="http://schemas.openxmlformats.org/officeDocument/2006/relationships/hyperlink" Target="https://docs.google.com/document/d/1CPHle2uQ5s-6AG1HjnUKx7FTRlsmhlRS4OduOoTmAk4/edit" TargetMode="External"/><Relationship Id="rId3719" Type="http://schemas.openxmlformats.org/officeDocument/2006/relationships/hyperlink" Target="https://m.media-amazon.com/images/I/612EUvTeYVL._AC_SL1000_.jpg" TargetMode="External"/><Relationship Id="rId3718" Type="http://schemas.openxmlformats.org/officeDocument/2006/relationships/hyperlink" Target="https://m.media-amazon.com/images/I/612EUvTeYVL._AC_SL1000_.jpg" TargetMode="External"/><Relationship Id="rId3700" Type="http://schemas.openxmlformats.org/officeDocument/2006/relationships/hyperlink" Target="https://m.media-amazon.com/images/I/71GFWJKUWOL._AC_SL1500_.jpg" TargetMode="External"/><Relationship Id="rId3702" Type="http://schemas.openxmlformats.org/officeDocument/2006/relationships/hyperlink" Target="https://amzn.to/4ai6Ify" TargetMode="External"/><Relationship Id="rId3701" Type="http://schemas.openxmlformats.org/officeDocument/2006/relationships/hyperlink" Target="https://www.amazon.com/Carhartt-Waterproof-Breathable-Composite-CMF6366/dp/B00CX7TM9S/ref=sr_1_4?crid=1HJAJC5C5LOQC&amp;dib=eyJ2IjoiMSJ9.1KQ-h8Ubpiz8DLUFKlKS6OYFY7YYj-4UbWvYPX6L6xuxXNpY-AMNAMVLLsYBse4P6j_B8WAWN5giss2ijaMpmHlcBP4s6cY-jFYxC08FPF9PbbS5n2AM8wVegHGHcbZaCCJO8knnyHVEKV77gJGSXRD646HLe32vc_3fPfB4dp6YDWMhwAbfNWCa3R-1KdpOfhJwjbO6C1CvC-Dw_3q42gMD_5Y6SGgSjtgWmJCC4Jj4uGo27KSXupKcnUdKx46slSIEEvzeD4cMzJx30yP9F-xjON3bgeAORYijGEaSrjE.vlzc9c49cNmzdQpYhJiirV92fb_GOmMPJVf0L_pDmGk&amp;dib_tag=se&amp;keywords=Carhartt%2BRugged%2BFlex%2B6-Inch%2BBoot&amp;qid=1764518444&amp;sprefix=carhartt%2Brugged%2Bflex%2B6-inch%2Bboot%2Caps%2C746&amp;sr=8-4&amp;th=1&amp;psc=1" TargetMode="External"/><Relationship Id="rId3704" Type="http://schemas.openxmlformats.org/officeDocument/2006/relationships/hyperlink" Target="https://docs.google.com/document/d/16RRZMCK3Dng6zWTkUJprL3sqbZZVZPw5o-HcVCPhXBo/edit" TargetMode="External"/><Relationship Id="rId3703" Type="http://schemas.openxmlformats.org/officeDocument/2006/relationships/hyperlink" Target="https://docs.google.com/document/d/12pvyl66YTO-shB77i08_Y4PDiPoOE8zMXjjgvu0EZmM" TargetMode="External"/><Relationship Id="rId3706" Type="http://schemas.openxmlformats.org/officeDocument/2006/relationships/hyperlink" Target="https://docs.google.com/document/d/1E-8RDY0oAu59X_ZRwaPP1zOf7Mb3MRQ-E97UXNx8a8Y/edit" TargetMode="External"/><Relationship Id="rId3705" Type="http://schemas.openxmlformats.org/officeDocument/2006/relationships/hyperlink" Target="https://docs.google.com/document/d/1R6g4zjcpYHDbvwRDR1LAu8ARbQCAZxP4riOw6pcATbw/edit" TargetMode="External"/><Relationship Id="rId3708" Type="http://schemas.openxmlformats.org/officeDocument/2006/relationships/hyperlink" Target="https://www.amazon.com/stores/Carhartt/page/4D749FEE-ACA7-4043-8DF6-FCA7CF7BEE1F?lp_asin=B00FA3A9VC&amp;ref_=ast_bln&amp;store_ref=bl_ast_dp_brandLogo_sto" TargetMode="External"/><Relationship Id="rId3707" Type="http://schemas.openxmlformats.org/officeDocument/2006/relationships/hyperlink" Target="https://docs.google.com/document/d/11ENJagKE0Pqi_FTPzZQEkXlMDcqgd00LyoEEJfpKOZ0/edit" TargetMode="External"/><Relationship Id="rId3709" Type="http://schemas.openxmlformats.org/officeDocument/2006/relationships/hyperlink" Target="https://m.media-amazon.com/images/I/717nxV8J+AS._AC_SL1400_.jpg" TargetMode="External"/><Relationship Id="rId2401" Type="http://schemas.openxmlformats.org/officeDocument/2006/relationships/hyperlink" Target="https://docs.google.com/document/d/11CQ_VY2yjO3kA-CZi4FlaLjyHV25gRfpO08U3MQX23U/edit" TargetMode="External"/><Relationship Id="rId3733" Type="http://schemas.openxmlformats.org/officeDocument/2006/relationships/hyperlink" Target="https://docs.google.com/document/d/1_r1xswaoupkZXAZ3MxbZ6AgTu9YIF17mgTQiN-JY8HE/edit" TargetMode="External"/><Relationship Id="rId2402" Type="http://schemas.openxmlformats.org/officeDocument/2006/relationships/hyperlink" Target="https://docs.google.com/document/d/1QoeY6IfFryxmRyCmKFhgPCxPx94t-sdssem5vuAyaYE/edit" TargetMode="External"/><Relationship Id="rId3732" Type="http://schemas.openxmlformats.org/officeDocument/2006/relationships/hyperlink" Target="https://docs.google.com/document/d/1dxDK52q9hmDmNlSTrl6FUdsxcmI3X7-rqAF-KtixSdI/edit" TargetMode="External"/><Relationship Id="rId2403" Type="http://schemas.openxmlformats.org/officeDocument/2006/relationships/hyperlink" Target="https://docs.google.com/document/d/1sLHuuLWG3nnhOsSXJ-KubSaWT8LrI5wW7JNB5e8K-Jg/edit" TargetMode="External"/><Relationship Id="rId3735" Type="http://schemas.openxmlformats.org/officeDocument/2006/relationships/hyperlink" Target="https://docs.google.com/document/d/1VsKEsI0xvGqXQCYoA8QVQA0dG4sz7GtupxduNXc3O3c/edit" TargetMode="External"/><Relationship Id="rId2404" Type="http://schemas.openxmlformats.org/officeDocument/2006/relationships/hyperlink" Target="https://www.amazon.com/stores/ArrowFastener/page/2C99EF34-E1BD-4D12-ACE4-F39A937B04D8?is_byline_deeplink=true&amp;deeplink=24DD62EA-6244-4A51-9782-3C62C0C95DEA&amp;redirect_store_id=2C99EF34-E1BD-4D12-ACE4-F39A937B04D8&amp;lp_asin=B00002ND61&amp;ref_=ast_bln&amp;store_ref=bl_ast_dp_brandLogo_sto" TargetMode="External"/><Relationship Id="rId3734" Type="http://schemas.openxmlformats.org/officeDocument/2006/relationships/hyperlink" Target="https://docs.google.com/document/d/1KgtQd6uq8jNFsrE3vqH1EMxdIhkQZ2UmFbuDjCJm2uY/edit" TargetMode="External"/><Relationship Id="rId2405" Type="http://schemas.openxmlformats.org/officeDocument/2006/relationships/hyperlink" Target="https://m.media-amazon.com/images/I/61cCBRe2o9L._AC_SL1500_.jpg" TargetMode="External"/><Relationship Id="rId3737" Type="http://schemas.openxmlformats.org/officeDocument/2006/relationships/hyperlink" Target="https://m.media-amazon.com/images/I/81H2249eqbL._AC_SL1500_.jpg" TargetMode="External"/><Relationship Id="rId2406" Type="http://schemas.openxmlformats.org/officeDocument/2006/relationships/hyperlink" Target="https://www.amazon.com/Saunders-Recycled-1-5-Inches-12-Inches-00604/dp/B0018KLYPQ?th=1&amp;amp;linkCode=ll1&amp;amp;tag=buyitforlife08-20&amp;amp;linkId=429bcd886d3c49eb2e56603442a6b54c&amp;amp;language=en_US&amp;amp;ref_=as_li_ss_tl" TargetMode="External"/><Relationship Id="rId3736" Type="http://schemas.openxmlformats.org/officeDocument/2006/relationships/hyperlink" Target="https://www.amazon.com/stores/IRISHSETTER/page/BAA8D3C3-5680-4E66-8D22-1103264DE515?lp_asin=B0D81ZRWWM&amp;ref_=ast_bln&amp;store_ref=bl_ast_dp_brandLogo_sto" TargetMode="External"/><Relationship Id="rId2407" Type="http://schemas.openxmlformats.org/officeDocument/2006/relationships/hyperlink" Target="https://amzn.to/4nb7VsF" TargetMode="External"/><Relationship Id="rId3739" Type="http://schemas.openxmlformats.org/officeDocument/2006/relationships/hyperlink" Target="https://amzn.to/4op4y0Y" TargetMode="External"/><Relationship Id="rId2408" Type="http://schemas.openxmlformats.org/officeDocument/2006/relationships/hyperlink" Target="https://docs.google.com/document/d/1f_Lxaz3oJxsBIpyF8haDw4lHZzgggiLrkYz92z74h5k" TargetMode="External"/><Relationship Id="rId3738" Type="http://schemas.openxmlformats.org/officeDocument/2006/relationships/hyperlink" Target="https://www.amazon.com/Ariat-Work-Mens-Groundbreaker-Brown/dp/B01LB2TFL0/ref=sr_1_7?crid=3J9KH5BL8HSTH&amp;dib=eyJ2IjoiMSJ9.2PQ3Ne8qU2ypchmId1LEnSjGPHZfWo2dIh_VahcK4qyS1wI-cMV2EFOsTnieBme-KXdLKY4U06WQ7Jab6-oGsdgVop4ROmcZkmiD5YnbAqe_zyMyBlR3Cl8CHojpV9dN74mCgx2GHGKslO2lb1cA_A9tBkbnq_66tsMKSQbvyApLORY29Oo6G93vZqiBix-A2hSI3P8NA68KpD1MaqAKQwBTGQnEG-QNNZblq6lnLuz2TjZvs7gum25zfpxzHpILvaMWRM1yl4w-Y8Dy8oCRTz_THi1ROLBPqqcnZGrXXew.F2P2o3SeJX-J-p3-rgzUbsPBvF7AHX2MJNBu7OCWZv4&amp;dib_tag=se&amp;keywords=Ariat%2BGroundbreaker%2BWork%2BBoot&amp;qid=1764520949&amp;sprefix=ariat%2Bgroundbreaker%2Bwork%2Bboot%2Caps%2C781&amp;sr=8-7&amp;th=1&amp;psc=1" TargetMode="External"/><Relationship Id="rId2409" Type="http://schemas.openxmlformats.org/officeDocument/2006/relationships/hyperlink" Target="https://docs.google.com/document/d/1xXKpHGfY_cGzQlhjjRMNgmukk874vuM0UNlgbjbzJp4/edit" TargetMode="External"/><Relationship Id="rId3731" Type="http://schemas.openxmlformats.org/officeDocument/2006/relationships/hyperlink" Target="https://docs.google.com/document/d/1wq0Fh9EiUpVWvBfTJGzDSSeL0DEBSbgZLeozY_-Al2Y" TargetMode="External"/><Relationship Id="rId2400" Type="http://schemas.openxmlformats.org/officeDocument/2006/relationships/hyperlink" Target="https://docs.google.com/document/d/1tK_8zBneR3jNuy8agtZou9mmIBnajxQnYABVmS5k6pk/edit" TargetMode="External"/><Relationship Id="rId3730" Type="http://schemas.openxmlformats.org/officeDocument/2006/relationships/hyperlink" Target="https://amzn.to/4ittiUo" TargetMode="External"/><Relationship Id="rId3722" Type="http://schemas.openxmlformats.org/officeDocument/2006/relationships/hyperlink" Target="https://docs.google.com/document/d/13T5_rQAIJqod9LoYsaN1WCMABiun7lEt1mgIFicO42c" TargetMode="External"/><Relationship Id="rId3721" Type="http://schemas.openxmlformats.org/officeDocument/2006/relationships/hyperlink" Target="https://amzn.to/4alowq0" TargetMode="External"/><Relationship Id="rId3724" Type="http://schemas.openxmlformats.org/officeDocument/2006/relationships/hyperlink" Target="https://docs.google.com/document/d/1fF3TzApN2DOgMiUtBeu2OAaNNy2LA3AU_AZuAZfPU4c/edit" TargetMode="External"/><Relationship Id="rId3723" Type="http://schemas.openxmlformats.org/officeDocument/2006/relationships/hyperlink" Target="https://docs.google.com/document/d/1BuFviAh2jaaX79Q9t-64zocqSI1olgJQgKfJ3B3qBQ8/edit" TargetMode="External"/><Relationship Id="rId3726" Type="http://schemas.openxmlformats.org/officeDocument/2006/relationships/hyperlink" Target="https://docs.google.com/document/d/1s4mSSy1Uatvzfexv2MivxH0m__cyIwYCOPgXiB9ngR8/edit" TargetMode="External"/><Relationship Id="rId3725" Type="http://schemas.openxmlformats.org/officeDocument/2006/relationships/hyperlink" Target="https://docs.google.com/document/d/1hrX9SlT4LjAhJsbU49kWehb_fyhTzLQQs8Ru3nOsv44/edit" TargetMode="External"/><Relationship Id="rId3728" Type="http://schemas.openxmlformats.org/officeDocument/2006/relationships/hyperlink" Target="https://m.media-amazon.com/images/I/61zdNO+wXRL._AC_SL1500_.jpg" TargetMode="External"/><Relationship Id="rId3727" Type="http://schemas.openxmlformats.org/officeDocument/2006/relationships/hyperlink" Target="https://www.amazon.com/stores/Blundstone/page/BCB245AF-BD68-4BC4-833A-A978A77E8428?lp_asin=B000Y04I2W&amp;ref_=ast_bln&amp;store_ref=bl_ast_dp_brandLogo_sto" TargetMode="External"/><Relationship Id="rId3729" Type="http://schemas.openxmlformats.org/officeDocument/2006/relationships/hyperlink" Target="https://www.amazon.com/Irish-Setter-Mens-83605-Brown/dp/B0058Z0XJ0/ref=sr_1_1_sspa?crid=21XLW965UB6PF&amp;dib=eyJ2IjoiMSJ9.TXF2Hp77xcLsQC8Cq1AdHtkogYALI_CEH1erdfbIN6EcOC8Pjctf4g2_UMFmbigP4nKXMBn6ZTZJKyxVaB8IAasUo5uS5loR3faCA013GK-K2OhW2PadN6S_lUVOhfKC1mDsuQaRvdbqurOlny6Ev66FcX3PuQGo7HKvf-d6QrIdrryP7rXxmOvIA4UBEIzPT6MLobracQAuFVb0WSk6A7DrM1XGaAtNlZOgGzDQvY_OODmT-Kmfs799rqxcOgTSXT2OzaB_CLChEw0lUeWhvMs1vMl2ld9MjjH0_dz-fWY.-Si5O4AbW8KSTQnCmY4q6pIoK5sUHS07cAWdtgWqFQc&amp;dib_tag=se&amp;keywords=Irish%2BSetter%2BAshby%2BWork%2BBoot&amp;qid=1764520840&amp;sprefix=irish%2Bsetter%2Bashby%2Bwork%2Bboot%2Caps%2C701&amp;sr=8-1-spons&amp;sp_csd=d2lkZ2V0TmFtZT1zcF9hdGY&amp;th=1&amp;psc=1" TargetMode="External"/><Relationship Id="rId3720" Type="http://schemas.openxmlformats.org/officeDocument/2006/relationships/hyperlink" Target="https://www.amazon.com/Blundstone-Unisex-Original-500-Womens/dp/B000Y0ATWA/ref=sr_1_6?crid=10IOT2DW8XHJO&amp;dib=eyJ2IjoiMSJ9.Y3P5I62IP7EJPejMwAjdgg3so8OEvjsGlviBR409HBR77Qf-xmINNaxV40bFRpHMFnPRSZf-GBx6qkSXAJ5hAtobQtLcT5pQEk4xHH7WYUaa4OedT-Hx-k6HpZM0ju40Q8xE62IQ7wjM_2KzsEc4aRqaUmxyjAHF4sIQvHgYLhy-5cxW64GSvTm5cd7rZJ1f_mhEXxfEOhlOzCjObSPmjHK2Hl9L7LndDo12oylo4oR9r06HF03Id3GNwiuqYPP1ldpIulHfcWEN_-wM2J7JzbeGkXUb-tCiULQI2DHAHHE.HacBU614i007R5JYLpflM70sdc1h-1vVwEBat9DmJfI&amp;dib_tag=se&amp;keywords=Blundstone%2B500%2BOriginal%2BChelsea%2BBoot&amp;qid=1764520787&amp;sprefix=blundstone%2B500%2Boriginal%2Bchelsea%2Bboot%2Caps%2C704&amp;sr=8-6&amp;th=1&amp;psc=1" TargetMode="External"/><Relationship Id="rId590" Type="http://schemas.openxmlformats.org/officeDocument/2006/relationships/hyperlink" Target="https://docs.google.com/document/d/1mGXfQV8gQWQ-dm9fPSJwpWO70i3zvAVm2QeOecOEobE/edit" TargetMode="External"/><Relationship Id="rId589" Type="http://schemas.openxmlformats.org/officeDocument/2006/relationships/hyperlink" Target="https://docs.google.com/document/d/1gbgBDTRFWkGWBndxDIKx2mHGptKLRUdVQiwltkNAZAo/edit" TargetMode="External"/><Relationship Id="rId588" Type="http://schemas.openxmlformats.org/officeDocument/2006/relationships/hyperlink" Target="https://docs.google.com/document/d/196Z2RzoS3Ru1fFteWP0VuubXmBWjPVf96VeUxrIkHUs/edit" TargetMode="External"/><Relationship Id="rId1170" Type="http://schemas.openxmlformats.org/officeDocument/2006/relationships/hyperlink" Target="https://docs.google.com/document/d/1nJbAxen9qqOZhN1rFJmhYzEfD0OdDwmikOBCa91W5m4/edit" TargetMode="External"/><Relationship Id="rId1171" Type="http://schemas.openxmlformats.org/officeDocument/2006/relationships/hyperlink" Target="https://docs.google.com/document/d/1bjwm4z3Z7d7wOFL1smtZnI3K8368FaQ9tyR1C1GGNQc/edit" TargetMode="External"/><Relationship Id="rId583" Type="http://schemas.openxmlformats.org/officeDocument/2006/relationships/hyperlink" Target="https://www.amazon.com/stores/Stanley/page/731E5307-00AD-426E-83EF-BB9ECD2C0E9D?is_byline_deeplink=true&amp;deeplink=731E5307-00AD-426E-83EF-BB9ECD2C0E9D&amp;redirect_store_id=731E5307-00AD-426E-83EF-BB9ECD2C0E9D&amp;lp_asin=B002B56CUY&amp;ref_=ast_bln&amp;store_ref=bl_ast_dp_brandLogo_sto" TargetMode="External"/><Relationship Id="rId1172" Type="http://schemas.openxmlformats.org/officeDocument/2006/relationships/hyperlink" Target="https://www.manfrotto.com/us-en/" TargetMode="External"/><Relationship Id="rId582" Type="http://schemas.openxmlformats.org/officeDocument/2006/relationships/hyperlink" Target="https://docs.google.com/document/d/107Op82tMtf0zDOzsW_p0nxirGfqpxQilJ46-IUuEPHQ/edit" TargetMode="External"/><Relationship Id="rId1173" Type="http://schemas.openxmlformats.org/officeDocument/2006/relationships/hyperlink" Target="https://docs.google.com/document/d/1-esP7n96ZpoeVQ0R1MKpB5AB4fvo5JmoudCJro5a7bU/edit" TargetMode="External"/><Relationship Id="rId581" Type="http://schemas.openxmlformats.org/officeDocument/2006/relationships/hyperlink" Target="https://www.stanleytools.com/" TargetMode="External"/><Relationship Id="rId1174" Type="http://schemas.openxmlformats.org/officeDocument/2006/relationships/hyperlink" Target="https://www.amazon.com/stores/Manfrotto/page/EF2301E0-1449-4F3F-A080-60348EFA384E?is_byline_deeplink=true&amp;deeplink=1CB01EB8-AA15-4578-8A25-9EAC571FEB90&amp;redirect_store_id=EF2301E0-1449-4F3F-A080-60348EFA384E&amp;lp_asin=B08F9JRDSY&amp;ref_=ast_bln&amp;store_ref=bl_ast_dp_brandLogo_sto" TargetMode="External"/><Relationship Id="rId580" Type="http://schemas.openxmlformats.org/officeDocument/2006/relationships/hyperlink" Target="https://docs.google.com/document/d/13O9T4VnyOYDVlHLS-mqd-U8DXiie45sortsxkgKJKGM/edit" TargetMode="External"/><Relationship Id="rId1175" Type="http://schemas.openxmlformats.org/officeDocument/2006/relationships/hyperlink" Target="https://m.media-amazon.com/images/I/61Ti079Xa-L._AC_SL1500_.jpg" TargetMode="External"/><Relationship Id="rId587" Type="http://schemas.openxmlformats.org/officeDocument/2006/relationships/hyperlink" Target="https://docs.google.com/document/d/132MKNxTTzu83FwKI6j04AMzfwBigdrJLV7t-whmG6eQ" TargetMode="External"/><Relationship Id="rId1176" Type="http://schemas.openxmlformats.org/officeDocument/2006/relationships/hyperlink" Target="https://www.buyitforlifeproducts.com/?post_type=bifl-product&amp;p=6060" TargetMode="External"/><Relationship Id="rId586" Type="http://schemas.openxmlformats.org/officeDocument/2006/relationships/hyperlink" Target="https://amzn.to/45f98Hy" TargetMode="External"/><Relationship Id="rId1177" Type="http://schemas.openxmlformats.org/officeDocument/2006/relationships/hyperlink" Target="https://www.amazon.com/Manfrotto-Universal-Smartphone-Videography-MKPIXICLMII-BK/dp/B0BQN7CMDJ/ref=sr_1_3?crid=1NYAGIJ8OGMJP&amp;dib=eyJ2IjoiMSJ9.l6D6tZ4aHOaW_VkgXA_vfnrXysq7yzIe_FTzWbsbDdLo_j-HQqFhLwtgCbxLDz1gdEsrpZgbraiB573xYrlvT3kfSqZbW5giaVY1L97pfSd5q_Ryb2ZMeuGM2u67nI87M8LvUPtZ1VCIDo_XACvuywRIVYc04rwlW5wZw4xlPo1nhdKu8UhpEY4YCTFijwHydWwTF2PfM_M54SpaFZjTapdwbSdTRnK1cOgY4cbCmPc.4QfkHIq_cRq77XV14XfPfeH7fv0FIpu0hm6boGnaVeQ&amp;dib_tag=se&amp;keywords=Manfrotto%2BMini%2BPhone%2BTripod%2Bfor%2BVideo%2FVlogging&amp;qid=1754668506&amp;sprefix=manfrotto%2Bmini%2Bphone%2Btripod%2Bfor%2Bvideo%2Fvlogging%2Caps%2C400&amp;sr=8-3&amp;th=1" TargetMode="External"/><Relationship Id="rId585" Type="http://schemas.openxmlformats.org/officeDocument/2006/relationships/hyperlink" Target="https://www.amazon.com/dp/B00JN3FGA4" TargetMode="External"/><Relationship Id="rId1178" Type="http://schemas.openxmlformats.org/officeDocument/2006/relationships/hyperlink" Target="https://amzn.to/4lmT1xD" TargetMode="External"/><Relationship Id="rId584" Type="http://schemas.openxmlformats.org/officeDocument/2006/relationships/hyperlink" Target="https://m.media-amazon.com/images/I/51cdVnJeF6L._AC_SL1000_.jpg" TargetMode="External"/><Relationship Id="rId1179" Type="http://schemas.openxmlformats.org/officeDocument/2006/relationships/hyperlink" Target="https://docs.google.com/document/d/1CuRfSLTRe_oRGf_VjK3QuQruFiSERo9N6s8WIeND1C8" TargetMode="External"/><Relationship Id="rId1169" Type="http://schemas.openxmlformats.org/officeDocument/2006/relationships/hyperlink" Target="https://docs.google.com/document/d/1p55JQiltbDfh-kfbBGRsLGNc-nZ_QUpLE9H7I1QXX5g/edit" TargetMode="External"/><Relationship Id="rId579" Type="http://schemas.openxmlformats.org/officeDocument/2006/relationships/hyperlink" Target="https://docs.google.com/document/d/1Chha2JrEgf3ScF2lI7q3X4y_BjDkCZQ3rwJpTUMKc2A/edit" TargetMode="External"/><Relationship Id="rId578" Type="http://schemas.openxmlformats.org/officeDocument/2006/relationships/hyperlink" Target="https://docs.google.com/document/d/1kBPEu5q9L-KSgHFAD87fmO8JxUG6OgiyqLuwFAvk45A" TargetMode="External"/><Relationship Id="rId577" Type="http://schemas.openxmlformats.org/officeDocument/2006/relationships/hyperlink" Target="https://amzn.to/458U9Aq" TargetMode="External"/><Relationship Id="rId2490" Type="http://schemas.openxmlformats.org/officeDocument/2006/relationships/hyperlink" Target="https://docs.google.com/document/d/1nUoJ2HcuVGbwkoPev4Ae0axhjnpDMl6E-NkF7HuNbd8" TargetMode="External"/><Relationship Id="rId1160" Type="http://schemas.openxmlformats.org/officeDocument/2006/relationships/hyperlink" Target="https://docs.google.com/document/d/1gYr4KudrXh558doWXkmQbIj6unAfOM99hSvIyxUCGJs/edit" TargetMode="External"/><Relationship Id="rId2491" Type="http://schemas.openxmlformats.org/officeDocument/2006/relationships/hyperlink" Target="https://docs.google.com/document/d/1zGo0fp79jWmZ8-EtRYchlXeF3ytPMfPC_tt8JW7_Xv8/edit" TargetMode="External"/><Relationship Id="rId572" Type="http://schemas.openxmlformats.org/officeDocument/2006/relationships/hyperlink" Target="https://www.thrunite.com/" TargetMode="External"/><Relationship Id="rId1161" Type="http://schemas.openxmlformats.org/officeDocument/2006/relationships/hyperlink" Target="https://www.manfrotto.com/us-en/" TargetMode="External"/><Relationship Id="rId2492" Type="http://schemas.openxmlformats.org/officeDocument/2006/relationships/hyperlink" Target="https://docs.google.com/document/d/1bzAOyEpFWf6vxTCBVYgsQQRizoI50L5tCFTNS_F9Ixc/edit" TargetMode="External"/><Relationship Id="rId571" Type="http://schemas.openxmlformats.org/officeDocument/2006/relationships/hyperlink" Target="https://docs.google.com/document/d/1mRCButfwPI8t4omn3mAASGUQdInqte_dTQX5Z-Y6UIk/edit" TargetMode="External"/><Relationship Id="rId1162" Type="http://schemas.openxmlformats.org/officeDocument/2006/relationships/hyperlink" Target="https://docs.google.com/document/d/10L02id2rW9d_WwGqHhZKAMkWKfSeD2GzVbHzFBfn5iM/edit" TargetMode="External"/><Relationship Id="rId2493" Type="http://schemas.openxmlformats.org/officeDocument/2006/relationships/hyperlink" Target="https://docs.google.com/document/d/1RvInBfKmjtQstVQOkQDH2D_eBEowEEaUpHVL2uqAKvQ/edit" TargetMode="External"/><Relationship Id="rId570" Type="http://schemas.openxmlformats.org/officeDocument/2006/relationships/hyperlink" Target="https://docs.google.com/document/d/1_u4Hxyxay0Qo2_MqNnhmGnYMwPhA_3SV42EwbwFOAUk/edit" TargetMode="External"/><Relationship Id="rId1163" Type="http://schemas.openxmlformats.org/officeDocument/2006/relationships/hyperlink" Target="https://www.amazon.com/stores/Manfrotto/page/EF2301E0-1449-4F3F-A080-60348EFA384E?is_byline_deeplink=true&amp;deeplink=5D8DD5FE-3F83-43C8-811B-85EE05D00F04&amp;redirect_store_id=EF2301E0-1449-4F3F-A080-60348EFA384E&amp;lp_asin=B0772WLSHZ&amp;ref_=ast_bln&amp;store_ref=bl_ast_dp_brandLogo_sto" TargetMode="External"/><Relationship Id="rId2494" Type="http://schemas.openxmlformats.org/officeDocument/2006/relationships/hyperlink" Target="https://www.amazon.com/Stabila/b/ref=bl_dp_s_web_20770372011?ie=UTF8&amp;node=20770372011&amp;field-lbr_brands_browse-bin=Stabila" TargetMode="External"/><Relationship Id="rId1164" Type="http://schemas.openxmlformats.org/officeDocument/2006/relationships/hyperlink" Target="https://m.media-amazon.com/images/I/61fShGMPYML._AC_SL1500_.jpg" TargetMode="External"/><Relationship Id="rId2495" Type="http://schemas.openxmlformats.org/officeDocument/2006/relationships/hyperlink" Target="https://m.media-amazon.com/images/I/61e0jtTlNwL._AC_SL1000_.jpg" TargetMode="External"/><Relationship Id="rId576" Type="http://schemas.openxmlformats.org/officeDocument/2006/relationships/hyperlink" Target="https://www.amazon.com/dp/B002B56CUY" TargetMode="External"/><Relationship Id="rId1165" Type="http://schemas.openxmlformats.org/officeDocument/2006/relationships/hyperlink" Target="https://www.buyitforlifeproducts.com/?post_type=bifl-product&amp;p=6046" TargetMode="External"/><Relationship Id="rId2496" Type="http://schemas.openxmlformats.org/officeDocument/2006/relationships/hyperlink" Target="https://www.amazon.com/Tripp-Lite-Protector-Right-Angle-ISOBAR8ULTRA/dp/B0000511U7?th=1&amp;amp;linkCode=ll1&amp;amp;tag=buyitforlife08-20&amp;amp;linkId=b6a96df014e193b286022e7c17889828&amp;amp;language=en_US&amp;amp;ref_=as_li_ss_tl" TargetMode="External"/><Relationship Id="rId575" Type="http://schemas.openxmlformats.org/officeDocument/2006/relationships/hyperlink" Target="https://m.media-amazon.com/images/I/61drrKhJF4L._AC_SL1500_.jpg" TargetMode="External"/><Relationship Id="rId1166" Type="http://schemas.openxmlformats.org/officeDocument/2006/relationships/hyperlink" Target="https://www.amazon.com/Manfrotto-Befree-3-Way-Live-4-Section/dp/B08F9JRDSY/ref=sr_1_1?crid=1E554TIWCYG94&amp;dib=eyJ2IjoiMSJ9.6xIaIZi9dmw77EuhsaBE8UsDOqa62YqX1BabBIuvC8Ty3IOfUeSv05oV4MewKWQ8iUnQo0glkr0TrpdLNBb6iGnO_yG5O6Xwg84s2MLoX4_UNCNMcMGzFrUMxK0jdRc9Fpi6rTAIz_Ujn26xoYWXq9rdTv4bzdPP4J-rt7ujSuwrWQHGoukMM4RglM7Is6BCJUqudmwsAYqzEGmmlAO5c6_kzsZtgkQ5P_kF2Qe7EuU.zYY352Cgx4qBcK4sddAtME0H7EJuxzW1JIkk4ca_SMc&amp;dib_tag=se&amp;keywords=Manfrotto%2BBefree%2B3-Way%2BCamera%2BTripod&amp;qid=1754668443&amp;sprefix=manfrotto%2Bbefree%2B3-way%2Bcamera%2Btripod%2Caps%2C395&amp;sr=8-1&amp;th=1" TargetMode="External"/><Relationship Id="rId2497" Type="http://schemas.openxmlformats.org/officeDocument/2006/relationships/hyperlink" Target="https://amzn.to/3Ih1vsX" TargetMode="External"/><Relationship Id="rId574" Type="http://schemas.openxmlformats.org/officeDocument/2006/relationships/hyperlink" Target="https://www.amazon.com/stores/ThruNite/page/18B3D79C-AD8C-49E3-A9F4-4489BCBD6C78?is_byline_deeplink=true&amp;deeplink=4E547FD4-7CFA-4EF4-B4E7-0FA0C4EC06B2&amp;redirect_store_id=18B3D79C-AD8C-49E3-A9F4-4489BCBD6C78&amp;lp_asin=B08H1NTK82&amp;ref_=ast_bln&amp;store_ref=bl_ast_dp_brandLogo_sto" TargetMode="External"/><Relationship Id="rId1167" Type="http://schemas.openxmlformats.org/officeDocument/2006/relationships/hyperlink" Target="https://amzn.to/41xfNMj" TargetMode="External"/><Relationship Id="rId2498" Type="http://schemas.openxmlformats.org/officeDocument/2006/relationships/hyperlink" Target="https://docs.google.com/document/d/1gvT1cm3jIbANjGtY0C1NO9KtMjy_AXokIpA7rEAoupk" TargetMode="External"/><Relationship Id="rId573" Type="http://schemas.openxmlformats.org/officeDocument/2006/relationships/hyperlink" Target="https://docs.google.com/document/d/1wqaO2ANbsBA5WDLgIo7dWbbyOMRcIo2BH3G0u22Remo/edit" TargetMode="External"/><Relationship Id="rId1168" Type="http://schemas.openxmlformats.org/officeDocument/2006/relationships/hyperlink" Target="https://docs.google.com/document/d/1V0rvZgetItSn_MSVEtICwHOh5UHnPeAl3CWaq0xJxSo" TargetMode="External"/><Relationship Id="rId2499" Type="http://schemas.openxmlformats.org/officeDocument/2006/relationships/hyperlink" Target="https://docs.google.com/document/d/1UbwkWWbpxVi_7ddD9FI8JSllhPhlJ1m73tWLe2GAVtY/edit" TargetMode="External"/><Relationship Id="rId1190" Type="http://schemas.openxmlformats.org/officeDocument/2006/relationships/hyperlink" Target="https://docs.google.com/document/d/14c6AxcpwWkxdIFJXL-o0YzooJs6aQVVCBQBH1QwLgN8" TargetMode="External"/><Relationship Id="rId1191" Type="http://schemas.openxmlformats.org/officeDocument/2006/relationships/hyperlink" Target="https://docs.google.com/document/d/1e1Z-k6hikt1mIgpWZP4_E29X0WFD82eV5CWNDkDRBUs/edit" TargetMode="External"/><Relationship Id="rId1192" Type="http://schemas.openxmlformats.org/officeDocument/2006/relationships/hyperlink" Target="https://docs.google.com/document/d/15f0RsduMN0YwTGuuv0fvMp1RVyyjcaqg2hECbbNAZ34/edit" TargetMode="External"/><Relationship Id="rId1193" Type="http://schemas.openxmlformats.org/officeDocument/2006/relationships/hyperlink" Target="https://docs.google.com/document/d/18DTCDd_CshmF3Xce0QqBSPGGrE2d2j3IDtMTU0ETDDc/edit" TargetMode="External"/><Relationship Id="rId1194" Type="http://schemas.openxmlformats.org/officeDocument/2006/relationships/hyperlink" Target="https://www.ironlace.com/" TargetMode="External"/><Relationship Id="rId1195" Type="http://schemas.openxmlformats.org/officeDocument/2006/relationships/hyperlink" Target="https://docs.google.com/document/d/1fj9_iGVhb_L8ImigXGjzZdTEYBYBcUqlvGrqzS7ZLr0/edit" TargetMode="External"/><Relationship Id="rId1196" Type="http://schemas.openxmlformats.org/officeDocument/2006/relationships/hyperlink" Target="https://www.amazon.com/stores/IRONLACE/page/7F328A56-AA11-41E5-BDCE-BF7530E7B547?lp_asin=B00AK8HBPE&amp;ref_=ast_bln&amp;store_ref=bl_ast_dp_brandLogo_sto" TargetMode="External"/><Relationship Id="rId1197" Type="http://schemas.openxmlformats.org/officeDocument/2006/relationships/hyperlink" Target="https://m.media-amazon.com/images/I/81D+JObnUyL._AC_SL1500_.jpg" TargetMode="External"/><Relationship Id="rId1198" Type="http://schemas.openxmlformats.org/officeDocument/2006/relationships/hyperlink" Target="https://www.buyitforlifeproducts.com/?post_type=bifl-product&amp;p=6079" TargetMode="External"/><Relationship Id="rId1199" Type="http://schemas.openxmlformats.org/officeDocument/2006/relationships/hyperlink" Target="https://www.amazon.com/Fisher-Space-Pen-Ballpoint-M4RAW/dp/B071V2T7GS/ref=sr_1_3?crid=2W3FKUHHVLBLN&amp;dib=eyJ2IjoiMSJ9.FIUuRlAV5pgSSrgPk8VSiSar2iMio295hRSMBAxcfwQ4xfNzJan8TrtQmUaMRKBd86vIWVcVbUUKpoTUcbG6BHp4q49tpyHbnf8jRkZ28eZgAn0aJkw73bBn6a0gWyF-hThVa62181QQV1OFgAjhnFj4_f1ulT_21hQ-TDRBZtYwi92ZjpbrjGumndFUIUC-6ZfIbvY8xovNcpKmIrahBhYLWEdfoH920nOG1XP8ClcOF5IhbdiVszSy7Rc0Ll7jbJcbobpFqxQA28nOLKigCnKe2RNZgWRqAoWSBkFmIn4.5Z7OVRPMnZhupN2X1ATCB6mUSy8ZAvsH-Q4NAtEygEw&amp;dib_tag=se&amp;keywords=Fisher%2BSpace%2BPen%2BRaw%2BBrass%2BBullet%2BPen&amp;qid=1754668769&amp;sprefix=fisher%2Bspace%2Bpen%2Braw%2Bbrass%2Bbullet%2Bpen%2Caps%2C791&amp;sr=8-3&amp;th=1" TargetMode="External"/><Relationship Id="rId599" Type="http://schemas.openxmlformats.org/officeDocument/2006/relationships/hyperlink" Target="https://docs.google.com/document/d/16Fg1OKY7HAuyIdbsLKcwnsept0f5xxGro9QYzvumvSo/edit" TargetMode="External"/><Relationship Id="rId1180" Type="http://schemas.openxmlformats.org/officeDocument/2006/relationships/hyperlink" Target="https://docs.google.com/document/d/1siKhC5ow56Z7hsMLaZk3NCbUPDgVrgz4qb7hVkoSyj4/edit" TargetMode="External"/><Relationship Id="rId1181" Type="http://schemas.openxmlformats.org/officeDocument/2006/relationships/hyperlink" Target="https://docs.google.com/document/d/1tXez9S6ho5g34IqAXLJLfJO71vgpl94gXhhNezp-izo/edit" TargetMode="External"/><Relationship Id="rId1182" Type="http://schemas.openxmlformats.org/officeDocument/2006/relationships/hyperlink" Target="https://docs.google.com/document/d/1GXjWuDr3eKhJgHDkHGKZOarGMWsOB7GhEBhzj1qhymw/edit" TargetMode="External"/><Relationship Id="rId594" Type="http://schemas.openxmlformats.org/officeDocument/2006/relationships/hyperlink" Target="https://m.media-amazon.com/images/I/610VdZVJm7L._AC_SL1000_.jpg" TargetMode="External"/><Relationship Id="rId1183" Type="http://schemas.openxmlformats.org/officeDocument/2006/relationships/hyperlink" Target="https://www.manfrotto.com/us-en/" TargetMode="External"/><Relationship Id="rId593" Type="http://schemas.openxmlformats.org/officeDocument/2006/relationships/hyperlink" Target="https://www.amazon.com/stores/Stanley/page/731E5307-00AD-426E-83EF-BB9ECD2C0E9D?lp_asin=B00JN3FGA4&amp;ref_=ast_bln&amp;store_ref=bl_ast_dp_brandLogo_sto" TargetMode="External"/><Relationship Id="rId1184" Type="http://schemas.openxmlformats.org/officeDocument/2006/relationships/hyperlink" Target="https://docs.google.com/document/d/1XaNcUj7KoHz3D-fMpHHzJZ--u2Xta0T3dBoMNflmxJo/edit" TargetMode="External"/><Relationship Id="rId592" Type="http://schemas.openxmlformats.org/officeDocument/2006/relationships/hyperlink" Target="https://docs.google.com/document/d/1nsJYCUpsxYH-NFpEC4HM8tC9zMU4u5W63IqQttJnPq8/edit" TargetMode="External"/><Relationship Id="rId1185" Type="http://schemas.openxmlformats.org/officeDocument/2006/relationships/hyperlink" Target="https://www.amazon.com/stores/Manfrotto/page/EF2301E0-1449-4F3F-A080-60348EFA384E?is_byline_deeplink=true&amp;deeplink=B799EB28-2C91-42AF-99BF-EB002DAED6F4&amp;redirect_store_id=EF2301E0-1449-4F3F-A080-60348EFA384E&amp;lp_asin=B0BQN7CMDJ&amp;ref_=ast_bln&amp;store_ref=bl_ast_dp_brandLogo_sto" TargetMode="External"/><Relationship Id="rId591" Type="http://schemas.openxmlformats.org/officeDocument/2006/relationships/hyperlink" Target="https://www.stanleytools.com/" TargetMode="External"/><Relationship Id="rId1186" Type="http://schemas.openxmlformats.org/officeDocument/2006/relationships/hyperlink" Target="https://m.media-amazon.com/images/I/410XMoHbuPL._AC_SL1000_.jpg" TargetMode="External"/><Relationship Id="rId598" Type="http://schemas.openxmlformats.org/officeDocument/2006/relationships/hyperlink" Target="https://docs.google.com/document/d/1s2iLsSnvVPItO_36VWBfiGgUxDvNFlgaTTtj7JbNr30/edit" TargetMode="External"/><Relationship Id="rId1187" Type="http://schemas.openxmlformats.org/officeDocument/2006/relationships/hyperlink" Target="https://www.buyitforlifeproducts.com/?post_type=bifl-product&amp;p=6069" TargetMode="External"/><Relationship Id="rId597" Type="http://schemas.openxmlformats.org/officeDocument/2006/relationships/hyperlink" Target="https://docs.google.com/document/d/1og5XldQHeGjO7puStG5g7dXmiNxKnvm_zm2dCTxORcw" TargetMode="External"/><Relationship Id="rId1188" Type="http://schemas.openxmlformats.org/officeDocument/2006/relationships/hyperlink" Target="https://www.amazon.com/Unbreakable-Extra-Heavy-Shoelaces-72/dp/B00AK9EYOY/ref=sr_1_2?crid=1SZ0IZIQRW2TE&amp;dib=eyJ2IjoiMSJ9.1_x_MYxHnNvLozefuZ4QY1_YmAAg8L2brm7Gy9EPdTUqSdgLUoKkNBWS6obNYSJsGH3BO30mu5c6Wkx31m65GvQGH0TnC477WwihYw31JYaYJxMD5wlowW0tRAdFql1rIG9NX7ueHIADY09fUFexAxwQCdf6tCC3Pao5qPsnx6kGBLvomwWDg_l8f8OKniaDZJ1SclrJ-ia24hUzHALO5BgsdWgt5N9rB7JOWM1qk8mPBJrgoRACQWp2ZGz7vCAtG3Axyfv2q2gEjTNqFu5Eh8cfi7vTVsPeGJvFuEBs1wg.63k_WqNUqJ_MsoZj5QlEoOF6CotPehh15PawRrc_Rb8&amp;dib_tag=se&amp;keywords=Ironlace%2BUnbreakable%2BShoe%2FBoot%2BLaces&amp;qid=1754668611&amp;sprefix=ironlace%2Bunbreakable%2Bshoe%2Fboot%2Blaces%2Caps%2C396&amp;sr=8-2&amp;th=1" TargetMode="External"/><Relationship Id="rId596" Type="http://schemas.openxmlformats.org/officeDocument/2006/relationships/hyperlink" Target="https://amzn.to/4fnHg8O" TargetMode="External"/><Relationship Id="rId1189" Type="http://schemas.openxmlformats.org/officeDocument/2006/relationships/hyperlink" Target="https://amzn.to/47jZKFg" TargetMode="External"/><Relationship Id="rId595" Type="http://schemas.openxmlformats.org/officeDocument/2006/relationships/hyperlink" Target="https://www.amazon.com/dp/B00YSRG00K" TargetMode="External"/><Relationship Id="rId1136" Type="http://schemas.openxmlformats.org/officeDocument/2006/relationships/hyperlink" Target="https://docs.google.com/document/d/1YB69BiHNXKFs00nR_cPZX_yHhM7Jm3-0jt9a15054yY/edit" TargetMode="External"/><Relationship Id="rId2467" Type="http://schemas.openxmlformats.org/officeDocument/2006/relationships/hyperlink" Target="https://www.amazon.com/stores/Hakko/page/46805877-04FA-4F80-8333-1C660DC20603?is_byline_deeplink=true&amp;deeplink=46805877-04FA-4F80-8333-1C660DC20603&amp;redirect_store_id=46805877-04FA-4F80-8333-1C660DC20603&amp;lp_asin=B00ANZRT4M&amp;ref_=ast_bln&amp;store_ref=bl_ast_dp_brandLogo_sto" TargetMode="External"/><Relationship Id="rId3799" Type="http://schemas.openxmlformats.org/officeDocument/2006/relationships/hyperlink" Target="https://m.media-amazon.com/images/I/61Kd05RoGUL._AC_SL1500_.jpg" TargetMode="External"/><Relationship Id="rId1137" Type="http://schemas.openxmlformats.org/officeDocument/2006/relationships/hyperlink" Target="https://docs.google.com/document/d/1Qou_hF1_YULO1NXEFDB7X3orZdZMxV6UQbuLG3j_df0/edit" TargetMode="External"/><Relationship Id="rId2468" Type="http://schemas.openxmlformats.org/officeDocument/2006/relationships/hyperlink" Target="https://m.media-amazon.com/images/I/51KMr6jzhmL._SL1024_.jpg" TargetMode="External"/><Relationship Id="rId3798" Type="http://schemas.openxmlformats.org/officeDocument/2006/relationships/hyperlink" Target="https://www.amazon.com/Mac-Knife/b/ref=bl_dp_s_web_3034331011?ie=UTF8&amp;node=3034331011&amp;field-lbr_brands_browse-bin=Mac+Knife" TargetMode="External"/><Relationship Id="rId1138" Type="http://schemas.openxmlformats.org/officeDocument/2006/relationships/hyperlink" Target="https://docs.google.com/document/d/1xVTlgv0bhaIKtSOuhP1JGR1a625gq1l2ZxAfwjXe8lw/edit" TargetMode="External"/><Relationship Id="rId2469" Type="http://schemas.openxmlformats.org/officeDocument/2006/relationships/hyperlink" Target="https://m.media-amazon.com/images/I/51KMr6jzhmL._SL1024_.jpg" TargetMode="External"/><Relationship Id="rId1139" Type="http://schemas.openxmlformats.org/officeDocument/2006/relationships/hyperlink" Target="https://www.all-clad.com/" TargetMode="External"/><Relationship Id="rId547" Type="http://schemas.openxmlformats.org/officeDocument/2006/relationships/hyperlink" Target="https://m.media-amazon.com/images/I/61O+2GulDNL._AC_SL1500_.jpg" TargetMode="External"/><Relationship Id="rId546" Type="http://schemas.openxmlformats.org/officeDocument/2006/relationships/hyperlink" Target="https://www.amazon.com/stores/Brother/page/58E485F4-8051-43F5-ABD0-6DFB8E4327B5?is_byline_deeplink=true&amp;deeplink=F319A97F-C67A-498A-A94D-0407DDAF3617&amp;redirect_store_id=58E485F4-8051-43F5-ABD0-6DFB8E4327B5&amp;lp_asin=B000JQM1DE&amp;ref_=ast_bln&amp;store_ref=bl_ast_dp_brandLogo_sto" TargetMode="External"/><Relationship Id="rId545" Type="http://schemas.openxmlformats.org/officeDocument/2006/relationships/hyperlink" Target="https://docs.google.com/document/d/1SYJSVVfiiko3Jc3IaSqsxCqvU-s22aW7JVKFNgHfCfQ/edit" TargetMode="External"/><Relationship Id="rId544" Type="http://schemas.openxmlformats.org/officeDocument/2006/relationships/hyperlink" Target="http://www.brother.com" TargetMode="External"/><Relationship Id="rId549" Type="http://schemas.openxmlformats.org/officeDocument/2006/relationships/hyperlink" Target="https://amzn.to/3UN49cq" TargetMode="External"/><Relationship Id="rId548" Type="http://schemas.openxmlformats.org/officeDocument/2006/relationships/hyperlink" Target="https://www.amazon.com/dp/B0007QCQGI" TargetMode="External"/><Relationship Id="rId3791" Type="http://schemas.openxmlformats.org/officeDocument/2006/relationships/hyperlink" Target="https://m.media-amazon.com/images/I/61XmuBPYloL._AC_SL1500_.jpg" TargetMode="External"/><Relationship Id="rId2460" Type="http://schemas.openxmlformats.org/officeDocument/2006/relationships/hyperlink" Target="https://www.amazon.com/Hakko-FX888D-23BY-Digital-Soldering-Station/dp/B00ANZRT4M?&amp;amp;linkCode=ll1&amp;amp;tag=buyitforlife08-20&amp;amp;linkId=8e3ba63be5d6ab736c087796863abd5f&amp;amp;language=en_US&amp;amp;ref_=as_li_ss_tl" TargetMode="External"/><Relationship Id="rId3790" Type="http://schemas.openxmlformats.org/officeDocument/2006/relationships/hyperlink" Target="https://www.amazon.com/stores/GlobalCutlery/page/89F891B7-D8A9-42B5-B174-8C08582B5DA4?lp_asin=B00005OL44&amp;ref_=ast_bln&amp;store_ref=bl_ast_dp_brandLogo_sto" TargetMode="External"/><Relationship Id="rId1130" Type="http://schemas.openxmlformats.org/officeDocument/2006/relationships/hyperlink" Target="https://www.amazon.com/stores/Zeroll/page/06BBBEB8-97BE-44F7-A063-90EB8804A3DD?is_byline_deeplink=true&amp;deeplink=4A5290E7-D16D-47F1-981F-B25CD11BF449&amp;redirect_store_id=06BBBEB8-97BE-44F7-A063-90EB8804A3DD&amp;lp_asin=B0002U34F6&amp;ref_=ast_bln&amp;store_ref=bl_ast_dp_brandLogo_sto" TargetMode="External"/><Relationship Id="rId2461" Type="http://schemas.openxmlformats.org/officeDocument/2006/relationships/hyperlink" Target="https://amzn.to/4oiDEIy" TargetMode="External"/><Relationship Id="rId3793" Type="http://schemas.openxmlformats.org/officeDocument/2006/relationships/hyperlink" Target="https://amzn.to/3Kr9UuJ" TargetMode="External"/><Relationship Id="rId1131" Type="http://schemas.openxmlformats.org/officeDocument/2006/relationships/hyperlink" Target="https://m.media-amazon.com/images/I/81FAgmm4yhL._AC_SL1500_.jpg" TargetMode="External"/><Relationship Id="rId2462" Type="http://schemas.openxmlformats.org/officeDocument/2006/relationships/hyperlink" Target="https://docs.google.com/document/d/1FYuXEP0cKkEvOgjTjj06gqCWJx6G5Oulx1yxR-gbUjI" TargetMode="External"/><Relationship Id="rId3792" Type="http://schemas.openxmlformats.org/officeDocument/2006/relationships/hyperlink" Target="https://www.amazon.com/Mac-Knife-Professional-Hollow-8-Inch/dp/B000N5H2XU/ref=sr_1_6?crid=MB0OWSS26O1E&amp;dib=eyJ2IjoiMSJ9.0mXnHeKjoNuBWzgNjTfy-OMiUrCXYWQYtaXAC8-l9Yfjy01jI7vPY_lZuvgwU2gV4bI6dvl8jPXuc8f8iSRlGQlLchyrwg4gvF79zb1dw-J71YI7_CpNhsoA-iyDt90RY-_aCSBSGNxwz35irn_VZzj_ZqbgTQT51qeE6m2qLfrVsEoV5cFAP-X1YNIg7W03Ce0vIIeCiKGcYWlCKgcOprbLM91Mmu_vyl41RtEFPi198-_Xg1LWOK3TRFbgmT32d8hUVAsXBEEAbSUtwPejBTLnC1KoHOBazb-Hz4-n1AE.tS95Exr-LagEdn-Yxbq_Yb15QccNPMkZ7w9a2QJx2fI&amp;dib_tag=se&amp;keywords=Mac+Professional+MTH-80+Gyuto&amp;qid=1764521311&amp;sprefix=mac+professional+mth-80+gyuto%2Caps%2C651&amp;sr=8-6" TargetMode="External"/><Relationship Id="rId543" Type="http://schemas.openxmlformats.org/officeDocument/2006/relationships/hyperlink" Target="https://docs.google.com/document/d/1dzWMRxGgceQW0fHitjvf3RxUahlv43Jjt3RRh3OMJ-g/edit" TargetMode="External"/><Relationship Id="rId1132" Type="http://schemas.openxmlformats.org/officeDocument/2006/relationships/hyperlink" Target="https://www.buyitforlifeproducts.com/?post_type=bifl-product&amp;p=6022" TargetMode="External"/><Relationship Id="rId2463" Type="http://schemas.openxmlformats.org/officeDocument/2006/relationships/hyperlink" Target="https://docs.google.com/document/d/1-ppdLa-Ft8CVAZq5wQ-f2rPL6rrutZUfQ7f-1x_6Jbo/edit" TargetMode="External"/><Relationship Id="rId3795" Type="http://schemas.openxmlformats.org/officeDocument/2006/relationships/hyperlink" Target="https://docs.google.com/document/d/1zxIIqoI5gdETsuVeF9bsVD3O-YkFUoThKPLIQ56SYRA/edit" TargetMode="External"/><Relationship Id="rId542" Type="http://schemas.openxmlformats.org/officeDocument/2006/relationships/hyperlink" Target="https://docs.google.com/document/d/1aFZEbI3L-s58RH63yoIhYjtWmHkeglbo5aLMlvdcMRU/edit" TargetMode="External"/><Relationship Id="rId1133" Type="http://schemas.openxmlformats.org/officeDocument/2006/relationships/hyperlink" Target="https://www.amazon.com/All-Clad-Stainless-Measuring-Cookware-4-Piece/dp/B0001ACKX4/ref=sr_1_6?crid=1820JTEBIT6RF&amp;dib=eyJ2IjoiMSJ9.7LqLasw2OmqaWlILY4LDIlkWN2U0P73UWPdqY9renWFp5k4xDNPcafs-Ed6SK9fN2vZJiVF96Gce5m5NSarg0Cewgsdohrf93J-jMtVU7qpo73zzlxUl-UIph22VhBCsr8X-EurIAiQ4lChkXQEHio81m2k1eqWfWu8GIatiVOVKBqYqhz5kH-h9ZEVXw2p9o36OFRr6zyKcq783z7wS5CONs9C3k4vTJF2pkVGaZASFiaAKVtVJNvh0T05-kmB1NxZiaYr8xzvkgVT13SGM2CK3Hx-Uz_8vK6bf5u5CvJs.y1wjNXwXlYP_vmypbTe49Swc_TlIWQf2iIjQRfrwky4&amp;dib_tag=se&amp;keywords=All-Clad+Measuring+Spoons&amp;qid=1754668071&amp;sprefix=all-clad+measuring+spoons%2Caps%2C684&amp;sr=8-6" TargetMode="External"/><Relationship Id="rId2464" Type="http://schemas.openxmlformats.org/officeDocument/2006/relationships/hyperlink" Target="https://docs.google.com/document/d/1qCAQEauv_OGIYYBCzzp2gCBuTDYnAW0vJPZjubvJhls/edit" TargetMode="External"/><Relationship Id="rId3794" Type="http://schemas.openxmlformats.org/officeDocument/2006/relationships/hyperlink" Target="https://docs.google.com/document/d/18s838WhhGWhkR5sA11ztIyVu-79VPj-Nv-uGkrbuR4o" TargetMode="External"/><Relationship Id="rId541" Type="http://schemas.openxmlformats.org/officeDocument/2006/relationships/hyperlink" Target="https://docs.google.com/document/d/1cYbcGK3KejkuPAn5cBpa-y3m5MxBcQLCjSdurfFMnus/edit" TargetMode="External"/><Relationship Id="rId1134" Type="http://schemas.openxmlformats.org/officeDocument/2006/relationships/hyperlink" Target="https://amzn.to/458RXJ7" TargetMode="External"/><Relationship Id="rId2465" Type="http://schemas.openxmlformats.org/officeDocument/2006/relationships/hyperlink" Target="https://docs.google.com/document/d/1G7JCEkDFgiSH4W17tdQHiWV27DDpLlkdxJvEYWd2EY0/edit" TargetMode="External"/><Relationship Id="rId3797" Type="http://schemas.openxmlformats.org/officeDocument/2006/relationships/hyperlink" Target="https://docs.google.com/document/d/1WNAF6daQMsXFj4Qhd_nZ4WLyx9m_fuTZXh3DktBR0Os/edit" TargetMode="External"/><Relationship Id="rId540" Type="http://schemas.openxmlformats.org/officeDocument/2006/relationships/hyperlink" Target="https://docs.google.com/document/d/16YSOBag_t5CKiFQ-CL90Fu-Q4l0sNsjKThZeQ7A9XyM" TargetMode="External"/><Relationship Id="rId1135" Type="http://schemas.openxmlformats.org/officeDocument/2006/relationships/hyperlink" Target="https://docs.google.com/document/d/1-TxOeGYH2637DqaOAGBKd4OjaJrbUnMOa2bN-3fbfgk" TargetMode="External"/><Relationship Id="rId2466" Type="http://schemas.openxmlformats.org/officeDocument/2006/relationships/hyperlink" Target="https://docs.google.com/document/d/14nZ4l4YBE1oalX_Y0--3ZSC-CEe2xj23RHMF-_B1Fy0/edit" TargetMode="External"/><Relationship Id="rId3796" Type="http://schemas.openxmlformats.org/officeDocument/2006/relationships/hyperlink" Target="https://docs.google.com/document/d/1UMhy-2dRZbCBi3LsjIdcyXb6wBgT1y1DIVXvEQD15d4/edit" TargetMode="External"/><Relationship Id="rId1125" Type="http://schemas.openxmlformats.org/officeDocument/2006/relationships/hyperlink" Target="https://docs.google.com/document/d/1r_1ANutJ0Ex70NQBtxkujXlvwmFFuHveBN-SPHNhBt0/edit" TargetMode="External"/><Relationship Id="rId2456" Type="http://schemas.openxmlformats.org/officeDocument/2006/relationships/hyperlink" Target="https://docs.google.com/document/d/1TuAX6MsiCatmUpLYZVl2jiE1MZOadZTusYGkVK1wkJA/edit" TargetMode="External"/><Relationship Id="rId3788" Type="http://schemas.openxmlformats.org/officeDocument/2006/relationships/hyperlink" Target="https://docs.google.com/document/d/1i-YSuJP9gYYj0HTLPpVRPOs_hBRNDnxyRsQaLv5SthI/edit" TargetMode="External"/><Relationship Id="rId1126" Type="http://schemas.openxmlformats.org/officeDocument/2006/relationships/hyperlink" Target="https://docs.google.com/document/d/1YFxB-wHQUmQeZAPec7MKEnbEtSYf3XMXGlVXzqJDLZU/edit" TargetMode="External"/><Relationship Id="rId2457" Type="http://schemas.openxmlformats.org/officeDocument/2006/relationships/hyperlink" Target="https://docs.google.com/document/d/1rCQ8ROtBY1tHx672ZAT4s5a1MJRvwShUKxvN0Rgaopk/edit" TargetMode="External"/><Relationship Id="rId3787" Type="http://schemas.openxmlformats.org/officeDocument/2006/relationships/hyperlink" Target="https://docs.google.com/document/d/14i_HoTnBcPSdJwXpfFkZBsnfblVp00HhFqx9uepKVxY/edit" TargetMode="External"/><Relationship Id="rId1127" Type="http://schemas.openxmlformats.org/officeDocument/2006/relationships/hyperlink" Target="https://docs.google.com/document/d/1DclIAbJ-b1BP5DGhp6RXW4ZSXqkjkdjSKzxvQq_fovQ/edit" TargetMode="External"/><Relationship Id="rId2458" Type="http://schemas.openxmlformats.org/officeDocument/2006/relationships/hyperlink" Target="https://www.amazon.com/s/ref=bl_dp_s_web_0?ie=UTF8&amp;search-alias=aps&amp;field-keywords=Dylos" TargetMode="External"/><Relationship Id="rId1128" Type="http://schemas.openxmlformats.org/officeDocument/2006/relationships/hyperlink" Target="https://www.heathceramics.com" TargetMode="External"/><Relationship Id="rId2459" Type="http://schemas.openxmlformats.org/officeDocument/2006/relationships/hyperlink" Target="https://m.media-amazon.com/images/I/81CFFZ-3lvL._SL1500_.jpg" TargetMode="External"/><Relationship Id="rId3789" Type="http://schemas.openxmlformats.org/officeDocument/2006/relationships/hyperlink" Target="https://docs.google.com/document/d/1Ozm8-ZmPskF5aBtuZENJawlBQTTcxYHdYUyi7rUHgdg/edit" TargetMode="External"/><Relationship Id="rId1129" Type="http://schemas.openxmlformats.org/officeDocument/2006/relationships/hyperlink" Target="https://docs.google.com/document/d/1o1Gasbrnzs9AP72rhI7I2XPHTV5WA3Y_YRM5IR1kUBY/edit" TargetMode="External"/><Relationship Id="rId536" Type="http://schemas.openxmlformats.org/officeDocument/2006/relationships/hyperlink" Target="https://docs.google.com/document/d/1PymrpUCFcGWCXfWDI-0xSl5S10-xdd_HJ3WV6SznMsg/edit" TargetMode="External"/><Relationship Id="rId535" Type="http://schemas.openxmlformats.org/officeDocument/2006/relationships/hyperlink" Target="https://merkur-razors.com" TargetMode="External"/><Relationship Id="rId534" Type="http://schemas.openxmlformats.org/officeDocument/2006/relationships/hyperlink" Target="https://docs.google.com/document/d/1Sl9z3yagq5m1Mi84M9NTNMlF5vXk2NhnGK7hjifcjg0/edit" TargetMode="External"/><Relationship Id="rId533" Type="http://schemas.openxmlformats.org/officeDocument/2006/relationships/hyperlink" Target="https://docs.google.com/document/d/1coKD8I5-nVeHi-Pf9ZXIlMddwYRjO1mfouxHpYf9VPU/edit" TargetMode="External"/><Relationship Id="rId539" Type="http://schemas.openxmlformats.org/officeDocument/2006/relationships/hyperlink" Target="https://amzn.to/4mS5DhN" TargetMode="External"/><Relationship Id="rId538" Type="http://schemas.openxmlformats.org/officeDocument/2006/relationships/hyperlink" Target="https://www.amazon.com/dp/B000JQM1DE" TargetMode="External"/><Relationship Id="rId537" Type="http://schemas.openxmlformats.org/officeDocument/2006/relationships/hyperlink" Target="https://m.media-amazon.com/images/I/51LTMyajgpL._SL1000_.jpg" TargetMode="External"/><Relationship Id="rId3780" Type="http://schemas.openxmlformats.org/officeDocument/2006/relationships/hyperlink" Target="https://docs.google.com/document/d/18E4dwx1wF1mX9jWbj4C1Pp44bIr7mPFQt8pJx4aNrt4/edit" TargetMode="External"/><Relationship Id="rId2450" Type="http://schemas.openxmlformats.org/officeDocument/2006/relationships/hyperlink" Target="https://m.media-amazon.com/images/I/71xU9LlyJoL._AC_SL1500_.jpg" TargetMode="External"/><Relationship Id="rId3782" Type="http://schemas.openxmlformats.org/officeDocument/2006/relationships/hyperlink" Target="https://m.media-amazon.com/images/I/51UK8S05iYL._AC_SL1500_.jpg" TargetMode="External"/><Relationship Id="rId1120" Type="http://schemas.openxmlformats.org/officeDocument/2006/relationships/hyperlink" Target="https://m.media-amazon.com/images/I/51QX8v-PWkL._AC_SL1500_.jpg" TargetMode="External"/><Relationship Id="rId2451" Type="http://schemas.openxmlformats.org/officeDocument/2006/relationships/hyperlink" Target="https://www.amazon.com/Dylos-DC1100-Pro-Quality-Monitor/dp/B004AWEG0Y?&amp;amp;linkCode=ll1&amp;amp;tag=buyitforlife08-20&amp;amp;linkId=436fdd8f3e2d4c963c947e3b7f4561de&amp;amp;language=en_US&amp;amp;ref_=as_li_ss_tl" TargetMode="External"/><Relationship Id="rId3781" Type="http://schemas.openxmlformats.org/officeDocument/2006/relationships/hyperlink" Target="https://www.amazon.com/stores/Shun/page/0D536907-5B22-4F3A-A42C-D3106D3232DD?lp_asin=B0000Y7KNQ&amp;ref_=ast_bln&amp;store_ref=bl_ast_dp_brandLogo_sto" TargetMode="External"/><Relationship Id="rId532" Type="http://schemas.openxmlformats.org/officeDocument/2006/relationships/hyperlink" Target="https://docs.google.com/document/d/1Hwb-fBHZwcbSSH0uf3dYUn1FKnuhuxYj09QYyAdOVHQ/edit" TargetMode="External"/><Relationship Id="rId1121" Type="http://schemas.openxmlformats.org/officeDocument/2006/relationships/hyperlink" Target="https://www.buyitforlifeproducts.com/?post_type=bifl-product&amp;p=6013" TargetMode="External"/><Relationship Id="rId2452" Type="http://schemas.openxmlformats.org/officeDocument/2006/relationships/hyperlink" Target="https://amzn.to/3VpOP5R" TargetMode="External"/><Relationship Id="rId3784" Type="http://schemas.openxmlformats.org/officeDocument/2006/relationships/hyperlink" Target="https://amzn.to/3KnUFTi" TargetMode="External"/><Relationship Id="rId531" Type="http://schemas.openxmlformats.org/officeDocument/2006/relationships/hyperlink" Target="https://docs.google.com/document/d/16zDMKsglyHhQh0uqZS5tZ-N6IzMgENCaGQ1IbRY-Za8" TargetMode="External"/><Relationship Id="rId1122" Type="http://schemas.openxmlformats.org/officeDocument/2006/relationships/hyperlink" Target="https://www.amazon.com/Zeroll-1024-Original-Conductive-1-5-Ounce/dp/B0002U34F6/ref=sr_1_2?crid=1ZS5VHETIWSHV&amp;dib=eyJ2IjoiMSJ9.1n9NFK4xFHZxZwQQL5FxJUlP-CrWTFklX7ckb02eymzyb_iaTLmeFNwqudTjqrYJuALFMGRiBjzMR34Pk8HlOra-b4Ia1VUkhiPA67u5kxTZV4FDs846AAJUTTA-GHLpNpxbYW23-sT908ATlvm5dHw-B_35yH27LzlHXl1gJpchbcciB6j8hldfJKMg3F0leIEresD38yJBvWUJ11PGueTUy5pKq-UkTlTMNhBhB0XoxjJPoEsr-mR8Nq8oYsbBazxzoxTIlnbN9GQlicO6iweoEFDdQmROJzNy76BDx6Y.16lDoUXCoA6MieEJerHULntMX1B1p-GX6w9XULbvLvA&amp;dib_tag=se&amp;keywords=Zeroll%2BOriginal%2BIce%2BCream%2BScoop%2Bwith%2BHeat%2BConductive%2BHandle&amp;qid=1754667954&amp;sprefix=zeroll%2Boriginal%2Bice%2Bcream%2Bscoop%2Bwith%2Bheat%2Bconductive%2Bhandle%2Caps%2C707&amp;sr=8-2&amp;th=1" TargetMode="External"/><Relationship Id="rId2453" Type="http://schemas.openxmlformats.org/officeDocument/2006/relationships/hyperlink" Target="https://docs.google.com/document/d/1pgBI108Ifq1-Xj7mVBLXwA0paHmQRBLWuNi5j8YsBBs" TargetMode="External"/><Relationship Id="rId3783" Type="http://schemas.openxmlformats.org/officeDocument/2006/relationships/hyperlink" Target="https://www.amazon.com/Global-G-2-inch-Chefs-Knife/dp/B00005OL44/ref=sr_1_1?crid=2ES1ALBW2CCG8&amp;dib=eyJ2IjoiMSJ9.nCj9ZVBbn-M0FGboS_p9XwwyNXisFc91F8J6n2cvK4k7r6HCHk9fs-6EEtzaRV3JVXTy9XK7vfU97ICbfnHCSSbyjQUj4CzkD1IeSdxmIFFZuRmA-baHXY7mYNLpab-lJbBFQ8l2WF3q8DIhlW8Dse5R7jJCeJBsenpHm8jBmrEXKqoVpdZMsq_NSqg5K7qt0RGYEDLzLpRUMbKY9jxX-_wjALqGoUZ9_T7Y0nefTl7teqJEFpPm9L-QxllPYsmHgNh3LxR92urbHrdKpFLQqapH_ggvFczT8DgsNoaNNZ8.Zm5oHLawkUbLl1DGdRKEfkGPHACkuj35iwwphzGKqII&amp;dib_tag=se&amp;keywords=Global%2BG-2%2BChef%27s%2BKnife&amp;qid=1764521215&amp;sprefix=global%2Bg-2%2Bchef%27s%2Bknife%2Caps%2C709&amp;sr=8-1&amp;th=1" TargetMode="External"/><Relationship Id="rId530" Type="http://schemas.openxmlformats.org/officeDocument/2006/relationships/hyperlink" Target="https://amzn.to/4lfYhDa" TargetMode="External"/><Relationship Id="rId1123" Type="http://schemas.openxmlformats.org/officeDocument/2006/relationships/hyperlink" Target="https://amzn.to/3H37fpF" TargetMode="External"/><Relationship Id="rId2454" Type="http://schemas.openxmlformats.org/officeDocument/2006/relationships/hyperlink" Target="https://docs.google.com/document/d/1ds3WwHlouft-zaD66t4Y56Xd5KQGmRQD93Ej_AIi-mg/edit" TargetMode="External"/><Relationship Id="rId3786" Type="http://schemas.openxmlformats.org/officeDocument/2006/relationships/hyperlink" Target="https://docs.google.com/document/d/1kvPQAQyqFjWzGjqZ1Z0JJ4KGQ9dg1E4qMMHRWa_zINs/edit" TargetMode="External"/><Relationship Id="rId1124" Type="http://schemas.openxmlformats.org/officeDocument/2006/relationships/hyperlink" Target="https://docs.google.com/document/d/1FHT1tBol_x8FQCZkxKBaEIpjUuyVoQRs3S4P4W6eIvE" TargetMode="External"/><Relationship Id="rId2455" Type="http://schemas.openxmlformats.org/officeDocument/2006/relationships/hyperlink" Target="https://docs.google.com/document/d/1fEjQiJeK5FBVr_c-UD1IyzDKtWLjAJYyp12pfP4a61E/edit" TargetMode="External"/><Relationship Id="rId3785" Type="http://schemas.openxmlformats.org/officeDocument/2006/relationships/hyperlink" Target="https://docs.google.com/document/d/1ypkGtcAfaEW_ZAHkpPnNCy1_5psMzSEJ6kEwiDJuAFM" TargetMode="External"/><Relationship Id="rId1158" Type="http://schemas.openxmlformats.org/officeDocument/2006/relationships/hyperlink" Target="https://docs.google.com/document/d/1vbd8rJYlqJQDx2KWcvxhZXP8azWQTiO-voP75LZsHZ0/edit" TargetMode="External"/><Relationship Id="rId2489" Type="http://schemas.openxmlformats.org/officeDocument/2006/relationships/hyperlink" Target="https://amzn.to/4pACMAI" TargetMode="External"/><Relationship Id="rId1159" Type="http://schemas.openxmlformats.org/officeDocument/2006/relationships/hyperlink" Target="https://docs.google.com/document/d/1IxksKSDPyKWlYYlyL-oyt-WhMRUrtj5qpLK4gjCRN9c/edit" TargetMode="External"/><Relationship Id="rId569" Type="http://schemas.openxmlformats.org/officeDocument/2006/relationships/hyperlink" Target="https://docs.google.com/document/d/1SXRVa8k-oTMo2YMn46UjSWqyUUQeSpCZDO-2ucCruDw/edit" TargetMode="External"/><Relationship Id="rId568" Type="http://schemas.openxmlformats.org/officeDocument/2006/relationships/hyperlink" Target="https://docs.google.com/document/d/1lVVheUJ7XLerRnnfCAqK_uXarooyYYm6zyfd5Ua4pv8" TargetMode="External"/><Relationship Id="rId567" Type="http://schemas.openxmlformats.org/officeDocument/2006/relationships/hyperlink" Target="https://amzn.to/3HmjAFo" TargetMode="External"/><Relationship Id="rId566" Type="http://schemas.openxmlformats.org/officeDocument/2006/relationships/hyperlink" Target="https://www.amazon.com/dp/B08H1NTK82" TargetMode="External"/><Relationship Id="rId2480" Type="http://schemas.openxmlformats.org/officeDocument/2006/relationships/hyperlink" Target="https://amzn.to/4nusnoN" TargetMode="External"/><Relationship Id="rId561" Type="http://schemas.openxmlformats.org/officeDocument/2006/relationships/hyperlink" Target="https://docs.google.com/document/d/1-Dk7dLun8eNNLmCB0MFNGgbRAL2OtTrcNsQcRcfUjR8/edit" TargetMode="External"/><Relationship Id="rId1150" Type="http://schemas.openxmlformats.org/officeDocument/2006/relationships/hyperlink" Target="https://manuals.plus/category/sangean" TargetMode="External"/><Relationship Id="rId2481" Type="http://schemas.openxmlformats.org/officeDocument/2006/relationships/hyperlink" Target="https://docs.google.com/document/d/1REb3U03uVZkdoCFteXaZlP0E8NL9QfLfN7gWTIR5y60" TargetMode="External"/><Relationship Id="rId560" Type="http://schemas.openxmlformats.org/officeDocument/2006/relationships/hyperlink" Target="https://docs.google.com/document/d/19TpUct4HIYqspLEjOGWGy-Rqka6upj2pga-KffPKhb4" TargetMode="External"/><Relationship Id="rId1151" Type="http://schemas.openxmlformats.org/officeDocument/2006/relationships/hyperlink" Target="https://docs.google.com/document/d/1ii8dKZKcgvYeJmTXmZ67THeuw4mFEow3YH9UTv2ZgK4/edit" TargetMode="External"/><Relationship Id="rId2482" Type="http://schemas.openxmlformats.org/officeDocument/2006/relationships/hyperlink" Target="https://docs.google.com/document/d/1u8IsLuV1CBB0ivwUJjWTllWThWPWFgmDAEFvCZpsLqE/edit" TargetMode="External"/><Relationship Id="rId1152" Type="http://schemas.openxmlformats.org/officeDocument/2006/relationships/hyperlink" Target="https://www.amazon.com/stores/SANGEAN/page/E550CD6C-93E0-447F-B3F0-A06E71DF322F?is_byline_deeplink=true&amp;deeplink=221D05CA-BD35-47C0-B561-30105C8C9A63&amp;redirect_store_id=E550CD6C-93E0-447F-B3F0-A06E71DF322F&amp;lp_asin=B00IGXENR4&amp;ref_=ast_bln&amp;store_ref=bl_ast_dp_brandLogo_sto" TargetMode="External"/><Relationship Id="rId2483" Type="http://schemas.openxmlformats.org/officeDocument/2006/relationships/hyperlink" Target="https://docs.google.com/document/d/1CQtB6LG5vvxq2KIffCq1At8KFAdYckjK59rC3JzrVHc/edit" TargetMode="External"/><Relationship Id="rId1153" Type="http://schemas.openxmlformats.org/officeDocument/2006/relationships/hyperlink" Target="https://m.media-amazon.com/images/I/715Wr5-di9L._AC_SL1000_.jpg" TargetMode="External"/><Relationship Id="rId2484" Type="http://schemas.openxmlformats.org/officeDocument/2006/relationships/hyperlink" Target="https://docs.google.com/document/d/1EGw79FBhU2PX2m-7N4FiJmHbChvFfFfuqbo3Uyn2CVw/edit" TargetMode="External"/><Relationship Id="rId565" Type="http://schemas.openxmlformats.org/officeDocument/2006/relationships/hyperlink" Target="https://m.media-amazon.com/images/I/51W6QSBQqDL._AC_SL1000_.jpg" TargetMode="External"/><Relationship Id="rId1154" Type="http://schemas.openxmlformats.org/officeDocument/2006/relationships/hyperlink" Target="https://www.buyitforlifeproducts.com/?post_type=bifl-product&amp;p=6037" TargetMode="External"/><Relationship Id="rId2485" Type="http://schemas.openxmlformats.org/officeDocument/2006/relationships/hyperlink" Target="https://docs.google.com/document/d/1CnMhh7970QkNTeD_JoHIBv4CAPHk9Lqc4bFCAm-CIEM/edit" TargetMode="External"/><Relationship Id="rId564" Type="http://schemas.openxmlformats.org/officeDocument/2006/relationships/hyperlink" Target="https://www.amazon.com/stores/PENNFishing/page/6326E0CC-6644-490C-908D-095ABF305ABC?is_byline_deeplink=true&amp;deeplink=693D795B-6CC5-4515-BCBB-4C561E25588A&amp;redirect_store_id=6326E0CC-6644-490C-908D-095ABF305ABC&amp;lp_asin=B08BDBX9R3&amp;ref_=ast_bln&amp;store_ref=bl_ast_dp_brandLogo_sto" TargetMode="External"/><Relationship Id="rId1155" Type="http://schemas.openxmlformats.org/officeDocument/2006/relationships/hyperlink" Target="https://www.amazon.com/Manfrotto-Befree-Advanced-Tripod-Accessories/dp/B0772WLSHZ/ref=sr_1_3?crid=35TEM5S2GM1QF&amp;dib=eyJ2IjoiMSJ9.tTJd1df9rM1G0XaliaWSkBPiaL97Q70OFLPUuwu3lKgg-kcHLXuiD2dWy3Y2vJ4j4ayGTpigyWiMXqZLuIwy2iYOd3Lse1VDT6V6rsSTJzoIoWbv5Tv-lTRtkvnzVnIRF-yGdNcbqUgob-x9xw47xz2SKcphCG-1kFCLpbRgGTyYoZv48VD9ptIN_zbecKf5EK6wNPAYjh54rin_arQDEmr85o_N-HF3XNqQ-Qw19DM.-ep-JWnvb1fd65Q__xSC77-VZBiVwi0R6eMhQv5wK8o&amp;dib_tag=se&amp;keywords=Manfrotto%2BPhoto%2BVideo%2BHybrid%2BKit%2BTripod&amp;qid=1754668354&amp;sprefix=manfrotto%2Bphoto%2Bvideo%2Bhybrid%2Bkit%2Btripod%2Caps%2C375&amp;sr=8-3&amp;th=1" TargetMode="External"/><Relationship Id="rId2486" Type="http://schemas.openxmlformats.org/officeDocument/2006/relationships/hyperlink" Target="https://www.amazon.com/stores/EagleCreek/page/E459D150-D953-425D-9015-88ED3F06BC92?is_byline_deeplink=true&amp;deeplink=FC96B4A2-F793-4EA3-83A9-22DB68727CC9&amp;redirect_store_id=E459D150-D953-425D-9015-88ED3F06BC92&amp;lp_asin=B00F9S84D8&amp;ref_=ast_bln&amp;store_ref=bl_ast_dp_brandLogo_sto" TargetMode="External"/><Relationship Id="rId563" Type="http://schemas.openxmlformats.org/officeDocument/2006/relationships/hyperlink" Target="https://docs.google.com/document/d/1_v9sfG7DnHSV2R4IDWKkg0orl1fnAaEX5m9oHgejo5M/edit" TargetMode="External"/><Relationship Id="rId1156" Type="http://schemas.openxmlformats.org/officeDocument/2006/relationships/hyperlink" Target="https://amzn.to/41pM5ZC" TargetMode="External"/><Relationship Id="rId2487" Type="http://schemas.openxmlformats.org/officeDocument/2006/relationships/hyperlink" Target="https://m.media-amazon.com/images/I/612vLJdA+XL._AC_SL1500_.jpg" TargetMode="External"/><Relationship Id="rId562" Type="http://schemas.openxmlformats.org/officeDocument/2006/relationships/hyperlink" Target="https://docs.google.com/document/d/1kt0YofQre2WIzna_5s3-iTkvlj-xcnWs4u4S71DMuSU/edit" TargetMode="External"/><Relationship Id="rId1157" Type="http://schemas.openxmlformats.org/officeDocument/2006/relationships/hyperlink" Target="https://docs.google.com/document/d/1f3wQkOXbCT_ZontjqrNMvqIt78YCDOCUwMgF4ufT0dk" TargetMode="External"/><Relationship Id="rId2488" Type="http://schemas.openxmlformats.org/officeDocument/2006/relationships/hyperlink" Target="https://www.amazon.com/Stabila-37816-48-Inch-16-Inch-Aluminum/dp/B0000A9918/ref=sr_1_9?crid=D15IBBMSY1WH&amp;dib=eyJ2IjoiMSJ9.YvxR6ybcfstWyKD_gijPxLqTGJMchwCGUAxfUGgWhbmTjVE21-5J5OZApMFk4dghjix4WIdcENUeWx4fA-K_u8JenSUxnZSKkMPqdGdHKVadHdcItfCTrCBDUUoZGJXNec6soSEE0MHeEeJ32-qZZ0uc50TynjIGqbM4mkBhZiPHu6ORYixO3IkHxtBI-_sfrse7MiE5Xtj8lJmrbp43Gtyf3HN8b8KjycRfNMVnAuAX_R-7drjqeliZpsnjNwImLC5xbEbk2Gn-hSDh8yAqMTxoKYKm03J1j2I4lyUVBmE.MWSLCPa3pUUMxITetBnKZGbLbgIJPQjgsNVoZP_optM&amp;dib_tag=se&amp;keywords=Stabila+Levels&amp;linkCode=ll2&amp;linkId=30e960aee84c144536612c26b029188d&amp;qid=1758268012&amp;sprefix=stabila+levels%2Caps%2C94&amp;sr=8-9" TargetMode="External"/><Relationship Id="rId1147" Type="http://schemas.openxmlformats.org/officeDocument/2006/relationships/hyperlink" Target="https://docs.google.com/document/d/1_rDXpH0wjX21CKDPjhhNgiEvgQHzxwrBzpFptLzP9hk/edit" TargetMode="External"/><Relationship Id="rId2478" Type="http://schemas.openxmlformats.org/officeDocument/2006/relationships/hyperlink" Target="https://m.media-amazon.com/images/I/71-ld2NTYJL._SL1500_.jpg" TargetMode="External"/><Relationship Id="rId1148" Type="http://schemas.openxmlformats.org/officeDocument/2006/relationships/hyperlink" Target="https://docs.google.com/document/d/13kwjSmYB9XdQ32LKVERlP8rr1s19pfMcn_Wpyy1AftA/edit" TargetMode="External"/><Relationship Id="rId2479" Type="http://schemas.openxmlformats.org/officeDocument/2006/relationships/hyperlink" Target="https://www.amazon.com/Eagle-Creek-Original-Starter-Black/dp/B00F9S84D8?crid=2ZDBDBBRH17GP&amp;amp;keywords=Eagle%2BCreek%2BPacking%2BCubes&amp;amp;qid=1705347100&amp;amp;sprefix=eagle%2Bcreek%2Bpacking%2Bcubes%2Caps%2C98&amp;amp;sr=8-6&amp;amp;th=1&amp;amp;linkCode=ll1&amp;amp;tag=buyitforlife08-20&amp;amp;linkId=bdbefd621c9798013f2832cdbcfa5f8e&amp;amp;language=en_US&amp;amp;ref_=as_li_ss_tl" TargetMode="External"/><Relationship Id="rId1149" Type="http://schemas.openxmlformats.org/officeDocument/2006/relationships/hyperlink" Target="https://docs.google.com/document/d/1USFgDCAavDhGWYdGlTTXdlo_Q4Dj6lZEjkcUd03EssQ/edit" TargetMode="External"/><Relationship Id="rId558" Type="http://schemas.openxmlformats.org/officeDocument/2006/relationships/hyperlink" Target="https://www.amazon.com/dp/B08BDBX9R3" TargetMode="External"/><Relationship Id="rId557" Type="http://schemas.openxmlformats.org/officeDocument/2006/relationships/hyperlink" Target="https://m.media-amazon.com/images/I/81g+yVaD0TL._AC_SL1500_.jpg" TargetMode="External"/><Relationship Id="rId556" Type="http://schemas.openxmlformats.org/officeDocument/2006/relationships/hyperlink" Target="https://www.amazon.com/stores/JanSport/page/40AC47DA-DFF1-414D-B735-5BE8495310D1?is_byline_deeplink=true&amp;deeplink=6F40572D-7F0B-491C-BC02-D62D3A782F35&amp;redirect_store_id=40AC47DA-DFF1-414D-B735-5BE8495310D1&amp;lp_asin=B0007QCQGI&amp;ref_=ast_bln&amp;store_ref=bl_ast_dp_brandLogo_sto" TargetMode="External"/><Relationship Id="rId555" Type="http://schemas.openxmlformats.org/officeDocument/2006/relationships/hyperlink" Target="https://docs.google.com/document/d/1wl2JNoIDGr8rJ2qfG7uLv4ItHsQUeCkNMmmMK7tU9kY/edit" TargetMode="External"/><Relationship Id="rId559" Type="http://schemas.openxmlformats.org/officeDocument/2006/relationships/hyperlink" Target="https://amzn.to/4mywC1E" TargetMode="External"/><Relationship Id="rId550" Type="http://schemas.openxmlformats.org/officeDocument/2006/relationships/hyperlink" Target="https://docs.google.com/document/d/13nfrTlAcb2KB8G3TmL3vGcqCL7gKs8aHa0xUDbJC6MM" TargetMode="External"/><Relationship Id="rId2470" Type="http://schemas.openxmlformats.org/officeDocument/2006/relationships/hyperlink" Target="https://www.amazon.com/Lincoln-Electric-Weld-PAK-Protective-K5256-1/dp/B0BTMVVG35/ref=sr_1_7?crid=D1PCDRBZZHEG&amp;dib=eyJ2IjoiMSJ9.7QB48zYtdVdmc3jEgMMYHv04P8kaJGZyrzVcHFfkB3qwCPXCbITvYmQz4YPxG0MhLdjxfpNdRLzNZRaIAa6AiK_mGjgHYLtQsrZ3jhKwCDMtstDKs_RydiIZ2_vJdwy8voiXEDRUcL8rbAEGtRZOGOCPNQ58_gJl-QDYTgTyZEC7YyPPFVtTu8TEjfslgxAZojDLTM-o05H8Caku-CtFEZsGP5YJ10flYISx9PaTONNx6xzPoKj8ziPDfMdkM6o9F8nfUJjLDBaeX02mgFCxdARRLmCDvJYhzVU49nGF_xo.-oAkl7YgFk9VqDZu06IJVUt909M7zHUW4oKtHugt90Y&amp;dib_tag=se&amp;keywords=lincoln%2Bmig%2Bwelder&amp;linkCode=ll2&amp;linkId=ff441c704fdfa2c70d9674af126e92fa&amp;qid=1758267887&amp;sprefix=lincoln%2Bmig%2Bwelder%2Caps%2C82&amp;sr=8-7&amp;th=1" TargetMode="External"/><Relationship Id="rId1140" Type="http://schemas.openxmlformats.org/officeDocument/2006/relationships/hyperlink" Target="https://docs.google.com/document/d/1mKYRG8VwB5nNzo9UpcwHTh-6XHdESTP66vbz7CHtIpg/edit" TargetMode="External"/><Relationship Id="rId2471" Type="http://schemas.openxmlformats.org/officeDocument/2006/relationships/hyperlink" Target="https://amzn.to/3VJB7Lv" TargetMode="External"/><Relationship Id="rId1141" Type="http://schemas.openxmlformats.org/officeDocument/2006/relationships/hyperlink" Target="https://www.amazon.com/stores/All-Clad/page/55CFBD95-4806-4133-B83B-4A0F4B643884?is_byline_deeplink=true&amp;deeplink=55CFBD95-4806-4133-B83B-4A0F4B643884&amp;redirect_store_id=55CFBD95-4806-4133-B83B-4A0F4B643884&amp;lp_asin=B0001ACKX4&amp;ref_=ast_bln&amp;store_ref=bl_ast_dp_brandLogo_sto" TargetMode="External"/><Relationship Id="rId2472" Type="http://schemas.openxmlformats.org/officeDocument/2006/relationships/hyperlink" Target="https://docs.google.com/document/d/1tA4Nj2jLir0-JOekIAnAauB7cT7tuur6F-_fSaIIX5E" TargetMode="External"/><Relationship Id="rId1142" Type="http://schemas.openxmlformats.org/officeDocument/2006/relationships/hyperlink" Target="https://m.media-amazon.com/images/I/61sBz22PVtL._AC_SL1500_.jpg" TargetMode="External"/><Relationship Id="rId2473" Type="http://schemas.openxmlformats.org/officeDocument/2006/relationships/hyperlink" Target="https://docs.google.com/document/d/1E-_A4lYSeMLNJAjxuW6ztPrka10K3od_04XiGdUNqI4/edit" TargetMode="External"/><Relationship Id="rId554" Type="http://schemas.openxmlformats.org/officeDocument/2006/relationships/hyperlink" Target="https://jansport.ca/" TargetMode="External"/><Relationship Id="rId1143" Type="http://schemas.openxmlformats.org/officeDocument/2006/relationships/hyperlink" Target="https://www.buyitforlifeproducts.com/?post_type=bifl-product&amp;p=6030" TargetMode="External"/><Relationship Id="rId2474" Type="http://schemas.openxmlformats.org/officeDocument/2006/relationships/hyperlink" Target="https://docs.google.com/document/d/186LV44_CPbUHMfr7ktAHFu65i78TdWQXNph_e0kNXn8/edit" TargetMode="External"/><Relationship Id="rId553" Type="http://schemas.openxmlformats.org/officeDocument/2006/relationships/hyperlink" Target="https://docs.google.com/document/d/1okfcahFcxdUScWPZFTaRkZFjp4Fbc7uhQn2r8pbIrow/edit" TargetMode="External"/><Relationship Id="rId1144" Type="http://schemas.openxmlformats.org/officeDocument/2006/relationships/hyperlink" Target="https://www.amazon.com/Sangean-WR-11SE-Table-Radio-Anniversary/dp/B00IGXENR4/ref=sr_1_3?crid=1QKEXPHGNXKSH&amp;dib=eyJ2IjoiMSJ9.9e7rbewegXaoLg4EO0m7svPaFG6vYgoQx1xID6PSGVqbUcnytfQ5vu7aDdZhDe5G0gbp-y4HWRQl_Qz0BkM4chzTnZR2OdzIPgg9F-oKjCGJTmOx6jTFdAAJC88JSyNQAUTVyI5r36Z-GgLAUMesmOuPdNQ5tvlMQ4hNUfqwTGVObNSLl07UsseFEBtB4RVlXlcRzeYO6IvZ1hiMNyJFUST9hntPLSc6BMMgH0hyI0k.No-gHAP_2KwCPLC2WgmzONUt3CeF4j9HH-CukjZYU-E&amp;dib_tag=se&amp;keywords=Sangean%2BWR-11SE%2BAM%2FFM%2BTable%2BTop%2BRadio&amp;qid=1754668215&amp;sprefix=sangean%2Bwr-11se%2Bam%2Ffm%2Btable%2Btop%2Bradio%2Caps%2C403&amp;sr=8-3&amp;th=1" TargetMode="External"/><Relationship Id="rId2475" Type="http://schemas.openxmlformats.org/officeDocument/2006/relationships/hyperlink" Target="https://docs.google.com/document/d/1ScJ5LuvHdqkqhIdbPu2_E1a-VU116T4ASmcQBzL_CfU/edit" TargetMode="External"/><Relationship Id="rId552" Type="http://schemas.openxmlformats.org/officeDocument/2006/relationships/hyperlink" Target="https://docs.google.com/document/d/1Gj9I4JMItBMHJdpJxSLyP6DGGUs6GtI3hAxAHiMbkIM/edit" TargetMode="External"/><Relationship Id="rId1145" Type="http://schemas.openxmlformats.org/officeDocument/2006/relationships/hyperlink" Target="https://amzn.to/4otANgW" TargetMode="External"/><Relationship Id="rId2476" Type="http://schemas.openxmlformats.org/officeDocument/2006/relationships/hyperlink" Target="https://docs.google.com/document/d/18RSFNmfSuQpIuN2xF4Ehb3nheJP2hYlotdRMxfzDGbQ/edit" TargetMode="External"/><Relationship Id="rId551" Type="http://schemas.openxmlformats.org/officeDocument/2006/relationships/hyperlink" Target="https://docs.google.com/document/d/1xvLQJG0WLzH9oIV4b8J2BaIqqqh_yb-Ptl9IAUkYL9c/edit" TargetMode="External"/><Relationship Id="rId1146" Type="http://schemas.openxmlformats.org/officeDocument/2006/relationships/hyperlink" Target="https://docs.google.com/document/d/1YqIBeNWwa7ICtIXdBQPKbOQStvBlZiwF84mGqSV5auA" TargetMode="External"/><Relationship Id="rId2477" Type="http://schemas.openxmlformats.org/officeDocument/2006/relationships/hyperlink" Target="https://www.amazon.com/stores/LincolnElectric/page/5601103E-6623-4D0A-A6B0-5558CDAFB6B4?is_byline_deeplink=true&amp;deeplink=39090C3B-967A-47E0-9691-37FEDEC0BF62&amp;redirect_store_id=5601103E-6623-4D0A-A6B0-5558CDAFB6B4&amp;lp_asin=B0BTMVVG35&amp;ref_=ast_bln&amp;store_ref=bl_ast_dp_brandLogo_sto" TargetMode="External"/><Relationship Id="rId495" Type="http://schemas.openxmlformats.org/officeDocument/2006/relationships/hyperlink" Target="https://coleman-pools.com/" TargetMode="External"/><Relationship Id="rId494" Type="http://schemas.openxmlformats.org/officeDocument/2006/relationships/hyperlink" Target="https://docs.google.com/document/d/1N-OtQmAxK5O-jG_TsUUPkvielmsfLMp8ggXR2guHrKg/edit" TargetMode="External"/><Relationship Id="rId493" Type="http://schemas.openxmlformats.org/officeDocument/2006/relationships/hyperlink" Target="https://docs.google.com/document/d/1PcE6jTlsV3e-DkW-leO2Ikx8RYvxSZKog0BhBiU7eoY/edit" TargetMode="External"/><Relationship Id="rId492" Type="http://schemas.openxmlformats.org/officeDocument/2006/relationships/hyperlink" Target="https://docs.google.com/document/d/19K2UbstxuphMqHVl1WLU0_LP_fHZdxDRhYBmWEa-c1M" TargetMode="External"/><Relationship Id="rId499" Type="http://schemas.openxmlformats.org/officeDocument/2006/relationships/hyperlink" Target="https://www.amazon.com/dp/B004ILTH1K" TargetMode="External"/><Relationship Id="rId498" Type="http://schemas.openxmlformats.org/officeDocument/2006/relationships/hyperlink" Target="https://m.media-amazon.com/images/I/718pD9olxcL._AC_SL1500_.jpg" TargetMode="External"/><Relationship Id="rId497" Type="http://schemas.openxmlformats.org/officeDocument/2006/relationships/hyperlink" Target="https://www.amazon.com/stores/Coleman/page/DC904E86-A9A2-4BC1-B1DA-89727F630A4D?is_byline_deeplink=true&amp;deeplink=AC9CDE71-96F8-486C-8F44-4C533FCCBB99&amp;redirect_store_id=DC904E86-A9A2-4BC1-B1DA-89727F630A4D&amp;lp_asin=B00J955G1K&amp;ref_=ast_bln&amp;store_ref=bl_ast_dp_brandLogo_sto" TargetMode="External"/><Relationship Id="rId496" Type="http://schemas.openxmlformats.org/officeDocument/2006/relationships/hyperlink" Target="https://docs.google.com/document/d/1W0rRD4D-mPwuzg7U9TFuF3rpd9NS2QcZtTtkfABcSqQ/edit" TargetMode="External"/><Relationship Id="rId3810" Type="http://schemas.openxmlformats.org/officeDocument/2006/relationships/hyperlink" Target="https://docs.google.com/document/d/10yLU4M251_q_ssXrLOUKQaoR9zwDYkREHTQs7qeE4qM" TargetMode="External"/><Relationship Id="rId3812" Type="http://schemas.openxmlformats.org/officeDocument/2006/relationships/hyperlink" Target="https://docs.google.com/document/d/17m_m4NneX_tt4jhMwAObuvB3FUaQxvVT0F9J35vAuVU/edit" TargetMode="External"/><Relationship Id="rId3811" Type="http://schemas.openxmlformats.org/officeDocument/2006/relationships/hyperlink" Target="https://docs.google.com/document/d/1Ax03UVqxqvIAlixOEWLBIu-sqVJ8UBUVY1iAMxCqSRM/edit" TargetMode="External"/><Relationship Id="rId3814" Type="http://schemas.openxmlformats.org/officeDocument/2006/relationships/hyperlink" Target="https://m.media-amazon.com/images/I/610r7EfbGAL._AC_SL1500_.jpg" TargetMode="External"/><Relationship Id="rId3813" Type="http://schemas.openxmlformats.org/officeDocument/2006/relationships/hyperlink" Target="https://www.amazon.com/stores/Dalstrong/page/7AFD8071-3F34-47A9-B0DD-7FB5F9C8E77E?lp_asin=B015NFHU9K&amp;ref_=ast_bln&amp;store_ref=bl_ast_dp_brandLogo_sto" TargetMode="External"/><Relationship Id="rId3816" Type="http://schemas.openxmlformats.org/officeDocument/2006/relationships/hyperlink" Target="https://amzn.to/4iDUWhJ" TargetMode="External"/><Relationship Id="rId3815" Type="http://schemas.openxmlformats.org/officeDocument/2006/relationships/hyperlink" Target="https://www.amazon.com/Messermeister-Meridian-Elite-Chefs-9-Inch/dp/B000IXE7OY/ref=sr_1_6?crid=I7DFTZ6V8AR4&amp;dib=eyJ2IjoiMSJ9.jbRw0bEYzM6WrivkJ1TQPdjJhAkxT4CdlL0v8E16D2cggIgDP1c8O9AfJUFrDrFdfiX9tO-SXzuxY7jPO5Ko8NeopVYe0aTYq0Htu9Bp472m9JE_ib5BNTDKwy8lqSJXMRi_Pfc2zUb-Qq0nVt-gFzzXFXBPmczTc49AyGHwsanm1ky57awZB8eVfQyYnWQwHjzuHR1Oeukd6Q2VpDvneqatqiEppq2Ek5-iYxfMNyJc9rznyCJDahGJZHWIpb58mL4EOYuimZODigiGjmkrMKqTzSlQ0MuvcR_pyzPUTP4.DsfXuuP6Vy7mY2DMjtXl2JTGkgPqEvqPKAIqrQ52v-Q&amp;dib_tag=se&amp;keywords=Messermeister+Meridian+Elite+Chef%27s+Knife&amp;qid=1764521491&amp;sprefix=messermeister+meridian+elite+chef%27s+knife%2Caps%2C688&amp;sr=8-6" TargetMode="External"/><Relationship Id="rId3818" Type="http://schemas.openxmlformats.org/officeDocument/2006/relationships/hyperlink" Target="https://docs.google.com/document/d/1h_DlQVPxoAa0IZxPBDmptPjPBkh3rAyzFPP6wBk4d38/edit" TargetMode="External"/><Relationship Id="rId3817" Type="http://schemas.openxmlformats.org/officeDocument/2006/relationships/hyperlink" Target="https://docs.google.com/document/d/1vXayu7us0pc_RF8PtCnkedeHmBWGws1S4xf0RtQfvRI" TargetMode="External"/><Relationship Id="rId3819" Type="http://schemas.openxmlformats.org/officeDocument/2006/relationships/hyperlink" Target="https://docs.google.com/document/d/1df-bCaA8xpgr2dXd5KSbWOMdUCfm6_QcAcCHJzbUycg/edit" TargetMode="External"/><Relationship Id="rId3801" Type="http://schemas.openxmlformats.org/officeDocument/2006/relationships/hyperlink" Target="https://amzn.to/4pE4zz8" TargetMode="External"/><Relationship Id="rId3800" Type="http://schemas.openxmlformats.org/officeDocument/2006/relationships/hyperlink" Target="https://www.amazon.com/Tojiro-DP-Gyutou-9-4-24cm/dp/B000UAQOUA/ref=sr_1_6?crid=8Z24JK810X0R&amp;dib=eyJ2IjoiMSJ9.de8KAamtvtii8zzinwHrcVQG2Z7BGBujI-aqD1aJVDOSuIZLedtv1Uep95oxwKJQ_OJ799GxQxbyhlv1ftRjSVQd-QlnzKuWfSFIp_n1AVa16LWss_UiPX9rvwskyUsyH8PVjOZeG0zUIb63DV0zC1gH3DDbMTxKGpNxZwnllwteDnsOu16AAzuDywDRDL2EMm4pKMd-OfVPlMGR_w52HruQmAocp1NoVLp371twcbVWeenVXK338SviP237Uk8T9pX9kgvfAAJnt4aVTsHJ0CmbaNeVNNS-0z4brstyU5s.de-NtOP2yatSNkQ1h2ZWMdr1cD9PUv-cOoM2_5y_ngQ&amp;dib_tag=se&amp;keywords=Tojiro+DP+Gyutou&amp;qid=1764521355&amp;sprefix=tojiro+dp+gyutou%2Caps%2C937&amp;sr=8-6" TargetMode="External"/><Relationship Id="rId3803" Type="http://schemas.openxmlformats.org/officeDocument/2006/relationships/hyperlink" Target="https://docs.google.com/document/d/1n3W6ZZli6pN3bKGMLhxBSg-lsHixouS9pyjTDRU0dys/edit" TargetMode="External"/><Relationship Id="rId3802" Type="http://schemas.openxmlformats.org/officeDocument/2006/relationships/hyperlink" Target="https://docs.google.com/document/d/1JX7ajPjrt30eyVfQr4eptJ8Y9EHD5gP99JFEWBK5TDU" TargetMode="External"/><Relationship Id="rId3805" Type="http://schemas.openxmlformats.org/officeDocument/2006/relationships/hyperlink" Target="https://docs.google.com/document/d/1Fuw4dvIUxPwPhbugvLKqfqkwtg25eRQwPuLkE_LjPGA/edit" TargetMode="External"/><Relationship Id="rId3804" Type="http://schemas.openxmlformats.org/officeDocument/2006/relationships/hyperlink" Target="https://docs.google.com/document/d/1w1PS70kcUeSGcZMqMVfUezf04HxNOoD_9-7159csq_0/edit" TargetMode="External"/><Relationship Id="rId3807" Type="http://schemas.openxmlformats.org/officeDocument/2006/relationships/hyperlink" Target="https://m.media-amazon.com/images/I/41kCp+x8AdL._AC_SL1000_.jpg" TargetMode="External"/><Relationship Id="rId3806" Type="http://schemas.openxmlformats.org/officeDocument/2006/relationships/hyperlink" Target="https://www.amazon.com/Tojiro/b/ref=bl_dp_s_web_20139504011?ie=UTF8&amp;node=20139504011&amp;field-lbr_brands_browse-bin=Tojiro" TargetMode="External"/><Relationship Id="rId3809" Type="http://schemas.openxmlformats.org/officeDocument/2006/relationships/hyperlink" Target="https://amzn.to/4rsslA1" TargetMode="External"/><Relationship Id="rId3808" Type="http://schemas.openxmlformats.org/officeDocument/2006/relationships/hyperlink" Target="https://www.amazon.com/DALSTRONG-Chef-Knife-AUS-10V-Treated/dp/B015NFHU9K/ref=sr_1_6?crid=357JBNB4SSBDK&amp;dib=eyJ2IjoiMSJ9.iFAPHCu84pxBzKvAzp1Z-1DT37OXzW5VFZdytGwUOabFaMet0WX42nxbGni_4wgUXR70aQca8AXT1Geb3cLZncQpipgw7h_sjUbw1dmddVLIDZrziUMdJTYOhvNm2ph5Nytuch2wiXuSlbkXj1mAjQ1ZKKB8GDRzvb6hFCLOg8nDKv5lWUpB1ReR8LARCum8ExNJ2Osz3OsErFPWSlkfJyWWwgSaHmW2pjSP8xnoKO65_iZY-HZQYp8YO2_4U7jRm4Me7Z-BJeaPkb5V78hMu-VJ4XI8kcYLzk70flC0JQE.baQrdNApMRjRaABa7JPDv1gnwt7YX_7yRslq-fSBH0M&amp;dib_tag=se&amp;keywords=Dalstrong+Shogun+Series+Gyuto&amp;qid=1764521397&amp;sprefix=tojiro+dp+gyutou%2Caps%2C1004&amp;sr=8-6" TargetMode="External"/><Relationship Id="rId1213" Type="http://schemas.openxmlformats.org/officeDocument/2006/relationships/hyperlink" Target="https://docs.google.com/document/d/19H6p42RlSsLs_KMZYFl-oUs7Q7wvemq6BtSKTbkxr_o/edit" TargetMode="External"/><Relationship Id="rId2544" Type="http://schemas.openxmlformats.org/officeDocument/2006/relationships/hyperlink" Target="https://docs.google.com/document/d/1qpl91Cui7CsEw_7zYuIKFNT-sNwAPTRLcrTZxqNwx3w/edit" TargetMode="External"/><Relationship Id="rId1214" Type="http://schemas.openxmlformats.org/officeDocument/2006/relationships/hyperlink" Target="https://docs.google.com/document/d/1h52LPVU05yhWIIMym-sKMJ10IxUzOtj2g2kqo1OVzQg/edit" TargetMode="External"/><Relationship Id="rId2545" Type="http://schemas.openxmlformats.org/officeDocument/2006/relationships/hyperlink" Target="https://docs.google.com/document/d/1fUCwzzUdMTdFBWAtVasSIlbb_qGBvTH5VVe613ExTqQ/edit" TargetMode="External"/><Relationship Id="rId1215" Type="http://schemas.openxmlformats.org/officeDocument/2006/relationships/hyperlink" Target="https://docs.google.com/document/d/1rECmiYUdm4MMo20G8sIGSEEy1XDBIpb4lLbZKo9Ykk8/edit" TargetMode="External"/><Relationship Id="rId2546" Type="http://schemas.openxmlformats.org/officeDocument/2006/relationships/hyperlink" Target="https://www.amazon.com/stores/PowerBlock/page/545C419A-04C9-4F35-BABD-D85E7B942867?is_byline_deeplink=true&amp;deeplink=1936A95D-3CE0-469A-8A75-3991E540BCB2&amp;redirect_store_id=545C419A-04C9-4F35-BABD-D85E7B942867&amp;lp_asin=B00A21NRNO&amp;ref_=ast_bln&amp;store_ref=bl_ast_dp_brandLogo_sto" TargetMode="External"/><Relationship Id="rId1216" Type="http://schemas.openxmlformats.org/officeDocument/2006/relationships/hyperlink" Target="https://www.zebra.com" TargetMode="External"/><Relationship Id="rId2547" Type="http://schemas.openxmlformats.org/officeDocument/2006/relationships/hyperlink" Target="https://m.media-amazon.com/images/I/611GyULs0qL._AC_SL1200_.jpg" TargetMode="External"/><Relationship Id="rId1217" Type="http://schemas.openxmlformats.org/officeDocument/2006/relationships/hyperlink" Target="https://docs.google.com/document/d/1IP49OwW2Ubcu66AaGOqUoYcYVkoA9Jwqe38k-RhlFKI/edit" TargetMode="External"/><Relationship Id="rId2548" Type="http://schemas.openxmlformats.org/officeDocument/2006/relationships/hyperlink" Target="https://www.amazon.com/InSinkErator-EVOLUTION-0-75HP-Advanced-Continuous/dp/B0CDMH8PVY/ref=sr_1_1?crid=2NX7DZE0B3DJT&amp;dib=eyJ2IjoiMSJ9.aSbIVxUf9hPU3EXMARLn4BPUD9rD9JA4dqtQbCt2ZN51QzdmnVIh9j60ky3SJVxSF44dRDxmmZsAsBVJDQj6gqr1RN0T7T7lvdVuA0GqhStCrENzQqU9yR02XXZcmN0bwRY1Qpng5lRBWOQZyVPoNiN2JiRO9SkA96AsmfOqPUAf480JZm81ht50gKeoaN8z1CEjEv68ZCl-r8DlJrfJgoGbCfBCTTIBQziXuJjAEpdi_aCCP6neGbUNV2v2WJiaFN7i_BtPjoqQggkg6_ZTr7gGMvXUKPnyAKLZtgiRwUA.wmh1zA4qRlMlRBuVucRBunfePwheU8tEZ7JGeNF2hCE&amp;dib_tag=se&amp;keywords=%22InSinkerator%22+Evolution&amp;linkCode=ll2&amp;linkId=16efcc7bacf28ab00bf14a94e8358c05&amp;qid=1758268254&amp;sprefix=insinkerator+evolution+%2Caps%2C80&amp;sr=8-1" TargetMode="External"/><Relationship Id="rId1218" Type="http://schemas.openxmlformats.org/officeDocument/2006/relationships/hyperlink" Target="https://www.amazon.com/stores/ZebraPen/page/019BBFC3-6A76-4317-B805-DCD1C105134C?is_byline_deeplink=true&amp;deeplink=69CC0951-25AD-46CB-AD49-B1DAB8656973&amp;redirect_store_id=019BBFC3-6A76-4317-B805-DCD1C105134C&amp;lp_asin=B08MWNSRYB&amp;ref_=ast_bln&amp;store_ref=bl_ast_dp_brandLogo_sto" TargetMode="External"/><Relationship Id="rId2549" Type="http://schemas.openxmlformats.org/officeDocument/2006/relationships/hyperlink" Target="https://amzn.to/46tX8ma" TargetMode="External"/><Relationship Id="rId1219" Type="http://schemas.openxmlformats.org/officeDocument/2006/relationships/hyperlink" Target="https://m.media-amazon.com/images/I/718dZZYIMWL._AC_SL1500_.jpg" TargetMode="External"/><Relationship Id="rId2540" Type="http://schemas.openxmlformats.org/officeDocument/2006/relationships/hyperlink" Target="https://www.amazon.com/PowerBlock-Adjustable-Dumbbells-Innovative-Expandable/dp/B00A21NRNO?&amp;amp;linkCode=ll1&amp;amp;tag=buyitforlife08-20&amp;amp;linkId=87c975682151c7defc2208fa8ab46ea7&amp;amp;language=en_US&amp;amp;ref_=as_li_ss_tl" TargetMode="External"/><Relationship Id="rId1210" Type="http://schemas.openxmlformats.org/officeDocument/2006/relationships/hyperlink" Target="https://www.amazon.com/Zebra-Pen-Ballpoint-Stainless-Retractable/dp/B08MWNSRYB/ref=sr_1_7?crid=2QJ2CTWZC47P5&amp;dib=eyJ2IjoiMSJ9.UhJnI_IwKITg4L86rCWvLqbHGVYIIdUBOZNxB2YWgsbk6K2b7oj7s8s8dgnfAbtD--biblCtmgzl1Vyxw38yCAtWLGFiV3khedb1igC79o90w021z5IlWUFBEMb7_snpZbCtQLkDA_goamTY1kYMpMcluQ8fVgblj5p_JsQIXAvyYo_XtmYxr5UpVS4i8L0rHyhNeMIryidFiU_ywGgGGO9tF13buP6Lq-CMzSlnHXgEs31HMMWj012Ly8UjnIHMQ01Xz1U1w2DL_a3pFMXgnuUStlK_zMiihaTOHgnRfEQ.fgU67nBdAQhEYN_HPOoHXd9YuGXV5c4oyAaSfvjjjSU&amp;dib_tag=se&amp;keywords=Zebra+F-701+Metal+Ballpoint+Pen&amp;qid=1754668910&amp;sprefix=zebra+f-701+metal+ballpoint+pen%2Caps%2C670&amp;sr=8-7" TargetMode="External"/><Relationship Id="rId2541" Type="http://schemas.openxmlformats.org/officeDocument/2006/relationships/hyperlink" Target="https://amzn.to/3IqZzxS" TargetMode="External"/><Relationship Id="rId1211" Type="http://schemas.openxmlformats.org/officeDocument/2006/relationships/hyperlink" Target="https://amzn.to/4mwOc5Z" TargetMode="External"/><Relationship Id="rId2542" Type="http://schemas.openxmlformats.org/officeDocument/2006/relationships/hyperlink" Target="https://docs.google.com/document/d/1rPUrjQzNBrOj67UyTzUhVMx0xlvUC7h1EZCmYeZLYog" TargetMode="External"/><Relationship Id="rId1212" Type="http://schemas.openxmlformats.org/officeDocument/2006/relationships/hyperlink" Target="https://docs.google.com/document/d/1l3e11eW6jkoW3N-wdFI7nUdk2CUHM4LdNSTb7zZhbLM" TargetMode="External"/><Relationship Id="rId2543" Type="http://schemas.openxmlformats.org/officeDocument/2006/relationships/hyperlink" Target="https://docs.google.com/document/d/1i9S9t-UDZp4A-P91PhgdeO9x1YGTCjcu8MNGBXC4z5c/edit" TargetMode="External"/><Relationship Id="rId1202" Type="http://schemas.openxmlformats.org/officeDocument/2006/relationships/hyperlink" Target="https://docs.google.com/document/d/1NJ02gl1paBjmnuJGPC8xf6Xy_xqWkPd5SGIhS5iKeVE/edit" TargetMode="External"/><Relationship Id="rId2533" Type="http://schemas.openxmlformats.org/officeDocument/2006/relationships/hyperlink" Target="https://amzn.to/46LpQjS" TargetMode="External"/><Relationship Id="rId1203" Type="http://schemas.openxmlformats.org/officeDocument/2006/relationships/hyperlink" Target="https://docs.google.com/document/d/1QHJtlV1BGH5EPtkmDLx9dr_ZxeI-9U8TGImVEeQAXKM/edit" TargetMode="External"/><Relationship Id="rId2534" Type="http://schemas.openxmlformats.org/officeDocument/2006/relationships/hyperlink" Target="https://docs.google.com/document/d/1YPKkeUPvIc57DNL1Q_TXzY5a16S1hio2HVcxDz82KyU" TargetMode="External"/><Relationship Id="rId1204" Type="http://schemas.openxmlformats.org/officeDocument/2006/relationships/hyperlink" Target="https://docs.google.com/document/d/1Mp9qsnqIRhTLI6-Rhr1EZlpmH0kM9mSmmiDbbc5pMkA/edit" TargetMode="External"/><Relationship Id="rId2535" Type="http://schemas.openxmlformats.org/officeDocument/2006/relationships/hyperlink" Target="https://docs.google.com/document/d/1D3rxL8IGPt9V_9voXfcaqKP172O0FqI-qfZJ21-VNdw/edit" TargetMode="External"/><Relationship Id="rId1205" Type="http://schemas.openxmlformats.org/officeDocument/2006/relationships/hyperlink" Target="https://www.fischersports.com/" TargetMode="External"/><Relationship Id="rId2536" Type="http://schemas.openxmlformats.org/officeDocument/2006/relationships/hyperlink" Target="https://docs.google.com/document/d/1Mtp8aQKqZmrXm_EZazO09qKyaSMmsKCrYnEpK9wFkfg/edit" TargetMode="External"/><Relationship Id="rId1206" Type="http://schemas.openxmlformats.org/officeDocument/2006/relationships/hyperlink" Target="https://docs.google.com/document/d/178cSWmwA6bFtNNafpV5HGd8mPBCTSE0Kb3PuwlDhafU/edit" TargetMode="External"/><Relationship Id="rId2537" Type="http://schemas.openxmlformats.org/officeDocument/2006/relationships/hyperlink" Target="https://docs.google.com/document/d/1OBAez4Rj3HjCTrhNweTXe2zMqLZl9ygTMMFW1NaUpa4/edit" TargetMode="External"/><Relationship Id="rId1207" Type="http://schemas.openxmlformats.org/officeDocument/2006/relationships/hyperlink" Target="https://www.amazon.com/stores/FisherSpacePen/page/90D16D6A-C1E9-4795-BB71-4F67E2479A87?lp_asin=B071V2T7GS&amp;ref_=ast_bln&amp;store_ref=bl_ast_dp_brandLogo_sto" TargetMode="External"/><Relationship Id="rId2538" Type="http://schemas.openxmlformats.org/officeDocument/2006/relationships/hyperlink" Target="https://www.amazon.com/stores/Omron/page/A1E78715-EEC4-404D-928D-DDA35DACE2AA?lp_asin=B07RX8WQ4K&amp;ref_=ast_bln&amp;store_ref=bl_ast_dp_brandLogo_sto" TargetMode="External"/><Relationship Id="rId1208" Type="http://schemas.openxmlformats.org/officeDocument/2006/relationships/hyperlink" Target="https://m.media-amazon.com/images/I/61dOeRKu0hL._AC_SL1500_.jpg" TargetMode="External"/><Relationship Id="rId2539" Type="http://schemas.openxmlformats.org/officeDocument/2006/relationships/hyperlink" Target="https://m.media-amazon.com/images/I/71++a8wWpaL._AC_SL1500_.jpg" TargetMode="External"/><Relationship Id="rId1209" Type="http://schemas.openxmlformats.org/officeDocument/2006/relationships/hyperlink" Target="https://www.buyitforlifeproducts.com/?post_type=bifl-product&amp;p=6087" TargetMode="External"/><Relationship Id="rId2530" Type="http://schemas.openxmlformats.org/officeDocument/2006/relationships/hyperlink" Target="https://www.amazon.com/stores/BigAssFans/page/6B8E8548-B15F-4C1F-B755-825FF961899C?is_byline_deeplink=true&amp;deeplink=BA9B00C3-69BC-480E-8E55-846F0A76D433&amp;redirect_store_id=6B8E8548-B15F-4C1F-B755-825FF961899C&amp;lp_asin=B01DVSBQZA&amp;ref_=ast_bln&amp;store_ref=bl_ast_dp_brandLogo_sto" TargetMode="External"/><Relationship Id="rId1200" Type="http://schemas.openxmlformats.org/officeDocument/2006/relationships/hyperlink" Target="https://amzn.to/4loWZWP" TargetMode="External"/><Relationship Id="rId2531" Type="http://schemas.openxmlformats.org/officeDocument/2006/relationships/hyperlink" Target="https://m.media-amazon.com/images/I/514fszx5D+L._AC_SL1500_.jpg" TargetMode="External"/><Relationship Id="rId1201" Type="http://schemas.openxmlformats.org/officeDocument/2006/relationships/hyperlink" Target="https://docs.google.com/document/d/1hQUcuOlt-RRVjk_ZjGj9Z02TqnbNWxs-jcqOw81HsVI" TargetMode="External"/><Relationship Id="rId2532" Type="http://schemas.openxmlformats.org/officeDocument/2006/relationships/hyperlink" Target="https://www.amazon.com/Platinum-Pressure-Bluetooth-Storesup-Readings/dp/B07RX8WQ4K?&amp;amp;linkCode=ll1&amp;amp;tag=buyitforlife08-20&amp;amp;linkId=eea6d64d7f94628e840faea21a976c27&amp;amp;language=en_US&amp;amp;ref_=as_li_ss_tl" TargetMode="External"/><Relationship Id="rId1235" Type="http://schemas.openxmlformats.org/officeDocument/2006/relationships/hyperlink" Target="https://docs.google.com/document/d/1cDOflUm_VvJ1kMiwKrnWTjlq2nSRQF-XPTXIM1UejN4/edit" TargetMode="External"/><Relationship Id="rId2566" Type="http://schemas.openxmlformats.org/officeDocument/2006/relationships/hyperlink" Target="https://amzn.to/3W2OTIV" TargetMode="External"/><Relationship Id="rId1236" Type="http://schemas.openxmlformats.org/officeDocument/2006/relationships/hyperlink" Target="https://docs.google.com/document/d/1wQEQarguApWPYHnBmLoEdiNAlT7w5nVmhtjyZOmDIfI/edit" TargetMode="External"/><Relationship Id="rId2567" Type="http://schemas.openxmlformats.org/officeDocument/2006/relationships/hyperlink" Target="https://docs.google.com/document/d/1faWJo_3rmofL5oBDZTInz5VC3S03sodI0EpJCwVeUoQ" TargetMode="External"/><Relationship Id="rId1237" Type="http://schemas.openxmlformats.org/officeDocument/2006/relationships/hyperlink" Target="https://docs.google.com/document/d/1OMcETTuJovTgv2bPinJBOYv8TCj0BniUbFiLq3DXRmE/edit" TargetMode="External"/><Relationship Id="rId2568" Type="http://schemas.openxmlformats.org/officeDocument/2006/relationships/hyperlink" Target="https://docs.google.com/document/d/1CMc7ArKW7JZHp9Dr4144EnX8ge-uLYxMoOzG84mv3AA/edit" TargetMode="External"/><Relationship Id="rId1238" Type="http://schemas.openxmlformats.org/officeDocument/2006/relationships/hyperlink" Target="https://www.citizenwatch-global.com" TargetMode="External"/><Relationship Id="rId2569" Type="http://schemas.openxmlformats.org/officeDocument/2006/relationships/hyperlink" Target="https://docs.google.com/document/d/1zFQdoOb3Dtd_vA6Wz-1KjAKRvJ7rW5pvWcRQPO_Vx78/edit" TargetMode="External"/><Relationship Id="rId1239" Type="http://schemas.openxmlformats.org/officeDocument/2006/relationships/hyperlink" Target="https://docs.google.com/document/d/16FX4aGgUROauq9Mo9wVe-L_GxTT1_X4_oMT-WXMtDEk/edit" TargetMode="External"/><Relationship Id="rId409" Type="http://schemas.openxmlformats.org/officeDocument/2006/relationships/hyperlink" Target="https://docs.google.com/document/d/1En2aedlRKgnA9EEln8YNqzXWCCaRi2UBZk24nOHpn_I/edit" TargetMode="External"/><Relationship Id="rId404" Type="http://schemas.openxmlformats.org/officeDocument/2006/relationships/hyperlink" Target="https://docs.google.com/document/d/1GyDbiw8fi6pwBEVGd9b9MSi1JGLtRlN72_ETFrhm8sA" TargetMode="External"/><Relationship Id="rId403" Type="http://schemas.openxmlformats.org/officeDocument/2006/relationships/hyperlink" Target="https://amzn.to/4menMq8" TargetMode="External"/><Relationship Id="rId402" Type="http://schemas.openxmlformats.org/officeDocument/2006/relationships/hyperlink" Target="https://www.amazon.com/dp/B00WI09NQC" TargetMode="External"/><Relationship Id="rId401" Type="http://schemas.openxmlformats.org/officeDocument/2006/relationships/hyperlink" Target="https://m.media-amazon.com/images/I/81qQxuActJL._AC_SL1500_.jpg" TargetMode="External"/><Relationship Id="rId408" Type="http://schemas.openxmlformats.org/officeDocument/2006/relationships/hyperlink" Target="https://www.thenorthface.com/" TargetMode="External"/><Relationship Id="rId407" Type="http://schemas.openxmlformats.org/officeDocument/2006/relationships/hyperlink" Target="https://docs.google.com/document/d/1n0853ibG5pXOCf2CQfLDBSw5PYSWhjIo3zMzLDocR_8/edit" TargetMode="External"/><Relationship Id="rId406" Type="http://schemas.openxmlformats.org/officeDocument/2006/relationships/hyperlink" Target="https://docs.google.com/document/d/1sSsK1vAZ3ODbPmTmkAcmxLGM-V6W6EHURNc0QKtZimM/edit" TargetMode="External"/><Relationship Id="rId405" Type="http://schemas.openxmlformats.org/officeDocument/2006/relationships/hyperlink" Target="https://docs.google.com/document/d/114A0HP-24p8W0ZgNhDm3FUqU4UeFDqZtew2e12tbaXc/edit" TargetMode="External"/><Relationship Id="rId2560" Type="http://schemas.openxmlformats.org/officeDocument/2006/relationships/hyperlink" Target="https://docs.google.com/document/d/1O7NHg436MGzxVEDyWBfEm3V6JNYF863835YMTM1GkSY/edit" TargetMode="External"/><Relationship Id="rId1230" Type="http://schemas.openxmlformats.org/officeDocument/2006/relationships/hyperlink" Target="https://m.media-amazon.com/images/I/61W40LlAThL._AC_SL1500_.jpg" TargetMode="External"/><Relationship Id="rId2561" Type="http://schemas.openxmlformats.org/officeDocument/2006/relationships/hyperlink" Target="https://docs.google.com/document/d/1x3lT6TwsebBemnqC_6b4tvC85BqOOqFfdrRUSa67FHo/edit" TargetMode="External"/><Relationship Id="rId400" Type="http://schemas.openxmlformats.org/officeDocument/2006/relationships/hyperlink" Target="https://www.amazon.com/stores/StrattonBrand/page/7361F7BB-C699-4415-B6C3-FAA80A890392?is_byline_deeplink=true&amp;deeplink=7361F7BB-C699-4415-B6C3-FAA80A890392&amp;redirect_store_id=7361F7BB-C699-4415-B6C3-FAA80A890392&amp;lp_asin=B08LMSBHR5&amp;ref_=ast_bln&amp;store_ref=bl_ast_dp_brandLogo_sto" TargetMode="External"/><Relationship Id="rId1231" Type="http://schemas.openxmlformats.org/officeDocument/2006/relationships/hyperlink" Target="https://www.buyitforlifeproducts.com/?post_type=bifl-product&amp;p=6108" TargetMode="External"/><Relationship Id="rId2562" Type="http://schemas.openxmlformats.org/officeDocument/2006/relationships/hyperlink" Target="https://docs.google.com/document/d/1HSU4_1btoA2I5Y1tlxoUzh8_x9lNbY6WUm3H59jdk2E/edit" TargetMode="External"/><Relationship Id="rId1232" Type="http://schemas.openxmlformats.org/officeDocument/2006/relationships/hyperlink" Target="https://www.amazon.com/Citizen-Eco-Drive-Promaster-Diver-BN0151-09L/dp/B00PXVU3GM/ref=sr_1_3?crid=2VS7N4I1TREU4&amp;dib=eyJ2IjoiMSJ9.bW0zV3pNDOQc_lw8ZEXEO3jtGYvESfTnhlVcJPhPuPbR6KYg6XRuMDDdRLnnL8qObCmw2MTVyWxMduUifcWcbkdqfyy1G929Jy4MhFbbsGYuaEi1CnHDS021OfcRmVrlwA3W6_wi9aDoWaCy_QkbtZV07B8xI-SAA7NyZTH5bXnJcga6Efm60d2rY79yc31m5dz6ifEFn8fHrvpiKnK7c5l7d5vX1PDdZ3RwQTAKAiisryFnxvvDJ8DGPFMLXmjA-dCUa09cXxOiDQRjKXKWbMLDzoDS7UiT34gElihaYww.V8O2BpeTO5dZmnrzvlr0PMi7psA8Z8aQMt9hYQ0QIdA&amp;dib_tag=se&amp;keywords=Citizen%2BEco-Drive%2BPromaster%2BDiver%2BWatch&amp;qid=1754669025&amp;sprefix=citizen%2Beco-drive%2Bpromaster%2Bdiver%2Bwatch%2Caps%2C431&amp;sr=8-3&amp;th=1" TargetMode="External"/><Relationship Id="rId2563" Type="http://schemas.openxmlformats.org/officeDocument/2006/relationships/hyperlink" Target="https://www.amazon.com/stores/Lorell/page/E19771A5-499E-4B89-9B05-135068BACB19?lp_asin=B07K95V7X2&amp;ref_=ast_bln&amp;store_ref=bl_ast_dp_brandLogo_sto" TargetMode="External"/><Relationship Id="rId1233" Type="http://schemas.openxmlformats.org/officeDocument/2006/relationships/hyperlink" Target="https://amzn.to/45va3UE" TargetMode="External"/><Relationship Id="rId2564" Type="http://schemas.openxmlformats.org/officeDocument/2006/relationships/hyperlink" Target="https://m.media-amazon.com/images/I/81Njn23-+mL._AC_SL1500_.jpg" TargetMode="External"/><Relationship Id="rId1234" Type="http://schemas.openxmlformats.org/officeDocument/2006/relationships/hyperlink" Target="https://docs.google.com/document/d/10rm42nJ-Eb99kN6GsyAQQse0q6imEkpadc25i7yVlZ8" TargetMode="External"/><Relationship Id="rId2565" Type="http://schemas.openxmlformats.org/officeDocument/2006/relationships/hyperlink" Target="https://www.amazon.com/Simpson-Cleaning-ALH3228-S-Pressure-Powered/dp/B00UBMSUZE?th=1&amp;amp;linkCode=ll1&amp;amp;tag=buyitforlife08-20&amp;amp;linkId=ae9564ff24c445b4d57f43d52432a091&amp;amp;language=en_US&amp;amp;ref_=as_li_ss_tl" TargetMode="External"/><Relationship Id="rId1224" Type="http://schemas.openxmlformats.org/officeDocument/2006/relationships/hyperlink" Target="https://docs.google.com/document/d/1_PFwcYYXbHutU0alPpq_T4yzgq62apUG7B6XnkU7UlM/edit" TargetMode="External"/><Relationship Id="rId2555" Type="http://schemas.openxmlformats.org/officeDocument/2006/relationships/hyperlink" Target="https://m.media-amazon.com/images/I/51XHOUk-DFL._AC_SL1500_.jpg" TargetMode="External"/><Relationship Id="rId1225" Type="http://schemas.openxmlformats.org/officeDocument/2006/relationships/hyperlink" Target="https://docs.google.com/document/d/1ZFvs-QXwjY3fed87SA3kJ1vAeZu_wZ57sYajuw-9-ZI/edit" TargetMode="External"/><Relationship Id="rId2556" Type="http://schemas.openxmlformats.org/officeDocument/2006/relationships/hyperlink" Target="https://www.amazon.com/Lorell-Tempered-Glass-Chair-82833/dp/B07K95V7X2?&amp;amp;linkCode=ll1&amp;amp;tag=buyitforlife08-20&amp;amp;linkId=5770290a41dc2cea8b68604ff78561c1&amp;amp;language=en_US&amp;amp;ref_=as_li_ss_tl" TargetMode="External"/><Relationship Id="rId1226" Type="http://schemas.openxmlformats.org/officeDocument/2006/relationships/hyperlink" Target="https://docs.google.com/document/d/1z-gKagF3-PZRdooxSmU52zfdemIofayBfSQesxMlYsM/edit" TargetMode="External"/><Relationship Id="rId2557" Type="http://schemas.openxmlformats.org/officeDocument/2006/relationships/hyperlink" Target="https://amzn.to/4mzjHMA" TargetMode="External"/><Relationship Id="rId1227" Type="http://schemas.openxmlformats.org/officeDocument/2006/relationships/hyperlink" Target="https://cross.com/" TargetMode="External"/><Relationship Id="rId2558" Type="http://schemas.openxmlformats.org/officeDocument/2006/relationships/hyperlink" Target="https://docs.google.com/document/d/1VjW6vXFvJHI6BYVGuIAXEh8WgWIl0uuiDOhv5ZIAl4Q" TargetMode="External"/><Relationship Id="rId1228" Type="http://schemas.openxmlformats.org/officeDocument/2006/relationships/hyperlink" Target="https://docs.google.com/document/d/1W7gTfSO4cpkrpBYDfazD2NLPhWXF_yv6tuHMOdhQ6x0/edit" TargetMode="External"/><Relationship Id="rId2559" Type="http://schemas.openxmlformats.org/officeDocument/2006/relationships/hyperlink" Target="https://docs.google.com/document/d/1oXi6YgF302jkM9777B7VdGWuZivcCv9fNKaD1t3Zjvo/edit" TargetMode="External"/><Relationship Id="rId1229" Type="http://schemas.openxmlformats.org/officeDocument/2006/relationships/hyperlink" Target="https://www.amazon.com/stores/Cross/page/42914124-3A01-4AE7-9557-9D2F11DF4EE1?is_byline_deeplink=true&amp;deeplink=37FF8113-0944-4BCC-BA17-2420ED7A531A&amp;redirect_store_id=42914124-3A01-4AE7-9557-9D2F11DF4EE1&amp;lp_asin=B004E3GGNO&amp;ref_=ast_bln&amp;store_ref=bl_ast_dp_brandLogo_sto" TargetMode="External"/><Relationship Id="rId2550" Type="http://schemas.openxmlformats.org/officeDocument/2006/relationships/hyperlink" Target="https://docs.google.com/document/d/1wD56tbawIUSGqejGqaYd3H1djcsOxWXHZ7xGnfIpXv0" TargetMode="External"/><Relationship Id="rId1220" Type="http://schemas.openxmlformats.org/officeDocument/2006/relationships/hyperlink" Target="https://www.buyitforlifeproducts.com/?post_type=bifl-product&amp;p=6098" TargetMode="External"/><Relationship Id="rId2551" Type="http://schemas.openxmlformats.org/officeDocument/2006/relationships/hyperlink" Target="https://docs.google.com/document/d/1xejgqvGpoi6SEpGiIApMKITJ70sX0gei87g9avTdJGo/edit" TargetMode="External"/><Relationship Id="rId1221" Type="http://schemas.openxmlformats.org/officeDocument/2006/relationships/hyperlink" Target="https://www.amazon.com/Cross-Classic-Century-Collection-Scuderia/dp/B004E3GGNO/ref=sr_1_2_sspa?crid=2VU96RUPMYCJH&amp;dib=eyJ2IjoiMSJ9.5oMCT3LQPhI6iP0cGYrH7WOqKNcLwF2J7hh0elo5Luvc2z8_UEMz25BCtREG7HOxtSm6yPsDg8RGiQLQJbz_TPMqUQQj9JbKkqOZJu4n9OVhgyjtqDjPMmicsdw9SSOUlH_nsX--VIMfpAQVzYB0CcSgIRW7L5RWhdK-z-SNRsfrwuhJj5aVK159el7fYDDA497CrvBGg-eRFebPA40mKNbotudETOqCqKHpAnDpw8sPYBsuvnBTEk2ocZU3tf8wylDYlBOQn1HoUeQIM-KJeV6Uh6wswxpNWBy7OL89nSY.LOXsL_jRp4vJKPdVH_xFz7ef3CjeNuNAYg5_EOaVLGw&amp;dib_tag=se&amp;keywords=Cross%2BCentury%2BII%2BBallpoint%2BPen&amp;qid=1754668980&amp;sprefix=cross%2Bcentury%2Bii%2Bballpoint%2Bpen%2Caps%2C426&amp;sr=8-2-spons&amp;sp_csd=d2lkZ2V0TmFtZT1zcF9hdGY&amp;th=1" TargetMode="External"/><Relationship Id="rId2552" Type="http://schemas.openxmlformats.org/officeDocument/2006/relationships/hyperlink" Target="https://docs.google.com/document/d/1f65gR9_I8QLZoQSeqb5vagiJL2CAsakD10pks5aHhXs/edit" TargetMode="External"/><Relationship Id="rId1222" Type="http://schemas.openxmlformats.org/officeDocument/2006/relationships/hyperlink" Target="https://amzn.to/4fxPwmW" TargetMode="External"/><Relationship Id="rId2553" Type="http://schemas.openxmlformats.org/officeDocument/2006/relationships/hyperlink" Target="https://docs.google.com/document/d/1jIO5Md8ryS5PxiwLb2aHPuQAQZc6XHUnctfs3UCGnKA/edit" TargetMode="External"/><Relationship Id="rId1223" Type="http://schemas.openxmlformats.org/officeDocument/2006/relationships/hyperlink" Target="https://docs.google.com/document/d/131xZtzyIZhBoL3ix9ArwZ79btzm-4hdgcoHcGO33ExQ" TargetMode="External"/><Relationship Id="rId2554" Type="http://schemas.openxmlformats.org/officeDocument/2006/relationships/hyperlink" Target="https://www.amazon.com/stores/InSinkErator/page/985DE00F-9C54-4A82-8AF7-64DCBA8D3CF8?is_byline_deeplink=true&amp;deeplink=74FA5F92-4623-432E-A963-B681E7950B59&amp;redirect_store_id=985DE00F-9C54-4A82-8AF7-64DCBA8D3CF8&amp;lp_asin=B0CDMH8PVY&amp;ref_=ast_bln&amp;store_ref=bl_ast_dp_brandLogo_sto" TargetMode="External"/><Relationship Id="rId2500" Type="http://schemas.openxmlformats.org/officeDocument/2006/relationships/hyperlink" Target="https://docs.google.com/document/d/17NTx1ZiVXw4naxQxDspPMhaU5CyjsXBni7F_E1-s-KU/edit" TargetMode="External"/><Relationship Id="rId2501" Type="http://schemas.openxmlformats.org/officeDocument/2006/relationships/hyperlink" Target="https://docs.google.com/document/d/14htCLDoX9I6n0wkOtA96SxupJVJru6ypU-2kGxSQS5Q/edit" TargetMode="External"/><Relationship Id="rId2502" Type="http://schemas.openxmlformats.org/officeDocument/2006/relationships/hyperlink" Target="https://docs.google.com/document/d/1mQzPfqK8sEKgM91XrECvIOge5Z07ueMd9-h1UBz1zvY/edit" TargetMode="External"/><Relationship Id="rId2503" Type="http://schemas.openxmlformats.org/officeDocument/2006/relationships/hyperlink" Target="https://www.amazon.com/stores/TrippLite/page/A32C28E1-7D68-4127-A940-901841EA7721?is_byline_deeplink=true&amp;deeplink=39F14B63-BE7D-4BBA-A9EB-6DFB81C3A8C6&amp;redirect_store_id=A32C28E1-7D68-4127-A940-901841EA7721&amp;lp_asin=B0000511U7&amp;ref_=ast_bln&amp;store_ref=bl_ast_dp_brandLogo_sto" TargetMode="External"/><Relationship Id="rId2504" Type="http://schemas.openxmlformats.org/officeDocument/2006/relationships/hyperlink" Target="https://m.media-amazon.com/images/I/71fTF1GlPvL._AC_SL1500_.jpg" TargetMode="External"/><Relationship Id="rId2505" Type="http://schemas.openxmlformats.org/officeDocument/2006/relationships/hyperlink" Target="https://www.amazon.com/Ariat-Mens-Rebar-Bodie-38X32/dp/B014K7KB9S/ref=sr_1_5?crid=1KDQA019SDRUA&amp;dib=eyJ2IjoiMSJ9.2OtDGPT26P5EtIeEsy2HDgAGvSobJXjr4WT1mEcq5t8AOOeOYoMT10h-jw-rkeLHHKfOWKTm8gDShYXraG4RugIAhsrJ8CcOiIc8Z7kLEg8zjknXaR2QfffLtlKZcqp-CHs9_nHBpcfC-Pbpx1CRDTswZe3yaGEcOshAzLl27_H9A1axuQeyaZg14ovqh9gBauixxMm5iXgcdtEGOnv1rZ9Qpr0fsKjDYkD0SP7iDp1QiPjm50g1PytZJhMbG2v0KoZVbj3M4T2fn_83Wv5FY_qGGn5hQXWMoxiBhmQ3m-w.K4PysUV5RwaE9wjSqYoCxX8ckTYARLq_MtLuaSPQPwI&amp;dib_tag=se&amp;keywords=Ariat+%22Rebar+M4%22+Jeans&amp;linkCode=ll2&amp;linkId=7f76cbe10d59f474bd423f61d1c61581&amp;qid=1758268098&amp;sprefix=ariat+rebar+m4+jeans%2Caps%2C98&amp;sr=8-5" TargetMode="External"/><Relationship Id="rId2506" Type="http://schemas.openxmlformats.org/officeDocument/2006/relationships/hyperlink" Target="https://amzn.to/3KbZzlW" TargetMode="External"/><Relationship Id="rId2507" Type="http://schemas.openxmlformats.org/officeDocument/2006/relationships/hyperlink" Target="https://docs.google.com/document/d/1Ki_5arZcLilkHlLQwEM_o3nBXFhOTL4FOTrkNK7jDUU" TargetMode="External"/><Relationship Id="rId2508" Type="http://schemas.openxmlformats.org/officeDocument/2006/relationships/hyperlink" Target="https://docs.google.com/document/d/1ML-q0MKAL95KGKxzqyMSxZq5sRnMaEG5Q14Xp4T7NBo/edit" TargetMode="External"/><Relationship Id="rId2509" Type="http://schemas.openxmlformats.org/officeDocument/2006/relationships/hyperlink" Target="https://docs.google.com/document/d/1z6aJUEGxMog5wsIUl6ZuQhA47v6n7D-PAVDSg0fAl98/edit" TargetMode="External"/><Relationship Id="rId3821" Type="http://schemas.openxmlformats.org/officeDocument/2006/relationships/hyperlink" Target="https://m.media-amazon.com/images/I/410Ye+jjKlL._AC_SL1500_.jpg" TargetMode="External"/><Relationship Id="rId3820" Type="http://schemas.openxmlformats.org/officeDocument/2006/relationships/hyperlink" Target="https://www.amazon.com/stores/Messermeister/page/E889FFE0-DF65-4B14-829A-8E8DCDC1AA9D?lp_asin=B000IXE7OY&amp;ref_=ast_bln&amp;store_ref=bl_ast_dp_brandLogo_sto" TargetMode="External"/><Relationship Id="rId3822" Type="http://schemas.openxmlformats.org/officeDocument/2006/relationships/drawing" Target="../drawings/drawing1.xml"/><Relationship Id="rId2522" Type="http://schemas.openxmlformats.org/officeDocument/2006/relationships/hyperlink" Target="https://m.media-amazon.com/images/I/51TWJewe6dL._AC_SL1000_.jpg" TargetMode="External"/><Relationship Id="rId2523" Type="http://schemas.openxmlformats.org/officeDocument/2006/relationships/hyperlink" Target="https://www.amazon.com/Big-Ass-Fans-Efficient-Lighting/dp/B01DVSBQZA/ref=sr_1_6?crid=3FD3RJRVXG0NC&amp;dib=eyJ2IjoiMSJ9.SN3ouS1lAjp3Aq_IvQODNrugVo3W0QSgCfHgOssnlu6-LF3UPx2Q8q7VzFqyvhgCjgfAfDzUECdZLKwzQ9XZHWT25qdk-jTy1Ee8NOPqktiOFQK5IrN9x84eMxEMuLIPW2VLmrMLypdVYMQJ8ihJalg4uM138OiZXOw_WXpNV4maD5ugwtzaf4q7jpPbrQ4X7YNJrs5tTKTjnRqZr2rG7ZdivF9DUnrggmVNyETNPgoHqfQ8zO81CIIcpfAmaA312Y8ygGFLoFtk7nM-w_C4vkiqFsC7bMiRGeBjHCdEWog.JVbhJuuUtrEc5jlPooKFiJuXEgIK_J5lUXqLmV9jPPw&amp;dib_tag=se&amp;keywords=%22Big%2Bass%2Bfans%22%2Bceiling%2Bfan&amp;linkCode=ll2&amp;linkId=8eaa9372e6499a747c7f228097ba76b7&amp;qid=1758268137&amp;sprefix=big%2Bass%2Bfans%2Bceiling%2Bfan%2Caps%2C72&amp;sr=8-6&amp;th=1" TargetMode="External"/><Relationship Id="rId2524" Type="http://schemas.openxmlformats.org/officeDocument/2006/relationships/hyperlink" Target="https://amzn.to/46ngnxS" TargetMode="External"/><Relationship Id="rId2525" Type="http://schemas.openxmlformats.org/officeDocument/2006/relationships/hyperlink" Target="https://docs.google.com/document/d/1x9GHG_5aoZ9_trr8RMUMQDYfYf3LCuosw5axgWA0xlk" TargetMode="External"/><Relationship Id="rId2526" Type="http://schemas.openxmlformats.org/officeDocument/2006/relationships/hyperlink" Target="https://docs.google.com/document/d/1LfeCVT_OWCZCBYosu1GhF4o8CG0404LiioAqbP6XaIE/edit" TargetMode="External"/><Relationship Id="rId2527" Type="http://schemas.openxmlformats.org/officeDocument/2006/relationships/hyperlink" Target="https://docs.google.com/document/d/1LBjyGoHkW-sMeVzUHTv711y_qeYLNgaf9-0HxDylG2I/edit" TargetMode="External"/><Relationship Id="rId2528" Type="http://schemas.openxmlformats.org/officeDocument/2006/relationships/hyperlink" Target="https://docs.google.com/document/d/1outB0yLxG0-xRNqj0lFWgeLUvTvr6Zdz3hhnOCUJxxg/edit" TargetMode="External"/><Relationship Id="rId2529" Type="http://schemas.openxmlformats.org/officeDocument/2006/relationships/hyperlink" Target="https://docs.google.com/document/d/1eiPyGS7qbG5ysBAdf8b6_p-DxCIBEJjKgQx3txoTosg/edit" TargetMode="External"/><Relationship Id="rId2520" Type="http://schemas.openxmlformats.org/officeDocument/2006/relationships/hyperlink" Target="https://docs.google.com/document/d/1opUfGVMbqZPTMxY-0rCoO5Nq-SBH9JP0ePTzW_fHjQE/edit" TargetMode="External"/><Relationship Id="rId2521" Type="http://schemas.openxmlformats.org/officeDocument/2006/relationships/hyperlink" Target="https://www.amazon.com/Honda/b/ref=bl_dp_s_web_12092606011?ie=UTF8&amp;node=12092606011&amp;field-lbr_brands_browse-bin=Honda" TargetMode="External"/><Relationship Id="rId2511" Type="http://schemas.openxmlformats.org/officeDocument/2006/relationships/hyperlink" Target="https://docs.google.com/document/d/1X_DokgBFJMFxaoBTG2PoCyVonnOrR-LBYBK-cV_Bpps/edit" TargetMode="External"/><Relationship Id="rId2512" Type="http://schemas.openxmlformats.org/officeDocument/2006/relationships/hyperlink" Target="https://www.amazon.com/stores/Ariat/page/5C580235-0937-42C9-B857-0EF70D457602?is_byline_deeplink=true&amp;deeplink=5C580235-0937-42C9-B857-0EF70D457602&amp;redirect_store_id=5C580235-0937-42C9-B857-0EF70D457602&amp;lp_asin=B0FGQ64SHV&amp;ref_=ast_bln&amp;store_ref=bl_ast_dp_brandLogo_sto" TargetMode="External"/><Relationship Id="rId2513" Type="http://schemas.openxmlformats.org/officeDocument/2006/relationships/hyperlink" Target="https://m.media-amazon.com/images/I/71n3dw1RRKL._AC_SL1500_.jpg" TargetMode="External"/><Relationship Id="rId2514" Type="http://schemas.openxmlformats.org/officeDocument/2006/relationships/hyperlink" Target="https://www.amazon.com/Honda-Equipment-HSS928AATD-Blower-Electric/dp/B01JJ5DC8S?&amp;amp;linkCode=ll1&amp;amp;tag=buyitforlife08-20&amp;amp;linkId=06c824bb56ebf88452b751af65c854e2&amp;amp;language=en_US&amp;amp;ref_=as_li_ss_tl" TargetMode="External"/><Relationship Id="rId2515" Type="http://schemas.openxmlformats.org/officeDocument/2006/relationships/hyperlink" Target="https://amzn.to/3VJBm9n" TargetMode="External"/><Relationship Id="rId2516" Type="http://schemas.openxmlformats.org/officeDocument/2006/relationships/hyperlink" Target="https://docs.google.com/document/d/1_e2QEKL3bdD5LbzZBks6vBlQ2gNPFgauC59nd1Id1VA" TargetMode="External"/><Relationship Id="rId2517" Type="http://schemas.openxmlformats.org/officeDocument/2006/relationships/hyperlink" Target="https://docs.google.com/document/d/1GG8SSwBwwoMwGT86ju9SWoI9apBPVEMUXZ6r4nq5XQ4/edit" TargetMode="External"/><Relationship Id="rId2518" Type="http://schemas.openxmlformats.org/officeDocument/2006/relationships/hyperlink" Target="https://docs.google.com/document/d/1Q-roeuaJIgGKjBQDBXDqSiz-cYPSIT_i6VGqIwtMdoU/edit" TargetMode="External"/><Relationship Id="rId2519" Type="http://schemas.openxmlformats.org/officeDocument/2006/relationships/hyperlink" Target="https://docs.google.com/document/d/1Spw_oVZZtAhOLO4_KN8_kAgGFlszL3XUy5NeZnw8NBs/edit" TargetMode="External"/><Relationship Id="rId2510" Type="http://schemas.openxmlformats.org/officeDocument/2006/relationships/hyperlink" Target="https://docs.google.com/document/d/1_lEe6IDess3jIE1S1DAMyE0EdjTs2x5KEEIrYter2wQ/edit" TargetMode="External"/><Relationship Id="rId469" Type="http://schemas.openxmlformats.org/officeDocument/2006/relationships/hyperlink" Target="https://www.amazon.com/stores/Nalgene/page/CD2EBBDA-7406-490A-B7ED-4CEBADE2E80C?is_byline_deeplink=true&amp;deeplink=7FF12A58-F2DF-4925-86DD-6B28BD899678&amp;redirect_store_id=CD2EBBDA-7406-490A-B7ED-4CEBADE2E80C&amp;lp_asin=B0994LVB79&amp;ref_=ast_bln&amp;store_ref=bl_ast_dp_brandLogo_sto" TargetMode="External"/><Relationship Id="rId468" Type="http://schemas.openxmlformats.org/officeDocument/2006/relationships/hyperlink" Target="https://docs.google.com/document/d/1VmTixxtGA4UeqYjGKl7QtOdDKKSupdeT4neK3nxsJVY/edit" TargetMode="External"/><Relationship Id="rId467" Type="http://schemas.openxmlformats.org/officeDocument/2006/relationships/hyperlink" Target="https://nalgene.ca/" TargetMode="External"/><Relationship Id="rId1290" Type="http://schemas.openxmlformats.org/officeDocument/2006/relationships/hyperlink" Target="https://docs.google.com/document/d/1xOsUgKFb5gKuAsRmM14fZEs4U4OCbMFgRtnoee52btU/edit" TargetMode="External"/><Relationship Id="rId1291" Type="http://schemas.openxmlformats.org/officeDocument/2006/relationships/hyperlink" Target="https://docs.google.com/document/d/1PdkOLuAWqjDdkBt1CIaCojaIdb7G8yOMWo38GNPepyQ/edit" TargetMode="External"/><Relationship Id="rId1292" Type="http://schemas.openxmlformats.org/officeDocument/2006/relationships/hyperlink" Target="https://docs.google.com/document/d/1SjLWxD38LNlU24zh5_OTGH3YzRKyZFDhIOaxiPeRpVk/edit" TargetMode="External"/><Relationship Id="rId462" Type="http://schemas.openxmlformats.org/officeDocument/2006/relationships/hyperlink" Target="https://amzn.to/3HqfrAj" TargetMode="External"/><Relationship Id="rId1293" Type="http://schemas.openxmlformats.org/officeDocument/2006/relationships/hyperlink" Target="https://docs.google.com/document/d/1MyBReQYlSghJ9l_w2SOWLHPRjqJ9XRqG82SHH2X35Hg/edit" TargetMode="External"/><Relationship Id="rId461" Type="http://schemas.openxmlformats.org/officeDocument/2006/relationships/hyperlink" Target="https://www.amazon.com/dp/B0994LVB79" TargetMode="External"/><Relationship Id="rId1294" Type="http://schemas.openxmlformats.org/officeDocument/2006/relationships/hyperlink" Target="https://www.amazon.com/stores/Rotring/page/FB391B3A-B276-4459-8BD4-1C0000EBF475?lp_asin=B00AZWYUA4&amp;ref_=ast_bln&amp;store_ref=bl_ast_dp_brandLogo_sto" TargetMode="External"/><Relationship Id="rId460" Type="http://schemas.openxmlformats.org/officeDocument/2006/relationships/hyperlink" Target="https://m.media-amazon.com/images/I/918MGTLP9yL._AC_SL1500_.jpg" TargetMode="External"/><Relationship Id="rId1295" Type="http://schemas.openxmlformats.org/officeDocument/2006/relationships/hyperlink" Target="https://m.media-amazon.com/images/I/71ysBQnxD8L._AC_SL1500_.jpg" TargetMode="External"/><Relationship Id="rId1296" Type="http://schemas.openxmlformats.org/officeDocument/2006/relationships/hyperlink" Target="https://www.buyitforlifeproducts.com/?post_type=bifl-product&amp;p=6181" TargetMode="External"/><Relationship Id="rId466" Type="http://schemas.openxmlformats.org/officeDocument/2006/relationships/hyperlink" Target="https://docs.google.com/document/d/1-FMhu9o-ewV5yBNzUxICIhWZp5NF5zGFM652D1d1qk4/edit" TargetMode="External"/><Relationship Id="rId1297" Type="http://schemas.openxmlformats.org/officeDocument/2006/relationships/hyperlink" Target="https://www.amazon.com/Flexzilla-Garden-Heavy-Lightweight-Drinking/dp/B0080JA346/ref=sr_1_6?crid=19T6KFCWAMVAA&amp;dib=eyJ2IjoiMSJ9.RubuSPbxkYywOxDxtUouQb-ztSDMHNH2bsnwj4yfMdMvFlu5UlslIWUxKqvF-a09R26R9FvQhRA9wjRgwlcGYfbDhT6n7eEcHbfQK5e9osbQrUKQ_pbPNOqG-11YzUQN5_lb7SNBAi16DejArw4civH-qbZ49ixAKNTLnOclNR5fIpSPx8-pUxfRCfwfcCaf3bZoSjws-EXE7GR1ndKpL4_UXLriquE5Tz0gUYWf3FIuXkWofzf-5-0byFtMsomI8lw95aRQl4erZl-kFH2BD2GgpkMLave-16ghMMZTK5o.8IWwOGUEBOw513sx3xfMWwUBXer0e-bcD2O2t6kgLAU&amp;dib_tag=se&amp;keywords=Flexzilla%2BGarden%2BHoses&amp;qid=1754678002&amp;sprefix=eley%2Bgarden%2Bhose%2Breel%2Caps%2C947&amp;sr=8-6&amp;th=1" TargetMode="External"/><Relationship Id="rId465" Type="http://schemas.openxmlformats.org/officeDocument/2006/relationships/hyperlink" Target="https://docs.google.com/document/d/1PuRhMUusYaTViwZ8yH2wZnxbUn4NNJwoEVClVVlUDmg/edit" TargetMode="External"/><Relationship Id="rId1298" Type="http://schemas.openxmlformats.org/officeDocument/2006/relationships/hyperlink" Target="https://amzn.to/4mzZ7fl" TargetMode="External"/><Relationship Id="rId464" Type="http://schemas.openxmlformats.org/officeDocument/2006/relationships/hyperlink" Target="https://docs.google.com/document/d/1BFL6JHsqv-Ex8aN8-QFoRT17KFlxQ9IddBqg5Ba0jfw/edit" TargetMode="External"/><Relationship Id="rId1299" Type="http://schemas.openxmlformats.org/officeDocument/2006/relationships/hyperlink" Target="https://docs.google.com/document/d/1QyyeNxteQbfIC_S1mNko0nu3iXYb4xde7Eg0N5UvG5Y" TargetMode="External"/><Relationship Id="rId463" Type="http://schemas.openxmlformats.org/officeDocument/2006/relationships/hyperlink" Target="https://docs.google.com/document/d/1P50Ha6_nkELihucCrrOC69wxOGa1R483EMrS0lcs8vk" TargetMode="External"/><Relationship Id="rId459" Type="http://schemas.openxmlformats.org/officeDocument/2006/relationships/hyperlink" Target="https://www.amazon.com/stores/TweezerGuru/page/CC49785B-2623-4357-A790-64FBA170A4AB?is_byline_deeplink=true&amp;deeplink=437CF3C6-F13B-4A1C-9BAB-0F6B5A5FF040&amp;redirect_store_id=CC49785B-2623-4357-A790-64FBA170A4AB&amp;lp_asin=B078S2DG7T&amp;ref_=ast_bln" TargetMode="External"/><Relationship Id="rId458" Type="http://schemas.openxmlformats.org/officeDocument/2006/relationships/hyperlink" Target="https://docs.google.com/document/d/12h4k5bSciqRXMnbeG_OTJ9YocCT7YzvGtG7UKfqsKC8/edit" TargetMode="External"/><Relationship Id="rId457" Type="http://schemas.openxmlformats.org/officeDocument/2006/relationships/hyperlink" Target="https://docs.google.com/document/d/1iPYGdrBfXKRqF_hncvARZGPqqh99mHsX2rtPDWv5OWs/edit" TargetMode="External"/><Relationship Id="rId456" Type="http://schemas.openxmlformats.org/officeDocument/2006/relationships/hyperlink" Target="https://docs.google.com/document/d/1bX33stPuSSC_Mh0E7vZK-eKAieWaIC0pcohKX2oBUkQ/edit" TargetMode="External"/><Relationship Id="rId1280" Type="http://schemas.openxmlformats.org/officeDocument/2006/relationships/hyperlink" Target="https://docs.google.com/document/d/1Wi4v_Dmd6eUFp_xHapO_a3VjvjVQ8BAfoi2T3Txojuw/edit" TargetMode="External"/><Relationship Id="rId1281" Type="http://schemas.openxmlformats.org/officeDocument/2006/relationships/hyperlink" Target="https://docs.google.com/document/d/1aXRV8j6mqTzdUe1IyhODYSPhB2exh0gvKC-XvsP9NFE/edit" TargetMode="External"/><Relationship Id="rId451" Type="http://schemas.openxmlformats.org/officeDocument/2006/relationships/hyperlink" Target="https://m.media-amazon.com/images/I/81BXWxmX2jL._AC_SL1500_.jpg" TargetMode="External"/><Relationship Id="rId1282" Type="http://schemas.openxmlformats.org/officeDocument/2006/relationships/hyperlink" Target="https://www.hermanmiller.com/" TargetMode="External"/><Relationship Id="rId450" Type="http://schemas.openxmlformats.org/officeDocument/2006/relationships/hyperlink" Target="https://www.amazon.com/stores/Travelpro/page/6B7E03F5-8E0B-4678-BCF0-E8CB3856C960?is_byline_deeplink=true&amp;deeplink=DCFA5774-7BEF-445B-AE44-E53381DCFEFC&amp;redirect_store_id=6B7E03F5-8E0B-4678-BCF0-E8CB3856C960&amp;lp_asin=B01MDSDK1U&amp;ref_=ast_bln&amp;store_ref=bl_ast_dp_brandLogo_sto" TargetMode="External"/><Relationship Id="rId1283" Type="http://schemas.openxmlformats.org/officeDocument/2006/relationships/hyperlink" Target="https://docs.google.com/document/d/1WMQsxdxXFj_FrBKBMAkViTN20ruvcjKtIaFbSJkw39k/edit" TargetMode="External"/><Relationship Id="rId1284" Type="http://schemas.openxmlformats.org/officeDocument/2006/relationships/hyperlink" Target="https://www.amazon.com/Herman-Miller/b/ref=bl_dp_s_web_2593466011?ie=UTF8&amp;node=2593466011&amp;field-lbr_brands_browse-bin=Herman+Miller" TargetMode="External"/><Relationship Id="rId1285" Type="http://schemas.openxmlformats.org/officeDocument/2006/relationships/hyperlink" Target="https://m.media-amazon.com/images/I/71bqxAIlESL._AC_SL1500_.jpg" TargetMode="External"/><Relationship Id="rId455" Type="http://schemas.openxmlformats.org/officeDocument/2006/relationships/hyperlink" Target="https://docs.google.com/document/d/1XeevpqapvusuqazRKXPflUPJwT13hLW-dZ-9bUCoiHQ/edit" TargetMode="External"/><Relationship Id="rId1286" Type="http://schemas.openxmlformats.org/officeDocument/2006/relationships/hyperlink" Target="https://www.buyitforlifeproducts.com/?post_type=bifl-product&amp;p=6161" TargetMode="External"/><Relationship Id="rId454" Type="http://schemas.openxmlformats.org/officeDocument/2006/relationships/hyperlink" Target="https://docs.google.com/document/d/1d511yAwPRkhgOYYYXLvJVLOgC7OR4R_rZW3BUo9SEcM" TargetMode="External"/><Relationship Id="rId1287" Type="http://schemas.openxmlformats.org/officeDocument/2006/relationships/hyperlink" Target="https://www.amazon.com/rOtring-Barrel-Mechanical-Pencil-1904443/dp/B00AZWYUA4/ref=sr_1_1?crid=3G9I2XRZ76D76&amp;dib=eyJ2IjoiMSJ9.Ukn2VOm9LXrl2lq_xz8u1PyQbuwfjgpTJOweFxK6dd_pppAFtFvXJDAlkjPO-Ng7sITKbJ8tDnTUMHrslJbrgZ_H87d_JYCpU6xveWnkuCTQUs_hHDdOSBYCVlYr5me3g9lVR0nYndHkHKsGXdWG1905sJHYymV-PiiqrW2c3tkvgW3EnjYln3VKHJlLoDE3ftByGaxArkYtyMEg7HwXqg-E3h4g7q2IK7Zzjq0xlbGXOlY7fsR296S0IHQBU0dibGDEyqTaG7_SsdHH93ZtOOm02KBgf9RCAlpwzcI_tBg.CBoOJyFihIzJyt9Ik6_hWpSKen22wFXDSlQMhGatO-Q&amp;dib_tag=se&amp;keywords=Rotring%2B600%2BMechanical%2BPencil&amp;qid=1754677830&amp;sprefix=rotring%2B600%2Bmechanical%2Bpencil%2Caps%2C680&amp;sr=8-1&amp;th=1" TargetMode="External"/><Relationship Id="rId453" Type="http://schemas.openxmlformats.org/officeDocument/2006/relationships/hyperlink" Target="https://amzn.to/4mbLCmm" TargetMode="External"/><Relationship Id="rId1288" Type="http://schemas.openxmlformats.org/officeDocument/2006/relationships/hyperlink" Target="https://amzn.to/45mIXif" TargetMode="External"/><Relationship Id="rId452" Type="http://schemas.openxmlformats.org/officeDocument/2006/relationships/hyperlink" Target="https://www.amazon.com/dp/B078S2DG7T" TargetMode="External"/><Relationship Id="rId1289" Type="http://schemas.openxmlformats.org/officeDocument/2006/relationships/hyperlink" Target="https://docs.google.com/document/d/1u7i0b_gGlNwIzd76oJdxIgprs0CG3bVL3EYkbMkiijY" TargetMode="External"/><Relationship Id="rId3018" Type="http://schemas.openxmlformats.org/officeDocument/2006/relationships/hyperlink" Target="https://docs.google.com/document/d/1llg6QX1mOZ75jeQTikp_ze-XEGu6npB6Lk0QYYyP7Ds/edit" TargetMode="External"/><Relationship Id="rId3017" Type="http://schemas.openxmlformats.org/officeDocument/2006/relationships/hyperlink" Target="https://docs.google.com/document/d/1HKdD6wm7aHypv5VX-44WplZomJOzqw_GqtFfBk5wdrc" TargetMode="External"/><Relationship Id="rId3019" Type="http://schemas.openxmlformats.org/officeDocument/2006/relationships/hyperlink" Target="https://docs.google.com/document/d/1eIrkyqzBIygeGbDHiCWzQgSJWCxc-TNoRJwOOwziU3E/edit" TargetMode="External"/><Relationship Id="rId491" Type="http://schemas.openxmlformats.org/officeDocument/2006/relationships/hyperlink" Target="https://amzn.to/4ligvUU" TargetMode="External"/><Relationship Id="rId490" Type="http://schemas.openxmlformats.org/officeDocument/2006/relationships/hyperlink" Target="https://www.amazon.com/dp/B0C78RCGWB" TargetMode="External"/><Relationship Id="rId489" Type="http://schemas.openxmlformats.org/officeDocument/2006/relationships/hyperlink" Target="https://m.media-amazon.com/images/I/81xCvP98CLL._AC_SL1300_.jpg" TargetMode="External"/><Relationship Id="rId484" Type="http://schemas.openxmlformats.org/officeDocument/2006/relationships/hyperlink" Target="https://docs.google.com/document/d/1TNMdB6sud0duyC7MBMB10xzWN-Xg1seEtlpmn7YKk_c/edit" TargetMode="External"/><Relationship Id="rId3010" Type="http://schemas.openxmlformats.org/officeDocument/2006/relationships/hyperlink" Target="https://docs.google.com/document/d/1zmiJJLI56KD2wK7MeZLSbj3Y_iA6l8zh-ZZxx9eT_ts/edit" TargetMode="External"/><Relationship Id="rId483" Type="http://schemas.openxmlformats.org/officeDocument/2006/relationships/hyperlink" Target="https://docs.google.com/document/d/1oJVskpQJZI5arx2MJa61TN_BVHGEQRAcNzsAzNx97S0" TargetMode="External"/><Relationship Id="rId482" Type="http://schemas.openxmlformats.org/officeDocument/2006/relationships/hyperlink" Target="https://amzn.to/45qsMRc" TargetMode="External"/><Relationship Id="rId3012" Type="http://schemas.openxmlformats.org/officeDocument/2006/relationships/hyperlink" Target="https://docs.google.com/document/d/1h7_W7VbZiePrFZQ8f5brVB9BTF0WGL3HMbET4aTcYiw/edit" TargetMode="External"/><Relationship Id="rId481" Type="http://schemas.openxmlformats.org/officeDocument/2006/relationships/hyperlink" Target="https://www.amazon.com/dp/B07D3R26J4" TargetMode="External"/><Relationship Id="rId3011" Type="http://schemas.openxmlformats.org/officeDocument/2006/relationships/hyperlink" Target="https://docs.google.com/document/d/1ly4wuUWJnc_BjT49MQWYR7j0kFqV5Lcb-vtET7o-kUQ/edit" TargetMode="External"/><Relationship Id="rId488" Type="http://schemas.openxmlformats.org/officeDocument/2006/relationships/hyperlink" Target="https://www.amazon.com/stores/WALNEW/page/AE6A5B17-54B9-4AEB-ACF8-C24497CDBA61?is_byline_deeplink=true&amp;deeplink=B3E25FAD-6E0A-4D10-A9AD-D0A15394E521&amp;redirect_store_id=AE6A5B17-54B9-4AEB-ACF8-C24497CDBA61&amp;lp_asin=B07D3R26J4&amp;ref_=ast_bln&amp;store_ref=bl_ast_dp_brandLogo_sto" TargetMode="External"/><Relationship Id="rId3014" Type="http://schemas.openxmlformats.org/officeDocument/2006/relationships/hyperlink" Target="https://m.media-amazon.com/images/I/71lX9GVRCrL._AC_SL1500_.jpg" TargetMode="External"/><Relationship Id="rId487" Type="http://schemas.openxmlformats.org/officeDocument/2006/relationships/hyperlink" Target="https://docs.google.com/document/d/1-3yGarhHKSDjGw6RyFuInWVI-MwJuuQGJFoG2r54hzE/edit" TargetMode="External"/><Relationship Id="rId3013" Type="http://schemas.openxmlformats.org/officeDocument/2006/relationships/hyperlink" Target="https://www.amazon.com/stores/beyerdynamic/page/0E53CFBF-D1F5-4892-B3D7-6EAEE05124B2?is_byline_deeplink=true&amp;deeplink=C3468A4D-1594-4E05-85E8-D8E00E1605ED&amp;redirect_store_id=0E53CFBF-D1F5-4892-B3D7-6EAEE05124B2&amp;lp_asin=B071XKQQ57&amp;ref_=ast_bln&amp;store_ref=bl_ast_dp_brandLogo_sto" TargetMode="External"/><Relationship Id="rId486" Type="http://schemas.openxmlformats.org/officeDocument/2006/relationships/hyperlink" Target="https://docs.google.com/document/d/1YHqbZcJ8QmkNFuUw2C6Lx_P8SZ9w4NB_RjSdJG-_Zs8/edit" TargetMode="External"/><Relationship Id="rId3016" Type="http://schemas.openxmlformats.org/officeDocument/2006/relationships/hyperlink" Target="https://amzn.to/48ucRo6" TargetMode="External"/><Relationship Id="rId485" Type="http://schemas.openxmlformats.org/officeDocument/2006/relationships/hyperlink" Target="https://docs.google.com/document/d/1R2Y0I3rv9qM0qgVkAOdI3m5TC_ra2CA0wlWR9asEG60/edit" TargetMode="External"/><Relationship Id="rId3015" Type="http://schemas.openxmlformats.org/officeDocument/2006/relationships/hyperlink" Target="https://www.amazon.com/Sony-MDR7506-Professional-Diaphragm-Headphone/dp/B000AJIF4E?dib=eyJ2IjoiMSJ9.ceDuNtBUVASTXNnGxeugmtpA2-u9WEGfc2B_YFOZWXzi6E9542s7hifGtCRgSFxBNWFcBY_bC0UYawnlvt-2k2j8hm4ecU4RIq1h60n8OaGe2jbbDNL0c-MT84stHmfTPiGmQWBE4Ks4TIcUzw0Lk1266mSjTlzuAMf0zyN-ZsZgCNZ_J9fJ1wJGwp--HRVbWITuM3_wqdEHTVj165pnCF-eNMifbFQ7lWkw44N7YZE.6JYzKxdHzmqnoFzvDHB1yjXoh8ruGymFMDykQ6nms98&amp;amp;dib_tag=se&amp;amp;keywords=Sony%2BMDR-7506&amp;amp;qid=1717047331&amp;amp;sr=8-1&amp;amp;th=1&amp;amp;linkCode=ll1&amp;amp;tag=buyitforlife08-20&amp;amp;linkId=4fc611fbcbdc1a52abdb050b615cfafd&amp;amp;language=en_US&amp;amp;ref_=as_li_ss_tl" TargetMode="External"/><Relationship Id="rId3007" Type="http://schemas.openxmlformats.org/officeDocument/2006/relationships/hyperlink" Target="https://amzn.to/43n0zu8" TargetMode="External"/><Relationship Id="rId3006" Type="http://schemas.openxmlformats.org/officeDocument/2006/relationships/hyperlink" Target="https://www.amazon.com/Beyerdynamic-DT-770-80-Professional/dp/B071XKQQ57?crid=UFCAFK9QTYCA&amp;amp;dib=eyJ2IjoiMSJ9.tb7Qd7uoPn2lNYQeuT4TlybHx9DcHnMlgkvnt5UsRBg.hQbXNAgcL4lLa9mZir9C_3oeF-NkWSzoqfQCMY3GY4w&amp;amp;dib_tag=se&amp;amp;keywords=DT1770%2B80%2Bohm&amp;amp;qid=1717047034&amp;amp;sprefix=dt1770%2B80%2Bohm%2Caps%2C219&amp;amp;sr=8-1&amp;amp;th=1&amp;amp;linkCode=ll1&amp;amp;tag=buyitforlife08-20&amp;amp;linkId=8984a811b876ade764ac020ce1d8e047&amp;amp;language=en_US&amp;amp;ref_=as_li_ss_tl" TargetMode="External"/><Relationship Id="rId3009" Type="http://schemas.openxmlformats.org/officeDocument/2006/relationships/hyperlink" Target="https://docs.google.com/document/d/14JllWu2OblCMMXx9TUXLFmYmd2rbmNvjN2y6izh6WJI/edit" TargetMode="External"/><Relationship Id="rId3008" Type="http://schemas.openxmlformats.org/officeDocument/2006/relationships/hyperlink" Target="https://docs.google.com/document/d/1mWc-PGfqLt9yhwshI5yFhk0f3AtbBcXrsn-BVlCqNhA" TargetMode="External"/><Relationship Id="rId480" Type="http://schemas.openxmlformats.org/officeDocument/2006/relationships/hyperlink" Target="https://m.media-amazon.com/images/I/51txWfL2NGL._AC_SL1000_.jpg" TargetMode="External"/><Relationship Id="rId479" Type="http://schemas.openxmlformats.org/officeDocument/2006/relationships/hyperlink" Target="https://www.amazon.com/lenikis/b/ref=bl_sl_s_ap_web_12666695011?ie=UTF8&amp;node=12666695011&amp;field-lbr_brands_browse-bin=lenikis" TargetMode="External"/><Relationship Id="rId478" Type="http://schemas.openxmlformats.org/officeDocument/2006/relationships/hyperlink" Target="https://docs.google.com/document/d/18eyQo18z_-UHNZaTaI6ptdt66_7UicJtvapmB1Rvmmg/edit" TargetMode="External"/><Relationship Id="rId473" Type="http://schemas.openxmlformats.org/officeDocument/2006/relationships/hyperlink" Target="https://docs.google.com/document/d/1PJJAFxbLzFEps-j5tGXwEgMOFGZgnc6Nui8cwO-LxX8" TargetMode="External"/><Relationship Id="rId472" Type="http://schemas.openxmlformats.org/officeDocument/2006/relationships/hyperlink" Target="https://amzn.to/3J6Ky4A" TargetMode="External"/><Relationship Id="rId471" Type="http://schemas.openxmlformats.org/officeDocument/2006/relationships/hyperlink" Target="https://www.amazon.com/dp/B07CCGMSQS" TargetMode="External"/><Relationship Id="rId3001" Type="http://schemas.openxmlformats.org/officeDocument/2006/relationships/hyperlink" Target="https://docs.google.com/document/d/11SYVlS8ikgtq1bVRgd_oluzhAF5jjOSCPbPOg7HxhhQ/edit" TargetMode="External"/><Relationship Id="rId470" Type="http://schemas.openxmlformats.org/officeDocument/2006/relationships/hyperlink" Target="https://m.media-amazon.com/images/I/71KhML+Tp0L._AC_SL1500_.jpg" TargetMode="External"/><Relationship Id="rId3000" Type="http://schemas.openxmlformats.org/officeDocument/2006/relationships/hyperlink" Target="https://docs.google.com/document/d/1-rjehNyB-3FKtXvr4Ks_iTcnE7yTbzgVL8b4rH5Vmmo/edit" TargetMode="External"/><Relationship Id="rId477" Type="http://schemas.openxmlformats.org/officeDocument/2006/relationships/hyperlink" Target="https://lenikis.hatsw.com" TargetMode="External"/><Relationship Id="rId3003" Type="http://schemas.openxmlformats.org/officeDocument/2006/relationships/hyperlink" Target="https://docs.google.com/document/d/1k5o4h1mhO_eALDcjaq75fRc41wR54jrLpM_P6A7e--8/edit" TargetMode="External"/><Relationship Id="rId476" Type="http://schemas.openxmlformats.org/officeDocument/2006/relationships/hyperlink" Target="https://docs.google.com/document/d/1ehcCZcReOQ72rVvwNBC11q_tCpATTC2o6rm0riN95Yc/edit" TargetMode="External"/><Relationship Id="rId3002" Type="http://schemas.openxmlformats.org/officeDocument/2006/relationships/hyperlink" Target="https://docs.google.com/document/d/1TwjyrN8uZngtOpNUHCIK6PAss0ebPVli5J8eNt-20YU/edit" TargetMode="External"/><Relationship Id="rId475" Type="http://schemas.openxmlformats.org/officeDocument/2006/relationships/hyperlink" Target="https://docs.google.com/document/d/1pScVl7a40Ewc4XYbxM5Br_Em52MXO2LLIok-BxMdbVs/edit" TargetMode="External"/><Relationship Id="rId3005" Type="http://schemas.openxmlformats.org/officeDocument/2006/relationships/hyperlink" Target="https://m.media-amazon.com/images/I/714KTdibf0L._AC_SL1500_.jpg" TargetMode="External"/><Relationship Id="rId474" Type="http://schemas.openxmlformats.org/officeDocument/2006/relationships/hyperlink" Target="https://docs.google.com/document/d/1QjP0uWXTu92PcKow6z2oerpvSytMEBdiFDq6SyMtOSc/edit" TargetMode="External"/><Relationship Id="rId3004" Type="http://schemas.openxmlformats.org/officeDocument/2006/relationships/hyperlink" Target="https://www.amazon.com/stores/Speedo/page/012FFA9E-E5FB-44FA-8A23-EEA4DB36C659?lp_asin=B01KGNL13K&amp;ref_=ast_bln&amp;store_ref=bl_ast_dp_brandLogo_sto" TargetMode="External"/><Relationship Id="rId1257" Type="http://schemas.openxmlformats.org/officeDocument/2006/relationships/hyperlink" Target="https://docs.google.com/document/d/19djI-BmjwtRfnvnuMiUFdS_uHpnVO4Io6itT0BnO_vs/edit" TargetMode="External"/><Relationship Id="rId2588" Type="http://schemas.openxmlformats.org/officeDocument/2006/relationships/hyperlink" Target="https://docs.google.com/document/d/1KJWJ3b_kZ5GfzU6gBo7h0Leh3V_Cgv_rvm3N7ggI3BE/edit" TargetMode="External"/><Relationship Id="rId1258" Type="http://schemas.openxmlformats.org/officeDocument/2006/relationships/hyperlink" Target="https://docs.google.com/document/d/1E4bNt2V5IB9OdihBM6FOLbrNGizdjtBuIGi2vAz3Jks/edit" TargetMode="External"/><Relationship Id="rId2589" Type="http://schemas.openxmlformats.org/officeDocument/2006/relationships/hyperlink" Target="https://docs.google.com/document/d/1MzYmL2bLQUUMrgXe45hzL3e8gIFYSHNObTUznV0GbbQ/edit" TargetMode="External"/><Relationship Id="rId1259" Type="http://schemas.openxmlformats.org/officeDocument/2006/relationships/hyperlink" Target="https://docs.google.com/document/d/189uI3EEbc2-vljgrOtIl3Hyw7QbtlfI4uoSPbpsJAdM/edit" TargetMode="External"/><Relationship Id="rId426" Type="http://schemas.openxmlformats.org/officeDocument/2006/relationships/hyperlink" Target="https://docs.google.com/document/d/1TZ_5DvDHlb5xVsmRMf3XbrLgzS9opz5GEkBWCvFIijs/edit" TargetMode="External"/><Relationship Id="rId425" Type="http://schemas.openxmlformats.org/officeDocument/2006/relationships/hyperlink" Target="https://docs.google.com/document/d/1RkCrO5CoPK0YwZZTA1swwSPo8rtwcsz_lz-CAXpqiKc/edit" TargetMode="External"/><Relationship Id="rId424" Type="http://schemas.openxmlformats.org/officeDocument/2006/relationships/hyperlink" Target="https://docs.google.com/document/d/1YvrVbFG82Wqp95uFRJkBWAKd7D7B3mjyBV7DA-AUm0U" TargetMode="External"/><Relationship Id="rId423" Type="http://schemas.openxmlformats.org/officeDocument/2006/relationships/hyperlink" Target="https://amzn.to/47iN95a" TargetMode="External"/><Relationship Id="rId429" Type="http://schemas.openxmlformats.org/officeDocument/2006/relationships/hyperlink" Target="https://docs.google.com/document/d/1uMk3eH_DefsUf7p3v0mWogGT_tsA__AjkqYhgmCzrno/edit" TargetMode="External"/><Relationship Id="rId428" Type="http://schemas.openxmlformats.org/officeDocument/2006/relationships/hyperlink" Target="https://lightbagtravel.com/" TargetMode="External"/><Relationship Id="rId427" Type="http://schemas.openxmlformats.org/officeDocument/2006/relationships/hyperlink" Target="https://docs.google.com/document/d/1TzsccbsKqEBlREm34OmpjdsLPbpbxbA5uEgOEMfHNA0/edit" TargetMode="External"/><Relationship Id="rId2580" Type="http://schemas.openxmlformats.org/officeDocument/2006/relationships/hyperlink" Target="https://docs.google.com/document/d/1u_vBQ7g_EdbqYS0qv5NqGQor-EGbyUrZTfIJrTFhc8c/edit" TargetMode="External"/><Relationship Id="rId1250" Type="http://schemas.openxmlformats.org/officeDocument/2006/relationships/hyperlink" Target="https://docs.google.com/document/d/11ErEWGnKI6XRDa0xhO4KFelsGuJe1stlop7GrF_3dQI/edit" TargetMode="External"/><Relationship Id="rId2581" Type="http://schemas.openxmlformats.org/officeDocument/2006/relationships/hyperlink" Target="https://www.amazon.com/stores/JOES+Racing+Products/page/0F9A649C-E0EC-4C1C-AFD4-D8B6D674046E?is_byline_deeplink=true&amp;deeplink=0F9A649C-E0EC-4C1C-AFD4-D8B6D674046E&amp;redirect_store_id=0F9A649C-E0EC-4C1C-AFD4-D8B6D674046E&amp;lp_asin=B00404WDUC&amp;ref_=ast_bln&amp;store_ref=bl_ast_dp_brandLogo_sto" TargetMode="External"/><Relationship Id="rId1251" Type="http://schemas.openxmlformats.org/officeDocument/2006/relationships/hyperlink" Target="https://www.amazon.com/stores/Korky/page/70F975BA-3CF4-403A-888B-79FEE0E1812A?lp_asin=B0851T29PF&amp;ref_=ast_bln&amp;store_ref=bl_ast_dp_brandLogo_sto" TargetMode="External"/><Relationship Id="rId2582" Type="http://schemas.openxmlformats.org/officeDocument/2006/relationships/hyperlink" Target="https://m.media-amazon.com/images/I/71dKZHPgw2L._AC_SL1500_.jpg" TargetMode="External"/><Relationship Id="rId1252" Type="http://schemas.openxmlformats.org/officeDocument/2006/relationships/hyperlink" Target="https://m.media-amazon.com/images/I/41OHrUtzYmL._AC_SL1500_.jpg" TargetMode="External"/><Relationship Id="rId2583" Type="http://schemas.openxmlformats.org/officeDocument/2006/relationships/hyperlink" Target="https://www.amazon.com/Milton-S986-Service-Gauge-Straight/dp/B000COMXI6/ref=sr_1_6?crid=3AV0ERQ1TXKEM&amp;dib=eyJ2IjoiMSJ9.ATkfVKh8q_NuVclWg9xZTTnuUuuKxDdopHBMLmWLRu74QB-JeCQ91G15sfHkdKueDB_2hA79dYOUkVMcIi5E5zvNJPofw9GtqI9-nEN-XrIlBGaQstLuoT1ReVhE4xOWukQJxwADdVu6jf0WayNPj9Y7_NSKfQe1hHP0BPZqopL6y1DCIr1IIQkJke9pnVqg5A-FLEYhft5arCe3G8FAsbjaOaAU4etoPiM5k13K7-rvcWkD4AZNm6BBPdwShOrIZKuHbc8hDmLufFvBs7xm6lHiKQQu7Z60bgczgQMFBYE.6q1bb2ChPQcrpb3Y6XOCpo1urlJ9IDiPXntAb9SBNwk&amp;dib_tag=se&amp;keywords=%22milton%22+tire+pressure+gauge&amp;linkCode=ll2&amp;linkId=f32eaa0f06921cf534c365793ca06e5e&amp;qid=1758268350&amp;sprefix=milton+tire+pressure+gauge%2Caps%2C91&amp;sr=8-6" TargetMode="External"/><Relationship Id="rId422" Type="http://schemas.openxmlformats.org/officeDocument/2006/relationships/hyperlink" Target="https://www.amazon.com/dp/B0713YWPSH" TargetMode="External"/><Relationship Id="rId1253" Type="http://schemas.openxmlformats.org/officeDocument/2006/relationships/hyperlink" Target="https://www.buyitforlifeproducts.com/?post_type=bifl-product&amp;p=6123" TargetMode="External"/><Relationship Id="rId2584" Type="http://schemas.openxmlformats.org/officeDocument/2006/relationships/hyperlink" Target="https://amzn.to/4msmze7" TargetMode="External"/><Relationship Id="rId421" Type="http://schemas.openxmlformats.org/officeDocument/2006/relationships/hyperlink" Target="https://m.media-amazon.com/images/I/41nSB9vnP1L._AC_.jpg" TargetMode="External"/><Relationship Id="rId1254" Type="http://schemas.openxmlformats.org/officeDocument/2006/relationships/hyperlink" Target="https://www.amazon.com/Libman-Extra-Precision-Recycled-Fibers/dp/B002YLYF6I/ref=sr_1_3?crid=2J0OEI8W1NP8V&amp;dib=eyJ2IjoiMSJ9.P-y0mtwWKuHD9Hw_5lPUGPRUP4-pABtreUhxkBhFXFNx3qxOST2oERkcLB7Ab3EYGhzzZfhnfVTJu0dNPKi7lsNzb86XhQKop3kBMjZevmfTHYDdJs5Nyp7D7Paxu6wwjSGTxGH3iULnobsEgikbX6ZjCG7uXRtxtYq3QFcL3tpR21VCBZe7WQzI-kY_RIYQ-rX-jkTH3XmwbrDa0jkydXgWXV1JrCUWteaerL-gFzQ2vOkqG_z9CgN1PyYLWEr9WfcCy0dIVAvHcGnriyVXH6r6Qedq731BcFVYtClBrOo.FfxAouw5o-huo_IlvJOcpYW4YvEJ-oxTHd14wWCV7BE&amp;dib_tag=se&amp;keywords=Libman+211+Extra+Large+Precision+Angle+Broom&amp;qid=1754677029&amp;sprefix=libman+211+extra+large+precision+angle+broom%2Caps%2C644&amp;sr=8-3" TargetMode="External"/><Relationship Id="rId2585" Type="http://schemas.openxmlformats.org/officeDocument/2006/relationships/hyperlink" Target="https://docs.google.com/document/d/1edi6reSq-uNUyr78jlAhuj_zpLcdThEgiyDp0wGfeis" TargetMode="External"/><Relationship Id="rId420" Type="http://schemas.openxmlformats.org/officeDocument/2006/relationships/hyperlink" Target="https://www.amazon.com/minky/b/ref=bl_dp_s_web_18898255011?ie=UTF8&amp;node=18898255011&amp;field-lbr_brands_browse-bin=minky" TargetMode="External"/><Relationship Id="rId1255" Type="http://schemas.openxmlformats.org/officeDocument/2006/relationships/hyperlink" Target="https://amzn.to/4ftFF1f" TargetMode="External"/><Relationship Id="rId2586" Type="http://schemas.openxmlformats.org/officeDocument/2006/relationships/hyperlink" Target="https://docs.google.com/document/d/16FPOvVVObRsRK_Z1wJu1zNR7XrrccvrPYXTdCum8a4g/edit" TargetMode="External"/><Relationship Id="rId1256" Type="http://schemas.openxmlformats.org/officeDocument/2006/relationships/hyperlink" Target="https://docs.google.com/document/d/1BramGSEWMqw28VH_QeerTU9S6-Qcqc-ci_IrF12tPVc" TargetMode="External"/><Relationship Id="rId2587" Type="http://schemas.openxmlformats.org/officeDocument/2006/relationships/hyperlink" Target="https://docs.google.com/document/d/1XHK1jAE1PtWO1xJU5kSQcqKxwjmVFTzqDOjl9cKRank/edit" TargetMode="External"/><Relationship Id="rId1246" Type="http://schemas.openxmlformats.org/officeDocument/2006/relationships/hyperlink" Target="https://docs.google.com/document/d/1XqtQhvzSDVyl9v70ECLCQAvUC_iT-LPREgGdjvwxYrU/edit" TargetMode="External"/><Relationship Id="rId2577" Type="http://schemas.openxmlformats.org/officeDocument/2006/relationships/hyperlink" Target="https://docs.google.com/document/d/1-fiPx_0Xx7kGsso9DT3BIn6KF-cSCLktBjYIrYpBaqQ/edit" TargetMode="External"/><Relationship Id="rId1247" Type="http://schemas.openxmlformats.org/officeDocument/2006/relationships/hyperlink" Target="https://docs.google.com/document/d/1Y5VJfOApesCoJ9DYDflrUtdwLx8UXMqhIxIZzoaahdo/edit" TargetMode="External"/><Relationship Id="rId2578" Type="http://schemas.openxmlformats.org/officeDocument/2006/relationships/hyperlink" Target="https://docs.google.com/document/d/1FJwXvUmMCswa2FV4CoxQUYP1hxAsupv1tdlWnTpK9Kw/edit" TargetMode="External"/><Relationship Id="rId1248" Type="http://schemas.openxmlformats.org/officeDocument/2006/relationships/hyperlink" Target="https://docs.google.com/document/d/1cqDm7Lkd6l5fDc_cs_yOcU1ckT7YU4zu2wkg5BX5GTE/edit" TargetMode="External"/><Relationship Id="rId2579" Type="http://schemas.openxmlformats.org/officeDocument/2006/relationships/hyperlink" Target="https://docs.google.com/document/d/1X6VyY5Mbg_8tWOu0JzkxoLjffBq8WWNLK9HJrvL5Cc0/edit" TargetMode="External"/><Relationship Id="rId1249" Type="http://schemas.openxmlformats.org/officeDocument/2006/relationships/hyperlink" Target="https://www.korky.com/" TargetMode="External"/><Relationship Id="rId415" Type="http://schemas.openxmlformats.org/officeDocument/2006/relationships/hyperlink" Target="https://docs.google.com/document/d/1A6Qx__1eBe52LGGV4bRgbNlKcoJ0XvZCs2k8iTDRBms/edit" TargetMode="External"/><Relationship Id="rId414" Type="http://schemas.openxmlformats.org/officeDocument/2006/relationships/hyperlink" Target="https://docs.google.com/document/d/1rcuPIjO3MHYn_q4qq9ZbpjnqKCRLZtEMiubWWZ4DU_o" TargetMode="External"/><Relationship Id="rId413" Type="http://schemas.openxmlformats.org/officeDocument/2006/relationships/hyperlink" Target="https://amzn.to/3Uex4WJ" TargetMode="External"/><Relationship Id="rId412" Type="http://schemas.openxmlformats.org/officeDocument/2006/relationships/hyperlink" Target="https://www.amazon.com/dp/B00F4L7JQS" TargetMode="External"/><Relationship Id="rId419" Type="http://schemas.openxmlformats.org/officeDocument/2006/relationships/hyperlink" Target="https://docs.google.com/document/d/1eGSDeuIYtUgli0allOOyFCgpN3bvz27BQ_g_n8brKtE/edit" TargetMode="External"/><Relationship Id="rId418" Type="http://schemas.openxmlformats.org/officeDocument/2006/relationships/hyperlink" Target="https://www.minkyusa.com/" TargetMode="External"/><Relationship Id="rId417" Type="http://schemas.openxmlformats.org/officeDocument/2006/relationships/hyperlink" Target="https://docs.google.com/document/d/1HN23Ti1_9hKAWrpae2QhrEFL0szPG0reMSMfAcRdrZc/edit" TargetMode="External"/><Relationship Id="rId416" Type="http://schemas.openxmlformats.org/officeDocument/2006/relationships/hyperlink" Target="https://docs.google.com/document/d/1Ki78kibpC4XERW_My630MH7qzu0lYPiSkbXBff42dgw/edit" TargetMode="External"/><Relationship Id="rId2570" Type="http://schemas.openxmlformats.org/officeDocument/2006/relationships/hyperlink" Target="https://docs.google.com/document/d/1nKqPQMLFeA9rntz8ea6MtUN-utGvXrNuq3k8CpfSSFo/edit" TargetMode="External"/><Relationship Id="rId1240" Type="http://schemas.openxmlformats.org/officeDocument/2006/relationships/hyperlink" Target="https://www.amazon.com/stores/Citizen/page/25B798AA-6FBE-4972-9796-2BD36AB4B4F7?is_byline_deeplink=true&amp;deeplink=AFFD7ACD-9798-41F7-812C-4EDCA92EF4A2&amp;redirect_store_id=25B798AA-6FBE-4972-9796-2BD36AB4B4F7&amp;lp_asin=B0F62WQ14M&amp;ref_=ast_bln&amp;store_ref=bl_ast_dp_brandLogo_sto" TargetMode="External"/><Relationship Id="rId2571" Type="http://schemas.openxmlformats.org/officeDocument/2006/relationships/hyperlink" Target="https://docs.google.com/document/d/1E82rTmDCqXqWlra7kOxE2eFAYwqH0FkG9irTH8oKM4U/edit" TargetMode="External"/><Relationship Id="rId1241" Type="http://schemas.openxmlformats.org/officeDocument/2006/relationships/hyperlink" Target="https://m.media-amazon.com/images/I/711Ptw4HSAS._AC_SL1500_.jpg" TargetMode="External"/><Relationship Id="rId2572" Type="http://schemas.openxmlformats.org/officeDocument/2006/relationships/hyperlink" Target="https://www.amazon.com/stores/SIMPSON/page/CA9A303C-0D60-461E-B3AB-31738EDBD606?is_byline_deeplink=true&amp;deeplink=00E624A5-7099-4888-996E-D28A077B8182&amp;redirect_store_id=CA9A303C-0D60-461E-B3AB-31738EDBD606&amp;lp_asin=B00UBMSUZE&amp;ref_=ast_bln&amp;store_ref=bl_ast_dp_brandLogo_sto" TargetMode="External"/><Relationship Id="rId411" Type="http://schemas.openxmlformats.org/officeDocument/2006/relationships/hyperlink" Target="https://m.media-amazon.com/images/I/51+kLojcbtL._AC_SL1000_.jpg" TargetMode="External"/><Relationship Id="rId1242" Type="http://schemas.openxmlformats.org/officeDocument/2006/relationships/hyperlink" Target="https://www.buyitforlifeproducts.com/?post_type=bifl-product&amp;p=6115" TargetMode="External"/><Relationship Id="rId2573" Type="http://schemas.openxmlformats.org/officeDocument/2006/relationships/hyperlink" Target="https://m.media-amazon.com/images/I/71t9bAc0hhL._AC_SL1419_.jpg" TargetMode="External"/><Relationship Id="rId410" Type="http://schemas.openxmlformats.org/officeDocument/2006/relationships/hyperlink" Target="https://www.amazon.com/stores/THENORTHFACE/page/4CB8EA89-2A36-48BC-A2C2-E23C816F9339?is_byline_deeplink=true&amp;deeplink=4CB8EA89-2A36-48BC-A2C2-E23C816F9339&amp;redirect_store_id=4CB8EA89-2A36-48BC-A2C2-E23C816F9339&amp;lp_asin=B00WI09NQC&amp;ref_=ast_bln&amp;store_ref=bl_ast_dp_brandLogo_sto" TargetMode="External"/><Relationship Id="rId1243" Type="http://schemas.openxmlformats.org/officeDocument/2006/relationships/hyperlink" Target="https://www.amazon.com/Korky-96-4AM-Telescoping-BeehiveMAX-Universal/dp/B0851T29PF/ref=sr_1_2_sspa?crid=1I8MKLPHYTNLI&amp;dib=eyJ2IjoiMSJ9.LozdkzN1k93He2FigykvLhr-qPEA_5GFVOzeSTPfyQx1eY6ZUgyGbasKX-7wBlLDqLZaF4xWiGnsYT9rgUM2-LvQUhaBSoZ697-HpOrCE9FsZk7R75f-weyqjEVt3MoyDLtNJpUw_QI8x2hWDfSmB4rWeyu_Yho2AbdmtRbnlfQnUhnGQWSYky27NT_vuvpxPvroSACkKIKe87KkVGj_NwHNk8_lYhsTwtt2zyvjW1wmNODAo3vp19JYMeymsYbGyzvVUMcTc5Ms7z7opr9rRBah6D25GjMy8iSxm-LtLUs.ePI-ps-t6meQ0oVNriEhFiy4kDM2v02ePGUMZBlnpoo&amp;dib_tag=se&amp;keywords=Korky%2BBeehiveMAX%2BToilet%2BPlunger&amp;qid=1754669083&amp;sprefix=korky%2Bbeehivemax%2Btoilet%2Bplunger%2Caps%2C443&amp;sr=8-2-spons&amp;sp_csd=d2lkZ2V0TmFtZT1zcF9hdGY&amp;th=1" TargetMode="External"/><Relationship Id="rId2574" Type="http://schemas.openxmlformats.org/officeDocument/2006/relationships/hyperlink" Target="https://www.amazon.com/Joes-Racing-32307-Pressure-Gauge/dp/B00404WDUC?th=1&amp;amp;linkCode=ll1&amp;amp;tag=buyitforlife08-20&amp;amp;linkId=0f8f71dcd496ddc4757892bd51ceb80f&amp;amp;language=en_US&amp;amp;ref_=as_li_ss_tl" TargetMode="External"/><Relationship Id="rId1244" Type="http://schemas.openxmlformats.org/officeDocument/2006/relationships/hyperlink" Target="https://amzn.to/45jIgYx" TargetMode="External"/><Relationship Id="rId2575" Type="http://schemas.openxmlformats.org/officeDocument/2006/relationships/hyperlink" Target="https://amzn.to/4gvJofr" TargetMode="External"/><Relationship Id="rId1245" Type="http://schemas.openxmlformats.org/officeDocument/2006/relationships/hyperlink" Target="https://docs.google.com/document/d/11ZWNnqQt59-fRfk7kaEqw9j6YolgIqIMcVzqTzBZ8Q8" TargetMode="External"/><Relationship Id="rId2576" Type="http://schemas.openxmlformats.org/officeDocument/2006/relationships/hyperlink" Target="https://docs.google.com/document/d/16owzvutlkTNfosC-SIZ3FLffCrwi0TZlETVcixDrHUA" TargetMode="External"/><Relationship Id="rId1279" Type="http://schemas.openxmlformats.org/officeDocument/2006/relationships/hyperlink" Target="https://docs.google.com/document/d/1a6YMdoPSHlQmA3mstPNYevHuazb__JxuXkyhMJ2rQgg/edit" TargetMode="External"/><Relationship Id="rId448" Type="http://schemas.openxmlformats.org/officeDocument/2006/relationships/hyperlink" Target="https://aviation.travelpro.com" TargetMode="External"/><Relationship Id="rId447" Type="http://schemas.openxmlformats.org/officeDocument/2006/relationships/hyperlink" Target="https://docs.google.com/document/d/1k1mQRflcc6cbBU-4crzl5Sb2Vpbfr_wiZmVQgiCFQiw/edit" TargetMode="External"/><Relationship Id="rId446" Type="http://schemas.openxmlformats.org/officeDocument/2006/relationships/hyperlink" Target="https://docs.google.com/document/d/1Tw4Y3RK8DgQj-qYnypDtwn-_QqDFhasnPcmJfBSR5Jw/edit" TargetMode="External"/><Relationship Id="rId445" Type="http://schemas.openxmlformats.org/officeDocument/2006/relationships/hyperlink" Target="https://docs.google.com/document/d/1WG8bPlO2E_DkxDL1wfZKBWtKcWmKzMFlLkufD7Tcd5g/edit" TargetMode="External"/><Relationship Id="rId449" Type="http://schemas.openxmlformats.org/officeDocument/2006/relationships/hyperlink" Target="https://docs.google.com/document/d/1pYrSNROIYsHuUV4IBGaWtnndvRalW8IeERtnOq0ZbpY/edit" TargetMode="External"/><Relationship Id="rId1270" Type="http://schemas.openxmlformats.org/officeDocument/2006/relationships/hyperlink" Target="https://docs.google.com/document/d/1SwqjoeZ_7tFp5YK5WCXofUkO4ZPD08oJGrC9ycABBBM/edit" TargetMode="External"/><Relationship Id="rId440" Type="http://schemas.openxmlformats.org/officeDocument/2006/relationships/hyperlink" Target="https://www.amazon.com/stores/HarpertonDirect/page/ECEE8F2C-EF5D-413E-8DC7-885155674554?is_byline_deeplink=true&amp;deeplink=B5A3D7B5-0221-4ADD-93F9-AE3F77755BED&amp;redirect_store_id=ECEE8F2C-EF5D-413E-8DC7-885155674554&amp;lp_asin=B00TKS5Y3Q&amp;ref_=ast_bln&amp;store_ref=bl_ast_dp_brandLogo_sto" TargetMode="External"/><Relationship Id="rId1271" Type="http://schemas.openxmlformats.org/officeDocument/2006/relationships/hyperlink" Target="https://www.rubbermaid.com/" TargetMode="External"/><Relationship Id="rId1272" Type="http://schemas.openxmlformats.org/officeDocument/2006/relationships/hyperlink" Target="https://docs.google.com/document/d/1ZwyLVM_70QwlPfeAIo8T3BhGvMD7AyXjoEJRM9Vpz6s/edit" TargetMode="External"/><Relationship Id="rId1273" Type="http://schemas.openxmlformats.org/officeDocument/2006/relationships/hyperlink" Target="https://www.amazon.com/stores/RubbermaidCommercialProducts/page/A25ACA23-5809-411C-90C7-2477AC214D04?is_byline_deeplink=true&amp;deeplink=1E28B589-FDE6-49BD-BD2A-65595C3FE3D3&amp;redirect_store_id=A25ACA23-5809-411C-90C7-2477AC214D04&amp;lp_asin=B007JT52RG&amp;ref_=ast_bln" TargetMode="External"/><Relationship Id="rId1274" Type="http://schemas.openxmlformats.org/officeDocument/2006/relationships/hyperlink" Target="https://m.media-amazon.com/images/I/41pa-Pn4BVL._SL1048_.jpg" TargetMode="External"/><Relationship Id="rId444" Type="http://schemas.openxmlformats.org/officeDocument/2006/relationships/hyperlink" Target="https://docs.google.com/document/d/1Gursm7rR8XW0243zApExQwdQvJo-iTwuG5fmJaDdfYs" TargetMode="External"/><Relationship Id="rId1275" Type="http://schemas.openxmlformats.org/officeDocument/2006/relationships/hyperlink" Target="https://www.buyitforlifeproducts.com/?post_type=bifl-product&amp;p=6152" TargetMode="External"/><Relationship Id="rId443" Type="http://schemas.openxmlformats.org/officeDocument/2006/relationships/hyperlink" Target="https://amzn.to/41uXeZ2" TargetMode="External"/><Relationship Id="rId1276" Type="http://schemas.openxmlformats.org/officeDocument/2006/relationships/hyperlink" Target="https://www.amazon.com/Herman-Miller-Aeron-Loaded-Posture/dp/B01K31X4HG/ref=sr_1_1?crid=1ZJ7BQL5UTPL7&amp;dib=eyJ2IjoiMSJ9.tbxw2MJI0m4fq-OGgnP9VXfSd2PjaPlyR-v-jYneMerFh5t-8oY5vGgwDAvksUePm12Oo1aWWTy_9xX5RvSrADZEbztumj01qaQi1Duj0Vu6uP1vWQjkRy7Q4qL_Kc42c3nf2vbFj5ROWcP4kswAba0RLxHEUm9fcPBZKSIFddtXcvarZrkN17M26a_JnpGmogLDY_wD6S109YKcade_NVHOnpD3eK6_y3K3FfiaKo_0dIw3Js01qD_7aG3mkrPD4eE0nBGCss4R5Tts22L9Bj0PQ6Jhr0aJxP3UlvJba7w.B-nwtN_u6QkhoF7Avh16vEw5-FMu_h4z9tEg1XlHHqE&amp;dib_tag=se&amp;keywords=Herman+Miller+Aeron+Office+Chair+%2F+Computer+Chair&amp;qid=1754677495&amp;sprefix=herman+miller+aeron+office+chair+%2F+computer+chair%2Caps%2C659&amp;sr=8-1" TargetMode="External"/><Relationship Id="rId442" Type="http://schemas.openxmlformats.org/officeDocument/2006/relationships/hyperlink" Target="https://www.amazon.com/dp/B01MDSDK1U" TargetMode="External"/><Relationship Id="rId1277" Type="http://schemas.openxmlformats.org/officeDocument/2006/relationships/hyperlink" Target="https://amzn.to/3HnAB21" TargetMode="External"/><Relationship Id="rId441" Type="http://schemas.openxmlformats.org/officeDocument/2006/relationships/hyperlink" Target="https://m.media-amazon.com/images/I/71bKb8MFRlL._SL1500_.jpg" TargetMode="External"/><Relationship Id="rId1278" Type="http://schemas.openxmlformats.org/officeDocument/2006/relationships/hyperlink" Target="https://docs.google.com/document/d/1Cn4mTloUoD26K1YuQN3q59hugvDNAp4iK_kcYmiI_54" TargetMode="External"/><Relationship Id="rId1268" Type="http://schemas.openxmlformats.org/officeDocument/2006/relationships/hyperlink" Target="https://docs.google.com/document/d/1WQxyJYzRgnTmxclq_J9-iqF_om7AOYU_ydWVHLN1sEY/edit" TargetMode="External"/><Relationship Id="rId2599" Type="http://schemas.openxmlformats.org/officeDocument/2006/relationships/hyperlink" Target="https://docs.google.com/document/d/1WVmq0jsBcB7lHdeBN3sMyadW7LQwKdcXF5CWxIIOw4M/edit" TargetMode="External"/><Relationship Id="rId1269" Type="http://schemas.openxmlformats.org/officeDocument/2006/relationships/hyperlink" Target="https://docs.google.com/document/d/1dtIJ2009AXNcxosBn84JZ_iDlNc9WCBcqsA_ibMwZ3A/edit" TargetMode="External"/><Relationship Id="rId437" Type="http://schemas.openxmlformats.org/officeDocument/2006/relationships/hyperlink" Target="https://docs.google.com/document/d/1Ut6MV0KnVl38Tp_LcCWDCG0OClQvIvJ-6iRwfbP1vHk/edit" TargetMode="External"/><Relationship Id="rId436" Type="http://schemas.openxmlformats.org/officeDocument/2006/relationships/hyperlink" Target="https://docs.google.com/document/d/1U_HJHyUfkqUhuj8G7YarNVgSH4f12goaexwkxEP9hkY/edit" TargetMode="External"/><Relationship Id="rId435" Type="http://schemas.openxmlformats.org/officeDocument/2006/relationships/hyperlink" Target="https://docs.google.com/document/d/1H5eS014fTRR-Gs_HUc5XL7OLMpfPQdh2XX9IpXBK2yE/edit" TargetMode="External"/><Relationship Id="rId434" Type="http://schemas.openxmlformats.org/officeDocument/2006/relationships/hyperlink" Target="https://docs.google.com/document/d/15dsX1lTSeGW8_muDkKEAXOkDDcdYuZOmeLmntBYuIBs" TargetMode="External"/><Relationship Id="rId439" Type="http://schemas.openxmlformats.org/officeDocument/2006/relationships/hyperlink" Target="https://docs.google.com/document/d/1S0xQyUeZggXEsVmMBdiqW4nRVfcN7EeiPKL-d2tccbY/edit" TargetMode="External"/><Relationship Id="rId438" Type="http://schemas.openxmlformats.org/officeDocument/2006/relationships/hyperlink" Target="https://harperton.com" TargetMode="External"/><Relationship Id="rId2590" Type="http://schemas.openxmlformats.org/officeDocument/2006/relationships/hyperlink" Target="https://www.amazon.com/stores/Milton/page/43185763-A2EF-4E03-A0FF-8C58B59072B7?is_byline_deeplink=true&amp;deeplink=43185763-A2EF-4E03-A0FF-8C58B59072B7&amp;redirect_store_id=43185763-A2EF-4E03-A0FF-8C58B59072B7&amp;lp_asin=B000COMXI6&amp;ref_=ast_bln&amp;store_ref=bl_ast_dp_brandLogo_sto" TargetMode="External"/><Relationship Id="rId1260" Type="http://schemas.openxmlformats.org/officeDocument/2006/relationships/hyperlink" Target="https://libman.com/" TargetMode="External"/><Relationship Id="rId2591" Type="http://schemas.openxmlformats.org/officeDocument/2006/relationships/hyperlink" Target="https://m.media-amazon.com/images/I/314YYPBfWCL._AC_SL1000_.jpg" TargetMode="External"/><Relationship Id="rId1261" Type="http://schemas.openxmlformats.org/officeDocument/2006/relationships/hyperlink" Target="https://docs.google.com/document/d/1Wsr48_plO6fw6fxGNavr2_Bbyd_TyxwR8Vkg6fDmGHw/edit" TargetMode="External"/><Relationship Id="rId2592" Type="http://schemas.openxmlformats.org/officeDocument/2006/relationships/hyperlink" Target="https://m.media-amazon.com/images/I/314YYPBfWCL._AC_SL1000_.jpg" TargetMode="External"/><Relationship Id="rId1262" Type="http://schemas.openxmlformats.org/officeDocument/2006/relationships/hyperlink" Target="https://www.amazon.com/stores/TheLibmanCompany/page/7AFF8B8E-E215-45CB-ADA9-7BF7EA8627B0?is_byline_deeplink=true&amp;deeplink=7AFF8B8E-E215-45CB-ADA9-7BF7EA8627B0&amp;redirect_store_id=7AFF8B8E-E215-45CB-ADA9-7BF7EA8627B0&amp;lp_asin=B002YLYF6I&amp;ref_=ast_bln&amp;store_ref=bl_ast_dp_brandLogo_sto" TargetMode="External"/><Relationship Id="rId2593" Type="http://schemas.openxmlformats.org/officeDocument/2006/relationships/hyperlink" Target="https://www.amazon.com/Fluke-MAX-Thermometer-Contact-Degree/dp/B0089N2ZH6?&amp;amp;linkCode=ll1&amp;amp;tag=buyitforlife08-20&amp;amp;linkId=67e4b9c95e0256f57f4a84064f35ce05&amp;amp;language=en_US&amp;amp;ref_=as_li_ss_tl" TargetMode="External"/><Relationship Id="rId1263" Type="http://schemas.openxmlformats.org/officeDocument/2006/relationships/hyperlink" Target="https://m.media-amazon.com/images/I/61sYd1YBtVL._AC_SL1488_.jpg" TargetMode="External"/><Relationship Id="rId2594" Type="http://schemas.openxmlformats.org/officeDocument/2006/relationships/hyperlink" Target="https://amzn.to/46tXb1k" TargetMode="External"/><Relationship Id="rId433" Type="http://schemas.openxmlformats.org/officeDocument/2006/relationships/hyperlink" Target="https://amzn.to/3JaCuzz" TargetMode="External"/><Relationship Id="rId1264" Type="http://schemas.openxmlformats.org/officeDocument/2006/relationships/hyperlink" Target="https://www.buyitforlifeproducts.com/?post_type=bifl-product&amp;p=6129" TargetMode="External"/><Relationship Id="rId2595" Type="http://schemas.openxmlformats.org/officeDocument/2006/relationships/hyperlink" Target="https://docs.google.com/document/d/1Z0cEpt1AnIIdT-3s02WOBoqQDRj3-B1dnhtHPBvQaTg" TargetMode="External"/><Relationship Id="rId432" Type="http://schemas.openxmlformats.org/officeDocument/2006/relationships/hyperlink" Target="https://www.amazon.com/dp/B00TKS5Y3Q" TargetMode="External"/><Relationship Id="rId1265" Type="http://schemas.openxmlformats.org/officeDocument/2006/relationships/hyperlink" Target="https://www.amazon.com/Rubbermaid-Commercial-WaveBrake-Side-Press-26-quart/dp/B007JT52RG/ref=sr_1_3?crid=34VBQYQTQ6NH1&amp;dib=eyJ2IjoiMSJ9._Ig2hmfp4ueP3oRYKdiEOp740JpfOyXES_74rw9OpdnyM2_SHmdSjCQUMRSEgTk1TRhvmeteKU5FdZtmOzlO8GgjfN0hSNYbU004U1O8XnVwLE09gTYJJmjlScUgOyGH5mdgiWoUPLvAsEG51T_yP63b4hDW4MqT88G8U6A7P41AZMzlYaC0NXkz2xX1PhERa2Q7-WbE5yHq-2LJ_Ut-fKV6lsNjh50TlaVAY_R3-N0.OXr2jyOjQYQJFpYyC90xhncehnOidZ72haTqVmf2Xmk&amp;dib_tag=se&amp;keywords=Rubbermaid+Commercial+Mop+Bucket&amp;qid=1754677100&amp;sprefix=rubbermaid+commercial+mop+bucket%2Caps%2C645&amp;sr=8-3" TargetMode="External"/><Relationship Id="rId2596" Type="http://schemas.openxmlformats.org/officeDocument/2006/relationships/hyperlink" Target="https://docs.google.com/document/d/1x6mAy5h2qCXF_t-E7UHNKpkjLuY-Yn8932_FT5ExMCU/edit" TargetMode="External"/><Relationship Id="rId431" Type="http://schemas.openxmlformats.org/officeDocument/2006/relationships/hyperlink" Target="https://m.media-amazon.com/images/I/81AW68K6IpL._AC_SL1500_.jpg" TargetMode="External"/><Relationship Id="rId1266" Type="http://schemas.openxmlformats.org/officeDocument/2006/relationships/hyperlink" Target="https://amzn.to/4oKiFj9" TargetMode="External"/><Relationship Id="rId2597" Type="http://schemas.openxmlformats.org/officeDocument/2006/relationships/hyperlink" Target="https://docs.google.com/document/d/188-fYN_jgjsRmBYVh9E3SG0Qv_2mvTwCy0n0Alw0lX4/edit" TargetMode="External"/><Relationship Id="rId430" Type="http://schemas.openxmlformats.org/officeDocument/2006/relationships/hyperlink" Target="https://www.amazon.com/stores/ProudGuy/page/B049B4CE-DEF8-4785-8C66-090A8994FEC3?lp_asin=B0713YWPSH&amp;ref_=ast_bln&amp;store_ref=bl_ast_dp_brandLogo_sto" TargetMode="External"/><Relationship Id="rId1267" Type="http://schemas.openxmlformats.org/officeDocument/2006/relationships/hyperlink" Target="https://docs.google.com/document/d/15fZgYN6cyf5fNWiMqAdbqR55veK5yPBSirHdeNPYma0" TargetMode="External"/><Relationship Id="rId2598" Type="http://schemas.openxmlformats.org/officeDocument/2006/relationships/hyperlink" Target="https://docs.google.com/document/d/1zUQQvqatzpXWdVy4G7Rcd4QAKfOk-sT4jBWqnsBtMx8/edit" TargetMode="External"/><Relationship Id="rId3070" Type="http://schemas.openxmlformats.org/officeDocument/2006/relationships/hyperlink" Target="https://www.amazon.com/DODCO-Quality-Aluminum-Clothes-Assorted/dp/B0863MLM81?&amp;amp;linkCode=ll1&amp;amp;tag=buyitforlife08-20&amp;amp;linkId=e095077f8c1793665892791a2219530c&amp;amp;language=en_US&amp;amp;ref_=as_li_ss_tl" TargetMode="External"/><Relationship Id="rId3072" Type="http://schemas.openxmlformats.org/officeDocument/2006/relationships/hyperlink" Target="https://docs.google.com/document/d/1hUeE7vFKxQaR0KhfHTcqpz3F8M2zDSbgNjxzTIbretI" TargetMode="External"/><Relationship Id="rId3071" Type="http://schemas.openxmlformats.org/officeDocument/2006/relationships/hyperlink" Target="https://amzn.to/4omQMfE" TargetMode="External"/><Relationship Id="rId3074" Type="http://schemas.openxmlformats.org/officeDocument/2006/relationships/hyperlink" Target="https://docs.google.com/document/d/1X1ak2p6YgZTFQRFc-uLWsjdTc9cDp9ccYk30rGNIqXI/edit" TargetMode="External"/><Relationship Id="rId3073" Type="http://schemas.openxmlformats.org/officeDocument/2006/relationships/hyperlink" Target="https://docs.google.com/document/d/13FRuzkgGjvoPMVnDe0Cj4biOiEKJbnMwprqPq2F9CRE/edit" TargetMode="External"/><Relationship Id="rId3076" Type="http://schemas.openxmlformats.org/officeDocument/2006/relationships/hyperlink" Target="https://docs.google.com/document/d/1an2wkeqGhrUH2BcjJufq8taZZtIlgUZyaKw3FfH6wK8/edit" TargetMode="External"/><Relationship Id="rId3075" Type="http://schemas.openxmlformats.org/officeDocument/2006/relationships/hyperlink" Target="https://docs.google.com/document/d/16c6HVjaWaUUn63d_OoeZU9OURXGpn31r4vWXVpIjW9E/edit" TargetMode="External"/><Relationship Id="rId3078" Type="http://schemas.openxmlformats.org/officeDocument/2006/relationships/hyperlink" Target="https://m.media-amazon.com/images/I/71TG6L58wUL._AC_SL1500_.jpg" TargetMode="External"/><Relationship Id="rId3077" Type="http://schemas.openxmlformats.org/officeDocument/2006/relationships/hyperlink" Target="https://www.amazon.com/DODCO/b/ref=bl_dp_s_web_17460248011?ie=UTF8&amp;node=17460248011&amp;field-lbr_brands_browse-bin=DODCO" TargetMode="External"/><Relationship Id="rId3079" Type="http://schemas.openxmlformats.org/officeDocument/2006/relationships/hyperlink" Target="https://www.amazon.com/Utopia-Kitchen-Flour-Towels-Cotton/dp/B00XK69NRW?crid=38O02ZHZWT724&amp;amp;keywords=Utopia%2BKitchen%2B-%2BFlour%2BSack%2BDish%2BCloth&amp;amp;qid=1702762501&amp;amp;sprefix=utopia%2Bkitchen%2B-%2Bflour%2Bsack%2Bdish%2Bcloth%2Caps%2C178&amp;amp;sr=8-5&amp;amp;th=1&amp;amp;linkCode=ll1&amp;amp;tag=buyitforlife08-20&amp;amp;linkId=07361beff407ed0ae416f09ba405bb16&amp;amp;language=en_US&amp;amp;ref_=as_li_ss_tl" TargetMode="External"/><Relationship Id="rId3061" Type="http://schemas.openxmlformats.org/officeDocument/2006/relationships/hyperlink" Target="https://www.amazon.com/Computer-Powerful-Electronic-Environmentally-Friendly/dp/B01FWSYOME?crid=3NP9AHVZY1QHG&amp;amp;dib=eyJ2IjoiMSJ9.hYDBPLNljT5aLF8BTL7XWzxhqkwPfb16actVldkrqoarW2o13f46y2CnUFqHcP75eh01pYNysHgJq655qLHnnIPAxmN4jBpdKO09eOFmhgPvkBQTbi7N9OSDCJpcWv9M6S56ekJPo1ySmd16xJiiJdMrxMNlTNOfDz7SQ6NTBATeOUfbP6Vpqtd5eZP9OdytETxtsBqPMLIMX7fT0B_c2xmo-vvtshESOIzK-Db21wM.i_vg1Gz42d6lWdIIqEnOtZb8eRFdGHnZibnG0RWKjdQ&amp;amp;dib_tag=se&amp;amp;keywords=Metrovac+Datavac&amp;amp;qid=1730912867&amp;amp;sprefix=metrovac+datavac%2Caps%2C128&amp;amp;sr=8-1&amp;amp;linkCode=ll1&amp;amp;tag=buyitforlife08-20&amp;amp;linkId=eaf9242c8359fa0352a781fbe6d4b1a0&amp;amp;language=en_US&amp;amp;ref_=as_li_ss_tl" TargetMode="External"/><Relationship Id="rId3060" Type="http://schemas.openxmlformats.org/officeDocument/2006/relationships/hyperlink" Target="https://m.media-amazon.com/images/I/61pOAGNAbTL._AC_SL1000_.jpg" TargetMode="External"/><Relationship Id="rId3063" Type="http://schemas.openxmlformats.org/officeDocument/2006/relationships/hyperlink" Target="https://docs.google.com/document/d/1lsGivuZvCD3Avty6OhNAuqWKwnAcMx_USz1iF2ZBZ-o" TargetMode="External"/><Relationship Id="rId3062" Type="http://schemas.openxmlformats.org/officeDocument/2006/relationships/hyperlink" Target="https://amzn.to/4nSxRcN" TargetMode="External"/><Relationship Id="rId3065" Type="http://schemas.openxmlformats.org/officeDocument/2006/relationships/hyperlink" Target="https://docs.google.com/document/d/19vXJVyHfdY_lq6PnrIB7sCoIcMyc9QsVgkHzTAYFbVQ/edit" TargetMode="External"/><Relationship Id="rId3064" Type="http://schemas.openxmlformats.org/officeDocument/2006/relationships/hyperlink" Target="https://docs.google.com/document/d/17ozH2xVwbEjAV_CsiS4zgjgbH2p5WGYJfLoWTKnJvzY/edit" TargetMode="External"/><Relationship Id="rId3067" Type="http://schemas.openxmlformats.org/officeDocument/2006/relationships/hyperlink" Target="https://docs.google.com/document/d/1L7Cnw4SHkeufxxInMs6q2g6TU7k-GiEzYgEKgLY0Gxk/edit" TargetMode="External"/><Relationship Id="rId3066" Type="http://schemas.openxmlformats.org/officeDocument/2006/relationships/hyperlink" Target="https://docs.google.com/document/d/1tSzByB0Mf1MXk1mBmKOkJEoD_w2m-F8TraK9OXsMe7o/edit" TargetMode="External"/><Relationship Id="rId3069" Type="http://schemas.openxmlformats.org/officeDocument/2006/relationships/hyperlink" Target="https://m.media-amazon.com/images/I/71pn-xn9RrL._AC_SL1500_.jpg" TargetMode="External"/><Relationship Id="rId3068" Type="http://schemas.openxmlformats.org/officeDocument/2006/relationships/hyperlink" Target="https://www.amazon.com/stores/METROVAC/page/C627EC0E-8655-4D16-807A-053A19C984C6?is_byline_deeplink=true&amp;deeplink=E225FE96-5E36-43AE-B4C1-20D55C2D1907&amp;redirect_store_id=C627EC0E-8655-4D16-807A-053A19C984C6&amp;lp_asin=B01FWSYOME&amp;ref_=ast_bln&amp;store_ref=bl_ast_dp_brandLogo_sto" TargetMode="External"/><Relationship Id="rId3090" Type="http://schemas.openxmlformats.org/officeDocument/2006/relationships/hyperlink" Target="https://docs.google.com/document/d/1R5c9hy_FYcSs_9i0fInSuMWT5xfHrj60whaluLR7ziQ" TargetMode="External"/><Relationship Id="rId3092" Type="http://schemas.openxmlformats.org/officeDocument/2006/relationships/hyperlink" Target="https://docs.google.com/document/d/12Qh5HZdX1tVUWPjGt5oJ_kmYt-aGl4cdsMYOBjqPBgM/edit" TargetMode="External"/><Relationship Id="rId3091" Type="http://schemas.openxmlformats.org/officeDocument/2006/relationships/hyperlink" Target="https://docs.google.com/document/d/1DyetUrcWMeS5KI6qqpbtsbJBMsgQpP_wQbq9XF57IEQ/edit" TargetMode="External"/><Relationship Id="rId3094" Type="http://schemas.openxmlformats.org/officeDocument/2006/relationships/hyperlink" Target="https://www.amazon.com/stores/UTOPIATOWELS/page/129F50A5-EF6D-46C6-8C23-397FB42BA079?is_byline_deeplink=true&amp;deeplink=67F91A74-F5D2-44B3-85D0-03420AFF88B6&amp;redirect_store_id=129F50A5-EF6D-46C6-8C23-397FB42BA079&amp;lp_asin=B007JCHAGE&amp;ref_=ast_bln&amp;store_ref=bl_ast_dp_brandLogo_sto" TargetMode="External"/><Relationship Id="rId3093" Type="http://schemas.openxmlformats.org/officeDocument/2006/relationships/hyperlink" Target="https://docs.google.com/document/d/1Jnk5PDn8o4jDDsz0YznGYU7q-cPa244F3E0r7rzhwj0/edit" TargetMode="External"/><Relationship Id="rId3096" Type="http://schemas.openxmlformats.org/officeDocument/2006/relationships/hyperlink" Target="https://www.amazon.com/Peru-Pima-415-Thread-Count-Percale-Peruvian/dp/B01BSWKEXQ?crid=2CUMSOLIVXHNA&amp;amp;dib=eyJ2IjoiMSJ9.2AFk9jeCamEPrGcCdvFYhs-qb_MiT2i1T3GXA-agC5OJNl1OzpH4dm05ykUqYibeKihztEfnyv4Ym_3fLocjN6mFcapvm_PzankZjS9gP9gAQaN82LW6NUH3AYz2OK4zME5WZ5gFN1Z7UavQNuHLFF4PhurHk3JIogVUTuVHP0GhqkcWVTGthJRsqTxFxeHD0R0Ni11T8R9Dz-N6NOIK8PfzvBv9I0uU1ljLXjOnE0C1eN3Gsa-WYK9U3dHNEE3spcN0bQ-tq8HozD6P85vIhkCZeBEM55KOrGutjLsEypGsuhW-V_FbxjUDkOcb5Bs5AfU4mT3CBGlptmP9dyyJcq-cwi6Oe4vbFBC8g-5v9WppnBqNyoS8Jy9_6DcG45dprRgqDbk_pHkqekD0jXgZZP4Dmwzd86x9gGbMQ_bJWxBWY0KE4OM-jVtdo24GAlcy.a1q3kMuRjC78_qBvued2qgYZcshlA5gVzLB7n5Y3Qgs&amp;amp;dib_tag=se&amp;amp;keywords=Peru%2BPima%2BSheets&amp;amp;qid=1735843969&amp;amp;sprefix=peru%2Bpima%2Bsheets%2Caps%2C120&amp;amp;sr=8-1&amp;amp;th=1&amp;amp;linkCode=ll1&amp;amp;tag=buyitforlife08-20&amp;amp;linkId=da1925cc49b58f4f1d31b1f8b4e7b480&amp;amp;language=en_US&amp;amp;ref_=as_li_ss_tl" TargetMode="External"/><Relationship Id="rId3095" Type="http://schemas.openxmlformats.org/officeDocument/2006/relationships/hyperlink" Target="https://m.media-amazon.com/images/I/81lS4QHvcjL._AC_SL1500_.jpg" TargetMode="External"/><Relationship Id="rId3098" Type="http://schemas.openxmlformats.org/officeDocument/2006/relationships/hyperlink" Target="https://docs.google.com/document/d/1wZl-ja6hb7jF5r4odGnb7rp7UuSZWMG0eX6u03yT5l0" TargetMode="External"/><Relationship Id="rId3097" Type="http://schemas.openxmlformats.org/officeDocument/2006/relationships/hyperlink" Target="https://amzn.to/48A9uvW" TargetMode="External"/><Relationship Id="rId3099" Type="http://schemas.openxmlformats.org/officeDocument/2006/relationships/hyperlink" Target="https://docs.google.com/document/d/1CDPRqmc3yX8xAJU3ax7hIB8hn-emgLxyleukmlqO6os/edit" TargetMode="External"/><Relationship Id="rId3081" Type="http://schemas.openxmlformats.org/officeDocument/2006/relationships/hyperlink" Target="https://docs.google.com/document/d/1AeCQgUrT9rXD5C-Z45c0wntsIYaJC6t7YtJOJJWjpCI" TargetMode="External"/><Relationship Id="rId3080" Type="http://schemas.openxmlformats.org/officeDocument/2006/relationships/hyperlink" Target="https://amzn.to/479PRIG" TargetMode="External"/><Relationship Id="rId3083" Type="http://schemas.openxmlformats.org/officeDocument/2006/relationships/hyperlink" Target="https://docs.google.com/document/d/1puvKUEc0OxVekOdaItvIACrjFSJHJYOmxdIou1ibn10/edit" TargetMode="External"/><Relationship Id="rId3082" Type="http://schemas.openxmlformats.org/officeDocument/2006/relationships/hyperlink" Target="https://docs.google.com/document/d/199O6mOrbqO_5e6kbR7CY5eBtDAqoGVR_iZupqsyu49s/edit" TargetMode="External"/><Relationship Id="rId3085" Type="http://schemas.openxmlformats.org/officeDocument/2006/relationships/hyperlink" Target="https://docs.google.com/document/d/1fLjRHTWRJmXWEk_CWm4jwA4oanUfP239zC5P3IXTt00/edit" TargetMode="External"/><Relationship Id="rId3084" Type="http://schemas.openxmlformats.org/officeDocument/2006/relationships/hyperlink" Target="https://docs.google.com/document/d/1GkS-W47hQMmq_GR12N1jrkBTvF_skLiyHXwehCNP4Ys/edit" TargetMode="External"/><Relationship Id="rId3087" Type="http://schemas.openxmlformats.org/officeDocument/2006/relationships/hyperlink" Target="https://m.media-amazon.com/images/I/711gf8XH-CL._AC_SL1500_.jpg" TargetMode="External"/><Relationship Id="rId3086" Type="http://schemas.openxmlformats.org/officeDocument/2006/relationships/hyperlink" Target="https://www.amazon.com/stores/UTOPIAKITCHEN/page/B9AED657-8088-4F41-BBAB-2986EB44E6A3?lp_asin=B00XK69NRW&amp;ref_=ast_bln&amp;store_ref=bl_ast_dp_brandLogo_sto" TargetMode="External"/><Relationship Id="rId3089" Type="http://schemas.openxmlformats.org/officeDocument/2006/relationships/hyperlink" Target="https://amzn.to/4ospN2t" TargetMode="External"/><Relationship Id="rId3088" Type="http://schemas.openxmlformats.org/officeDocument/2006/relationships/hyperlink" Target="https://www.amazon.com/Utopia-Towels-Kitchen-Bar-Cleaning/dp/B007JCHAGE?crid=23P289YFKZLCP&amp;amp=undefined&amp;keywords=Utopia%2BBar%2BMops%2BTowels&amp;qid=1702762937&amp;sprefix=utopia%2Bkitchen%2B-%2Bflour%2Bsack%2Bdish%2Bcloth%2Caps%2C637&amp;sr=8-1&amp;th=1&amp;linkCode=ll1&amp;tag=buyitforlife08-20&amp;linkId=24f52fc7033254df9f13a6106b8e612d&amp;language=en_US&amp;ref_=as_li_ss_tl" TargetMode="External"/><Relationship Id="rId3039" Type="http://schemas.openxmlformats.org/officeDocument/2006/relationships/hyperlink" Target="https://docs.google.com/document/d/1wn9U-2ygi4WlWvAVTDYCpI3VzmDf3R8dbco4P0ZAsa4/edit" TargetMode="External"/><Relationship Id="rId1" Type="http://schemas.openxmlformats.org/officeDocument/2006/relationships/hyperlink" Target="https://amzn.to/4fsPKMa" TargetMode="External"/><Relationship Id="rId2" Type="http://schemas.openxmlformats.org/officeDocument/2006/relationships/hyperlink" Target="https://docs.google.com/document/d/1EWLiGuPAaBgx92kBsf_DVo0DyCvdHjGnww2vtb0TVD4" TargetMode="External"/><Relationship Id="rId3" Type="http://schemas.openxmlformats.org/officeDocument/2006/relationships/hyperlink" Target="https://docs.google.com/document/d/1yU1MJoERVOY1P3QC_BsdEuQE_6_PitLyC7Gh5Stt5fA/edit" TargetMode="External"/><Relationship Id="rId4" Type="http://schemas.openxmlformats.org/officeDocument/2006/relationships/hyperlink" Target="https://docs.google.com/document/d/1kxm9JZ5lWnHDkRFjjNdYlILmGEKdPynfHiq8YjYYZ4Q/edit" TargetMode="External"/><Relationship Id="rId3030" Type="http://schemas.openxmlformats.org/officeDocument/2006/relationships/hyperlink" Target="https://docs.google.com/document/d/1rFchwj9x3D1CQrbkGd3jdxWcXHEkloBzsb9rBbiTAAI/edit" TargetMode="External"/><Relationship Id="rId9" Type="http://schemas.openxmlformats.org/officeDocument/2006/relationships/hyperlink" Target="https://m.media-amazon.com/images/I/71+HcCryrpL._AC_SL1400_.jpg" TargetMode="External"/><Relationship Id="rId3032" Type="http://schemas.openxmlformats.org/officeDocument/2006/relationships/hyperlink" Target="https://m.media-amazon.com/images/I/61-KmUXOm+L._AC_SL1500_.jpg" TargetMode="External"/><Relationship Id="rId3031" Type="http://schemas.openxmlformats.org/officeDocument/2006/relationships/hyperlink" Target="https://www.amazon.com/stores/Weber/page/196AE405-0213-4626-8BBF-F4C33492AEC7?is_byline_deeplink=true&amp;deeplink=C81E8009-C0E3-4D4C-97F6-7DDE949A1F20&amp;redirect_store_id=196AE405-0213-4626-8BBF-F4C33492AEC7&amp;lp_asin=B001I8ZTJA&amp;ref_=ast_bln&amp;store_ref=bl_ast_dp_brandLogo_sto" TargetMode="External"/><Relationship Id="rId3034" Type="http://schemas.openxmlformats.org/officeDocument/2006/relationships/hyperlink" Target="https://amzn.to/47tEpZM" TargetMode="External"/><Relationship Id="rId3033" Type="http://schemas.openxmlformats.org/officeDocument/2006/relationships/hyperlink" Target="https://www.amazon.com/3M-Speedglas-Welding-06-0100-30iSW-Auto-Darkening/dp/B015QLZPCU?crid=YV7XDJ4YT6KJ&amp;amp;dib=eyJ2IjoiMSJ9.vwV4cNeucCG_EAppPN8y2lCLAFC5lcW9Ybz_tJgaIaCkxWNJKgQYkCy4lS5JfAHyV-0i2jE3tZ0sk_zFPPm_kwN_PX4LznG4uSE3ITms_HPh740vc9BiQ-kgKY-Q-wGs6zXrhu9Tz3d1iur7IKUGCiyjfHqApp7wD3b9Bl7GGGnL1IJDj1sWFt1TuhjkhkUHlnFzRyVUwscUe1k_hxzvpDGoLGPgeEpZnL_AqNkr85FpmJPPnP5sCZzgL5heRW6_h1I6hnEImovL3eDwGHdYV9m_VvCEQU13BUSZEi0K8EY.3OwqFK7riDE9t5hqB_JGarDDYuCoU9_Xt5RDrxJ8uEc&amp;amp;dib_tag=se&amp;amp;keywords=3M+Speedglas+Welding+Helmet+9100&amp;amp;qid=1718825114&amp;amp;sprefix=3m+speedglas+welding+helmet+9100%2Caps%2C101&amp;amp;sr=8-2&amp;amp;linkCode=ll1&amp;amp;tag=buyitforlife08-20&amp;amp;linkId=fe69ffe4741f32243cb89f9f694f844f&amp;amp;language=en_US&amp;amp;ref_=as_li_ss_tl" TargetMode="External"/><Relationship Id="rId5" Type="http://schemas.openxmlformats.org/officeDocument/2006/relationships/hyperlink" Target="https://docs.google.com/document/d/14Z6WzXWOV4e4x6mwAO7emXaMRw1S2TWsQ-l9pOwwomQ/edit" TargetMode="External"/><Relationship Id="rId3036" Type="http://schemas.openxmlformats.org/officeDocument/2006/relationships/hyperlink" Target="https://docs.google.com/document/d/1Nh_4e5jzAfKsaO8G1V3-Dx8EQqdHYr2DR0kF8GO04Gk/edit" TargetMode="External"/><Relationship Id="rId6" Type="http://schemas.openxmlformats.org/officeDocument/2006/relationships/hyperlink" Target="https://www.redwingberlin.com/en/" TargetMode="External"/><Relationship Id="rId3035" Type="http://schemas.openxmlformats.org/officeDocument/2006/relationships/hyperlink" Target="https://docs.google.com/document/d/1pkusb-fgWWEg7c1wwt0YZDwZ-IQ_0ug27Bfg0quT34Q" TargetMode="External"/><Relationship Id="rId7" Type="http://schemas.openxmlformats.org/officeDocument/2006/relationships/hyperlink" Target="https://docs.google.com/document/d/1x5bO62r0fzotg8E0xplihiNIxmyH9th-fZgpHPeZW08/edit" TargetMode="External"/><Relationship Id="rId3038" Type="http://schemas.openxmlformats.org/officeDocument/2006/relationships/hyperlink" Target="https://docs.google.com/document/d/1Ko-YizvY5r_dpVL2NSxVVvwZ_iI8LyuEu3obO0n6dtA/edit" TargetMode="External"/><Relationship Id="rId8" Type="http://schemas.openxmlformats.org/officeDocument/2006/relationships/hyperlink" Target="https://www.amazon.com/Red-Wing/b/ref=bl_sl_s_sh_web_2599474011?ie=UTF8&amp;node=2599474011&amp;field-lbr_brands_browse-bin=Red+Wing" TargetMode="External"/><Relationship Id="rId3037" Type="http://schemas.openxmlformats.org/officeDocument/2006/relationships/hyperlink" Target="https://docs.google.com/document/d/1H6bDJX4_XP6cFwBIEFE_hsmQwnddnw-hs4626QyLDoo/edit" TargetMode="External"/><Relationship Id="rId3029" Type="http://schemas.openxmlformats.org/officeDocument/2006/relationships/hyperlink" Target="https://docs.google.com/document/d/1oO4_Ew-rAcsxyh5UdDJ06XAcXVcDf99TRPKpBB5h0DM/edit" TargetMode="External"/><Relationship Id="rId3028" Type="http://schemas.openxmlformats.org/officeDocument/2006/relationships/hyperlink" Target="https://docs.google.com/document/d/16KmN1unnCtuUcCNgoD1UUcWqAyAaa-iKsg26eFoDdOU/edit" TargetMode="External"/><Relationship Id="rId3021" Type="http://schemas.openxmlformats.org/officeDocument/2006/relationships/hyperlink" Target="https://docs.google.com/document/d/1FX2IkyCaHBxq7llAlJYnlfJXoO90hX1-UckOWn-Urzs/edit" TargetMode="External"/><Relationship Id="rId3020" Type="http://schemas.openxmlformats.org/officeDocument/2006/relationships/hyperlink" Target="https://docs.google.com/document/d/1ski8R21lzB9p3KFT1sICdqyrvJlavYCNrk6VzXkKT4Q/edit" TargetMode="External"/><Relationship Id="rId3023" Type="http://schemas.openxmlformats.org/officeDocument/2006/relationships/hyperlink" Target="https://m.media-amazon.com/images/I/51F-Ok9xuzL._AC_SL1000_.jpg" TargetMode="External"/><Relationship Id="rId3022" Type="http://schemas.openxmlformats.org/officeDocument/2006/relationships/hyperlink" Target="https://www.amazon.com/stores/Sony/page/AEA5D08A-7FC6-45D4-B121-C8A6FA25219F?is_byline_deeplink=true&amp;deeplink=80E8F8C7-F691-4F51-BB89-E04156D2DDA4&amp;redirect_store_id=AEA5D08A-7FC6-45D4-B121-C8A6FA25219F&amp;lp_asin=B000AJIF4E&amp;ref_=ast_bln&amp;store_ref=bl_ast_dp_brandLogo_sto" TargetMode="External"/><Relationship Id="rId3025" Type="http://schemas.openxmlformats.org/officeDocument/2006/relationships/hyperlink" Target="https://amzn.to/47cAizM" TargetMode="External"/><Relationship Id="rId3024" Type="http://schemas.openxmlformats.org/officeDocument/2006/relationships/hyperlink" Target="https://www.amazon.com/Weber-731001-Mountain-22-Inch-Charcoal/dp/B001I8ZTJA?crid=1BVESWYUTKGOA&amp;amp;dib=eyJ2IjoiMSJ9.VaqhDphn6e26HaLvpLt8EY99OsXWK0F3Z89HEV8sGgqI9lNF6UdYd56lu74wWKig-YINUP7aznWlDhjT-pZGG-LUSmH-aI7CxxkyXNi48dbxlQ95jx7rVGwAPTKuBmCf4r93eHgwPGtbm0BE01YPWPNrcvaNtdHkDRuQCE9AvzHFaChsmggftRNcEJT6038YAl0DYKCS88mZqOlQZON9MRZFm85akgZ6Diwc2iG83jc.0yYRG9-YukfR1dIP8nTmZo9BtqNny1fH8z_9fKWsakY&amp;amp;dib_tag=se&amp;amp;keywords=weber%2Bsmokey%2Bmountain%2B22&amp;amp;qid=1718727058&amp;amp;sprefix=Weber%2BSmokey%2BMountain%2B%2Caps%2C92&amp;amp;sr=8-2&amp;amp;th=1&amp;amp;linkCode=ll1&amp;amp;tag=buyitforlife08-20&amp;amp;linkId=1b5c52434eeb35d8029e33b81f6d9daa&amp;amp;language=en_US&amp;amp;ref_=as_li_ss_tl" TargetMode="External"/><Relationship Id="rId3027" Type="http://schemas.openxmlformats.org/officeDocument/2006/relationships/hyperlink" Target="https://docs.google.com/document/d/1n9TkgzhMrnUJ-Ltvyc-yqhgSHR4jMDpi0QtqTA5wXiY/edit" TargetMode="External"/><Relationship Id="rId3026" Type="http://schemas.openxmlformats.org/officeDocument/2006/relationships/hyperlink" Target="https://docs.google.com/document/d/1HOIYZl4CqSvI2gsmXSIHOwsB_hfpkBmKpcC0jR0FKGs" TargetMode="External"/><Relationship Id="rId3050" Type="http://schemas.openxmlformats.org/officeDocument/2006/relationships/hyperlink" Target="https://m.media-amazon.com/images/I/51Fz0LSH41L._AC_SL1100_.jpg" TargetMode="External"/><Relationship Id="rId3052" Type="http://schemas.openxmlformats.org/officeDocument/2006/relationships/hyperlink" Target="https://amzn.to/3WaPclb" TargetMode="External"/><Relationship Id="rId3051" Type="http://schemas.openxmlformats.org/officeDocument/2006/relationships/hyperlink" Target="https://www.amazon.com/Klein-Tools-93PLL-Self-Leveling-Rechargeable/dp/B09C7F4H9T?&amp;amp;linkCode=ll1&amp;amp;tag=buyitforlife08-20&amp;amp;linkId=33a6ee55701e99023edf297ed8bd7fd1&amp;amp;language=en_US&amp;amp;ref_=as_li_ss_tl" TargetMode="External"/><Relationship Id="rId3054" Type="http://schemas.openxmlformats.org/officeDocument/2006/relationships/hyperlink" Target="https://docs.google.com/document/d/1oLS3hlUnIpHpmKIkhpZjqPcKGNz1KwhX-bwTFwqjaM4/edit" TargetMode="External"/><Relationship Id="rId3053" Type="http://schemas.openxmlformats.org/officeDocument/2006/relationships/hyperlink" Target="https://docs.google.com/document/d/1rr4eiVNgNC0iVDa2MnJx7FaNxwV23R0jSqccbKbuVTE" TargetMode="External"/><Relationship Id="rId3056" Type="http://schemas.openxmlformats.org/officeDocument/2006/relationships/hyperlink" Target="https://docs.google.com/document/d/19ZusRv5aPaujNBG8XaIKl0hRNYPsSNInFYxjLrkVwGM/edit" TargetMode="External"/><Relationship Id="rId3055" Type="http://schemas.openxmlformats.org/officeDocument/2006/relationships/hyperlink" Target="https://docs.google.com/document/d/1dXPZjTcBgTDnih3tv4gRcaX_us5I0sXrdaMQg7Hgjgw/edit" TargetMode="External"/><Relationship Id="rId3058" Type="http://schemas.openxmlformats.org/officeDocument/2006/relationships/hyperlink" Target="https://www.amazon.com/stores/KleinTools/page/101B9B74-F1AC-43B9-9121-EA560DCC118E?is_byline_deeplink=true&amp;deeplink=E718E6F9-ED08-46E3-98D5-AAF665975764&amp;redirect_store_id=101B9B74-F1AC-43B9-9121-EA560DCC118E&amp;lp_asin=B09C7F4H9T&amp;ref_=ast_bln&amp;store_ref=bl_ast_dp_brandLogo_sto" TargetMode="External"/><Relationship Id="rId3057" Type="http://schemas.openxmlformats.org/officeDocument/2006/relationships/hyperlink" Target="https://docs.google.com/document/d/1o_JidUFqtzn4cxB6hrznYw5ZoO64CV3K81xEYE6eJ54/edit" TargetMode="External"/><Relationship Id="rId3059" Type="http://schemas.openxmlformats.org/officeDocument/2006/relationships/hyperlink" Target="https://m.media-amazon.com/images/I/5137quPSiOL._AC_SL1000_.jpg" TargetMode="External"/><Relationship Id="rId3041" Type="http://schemas.openxmlformats.org/officeDocument/2006/relationships/hyperlink" Target="https://m.media-amazon.com/images/I/61fJrZI6xlL._SL1500_.jpg" TargetMode="External"/><Relationship Id="rId3040" Type="http://schemas.openxmlformats.org/officeDocument/2006/relationships/hyperlink" Target="https://www.amazon.com/stores/3MIndustrial/page/575660DE-231E-4898-8214-8C83B3E61FB5?lp_asin=B015QLZPCU&amp;ref_=ast_bln&amp;store_ref=bl_ast_dp_brandLogo_sto" TargetMode="External"/><Relationship Id="rId3043" Type="http://schemas.openxmlformats.org/officeDocument/2006/relationships/hyperlink" Target="https://amzn.to/3KTidPY" TargetMode="External"/><Relationship Id="rId3042" Type="http://schemas.openxmlformats.org/officeDocument/2006/relationships/hyperlink" Target="https://www.amazon.com/Hario-V60-Buono-Stainless-Gooseneck/dp/B000IGOXLS?&amp;amp;linkCode=ll1&amp;amp;tag=buyitforlife08-20&amp;amp;linkId=05dc06a6c3e4fdde8ca9ada1f8e3b269&amp;amp;language=en_US&amp;amp;ref_=as_li_ss_tl" TargetMode="External"/><Relationship Id="rId3045" Type="http://schemas.openxmlformats.org/officeDocument/2006/relationships/hyperlink" Target="https://docs.google.com/document/d/1jJ5xzTMA9Hfo2knyqxRdryqZGTEFXwr1fbjeW4LSKVk/edit" TargetMode="External"/><Relationship Id="rId3044" Type="http://schemas.openxmlformats.org/officeDocument/2006/relationships/hyperlink" Target="https://docs.google.com/document/d/1mdKeUsh8dA6zmEkR-NZWlPrS-OOepF7Q--lLmWj6IcE" TargetMode="External"/><Relationship Id="rId3047" Type="http://schemas.openxmlformats.org/officeDocument/2006/relationships/hyperlink" Target="https://docs.google.com/document/d/183Uz5o16X0VyZoQIVKkSFvzE4nhOUkdSbspPsGvja5g/edit" TargetMode="External"/><Relationship Id="rId3046" Type="http://schemas.openxmlformats.org/officeDocument/2006/relationships/hyperlink" Target="https://docs.google.com/document/d/1raL6A-tY1Vok2p9X0Y85rGAlKzgDqR6E2e3cxvzCtH8/edit" TargetMode="External"/><Relationship Id="rId3049" Type="http://schemas.openxmlformats.org/officeDocument/2006/relationships/hyperlink" Target="https://www.amazon.com/stores/Hario/page/BB8ACFCF-67B8-4932-AC01-30172390D0D9?is_byline_deeplink=true&amp;deeplink=D1F1F0D2-6BDB-43EF-B522-56155B158D1A&amp;redirect_store_id=BB8ACFCF-67B8-4932-AC01-30172390D0D9&amp;lp_asin=B000IGOXLS&amp;ref_=ast_bln&amp;store_ref=bl_ast_dp_brandLogo_sto" TargetMode="External"/><Relationship Id="rId3048" Type="http://schemas.openxmlformats.org/officeDocument/2006/relationships/hyperlink" Target="https://docs.google.com/document/d/1pbm5qHqxpuobWqbz8DQcvBJQMNvjP3L5R0b1YUjvg8k/edit" TargetMode="External"/><Relationship Id="rId2600" Type="http://schemas.openxmlformats.org/officeDocument/2006/relationships/hyperlink" Target="https://www.amazon.com/stores/FlukeCorporation/page/C7019F97-0BF6-4687-8CAC-015ABB5DB057?is_byline_deeplink=true&amp;deeplink=DD3813EA-72DB-459D-8192-FCAA225E9C05&amp;redirect_store_id=C7019F97-0BF6-4687-8CAC-015ABB5DB057&amp;lp_asin=B0089N2ZH6&amp;ref_=ast_bln&amp;store_ref=bl_ast_dp_brandLogo_sto" TargetMode="External"/><Relationship Id="rId2601" Type="http://schemas.openxmlformats.org/officeDocument/2006/relationships/hyperlink" Target="https://m.media-amazon.com/images/I/61s2T8Q6l2L._SL1500_.jpg" TargetMode="External"/><Relationship Id="rId2602" Type="http://schemas.openxmlformats.org/officeDocument/2006/relationships/hyperlink" Target="https://www.amazon.com/Rubis-Classic-Switzerland-Renowned-Precision/dp/B0000ZG71Q?&amp;amp;linkCode=ll1&amp;amp;tag=buyitforlife08-20&amp;amp;linkId=f9f2e2c2e99024f98d39f91f440771ef&amp;amp;language=en_US&amp;amp;ref_=as_li_ss_tl" TargetMode="External"/><Relationship Id="rId2603" Type="http://schemas.openxmlformats.org/officeDocument/2006/relationships/hyperlink" Target="https://amzn.to/3Vq5I0q" TargetMode="External"/><Relationship Id="rId2604" Type="http://schemas.openxmlformats.org/officeDocument/2006/relationships/hyperlink" Target="https://docs.google.com/document/d/1GAJwXrgckZQG0z7wUbLJVxdxk3PnJGDIltPCJ_BaSrI" TargetMode="External"/><Relationship Id="rId2605" Type="http://schemas.openxmlformats.org/officeDocument/2006/relationships/hyperlink" Target="https://docs.google.com/document/d/1eo8X1_6wuGzsNgMPF_p71Pa3JKFAUY4nmYa6zRsUe2Q/edit" TargetMode="External"/><Relationship Id="rId2606" Type="http://schemas.openxmlformats.org/officeDocument/2006/relationships/hyperlink" Target="https://docs.google.com/document/d/1S3SEBRvGvIu_u0dy9KAJAjRo_lqqkGoFAayAjMsiH3M/edit" TargetMode="External"/><Relationship Id="rId808" Type="http://schemas.openxmlformats.org/officeDocument/2006/relationships/hyperlink" Target="https://docs.google.com/document/d/1_wwlzFe7S5QOkJt5CUU-ce8xnQgqEc2sypvNUwD0OlY" TargetMode="External"/><Relationship Id="rId2607" Type="http://schemas.openxmlformats.org/officeDocument/2006/relationships/hyperlink" Target="https://docs.google.com/document/d/1M_Pk6eRAF87350myLAPm7xeGizlpF9krELLsqmjmajw/edit" TargetMode="External"/><Relationship Id="rId807" Type="http://schemas.openxmlformats.org/officeDocument/2006/relationships/hyperlink" Target="https://amzn.to/3UmaDyP" TargetMode="External"/><Relationship Id="rId2608" Type="http://schemas.openxmlformats.org/officeDocument/2006/relationships/hyperlink" Target="https://docs.google.com/document/d/11IUPxKYxvUYWw36iq5Ii4KRZ9YumqG7pDaDkZfYIWLY/edit" TargetMode="External"/><Relationship Id="rId806" Type="http://schemas.openxmlformats.org/officeDocument/2006/relationships/hyperlink" Target="https://www.amazon.com/Blue-Microphones-Yeti-Microphone-Blackout/dp/B00N1YPXW2/ref=sr_1_4?crid=1IQS2WP9OJ8R2&amp;dib=eyJ2IjoiMSJ9.3K72u56zDHvAP8PniA4N-WRr0XuHYh5FyQGgxSUdfeYd0ck4msDIIcJ4lrWXLk05by4caBLKwgqt7_s-GMn_T0OG6p4gnooJC37LyPIDMYfLTFI6weRl28FbVsKJFRBHo6Nx2sT2xjW4Dsspvp7FrfZc0whoUbUpjqqojHxjaadd9_USUXUfWZ7hoR8YHP36kUi2qxjQ_c90oxdAluaJy58t0x8miOCLwN913tNmN6ivnbRtakFsFO09H9LWN-FQ95mVUmwBpfiqDjMoWvEv-yMALLZI35qbi5U19hVAP_o.zt_2mNcXs6r6qve-wZ_7SLfAWpoRJoklRvfmpJt8EyA&amp;dib_tag=se&amp;keywords=Blue%2BYeti%2BMicrophone&amp;qid=1754664239&amp;sprefix=blue%2Byeti%2Bmicrophone%2Caps%2C420&amp;sr=8-4&amp;th=1" TargetMode="External"/><Relationship Id="rId2609" Type="http://schemas.openxmlformats.org/officeDocument/2006/relationships/hyperlink" Target="https://www.amazon.com/stores/Rubis/page/F740B696-9FC6-4AED-A078-DA5EAAF608C9?is_byline_deeplink=true&amp;deeplink=E97ABED4-0C5F-4BA5-8307-1858665B5F26&amp;redirect_store_id=F740B696-9FC6-4AED-A078-DA5EAAF608C9&amp;lp_asin=B0000ZG71Q&amp;ref_=ast_bln&amp;store_ref=bl_ast_dp_brandLogo_sto" TargetMode="External"/><Relationship Id="rId805" Type="http://schemas.openxmlformats.org/officeDocument/2006/relationships/hyperlink" Target="https://www.buyitforlifeproducts.com/?post_type=bifl-product&amp;p=5709" TargetMode="External"/><Relationship Id="rId809" Type="http://schemas.openxmlformats.org/officeDocument/2006/relationships/hyperlink" Target="https://docs.google.com/document/d/1IFaFcbYh4JsdAwhKup2XNzbhDlP3QkrS33fYH4p4YjQ/edit" TargetMode="External"/><Relationship Id="rId800" Type="http://schemas.openxmlformats.org/officeDocument/2006/relationships/hyperlink" Target="https://docs.google.com/document/d/1QflkHVxcze6RHIcVOW2lAZdiTNSlOAAeikSssR6TVa4/edit" TargetMode="External"/><Relationship Id="rId804" Type="http://schemas.openxmlformats.org/officeDocument/2006/relationships/hyperlink" Target="https://m.media-amazon.com/images/I/51ODUHqv1JL._AC_SL1500_.jpg" TargetMode="External"/><Relationship Id="rId803" Type="http://schemas.openxmlformats.org/officeDocument/2006/relationships/hyperlink" Target="https://www.amazon.com/stores/Victorinox/page/59DC7984-FCC0-4299-B3F1-A360893B7FDB?is_byline_deeplink=true&amp;deeplink=BB38F296-ADBE-4E45-87CB-98F3F2FF4ECD&amp;redirect_store_id=59DC7984-FCC0-4299-B3F1-A360893B7FDB&amp;lp_asin=B005LRYE36&amp;ref_=ast_bln&amp;store_ref=bl_ast_dp_brandLogo_sto" TargetMode="External"/><Relationship Id="rId802" Type="http://schemas.openxmlformats.org/officeDocument/2006/relationships/hyperlink" Target="https://docs.google.com/document/d/1unFcKjIWC3gAvyZYl_gWgaZSdyiDCY-D6iCcYPHIQNs/edit" TargetMode="External"/><Relationship Id="rId801" Type="http://schemas.openxmlformats.org/officeDocument/2006/relationships/hyperlink" Target="https://www.victorinox.com/en-US/" TargetMode="External"/><Relationship Id="rId1334" Type="http://schemas.openxmlformats.org/officeDocument/2006/relationships/hyperlink" Target="https://docs.google.com/document/d/1ay354hyEov9_f24wunddlV0RGzIyEvsmujHmScUCN-g/edit" TargetMode="External"/><Relationship Id="rId2665" Type="http://schemas.openxmlformats.org/officeDocument/2006/relationships/hyperlink" Target="https://www.amazon.com/Camping-Lantern-Rehargeable-Runtime-flaslight/dp/B097MN6P1B?th=1&amp;amp;linkCode=ll1&amp;amp;tag=buyitforlife08-20&amp;amp;linkId=e35dc3f686e6e2ed94279f2b7a0935c4&amp;amp;language=en_US&amp;amp;ref_=as_li_ss_tl" TargetMode="External"/><Relationship Id="rId1335" Type="http://schemas.openxmlformats.org/officeDocument/2006/relationships/hyperlink" Target="https://docs.google.com/document/d/1E7UbyyxuUkqJ4KSEcBiEcoMJ_mjTWu3i8C-FOk8lAxM/edit" TargetMode="External"/><Relationship Id="rId2666" Type="http://schemas.openxmlformats.org/officeDocument/2006/relationships/hyperlink" Target="https://amzn.to/42LhCGh" TargetMode="External"/><Relationship Id="rId1336" Type="http://schemas.openxmlformats.org/officeDocument/2006/relationships/hyperlink" Target="https://docs.google.com/document/d/1o1pMt0Oex5OzSQh9HSBz91pQbdu9-W1GDuY-gpXMhXY/edit" TargetMode="External"/><Relationship Id="rId2667" Type="http://schemas.openxmlformats.org/officeDocument/2006/relationships/hyperlink" Target="https://docs.google.com/document/d/13NfV5tGCA4mYRmJXdXE7YCeBAPu6TobnS6vL0fM0RQg" TargetMode="External"/><Relationship Id="rId1337" Type="http://schemas.openxmlformats.org/officeDocument/2006/relationships/hyperlink" Target="https://www.amazon.com/stores/Backcountry/page/B0DF8F84-B894-4E88-819C-F527437426C2?is_byline_deeplink=true&amp;deeplink=16CBE365-DB91-429B-99F9-D9B1CACC0EF8&amp;redirect_store_id=B0DF8F84-B894-4E88-819C-F527437426C2&amp;lp_asin=B0178QQRSC&amp;ref_=ast_bln" TargetMode="External"/><Relationship Id="rId2668" Type="http://schemas.openxmlformats.org/officeDocument/2006/relationships/hyperlink" Target="https://docs.google.com/document/d/1R0BpfP8AReWYmtl61OS2320ef0kvOExiw0_L3OqBX-0/edit" TargetMode="External"/><Relationship Id="rId1338" Type="http://schemas.openxmlformats.org/officeDocument/2006/relationships/hyperlink" Target="https://m.media-amazon.com/images/I/51-PtPMzbsL._AC_SL1200_.jpg" TargetMode="External"/><Relationship Id="rId2669" Type="http://schemas.openxmlformats.org/officeDocument/2006/relationships/hyperlink" Target="https://docs.google.com/document/d/1sOpZEQonqIsYuh9So-o6L9rk9cFbTgMFg8uSCep_0cM/edit" TargetMode="External"/><Relationship Id="rId1339" Type="http://schemas.openxmlformats.org/officeDocument/2006/relationships/hyperlink" Target="https://www.buyitforlifeproducts.com/?post_type=bifl-product&amp;p=6224" TargetMode="External"/><Relationship Id="rId745" Type="http://schemas.openxmlformats.org/officeDocument/2006/relationships/hyperlink" Target="https://docs.google.com/document/d/1yqS6A1QeMZ26lVQhujNZ1L6v-o-DkznYMyfk5AuhUN8/edit" TargetMode="External"/><Relationship Id="rId744" Type="http://schemas.openxmlformats.org/officeDocument/2006/relationships/hyperlink" Target="https://docs.google.com/document/d/16ypiIh5OGzZplVY4VZX4aWNjVwmy8Ri5VhCqFh4fEjU/edit" TargetMode="External"/><Relationship Id="rId743" Type="http://schemas.openxmlformats.org/officeDocument/2006/relationships/hyperlink" Target="https://docs.google.com/document/d/1fHs5zHZU3ERbYSOpqQKxF7O2ZN4LiwjozrDDTq_wUNc/edit" TargetMode="External"/><Relationship Id="rId742" Type="http://schemas.openxmlformats.org/officeDocument/2006/relationships/hyperlink" Target="https://docs.google.com/document/d/1phPW8W2_aIFDzpIoDw7hTQA2l54RaUVvRi7FYvo1r_I" TargetMode="External"/><Relationship Id="rId749" Type="http://schemas.openxmlformats.org/officeDocument/2006/relationships/hyperlink" Target="https://m.media-amazon.com/images/I/61HXjuWtERL._AC_SL1500_.jpg" TargetMode="External"/><Relationship Id="rId748" Type="http://schemas.openxmlformats.org/officeDocument/2006/relationships/hyperlink" Target="https://www.amazon.com/stores/Nalgene/page/CD2EBBDA-7406-490A-B7ED-4CEBADE2E80C?is_byline_deeplink=true&amp;deeplink=7FF12A58-F2DF-4925-86DD-6B28BD899678&amp;redirect_store_id=CD2EBBDA-7406-490A-B7ED-4CEBADE2E80C&amp;lp_asin=B09LMRDB4Y&amp;ref_=ast_bln&amp;store_ref=bl_ast_dp_brandLogo_sto" TargetMode="External"/><Relationship Id="rId747" Type="http://schemas.openxmlformats.org/officeDocument/2006/relationships/hyperlink" Target="https://docs.google.com/document/d/1UbsyQ4sveo3cOBU3aQ8hIpen9azpSz2ZTO02t60xleU/edit" TargetMode="External"/><Relationship Id="rId746" Type="http://schemas.openxmlformats.org/officeDocument/2006/relationships/hyperlink" Target="https://nalgene.com" TargetMode="External"/><Relationship Id="rId2660" Type="http://schemas.openxmlformats.org/officeDocument/2006/relationships/hyperlink" Target="https://docs.google.com/document/d/1PLaGNAtbGYjK1rBEfXEKn9vkTq5ArItea_CNSxoQ6MI/edit" TargetMode="External"/><Relationship Id="rId741" Type="http://schemas.openxmlformats.org/officeDocument/2006/relationships/hyperlink" Target="https://amzn.to/4m4kl51" TargetMode="External"/><Relationship Id="rId1330" Type="http://schemas.openxmlformats.org/officeDocument/2006/relationships/hyperlink" Target="https://www.amazon.com/Western-Mountaineering-Degree-Versalite-Sleeping/dp/B0178QQRSC/ref=sr_1_3?crid=1QY6JD7N8HHYV&amp;dib=eyJ2IjoiMSJ9.KeC6vdl_PnvLgnXQKMAVgUAU_kAAdjVHZZcjMc-QfXPL84pvRe7NBAWY2kdPZpRKQwXpC87CquTUNF50s-d56MhcvgOko45YETe8sgWguD5NzPDPgfs5-VfT6SILz9fPvP0ODkCoL7YU_175q8VVNNF8QFzuJJZ0kRihRWvMi2wPFeT07joURWSk8oivJ03BuZKX4uarKTxL2eEVTWVlZU_AzCpVQY02ubm5gpPgLNw.QHRxCaZaXUDrE1IMP7uIqXiSSRv0z4NV0EaetZPi2-o&amp;dib_tag=se&amp;keywords=Western+Mountaineering+Sleeping+Bags&amp;qid=1754678723&amp;sprefix=western+mountaineering+sleeping+bags%2Caps%2C662&amp;sr=8-3" TargetMode="External"/><Relationship Id="rId2661" Type="http://schemas.openxmlformats.org/officeDocument/2006/relationships/hyperlink" Target="https://docs.google.com/document/d/1OvnXp_oVEpxp6jgPKskJnYo34I7RmGh_XFeHdjdRXIk/edit" TargetMode="External"/><Relationship Id="rId740" Type="http://schemas.openxmlformats.org/officeDocument/2006/relationships/hyperlink" Target="https://www.amazon.com/Nalgene-Sustain-BPA-Free-Material-Derived/dp/B09LMRDB4Y/ref=sr_1_7?crid=1IVMKAN1MJ0V1&amp;dib=eyJ2IjoiMSJ9.dq9luAlZyrjbzTX_2l_GLpmkyh2WwrxL0JM2j_d8oUe7tzDrcX_Swqrc6CRyPHRTgss-7avIeRftntvhWxx3PObCMY0v6xlEZTKZjrCZlxygtCs1PVaUUlyxa6z_8TGMxON7spf94s71vd6W_0N3nhA52mOsTqDd1MYinxAKEOVf5xWyrFIEK-gOBBoxHSn8kI8xCcmAyQ2bP6gHSMh9Sq_uI4loDaen0zIbUB5HTlPt5FJ97xA5ufM_EM0qRkxM9XjRAmF0B_hAvsrRCA9frlGgurZ2ILNLYTZGTmqY4mI.xLjglH-jKvb7ywI9cCNSaEiiAew5HpJWM166J7qt1cs&amp;dib_tag=se&amp;keywords=Nalgene%2BWater%2BBottle&amp;qid=1754663727&amp;sprefix=nalgene%2Bwater%2Bbottle%2Caps%2C412&amp;sr=8-7&amp;th=1" TargetMode="External"/><Relationship Id="rId1331" Type="http://schemas.openxmlformats.org/officeDocument/2006/relationships/hyperlink" Target="https://amzn.to/47sdvSi" TargetMode="External"/><Relationship Id="rId2662" Type="http://schemas.openxmlformats.org/officeDocument/2006/relationships/hyperlink" Target="https://docs.google.com/document/d/1lRIkNJYBcyERAIOqr-wmwiuo_LfBnw405v9CUG73Tak/edit" TargetMode="External"/><Relationship Id="rId1332" Type="http://schemas.openxmlformats.org/officeDocument/2006/relationships/hyperlink" Target="https://docs.google.com/document/d/1xJymneIJK6ZgMz-klNyMu39qZIgH5KMRr9EtpSC-3O0" TargetMode="External"/><Relationship Id="rId2663" Type="http://schemas.openxmlformats.org/officeDocument/2006/relationships/hyperlink" Target="https://www.amazon.com/stores/Fenix/page/73D10D64-5C5D-4685-B755-98FE85C0F02D?lp_asin=B09FV6413D&amp;ref_=ast_bln&amp;store_ref=bl_ast_dp_brandLogo_sto" TargetMode="External"/><Relationship Id="rId1333" Type="http://schemas.openxmlformats.org/officeDocument/2006/relationships/hyperlink" Target="https://docs.google.com/document/d/1rKnFpySi1oqKqFHpAzJcIewJJdtmd412sntIxDTzBFY/edit" TargetMode="External"/><Relationship Id="rId2664" Type="http://schemas.openxmlformats.org/officeDocument/2006/relationships/hyperlink" Target="https://m.media-amazon.com/images/I/71es6HFLifL._AC_SL1500_.jpg" TargetMode="External"/><Relationship Id="rId1323" Type="http://schemas.openxmlformats.org/officeDocument/2006/relationships/hyperlink" Target="https://docs.google.com/document/d/1Li22r69odmEFsDmWPjiEJhgXhqvRTR5CItr1xsIfz1Y/edit" TargetMode="External"/><Relationship Id="rId2654" Type="http://schemas.openxmlformats.org/officeDocument/2006/relationships/hyperlink" Target="https://www.amazon.com/stores/ECHO/page/F911D550-A0D7-49C2-9124-4E04EE81577A?lp_asin=B08DDL5BDC&amp;ref_=ast_bln&amp;store_ref=bl_ast_dp_brandLogo_sto" TargetMode="External"/><Relationship Id="rId1324" Type="http://schemas.openxmlformats.org/officeDocument/2006/relationships/hyperlink" Target="https://docs.google.com/document/d/1o0sq4ej--l7WnLgNTysv_FH9Dh1ZlVXZmaL2Xmm8EUs/edit" TargetMode="External"/><Relationship Id="rId2655" Type="http://schemas.openxmlformats.org/officeDocument/2006/relationships/hyperlink" Target="https://m.media-amazon.com/images/I/51sOnogtSXL._AC_SL1000_.jpg" TargetMode="External"/><Relationship Id="rId1325" Type="http://schemas.openxmlformats.org/officeDocument/2006/relationships/hyperlink" Target="https://gransforsus.com/" TargetMode="External"/><Relationship Id="rId2656" Type="http://schemas.openxmlformats.org/officeDocument/2006/relationships/hyperlink" Target="https://www.amazon.com/Fenix-HM70R-Rechargeable-Headlamp-Lumentac/dp/B09FV6413D?crid=1JD3A4NILDJ93&amp;amp;dib=eyJ2IjoiMSJ9.4g0sqU-7BZ5LtoRe9N1SqjcFJXi5MXgQ-fRzo1eDvv_NhS32Z8GkxDZHqeGBaUj-KzL30DZn3nQ9EyLsDvJCwrgHnFqPabMpDkEZGTSGSka0Yb16jBFLcoppizxmWA4PnIWzlirM02-LAW89VQ72yipMAf3gyearesj7ex38rE-WjLuMuxXZudizRhJdLxu_NMyEKCv0ssvu-s7_CXFlTW7MnuTPBEImlN_Agf45cq7VSexVOd2bdKQAL0aQN-HcrBKVf8oDHaI0W6-ij4eWl1Dat3PlCdueB1l39fkTPy0.DQxAG-sUvCRTja9F513gVSrJPI63lxJBnXol1bWQHsA&amp;amp;dib_tag=se&amp;amp;keywords=fenix+headlamp&amp;amp;qid=1705790692&amp;amp;sprefix=fenix+head%2Caps%2C99&amp;amp;sr=8-7&amp;amp;ufe=app_do%3Aamzn1.fos.f5122f16-c3e8-4386-bf32-63e904010ad0&amp;amp;linkCode=ll1&amp;amp;tag=buyitforlife08-20&amp;amp;linkId=81bd1bb0e89709ca54a18e91b73378e6&amp;amp;language=en_US&amp;amp;ref_=as_li_ss_tl" TargetMode="External"/><Relationship Id="rId1326" Type="http://schemas.openxmlformats.org/officeDocument/2006/relationships/hyperlink" Target="https://docs.google.com/document/d/1Ce1JdihnIhAVcMXt_Yy0IXhD8jcL_lDltJtEkYglk-k/edit" TargetMode="External"/><Relationship Id="rId2657" Type="http://schemas.openxmlformats.org/officeDocument/2006/relationships/hyperlink" Target="https://amzn.to/3WarLIM" TargetMode="External"/><Relationship Id="rId1327" Type="http://schemas.openxmlformats.org/officeDocument/2006/relationships/hyperlink" Target="https://www.amazon.com/s/ref=bl_dp_s_web_0?ie=UTF8&amp;search-alias=aps&amp;field-keywords=Gr%C3%A4nsfors+Bruks" TargetMode="External"/><Relationship Id="rId2658" Type="http://schemas.openxmlformats.org/officeDocument/2006/relationships/hyperlink" Target="https://docs.google.com/document/d/1HYUBs9fqdcNQ2uB8Yzep-aP0XdjvsQSfGQVifbWFzoA" TargetMode="External"/><Relationship Id="rId1328" Type="http://schemas.openxmlformats.org/officeDocument/2006/relationships/hyperlink" Target="https://m.media-amazon.com/images/I/51QOJHbiYtL._AC_SL1426_.jpg" TargetMode="External"/><Relationship Id="rId2659" Type="http://schemas.openxmlformats.org/officeDocument/2006/relationships/hyperlink" Target="https://docs.google.com/document/d/1451z4mfWCnl8H7ak3vdHZKS-_ybE7Vv-tAB7bjIdMlg/edit" TargetMode="External"/><Relationship Id="rId1329" Type="http://schemas.openxmlformats.org/officeDocument/2006/relationships/hyperlink" Target="https://www.buyitforlifeproducts.com/?post_type=bifl-product&amp;p=6208" TargetMode="External"/><Relationship Id="rId739" Type="http://schemas.openxmlformats.org/officeDocument/2006/relationships/hyperlink" Target="https://www.buyitforlifeproducts.com/?post_type=bifl-product&amp;p=5656" TargetMode="External"/><Relationship Id="rId734" Type="http://schemas.openxmlformats.org/officeDocument/2006/relationships/hyperlink" Target="https://docs.google.com/document/d/1UC62wB3k3_890wPxAMENxNcqWQMUqT4N-EJCLzbXSMk/edit" TargetMode="External"/><Relationship Id="rId733" Type="http://schemas.openxmlformats.org/officeDocument/2006/relationships/hyperlink" Target="https://docs.google.com/document/d/1Z5GTnkD9azt7UV5H0dLSpG1mRRbx91kctR7w87cYtz8/edit" TargetMode="External"/><Relationship Id="rId732" Type="http://schemas.openxmlformats.org/officeDocument/2006/relationships/hyperlink" Target="https://docs.google.com/document/d/15WPkO_EmgKO_japQ2eVb8DVg35Ow_k6eBOYqb7xuj5Q/edit" TargetMode="External"/><Relationship Id="rId731" Type="http://schemas.openxmlformats.org/officeDocument/2006/relationships/hyperlink" Target="https://docs.google.com/document/d/1QPLuG8bRUDxkkaLM3WA9HJ_mjjbJL5B6DZFUP7n1-8U" TargetMode="External"/><Relationship Id="rId738" Type="http://schemas.openxmlformats.org/officeDocument/2006/relationships/hyperlink" Target="https://m.media-amazon.com/images/I/71s28hOEP5L._SL1500_.jpg" TargetMode="External"/><Relationship Id="rId737" Type="http://schemas.openxmlformats.org/officeDocument/2006/relationships/hyperlink" Target="https://www.amazon.com/stores/ThermoWorks/page/4D6BCE63-39FE-4BDA-B556-8F30501A20A1?lp_asin=B0DC8MWQ8K&amp;ref_=ast_bln&amp;store_ref=bl_ast_dp_brandLogo_sto" TargetMode="External"/><Relationship Id="rId736" Type="http://schemas.openxmlformats.org/officeDocument/2006/relationships/hyperlink" Target="https://docs.google.com/document/d/1qxHnSSkIDwtyHWtOP3MM7HoFxjBJGHCD8XsjA7rgi28/edit" TargetMode="External"/><Relationship Id="rId735" Type="http://schemas.openxmlformats.org/officeDocument/2006/relationships/hyperlink" Target="https://thermapen.co.uk/" TargetMode="External"/><Relationship Id="rId730" Type="http://schemas.openxmlformats.org/officeDocument/2006/relationships/hyperlink" Target="https://amzn.to/45rUFs6" TargetMode="External"/><Relationship Id="rId2650" Type="http://schemas.openxmlformats.org/officeDocument/2006/relationships/hyperlink" Target="https://docs.google.com/document/d/1UcZJO7wOHfPonaw34b7xAgvYWgAattHejDBDPgLxocY/edit" TargetMode="External"/><Relationship Id="rId1320" Type="http://schemas.openxmlformats.org/officeDocument/2006/relationships/hyperlink" Target="https://amzn.to/4fzkaMU" TargetMode="External"/><Relationship Id="rId2651" Type="http://schemas.openxmlformats.org/officeDocument/2006/relationships/hyperlink" Target="https://docs.google.com/document/d/147XVqtw9M1YofN7igRgM142Ix0_43TGjgzsrpQ31zvw/edit" TargetMode="External"/><Relationship Id="rId1321" Type="http://schemas.openxmlformats.org/officeDocument/2006/relationships/hyperlink" Target="https://docs.google.com/document/d/12rsmfSXABuMnndIBgqYLZFDcw6PCnfAs4EJ5bjCpvg8" TargetMode="External"/><Relationship Id="rId2652" Type="http://schemas.openxmlformats.org/officeDocument/2006/relationships/hyperlink" Target="https://docs.google.com/document/d/11loz3c2kR4Vn-s0tvZsFhj9tHgTjj86Wumi5jhVghtE/edit" TargetMode="External"/><Relationship Id="rId1322" Type="http://schemas.openxmlformats.org/officeDocument/2006/relationships/hyperlink" Target="https://docs.google.com/document/d/1Rw7uGgfB0fRxXjrWfuwabZ5o7kp38HPsaKuffFXtTnA/edit" TargetMode="External"/><Relationship Id="rId2653" Type="http://schemas.openxmlformats.org/officeDocument/2006/relationships/hyperlink" Target="https://docs.google.com/document/d/1cT492lMu4-uvQCg1mhuVG5K_fkJjETEtutiKK9ORufA/edit" TargetMode="External"/><Relationship Id="rId1356" Type="http://schemas.openxmlformats.org/officeDocument/2006/relationships/hyperlink" Target="https://docs.google.com/document/d/1sGQSWrnEFY3T3ZmOVLGm_jRLl6VZl_wxzBdfNyCCr8E/edit" TargetMode="External"/><Relationship Id="rId2687" Type="http://schemas.openxmlformats.org/officeDocument/2006/relationships/hyperlink" Target="https://docs.google.com/document/d/1RTy8P_vzlO4LHKgtTLfxVtheNH0CNRx22_ntWQxEYq4/edit" TargetMode="External"/><Relationship Id="rId1357" Type="http://schemas.openxmlformats.org/officeDocument/2006/relationships/hyperlink" Target="https://spyderco.com/" TargetMode="External"/><Relationship Id="rId2688" Type="http://schemas.openxmlformats.org/officeDocument/2006/relationships/hyperlink" Target="https://docs.google.com/document/d/1s-qyl6CI3RM_vh8cDsemAeVUd6ZGwibUsEXpnElA_h8/edit" TargetMode="External"/><Relationship Id="rId1358" Type="http://schemas.openxmlformats.org/officeDocument/2006/relationships/hyperlink" Target="https://docs.google.com/document/d/16Desv9TaiR9i7Kf5WKJAb_PqF9cEg_1ZdfBdv2vLk9g/edit" TargetMode="External"/><Relationship Id="rId2689" Type="http://schemas.openxmlformats.org/officeDocument/2006/relationships/hyperlink" Target="https://docs.google.com/document/d/1E4QIMEHiF_skfpUoF5Hc5obzw76x1IGXw4iWly2ciAQ/edit" TargetMode="External"/><Relationship Id="rId1359" Type="http://schemas.openxmlformats.org/officeDocument/2006/relationships/hyperlink" Target="https://www.amazon.com/stores/Spyderco/page/081FF140-1E69-46AD-B49D-1C95779D5BC0?is_byline_deeplink=true&amp;deeplink=866AFEAF-B0D5-4BE7-9592-E072C1759B31&amp;redirect_store_id=081FF140-1E69-46AD-B49D-1C95779D5BC0&amp;lp_asin=B0842BKD7X&amp;ref_=ast_bln&amp;store_ref=bl_ast_dp_brandLogo_sto" TargetMode="External"/><Relationship Id="rId767" Type="http://schemas.openxmlformats.org/officeDocument/2006/relationships/hyperlink" Target="https://docs.google.com/document/d/1vn7e2UwXkZ1sZ7tAZxDvKGMFp0iE-bgZC2No-GamFNU/edit" TargetMode="External"/><Relationship Id="rId766" Type="http://schemas.openxmlformats.org/officeDocument/2006/relationships/hyperlink" Target="https://docs.google.com/document/d/1AdgXu0rtk7eRu6TXqsnflHRqt6d-igs8U3ZVa7YmLxc/edit" TargetMode="External"/><Relationship Id="rId765" Type="http://schemas.openxmlformats.org/officeDocument/2006/relationships/hyperlink" Target="https://docs.google.com/document/d/1d5XJ4eZJn-eyXsDwAWYCyVPlodDZtj0XPDks2HwdikM/edit" TargetMode="External"/><Relationship Id="rId764" Type="http://schemas.openxmlformats.org/officeDocument/2006/relationships/hyperlink" Target="https://docs.google.com/document/d/1Tw-f_s156tvnPQPsHICXqztwi9JZwv-PfM3trqjeCeA" TargetMode="External"/><Relationship Id="rId769" Type="http://schemas.openxmlformats.org/officeDocument/2006/relationships/hyperlink" Target="https://docs.google.com/document/d/1z45x8hB_7EprMNH0fBCfZXtuOE40ASCvik4eAkyIPR0/edit" TargetMode="External"/><Relationship Id="rId768" Type="http://schemas.openxmlformats.org/officeDocument/2006/relationships/hyperlink" Target="https://www.cambro.com" TargetMode="External"/><Relationship Id="rId2680" Type="http://schemas.openxmlformats.org/officeDocument/2006/relationships/hyperlink" Target="https://docs.google.com/document/d/14zIPMPFqLU2Bybix88HG-wd9_il6SdohbWFbR50g1BM/edit" TargetMode="External"/><Relationship Id="rId1350" Type="http://schemas.openxmlformats.org/officeDocument/2006/relationships/hyperlink" Target="https://www.buyitforlifeproducts.com/?post_type=bifl-product&amp;p=6235" TargetMode="External"/><Relationship Id="rId2681" Type="http://schemas.openxmlformats.org/officeDocument/2006/relationships/hyperlink" Target="https://www.amazon.com/stores/ALPSOutdoorZ/page/C8EBA80D-60CB-42A9-9CD6-F49F8BFC890F?lp_asin=B09PZFB3G2&amp;ref_=ast_bln&amp;store_ref=bl_ast_dp_brandLogo_sto" TargetMode="External"/><Relationship Id="rId1351" Type="http://schemas.openxmlformats.org/officeDocument/2006/relationships/hyperlink" Target="https://www.amazon.com/Spyderco-Pacific-Lightweight-Folding-Non-Slip/dp/B0842B9XTB/ref=sr_1_1_sspa?crid=I5UJIZJ7G6GZ&amp;dib=eyJ2IjoiMSJ9.TGZiPbYpYHtx-390P22o9UXrNXBkKX4kPmWA18i8Z_D9F60JBydzYLt67P-83En43oJ7znAhMr7xitdvpmtK4cQEv80QjqGDpxkbqDokKFMXGWIUaDEmCwI6VZec15VO-1NeXoQX_gp8Uufzb4tgeqpAVrDBdA9FLji_1r7DPNxDzR0BkMAlsZFQoE68M_zU652qKXlpsUFOWpW_c75UkaPW25RYjo6OxiYwKW8ndd9ozPGMgAxLpKP2UddaAOfzc78T2TsU-xtPy-ecXqYlJuAB_pr6tdnh0PFwAj3doK4.juRK2dsV5yJRCi3RDF1_35Bm6YWSfH88324QYOZClhs&amp;dib_tag=se&amp;keywords=spyderco%2Bsalt%2Bseries%2Bknives&amp;qid=1754678903&amp;sprefix=spyderco%2Bsalt%2Bseries%2Bknifes%2Caps%2C690&amp;sr=8-1-spons&amp;sp_csd=d2lkZ2V0TmFtZT1zcF9hdGY&amp;th=1" TargetMode="External"/><Relationship Id="rId2682" Type="http://schemas.openxmlformats.org/officeDocument/2006/relationships/hyperlink" Target="https://m.media-amazon.com/images/I/71CuyD-8qvL._AC_SL1500_.jpg" TargetMode="External"/><Relationship Id="rId763" Type="http://schemas.openxmlformats.org/officeDocument/2006/relationships/hyperlink" Target="https://amzn.to/3J7UieG" TargetMode="External"/><Relationship Id="rId1352" Type="http://schemas.openxmlformats.org/officeDocument/2006/relationships/hyperlink" Target="https://amzn.to/4ormklx" TargetMode="External"/><Relationship Id="rId2683" Type="http://schemas.openxmlformats.org/officeDocument/2006/relationships/hyperlink" Target="https://www.amazon.com/YETI-Trailhead-Collapsible-Camp-Chair/dp/B0842BHSF4?th=1&amp;amp;linkCode=ll1&amp;amp;tag=buyitforlife08-20&amp;amp;linkId=b78a9325f8d51b4e402c671ab2a2aa6f&amp;amp;language=en_US&amp;amp;ref_=as_li_ss_tl" TargetMode="External"/><Relationship Id="rId762" Type="http://schemas.openxmlformats.org/officeDocument/2006/relationships/hyperlink" Target="https://www.amazon.com/Cambro-4SFSPP190-Translucent-Container-SFC2452/dp/B07P1DSRXR/ref=sr_1_3?crid=2DY7NUA75L6GE&amp;dib=eyJ2IjoiMSJ9.RrmZ_K5tGVuzGOOuQm0Gcv8KCfrqwld8WoAGkKPS-M83otmfB9ae3pJQmNVmhLjxRxnqlgnNQ41X6aGLx_nILPJ2W-fSmQhaZkqWu8jFtqUdMPxn3P-i1xQkfLTZY5GwFQoczyhLKopxAsLJdyAd7MYi0pYZOGqDZXkhjWCPS7rmRxyswe3ofce1ghtiKZLHAm0ZLBjl8YEjxHzfuiuMqEgw34r0-M7_rzp_sBaA-tg.8VTEEVo112BkiWCMoqXWJIBcIvYIMEXHvlf6BnMftoc&amp;dib_tag=se&amp;keywords=Cambro%2BFood%2BStorage%2BContainers&amp;qid=1754663920&amp;sprefix=cambro%2Bfood%2Bstorage%2Bcontainers%2Caps%2C429&amp;sr=8-3&amp;th=1" TargetMode="External"/><Relationship Id="rId1353" Type="http://schemas.openxmlformats.org/officeDocument/2006/relationships/hyperlink" Target="https://docs.google.com/document/d/1qqSfrJPu-hZa_pxUw2zZMXbBtpgY466RsILenk6S60g" TargetMode="External"/><Relationship Id="rId2684" Type="http://schemas.openxmlformats.org/officeDocument/2006/relationships/hyperlink" Target="https://amzn.to/3INs35q" TargetMode="External"/><Relationship Id="rId761" Type="http://schemas.openxmlformats.org/officeDocument/2006/relationships/hyperlink" Target="https://www.buyitforlifeproducts.com/?post_type=bifl-product&amp;p=5674" TargetMode="External"/><Relationship Id="rId1354" Type="http://schemas.openxmlformats.org/officeDocument/2006/relationships/hyperlink" Target="https://docs.google.com/document/d/1HaEbCfN6Ld2AfZuW-l_1ivgwKZpFyjDnyDKNP7-axHw/edit" TargetMode="External"/><Relationship Id="rId2685" Type="http://schemas.openxmlformats.org/officeDocument/2006/relationships/hyperlink" Target="https://docs.google.com/document/d/12_FpzZF1PSuw9MSn86A7j_dQuHExYYSBHnRgH8Dt1Ng" TargetMode="External"/><Relationship Id="rId760" Type="http://schemas.openxmlformats.org/officeDocument/2006/relationships/hyperlink" Target="https://m.media-amazon.com/images/I/71Benl3MkJL._AC_SL1500_.jpg" TargetMode="External"/><Relationship Id="rId1355" Type="http://schemas.openxmlformats.org/officeDocument/2006/relationships/hyperlink" Target="https://docs.google.com/document/d/1ktNdWeQT9vFExy_NKw40Fs4DFrDDGJfbq-8eyvfwkuk/edit" TargetMode="External"/><Relationship Id="rId2686" Type="http://schemas.openxmlformats.org/officeDocument/2006/relationships/hyperlink" Target="https://docs.google.com/document/d/15_M1PzCoHxXuxG9EHo2YlC4qB08eLq3eW5BlLyly11c/edit" TargetMode="External"/><Relationship Id="rId1345" Type="http://schemas.openxmlformats.org/officeDocument/2006/relationships/hyperlink" Target="https://docs.google.com/document/d/1ZYzTkwVFO-RDTbXWdmxEQFJoMHVuN-8OQ3iXXGy-AkU/edit" TargetMode="External"/><Relationship Id="rId2676" Type="http://schemas.openxmlformats.org/officeDocument/2006/relationships/hyperlink" Target="https://docs.google.com/document/d/157Guo1glFMQlGe-Ex888RAbuB_Uv7K7_FXjpkpgh6Yw" TargetMode="External"/><Relationship Id="rId1346" Type="http://schemas.openxmlformats.org/officeDocument/2006/relationships/hyperlink" Target="https://www.benchmade.com/" TargetMode="External"/><Relationship Id="rId2677" Type="http://schemas.openxmlformats.org/officeDocument/2006/relationships/hyperlink" Target="https://docs.google.com/document/d/1CkBJ5diF18edI_jwTNSkDlDSOkzjjG6z-rzcfT7LUQ0/edit" TargetMode="External"/><Relationship Id="rId1347" Type="http://schemas.openxmlformats.org/officeDocument/2006/relationships/hyperlink" Target="https://docs.google.com/document/d/1sw99q-gX03tefGyC308nM6h1jjnVyF85gUoNrjhLeow/edit" TargetMode="External"/><Relationship Id="rId2678" Type="http://schemas.openxmlformats.org/officeDocument/2006/relationships/hyperlink" Target="https://docs.google.com/document/d/1aHWORs36XHm63KGPT0ZCl5WrLmPC-qARlSWKGGnKwBo/edit" TargetMode="External"/><Relationship Id="rId1348" Type="http://schemas.openxmlformats.org/officeDocument/2006/relationships/hyperlink" Target="https://www.amazon.com/stores/Benchmade/page/D96A86E2-479F-4324-B8EA-170F4F47F425?lp_asin=B0CVQZ8H1Y&amp;ref_=ast_bln&amp;store_ref=bl_ast_dp_brandLogo_sto" TargetMode="External"/><Relationship Id="rId2679" Type="http://schemas.openxmlformats.org/officeDocument/2006/relationships/hyperlink" Target="https://docs.google.com/document/d/15vafy5I6hxg1akErTiKrPdq-DcuMEBNpXM15lPeWTGY/edit" TargetMode="External"/><Relationship Id="rId1349" Type="http://schemas.openxmlformats.org/officeDocument/2006/relationships/hyperlink" Target="https://m.media-amazon.com/images/I/71sWP0R7QiL._AC_SL1500_.jpg" TargetMode="External"/><Relationship Id="rId756" Type="http://schemas.openxmlformats.org/officeDocument/2006/relationships/hyperlink" Target="https://docs.google.com/document/d/1FBMXStpoPHS1aL0UalMgu8vV6jHk_qfPeuSDQudDm-c/edit" TargetMode="External"/><Relationship Id="rId755" Type="http://schemas.openxmlformats.org/officeDocument/2006/relationships/hyperlink" Target="https://docs.google.com/document/d/1OkEtfx4z8aRNeAoOeZJMwtGXG_D-F54bVGaBWhSRuNM/edit" TargetMode="External"/><Relationship Id="rId754" Type="http://schemas.openxmlformats.org/officeDocument/2006/relationships/hyperlink" Target="https://docs.google.com/document/d/16tqLCwxbQefFNKEbdVyW-z_dNEKgL1nARwxzwGXo5VI/edit" TargetMode="External"/><Relationship Id="rId753" Type="http://schemas.openxmlformats.org/officeDocument/2006/relationships/hyperlink" Target="https://docs.google.com/document/d/1NS72LdNviuoFrHgY4jAJn4P3n7tzDkEYWlKeplyotAA" TargetMode="External"/><Relationship Id="rId759" Type="http://schemas.openxmlformats.org/officeDocument/2006/relationships/hyperlink" Target="https://www.amazon.com/stores/VIAIRCORPORATION/page/96E139B3-C405-40B9-9627-D6337BD692DA?is_byline_deeplink=true&amp;deeplink=20667906-BE2B-476D-BBB1-8E94ABCF4EB5&amp;redirect_store_id=96E139B3-C405-40B9-9627-D6337BD692DA&amp;lp_asin=B005ASY23I&amp;ref_=ast_bln&amp;store_ref=bl_ast_dp_brandLogo_sto" TargetMode="External"/><Relationship Id="rId758" Type="http://schemas.openxmlformats.org/officeDocument/2006/relationships/hyperlink" Target="https://docs.google.com/document/d/1u3LvksZJOBIft1o9k3LywiRu6VkkX3tlKs7_c6rkoKU/edit" TargetMode="External"/><Relationship Id="rId757" Type="http://schemas.openxmlformats.org/officeDocument/2006/relationships/hyperlink" Target="https://6sense.com/company/viair-corporation/5ba8b27c7c8666394382b5c7" TargetMode="External"/><Relationship Id="rId2670" Type="http://schemas.openxmlformats.org/officeDocument/2006/relationships/hyperlink" Target="https://docs.google.com/document/d/1FPwXbe9bYlv1fw7wUhcSrTyO9YNaRVo_3o_gD7IML2o/edit" TargetMode="External"/><Relationship Id="rId1340" Type="http://schemas.openxmlformats.org/officeDocument/2006/relationships/hyperlink" Target="https://www.amazon.com/Benchmade-Bugout-Grivory-Handle-535-12/dp/B0CVQZ8H1Y/ref=sr_1_2_sspa?crid=1KICY4QJC5IXC&amp;dib=eyJ2IjoiMSJ9.RfSPScPbmhg6eh2lRVbw4w082Btez7ZsjOBmU_-P7A8dKT7Z08C0js62PfV2pGRM4HdLx2IbDrE9H3Vo1PyMTPJ9mRWpjDULxHC0y2VUdDrl5JgXdkgmUQbAujWkzP45q7BuczuxNQ0WrxJWx9usEErggSkGflz3pCqqGD2G5skRoLFzF-JcWhZK1ghAbm7Stp4jID-83rJ_l9wuiPSjXtImNwqQ4lESDLeHMSJ51hAG4LZvIrKz_Ap9RmOIh3JOD9zLX_Rl0UBA0McqI1QTlF8-ywLVPp0Iynx948L_ZGU.g8VRMG7ruZXezwJCOxG-RgjaFBM-nsEaMAg9WXoi2u0&amp;dib_tag=se&amp;keywords=Benchmade%2BKnives&amp;qid=1754678801&amp;sprefix=benchmade%2Bknives%2Caps%2C689&amp;sr=8-2-spons&amp;sp_csd=d2lkZ2V0TmFtZT1zcF9hdGY&amp;th=1" TargetMode="External"/><Relationship Id="rId2671" Type="http://schemas.openxmlformats.org/officeDocument/2006/relationships/hyperlink" Target="https://docs.google.com/document/d/1pa8oHN0YTv69pGILLpHrSlX4SE0jw_I2tubqt1oS9uM/edit" TargetMode="External"/><Relationship Id="rId752" Type="http://schemas.openxmlformats.org/officeDocument/2006/relationships/hyperlink" Target="https://amzn.to/3Uk34sp" TargetMode="External"/><Relationship Id="rId1341" Type="http://schemas.openxmlformats.org/officeDocument/2006/relationships/hyperlink" Target="https://amzn.to/3UlHe82" TargetMode="External"/><Relationship Id="rId2672" Type="http://schemas.openxmlformats.org/officeDocument/2006/relationships/hyperlink" Target="https://www.amazon.com/stores/SOFIRN/page/993CBC25-2A09-4C75-8EE4-072BBF4C221D?is_byline_deeplink=true&amp;deeplink=5310BED4-022D-4B45-884F-2ABA9B111ED8&amp;redirect_store_id=993CBC25-2A09-4C75-8EE4-072BBF4C221D&amp;lp_asin=B097MN6P1B&amp;ref_=ast_bln&amp;store_ref=bl_ast_dp_brandLogo_sto" TargetMode="External"/><Relationship Id="rId751" Type="http://schemas.openxmlformats.org/officeDocument/2006/relationships/hyperlink" Target="https://www.amazon.com/Viair-00088-88P-Portable-Compressor/dp/B005ASY23I/ref=sr_1_1?crid=20Q4SKLYG46MX&amp;dib=eyJ2IjoiMSJ9.8kkshGGKuN1ZqN7RZ70f-vRSDEb6AU5Plq0iwyovdnMX9Mv23FdJo2oTGb17HB6SIms_8fKJkBOP0BaMOPy59-sGCHzlIlJjdn--wlxjWtdcmqykGx7vvRBCXpQH45rU8pT27_ekXC79xvgBLA-hVTPlseZyM_AXcqcCzn4Webw2S4Haw5TNwV229hPDBew_VvllEQH-JBbipMWH3vOLlixv2sqhHaD8FWJHrkvYVpg.JHsPx_XuUnA0sDo-Aej9hFZY3o3a6m_djqjijRrNoj0&amp;dib_tag=se&amp;keywords=viair%2B88p%2Bair%2Bcompressor&amp;qid=1754663852&amp;sprefix=viair%2B88p%2Bair%2Bcompressor%2Caps%2C514&amp;sr=8-1&amp;th=1" TargetMode="External"/><Relationship Id="rId1342" Type="http://schemas.openxmlformats.org/officeDocument/2006/relationships/hyperlink" Target="https://docs.google.com/document/d/1EHbQjWSamtOTbUG6oI5uVhL4qhTYqzo7DHjfhuqTf5A" TargetMode="External"/><Relationship Id="rId2673" Type="http://schemas.openxmlformats.org/officeDocument/2006/relationships/hyperlink" Target="https://m.media-amazon.com/images/I/718AWq1cy8L._AC_SL1500_.jpg" TargetMode="External"/><Relationship Id="rId750" Type="http://schemas.openxmlformats.org/officeDocument/2006/relationships/hyperlink" Target="https://www.buyitforlifeproducts.com/?post_type=bifl-product&amp;p=5665" TargetMode="External"/><Relationship Id="rId1343" Type="http://schemas.openxmlformats.org/officeDocument/2006/relationships/hyperlink" Target="https://docs.google.com/document/d/1CBnJf1Xq1ZMpqZ9JTE_eHwUlKPb3FPcvWqR9IttTa8I/edit" TargetMode="External"/><Relationship Id="rId2674" Type="http://schemas.openxmlformats.org/officeDocument/2006/relationships/hyperlink" Target="https://www.amazon.com/ALPS-OutdoorZ-King-Kong-Chair/dp/B09PZFB3G2?crid=C8PV18S06DXM&amp;amp;dib=eyJ2IjoiMSJ9.fYLau5TLfOlhKVde-CYs4CFokqLhXPbtgm1i3VP8MHB3iSaHAQbsfp_d_gc6-ExANFnE8jmZunfGgFDEQlSLUxi9vR1bbcewvVZLBUD7aq8qTzZqIDOxjje-YhyMS3QxYuhLstXXIQuApZTQ9AqTotwKETqQ7_yF4dV9alehUuXXxXfgNgAwIiDQ-9xURPBl8wAGO5Y37mpSUbT3UUNmqzaoqslKXwghqXZbKjyTS7Y.YtFYGnmthzYhtx0LWmCMt4sujNX3n_mhfy0DbGznUSQ&amp;amp;dib_tag=se&amp;amp;keywords=ALPS%2BMountaineering%2BKing%2BKong&amp;amp;qid=1705903257&amp;amp;sprefix=alps%2Bmountaineering%2Bking%2Bkong%2Caps%2C197&amp;amp;sr=8-2&amp;amp;th=1&amp;amp;linkCode=ll1&amp;amp;tag=buyitforlife08-20&amp;amp;linkId=1b08347aa10dc1c3f9ced4ab6a0386e7&amp;amp;language=en_US&amp;amp;ref_=as_li_ss_tl" TargetMode="External"/><Relationship Id="rId1344" Type="http://schemas.openxmlformats.org/officeDocument/2006/relationships/hyperlink" Target="https://docs.google.com/document/d/1aUPKO1oJ2WzHDPJ_IaM7_PS6KvvsPQZ-mioUtBNjaNk/edit" TargetMode="External"/><Relationship Id="rId2675" Type="http://schemas.openxmlformats.org/officeDocument/2006/relationships/hyperlink" Target="https://amzn.to/3IZJEXP" TargetMode="External"/><Relationship Id="rId2621" Type="http://schemas.openxmlformats.org/officeDocument/2006/relationships/hyperlink" Target="https://www.amazon.com/Exped-MegaMat-Max-Duo-Self-Inflating/dp/B082LNVGYT?th=1&amp;amp;linkCode=ll1&amp;amp;tag=buyitforlife08-20&amp;amp;linkId=471fc79c0999127dbe104e775b38d2d7&amp;amp;language=en_US&amp;amp;ref_=as_li_ss_tl" TargetMode="External"/><Relationship Id="rId2622" Type="http://schemas.openxmlformats.org/officeDocument/2006/relationships/hyperlink" Target="https://amzn.to/47tHn0m" TargetMode="External"/><Relationship Id="rId2623" Type="http://schemas.openxmlformats.org/officeDocument/2006/relationships/hyperlink" Target="https://docs.google.com/document/d/1dTAMaqcqKIMPMqq6cymY0bTYJNPnR22juxNeMg8rMCA" TargetMode="External"/><Relationship Id="rId2624" Type="http://schemas.openxmlformats.org/officeDocument/2006/relationships/hyperlink" Target="https://docs.google.com/document/d/1NgadYG9o9g4O-p4kzWaeNn4fVHV3YG7d4PDhmBVCvr0/edit" TargetMode="External"/><Relationship Id="rId2625" Type="http://schemas.openxmlformats.org/officeDocument/2006/relationships/hyperlink" Target="https://docs.google.com/document/d/1Q2-6-dduHk-HN7Gb_MFQ7pe7tE2EhpTSe1VwSk4rtso/edit" TargetMode="External"/><Relationship Id="rId2626" Type="http://schemas.openxmlformats.org/officeDocument/2006/relationships/hyperlink" Target="https://docs.google.com/document/d/1XtfXMDiXJZRQD4KUPryOgXhc7jksxz_tSdiUUu1ZTVI/edit" TargetMode="External"/><Relationship Id="rId2627" Type="http://schemas.openxmlformats.org/officeDocument/2006/relationships/hyperlink" Target="https://www.amazon.com/stores/Exped/page/E249EFF7-9401-403B-8B93-67EADF00D3E8?lp_asin=B082LNVGYT&amp;ref_=ast_bln&amp;store_ref=bl_ast_dp_brandLogo_sto" TargetMode="External"/><Relationship Id="rId2628" Type="http://schemas.openxmlformats.org/officeDocument/2006/relationships/hyperlink" Target="https://m.media-amazon.com/images/I/71zD4UTFJbL._AC_SL1500_.jpg" TargetMode="External"/><Relationship Id="rId709" Type="http://schemas.openxmlformats.org/officeDocument/2006/relationships/hyperlink" Target="https://docs.google.com/document/d/1z-XwIhkN7Bj9zA8dgFcwDDZuJmN4wpy9INx4Sm-ZvG8" TargetMode="External"/><Relationship Id="rId2629" Type="http://schemas.openxmlformats.org/officeDocument/2006/relationships/hyperlink" Target="https://www.amazon.com/Frieling-Stainless-Patented-Polished-17-Ounce/dp/B0015VMKME?th=1&amp;amp;linkCode=ll1&amp;amp;tag=buyitforlife08-20&amp;amp;linkId=042fa7e043c2424de7ac502c7d06f6e2&amp;amp;language=en_US&amp;amp;ref_=as_li_ss_tl" TargetMode="External"/><Relationship Id="rId708" Type="http://schemas.openxmlformats.org/officeDocument/2006/relationships/hyperlink" Target="https://amzn.to/3Ukd30U" TargetMode="External"/><Relationship Id="rId707" Type="http://schemas.openxmlformats.org/officeDocument/2006/relationships/hyperlink" Target="https://www.amazon.com/Nordic-Ware-43174-Delight-Aluminum/dp/B079Q671Q5?crid=1OIWFR8ZOUMUW&amp;keywords=Nordic%2BWare%2BAluminum%2BSheet%2BPans&amp;qid=1702761321&amp;sprefix=nordic%2Bware%2Baluminum%2Bsheet%2Bpans%2Caps%2C168&amp;sr=8-5&amp;th=1&amp;linkCode=ll1&amp;tag=buyitforlife08-20&amp;linkId=7fa108212afe9a46a36b32980af4b089&amp;language=en_US&amp;ref_=as_li_ss_tl" TargetMode="External"/><Relationship Id="rId706" Type="http://schemas.openxmlformats.org/officeDocument/2006/relationships/hyperlink" Target="https://www.buyitforlifeproducts.com/?post_type=bifl-product&amp;p=5629" TargetMode="External"/><Relationship Id="rId701" Type="http://schemas.openxmlformats.org/officeDocument/2006/relationships/hyperlink" Target="https://docs.google.com/document/d/1gvnwPtR02Mlu5HPO8nemTF8yHSTlHRi0Pa_Dfz8FgAs/edit" TargetMode="External"/><Relationship Id="rId700" Type="http://schemas.openxmlformats.org/officeDocument/2006/relationships/hyperlink" Target="https://docs.google.com/document/d/1u3cCmsUmPAGWwtHpFdoS4JuRcDMP_bL7rreYOWXwvIY/edit" TargetMode="External"/><Relationship Id="rId705" Type="http://schemas.openxmlformats.org/officeDocument/2006/relationships/hyperlink" Target="https://m.media-amazon.com/images/I/71LKJXNQ5CL._SL1500_.jpg" TargetMode="External"/><Relationship Id="rId704" Type="http://schemas.openxmlformats.org/officeDocument/2006/relationships/hyperlink" Target="https://www.amazon.com/stores/FlukeCorporation/page/C7019F97-0BF6-4687-8CAC-015ABB5DB057?is_byline_deeplink=true&amp;deeplink=BE5CCCA1-C6E3-4A5E-8942-DDB5CE570139&amp;redirect_store_id=C7019F97-0BF6-4687-8CAC-015ABB5DB057&amp;lp_asin=B0012B51HI&amp;ref_=ast_bln&amp;store_ref=bl_ast_dp_brandLogo_sto" TargetMode="External"/><Relationship Id="rId703" Type="http://schemas.openxmlformats.org/officeDocument/2006/relationships/hyperlink" Target="https://docs.google.com/document/d/1XEcgNO_c00yjpdnFJogGBMM5C7aNNJ3Lf7-1Jg5w2v0/edit" TargetMode="External"/><Relationship Id="rId702" Type="http://schemas.openxmlformats.org/officeDocument/2006/relationships/hyperlink" Target="https://www.fluke.com/en-us" TargetMode="External"/><Relationship Id="rId2620" Type="http://schemas.openxmlformats.org/officeDocument/2006/relationships/hyperlink" Target="https://m.media-amazon.com/images/I/31VCEisp00L.jpg" TargetMode="External"/><Relationship Id="rId2610" Type="http://schemas.openxmlformats.org/officeDocument/2006/relationships/hyperlink" Target="https://m.media-amazon.com/images/I/71QHZIQAxHS._SL1500_.jpg" TargetMode="External"/><Relationship Id="rId2611" Type="http://schemas.openxmlformats.org/officeDocument/2006/relationships/hyperlink" Target="https://www.amazon.com/Profinox-Straight-Stainless-Tweezers-Malteser/dp/B005S6YSQ8?crid=2EW6OPSCPMYLG&amp;amp;dib=eyJ2IjoiMSJ9.EN9RbwQwiAK7CpIHeM_KvkVdxEqM8ZNEfEyGc_BEkNoG63N05ov-LpwIa3iEZ1uZoNFWOjc0DPwsHj5gdBP3iEXMI4WFpC5zdIuOVuQ2_D-GivwtS2YG-yAOF6NVu2g0HthFjzDPc_jYWrNwMqLnLCDgPqTWm4ei6FKrS0hVcg7Og6uZ3GaJH-eYkS3uudZxQ3MINO3i5BDcXSU3U3_Vg5SXGTba4bm92M5tZNTolVIGpn39lpRbjvLBz59mjNRWucFfBO6tmtLDZK7JkvIq91g97qeQUTE-dhZ7jzfujAE.BE38h7KA0yixcAbGl7UXwp5CSBOEhErbzRXa_HICgxU&amp;amp;dib_tag=se&amp;amp;keywords=malteser+tweezers&amp;amp;qid=1705557051&amp;amp;sprefix=Malteser%2Caps%2C172&amp;amp;sr=8-8&amp;amp;linkCode=ll1&amp;amp;tag=buyitforlife08-20&amp;amp;linkId=125ce0040abb0eb445aed931e55dd645&amp;amp;language=en_US&amp;amp;ref_=as_li_ss_tl" TargetMode="External"/><Relationship Id="rId2612" Type="http://schemas.openxmlformats.org/officeDocument/2006/relationships/hyperlink" Target="https://amzn.to/46xuaSx" TargetMode="External"/><Relationship Id="rId2613" Type="http://schemas.openxmlformats.org/officeDocument/2006/relationships/hyperlink" Target="https://docs.google.com/document/d/1U1ErGkO_wfTUgjOOycPwPgiKZzHICTszp4hb8APTYgo" TargetMode="External"/><Relationship Id="rId2614" Type="http://schemas.openxmlformats.org/officeDocument/2006/relationships/hyperlink" Target="https://docs.google.com/document/d/1V5Z-zC2W5YGH4u_jhQwFSDnPJ_wp5-6UMSw16S8WBss/edit" TargetMode="External"/><Relationship Id="rId2615" Type="http://schemas.openxmlformats.org/officeDocument/2006/relationships/hyperlink" Target="https://docs.google.com/document/d/1BJPmf1_C96J0bDQKE4esHsgtyiOIlm34RiSYN7uy9kU/edit" TargetMode="External"/><Relationship Id="rId2616" Type="http://schemas.openxmlformats.org/officeDocument/2006/relationships/hyperlink" Target="https://docs.google.com/document/d/1I8oAvi8ZqnH0kS9YRTm4_-SWV0olCuPQO8OLxgyiCXc/edit" TargetMode="External"/><Relationship Id="rId2617" Type="http://schemas.openxmlformats.org/officeDocument/2006/relationships/hyperlink" Target="https://docs.google.com/document/d/1g4IUIZhGRy3NYfO5SMVfeja1eDhTeYWDhHRYJ-FF62k/edit" TargetMode="External"/><Relationship Id="rId2618" Type="http://schemas.openxmlformats.org/officeDocument/2006/relationships/hyperlink" Target="https://www.amazon.com/s/ref=bl_dp_s_web_0?ie=UTF8&amp;search-alias=aps&amp;field-keywords=Malteser" TargetMode="External"/><Relationship Id="rId2619" Type="http://schemas.openxmlformats.org/officeDocument/2006/relationships/hyperlink" Target="https://m.media-amazon.com/images/I/31VCEisp00L.jpg" TargetMode="External"/><Relationship Id="rId1312" Type="http://schemas.openxmlformats.org/officeDocument/2006/relationships/hyperlink" Target="https://docs.google.com/document/d/1qrH6s54a_DWa8CaVIIi1GlIQlFz500pYqXIv0uJXGcg/edit" TargetMode="External"/><Relationship Id="rId2643" Type="http://schemas.openxmlformats.org/officeDocument/2006/relationships/hyperlink" Target="https://docs.google.com/document/d/1814Jhy9smAgFMzZBf1JcHAVO9USylyXeyxIzqFhgvJw/edit" TargetMode="External"/><Relationship Id="rId1313" Type="http://schemas.openxmlformats.org/officeDocument/2006/relationships/hyperlink" Target="https://docs.google.com/document/d/12-ESm9DVSLE4v0XFykrJ0MoEktNsgyYNEVIX82bqw7M/edit" TargetMode="External"/><Relationship Id="rId2644" Type="http://schemas.openxmlformats.org/officeDocument/2006/relationships/hyperlink" Target="https://docs.google.com/document/d/1XCCfrGLrI-dsIOPAZUvRMnrrY-djBmcgun5bnwQcBis/edit" TargetMode="External"/><Relationship Id="rId1314" Type="http://schemas.openxmlformats.org/officeDocument/2006/relationships/hyperlink" Target="https://www.douggilmour.com/" TargetMode="External"/><Relationship Id="rId2645" Type="http://schemas.openxmlformats.org/officeDocument/2006/relationships/hyperlink" Target="https://www.amazon.com/stores/VENTA/page/39DB748E-80A8-4066-81F6-6BB3C475BE7A?is_byline_deeplink=true&amp;deeplink=64C618C3-5335-4E46-8C85-513BA01089DF&amp;redirect_store_id=39DB748E-80A8-4066-81F6-6BB3C475BE7A&amp;lp_asin=B00B5PKHLG&amp;ref_=ast_bln" TargetMode="External"/><Relationship Id="rId1315" Type="http://schemas.openxmlformats.org/officeDocument/2006/relationships/hyperlink" Target="https://docs.google.com/document/d/1hJXdz-seA6H6WqefgXK9JRbj0zrterHxvCGoMXAjzxM/edit" TargetMode="External"/><Relationship Id="rId2646" Type="http://schemas.openxmlformats.org/officeDocument/2006/relationships/hyperlink" Target="https://m.media-amazon.com/images/I/71Jx6PpfLRL._AC_SL1500_.jpg" TargetMode="External"/><Relationship Id="rId1316" Type="http://schemas.openxmlformats.org/officeDocument/2006/relationships/hyperlink" Target="https://www.amazon.com/stores/Gilmour/page/49BCD6C2-184E-4693-9BAF-110C4FDD3BD7?is_byline_deeplink=true&amp;deeplink=A5465F99-7565-4D13-A346-AF8133F0B5B9&amp;redirect_store_id=49BCD6C2-184E-4693-9BAF-110C4FDD3BD7&amp;lp_asin=B00002N674&amp;ref_=ast_bln&amp;store_ref=bl_ast_dp_brandLogo_sto" TargetMode="External"/><Relationship Id="rId2647" Type="http://schemas.openxmlformats.org/officeDocument/2006/relationships/hyperlink" Target="https://www.amazon.com/RB-60-Heavy-Duty-Spreader-Hopper-Capacity/dp/B08DDL5BDC?&amp;amp;linkCode=ll1&amp;amp;tag=buyitforlife08-20&amp;amp;linkId=4f9e6ff2388c67776747fc0eb0371fa6&amp;amp;language=en_US&amp;amp;ref_=as_li_ss_tl" TargetMode="External"/><Relationship Id="rId1317" Type="http://schemas.openxmlformats.org/officeDocument/2006/relationships/hyperlink" Target="https://m.media-amazon.com/images/I/818srkh82aL._AC_SL1500_.jpg" TargetMode="External"/><Relationship Id="rId2648" Type="http://schemas.openxmlformats.org/officeDocument/2006/relationships/hyperlink" Target="https://amzn.to/4oeCyOF" TargetMode="External"/><Relationship Id="rId1318" Type="http://schemas.openxmlformats.org/officeDocument/2006/relationships/hyperlink" Target="https://www.buyitforlifeproducts.com/?post_type=bifl-product&amp;p=6201" TargetMode="External"/><Relationship Id="rId2649" Type="http://schemas.openxmlformats.org/officeDocument/2006/relationships/hyperlink" Target="https://docs.google.com/document/d/1KYK4wd4EYLH6hIORExqy0JKA3hXnLpuThnZ-QBgFcwg" TargetMode="External"/><Relationship Id="rId1319" Type="http://schemas.openxmlformats.org/officeDocument/2006/relationships/hyperlink" Target="https://www.amazon.com/Gransfors-Bruks-Scandinavian-Forest-430/dp/B003DL73LM/ref=sr_1_5?crid=1WG2EDKECEFMR&amp;dib=eyJ2IjoiMSJ9.9qHcci8WAOMTqDf03kFJpQHfDh9mscckaJkx3yvwkALNqo0aVXDw80an3-5ult9rJa8c5mYxuF2IaAo4wsHHk7GBmpYnfiiMiv9rdR7mPQmvvJzzY0fSkm_OT86muZZWVf_0_2m39p0WG05uJO9pDoyQxcau9PSVAf2IdFJWXVbjrFbYkz1SiUpcTGV1J2iVx0KwOz5vB6T_ln1rCMY1-ubXgred86uICW3scXaS2SYmDzNUG2iahrKIwMWIyn7Olf2yAeCPNa5bXzfgqQ6aqXZidRlKQ-6KIp0dtE55n5o.Qf9JbH027cuOhJookLVP0ilF8-p7II3VXSz-0Lrb0Tg&amp;dib_tag=se&amp;keywords=Gransfors+Bruks+Scandinavian+Forest+Axe&amp;qid=1754678117&amp;sprefix=gransfors+bruks+scandinavian+forest+axe%2Caps%2C889&amp;sr=8-5" TargetMode="External"/><Relationship Id="rId729" Type="http://schemas.openxmlformats.org/officeDocument/2006/relationships/hyperlink" Target="https://www.amazon.com/ThermoWorks-Thermapen-ONE-Recommended-Instant-Read/dp/B0DC8MWQ8K/ref=sr_1_1_sspa?crid=3ARMZKEUB5KAN&amp;dib=eyJ2IjoiMSJ9.znsZxcR_GSkJomUF3oTfcESwloypSwO1C7GlJDkgHeR9K79DLiLk4rWBUAO3FJEPHR-COB6VjDYEz4QG-6xUVR1mKDiqXTOSqIGQfKWwpXR8J87LbTuNvECGUj1TIQqTW9B4cELqQz-7sLo3e1q7C0cQoo98ccKE9SLyjUXc9Py9Ai_6zILLBzkCpONNcw51b7ZqKdbB7CoP9G2qw7Hew8RDk_RUMcXKJFKwhui3Ay4EuMsaHgTMNqX-dKeWVO32tN00k81uE0eorIYFgWKKcXVVOjknmxdbTUiLHnqSPww.99iQrcyDw0aI0NDizkENhdl2ePrr9Zz8b0s7GboPXOI&amp;dib_tag=se&amp;keywords=ThermoWorks%2BThermapen&amp;qid=1754663795&amp;sprefix=thermoworks%2Bthermapen%2Caps%2C414&amp;sr=8-1-spons&amp;sp_csd=d2lkZ2V0TmFtZT1zcF9hdGY&amp;th=1" TargetMode="External"/><Relationship Id="rId728" Type="http://schemas.openxmlformats.org/officeDocument/2006/relationships/hyperlink" Target="https://www.buyitforlifeproducts.com/?post_type=bifl-product&amp;p=5648" TargetMode="External"/><Relationship Id="rId723" Type="http://schemas.openxmlformats.org/officeDocument/2006/relationships/hyperlink" Target="https://docs.google.com/document/d/1Dck9NPFsi4LxUhkOyHRzKMkQh_s38q3tCuMqqKqubUU/edit" TargetMode="External"/><Relationship Id="rId722" Type="http://schemas.openxmlformats.org/officeDocument/2006/relationships/hyperlink" Target="https://docs.google.com/document/d/1fgsp3McFPE5iSUQbp33QVIKWqBcScgzlw9E3__Whm4U/edit" TargetMode="External"/><Relationship Id="rId721" Type="http://schemas.openxmlformats.org/officeDocument/2006/relationships/hyperlink" Target="https://docs.google.com/document/d/1FNq59bNejphCHHmdvCeeJcNkhpeiWzYCAtNkHUEaZlA/edit" TargetMode="External"/><Relationship Id="rId720" Type="http://schemas.openxmlformats.org/officeDocument/2006/relationships/hyperlink" Target="https://docs.google.com/document/d/107dPBWh4dZbQCxOXu-dCf05MRtKQw0Ydl44KpOHu8h8" TargetMode="External"/><Relationship Id="rId727" Type="http://schemas.openxmlformats.org/officeDocument/2006/relationships/hyperlink" Target="https://m.media-amazon.com/images/I/71eRhIpCVlL._AC_SL1500_.jpg" TargetMode="External"/><Relationship Id="rId726" Type="http://schemas.openxmlformats.org/officeDocument/2006/relationships/hyperlink" Target="https://www.amazon.com/stores/Chefn/page/2D84512D-633D-4CE6-A696-A16A2BC5AD6E?is_byline_deeplink=true&amp;deeplink=DCDD81F4-8442-4128-944D-F29AABA62F2C&amp;redirect_store_id=2D84512D-633D-4CE6-A696-A16A2BC5AD6E&amp;lp_asin=B002XOB0P0&amp;ref_=ast_bln&amp;store_ref=bl_ast_dp_brandLogo_sto" TargetMode="External"/><Relationship Id="rId725" Type="http://schemas.openxmlformats.org/officeDocument/2006/relationships/hyperlink" Target="https://docs.google.com/document/d/1ZlYgy0_OqcadfADP2Vdns1xgN1gv_GavMulg8eRyjZE/edit" TargetMode="External"/><Relationship Id="rId724" Type="http://schemas.openxmlformats.org/officeDocument/2006/relationships/hyperlink" Target="https://www.chefn.com/" TargetMode="External"/><Relationship Id="rId2640" Type="http://schemas.openxmlformats.org/officeDocument/2006/relationships/hyperlink" Target="https://docs.google.com/document/d/19vmBbKC018OKQ3yObjzzUqOCPSpk4ABR1oveKg1AjRo" TargetMode="External"/><Relationship Id="rId1310" Type="http://schemas.openxmlformats.org/officeDocument/2006/relationships/hyperlink" Target="https://docs.google.com/document/d/1ITwOf_TCDFVpykwiYdC-A7qL_ZZDjF1hglUOytabRhk" TargetMode="External"/><Relationship Id="rId2641" Type="http://schemas.openxmlformats.org/officeDocument/2006/relationships/hyperlink" Target="https://docs.google.com/document/d/1bqQklNelo4qxFstr2iOkASurDOi9K08LiYL_lVzobns/edit" TargetMode="External"/><Relationship Id="rId1311" Type="http://schemas.openxmlformats.org/officeDocument/2006/relationships/hyperlink" Target="https://docs.google.com/document/d/1ora5a2hvKBCmJm-LZYm6R3fK20ZMx73Amrys3svMsaM/edit" TargetMode="External"/><Relationship Id="rId2642" Type="http://schemas.openxmlformats.org/officeDocument/2006/relationships/hyperlink" Target="https://docs.google.com/document/d/1l2iG5W8Ms7BsznIJO-HSySmCPf3iU6CVdtErHpc1txQ/edit" TargetMode="External"/><Relationship Id="rId1301" Type="http://schemas.openxmlformats.org/officeDocument/2006/relationships/hyperlink" Target="https://docs.google.com/document/d/1XccgJyQ-ADMT-Jlu0yz6wSRegv2UhYInqkcxnK4jNMA/edit" TargetMode="External"/><Relationship Id="rId2632" Type="http://schemas.openxmlformats.org/officeDocument/2006/relationships/hyperlink" Target="https://docs.google.com/document/d/1Rseh-ucQe52Ev3TUbi2ErAB1UyCOnyc_btzwH3Dp4WE/edit" TargetMode="External"/><Relationship Id="rId1302" Type="http://schemas.openxmlformats.org/officeDocument/2006/relationships/hyperlink" Target="https://docs.google.com/document/d/1zOTkSoxwxv1QYFNgGmpsPL4AlhaM6WgRDA-UMKOtuRs/edit" TargetMode="External"/><Relationship Id="rId2633" Type="http://schemas.openxmlformats.org/officeDocument/2006/relationships/hyperlink" Target="https://docs.google.com/document/d/1H2HyPsXxtJfH9xoF3WywhUbritu0IaoQrQPCtyrsStY/edit" TargetMode="External"/><Relationship Id="rId1303" Type="http://schemas.openxmlformats.org/officeDocument/2006/relationships/hyperlink" Target="https://flexzilla.com/" TargetMode="External"/><Relationship Id="rId2634" Type="http://schemas.openxmlformats.org/officeDocument/2006/relationships/hyperlink" Target="https://docs.google.com/document/d/1SiR95B9315Dg66J6tCOXgiFcwpZ43RI0sbT_GoiwSmE/edit" TargetMode="External"/><Relationship Id="rId1304" Type="http://schemas.openxmlformats.org/officeDocument/2006/relationships/hyperlink" Target="https://docs.google.com/document/d/1GTARhF48-mG1Vac_zwaNEgKGBQYnHMvEiIGK0wSIlyA/edit" TargetMode="External"/><Relationship Id="rId2635" Type="http://schemas.openxmlformats.org/officeDocument/2006/relationships/hyperlink" Target="https://docs.google.com/document/d/14CRDp-Rxzk1t88Vdrsei7rXjRevgCYd8xYGmtdqO9iQ/edit" TargetMode="External"/><Relationship Id="rId1305" Type="http://schemas.openxmlformats.org/officeDocument/2006/relationships/hyperlink" Target="https://www.amazon.com/stores/Flexzilla/page/6BA45FD8-34F9-4919-A53C-AE8B57635327?is_byline_deeplink=true&amp;deeplink=FCA606E5-991D-4A2A-AC9E-E8235CA2E406&amp;redirect_store_id=6BA45FD8-34F9-4919-A53C-AE8B57635327&amp;lp_asin=B0080JA346&amp;ref_=ast_bln&amp;store_ref=bl_ast_dp_brandLogo_sto" TargetMode="External"/><Relationship Id="rId2636" Type="http://schemas.openxmlformats.org/officeDocument/2006/relationships/hyperlink" Target="https://www.amazon.com/stores/Frieling/page/A7CF0BA5-B72B-443C-8CAA-7CDB17304A3D?is_byline_deeplink=true&amp;deeplink=69D28FD3-709D-4A4A-96B3-1738482BC2DB&amp;redirect_store_id=A7CF0BA5-B72B-443C-8CAA-7CDB17304A3D&amp;lp_asin=B0015VMKME&amp;ref_=ast_bln&amp;store_ref=bl_ast_dp_brandLogo_sto" TargetMode="External"/><Relationship Id="rId1306" Type="http://schemas.openxmlformats.org/officeDocument/2006/relationships/hyperlink" Target="https://m.media-amazon.com/images/I/613eO-k6ShL._AC_SL1200_.jpg" TargetMode="External"/><Relationship Id="rId2637" Type="http://schemas.openxmlformats.org/officeDocument/2006/relationships/hyperlink" Target="https://m.media-amazon.com/images/I/61P1EOqVQWL._AC_SL1500_.jpg" TargetMode="External"/><Relationship Id="rId1307" Type="http://schemas.openxmlformats.org/officeDocument/2006/relationships/hyperlink" Target="https://www.buyitforlifeproducts.com/?post_type=bifl-product&amp;p=6193" TargetMode="External"/><Relationship Id="rId2638" Type="http://schemas.openxmlformats.org/officeDocument/2006/relationships/hyperlink" Target="https://www.amazon.com/Venta-Airwasher-Humidifier-Purifier-Black/dp/B00B5PKHLG?th=1&amp;amp;linkCode=ll1&amp;amp;tag=buyitforlife08-20&amp;amp;linkId=ddb4e1c4f7ef6de216aef80fdb623ad1&amp;amp;language=en_US&amp;amp;ref_=as_li_ss_tl" TargetMode="External"/><Relationship Id="rId1308" Type="http://schemas.openxmlformats.org/officeDocument/2006/relationships/hyperlink" Target="https://www.amazon.com/Gilmour-874501-1001-Flexogen-Super-Garden/dp/B00002N674/ref=sr_1_7?crid=1Q316CVQ9NSGU&amp;dib=eyJ2IjoiMSJ9.CFUrCv4_GE9YmxQAs54a4MQt1e3-anxcmuj-Xg6lFoGyp7znaQ1gp1adh81u7vHHp2K0tIOB6ZyTZ3l8fUL4ps9lluiRnQB83tm0cFHG8iGPOZU0QRuXVaL3gGlSWhrae8q5MOAHr_ISyIAK8VyjfoDtidlHDwcun_UMMbaPYJ3LIU_oiJNQXhic4OY2uk4ZrL1QWKUUg4H_XSC3mFRktuTbiXj70JrtShmO3JPKgBWopMPr4baWtsF1M3D98Kc6EuxSjbfPgQeu7kcy8sfGwtJHQGC_gRznuxD1L8SEi4I.yjFjZEdXYOvg9rgVI2E_EH5zkxx_fZ3_wmf2s3vW27A&amp;dib_tag=se&amp;keywords=Gilmour+Garden+Hoses&amp;qid=1754678054&amp;sprefix=gilmour+garden+hoses%2Caps%2C644&amp;sr=8-7" TargetMode="External"/><Relationship Id="rId2639" Type="http://schemas.openxmlformats.org/officeDocument/2006/relationships/hyperlink" Target="https://amzn.to/4nbtYPS" TargetMode="External"/><Relationship Id="rId1309" Type="http://schemas.openxmlformats.org/officeDocument/2006/relationships/hyperlink" Target="https://amzn.to/459VarZ" TargetMode="External"/><Relationship Id="rId719" Type="http://schemas.openxmlformats.org/officeDocument/2006/relationships/hyperlink" Target="https://amzn.to/40ZBvZ7" TargetMode="External"/><Relationship Id="rId718" Type="http://schemas.openxmlformats.org/officeDocument/2006/relationships/hyperlink" Target="https://www.amazon.com/Chefn-FreshForce-Citrus-Juicer-Lemon/dp/B002XOB0P0/ref=sr_1_1?crid=JPCYITA626D5&amp;dib=eyJ2IjoiMSJ9.FeSspp0M7wfy8LA1s303tluqsDU6CJF-cTYADvHq880Kha3uwym9o5g3P9vp2-trD3xYFo8XEcqf5ki0mnMg4mwX-7XX7csSN21coy8sfMZPxHu7mtOygYLMUr3TV_X-qY2gqCsdn5EJCuUKKz92dkKN2IWqvGzwtKx2WY5nhAM_XN2QQwG8sN7P-1UT0GPbvphNgVHkL8k-awASHBqIcz1-KyMlbtzGWIk7aWNmTC7lASELrnvoZiibNcLphfuMe9uYE2qTe0CxI5HWMu3bYooLRdufaQNMeEgsgEzd6JE.J68sCXKtunqsQLAFowJHMFbhupZ95T28MeL6yYDb9lE&amp;dib_tag=se&amp;keywords=Chef%27n%2BFreshForce%2BCitrus%2BJuicer&amp;qid=1754663628&amp;sprefix=chef%27n%2Bfreshforce%2Bcitrus%2Bjuicer%2Caps%2C402&amp;sr=8-1&amp;th=1" TargetMode="External"/><Relationship Id="rId717" Type="http://schemas.openxmlformats.org/officeDocument/2006/relationships/hyperlink" Target="https://www.buyitforlifeproducts.com/?post_type=bifl-product&amp;p=5639" TargetMode="External"/><Relationship Id="rId712" Type="http://schemas.openxmlformats.org/officeDocument/2006/relationships/hyperlink" Target="https://docs.google.com/document/d/1-yietXpkHGkRhFlvy5gCPedzVP0mU7S9au_OKgP5zt0/edit" TargetMode="External"/><Relationship Id="rId711" Type="http://schemas.openxmlformats.org/officeDocument/2006/relationships/hyperlink" Target="https://docs.google.com/document/d/1i-YfFchezwVBquIsVGtolZ2GMqpkMSVxXNXQ5kWjLIA/edit" TargetMode="External"/><Relationship Id="rId710" Type="http://schemas.openxmlformats.org/officeDocument/2006/relationships/hyperlink" Target="https://docs.google.com/document/d/1VaaEwRgTHNdCB3jfJAa0v7MqmOTJKgexJULpcskAPx4/edit" TargetMode="External"/><Relationship Id="rId716" Type="http://schemas.openxmlformats.org/officeDocument/2006/relationships/hyperlink" Target="https://m.media-amazon.com/images/I/71nkC2OC4RL._AC_SL1500_.jpg" TargetMode="External"/><Relationship Id="rId715" Type="http://schemas.openxmlformats.org/officeDocument/2006/relationships/hyperlink" Target="https://www.amazon.com/stores/NordicWare/page/D1E66A58-BE2A-40DC-B57D-7591B083CEA6?lp_asin=B079Q671Q5&amp;ref_=ast_bln&amp;store_ref=bl_ast_dp_brandLogo_sto" TargetMode="External"/><Relationship Id="rId714" Type="http://schemas.openxmlformats.org/officeDocument/2006/relationships/hyperlink" Target="https://docs.google.com/document/d/1iadcE2NSH994IAr9UUT5hXCBxe9-0h60UxhV1qM4w6s/edit" TargetMode="External"/><Relationship Id="rId713" Type="http://schemas.openxmlformats.org/officeDocument/2006/relationships/hyperlink" Target="https://www.nordicware.com/" TargetMode="External"/><Relationship Id="rId2630" Type="http://schemas.openxmlformats.org/officeDocument/2006/relationships/hyperlink" Target="https://amzn.to/4nIwY6u" TargetMode="External"/><Relationship Id="rId1300" Type="http://schemas.openxmlformats.org/officeDocument/2006/relationships/hyperlink" Target="https://docs.google.com/document/d/166mp-ivzytAOzM2mdTsNDWwKktmTgXFZFPqLO6FnOJg/edit" TargetMode="External"/><Relationship Id="rId2631" Type="http://schemas.openxmlformats.org/officeDocument/2006/relationships/hyperlink" Target="https://docs.google.com/document/d/1_bKJWLKyO0AizKTR8LBZxZ9__q7IiKXBcc_6QBeOshU" TargetMode="External"/><Relationship Id="rId3117" Type="http://schemas.openxmlformats.org/officeDocument/2006/relationships/hyperlink" Target="https://docs.google.com/document/d/1wtPWOpzgTnLGnE_tJwj7B00KhL3Q847MAZ-3rTG9kko/edit" TargetMode="External"/><Relationship Id="rId3116" Type="http://schemas.openxmlformats.org/officeDocument/2006/relationships/hyperlink" Target="https://docs.google.com/document/d/1s_3pfRFu5aKe3s1zH5ijKii_WmqNLEJwpbBb1NlG1fQ/edit" TargetMode="External"/><Relationship Id="rId3119" Type="http://schemas.openxmlformats.org/officeDocument/2006/relationships/hyperlink" Target="https://www.amazon.com/s?k=Zippity+vinyl+fencing&amp;amp;crid=2LL723VJ4WIIT&amp;amp;sprefix=zippity+vinylfencing%2Caps%2C214&amp;amp;linkCode=ll2&amp;amp;tag=buyitforlife08-20&amp;amp;linkId=af97801b29c27ffa8b57e3873420597a&amp;amp;language=en_US&amp;amp;ref_=as_li_ss_tl" TargetMode="External"/><Relationship Id="rId3118" Type="http://schemas.openxmlformats.org/officeDocument/2006/relationships/hyperlink" Target="https://docs.google.com/document/d/1QEDWO354lrt0zI-JwEu7gF23twjKP3P93d1bpb1KzRs/edit" TargetMode="External"/><Relationship Id="rId3111" Type="http://schemas.openxmlformats.org/officeDocument/2006/relationships/hyperlink" Target="https://docs.google.com/document/d/14wwMBBDcppJ3kfLNnYY0i-Jn5nOsT0IAeq2JVxJSxMM/edit" TargetMode="External"/><Relationship Id="rId3110" Type="http://schemas.openxmlformats.org/officeDocument/2006/relationships/hyperlink" Target="https://docs.google.com/document/d/1RdqJr1N9xxEUZNCdXxC8XTRLe0sOkJAmgdP2P-_HTsI" TargetMode="External"/><Relationship Id="rId3113" Type="http://schemas.openxmlformats.org/officeDocument/2006/relationships/hyperlink" Target="https://docs.google.com/document/d/1gnmTibiTzwc0VfIZQttXZ98Ma_MAo4B9fI6rn2Dqgqc/edit" TargetMode="External"/><Relationship Id="rId3112" Type="http://schemas.openxmlformats.org/officeDocument/2006/relationships/hyperlink" Target="https://docs.google.com/document/d/10v9_F2rbUh7vse9jbqEWmOEhCsf1iAp7kg8KvhyQPfU/edit" TargetMode="External"/><Relationship Id="rId3115" Type="http://schemas.openxmlformats.org/officeDocument/2006/relationships/hyperlink" Target="https://docs.google.com/document/d/1LEjIO2XXIdHVcmetdNIbMIIp46C5HdZIDCjYWjiJhQY" TargetMode="External"/><Relationship Id="rId3114" Type="http://schemas.openxmlformats.org/officeDocument/2006/relationships/hyperlink" Target="https://www.amazon.com/s?k=Leupold+Rifle+Scopes&amp;amp;crid=HUGM7TKBPGTW&amp;amp;sprefix=leupold+rifle+scopes%2Caps%2C183&amp;amp;linkCode=ll2&amp;amp;tag=buyitforlife08-20&amp;amp;linkId=f69b92aa83628e8728f82aaabb730efa&amp;amp;language=en_US&amp;amp;ref_=as_li_ss_tl" TargetMode="External"/><Relationship Id="rId3106" Type="http://schemas.openxmlformats.org/officeDocument/2006/relationships/hyperlink" Target="https://amzn.to/48n2rq3" TargetMode="External"/><Relationship Id="rId3105" Type="http://schemas.openxmlformats.org/officeDocument/2006/relationships/hyperlink" Target="https://www.amazon.com/Manduka-PRO-Yoga-Mat-Midnight/dp/B08SMDR7QG?th=1&amp;amp;linkCode=ll1&amp;amp;tag=buyitforlife08-20&amp;amp;linkId=5a6ebc38e129e4f25287181e015ec317&amp;amp;language=en_US&amp;amp;ref_=as_li_ss_tl" TargetMode="External"/><Relationship Id="rId3108" Type="http://schemas.openxmlformats.org/officeDocument/2006/relationships/hyperlink" Target="https://www.amazon.com/Quad-Lock-Motorcycle-Handlebar-Mount/dp/B08741BFFC/ref=sr_1_6_sspa?crid=1803IZGM7N4D2&amp;dib=eyJ2IjoiMSJ9._yVxmZvXhTWj0gWIDVDBRwGx1avEGQnjAQ2ndyMuO_-5hf0TWPaazzImyHrU70G2s2QyQup-4CHbACP6av_pE8nsPf5LJnleAh_NT5w2I-KZ3NpyGX-L8v0FihLga2SwtBcnq4XzxwtsP6j6YVhxyIxtAHtWXkkgNtXFBzlOjMlbacmVIxAPzFW3VdMUVpycQSGJil6rcjDM01ywqYuEKxF4q8I7cRuYl3qXb4qxCBw.pp2oEn9tzEz3vc6j3ngqjGUBxXCHbj1aGp8I-4t_yBU&amp;dib_tag=se&amp;keywords=Quad%2BLock%2BMounts&amp;linkCode=ll2&amp;linkId=a0290276f14d5aaccc7ffbb09f4fda0a&amp;qid=1758267687&amp;sprefix=quad%2Block%2Bmounts%2Caps%2C87&amp;sr=8-6-spons&amp;sp_csd=d2lkZ2V0TmFtZT1zcF9tdGY&amp;th=1" TargetMode="External"/><Relationship Id="rId3107" Type="http://schemas.openxmlformats.org/officeDocument/2006/relationships/hyperlink" Target="https://www.amazon.com/s?k=Quad+Lock+Mounts&amp;amp;s=exact-aware-popularity-rank&amp;amp;crid=1803IZGM7N4D2&amp;amp;qid=1705046118&amp;amp;sprefix=quad+lock+mounts%2Caps%2C87&amp;amp;ds=v1%3AdFlptFsmFMWbY3WwV4J2Ip3ionekdkEB94QwkfE1fvI&amp;amp;linkCode=ll2&amp;amp;tag=buyitforlife08-20&amp;amp;linkId=a0290276f14d5aaccc7ffbb09f4fda0a&amp;amp;language=en_US&amp;amp;ref_=as_li_ss_tl" TargetMode="External"/><Relationship Id="rId3109" Type="http://schemas.openxmlformats.org/officeDocument/2006/relationships/hyperlink" Target="https://www.amazon.com/s?k=Leupold+Binoculars&amp;amp;linkCode=ll2&amp;amp;tag=buyitforlife08-20&amp;amp;linkId=c4f5f3fff562b2cf8a08b03463596cad&amp;amp;language=en_US&amp;amp;ref_=as_li_ss_tl" TargetMode="External"/><Relationship Id="rId3100" Type="http://schemas.openxmlformats.org/officeDocument/2006/relationships/hyperlink" Target="https://docs.google.com/document/d/1rlRy_KVumn1yv2nRiriMZeRphOto5nsK1pdR0MrZfBM/edit" TargetMode="External"/><Relationship Id="rId3102" Type="http://schemas.openxmlformats.org/officeDocument/2006/relationships/hyperlink" Target="https://docs.google.com/document/d/1k3DAyzEMuoRyFEB7qXNeJ9G7ZsAT-J_mUqOoSIK45pQ/edit" TargetMode="External"/><Relationship Id="rId3101" Type="http://schemas.openxmlformats.org/officeDocument/2006/relationships/hyperlink" Target="https://docs.google.com/document/d/1MDq1kR0Gcr5_OKFCVwpi1fbRGjsjaYVfIZjBq5m3SY8/edit" TargetMode="External"/><Relationship Id="rId3104" Type="http://schemas.openxmlformats.org/officeDocument/2006/relationships/hyperlink" Target="https://m.media-amazon.com/images/I/61FAWlWLxaL._AC_SL1024_.jpg" TargetMode="External"/><Relationship Id="rId3103" Type="http://schemas.openxmlformats.org/officeDocument/2006/relationships/hyperlink" Target="https://www.amazon.com/stores/PERUPIMA/page/FDEF6133-8734-44FC-B610-0395C943100C?is_byline_deeplink=true&amp;deeplink=0DAED2A7-C016-449E-B020-C8D6D908BE9A&amp;redirect_store_id=FDEF6133-8734-44FC-B610-0395C943100C&amp;lp_asin=B077SJKW94&amp;ref_=ast_bln&amp;store_ref=bl_ast_dp_brandLogo_sto" TargetMode="External"/><Relationship Id="rId3139" Type="http://schemas.openxmlformats.org/officeDocument/2006/relationships/hyperlink" Target="https://www.amazon.com/s?k=hulk+air+compressor&amp;amp;crid=29M1V7VJ7FDJE&amp;amp;sprefix=hulk+air+com%2Caps%2C112&amp;amp;linkCode=ll2&amp;amp;tag=buyitforlife08-20&amp;amp;linkId=043c540e411ad4f5c3ee4e4c99d76188&amp;amp;language=en_US&amp;amp;ref_=as_li_ss_tl" TargetMode="External"/><Relationship Id="rId3138" Type="http://schemas.openxmlformats.org/officeDocument/2006/relationships/hyperlink" Target="https://www.amazon.com/s?crid=2VF3QT27H518C&amp;amp;k=California+Air+Tools+Compressor&amp;amp;refresh=1&amp;amp;sprefix=california+air+tools+compressor%2Caps%2C126&amp;amp;linkCode=ll2&amp;amp;tag=buyitforlife08-20&amp;amp;linkId=16330f47f649d83fffde3683cf857b1c&amp;amp;language=en_US&amp;amp;ref_=as_li_ss_tl" TargetMode="External"/><Relationship Id="rId3131" Type="http://schemas.openxmlformats.org/officeDocument/2006/relationships/hyperlink" Target="https://www.amazon.com/s?k=accuteck+shipping+scale&amp;amp;crid=3UV315J1KWMHI&amp;amp;sprefix=Accuteck%2Caps%2C152&amp;amp;linkCode=ll2&amp;amp;tag=buyitforlife08-20&amp;amp;linkId=6a02a3c28882d02797492bebc67b70bf&amp;amp;language=en_US&amp;amp;ref_=as_li_ss_tl" TargetMode="External"/><Relationship Id="rId3130" Type="http://schemas.openxmlformats.org/officeDocument/2006/relationships/hyperlink" Target="https://www.amazon.com/s?k=St.+Croix+Fishing+Rods&amp;amp;crid=3I6XG4HZBNPTV&amp;amp;sprefix=st.+croix+fishing+rods%2Caps%2C85&amp;amp;linkCode=ll2&amp;amp;tag=buyitforlife08-20&amp;amp;linkId=06715c7cb7b91d84012c824c7aa658cb&amp;amp;language=en_US&amp;amp;ref_=as_li_ss_tl" TargetMode="External"/><Relationship Id="rId3133" Type="http://schemas.openxmlformats.org/officeDocument/2006/relationships/hyperlink" Target="https://www.amazon.com/s?k=Lifetime+Folding+Tables&amp;amp;crid=2S1ZE6SO9ADON&amp;amp;sprefix=lifetime+folding+tables%2Caps%2C132&amp;amp;linkCode=ll2&amp;amp;tag=buyitforlife08-20&amp;amp;linkId=f5b47ae5d4a03ce07a3255ffaa921578&amp;amp;language=en_US&amp;amp;ref_=as_li_ss_tl" TargetMode="External"/><Relationship Id="rId3132" Type="http://schemas.openxmlformats.org/officeDocument/2006/relationships/hyperlink" Target="https://www.amazon.com/s?k=Gozney+Dome&amp;amp;crid=3QUJSCDMN2JCX&amp;amp;sprefix=gozney+dome%2Caps%2C84&amp;amp;linkCode=ll2&amp;amp;tag=buyitforlife08-20&amp;amp;linkId=6b47313dfc3e9438a0956c3ec56e373d&amp;amp;language=en_US&amp;amp;ref_=as_li_ss_tl" TargetMode="External"/><Relationship Id="rId3135" Type="http://schemas.openxmlformats.org/officeDocument/2006/relationships/hyperlink" Target="https://www.amazon.com/s?k=Midwest+Snips&amp;amp;crid=3QT0A75SK2F1U&amp;amp;sprefix=midwest+snips%2Caps%2C89&amp;amp;linkCode=ll2&amp;amp;tag=buyitforlife08-20&amp;amp;linkId=8a194b646cdd63868c174ec08e153739&amp;amp;language=en_US&amp;amp;ref_=as_li_ss_tl" TargetMode="External"/><Relationship Id="rId3134" Type="http://schemas.openxmlformats.org/officeDocument/2006/relationships/hyperlink" Target="https://www.amazon.com/s?k=Annin+Flags&amp;amp;crid=442TNE0RIKH8&amp;amp;sprefix=annin+flags%2Caps%2C98&amp;amp;linkCode=ll2&amp;amp;tag=buyitforlife08-20&amp;amp;linkId=76083c5de2bd5cf54bbd6a2b13909735&amp;amp;language=en_US&amp;amp;ref_=as_li_ss_tl" TargetMode="External"/><Relationship Id="rId3137" Type="http://schemas.openxmlformats.org/officeDocument/2006/relationships/hyperlink" Target="https://www.amazon.com/s?k=Kuat+Bike+rack&amp;amp;crid=1SLZIEXZ4HT4N&amp;amp;sprefix=kuat+bike+rack%2Caps%2C84&amp;amp;linkCode=ll2&amp;amp;tag=buyitforlife08-20&amp;amp;linkId=574d6b73218377f375a86b76141d2453&amp;amp;language=en_US&amp;amp;ref_=as_li_ss_tl" TargetMode="External"/><Relationship Id="rId3136" Type="http://schemas.openxmlformats.org/officeDocument/2006/relationships/hyperlink" Target="https://www.amazon.com/s?k=Thule+Tailgate+Pad&amp;amp;crid=ZV5VLFDGCQVY&amp;amp;sprefix=thule+tailgate+pad%2Caps%2C85&amp;amp;linkCode=ll2&amp;amp;tag=buyitforlife08-20&amp;amp;linkId=0d642eb3072243b528999408fb6c6b36&amp;amp;language=en_US&amp;amp;ref_=as_li_ss_tl" TargetMode="External"/><Relationship Id="rId3128" Type="http://schemas.openxmlformats.org/officeDocument/2006/relationships/hyperlink" Target="https://www.amazon.com/s?k=pacojet&amp;amp;crid=2O9XGJ6KJL2R5&amp;amp;sprefix=pacoje%2Caps%2C110&amp;amp;linkCode=ll2&amp;amp;tag=buyitforlife08-20&amp;amp;linkId=6fbcfd12ee862c71d15f0da392b2b6cc&amp;amp;language=en_US&amp;amp;ref_=as_li_ss_tl" TargetMode="External"/><Relationship Id="rId3127" Type="http://schemas.openxmlformats.org/officeDocument/2006/relationships/hyperlink" Target="https://www.amazon.com/s?k=mustang+life+jacket&amp;amp;crid=1ZZCRDAY13U52&amp;amp;sprefix=Mustang+%2Caps%2C94&amp;amp;linkCode=ll2&amp;amp;tag=buyitforlife08-20&amp;amp;linkId=f26d030c2ad4946fa99e8c8b1d9aa9ae&amp;amp;language=en_US&amp;amp;ref_=as_li_ss_tl" TargetMode="External"/><Relationship Id="rId3129" Type="http://schemas.openxmlformats.org/officeDocument/2006/relationships/hyperlink" Target="https://www.amazon.com/s?k=Brother+laser+printer&amp;amp;crid=32CA7KPRDRKQA&amp;amp;sprefix=brother+laser+printer%2Caps%2C95&amp;amp;linkCode=ll2&amp;amp;tag=buyitforlife08-20&amp;amp;linkId=930a80775bc7949f3da5690478b71416&amp;amp;language=en_US&amp;amp;ref_=as_li_ss_tl" TargetMode="External"/><Relationship Id="rId3120" Type="http://schemas.openxmlformats.org/officeDocument/2006/relationships/hyperlink" Target="https://www.amazon.com/s?k=Chrome+%22Sling+bag%22&amp;amp;crid=3ULOP6ZTP9VBM&amp;amp;sprefix=chrome+sling+bag+%2Caps%2C93&amp;amp;linkCode=ll2&amp;amp;tag=buyitforlife08-20&amp;amp;linkId=039212de6db68994bcc1a520525c0f00&amp;amp;language=en_US&amp;amp;ref_=as_li_ss_tl" TargetMode="External"/><Relationship Id="rId3122" Type="http://schemas.openxmlformats.org/officeDocument/2006/relationships/hyperlink" Target="https://www.amazon.com/s?k=festool+orbital+sander&amp;amp;crid=20JFH8R4CLFTY&amp;amp;sprefix=festool+orbital+sanders%2Caps%2C226&amp;amp;linkCode=ll2&amp;amp;tag=buyitforlife08-20&amp;amp;linkId=f26c6786f5a448aa23b52258fce5ea94&amp;amp;language=en_US&amp;amp;ref_=as_li_ss_tl" TargetMode="External"/><Relationship Id="rId3121" Type="http://schemas.openxmlformats.org/officeDocument/2006/relationships/hyperlink" Target="https://www.amazon.com/s?k=Polywood&amp;amp;crid=JQK7KMWD1584&amp;amp;refresh=1&amp;amp;sprefix=polywood%2Caps%2C114&amp;amp;linkCode=ll2&amp;amp;tag=buyitforlife08-20&amp;amp;linkId=5acfd8765a528b3b02221b5b6d63ca2b&amp;amp;language=en_US&amp;amp;ref_=as_li_ss_tl" TargetMode="External"/><Relationship Id="rId3124" Type="http://schemas.openxmlformats.org/officeDocument/2006/relationships/hyperlink" Target="https://www.amazon.com/s?k=germanikure+nail+scissors&amp;amp;crid=38IR3291T87OU&amp;amp;sprefix=GERMANIKURE++na%2Caps%2C139&amp;amp;linkCode=ll2&amp;amp;tag=buyitforlife08-20&amp;amp;linkId=1822416617d7b0349da4016fac69e4e5&amp;amp;language=en_US&amp;amp;ref_=as_li_ss_tl" TargetMode="External"/><Relationship Id="rId3123" Type="http://schemas.openxmlformats.org/officeDocument/2006/relationships/hyperlink" Target="https://www.amazon.com/s?k=Rubbermaid+Brute+Outdoor+Trash+Can&amp;amp;crid=2YNW79BF74E3D&amp;amp;sprefix=rubbermaid+brute+outdoor+trash+c%2Caps%2C224&amp;amp;linkCode=ll2&amp;amp;tag=buyitforlife08-20&amp;amp;linkId=33f3ec9d92daca345c4e745f489eea7e&amp;amp;language=en_US&amp;amp;ref_=as_li_ss_tl" TargetMode="External"/><Relationship Id="rId3126" Type="http://schemas.openxmlformats.org/officeDocument/2006/relationships/hyperlink" Target="https://www.amazon.com/s?k=Chainmail+Scrubber&amp;amp;crid=3DEIZFUX7SYC6&amp;amp;sprefix=chainmail+scrubber%2Caps%2C108&amp;amp;linkCode=ll2&amp;amp;tag=buyitforlife08-20&amp;amp;linkId=09fe3c114296f53ed4693b26b89514bd&amp;amp;language=en_US&amp;amp;ref_=as_li_ss_tl" TargetMode="External"/><Relationship Id="rId3125" Type="http://schemas.openxmlformats.org/officeDocument/2006/relationships/hyperlink" Target="https://www.amazon.com/s?k=Estwing+Hammers&amp;amp;linkCode=ll2&amp;amp;tag=buyitforlife08-20&amp;amp;linkId=b8b7da1384a339225cb75ab944139c62&amp;amp;language=en_US&amp;amp;ref_=as_li_ss_tl" TargetMode="External"/><Relationship Id="rId1378" Type="http://schemas.openxmlformats.org/officeDocument/2006/relationships/hyperlink" Target="https://docs.google.com/document/d/1Iq1UGx35ZEs_yyd-Tn3GwCeD6NB4FZ5K0NtC4oVj_fk/edit" TargetMode="External"/><Relationship Id="rId1379" Type="http://schemas.openxmlformats.org/officeDocument/2006/relationships/hyperlink" Target="https://www.nitecore.com/" TargetMode="External"/><Relationship Id="rId789" Type="http://schemas.openxmlformats.org/officeDocument/2006/relationships/hyperlink" Target="https://docs.google.com/document/d/111NVeYHeBi9y4SIHSL0RiKrHFvP-UUuxA92KJzHXngI/edit" TargetMode="External"/><Relationship Id="rId788" Type="http://schemas.openxmlformats.org/officeDocument/2006/relationships/hyperlink" Target="https://docs.google.com/document/d/1pwIdqj0HS3h6wn6aAIJdM28CPlJIrSf8miPFU3Lwf14/edit" TargetMode="External"/><Relationship Id="rId787" Type="http://schemas.openxmlformats.org/officeDocument/2006/relationships/hyperlink" Target="https://docs.google.com/document/d/1gxc44oR9tgyiX36ZCzRzv_1R2uL3vqOdjiYs6-xePkI/edit" TargetMode="External"/><Relationship Id="rId786" Type="http://schemas.openxmlformats.org/officeDocument/2006/relationships/hyperlink" Target="https://docs.google.com/document/d/1xhy93w91RHTNKWS3QQUwKZjrTmVn6SOsgHYZyfzQHo8" TargetMode="External"/><Relationship Id="rId781" Type="http://schemas.openxmlformats.org/officeDocument/2006/relationships/hyperlink" Target="https://www.amazon.com/stores/Corelle/page/5F744687-4BE4-4BD8-B58E-868EE168BE23?lp_asin=B07MFC35ZP&amp;ref_=ast_bln&amp;store_ref=bl_ast_dp_brandLogo_sto" TargetMode="External"/><Relationship Id="rId1370" Type="http://schemas.openxmlformats.org/officeDocument/2006/relationships/hyperlink" Target="https://www.amazon.com/stores/MSR/page/EFA51EB2-86FC-4CE0-A158-43ACB01406BE?is_byline_deeplink=true&amp;deeplink=FB100169-6119-4111-A2D1-B0CFDD083A94&amp;redirect_store_id=EFA51EB2-86FC-4CE0-A158-43ACB01406BE&amp;lp_asin=B00Y143XF0&amp;ref_=ast_bln&amp;store_ref=bl_ast_dp_brandLogo_sto" TargetMode="External"/><Relationship Id="rId780" Type="http://schemas.openxmlformats.org/officeDocument/2006/relationships/hyperlink" Target="https://docs.google.com/document/d/1yEy4_1ubleJFucNr2tRzW8ED1TqQ7iykLzMB8_YSIuI/edit" TargetMode="External"/><Relationship Id="rId1371" Type="http://schemas.openxmlformats.org/officeDocument/2006/relationships/hyperlink" Target="https://m.media-amazon.com/images/I/51ffpBcES2L._AC_SL1500_.jpg" TargetMode="External"/><Relationship Id="rId1372" Type="http://schemas.openxmlformats.org/officeDocument/2006/relationships/hyperlink" Target="https://www.buyitforlifeproducts.com/?post_type=bifl-product&amp;p=6251" TargetMode="External"/><Relationship Id="rId1373" Type="http://schemas.openxmlformats.org/officeDocument/2006/relationships/hyperlink" Target="https://www.amazon.com/NITECORE-Version-Tactical-Flashlight-Waterproof/dp/B00GZYNX8G/ref=sr_1_6?crid=11A2NNWSQTWIP&amp;dib=eyJ2IjoiMSJ9.83Ftw20UTBEcRHE-6Tj5oQTHRdYYgnCr7AITVEGqyJjzOb9nHi7ZItJwBSNWzHYoa1KahhuK_zQnS7c5zEq6hponNPrGIyQE4JmRY8FFpYJk2euoGsqdoY7s-_Thk3PwQl5RnR0zRAoJ5IMog2DroH_JRWHHpGpMPZ-wEN2xhJV0A9fyACHFeK7OHlF4yBjYwJgbQp7apDxb4E7mO0TEeOKRF9KyPiloSBOcUwLcomEOzUGdQlS27nB7YAhmV-csIsQoov17VbmNkN9fY52HxgQlTN5BkipJYnE9bbkyr9s.1VKSycClFy25OMOZoVQ337hP26b5uI1m_fwotI7uq6U&amp;dib_tag=se&amp;keywords=Nitecore+P12+Flashlight&amp;qid=1754679467&amp;sprefix=nitecore+p12+flashlight%2Caps%2C340&amp;sr=8-6" TargetMode="External"/><Relationship Id="rId785" Type="http://schemas.openxmlformats.org/officeDocument/2006/relationships/hyperlink" Target="https://amzn.to/3J6T3wr" TargetMode="External"/><Relationship Id="rId1374" Type="http://schemas.openxmlformats.org/officeDocument/2006/relationships/hyperlink" Target="https://amzn.to/4lncLkJ" TargetMode="External"/><Relationship Id="rId784" Type="http://schemas.openxmlformats.org/officeDocument/2006/relationships/hyperlink" Target="https://www.amazon.com/Victorinox-Fibrox-Chefs-Knife-8-Inch/dp/B008M5U1C2/ref=sr_1_1_mod_primary_new?crid=1WZ8S5ETDJWGQ&amp;dib=eyJ2IjoiMSJ9.0eGwmPuz76hT_QmJvz9MIab5DJ4KODp7aQ4UHhzjYf__6m3mnyMnDleBCZKxPYqxteUe8naxF6ARxP7kIm6NNxCiTJ6lODGAAS1E3Gr3Gi8nSjQMk5c8jg97fvTZchX6JuF1LWpmzg-NL-Le5dIf009dyg55ALvQdlCwsrGIo1kTKVEXSL1kS6PReYjWf08eJBcTbK_Czz1gh6SIgWR1HVX6W2eRoAqGrFk3--S0gKLDSUcxzVZlgdFARJWTcj4TW-GA8AJDp-2LD69A-cSPuJWkhEjt-Sif6Wyy2Sum9kA.AHDX_yErTsgBbdYaUnBq5tKt-qpU8M_DYD480RvtIM8&amp;dib_tag=se&amp;keywords=Victorinox%2BSwiss%2BArmy%2B5.2063.20-X14%2BFibrox%2BChef%27s%2BKnife%2BBlack%2B8%2Bin&amp;qid=1754664099&amp;sbo=RZvfv%2F%2FHxDF%2BO5021pAnSA%3D%3D&amp;sprefix=victorinox%2Bswiss%2Barmy%2B5.2063.20-x14%2Bfibrox%2Bchef%27s%2Bknife%2Bblack%2B8%2Bin%2Caps%2C416&amp;sr=8-1&amp;th=1" TargetMode="External"/><Relationship Id="rId1375" Type="http://schemas.openxmlformats.org/officeDocument/2006/relationships/hyperlink" Target="https://docs.google.com/document/d/1wVNJ8yRaoDwZipGkgmksx4gtmUcCZyFZBY8XybS8_Cg" TargetMode="External"/><Relationship Id="rId783" Type="http://schemas.openxmlformats.org/officeDocument/2006/relationships/hyperlink" Target="https://www.buyitforlifeproducts.com/?post_type=bifl-product&amp;p=5692" TargetMode="External"/><Relationship Id="rId1376" Type="http://schemas.openxmlformats.org/officeDocument/2006/relationships/hyperlink" Target="https://docs.google.com/document/d/1CzDXhZ6FJIZKWkMRbEUTw7dMfOxr0lpgspRTH_TClk4/edit" TargetMode="External"/><Relationship Id="rId782" Type="http://schemas.openxmlformats.org/officeDocument/2006/relationships/hyperlink" Target="https://m.media-amazon.com/images/I/61A-djOgpyL._AC_SL1500_.jpg" TargetMode="External"/><Relationship Id="rId1377" Type="http://schemas.openxmlformats.org/officeDocument/2006/relationships/hyperlink" Target="https://docs.google.com/document/d/1dCVA0c8c5OY107vwyzBst65iYSbA6XvxZy281D7GlQY/edit" TargetMode="External"/><Relationship Id="rId1367" Type="http://schemas.openxmlformats.org/officeDocument/2006/relationships/hyperlink" Target="https://docs.google.com/document/d/12hKBlAXtbVJworvvOAzbhcQVK6W7kRSuRERDjcWYjdw/edit" TargetMode="External"/><Relationship Id="rId2698" Type="http://schemas.openxmlformats.org/officeDocument/2006/relationships/hyperlink" Target="https://docs.google.com/document/d/15zrXcf2iOld8_M6PeDya6_MFNY2JN0bP8dD991akv6E/edit" TargetMode="External"/><Relationship Id="rId1368" Type="http://schemas.openxmlformats.org/officeDocument/2006/relationships/hyperlink" Target="https://cascadedesigns.com/pages/msr?srsltid=ARcRdnoPXVK6sWwm7eVqbeMrKXK-ksIWntmNYyq3f6H61YSY0TOwgaNJ" TargetMode="External"/><Relationship Id="rId2699" Type="http://schemas.openxmlformats.org/officeDocument/2006/relationships/hyperlink" Target="https://www.amazon.com/stores/YETI/page/0BF716C7-CB12-40DB-8134-D4D29DC0E768?is_byline_deeplink=true&amp;deeplink=0BF716C7-CB12-40DB-8134-D4D29DC0E768&amp;redirect_store_id=0BF716C7-CB12-40DB-8134-D4D29DC0E768&amp;lp_asin=B0DG5YRM6V&amp;ref_=ast_bln&amp;store_ref=bl_ast_dp_brandLogo_sto" TargetMode="External"/><Relationship Id="rId1369" Type="http://schemas.openxmlformats.org/officeDocument/2006/relationships/hyperlink" Target="https://docs.google.com/document/d/1tzn_Mmy4rqR-XXSMy7PnMIQd8iw-AXrRZOFk8n1lxiU/edit" TargetMode="External"/><Relationship Id="rId778" Type="http://schemas.openxmlformats.org/officeDocument/2006/relationships/hyperlink" Target="https://docs.google.com/document/d/10_hRRelFPgjEDf3v9ERIZKkRKfvQA9bR0MRhIyLzxdw/edit" TargetMode="External"/><Relationship Id="rId777" Type="http://schemas.openxmlformats.org/officeDocument/2006/relationships/hyperlink" Target="https://docs.google.com/document/d/1hcquAeCCYdTBhhizA-57xZsuD-r4T8ahWFfKjNAjkyA/edit" TargetMode="External"/><Relationship Id="rId776" Type="http://schemas.openxmlformats.org/officeDocument/2006/relationships/hyperlink" Target="https://docs.google.com/document/d/10wo8NrOZDl5dzS4EMiSHqP7u3OmeO7kt_5yjXfJpeTU/edit" TargetMode="External"/><Relationship Id="rId775" Type="http://schemas.openxmlformats.org/officeDocument/2006/relationships/hyperlink" Target="https://docs.google.com/document/d/1JGxKv16Eyc_K-RKW8obpfd8qnLjK59pgpvUv8z6pvZU" TargetMode="External"/><Relationship Id="rId779" Type="http://schemas.openxmlformats.org/officeDocument/2006/relationships/hyperlink" Target="https://corelle.com/" TargetMode="External"/><Relationship Id="rId770" Type="http://schemas.openxmlformats.org/officeDocument/2006/relationships/hyperlink" Target="https://www.amazon.com/stores/CambroManufacturing/page/CEB311FC-F201-43D2-A350-7176FC6CF770?is_byline_deeplink=true&amp;deeplink=45A97E6A-87CC-44B0-95FF-92695ADB2E3E&amp;redirect_store_id=CEB311FC-F201-43D2-A350-7176FC6CF770&amp;lp_asin=B07P1DSRXR&amp;ref_=ast_bln&amp;store_ref=bl_ast_dp_brandLogo_sto" TargetMode="External"/><Relationship Id="rId2690" Type="http://schemas.openxmlformats.org/officeDocument/2006/relationships/hyperlink" Target="https://www.amazon.com/stores/YETI/page/0BF716C7-CB12-40DB-8134-D4D29DC0E768?is_byline_deeplink=true&amp;deeplink=B9DA5AFD-2300-4483-87F9-A4932D29570A&amp;redirect_store_id=0BF716C7-CB12-40DB-8134-D4D29DC0E768&amp;lp_asin=B0842BHSF4&amp;ref_=ast_bln&amp;store_ref=bl_ast_dp_brandLogo_sto" TargetMode="External"/><Relationship Id="rId1360" Type="http://schemas.openxmlformats.org/officeDocument/2006/relationships/hyperlink" Target="https://m.media-amazon.com/images/I/51drASrngQL._AC_SL1200_.jpg" TargetMode="External"/><Relationship Id="rId2691" Type="http://schemas.openxmlformats.org/officeDocument/2006/relationships/hyperlink" Target="https://m.media-amazon.com/images/I/71cdDtFdNyL._AC_SL1500_.jpg" TargetMode="External"/><Relationship Id="rId1361" Type="http://schemas.openxmlformats.org/officeDocument/2006/relationships/hyperlink" Target="https://www.buyitforlifeproducts.com/?post_type=bifl-product&amp;p=6244" TargetMode="External"/><Relationship Id="rId2692" Type="http://schemas.openxmlformats.org/officeDocument/2006/relationships/hyperlink" Target="https://www.amazon.com/YETI-Airtight-Waterproof-Submersible-Duffel/dp/B074QSG2NH?&amp;amp;linkCode=ll1&amp;amp;tag=buyitforlife08-20&amp;amp;linkId=3e694a816981a777c411f3bdebdea8ea&amp;amp;language=en_US&amp;amp;ref_=as_li_ss_tl" TargetMode="External"/><Relationship Id="rId1362" Type="http://schemas.openxmlformats.org/officeDocument/2006/relationships/hyperlink" Target="https://www.amazon.com/MSR-WindBurner-Personal-System-1-0-Liter/dp/B00Y143XF0/ref=sr_1_3?crid=3D1MWIR8ZKWI2&amp;dib=eyJ2IjoiMSJ9.vvuB2XHRqA2qFjlHoreLDNUUGm6Fn2FFHJPGDsYTQcgJg88MFAr4jhI9T51tJZyd0AkDRdlUrI4J0YKEEuXAGTVVDsQsPfwsyAUrGjxXCO7oE4uh0koUZeqSewZn6GMwBxWKyV1fQ8ZsL2e4RiIO-keqNiM-nQ951FeeU_2zrBxrvyePlLC6s0EpGCAHk0w1ceLg0iZnBJ04zjlvqbm6CvlBZtjqkejhMg8FFb74ce0.Ql1tCiGQlBVCSO8H4yjyPyeYb2XhROC1A2gri3NszFM&amp;dib_tag=se&amp;keywords=MSR%2BWindBurner%2BCamping%2BStove&amp;qid=1754679162&amp;sprefix=msr%2Bwindburner%2Bcamping%2Bstove%2Caps%2C649&amp;sr=8-3&amp;th=1" TargetMode="External"/><Relationship Id="rId2693" Type="http://schemas.openxmlformats.org/officeDocument/2006/relationships/hyperlink" Target="https://amzn.to/3INs35q" TargetMode="External"/><Relationship Id="rId774" Type="http://schemas.openxmlformats.org/officeDocument/2006/relationships/hyperlink" Target="https://amzn.to/4maPwMa" TargetMode="External"/><Relationship Id="rId1363" Type="http://schemas.openxmlformats.org/officeDocument/2006/relationships/hyperlink" Target="https://amzn.to/45HiM7h" TargetMode="External"/><Relationship Id="rId2694" Type="http://schemas.openxmlformats.org/officeDocument/2006/relationships/hyperlink" Target="https://docs.google.com/document/d/173EFV8eYHmcQMF9Xe4kKrxSxxHwEJmvWnjqw6efJjlo" TargetMode="External"/><Relationship Id="rId773" Type="http://schemas.openxmlformats.org/officeDocument/2006/relationships/hyperlink" Target="https://www.amazon.com/Corelle-1135857-Dinner-Plates-8-Piece/dp/B07MFC35ZP/ref=sr_1_4?crid=2DFP77YPOSNE&amp;dib=eyJ2IjoiMSJ9.SzkBX8OmtP-I30WbIv9PzkBRq9zTlNA5doa2OcDy4AQ-4BMJOVXUFIaOuFiqQdDJ-DYLXSpCN2STVUVkBT6nYYJgFf35aEYAYjFzyEPQ0be-LK64mxNdMRBYdXqAfOjzDd6tCcyu5FHHVUp5ZCSpJhJpevsloMf8ykRdq3XUiKpSflcfdJAKFlHIdzfjpTOFpsZQA1UJedD788ebUBe2MX89yAZE0UjxZtyI78n_IBpUcHU8FRsIi4YvQJMmZ7fASu1uZw-zYkgktk69e_Wo6_LyvuS6cc_Uck_PE5NHP_A.D4ZC2BwEdIHo8EGDcAc1JDKh6WqLYsCza6rERvw5uq4&amp;dib_tag=se&amp;keywords=Corelle%2BVitrelle%2BPlates&amp;qid=1754664000&amp;sprefix=corelle%2Bvitrelle%2Bplates%2Caps%2C406&amp;sr=8-4&amp;th=1" TargetMode="External"/><Relationship Id="rId1364" Type="http://schemas.openxmlformats.org/officeDocument/2006/relationships/hyperlink" Target="https://docs.google.com/document/d/1Nklt6pZKl_NnPV-OKTndlFKIj8ExGKapUR0nZx7xq5I" TargetMode="External"/><Relationship Id="rId2695" Type="http://schemas.openxmlformats.org/officeDocument/2006/relationships/hyperlink" Target="https://docs.google.com/document/d/1-Mq_vRww4DGE0971ZPbfxAfYPrcAGzircQ_JtsMnQrY/edit" TargetMode="External"/><Relationship Id="rId772" Type="http://schemas.openxmlformats.org/officeDocument/2006/relationships/hyperlink" Target="https://www.buyitforlifeproducts.com/?post_type=bifl-product&amp;p=5682" TargetMode="External"/><Relationship Id="rId1365" Type="http://schemas.openxmlformats.org/officeDocument/2006/relationships/hyperlink" Target="https://docs.google.com/document/d/1Fb7ZebMo5-jBwl-D2ONoTCom94CqOfd7tFUGucqM_eQ/edit" TargetMode="External"/><Relationship Id="rId2696" Type="http://schemas.openxmlformats.org/officeDocument/2006/relationships/hyperlink" Target="https://docs.google.com/document/d/1E5qNdx8omh9avxvZyxv5Ifcc5w7qm0ktwBFDARdXWRk/edit" TargetMode="External"/><Relationship Id="rId771" Type="http://schemas.openxmlformats.org/officeDocument/2006/relationships/hyperlink" Target="https://m.media-amazon.com/images/I/61Lt+ptzfDL._AC_SL1500_.jpg" TargetMode="External"/><Relationship Id="rId1366" Type="http://schemas.openxmlformats.org/officeDocument/2006/relationships/hyperlink" Target="https://docs.google.com/document/d/1tJTpW5zi4Ln3zWO1fwn2bu7e7A7b8wegf9Di2UFpzf8/edit" TargetMode="External"/><Relationship Id="rId2697" Type="http://schemas.openxmlformats.org/officeDocument/2006/relationships/hyperlink" Target="https://docs.google.com/document/d/1G92KwSmzbKJVXTHPtIMtif5gNMkRsfbfMp8PGa9b3N4/edit" TargetMode="External"/><Relationship Id="rId1390" Type="http://schemas.openxmlformats.org/officeDocument/2006/relationships/hyperlink" Target="https://www.matferbourgeat.com/en/" TargetMode="External"/><Relationship Id="rId1391" Type="http://schemas.openxmlformats.org/officeDocument/2006/relationships/hyperlink" Target="https://docs.google.com/document/d/1m2yQHDeiDDhpRR-ixwL7JK6P7TxImeguScFM0hqyp00/edit" TargetMode="External"/><Relationship Id="rId1392" Type="http://schemas.openxmlformats.org/officeDocument/2006/relationships/hyperlink" Target="https://www.amazon.com/stores/MatferBourgeatUSA/page/99AFD11F-53E9-4240-B7E2-8D3BCA0847DC?is_byline_deeplink=true&amp;deeplink=BBF7590E-AC97-4FCD-BF09-9D6BEC46206C&amp;redirect_store_id=99AFD11F-53E9-4240-B7E2-8D3BCA0847DC&amp;lp_asin=B000KENOTK&amp;ref_=ast_bln&amp;store_ref=bl_ast_dp_brandLogo_sto" TargetMode="External"/><Relationship Id="rId1393" Type="http://schemas.openxmlformats.org/officeDocument/2006/relationships/hyperlink" Target="https://m.media-amazon.com/images/I/51g3b9N49wL._AC_SL1500_.jpg" TargetMode="External"/><Relationship Id="rId1394" Type="http://schemas.openxmlformats.org/officeDocument/2006/relationships/hyperlink" Target="https://www.buyitforlifeproducts.com/?post_type=bifl-product&amp;p=6274" TargetMode="External"/><Relationship Id="rId1395" Type="http://schemas.openxmlformats.org/officeDocument/2006/relationships/hyperlink" Target="https://www.amazon.com/Repel-Umbrella-Engineered-Lightweight-Waterproof/dp/B0160HYB8S/ref=sr_1_7?crid=301JA5I3EXET8&amp;dib=eyJ2IjoiMSJ9.nj9purjoIgvHDIdnZ-yAPLHgfA8odVvNBws-Doc9Q7X20OAmqtgatW8Frlv8UawNJYuRNvswvNk2t7n3o_Hs-7Uu6qyElCPguSyLeypDCDUIqTGw9otRxkqKnlazw5LHcky1oX2elL7ATVvWBrUE54v-a2SOEHQZDTGHZ_tqdxNCWHG7HYin6NpYmRv5rYMP5L_aOZsai2icCCvjwJ9V6dkfuDvncdo3ijXYUCbsVRPtjr8W1wUa4hXUy-x66pfGM2nX6QHiDdhd-JSxtwyqU7oXx2cXdNRtN3kXplhgdM0.lcdmrZ2UWENSBq3KIf20dW8iY6XTpWZ95SpqDHUroFo&amp;dib_tag=se&amp;keywords=Davek%2BUmbrella&amp;qid=1754679712&amp;sprefix=davek%2Bumbrella%2Caps%2C672&amp;sr=8-7&amp;th=1" TargetMode="External"/><Relationship Id="rId1396" Type="http://schemas.openxmlformats.org/officeDocument/2006/relationships/hyperlink" Target="https://amzn.to/45bXxdG" TargetMode="External"/><Relationship Id="rId1397" Type="http://schemas.openxmlformats.org/officeDocument/2006/relationships/hyperlink" Target="https://docs.google.com/document/d/1T1rWzAHFwzum4lBf-mByATXlETddRuPEMC8a4YHhOmI" TargetMode="External"/><Relationship Id="rId1398" Type="http://schemas.openxmlformats.org/officeDocument/2006/relationships/hyperlink" Target="https://docs.google.com/document/d/1aSOWxsXjXiOF5ewyerLJARzVj2Lg2GpYrxzddU8uEMo/edit" TargetMode="External"/><Relationship Id="rId1399" Type="http://schemas.openxmlformats.org/officeDocument/2006/relationships/hyperlink" Target="https://docs.google.com/document/d/1xY558RTjH2P2UvNXvsIs8VdriFh1qMEAXW3UcJ4Q6zc/edit" TargetMode="External"/><Relationship Id="rId1389" Type="http://schemas.openxmlformats.org/officeDocument/2006/relationships/hyperlink" Target="https://docs.google.com/document/d/1ZMjoB68eKLQSwYebwpf8htSKretZ_YawqFYDl4T7A6Q/edit" TargetMode="External"/><Relationship Id="rId799" Type="http://schemas.openxmlformats.org/officeDocument/2006/relationships/hyperlink" Target="https://docs.google.com/document/d/1bNA4t1n84zNr5aYYnvi7BBJDkVo8GtQVHeanaX4NsOs/edit" TargetMode="External"/><Relationship Id="rId798" Type="http://schemas.openxmlformats.org/officeDocument/2006/relationships/hyperlink" Target="https://docs.google.com/document/d/1eKPIUDrDo9pRb_shVhKYWDZd9hkYiBPjqWxp0GIX13w/edit" TargetMode="External"/><Relationship Id="rId797" Type="http://schemas.openxmlformats.org/officeDocument/2006/relationships/hyperlink" Target="https://docs.google.com/document/d/1UYGeEoXDDyc5I2znZDHVx5pI1je42VEhikBPppOpR7o" TargetMode="External"/><Relationship Id="rId1380" Type="http://schemas.openxmlformats.org/officeDocument/2006/relationships/hyperlink" Target="https://docs.google.com/document/d/1rnscfrb-3t-2T6TzGShde23stYITJvnNzUVHFVYgFiI/edit" TargetMode="External"/><Relationship Id="rId792" Type="http://schemas.openxmlformats.org/officeDocument/2006/relationships/hyperlink" Target="https://www.amazon.com/stores/Victorinox/page/59DC7984-FCC0-4299-B3F1-A360893B7FDB?is_byline_deeplink=true&amp;deeplink=BF7E0A4A-2984-489B-BB9E-9A81A8DD715C&amp;redirect_store_id=59DC7984-FCC0-4299-B3F1-A360893B7FDB&amp;lp_asin=B008M5U1C2&amp;ref_=ast_bln&amp;store_ref=bl_ast_dp_brandLogo_sto" TargetMode="External"/><Relationship Id="rId1381" Type="http://schemas.openxmlformats.org/officeDocument/2006/relationships/hyperlink" Target="https://www.amazon.com/stores/NITECORE/page/33193B01-C278-4A56-B79D-CC24C65F8441?is_byline_deeplink=true&amp;deeplink=BD23300A-7494-4031-8772-6A5B964B7CC8&amp;redirect_store_id=33193B01-C278-4A56-B79D-CC24C65F8441&amp;lp_asin=B00GZYNX8G&amp;ref_=ast_bln" TargetMode="External"/><Relationship Id="rId791" Type="http://schemas.openxmlformats.org/officeDocument/2006/relationships/hyperlink" Target="https://docs.google.com/document/d/1ZcmEUVWxEF7QB73uG_FrtrduCutkulVFvypBSvr2x_U/edit" TargetMode="External"/><Relationship Id="rId1382" Type="http://schemas.openxmlformats.org/officeDocument/2006/relationships/hyperlink" Target="https://m.media-amazon.com/images/I/51X2MqXQQOL._AC_SL1080_.jpg" TargetMode="External"/><Relationship Id="rId790" Type="http://schemas.openxmlformats.org/officeDocument/2006/relationships/hyperlink" Target="https://www.victorinox.com/en-US/" TargetMode="External"/><Relationship Id="rId1383" Type="http://schemas.openxmlformats.org/officeDocument/2006/relationships/hyperlink" Target="https://www.buyitforlifeproducts.com/?post_type=bifl-product&amp;p=6262" TargetMode="External"/><Relationship Id="rId1384" Type="http://schemas.openxmlformats.org/officeDocument/2006/relationships/hyperlink" Target="https://www.amazon.com/Matfer-Bourgeat-062005-Frying-8-Inch/dp/B000KENOTK/ref=sr_1_1?crid=3OKV2NE26T85T&amp;dib=eyJ2IjoiMSJ9.3IMmiZRCEbsaWYuHqFV9sCkBu5Eg-rBDH4bGQuZmPSeKnEO5Q_eAnyTdsUXCVmdewjhrH3sXI-hwe3rD3b-8sjYKarXd7dcZWqEwITl-qx-nIyPGSUYN3LK25T2qBwEBJmyW3QG4RmPJfEPjO--uiKiof5d-FQnLZNDLYgcFElAXMPokj-L5Zjv9jkUmAiXNFHtpzCwWHnJsMztxlauYuEjtEwRJksTzbdg5u7yXxfc_wu8z01oml-ZIf79nig8CFWBbz6xNNwHOUMrg42Bjd2y_rrPR6ZN-yQPbHxxVPp8.PUMUn0rflTd5iRWRv7WJBoyen2zmRES1mX8xeV5EeP0&amp;dib_tag=se&amp;keywords=Matfer%2BCarbon%2BSteel&amp;qid=1754679603&amp;sprefix=matfer%2Bcarbon%2Bsteel%2Caps%2C945&amp;sr=8-1&amp;th=1" TargetMode="External"/><Relationship Id="rId796" Type="http://schemas.openxmlformats.org/officeDocument/2006/relationships/hyperlink" Target="https://amzn.to/3J5PZR8" TargetMode="External"/><Relationship Id="rId1385" Type="http://schemas.openxmlformats.org/officeDocument/2006/relationships/hyperlink" Target="https://amzn.to/3Jomqdy" TargetMode="External"/><Relationship Id="rId795" Type="http://schemas.openxmlformats.org/officeDocument/2006/relationships/hyperlink" Target="https://www.amazon.com/Victorinox-4-Inch-Classic-Paring-Straight/dp/B005LRYE36/ref=sr_1_5?crid=2ABN7Z8WAH2Z1&amp;dib=eyJ2IjoiMSJ9.Gv9z8MuiiBVmio4nJQS1JGLNw6ETc1JYNAuHABgeasLTpf_Bb8clnkn60fIMP3zNgQn9GAUhrhEplY32bopz0aS1HcVLO-lYBMfj0od8al5IXkREcw0qKQp7dV-RrLVORPhwhH3YJMXz2jgCtm7HoHA7GBTL-aoD6x2FFVcomV0qfi2EyVR4p62Y5Gd0hUjpgDVfO_DC25g8EaZmdzzI1j7nzdlm7NKEydk_vE0kE9LpfxpP4RsVlHvqkwnZ4twAtzLg0LvAfxrpR_KVd-OT4V3KN5rJTkwv5Zpn0Wk2f3Q.2mWcJKbOO1I6gzSfwml5AydoR_lYwVaTj8rajHTAH_Q&amp;dib_tag=se&amp;keywords=Victorinox%2BParing%2BKnife&amp;qid=1754664174&amp;sprefix=victorinox%2Bparing%2Bknife%2Caps%2C362&amp;sr=8-5&amp;th=1" TargetMode="External"/><Relationship Id="rId1386" Type="http://schemas.openxmlformats.org/officeDocument/2006/relationships/hyperlink" Target="https://docs.google.com/document/d/1u61A9KrMq44gNnF-vx-hF-rTBSLdC9PxMH6X5kHnWS8" TargetMode="External"/><Relationship Id="rId794" Type="http://schemas.openxmlformats.org/officeDocument/2006/relationships/hyperlink" Target="https://www.buyitforlifeproducts.com/?post_type=bifl-product&amp;p=5699" TargetMode="External"/><Relationship Id="rId1387" Type="http://schemas.openxmlformats.org/officeDocument/2006/relationships/hyperlink" Target="https://docs.google.com/document/d/1wMEquY3Ji13XA2y0-eoRemz40xs-M3Mxk1ZJO5016-g/edit" TargetMode="External"/><Relationship Id="rId793" Type="http://schemas.openxmlformats.org/officeDocument/2006/relationships/hyperlink" Target="https://m.media-amazon.com/images/I/61OgkWAcpyL._AC_SL1500_.jpg" TargetMode="External"/><Relationship Id="rId1388" Type="http://schemas.openxmlformats.org/officeDocument/2006/relationships/hyperlink" Target="https://docs.google.com/document/d/1d0GGe5Cb_3ZpwiVzM_Ix2VlhxPuoS8eeVHnPJNDJVOE/edit" TargetMode="External"/><Relationship Id="rId3191" Type="http://schemas.openxmlformats.org/officeDocument/2006/relationships/hyperlink" Target="https://docs.google.com/document/d/1L7rPHqjALraAyxBWoqiQqUJETNAhoeym3T8wUpuV_D4/edit" TargetMode="External"/><Relationship Id="rId3190" Type="http://schemas.openxmlformats.org/officeDocument/2006/relationships/hyperlink" Target="https://docs.google.com/document/d/1D7_I2eS5lKM7_7PdpE9I_C-jmpDxzIyImn1U7CiA9fA/edit" TargetMode="External"/><Relationship Id="rId3193" Type="http://schemas.openxmlformats.org/officeDocument/2006/relationships/hyperlink" Target="https://nalgene.com/" TargetMode="External"/><Relationship Id="rId3192" Type="http://schemas.openxmlformats.org/officeDocument/2006/relationships/hyperlink" Target="https://docs.google.com/document/d/1y5sNEDwRMAFdpnnQ3S7pOFNqFFPinQBALnEpbtSBnfo/edit" TargetMode="External"/><Relationship Id="rId3195" Type="http://schemas.openxmlformats.org/officeDocument/2006/relationships/hyperlink" Target="https://www.amazon.com/Baking-Steel-Original-Ultra-Conductive/dp/B00N205G22?crid=LP7OLNWQYC68&amp;amp;dib=eyJ2IjoiMSJ9.CpPhYQT8UMjAtsMIO3rb592pIhQKObV9IalFZm0vetjvXooz-WKexzZQUCIs2kpB-eihqnauhW5kXHLOEcKrMtE1S-WSRHwI6AV4GS4xC1fO-3L4oJIpE2zjDDqycnJQY7B0n728E95_IcdnF5xAvMLmfWAIdqhyLK6hha7zM1hmmTbC9RuYSpUrIRL_BJu9wcEF6P8s7xe735Uq0B-45RZlNBAQyU7oCyoazuzupU8iFDERtZU16EDhKgTlxf78lCpNHJu02Lu2EEJCFAZJ4SwPOsDSWMQgIF9Zao-rpeE.CbmARTc3cnD2yeMlFCSzMKum9e637BdOkfU2dait0Fo&amp;amp;dib_tag=se&amp;amp;keywords=Baking%2BSteel&amp;amp;qid=1748712091&amp;amp;sprefix=baking%2Bstee%2Caps%2C131&amp;amp;sr=8-1&amp;amp;th=1&amp;amp;linkCode=ll1&amp;amp;tag=buyitforlife08-20&amp;amp;linkId=29a118fa4683cd2b59b870b7eb9a9c89&amp;amp;language=en_US&amp;amp;ref_=as_li_ss_tl" TargetMode="External"/><Relationship Id="rId3194" Type="http://schemas.openxmlformats.org/officeDocument/2006/relationships/hyperlink" Target="https://docs.google.com/document/d/1glGhXVV7OdI_-_kt4Uuhip5GR3e5WyQ8U95DHRAwizc/edit" TargetMode="External"/><Relationship Id="rId3197" Type="http://schemas.openxmlformats.org/officeDocument/2006/relationships/hyperlink" Target="https://www.amazon.com/stores/BakingSteel/page/EEB17FC6-202E-4DB4-A797-783BC3C67505?is_byline_deeplink=true&amp;deeplink=6CE2A9A5-E95E-48E8-A544-E56E61802AE4&amp;redirect_store_id=EEB17FC6-202E-4DB4-A797-783BC3C67505&amp;lp_asin=B00N205G22&amp;ref_=ast_bln&amp;store_ref=bl_ast_dp_brandLogo_sto" TargetMode="External"/><Relationship Id="rId3196" Type="http://schemas.openxmlformats.org/officeDocument/2006/relationships/hyperlink" Target="https://docs.google.com/document/d/16eCeaTJfAmRp95-NEbWYbSIiW1BrnPsilpe8qVB0Eig" TargetMode="External"/><Relationship Id="rId3199" Type="http://schemas.openxmlformats.org/officeDocument/2006/relationships/hyperlink" Target="https://www.amazon.com/HexArmor-Chrome-Leather-Gloves-Protection/dp/B098BHJGGL/ref=sr_1_6?crid=I1RRKKPXUJDN&amp;dib=eyJ2IjoiMSJ9.5AyDatm8OQ_y5Sz6E4VLjQjgOr7SwEnD5hTbb6pJo7a6S8hNxMfn2N_3nuaGDp0vtITZgKxW_FEHT-rbFyE67zy6t5N6VHnpDUHp_DQ1dnM7mGmO7i1hvKfKg_DQKk6ErZFOjWTw21dxe5hFmJ3Y0BxO_ajIdP0c2gvEbA8JCtzk1D-XtzNOiJ56l6MW30G3N0QO953fP5DA_lqzeX9hFoz30EKOnI_6TRnbJcWceW3q-tvyLnpYLDIQ5MzLVx34siSgWU2kJ8vV6jZG8mmL3VaJyZK-mLcDzZ3gep2hiLs.spbsQy6bDPU4wmzTcSFhlCzirVV3xlrtsKEHSF8rOME&amp;dib_tag=se&amp;keywords=Hexarmor%2BWork%2BGloves&amp;qid=1754681120&amp;sprefix=vermont%2Bleather%2Bwork%2Bgloves%2Caps%2C991&amp;sr=8-6&amp;th=1" TargetMode="External"/><Relationship Id="rId3198" Type="http://schemas.openxmlformats.org/officeDocument/2006/relationships/hyperlink" Target="https://m.media-amazon.com/images/I/91qhTve4j3L._AC_SL1500_.jpg" TargetMode="External"/><Relationship Id="rId3180" Type="http://schemas.openxmlformats.org/officeDocument/2006/relationships/hyperlink" Target="https://www.fjallraven.com/us/en-us/" TargetMode="External"/><Relationship Id="rId3182" Type="http://schemas.openxmlformats.org/officeDocument/2006/relationships/hyperlink" Target="https://www.filson.com/" TargetMode="External"/><Relationship Id="rId3181" Type="http://schemas.openxmlformats.org/officeDocument/2006/relationships/hyperlink" Target="https://www.kuhl.com/" TargetMode="External"/><Relationship Id="rId3184" Type="http://schemas.openxmlformats.org/officeDocument/2006/relationships/hyperlink" Target="https://www.pendleton-usa.com/" TargetMode="External"/><Relationship Id="rId3183" Type="http://schemas.openxmlformats.org/officeDocument/2006/relationships/hyperlink" Target="https://arcteryx.com/us/en" TargetMode="External"/><Relationship Id="rId3186" Type="http://schemas.openxmlformats.org/officeDocument/2006/relationships/hyperlink" Target="https://www.amazon.com/Vortex-Optics-Solo-Monocular-10x36/dp/B00161ZI4A/ref=sr_1_1_mod_primary_new?crid=3A7X87U3RLRKG&amp;dib=eyJ2IjoiMSJ9.KJReAjGeKEXrEmHq2TzQ6NwqbYM0ODUXRdNId3UZq9i7X7S04P3_7Etw_E7wYxg_sNiaHhorC01UvxfHW6CdO3yxChP6lq0QbKrlNaUYDGU45S4GTvYC-HQNFAT3V7sR5Kg0fv8vAgKDdhXARBVronvwth5nqjrWpW3-z5jp4FGUZ2kYrnRO6fLLMf3APg2QZyRp6cYgE4iXNxzUFBTRg5Foo-b0I-R0vry1PedKkY8.OSjEX-WlqiPCY9gpgB0EC8_z8FJEIeOE4LC_BfrFM70&amp;dib_tag=se&amp;keywords=Vortex+Monoculars&amp;linkCode=ll2&amp;linkId=9f781c468e0ee7bd179ed4004975410d&amp;qid=1758264282&amp;sbo=RZvfv%2F%2FHxDF%2BO5021pAnSA%3D%3D&amp;sprefix=vortex+monoculars%2Caps%2C163&amp;sr=8-1" TargetMode="External"/><Relationship Id="rId3185" Type="http://schemas.openxmlformats.org/officeDocument/2006/relationships/hyperlink" Target="https://www.amazon.com/s?k=Leupold+Spotting+Scopes&amp;amp;crid=1NJ2LVCLAOXWX&amp;amp;sprefix=leupold+spotting+scopes%2Caps%2C131&amp;amp;linkCode=ll2&amp;amp;tag=buyitforlife08-20&amp;amp;linkId=89fb4e60efe1c1434446f9026ceea9dc&amp;amp;language=en_US&amp;amp;ref_=as_li_ss_tl" TargetMode="External"/><Relationship Id="rId3188" Type="http://schemas.openxmlformats.org/officeDocument/2006/relationships/hyperlink" Target="https://amzn.to/3VJzXj7" TargetMode="External"/><Relationship Id="rId3187" Type="http://schemas.openxmlformats.org/officeDocument/2006/relationships/hyperlink" Target="https://www.amazon.com/Carhartt-Acrylic-Watch-Black-Size/dp/B002G9UDYG/ref=sr_1_1?dib=eyJ2IjoiMSJ9.nYp2KQqr5dMu8nY0fVa8QmkrWFUKKKj-QvBJAnqJJAjUc4kPrELOlBdAxKbQb0MzBpyLeHwv64GADqXzwfCUQE-Nq_C2M23r7SUgebFAShi1SKpUsDASDx9SU4_5MvslQamWcRTP1xx9HZdvas-moHPuWLKbv8hHZqqGTW_9NHSOkrAWPNj4YnVCwjXSyFV-7NNzF5S2_MMFWs963hgDtINWHL8A9tz1hhhpvVkOIqemKoO3gut7T8sqlufTh5EgSbz0BdtwAcpdMujncoIp0-YUps5tGnGTe5oH4v_XXK4.4xQVnm21TNckrd-2fFAwTPoLPT2TyL5rHcVqTZYvM00&amp;dib_tag=se&amp;keywords=Carhartt+beanies&amp;linkCode=ll2&amp;linkId=83840acf93aabbd9bc79c1685d1eb883&amp;qid=1758266255&amp;sr=8-1" TargetMode="External"/><Relationship Id="rId3189" Type="http://schemas.openxmlformats.org/officeDocument/2006/relationships/hyperlink" Target="https://docs.google.com/document/d/1WuY93k0WajUs_XrHbXc2q__TqKebcIEDDKT8zGiZnyE" TargetMode="External"/><Relationship Id="rId3151" Type="http://schemas.openxmlformats.org/officeDocument/2006/relationships/hyperlink" Target="https://www.amazon.com/s?k=%22SK%22+Torque+Wrench&amp;amp;crid=1YBKNFCZGSGK&amp;amp;sprefix=sk+torque+wrench%2Caps%2C98&amp;amp;linkCode=ll2&amp;amp;tag=buyitforlife08-20&amp;amp;linkId=0af3635d1e16dd040eb87c3c7f055c5c&amp;amp;language=en_US&amp;amp;ref_=as_li_ss_tl" TargetMode="External"/><Relationship Id="rId3150" Type="http://schemas.openxmlformats.org/officeDocument/2006/relationships/hyperlink" Target="https://www.amazon.com/s?k=%22Kennedy%22+tool+Box&amp;amp;crid=FA78X4TYZUI6&amp;amp;sprefix=kennedy+tool+box%2Caps%2C92&amp;amp;linkCode=ll2&amp;amp;tag=buyitforlife08-20&amp;amp;linkId=470e42ae6eaca3fb7840f29d4e679c64&amp;amp;language=en_US&amp;amp;ref_=as_li_ss_tl" TargetMode="External"/><Relationship Id="rId3153" Type="http://schemas.openxmlformats.org/officeDocument/2006/relationships/hyperlink" Target="https://www.amazon.com/s?k=grado+%22headphones%22&amp;amp;crid=1JS5JEJTYFVFY&amp;amp;sprefix=grado+headphones+%2Caps%2C116&amp;amp;linkCode=ll2&amp;amp;tag=buyitforlife08-20&amp;amp;linkId=a868e6f091449f4400fbd7c20ebfa4ab&amp;amp;language=en_US&amp;amp;ref_=as_li_ss_tl" TargetMode="External"/><Relationship Id="rId3152" Type="http://schemas.openxmlformats.org/officeDocument/2006/relationships/hyperlink" Target="https://www.amazon.com/s?k=Shure+SE+Earbuds&amp;amp;s=review-rank&amp;amp;ds=v1%3ASKl2xnuphK%2BiN%2FlMLjprgwm7fhy8PqgL%2BRUrAk2A35s&amp;amp;crid=1TUJ2NVLY4IJY&amp;amp;qid=1717046043&amp;amp;sprefix=shure+se+earbu%2Caps%2C131&amp;amp;linkCode=ll2&amp;amp;tag=buyitforlife08-20&amp;amp;linkId=7629877c5c4e39fc88ece9699b340cec&amp;amp;language=en_US&amp;amp;ref_=as_li_ss_tl" TargetMode="External"/><Relationship Id="rId3155" Type="http://schemas.openxmlformats.org/officeDocument/2006/relationships/hyperlink" Target="https://www.amazon.com/s?k=Fastcap+%22Tape+Measure%22&amp;amp;crid=3GHPP1TFXISAI&amp;amp;sprefix=fastcap+tape+measure+%2Caps%2C101&amp;amp;linkCode=ll2&amp;amp;tag=buyitforlife08-20&amp;amp;linkId=c674099f63127e914a7e26af1bf4da02&amp;amp;language=en_US&amp;amp;ref_=as_li_ss_tl" TargetMode="External"/><Relationship Id="rId3154" Type="http://schemas.openxmlformats.org/officeDocument/2006/relationships/hyperlink" Target="https://www.amazon.com/s?k=ultimate+ears+bluetooth+speaker&amp;amp;crid=J5CM4AR5S7IP&amp;amp;sprefix=Ultimate+Ears+Blue%2Caps%2C127&amp;amp;linkCode=ll2&amp;amp;tag=buyitforlife08-20&amp;amp;linkId=6bd4ab9541689ab764e8c507c6c20265&amp;amp;language=en_US&amp;amp;ref_=as_li_ss_tl" TargetMode="External"/><Relationship Id="rId3157" Type="http://schemas.openxmlformats.org/officeDocument/2006/relationships/hyperlink" Target="https://www.amazon.com/s?k=Toto+Washlet+Bidet+Heated&amp;amp;crid=JPFC7ZHZA0XZ&amp;amp;sprefix=toto+washlet+bidet+heate%2Caps%2C103&amp;amp;linkCode=ll2&amp;amp;tag=buyitforlife08-20&amp;amp;linkId=934f64e2ff89c6ee81716e1a06f678b1&amp;amp;language=en_US&amp;amp;ref_=as_li_ss_tl" TargetMode="External"/><Relationship Id="rId3156" Type="http://schemas.openxmlformats.org/officeDocument/2006/relationships/hyperlink" Target="https://www.amazon.com/s?crid=1ZA4IR6P59R8T&amp;amp;k=mitutoyo+calipers&amp;amp;refresh=1&amp;amp;sprefix=Mitutoyo%2Caps%2C103&amp;amp;linkCode=ll2&amp;amp;tag=buyitforlife08-20&amp;amp;linkId=278ee4d32962846b3ddf4a2995d3b601&amp;amp;language=en_US&amp;amp;ref_=as_li_ss_tl" TargetMode="External"/><Relationship Id="rId3159" Type="http://schemas.openxmlformats.org/officeDocument/2006/relationships/hyperlink" Target="https://www.amazon.com/s?k=%22shoei%22+motorcycle+helmets&amp;amp;crid=2J2L8A8SJH5NM&amp;amp;sprefix=shoei+motorcycle+helmets%2Caps%2C94&amp;amp;linkCode=ll2&amp;amp;tag=buyitforlife08-20&amp;amp;linkId=9cde580177e8668d99f3d08b070afa1c&amp;amp;language=en_US&amp;amp;ref_=as_li_ss_tl" TargetMode="External"/><Relationship Id="rId3158" Type="http://schemas.openxmlformats.org/officeDocument/2006/relationships/hyperlink" Target="https://www.amazon.com/s?k=garrett+at+max&amp;amp;crid=USVN7GXJKF3Y&amp;amp;sprefix=Garrett+AT+ma%2Caps%2C91&amp;amp;linkCode=ll2&amp;amp;tag=buyitforlife08-20&amp;amp;linkId=15ace904bbd58ab4d01fe0d029909ab1&amp;amp;language=en_US&amp;amp;ref_=as_li_ss_tl" TargetMode="External"/><Relationship Id="rId3149" Type="http://schemas.openxmlformats.org/officeDocument/2006/relationships/hyperlink" Target="https://www.amazon.com/stores/page/6F613848-972F-4556-AA4A-1DC33D75C71B?_encoding=UTF8&amp;amp;store_ref=SB_A0540351UA8O7DKR2IHV-A02114203EKQK2QSO99J5&amp;amp;pd_rd_plhdr=t&amp;amp;aaxitk=617cd2571aa58c64115e498d6bb4047a&amp;amp;hsa_cr_id=0&amp;amp;lp_asins=B01KPWFZ5M%2CB01KPWG11O%2CB01KPWG21S&amp;amp;lp_query=Sleep+on+Latex+Mattresses&amp;amp;lp_slot=auto-sparkle-hsa-tetris&amp;amp;pd_rd_w=a68MC&amp;amp;content-id=amzn1.sym.8591358d-1345-4efd-9d50-5bd4e69cd942%3Aamzn1.sym.8591358d-1345-4efd-9d50-5bd4e69cd942&amp;amp;pf_rd_p=8591358d-1345-4efd-9d50-5bd4e69cd942&amp;amp;pf_rd_r=Q8E9R9J545P4GSC7AN0T&amp;amp;pd_rd_wg=zkaE8&amp;amp;pd_rd_r=1a2ac604-5a18-421d-8d04-b95355b44405&amp;amp;linkCode=ll2&amp;amp;tag=buyitforlife08-20&amp;amp;linkId=e25d59c97e51501baeb8517b93544c84&amp;amp;language=en_US&amp;amp;ref_=as_li_ss_tl" TargetMode="External"/><Relationship Id="rId3140" Type="http://schemas.openxmlformats.org/officeDocument/2006/relationships/hyperlink" Target="https://www.amazon.com/s?k=Jackson+wheelbarrow&amp;amp;crid=2EF7NY11L3DJ9&amp;amp;refresh=1&amp;amp;sprefix=jackson+wheelbarrow%2Caps%2C99&amp;amp;linkCode=ll2&amp;amp;tag=buyitforlife08-20&amp;amp;linkId=99fff3d8ff07769d57545f8553401ffa&amp;amp;language=en_US&amp;amp;ref_=as_li_ss_tl" TargetMode="External"/><Relationship Id="rId3142" Type="http://schemas.openxmlformats.org/officeDocument/2006/relationships/hyperlink" Target="https://www.amazon.com/s?k=melin+hat&amp;amp;crid=2Q0IGO6GLEV5R&amp;amp;sprefix=Melin%2Caps%2C163&amp;amp;linkCode=ll2&amp;amp;tag=buyitforlife08-20&amp;amp;linkId=2a50cbf527b1422c1cb676b9ae11d66d&amp;amp;language=en_US&amp;amp;ref_=as_li_ss_tl" TargetMode="External"/><Relationship Id="rId3141" Type="http://schemas.openxmlformats.org/officeDocument/2006/relationships/hyperlink" Target="https://www.amazon.com/s?k=Thinkpad+Laptop&amp;amp;crid=2WTG9SRVNA357&amp;amp;sprefix=thinkpad+laptop%2Caps%2C109&amp;amp;linkCode=ll2&amp;amp;tag=buyitforlife08-20&amp;amp;linkId=2dafb47bfff4408e63041a00de81e7e7&amp;amp;language=en_US&amp;amp;ref_=as_li_ss_tl" TargetMode="External"/><Relationship Id="rId3144" Type="http://schemas.openxmlformats.org/officeDocument/2006/relationships/hyperlink" Target="https://www.amazon.com/s?k=Husqvarna+Gas+Hedge+Trimmers&amp;amp;crid=2IJFXGS0RO19H&amp;amp;sprefix=husqvarna+gas+hedge+trimmers%2Caps%2C136&amp;amp;linkCode=ll2&amp;amp;tag=buyitforlife08-20&amp;amp;linkId=ecdd6b4b93e62e4132d368fc17099895&amp;amp;language=en_US&amp;amp;ref_=as_li_ss_tl" TargetMode="External"/><Relationship Id="rId3143" Type="http://schemas.openxmlformats.org/officeDocument/2006/relationships/hyperlink" Target="https://www.amazon.com/s?k=Randolph+Engineering&amp;amp;crid=1DN8JLLQ1ERML&amp;amp;sprefix=randolph+engineering%2Caps%2C79&amp;amp;linkCode=ll2&amp;amp;tag=buyitforlife08-20&amp;amp;linkId=64422797ee3b862ab7c14f91d040f8dc&amp;amp;language=en_US&amp;amp;ref_=as_li_ss_tl" TargetMode="External"/><Relationship Id="rId3146" Type="http://schemas.openxmlformats.org/officeDocument/2006/relationships/hyperlink" Target="https://www.amazon.com/s?k=rhodia+notebooks&amp;amp;crid=RW2BIAIL5JCC&amp;amp;sprefix=Rhodia+n%2Caps%2C132&amp;amp;linkCode=ll2&amp;amp;tag=buyitforlife08-20&amp;amp;linkId=1b68e68092306f44116f01792a298e8b&amp;amp;language=en_US&amp;amp;ref_=as_li_ss_tl" TargetMode="External"/><Relationship Id="rId3145" Type="http://schemas.openxmlformats.org/officeDocument/2006/relationships/hyperlink" Target="https://www.amazon.com/s?k=%22De%27Longhi%22+oil+filled+space+heater&amp;amp;crid=11NKYITXNZ1RN&amp;amp;sprefix=de%27longhi+oil+filled+space+heater%2Caps%2C166&amp;amp;linkCode=ll2&amp;amp;tag=buyitforlife08-20&amp;amp;linkId=00651f88773d71cc71f390292208695b&amp;amp;language=en_US&amp;amp;ref_=as_li_ss_tl" TargetMode="External"/><Relationship Id="rId3148" Type="http://schemas.openxmlformats.org/officeDocument/2006/relationships/hyperlink" Target="https://www.amazon.com/s?k=Wilderness+Systems+Kayak&amp;amp;crid=39547N69LKQLV&amp;amp;sprefix=wilderness+systems+kayak%2Caps%2C107&amp;amp;linkCode=ll2&amp;amp;tag=buyitforlife08-20&amp;amp;linkId=6f26758df9fc7795e47b579f2d22b29b&amp;amp;language=en_US&amp;amp;ref_=as_li_ss_tl" TargetMode="External"/><Relationship Id="rId3147" Type="http://schemas.openxmlformats.org/officeDocument/2006/relationships/hyperlink" Target="https://www.amazon.com/s?k=%22Honda%22+Lawnmowers&amp;amp;crid=2KLHBVKHJ2V4B&amp;amp;sprefix=honda+lawnmowers%2Caps%2C99&amp;amp;linkCode=ll2&amp;amp;tag=buyitforlife08-20&amp;amp;linkId=2fc49c87f496bf877f44fce5175950ef&amp;amp;language=en_US&amp;amp;ref_=as_li_ss_tl" TargetMode="External"/><Relationship Id="rId3171" Type="http://schemas.openxmlformats.org/officeDocument/2006/relationships/hyperlink" Target="https://www.roguefitness.com/rogue-kettlebell-powder-coat" TargetMode="External"/><Relationship Id="rId3170" Type="http://schemas.openxmlformats.org/officeDocument/2006/relationships/hyperlink" Target="https://www.roguefitness.com/rogue-ohio-bar-black-oxide" TargetMode="External"/><Relationship Id="rId3173" Type="http://schemas.openxmlformats.org/officeDocument/2006/relationships/hyperlink" Target="https://www.amazon.com/s?k=Concept2+BikeErg+Exercise+Bike&amp;amp;crid=2Y8ONXD8ZQOT8&amp;amp;sprefix=concept2+bikeerg+exercise+bike+%2Caps%2C127&amp;amp;linkCode=ll2&amp;amp;tag=buyitforlife08-20&amp;amp;linkId=ea2533c45507ece4e618342047c506c6&amp;amp;language=en_US&amp;amp;ref_=as_li_ss_tl" TargetMode="External"/><Relationship Id="rId3172" Type="http://schemas.openxmlformats.org/officeDocument/2006/relationships/hyperlink" Target="https://www.amazon.com/s?k=%22Kettlebell+Kings%22+Powder+Coat+Kettlebells&amp;amp;crid=1R9RHRP9AI0G3&amp;amp;sprefix=kettlebell+kings+powder+coat+kettlebells%2Caps%2C92&amp;amp;linkCode=ll2&amp;amp;tag=buyitforlife08-20&amp;amp;linkId=69b9c20ad7e05c2c99db3575452222b1&amp;amp;language=en_US&amp;amp;ref_=as_li_ss_tl" TargetMode="External"/><Relationship Id="rId3175" Type="http://schemas.openxmlformats.org/officeDocument/2006/relationships/hyperlink" Target="https://gimetalusa.com/shop/collection/pizza-peels" TargetMode="External"/><Relationship Id="rId3174" Type="http://schemas.openxmlformats.org/officeDocument/2006/relationships/hyperlink" Target="https://www.amazon.com/s?k=Steelcase+%22Leap%22&amp;amp;crid=2YXYSNU3FBORT&amp;amp;sprefix=steelcase+leap+%2Caps%2C171&amp;amp;linkCode=ll2&amp;amp;tag=buyitforlife08-20&amp;amp;linkId=5bff0cbfa51a5b60cda8e812b0d15316&amp;amp;language=en_US&amp;amp;ref_=as_li_ss_tl" TargetMode="External"/><Relationship Id="rId3177" Type="http://schemas.openxmlformats.org/officeDocument/2006/relationships/hyperlink" Target="https://www.amazon.com/s?k=Hanwag+hiking+boots&amp;amp;crid=JL8UXH29J3XQ&amp;amp;sprefix=hanwag+hiking+boots%2Caps%2C174&amp;amp;linkCode=ll2&amp;amp;tag=buyitforlife08-20&amp;amp;linkId=0c3d86354af4f08a434c2da700248522&amp;amp;language=en_US&amp;amp;ref_=as_li_ss_tl" TargetMode="External"/><Relationship Id="rId3176" Type="http://schemas.openxmlformats.org/officeDocument/2006/relationships/hyperlink" Target="https://www.amazon.com/s?k=Hanwag+hiking+boots&amp;amp;crid=JL8UXH29J3XQ&amp;amp;sprefix=hanwag+hiking+boots%2Caps%2C174&amp;amp;linkCode=ll2&amp;amp;tag=buyitforlife08-20&amp;amp;linkId=0c3d86354af4f08a434c2da700248522&amp;amp;language=en_US&amp;amp;ref_=as_li_ss_tl" TargetMode="External"/><Relationship Id="rId3179" Type="http://schemas.openxmlformats.org/officeDocument/2006/relationships/hyperlink" Target="https://www.pendleton-usa.com/" TargetMode="External"/><Relationship Id="rId3178" Type="http://schemas.openxmlformats.org/officeDocument/2006/relationships/hyperlink" Target="https://www.llbean.ca/llb/shop/33381.html?CORECRD=true" TargetMode="External"/><Relationship Id="rId3160" Type="http://schemas.openxmlformats.org/officeDocument/2006/relationships/hyperlink" Target="https://www.amazon.com/s?k=%22shoei%22+motorcycle+helmets&amp;amp;crid=2J2L8A8SJH5NM&amp;amp;sprefix=shoei+motorcycle+helmets%2Caps%2C94&amp;amp;linkCode=ll2&amp;amp;tag=buyitforlife08-20&amp;amp;linkId=9cde580177e8668d99f3d08b070afa1c&amp;amp;language=en_US&amp;amp;ref_=as_li_ss_tl" TargetMode="External"/><Relationship Id="rId3162" Type="http://schemas.openxmlformats.org/officeDocument/2006/relationships/hyperlink" Target="https://www.amazon.com/s?k=all+american+1930+pressure+canner&amp;amp;crid=2EORS3UQOB1UH&amp;amp;sprefix=All+American+1930%2Caps%2C96&amp;amp;linkCode=ll2&amp;amp;tag=buyitforlife08-20&amp;amp;linkId=f22f56fbf91a78c658d694dc98846aa4&amp;amp;language=en_US&amp;amp;ref_=as_li_ss_tl" TargetMode="External"/><Relationship Id="rId3161" Type="http://schemas.openxmlformats.org/officeDocument/2006/relationships/hyperlink" Target="https://www.amazon.com/s?k=%22Sweet+Protection%22+helmets&amp;amp;crid=EZODX464VFKX&amp;amp;sprefix=sweet+protection+helmets%2Caps%2C91&amp;amp;linkCode=ll2&amp;amp;tag=buyitforlife08-20&amp;amp;linkId=2577c6da1d18b8263fda96cb4c4b736a&amp;amp;language=en_US&amp;amp;ref_=as_li_ss_tl" TargetMode="External"/><Relationship Id="rId3164" Type="http://schemas.openxmlformats.org/officeDocument/2006/relationships/hyperlink" Target="https://www.amazon.com/s?k=rawlings+heart+of+the+hide&amp;amp;crid=2L1FMDT7H5UGR&amp;amp;sprefix=rawlings+heart+of+the+hide%2Caps%2C92&amp;amp;linkCode=ll2&amp;amp;tag=buyitforlife08-20&amp;amp;linkId=05fbd1310b8c76476bff5f98496189c7&amp;amp;language=en_US&amp;amp;ref_=as_li_ss_tl" TargetMode="External"/><Relationship Id="rId3163" Type="http://schemas.openxmlformats.org/officeDocument/2006/relationships/hyperlink" Target="https://www.amazon.com/s?k=Fissler+vitavit+pressure+cooker&amp;amp;crid=3R7MT0W47K86P&amp;amp;sprefix=fissler+vitavit+pressure+cooker%2Caps%2C89&amp;amp;linkCode=ll2&amp;amp;tag=buyitforlife08-20&amp;amp;linkId=fa6c5ae0711c58146304765bd06011e0&amp;amp;language=en_US&amp;amp;ref_=as_li_ss_tl" TargetMode="External"/><Relationship Id="rId3166" Type="http://schemas.openxmlformats.org/officeDocument/2006/relationships/hyperlink" Target="https://www.amazon.com/s?k=nokona+baseball+gloves&amp;amp;crid=HE9M9D9XMJ6R&amp;amp;sprefix=Nokona%2Caps%2C120&amp;amp;linkCode=ll2&amp;amp;tag=buyitforlife08-20&amp;amp;linkId=ec3f9c1b0a9f7707671bd75b5a315df4&amp;amp;language=en_US&amp;amp;ref_=as_li_ss_tl" TargetMode="External"/><Relationship Id="rId3165" Type="http://schemas.openxmlformats.org/officeDocument/2006/relationships/hyperlink" Target="https://www.amazon.com/s?k=Wilson+A2000&amp;amp;crid=8FVAGY2IBMV&amp;amp;sprefix=wilson+a2000%2Caps%2C109&amp;amp;linkCode=ll2&amp;amp;tag=buyitforlife08-20&amp;amp;linkId=ad0281ffdb9751d55f78f89bd459bf09&amp;amp;language=en_US&amp;amp;ref_=as_li_ss_tl" TargetMode="External"/><Relationship Id="rId3168" Type="http://schemas.openxmlformats.org/officeDocument/2006/relationships/hyperlink" Target="https://www.amazon.com/s?k=NordicTrack+Commercial+1750+Treadmill&amp;amp;crid=DFSDJ5A4U9QV&amp;amp;sprefix=nordictrack+commercial+1750+treadmill%2Caps%2C89&amp;amp;linkCode=ll2&amp;amp;tag=buyitforlife08-20&amp;amp;linkId=b701a47a004a13a75bc79a7c41335c50&amp;amp;language=en_US&amp;amp;ref_=as_li_ss_tl" TargetMode="External"/><Relationship Id="rId3167" Type="http://schemas.openxmlformats.org/officeDocument/2006/relationships/hyperlink" Target="https://www.amazon.com/s?k=Bosch+Icon+Wiper+Blades&amp;amp;crid=1VPEC50XWS49C&amp;amp;sprefix=bosch+icon+wiper+blad%2Caps%2C121&amp;amp;linkCode=ll2&amp;amp;tag=buyitforlife08-20&amp;amp;linkId=c4c3fd86d6d210f7687f1238e771de0d&amp;amp;language=en_US&amp;amp;ref_=as_li_ss_tl" TargetMode="External"/><Relationship Id="rId3169" Type="http://schemas.openxmlformats.org/officeDocument/2006/relationships/hyperlink" Target="https://www.amazon.com/s?k=Concept2+RowErg+Rowing+Machine&amp;amp;crid=2BHXQSLX9K3V2&amp;amp;sprefix=concept2+rowerg+rowing+machine%2Caps%2C148&amp;amp;linkCode=ll2&amp;amp;tag=buyitforlife08-20&amp;amp;linkId=edc2d1f06c233ed920103f8b4441ff65&amp;amp;language=en_US&amp;amp;ref_=as_li_ss_tl" TargetMode="External"/><Relationship Id="rId2700" Type="http://schemas.openxmlformats.org/officeDocument/2006/relationships/hyperlink" Target="https://m.media-amazon.com/images/I/51a+KHXHiEL._AC_SL1500_.jpg" TargetMode="External"/><Relationship Id="rId2701" Type="http://schemas.openxmlformats.org/officeDocument/2006/relationships/hyperlink" Target="https://www.amazon.com/Tilley-Endurables-LTM5-Airflo-Unisex/dp/B0031QDK8O?&amp;amp;linkCode=ll1&amp;amp;tag=buyitforlife08-20&amp;amp;linkId=bef55bc53917882b464efeecd893379c&amp;amp;language=en_US&amp;amp;ref_=as_li_ss_tl" TargetMode="External"/><Relationship Id="rId2702" Type="http://schemas.openxmlformats.org/officeDocument/2006/relationships/hyperlink" Target="https://amzn.to/4nYOX9d" TargetMode="External"/><Relationship Id="rId2703" Type="http://schemas.openxmlformats.org/officeDocument/2006/relationships/hyperlink" Target="https://docs.google.com/document/d/1b3L1d6f8xu3kuCMJOALIGnseH5lYEJ5SsZADyllmYRI" TargetMode="External"/><Relationship Id="rId2704" Type="http://schemas.openxmlformats.org/officeDocument/2006/relationships/hyperlink" Target="https://docs.google.com/document/d/1wYqVa_KSM9PHm0HcI6lCcL4Nijr_-Q8B0_FJE8t-Rgc/edit" TargetMode="External"/><Relationship Id="rId2705" Type="http://schemas.openxmlformats.org/officeDocument/2006/relationships/hyperlink" Target="https://docs.google.com/document/d/1e_9cbIkmcA5FvAIMgGlmmHYye2UURsnnyZmFOzLso08/edit" TargetMode="External"/><Relationship Id="rId2706" Type="http://schemas.openxmlformats.org/officeDocument/2006/relationships/hyperlink" Target="https://docs.google.com/document/d/1kFl_5MMlR0HsWDgMftxBKdjDJzg7V4T290W1m2WBbZg/edit" TargetMode="External"/><Relationship Id="rId2707" Type="http://schemas.openxmlformats.org/officeDocument/2006/relationships/hyperlink" Target="https://docs.google.com/document/d/19_PnpH2lzCkSNzxrRTWYjMALlWz03smX-1TEy38jYCQ/edit" TargetMode="External"/><Relationship Id="rId2708" Type="http://schemas.openxmlformats.org/officeDocument/2006/relationships/hyperlink" Target="https://www.amazon.com/stores/Tilley/page/DDEDD42F-A99E-460D-8717-B6D2377996D8?lp_asin=B0031QDK8O&amp;ref_=ast_bln&amp;store_ref=bl_ast_dp_brandLogo_sto" TargetMode="External"/><Relationship Id="rId2709" Type="http://schemas.openxmlformats.org/officeDocument/2006/relationships/hyperlink" Target="https://m.media-amazon.com/images/I/51lrMMDk5-L._AC_SL1500_.jpg" TargetMode="External"/><Relationship Id="rId2720" Type="http://schemas.openxmlformats.org/officeDocument/2006/relationships/hyperlink" Target="https://amzn.to/47e1TAP" TargetMode="External"/><Relationship Id="rId2721" Type="http://schemas.openxmlformats.org/officeDocument/2006/relationships/hyperlink" Target="https://docs.google.com/document/d/1osH9b6UYACTDwXXF4ByW571g0IfZ3NdhYDuDZTL0H48" TargetMode="External"/><Relationship Id="rId2722" Type="http://schemas.openxmlformats.org/officeDocument/2006/relationships/hyperlink" Target="https://docs.google.com/document/d/1HIu23GDHjWyxs4YEF1aYt8MowisdO9YXJadqyD3O0sA/edit" TargetMode="External"/><Relationship Id="rId2723" Type="http://schemas.openxmlformats.org/officeDocument/2006/relationships/hyperlink" Target="https://docs.google.com/document/d/185M3ctrOHZelSRTsfProCDK3QVEejvdhdQ1eJgqQsao/edit" TargetMode="External"/><Relationship Id="rId2724" Type="http://schemas.openxmlformats.org/officeDocument/2006/relationships/hyperlink" Target="https://docs.google.com/document/d/1OMbPIjvisdTBoiWYBcmRLsE-5xpi-JeBZxSaJo2UXRc/edit" TargetMode="External"/><Relationship Id="rId2725" Type="http://schemas.openxmlformats.org/officeDocument/2006/relationships/hyperlink" Target="https://docs.google.com/document/d/1T42KnQDwXP8qsWaf_TRchlG5ZQxTj-uHseiknbnsfhs/edit" TargetMode="External"/><Relationship Id="rId2726" Type="http://schemas.openxmlformats.org/officeDocument/2006/relationships/hyperlink" Target="https://www.amazon.com/stores/OXO/page/58FC57D0-38D8-4C7B-ACEF-9C6CD042DED6?lp_asin=B0829N8C9G&amp;ref_=ast_bln&amp;store_ref=bl_ast_dp_brandLogo_sto" TargetMode="External"/><Relationship Id="rId2727" Type="http://schemas.openxmlformats.org/officeDocument/2006/relationships/hyperlink" Target="https://m.media-amazon.com/images/I/61GaZcd6ojL._AC_SL1500_.jpg" TargetMode="External"/><Relationship Id="rId2728" Type="http://schemas.openxmlformats.org/officeDocument/2006/relationships/hyperlink" Target="https://www.amazon.com/ExOfficio-Give-N-Go-Boxer-Charcoal-Medium/dp/B001M0MMYO?&amp;amp;linkCode=ll1&amp;amp;tag=buyitforlife08-20&amp;amp;linkId=599a635f4c71d22b6cc65cd18a2b3c22&amp;amp;language=en_US&amp;amp;ref_=as_li_ss_tl" TargetMode="External"/><Relationship Id="rId2729" Type="http://schemas.openxmlformats.org/officeDocument/2006/relationships/hyperlink" Target="https://amzn.to/4hgaFTz" TargetMode="External"/><Relationship Id="rId2710" Type="http://schemas.openxmlformats.org/officeDocument/2006/relationships/hyperlink" Target="https://www.amazon.com/Milwaukee-48-22-1901F-Stripping-Compartment-48-22-1901/dp/B00KECDLOG?&amp;amp;linkCode=ll1&amp;amp;tag=buyitforlife08-20&amp;amp;linkId=b46ab3fe656cda2e0e6345f662b0a18f&amp;amp;language=en_US&amp;amp;ref_=as_li_ss_tl" TargetMode="External"/><Relationship Id="rId2711" Type="http://schemas.openxmlformats.org/officeDocument/2006/relationships/hyperlink" Target="https://amzn.to/46UeFFM" TargetMode="External"/><Relationship Id="rId2712" Type="http://schemas.openxmlformats.org/officeDocument/2006/relationships/hyperlink" Target="https://docs.google.com/document/d/1C5AjI1jBHou-T79Nmq45F221HmPWeteetcdi2-kqzTY" TargetMode="External"/><Relationship Id="rId2713" Type="http://schemas.openxmlformats.org/officeDocument/2006/relationships/hyperlink" Target="https://docs.google.com/document/d/1v3QKaqbeLlsi_FX0lUz6S8IPkAZ6l7g-FuHPC6_MVio/edit" TargetMode="External"/><Relationship Id="rId2714" Type="http://schemas.openxmlformats.org/officeDocument/2006/relationships/hyperlink" Target="https://docs.google.com/document/d/1AXVbcWMXqBGkYt3VI0KY-NzWgLc8Edhaz-_wr2g5OIE/edit" TargetMode="External"/><Relationship Id="rId2715" Type="http://schemas.openxmlformats.org/officeDocument/2006/relationships/hyperlink" Target="https://docs.google.com/document/d/1J5oG04AXug9hRuORYEossJJbKwtHa-DEm73qeLl0gp8/edit" TargetMode="External"/><Relationship Id="rId2716" Type="http://schemas.openxmlformats.org/officeDocument/2006/relationships/hyperlink" Target="https://docs.google.com/document/d/1xYEBQzgNA5CywO8asuInGPUAWkOeZTTIRzrGfT8ptj0/edit" TargetMode="External"/><Relationship Id="rId2717" Type="http://schemas.openxmlformats.org/officeDocument/2006/relationships/hyperlink" Target="https://www.amazon.com/Milwaukee/b/ref=bl_dp_s_web_21586670011?ie=UTF8&amp;node=21586670011&amp;field-lbr_brands_browse-bin=Milwaukee" TargetMode="External"/><Relationship Id="rId2718" Type="http://schemas.openxmlformats.org/officeDocument/2006/relationships/hyperlink" Target="https://m.media-amazon.com/images/I/712Bxk1Q3jL._AC_SL1500_.jpg" TargetMode="External"/><Relationship Id="rId2719" Type="http://schemas.openxmlformats.org/officeDocument/2006/relationships/hyperlink" Target="https://www.amazon.com/OXO-Grips-Stainless-Steel-Dispenser/dp/B0829N8C9G?&amp;amp;linkCode=ll1&amp;amp;tag=buyitforlife08-20&amp;amp;linkId=6042e12ba73de730f3ecb2f4efd2965d&amp;amp;language=en_US&amp;amp;ref_=as_li_ss_tl" TargetMode="External"/><Relationship Id="rId1455" Type="http://schemas.openxmlformats.org/officeDocument/2006/relationships/hyperlink" Target="https://docs.google.com/document/d/1t4p4MvxGmexqYHQCx4yeHDjVZeGzqRGry48qPHFFAe0/edit" TargetMode="External"/><Relationship Id="rId2786" Type="http://schemas.openxmlformats.org/officeDocument/2006/relationships/hyperlink" Target="https://docs.google.com/document/d/1P-bSQr66hcvZdufHrWQ6Yy5pz0FwzLlAmzcxVmIsl7k/edit" TargetMode="External"/><Relationship Id="rId1456" Type="http://schemas.openxmlformats.org/officeDocument/2006/relationships/hyperlink" Target="https://www.amazon.com/KINU/b/ref=bl_dp_s_web_120720831011?ie=UTF8&amp;node=120720831011&amp;field-lbr_brands_browse-bin=KINU" TargetMode="External"/><Relationship Id="rId2787" Type="http://schemas.openxmlformats.org/officeDocument/2006/relationships/hyperlink" Target="https://docs.google.com/document/d/17lhJpJFKHA6V2mTUewCDIx233o4Q4Q5BTdnkbgwiiuc/edit" TargetMode="External"/><Relationship Id="rId1457" Type="http://schemas.openxmlformats.org/officeDocument/2006/relationships/hyperlink" Target="https://m.media-amazon.com/images/I/610UHPWx2DL._AC_SL1500_.jpg" TargetMode="External"/><Relationship Id="rId2788" Type="http://schemas.openxmlformats.org/officeDocument/2006/relationships/hyperlink" Target="https://www.amazon.com/stores/DEWALT/page/69079407-0204-4E31-BC82-4014894B3667?is_byline_deeplink=true&amp;deeplink=69079407-0204-4E31-BC82-4014894B3667&amp;redirect_store_id=69079407-0204-4E31-BC82-4014894B3667&amp;lp_asin=B00540JS7C&amp;ref_=ast_bln&amp;store_ref=bl_ast_dp_brandLogo_sto" TargetMode="External"/><Relationship Id="rId1458" Type="http://schemas.openxmlformats.org/officeDocument/2006/relationships/hyperlink" Target="https://www.buyitforlifeproducts.com/?post_type=bifl-product&amp;p=6398" TargetMode="External"/><Relationship Id="rId2789" Type="http://schemas.openxmlformats.org/officeDocument/2006/relationships/hyperlink" Target="https://m.media-amazon.com/images/I/81TEyIBP20L._AC_SL1500_.jpg" TargetMode="External"/><Relationship Id="rId1459" Type="http://schemas.openxmlformats.org/officeDocument/2006/relationships/hyperlink" Target="https://www.amazon.com/Robot-Coupe-R101-CLR-Polycarbonate/dp/B0071WU3QG/ref=sr_1_4?crid=7O0HYN9EQJFG&amp;dib=eyJ2IjoiMSJ9.B6OYK27Ld30vuwVYfWdxX0tW2lef-UsFenUUnQPqMiae4yCFgxPkl_Lk9d74H6rpiTYLVZ2PXn92KaeH-qF1v-Ld95qSBqJNt1UlLSjzbk673A0lBT57dH0ZMI23AqTESu14uwVxkF-Z62L3vw3CNpH_ozmeomiplVZearLI3mizrhgaQoSlki4wnMkz34LB1HAe7AcogxWRMjF4wir9W_nR2tYtUDL-1qHs3HGBK2s.Yji1kK8YR1zJV1fOy310jnKlVz0wznrhWxxsM5H1iNo&amp;dib_tag=se&amp;keywords=Robot+Coupe+Food+Processor&amp;qid=1754680146&amp;sprefix=robot+coupe+food+processor%2Caps%2C643&amp;sr=8-4" TargetMode="External"/><Relationship Id="rId629" Type="http://schemas.openxmlformats.org/officeDocument/2006/relationships/hyperlink" Target="https://docs.google.com/document/d/1mI5A707lTYy5UZVF3J0zFRzWI55YNK--kTgNheIrsdA/edit" TargetMode="External"/><Relationship Id="rId624" Type="http://schemas.openxmlformats.org/officeDocument/2006/relationships/hyperlink" Target="https://m.media-amazon.com/images/I/81MDsfesuVL._AC_SL1500_.jpg" TargetMode="External"/><Relationship Id="rId623" Type="http://schemas.openxmlformats.org/officeDocument/2006/relationships/hyperlink" Target="https://www.amazon.com/stores/REXBETI/page/0120C91A-851E-40E7-9D22-F5D5F750702F?is_byline_deeplink=true&amp;deeplink=BE6D1BD7-390E-47D3-AD7E-42CB41F400E2&amp;redirect_store_id=0120C91A-851E-40E7-9D22-F5D5F750702F&amp;lp_asin=B07MVW7CLM&amp;ref_=ast_bln&amp;store_ref=bl_ast_dp_brandLogo_sto" TargetMode="External"/><Relationship Id="rId622" Type="http://schemas.openxmlformats.org/officeDocument/2006/relationships/hyperlink" Target="https://docs.google.com/document/d/1rDC_ugsHaZNcpgKH5n3U_hPUQgnWhFLgbDHze2RLr_w/edit" TargetMode="External"/><Relationship Id="rId621" Type="http://schemas.openxmlformats.org/officeDocument/2006/relationships/hyperlink" Target="https://rexbetitools.com/collections/frontpage" TargetMode="External"/><Relationship Id="rId628" Type="http://schemas.openxmlformats.org/officeDocument/2006/relationships/hyperlink" Target="https://docs.google.com/document/d/1GmttlHnF-H_3Eec5hHPegMg9kj__zemOZauvmYdnqg4/edit" TargetMode="External"/><Relationship Id="rId627" Type="http://schemas.openxmlformats.org/officeDocument/2006/relationships/hyperlink" Target="https://docs.google.com/document/d/1HxDJThIoGPpssJwOOJReoosbYPfNiBMLScKVs8U5lK0" TargetMode="External"/><Relationship Id="rId626" Type="http://schemas.openxmlformats.org/officeDocument/2006/relationships/hyperlink" Target="https://amzn.to/47iotd4" TargetMode="External"/><Relationship Id="rId625" Type="http://schemas.openxmlformats.org/officeDocument/2006/relationships/hyperlink" Target="https://www.amazon.com/dp/B000F3DUW2" TargetMode="External"/><Relationship Id="rId2780" Type="http://schemas.openxmlformats.org/officeDocument/2006/relationships/hyperlink" Target="https://m.media-amazon.com/images/I/81mAKfNckYL._AC_SL1500_.jpg" TargetMode="External"/><Relationship Id="rId1450" Type="http://schemas.openxmlformats.org/officeDocument/2006/relationships/hyperlink" Target="https://amzn.to/4mj5Muo" TargetMode="External"/><Relationship Id="rId2781" Type="http://schemas.openxmlformats.org/officeDocument/2006/relationships/hyperlink" Target="https://www.amazon.com/DEWALT-DWS780-12-Inch-Sliding-Compound/dp/B00540JS7C?&amp;amp;linkCode=ll1&amp;amp;tag=buyitforlife08-20&amp;amp;linkId=a8bddfc8c95308235a539317c24be815&amp;amp;language=en_US&amp;amp;ref_=as_li_ss_tl" TargetMode="External"/><Relationship Id="rId620" Type="http://schemas.openxmlformats.org/officeDocument/2006/relationships/hyperlink" Target="https://docs.google.com/document/d/18_USWtghdT2eNcoidzb7de8aFDgOUH_4_smcpIjL8_w/edit" TargetMode="External"/><Relationship Id="rId1451" Type="http://schemas.openxmlformats.org/officeDocument/2006/relationships/hyperlink" Target="https://docs.google.com/document/d/1vFO6y7df1z7j4PgBLaOrshYuiOXeFeCRcWPRYF0f29w" TargetMode="External"/><Relationship Id="rId2782" Type="http://schemas.openxmlformats.org/officeDocument/2006/relationships/hyperlink" Target="https://amzn.to/4qmUDLR" TargetMode="External"/><Relationship Id="rId1452" Type="http://schemas.openxmlformats.org/officeDocument/2006/relationships/hyperlink" Target="https://docs.google.com/document/d/1YgWAn1C97gJj-d3F5iTKoBCTbT5G5m3YGchHJAlmihc/edit" TargetMode="External"/><Relationship Id="rId2783" Type="http://schemas.openxmlformats.org/officeDocument/2006/relationships/hyperlink" Target="https://docs.google.com/document/d/1HrmaVuluRqHM4LI05cIc3MAMN-lPcb55-2Jkihmrxv8" TargetMode="External"/><Relationship Id="rId1453" Type="http://schemas.openxmlformats.org/officeDocument/2006/relationships/hyperlink" Target="https://docs.google.com/document/d/11-9WkkpiBezxrXkgvMlqtplBiBEOZDmzT035S8Mm674/edit" TargetMode="External"/><Relationship Id="rId2784" Type="http://schemas.openxmlformats.org/officeDocument/2006/relationships/hyperlink" Target="https://docs.google.com/document/d/1cByVy5gfu1t-Xi5xxNS7QxiL6mbSSikiSsLt8dPO1KM/edit" TargetMode="External"/><Relationship Id="rId1454" Type="http://schemas.openxmlformats.org/officeDocument/2006/relationships/hyperlink" Target="https://kinu-grinders.jp/" TargetMode="External"/><Relationship Id="rId2785" Type="http://schemas.openxmlformats.org/officeDocument/2006/relationships/hyperlink" Target="https://docs.google.com/document/d/1QRm8UYZuTpcruDbk_9pfwmxcdSPIdkMyrzcjbqcb8qU/edit" TargetMode="External"/><Relationship Id="rId1444" Type="http://schemas.openxmlformats.org/officeDocument/2006/relationships/hyperlink" Target="https://www.baratza.com/en-us" TargetMode="External"/><Relationship Id="rId2775" Type="http://schemas.openxmlformats.org/officeDocument/2006/relationships/hyperlink" Target="https://docs.google.com/document/d/1TDVCQzvHA_KhNoTfDouQQKnhN-tfLuKwKM9BxzY4avk/edit" TargetMode="External"/><Relationship Id="rId1445" Type="http://schemas.openxmlformats.org/officeDocument/2006/relationships/hyperlink" Target="https://docs.google.com/document/d/1QfWROGudD3QXSPQ4DwMHeaXaIZ1SmxgUCMrga4enpdM/edit" TargetMode="External"/><Relationship Id="rId2776" Type="http://schemas.openxmlformats.org/officeDocument/2006/relationships/hyperlink" Target="https://docs.google.com/document/d/1qAYGsFhpPtjn9zr9q6xVIM_igS3i4xMB8ffeOdB_qPA/edit" TargetMode="External"/><Relationship Id="rId1446" Type="http://schemas.openxmlformats.org/officeDocument/2006/relationships/hyperlink" Target="https://www.amazon.com/stores/Baratza/page/30795777-B8D4-4308-A92E-74B5B4D2FFDA?is_byline_deeplink=true&amp;deeplink=30795777-B8D4-4308-A92E-74B5B4D2FFDA&amp;redirect_store_id=30795777-B8D4-4308-A92E-74B5B4D2FFDA&amp;lp_asin=B007F183LK&amp;ref_=ast_bln&amp;store_ref=bl_ast_dp_brandLogo_sto" TargetMode="External"/><Relationship Id="rId2777" Type="http://schemas.openxmlformats.org/officeDocument/2006/relationships/hyperlink" Target="https://docs.google.com/document/d/1W0YTgx5xiLAKAO8Gd4vbVoP20dlCPdp1tGXfYVeaUU4/edit" TargetMode="External"/><Relationship Id="rId1447" Type="http://schemas.openxmlformats.org/officeDocument/2006/relationships/hyperlink" Target="https://m.media-amazon.com/images/I/51RV+DAkEVL._AC_SL1300_.jpg" TargetMode="External"/><Relationship Id="rId2778" Type="http://schemas.openxmlformats.org/officeDocument/2006/relationships/hyperlink" Target="https://docs.google.com/document/d/1qFInxpD_johVF8MmKRPeVuy_fTzlNKqKlTepZyAOqYQ/edit" TargetMode="External"/><Relationship Id="rId1448" Type="http://schemas.openxmlformats.org/officeDocument/2006/relationships/hyperlink" Target="https://www.buyitforlifeproducts.com/?post_type=bifl-product&amp;p=6387" TargetMode="External"/><Relationship Id="rId2779" Type="http://schemas.openxmlformats.org/officeDocument/2006/relationships/hyperlink" Target="https://www.amazon.com/stores/ChampionPowerEquipment/page/4902C0FF-8A83-4970-8284-A925777C6DB2?is_byline_deeplink=true&amp;deeplink=4AEBD1AF-2E90-4D1A-9C21-20AE9EFE6914&amp;redirect_store_id=4902C0FF-8A83-4970-8284-A925777C6DB2&amp;lp_asin=B0160WN17K&amp;ref_=ast_bln&amp;store_ref=bl_ast_dp_brandLogo_sto" TargetMode="External"/><Relationship Id="rId1449" Type="http://schemas.openxmlformats.org/officeDocument/2006/relationships/hyperlink" Target="https://www.amazon.com/Kinu-Grinders-40-201002-M47-Simplicity/dp/B0CBS9DP69/ref=sr_1_5?crid=2JUEYQUHSNH08&amp;dib=eyJ2IjoiMSJ9.bHxqI1uXkGW93VKcYgYIH4GR9Nh1JqA-3eZHgNLSM2BSRO7o41xS-x5mVQXvI5bTrkW5kRdeXwoyHozQglN6dj3BufmQ3hBtbzAXM59NdwTAUWglIcrqcm6TX30GENcp6A_1tz05v4MHp18k_lnqZ3JnEcHpelb5RtUaB-VLmEymzbQFf1HqnWwDLIHu1j6lbNcc3TohlU3IToVHgngV8oNcWDF-yhjGKaIMhncj3kwyy1ZbDa-mGZ78fRBa4vMkWm1bqplV3VMmXFw7D60NUCWm3er7Ejg-Ngk2OsHm73A.jgjegmYvOMhmJm7-KAkHGqIICs_Xa7gQGoMiK20JMd0&amp;dib_tag=se&amp;keywords=Kinu+M47+Classic+Manual+Coffee+Grinder&amp;qid=1754680070&amp;sprefix=kinu+m47+classic+manual+coffee+grinder%2Caps%2C644&amp;sr=8-5" TargetMode="External"/><Relationship Id="rId619" Type="http://schemas.openxmlformats.org/officeDocument/2006/relationships/hyperlink" Target="https://docs.google.com/document/d/1M4gLN1j-IsoM0iB3bOOZzB6Ppqct81ECR0VhJrtFfGI/edit" TargetMode="External"/><Relationship Id="rId618" Type="http://schemas.openxmlformats.org/officeDocument/2006/relationships/hyperlink" Target="https://docs.google.com/document/d/1MBA6g-G4Q_WZVZECoXuj_Kz-S30PSzLSDF4tX5wDrag/edit" TargetMode="External"/><Relationship Id="rId613" Type="http://schemas.openxmlformats.org/officeDocument/2006/relationships/hyperlink" Target="https://www.amazon.com/stores/2x4+Basics/page/667812D1-CAC6-44F9-A718-6B3E275B1DC6?is_byline_deeplink=true&amp;deeplink=667812D1-CAC6-44F9-A718-6B3E275B1DC6&amp;redirect_store_id=667812D1-CAC6-44F9-A718-6B3E275B1DC6&amp;lp_asin=B0030BIROM&amp;ref_=ast_bln&amp;store_ref=bl_ast_dp_brandLogo_sto" TargetMode="External"/><Relationship Id="rId612" Type="http://schemas.openxmlformats.org/officeDocument/2006/relationships/hyperlink" Target="https://docs.google.com/document/d/1z6l0f_aPUzvBo-URc52B9h07U1a6_wIQx_S6DK4wcjc/edit" TargetMode="External"/><Relationship Id="rId611" Type="http://schemas.openxmlformats.org/officeDocument/2006/relationships/hyperlink" Target="https://hopkinsmfg.com" TargetMode="External"/><Relationship Id="rId610" Type="http://schemas.openxmlformats.org/officeDocument/2006/relationships/hyperlink" Target="https://docs.google.com/document/d/1JRhgfxK7PM-_hKNeqc4ZL0LtkXlWSib0e0Fq_RgjeMM/edit" TargetMode="External"/><Relationship Id="rId617" Type="http://schemas.openxmlformats.org/officeDocument/2006/relationships/hyperlink" Target="https://docs.google.com/document/d/1howaALNk8P3ID3XIpYQSb41DOB72n8zqJb-7wAKsaKQ" TargetMode="External"/><Relationship Id="rId616" Type="http://schemas.openxmlformats.org/officeDocument/2006/relationships/hyperlink" Target="https://amzn.to/4lBgfAB" TargetMode="External"/><Relationship Id="rId615" Type="http://schemas.openxmlformats.org/officeDocument/2006/relationships/hyperlink" Target="https://www.amazon.com/dp/B07MVW7CLM" TargetMode="External"/><Relationship Id="rId614" Type="http://schemas.openxmlformats.org/officeDocument/2006/relationships/hyperlink" Target="https://m.media-amazon.com/images/I/71VVY7wP8TL._AC_SL1500_.jpg" TargetMode="External"/><Relationship Id="rId2770" Type="http://schemas.openxmlformats.org/officeDocument/2006/relationships/hyperlink" Target="https://www.amazon.com/s/ref=bl_dp_s_web_0?ie=UTF8&amp;search-alias=aps&amp;field-keywords=Gr%C3%A4nsfors+Bruks" TargetMode="External"/><Relationship Id="rId1440" Type="http://schemas.openxmlformats.org/officeDocument/2006/relationships/hyperlink" Target="https://docs.google.com/document/d/14_tS5mt4Mn0RcDXiJF2TWfM2aMRl2-Qri_-LHHIpHE0" TargetMode="External"/><Relationship Id="rId2771" Type="http://schemas.openxmlformats.org/officeDocument/2006/relationships/hyperlink" Target="https://m.media-amazon.com/images/I/716i71zNkfL._AC_SL1500_.jpg" TargetMode="External"/><Relationship Id="rId1441" Type="http://schemas.openxmlformats.org/officeDocument/2006/relationships/hyperlink" Target="https://docs.google.com/document/d/135ReLnuW0Np0w19pudtEgUNmS0h3Ir177wGsmy2FMJI/edit" TargetMode="External"/><Relationship Id="rId2772" Type="http://schemas.openxmlformats.org/officeDocument/2006/relationships/hyperlink" Target="https://www.amazon.com/Champion-25-Ton-Horizontal-Vertical-Splitter/dp/B0160WN17K?th=1&amp;amp;linkCode=ll1&amp;amp;tag=buyitforlife08-20&amp;amp;linkId=3e03791cb204f6a30b863a8f63598295&amp;amp;language=en_US&amp;amp;ref_=as_li_ss_tl" TargetMode="External"/><Relationship Id="rId1442" Type="http://schemas.openxmlformats.org/officeDocument/2006/relationships/hyperlink" Target="https://docs.google.com/document/d/1DL1NsMHbcDU40_eKljFE_IRC1abIrmK9psULPQTNQAg/edit" TargetMode="External"/><Relationship Id="rId2773" Type="http://schemas.openxmlformats.org/officeDocument/2006/relationships/hyperlink" Target="https://amzn.to/42LoiUH" TargetMode="External"/><Relationship Id="rId1443" Type="http://schemas.openxmlformats.org/officeDocument/2006/relationships/hyperlink" Target="https://docs.google.com/document/d/15e1zFktRuzC2Rdm13YTpGV2S2SgCudIrl2XHxSppcGg/edit" TargetMode="External"/><Relationship Id="rId2774" Type="http://schemas.openxmlformats.org/officeDocument/2006/relationships/hyperlink" Target="https://docs.google.com/document/d/1LHWhm2hsAkkUkCOInwNFxvE0Q2N0NtcR0OtSPFgR-pI" TargetMode="External"/><Relationship Id="rId1477" Type="http://schemas.openxmlformats.org/officeDocument/2006/relationships/hyperlink" Target="https://www.amazon.com/stores/LibertyTabletop/page/06A7F57B-1EAF-49BB-845D-FDE7DF450AA5?is_byline_deeplink=true&amp;deeplink=9750047B-B6AE-4C55-8F0C-CFAAD9991CB6&amp;redirect_store_id=06A7F57B-1EAF-49BB-845D-FDE7DF450AA5&amp;lp_asin=B017UNUAI6&amp;ref_=ast_bln&amp;store_ref=bl_ast_dp_brandLogo_sto" TargetMode="External"/><Relationship Id="rId1478" Type="http://schemas.openxmlformats.org/officeDocument/2006/relationships/hyperlink" Target="https://m.media-amazon.com/images/I/71MGl1WaWiL._AC_SL1500_.jpg" TargetMode="External"/><Relationship Id="rId1479" Type="http://schemas.openxmlformats.org/officeDocument/2006/relationships/hyperlink" Target="https://www.buyitforlifeproducts.com/?post_type=bifl-product&amp;p=6414" TargetMode="External"/><Relationship Id="rId646" Type="http://schemas.openxmlformats.org/officeDocument/2006/relationships/hyperlink" Target="https://amzn.to/45kG9lO" TargetMode="External"/><Relationship Id="rId645" Type="http://schemas.openxmlformats.org/officeDocument/2006/relationships/hyperlink" Target="https://www.amazon.com/dp/B00VA5HG0Q" TargetMode="External"/><Relationship Id="rId644" Type="http://schemas.openxmlformats.org/officeDocument/2006/relationships/hyperlink" Target="https://m.media-amazon.com/images/I/51cCw+yG9BL._AC_SL1500_.jpg" TargetMode="External"/><Relationship Id="rId643" Type="http://schemas.openxmlformats.org/officeDocument/2006/relationships/hyperlink" Target="https://www.amazon.com/stores/Hario/page/BB8ACFCF-67B8-4932-AC01-30172390D0D9?is_byline_deeplink=true&amp;deeplink=5319F00C-5F79-447A-A9FB-87AF0D8975FF&amp;redirect_store_id=BB8ACFCF-67B8-4932-AC01-30172390D0D9&amp;lp_asin=B000P4D5HG&amp;ref_=ast_bln&amp;store_ref=bl_ast_dp_brandLogo_sto" TargetMode="External"/><Relationship Id="rId649" Type="http://schemas.openxmlformats.org/officeDocument/2006/relationships/hyperlink" Target="https://docs.google.com/document/d/1FE2jkegeRlM9ld1SLgGAaBPiWEXkp8JoPf-5VxZMyWM/edit" TargetMode="External"/><Relationship Id="rId648" Type="http://schemas.openxmlformats.org/officeDocument/2006/relationships/hyperlink" Target="https://docs.google.com/document/d/1oohfvQA771Lr6TqxBbcJN0wC3wYruPobR5vHhWp4jMA/edit" TargetMode="External"/><Relationship Id="rId647" Type="http://schemas.openxmlformats.org/officeDocument/2006/relationships/hyperlink" Target="https://docs.google.com/document/d/13Nptewux_EHiCJ22d0JNaWGbPBeMmAO6XDRJ26I4lPQ" TargetMode="External"/><Relationship Id="rId1470" Type="http://schemas.openxmlformats.org/officeDocument/2006/relationships/hyperlink" Target="https://www.amazon.com/Liberty-Tabletop-Annapolis-Flatware-stainless/dp/B017UNUAI6/ref=sr_1_6?crid=3KGFUU51I4KXN&amp;dib=eyJ2IjoiMSJ9.F6LXZgQN_tMHhVL6fD0b8hnypz0wP05eCEgz801Mqv27565FKe09GRDXhMiZn0dq20w4kLdX2yUMnhxCQU8NAB5NcEGxKH3klDEEnPjRMXTSeJqqaLSZ5xDTOmqdJhZPAjX31B8sarhfwZlX4iAVC-P15YGhGh72g8VlnERz9BYUJyCfeepn26CRH_rPsi0SfawMU7CAxX7BH7ZHhxQ0uLhhxkgTM7viuoT4EOo5ZCZoJSolUWA85Hon39q4Tzc4r3AXaFJJaz8dYRVvbjaN9Q7T_g6zpHF42KEin5Zy1ew.tTmGrxkiX71ZiVUgERpDM1lHnln665DJKML-x13pMTY&amp;dib_tag=se&amp;keywords=Liberty+Tabletop+Flatware&amp;qid=1754680297&amp;sprefix=liberty+tabletop+flatware%2Caps%2C951&amp;sr=8-6" TargetMode="External"/><Relationship Id="rId1471" Type="http://schemas.openxmlformats.org/officeDocument/2006/relationships/hyperlink" Target="https://amzn.to/41tcvJW" TargetMode="External"/><Relationship Id="rId1472" Type="http://schemas.openxmlformats.org/officeDocument/2006/relationships/hyperlink" Target="https://docs.google.com/document/d/1MXyh0OfDE3oW5TphcyCIsKWDK5Ri8McKXLs1V3ch8W4" TargetMode="External"/><Relationship Id="rId642" Type="http://schemas.openxmlformats.org/officeDocument/2006/relationships/hyperlink" Target="https://docs.google.com/document/d/1hBP99CwY4LT-qrc8ArvSYckZQ7EQf4e_DOgusfUHdiU/edit" TargetMode="External"/><Relationship Id="rId1473" Type="http://schemas.openxmlformats.org/officeDocument/2006/relationships/hyperlink" Target="https://docs.google.com/document/d/1pe-dhAS3l_w9KWBTiwf07GP0C4KpcoYDIGrjeXu93rY/edit" TargetMode="External"/><Relationship Id="rId641" Type="http://schemas.openxmlformats.org/officeDocument/2006/relationships/hyperlink" Target="https://www.hario-europe.com/" TargetMode="External"/><Relationship Id="rId1474" Type="http://schemas.openxmlformats.org/officeDocument/2006/relationships/hyperlink" Target="https://docs.google.com/document/d/1rOsPofRyNz7k5cvUg0r0J5RqBe22dqC2i9IrbIWW2NM/edit" TargetMode="External"/><Relationship Id="rId640" Type="http://schemas.openxmlformats.org/officeDocument/2006/relationships/hyperlink" Target="https://docs.google.com/document/d/18AwqRs49bj2QGh4dSudRGWAbjf8un9JWtcnUE6qrJdU/edit" TargetMode="External"/><Relationship Id="rId1475" Type="http://schemas.openxmlformats.org/officeDocument/2006/relationships/hyperlink" Target="https://docs.google.com/document/d/1-D2rxF2bpuvARxSNtJoc6InOaSQorJDMJu6gSjS7A_8/edit" TargetMode="External"/><Relationship Id="rId1476" Type="http://schemas.openxmlformats.org/officeDocument/2006/relationships/hyperlink" Target="https://docs.google.com/document/d/1ZqAKis5ylcztXKH4Dih7RnI1FbDCoTplhXgrfkLJGjw/edit" TargetMode="External"/><Relationship Id="rId1466" Type="http://schemas.openxmlformats.org/officeDocument/2006/relationships/hyperlink" Target="https://docs.google.com/document/d/1FhT8yIAI57cmLDh3irTAje0oJe52PrYJUr_EvFbBYxo/edit" TargetMode="External"/><Relationship Id="rId2797" Type="http://schemas.openxmlformats.org/officeDocument/2006/relationships/hyperlink" Target="https://www.amazon.com/stores/SawStop/page/0917F94B-B727-4631-A0C5-C35E8CEFC855?lp_asin=B0D9KZHS3G&amp;ref_=ast_bln&amp;store_ref=bl_ast_dp_brandLogo_sto" TargetMode="External"/><Relationship Id="rId1467" Type="http://schemas.openxmlformats.org/officeDocument/2006/relationships/hyperlink" Target="https://www.amazon.com/stores/RobotCoupe/page/81EC35D9-1421-4FF7-A079-F8AC917AA702?lp_asin=B0071WU3QG&amp;ref_=ast_bln&amp;store_ref=bl_ast_dp_brandLogo_sto" TargetMode="External"/><Relationship Id="rId2798" Type="http://schemas.openxmlformats.org/officeDocument/2006/relationships/hyperlink" Target="https://m.media-amazon.com/images/I/61LZq8vNKUL._AC_SL1500_.jpg" TargetMode="External"/><Relationship Id="rId1468" Type="http://schemas.openxmlformats.org/officeDocument/2006/relationships/hyperlink" Target="https://m.media-amazon.com/images/I/71PA2TPX87L._AC_SL1500_.jpg" TargetMode="External"/><Relationship Id="rId2799" Type="http://schemas.openxmlformats.org/officeDocument/2006/relationships/hyperlink" Target="https://www.amazon.com/SawStop-JSS-120A60-Jobsite-Mobile-Assembly/dp/B07WV5X277?&amp;amp;linkCode=ll1&amp;amp;tag=buyitforlife08-20&amp;amp;linkId=5674359325bb1332076fc3e9361761ce&amp;amp;language=en_US&amp;amp;ref_=as_li_ss_tl" TargetMode="External"/><Relationship Id="rId1469" Type="http://schemas.openxmlformats.org/officeDocument/2006/relationships/hyperlink" Target="https://www.buyitforlifeproducts.com/?post_type=bifl-product&amp;p=6404" TargetMode="External"/><Relationship Id="rId635" Type="http://schemas.openxmlformats.org/officeDocument/2006/relationships/hyperlink" Target="https://www.amazon.com/dp/B000P4D5HG" TargetMode="External"/><Relationship Id="rId634" Type="http://schemas.openxmlformats.org/officeDocument/2006/relationships/hyperlink" Target="https://m.media-amazon.com/images/I/512brthZlTL._AC_SL1500_.jpg" TargetMode="External"/><Relationship Id="rId633" Type="http://schemas.openxmlformats.org/officeDocument/2006/relationships/hyperlink" Target="https://www.amazon.com/stores/Fiskars/page/1D2A0DDE-57D0-4030-8B1F-5C33E3A4A94F?is_byline_deeplink=true&amp;deeplink=75743C24-5995-4766-BE26-F1E6487E6FE5&amp;redirect_store_id=1D2A0DDE-57D0-4030-8B1F-5C33E3A4A94F&amp;lp_asin=B000F3DUW2&amp;ref_=ast_bln&amp;store_ref=bl_ast_dp_brandLogo_sto" TargetMode="External"/><Relationship Id="rId632" Type="http://schemas.openxmlformats.org/officeDocument/2006/relationships/hyperlink" Target="https://docs.google.com/document/d/12SwTV15ObARJrKQaLfe6VdJ3Q7WeIHDr5e8fLEvI_2E/edit" TargetMode="External"/><Relationship Id="rId639" Type="http://schemas.openxmlformats.org/officeDocument/2006/relationships/hyperlink" Target="https://docs.google.com/document/d/1wZXOuLugK1FQGzTniA7b4OWo37Ds2aYHBpYSWDevWYQ/edit" TargetMode="External"/><Relationship Id="rId638" Type="http://schemas.openxmlformats.org/officeDocument/2006/relationships/hyperlink" Target="https://docs.google.com/document/d/195pkE-jtOjU11N3WG6iMQV1bF8nP9_Pd8V8-VBbCtXc/edit" TargetMode="External"/><Relationship Id="rId637" Type="http://schemas.openxmlformats.org/officeDocument/2006/relationships/hyperlink" Target="https://docs.google.com/document/d/1tQbOnv24z_RPYwYis0dLrq1wXa6vZFFrmPElx9bbsik" TargetMode="External"/><Relationship Id="rId636" Type="http://schemas.openxmlformats.org/officeDocument/2006/relationships/hyperlink" Target="https://amzn.to/45o4B5T" TargetMode="External"/><Relationship Id="rId2790" Type="http://schemas.openxmlformats.org/officeDocument/2006/relationships/hyperlink" Target="https://www.amazon.com/SAWSTOP-1-75HP-Contractor-Premium-Assembly/dp/B0D9KZHS3G?crid=15P0XPYKWNL9U&amp;amp;dib=eyJ2IjoiMSJ9.X18MZcI2k-QbFi-hndAHpaJQQiu_DmhYbXd5yCq8Y35r2tzvwA7q2Gnga4BnbFFb-T6EjRePlWYK9nVR5Nt9QtbtNWvbrm-vcbrKh3DI2q1U39vUcruGsF9iIp4QTlRsAHqGnpIoU6TtdZ3KL1Gq3GTZ7o3HNBB6MzLXS-40hrTCZTbhVZkR-B37tpzd9no1wnloX4PbcTUMjkTfgFyb4UGuJa07Qjz-Dea2ljFFtg5v-m9TetoBuRuJ2E5CBh-hC3RuxgEzt3s-wR0CkC_AmAt5t7dFvkaMpeVzJ4_x1KM.CR30iBz40Lx1qeQzJ9tu0kdS3uwHG0sdsFA1OgXRGNQ&amp;amp;dib_tag=se&amp;amp;keywords=SAWSTOP+Contractor+Table+Saw&amp;amp;qid=1730745145&amp;amp;sprefix=sawstop+contractor+table+saw%2Caps%2C254&amp;amp;sr=8-1&amp;amp;linkCode=ll1&amp;amp;tag=buyitforlife08-20&amp;amp;linkId=45a66a40aa67c4e2672c0729e40ef595&amp;amp;language=en_US&amp;amp;ref_=as_li_ss_tl" TargetMode="External"/><Relationship Id="rId1460" Type="http://schemas.openxmlformats.org/officeDocument/2006/relationships/hyperlink" Target="https://amzn.to/41tcpSA" TargetMode="External"/><Relationship Id="rId2791" Type="http://schemas.openxmlformats.org/officeDocument/2006/relationships/hyperlink" Target="https://amzn.to/4oozP4I" TargetMode="External"/><Relationship Id="rId1461" Type="http://schemas.openxmlformats.org/officeDocument/2006/relationships/hyperlink" Target="https://docs.google.com/document/d/1jpN_vB12FwIkOAiE5j8OIWVAwtPt9HM9ingF4kY0LqA" TargetMode="External"/><Relationship Id="rId2792" Type="http://schemas.openxmlformats.org/officeDocument/2006/relationships/hyperlink" Target="https://docs.google.com/document/d/1b_OrB5ksqFycjh8khF9REvbkpt4TvpA-NJxXvxJwFVg" TargetMode="External"/><Relationship Id="rId631" Type="http://schemas.openxmlformats.org/officeDocument/2006/relationships/hyperlink" Target="https://www.fiskars.com" TargetMode="External"/><Relationship Id="rId1462" Type="http://schemas.openxmlformats.org/officeDocument/2006/relationships/hyperlink" Target="https://docs.google.com/document/d/1K3aGg-rFxhvP5frLlvSVLR5QZs7MYvX-7PNYGKFmpr0/edit" TargetMode="External"/><Relationship Id="rId2793" Type="http://schemas.openxmlformats.org/officeDocument/2006/relationships/hyperlink" Target="https://docs.google.com/document/d/1B4oa6xQBd8yK8DwZS5aE5bXY7EGhnDMa5C_IBjhM0A8/edit" TargetMode="External"/><Relationship Id="rId630" Type="http://schemas.openxmlformats.org/officeDocument/2006/relationships/hyperlink" Target="https://docs.google.com/document/d/1sGeuEBgSah49HZmgbsIDqnvX0V2tERvUDuPwqgzu_Ew/edit" TargetMode="External"/><Relationship Id="rId1463" Type="http://schemas.openxmlformats.org/officeDocument/2006/relationships/hyperlink" Target="https://docs.google.com/document/d/1Y_opt_ei5gmd_iZamyoULBMR0A9atGWnOf3MAJUviG4/edit" TargetMode="External"/><Relationship Id="rId2794" Type="http://schemas.openxmlformats.org/officeDocument/2006/relationships/hyperlink" Target="https://docs.google.com/document/d/1xYY-Ae3JiEKxYVd9t0ShiVDYGi_Av-yi8b_-i0yN6aE/edit" TargetMode="External"/><Relationship Id="rId1464" Type="http://schemas.openxmlformats.org/officeDocument/2006/relationships/hyperlink" Target="https://docs.google.com/document/d/1HODuPAkFvT4oBawQWygRPlWYAleosQ05ZnTG6PLL-xE/edit" TargetMode="External"/><Relationship Id="rId2795" Type="http://schemas.openxmlformats.org/officeDocument/2006/relationships/hyperlink" Target="https://docs.google.com/document/d/1EN-zrUWsoKlLeFwN_obyKSubt51rMZZKostYIfmquTc/edit" TargetMode="External"/><Relationship Id="rId1465" Type="http://schemas.openxmlformats.org/officeDocument/2006/relationships/hyperlink" Target="https://www.robot-coupe.com/usa/en_US" TargetMode="External"/><Relationship Id="rId2796" Type="http://schemas.openxmlformats.org/officeDocument/2006/relationships/hyperlink" Target="https://docs.google.com/document/d/1DWHCDX9u0Gk1KjJwDik8d2HQB6-9rs6obqX_RIHsO7c/edit" TargetMode="External"/><Relationship Id="rId1411" Type="http://schemas.openxmlformats.org/officeDocument/2006/relationships/hyperlink" Target="https://docs.google.com/document/d/1fOI9NFlbabwn11o7vQ4hU-CrF7tblKfo2h_yb-AytfU/edit" TargetMode="External"/><Relationship Id="rId2742" Type="http://schemas.openxmlformats.org/officeDocument/2006/relationships/hyperlink" Target="https://docs.google.com/document/d/1yz0Ir0q78ghZb7W2eGuOZ5A9dj4mM1YrImU0bplL3X0/edit" TargetMode="External"/><Relationship Id="rId1412" Type="http://schemas.openxmlformats.org/officeDocument/2006/relationships/hyperlink" Target="https://davekny.com/pages/about-us?srsltid=AfmBOopnpnml_0nQasfEnrhFfrzzzl6CmfbnQy4x1EnZYsg_C_d-Dkfe" TargetMode="External"/><Relationship Id="rId2743" Type="http://schemas.openxmlformats.org/officeDocument/2006/relationships/hyperlink" Target="https://docs.google.com/document/d/1ymDY5rClG-oV6CLIxRtALHAWD7kXLUFph81EdpBb9Xc/edit" TargetMode="External"/><Relationship Id="rId1413" Type="http://schemas.openxmlformats.org/officeDocument/2006/relationships/hyperlink" Target="https://docs.google.com/document/d/1FWXeOjQKX61pIxVX_pHbARkxMdcAqE4iSSrKB_ay2cY/edit" TargetMode="External"/><Relationship Id="rId2744" Type="http://schemas.openxmlformats.org/officeDocument/2006/relationships/hyperlink" Target="https://www.amazon.com/stores/DuralexMadeInFrance/page/534846F6-5E5E-4D74-B3F0-1F7DA467B36E?is_byline_deeplink=true&amp;deeplink=FBF3D7F1-2302-4306-A1C4-5CC5BC65B04A&amp;redirect_store_id=534846F6-5E5E-4D74-B3F0-1F7DA467B36E&amp;lp_asin=B002GUK4NU&amp;ref_=ast_bln&amp;store_ref=bl_ast_dp_brandLogo_sto" TargetMode="External"/><Relationship Id="rId1414" Type="http://schemas.openxmlformats.org/officeDocument/2006/relationships/hyperlink" Target="https://www.amazon.com/stores/DAVEK/page/B9EB290E-1ADA-4077-B744-DC63B1F8A0E3?is_byline_deeplink=true&amp;deeplink=B9EB290E-1ADA-4077-B744-DC63B1F8A0E3&amp;redirect_store_id=B9EB290E-1ADA-4077-B744-DC63B1F8A0E3&amp;lp_asin=B001D24IFM&amp;ref_=ast_bln&amp;store_ref=bl_ast_dp_brandLogo_sto" TargetMode="External"/><Relationship Id="rId2745" Type="http://schemas.openxmlformats.org/officeDocument/2006/relationships/hyperlink" Target="https://m.media-amazon.com/images/I/51PIV3pbApL._AC_SL1024_.jpg" TargetMode="External"/><Relationship Id="rId1415" Type="http://schemas.openxmlformats.org/officeDocument/2006/relationships/hyperlink" Target="https://m.media-amazon.com/images/I/61j6wa8PB5L._AC_SL1000_.jpg" TargetMode="External"/><Relationship Id="rId2746" Type="http://schemas.openxmlformats.org/officeDocument/2006/relationships/hyperlink" Target="https://www.amazon.com/Honda-2200-Watt-120-Volt-Portable-Generator/dp/B079YF1HF6?keywords=Honda+EU2200&amp;amp;qid=1707251694&amp;amp;sr=8-2&amp;amp;ufe=app_do%3Aamzn1.fos.765d4786-5719-48b9-b588-eab9385652d5&amp;amp;linkCode=ll1&amp;amp;tag=buyitforlife08-20&amp;amp;linkId=199c8d243f8053d8f10a3b14ca1a2dbe&amp;amp;language=en_US&amp;amp;ref_=as_li_ss_tl" TargetMode="External"/><Relationship Id="rId1416" Type="http://schemas.openxmlformats.org/officeDocument/2006/relationships/hyperlink" Target="https://www.buyitforlifeproducts.com/?post_type=bifl-product&amp;p=6362" TargetMode="External"/><Relationship Id="rId2747" Type="http://schemas.openxmlformats.org/officeDocument/2006/relationships/hyperlink" Target="https://amzn.to/4n9hhnQ" TargetMode="External"/><Relationship Id="rId1417" Type="http://schemas.openxmlformats.org/officeDocument/2006/relationships/hyperlink" Target="https://www.amazon.com/Travel-Umbrella-Resistant-Tensioning-Perfect/dp/B089K6FB65/ref=sr_1_6?crid=ZURSA5FL9RSA&amp;dib=eyJ2IjoiMSJ9.SGVLS8zaM2qu7hoBJM6MjYxvZ2Xnw57VYLynHk48SE4kITyzl5LOOL4XjLwoAxxKo8joCxctmffrKBeipPNlfgfziBPaOT94dshuW7RSNU6fELnwm21J5_Sf6pxFRxvdNl2_tbnaVDYZXF4fgPkqZzYtSoYBIZGzZBnBj7Mb7qMpNB541S9fF1LXo_n-B6Vdz7J79V-DWrFsAP2CBBN4HDO7LGN5Z43Nr6AKYy6y03vrNE6hhb0oUiPV7q5_h609uXKblNUWvQ3zd1CY012tEM-HA6mG8fAPjgWuXgmZ1Yg.k0tpfapzQKC0dff0fs4Ie2gfkFgRAN7N0OH_JTLSvpA&amp;dib_tag=se&amp;keywords=Blunt%2BUmbrella&amp;qid=1754679858&amp;sprefix=blunt%2Bumbrella%2Caps%2C657&amp;sr=8-6&amp;th=1" TargetMode="External"/><Relationship Id="rId2748" Type="http://schemas.openxmlformats.org/officeDocument/2006/relationships/hyperlink" Target="https://docs.google.com/document/d/1qQo0GKmrvDfECU6lYK0eabSplKbYmX1yAYxMyeQVvxY" TargetMode="External"/><Relationship Id="rId1418" Type="http://schemas.openxmlformats.org/officeDocument/2006/relationships/hyperlink" Target="https://amzn.to/4lf1zGV" TargetMode="External"/><Relationship Id="rId2749" Type="http://schemas.openxmlformats.org/officeDocument/2006/relationships/hyperlink" Target="https://docs.google.com/document/d/1NsIIAiTk4xHtz0SeahadXk4HUoF7KqFDh54Vv8eF9cs/edit" TargetMode="External"/><Relationship Id="rId1419" Type="http://schemas.openxmlformats.org/officeDocument/2006/relationships/hyperlink" Target="https://docs.google.com/document/d/16chRrPnK0qtgJVwiRn9qDsUK9YqU7qjopHzgUoug4Tk" TargetMode="External"/><Relationship Id="rId2740" Type="http://schemas.openxmlformats.org/officeDocument/2006/relationships/hyperlink" Target="https://docs.google.com/document/d/1t7DKaael8zh9otRf2CkMAzOITqH18bveiI1pYpA2Ors/edit" TargetMode="External"/><Relationship Id="rId1410" Type="http://schemas.openxmlformats.org/officeDocument/2006/relationships/hyperlink" Target="https://docs.google.com/document/d/1sdPDUs3eW06nK5oESghbBOMgns6_KIaECYe14sKFcCs/edit" TargetMode="External"/><Relationship Id="rId2741" Type="http://schemas.openxmlformats.org/officeDocument/2006/relationships/hyperlink" Target="https://docs.google.com/document/d/1ZnxCcC2mwZKPYyqQ0pPIsdHtWNgtiUHxjg49AGLadNs/edit" TargetMode="External"/><Relationship Id="rId1400" Type="http://schemas.openxmlformats.org/officeDocument/2006/relationships/hyperlink" Target="https://docs.google.com/document/d/1HWf8NyCxxfd7T_UMnZMFtSqwZ7Obns_Y4tT7nst65nk/edit" TargetMode="External"/><Relationship Id="rId2731" Type="http://schemas.openxmlformats.org/officeDocument/2006/relationships/hyperlink" Target="https://docs.google.com/document/d/1QSsLkYAftwpWZE4_6AQIBP8TUuf23oPufr5Gt0YKx0U/edit" TargetMode="External"/><Relationship Id="rId1401" Type="http://schemas.openxmlformats.org/officeDocument/2006/relationships/hyperlink" Target="https://www.repel.com/" TargetMode="External"/><Relationship Id="rId2732" Type="http://schemas.openxmlformats.org/officeDocument/2006/relationships/hyperlink" Target="https://docs.google.com/document/d/1QSjq3W0x_Wgm1vOcQZHeaxLTePSaJ3nk5zEFKFf6gQE/edit" TargetMode="External"/><Relationship Id="rId1402" Type="http://schemas.openxmlformats.org/officeDocument/2006/relationships/hyperlink" Target="https://docs.google.com/document/d/10jAYCMJhfcLulWfQK1G8Pr_FXrGBnFDacDo8O02RIqg/edit" TargetMode="External"/><Relationship Id="rId2733" Type="http://schemas.openxmlformats.org/officeDocument/2006/relationships/hyperlink" Target="https://docs.google.com/document/d/1BJ_JkAK8bLcGg7OaHlMvTzoL2mZey3hnkOsh3EYoR7I/edit" TargetMode="External"/><Relationship Id="rId1403" Type="http://schemas.openxmlformats.org/officeDocument/2006/relationships/hyperlink" Target="https://www.amazon.com/stores/RepelUmbrella/page/95CB5FA7-0059-491D-A708-456496449FA4?is_byline_deeplink=true&amp;deeplink=44515C78-C90D-4553-A014-EB32D81ED2D3&amp;redirect_store_id=95CB5FA7-0059-491D-A708-456496449FA4&amp;lp_asin=B0F9HWMVVP&amp;ref_=ast_bln&amp;store_ref=bl_ast_dp_brandLogo_sto" TargetMode="External"/><Relationship Id="rId2734" Type="http://schemas.openxmlformats.org/officeDocument/2006/relationships/hyperlink" Target="https://docs.google.com/document/d/17pOKEnTfmWnpfC3xhOvKhVZSRITKpTWjZMd9rFCf7zo/edit" TargetMode="External"/><Relationship Id="rId1404" Type="http://schemas.openxmlformats.org/officeDocument/2006/relationships/hyperlink" Target="https://m.media-amazon.com/images/I/71zIdlkvCYL._AC_SL1500_.jpg" TargetMode="External"/><Relationship Id="rId2735" Type="http://schemas.openxmlformats.org/officeDocument/2006/relationships/hyperlink" Target="https://www.amazon.com/stores/ExOfficio/page/5D2661F5-1ED6-4932-B7F9-1312EE552E85?is_byline_deeplink=true&amp;deeplink=5D2661F5-1ED6-4932-B7F9-1312EE552E85&amp;redirect_store_id=5D2661F5-1ED6-4932-B7F9-1312EE552E85&amp;lp_asin=B0C89D2VPX&amp;ref_=ast_bln&amp;store_ref=bl_ast_dp_brandLogo_sto" TargetMode="External"/><Relationship Id="rId1405" Type="http://schemas.openxmlformats.org/officeDocument/2006/relationships/hyperlink" Target="https://www.buyitforlifeproducts.com/?post_type=bifl-product&amp;p=6354" TargetMode="External"/><Relationship Id="rId2736" Type="http://schemas.openxmlformats.org/officeDocument/2006/relationships/hyperlink" Target="https://m.media-amazon.com/images/I/71aBWBdz8zL._AC_SL1500_.jpg" TargetMode="External"/><Relationship Id="rId1406" Type="http://schemas.openxmlformats.org/officeDocument/2006/relationships/hyperlink" Target="https://www.amazon.com/DAVEK-SOLO-UMBRELLA-Classic-Black/dp/B001D24IFM/ref=sr_1_1?crid=301JA5I3EXET8&amp;dib=eyJ2IjoiMSJ9.skMYMRxX6monJeTm5tNn3yME9yPV56k_XfBRnL744XidYEtYv3iSco7bxhGCl7swt_92BpWeRKo9zzq9wFv9BIHeMbT1KEgNfj-LKoMe_bUxDAdOnB1o7L3aDx8fhNDvC3FfPd7lwXWRS3XPvrXcAW6LsZhGYo_apYcZitDJLK4J7l9rqlR0J-GThI0VYAN7__Uj28oizpI76u9LvTBl0_C4EHAP2cVMXWanoJpnfYFiTgw0k5q9afQ7dclnH9kbM2nX6QHiDdhd-JSxtwyqU0FgDb8jJCmLlavPECKOgWo.KX0oCbLBgEgumzt71FUujSk1mehkVHZ6-HjjgdEJUCg&amp;dib_tag=se&amp;keywords=Davek+Umbrella&amp;qid=1754679782&amp;sprefix=davek+umbrella%2Caps%2C672&amp;sr=8-1" TargetMode="External"/><Relationship Id="rId2737" Type="http://schemas.openxmlformats.org/officeDocument/2006/relationships/hyperlink" Target="https://www.amazon.com/Duralex-France-Picardie-Tumbler-17-62/dp/B002GUK4NU/ref=sr_1_2?crid=1VCZW27JGOE8F&amp;dib=eyJ2IjoiMSJ9.XnS_I2zZbWov2NJyGOU0ufcUxKdeUjxD5S6N9Ga8UAEsD5TxI0n5RTp75AyBLC2b8SoKvKhnjpaczBjbPtx0ZwEdbD7ADDuvToAtmEWiJPe5gPBswiUmpm4KZa-0IFr_6DxcXlyDUhu2A6agu-0cuGddEFHr5wr9R_Ctf9o_EAAd9Wgf6Tm9S8-6onBhOMBKoX-L-q20HsePT8mfxh4r0OHBk8xucIXENkAHKUa7HW5hmzELtXfthYjAmaI4Unf9Bv1QLKAtX0ONAW8pALaPLQLBaH3v7d8r-7_syuls1Ho.S7j7zF5i4EXxbgVLkj5vek-tZOYNAViGR6YsHvbUwaU&amp;dib_tag=se&amp;keywords=Duralex%2B%22Picardie%22&amp;linkCode=ll2&amp;linkId=41a387ede7cf4c0804d56732fbc15de4&amp;qid=1760636615&amp;sprefix=duralex%2Bpicardie%2B%2Caps%2C97&amp;sr=8-2&amp;th=1" TargetMode="External"/><Relationship Id="rId1407" Type="http://schemas.openxmlformats.org/officeDocument/2006/relationships/hyperlink" Target="https://amzn.to/3HsnpZJ" TargetMode="External"/><Relationship Id="rId2738" Type="http://schemas.openxmlformats.org/officeDocument/2006/relationships/hyperlink" Target="https://amzn.to/3KUvqYY" TargetMode="External"/><Relationship Id="rId1408" Type="http://schemas.openxmlformats.org/officeDocument/2006/relationships/hyperlink" Target="https://docs.google.com/document/d/1R31KD05C6Ms3EB7Uw4-fmveNCm_FFUQpPKyQ8w0qIec" TargetMode="External"/><Relationship Id="rId2739" Type="http://schemas.openxmlformats.org/officeDocument/2006/relationships/hyperlink" Target="https://docs.google.com/document/d/1rs9-pzuju1jl4-T4nJeatg-IPq0Pf0xdZJMw5nIhiLY" TargetMode="External"/><Relationship Id="rId1409" Type="http://schemas.openxmlformats.org/officeDocument/2006/relationships/hyperlink" Target="https://docs.google.com/document/d/1XWerX_cIWbsoBSBynzscBHDw9pFag3XQRS0xa6_Nf8o/edit" TargetMode="External"/><Relationship Id="rId2730" Type="http://schemas.openxmlformats.org/officeDocument/2006/relationships/hyperlink" Target="https://docs.google.com/document/d/1Oka0NKfHbsSGLe3JWEi1Z3qBZoK62ixXRF2ATCnp8uY" TargetMode="External"/><Relationship Id="rId1433" Type="http://schemas.openxmlformats.org/officeDocument/2006/relationships/hyperlink" Target="https://www.zojimall.com/" TargetMode="External"/><Relationship Id="rId2764" Type="http://schemas.openxmlformats.org/officeDocument/2006/relationships/hyperlink" Target="https://amzn.to/48ANelI" TargetMode="External"/><Relationship Id="rId1434" Type="http://schemas.openxmlformats.org/officeDocument/2006/relationships/hyperlink" Target="https://docs.google.com/document/d/19XOtwnM73ssoHnN8F6nw-qqKNDKncCCRwxflvJPEsAc/edit" TargetMode="External"/><Relationship Id="rId2765" Type="http://schemas.openxmlformats.org/officeDocument/2006/relationships/hyperlink" Target="https://docs.google.com/document/d/1YiL4rbU59Zvz2ZjDUeLRPNXKVCL5Z26kVFILAiSawyo" TargetMode="External"/><Relationship Id="rId1435" Type="http://schemas.openxmlformats.org/officeDocument/2006/relationships/hyperlink" Target="https://www.amazon.com/stores/Zojirushi/page/4D091DFE-7D4F-4118-A704-C389FBA53C4E?is_byline_deeplink=true&amp;deeplink=6AAEA815-B39D-46D1-9859-9A0E6DFBC48F&amp;redirect_store_id=4D091DFE-7D4F-4118-A704-C389FBA53C4E&amp;lp_asin=B07BQ28TQ6&amp;ref_=ast_bln&amp;store_ref=bl_ast_dp_brandLogo_sto" TargetMode="External"/><Relationship Id="rId2766" Type="http://schemas.openxmlformats.org/officeDocument/2006/relationships/hyperlink" Target="https://docs.google.com/document/d/1dCPPIBZJ1Jyb8efLHhDi41MPpvfhTEuO4-AWheEQqe8/edit" TargetMode="External"/><Relationship Id="rId1436" Type="http://schemas.openxmlformats.org/officeDocument/2006/relationships/hyperlink" Target="https://m.media-amazon.com/images/I/51SjPtJjJeL._AC_SL1000_.jpg" TargetMode="External"/><Relationship Id="rId2767" Type="http://schemas.openxmlformats.org/officeDocument/2006/relationships/hyperlink" Target="https://docs.google.com/document/d/1czI_B5rP3v5tmU8dsrcndSEHIQ100tsjaryBfB5W5k4/edit" TargetMode="External"/><Relationship Id="rId1437" Type="http://schemas.openxmlformats.org/officeDocument/2006/relationships/hyperlink" Target="https://www.buyitforlifeproducts.com/?post_type=bifl-product&amp;p=6381" TargetMode="External"/><Relationship Id="rId2768" Type="http://schemas.openxmlformats.org/officeDocument/2006/relationships/hyperlink" Target="https://docs.google.com/document/d/1GldHVGV68BGBOTfz-9Ss70Mvn6IYf2Si5YNxGK3Guow/edit" TargetMode="External"/><Relationship Id="rId1438" Type="http://schemas.openxmlformats.org/officeDocument/2006/relationships/hyperlink" Target="https://www.amazon.com/Baratza-Encore-Conical-Coffee-Grinder/dp/B007F183LK/ref=sr_1_5?crid=RZMNWO4814T4&amp;dib=eyJ2IjoiMSJ9.RitTQn6n8wy6ypDGr_3NP_ROXIaaeW4EzHNvmlB-8kxZ5EKAEiRKmG7BLhnLwaLzSBrWlWQMVP04Yf20MSEhQwJfP5YO79zH2ZePXvr1KKJobtu1k03F96eDswOUSTyur900fRm4pY-U2Oa5vmEweIBcWK-FwWBXikbmCkSpInpjEAvS02U4ZRUL12-Ty4F0icguID4dXtLMlHlgvSX9vX3cLpz9M6yQVVlxNOirmtqY81zoLUFt-Gko5SRqa4zmMPKBx5XHLdcDc2-si73DcxV30G4JbY0Z7gX0Mxi-4aM.g2qik2B7HTGvMss1qiOYQM_QDiBRY9E5tAirfdA61GE&amp;dib_tag=se&amp;keywords=Baratza%2BEncore%2BElectric%2BConical%2BBurr%2BCoffee%2BGrinder&amp;qid=1754679974&amp;sprefix=baratza%2Bencore%2Belectric%2Bconical%2Bburr%2Bcoffee%2Bgrinder%2Caps%2C694&amp;sr=8-5&amp;th=1" TargetMode="External"/><Relationship Id="rId2769" Type="http://schemas.openxmlformats.org/officeDocument/2006/relationships/hyperlink" Target="https://docs.google.com/document/d/18XvsNCOXEu07dbRANbcIh40_33lqWzzbVBSlo6fH7Lc/edit" TargetMode="External"/><Relationship Id="rId1439" Type="http://schemas.openxmlformats.org/officeDocument/2006/relationships/hyperlink" Target="https://amzn.to/4fDO7ez" TargetMode="External"/><Relationship Id="rId609" Type="http://schemas.openxmlformats.org/officeDocument/2006/relationships/hyperlink" Target="https://docs.google.com/document/d/1iUNQbT1aRyYUzFd5BRW2CTHS8cDUmTy1ujaunSKWCtE/edit" TargetMode="External"/><Relationship Id="rId608" Type="http://schemas.openxmlformats.org/officeDocument/2006/relationships/hyperlink" Target="https://docs.google.com/document/d/1gcaEsOIsglkRJbmy8jL6_pLeN5FHlOz-MOoCoAvPqBM/edit" TargetMode="External"/><Relationship Id="rId607" Type="http://schemas.openxmlformats.org/officeDocument/2006/relationships/hyperlink" Target="https://docs.google.com/document/d/1P7bA9CR-dvuOGDVG7G2hvKMvgHi6v6gFKHerLMCm1B4" TargetMode="External"/><Relationship Id="rId602" Type="http://schemas.openxmlformats.org/officeDocument/2006/relationships/hyperlink" Target="https://docs.google.com/document/d/1mXgwBm50vKJ2Sn4ET-xTmeLFqM0kF3qb_aGvPjzoWx0/edit" TargetMode="External"/><Relationship Id="rId601" Type="http://schemas.openxmlformats.org/officeDocument/2006/relationships/hyperlink" Target="https://www.paintsupply.com" TargetMode="External"/><Relationship Id="rId600" Type="http://schemas.openxmlformats.org/officeDocument/2006/relationships/hyperlink" Target="https://docs.google.com/document/d/1jRqfaRgl0s52mocfzCR5KyW9nXPe3Ws8tMEkE6OGIhM/edit" TargetMode="External"/><Relationship Id="rId606" Type="http://schemas.openxmlformats.org/officeDocument/2006/relationships/hyperlink" Target="https://amzn.to/46HDR2z" TargetMode="External"/><Relationship Id="rId605" Type="http://schemas.openxmlformats.org/officeDocument/2006/relationships/hyperlink" Target="https://www.amazon.com/dp/B0030BIROM" TargetMode="External"/><Relationship Id="rId604" Type="http://schemas.openxmlformats.org/officeDocument/2006/relationships/hyperlink" Target="https://m.media-amazon.com/images/I/61jPfG8m+cL._AC_SL1500_.jpg" TargetMode="External"/><Relationship Id="rId603" Type="http://schemas.openxmlformats.org/officeDocument/2006/relationships/hyperlink" Target="https://www.amazon.com/stores/WoosterBrush/page/5699DAB9-89BB-430B-8DB3-DCBEC5CA77B4?is_byline_deeplink=true&amp;deeplink=5699DAB9-89BB-430B-8DB3-DCBEC5CA77B4&amp;redirect_store_id=5699DAB9-89BB-430B-8DB3-DCBEC5CA77B4&amp;lp_asin=B00YSRG00K&amp;ref_=ast_bln" TargetMode="External"/><Relationship Id="rId2760" Type="http://schemas.openxmlformats.org/officeDocument/2006/relationships/hyperlink" Target="https://docs.google.com/document/d/1fQ_5HxgTbEsAABpy-TcyGYM4t3sKaA6oBIh9_qgjh4U/edit" TargetMode="External"/><Relationship Id="rId1430" Type="http://schemas.openxmlformats.org/officeDocument/2006/relationships/hyperlink" Target="https://docs.google.com/document/d/1ii2UATflXmkRtcN-Ksrp6zRlXmeewfbBnX4v2G-oKDo" TargetMode="External"/><Relationship Id="rId2761" Type="http://schemas.openxmlformats.org/officeDocument/2006/relationships/hyperlink" Target="https://www.amazon.com/s/ref=bl_dp_s_web_0?ie=UTF8&amp;search-alias=aps&amp;field-keywords=Gr%C3%A4nsfors+Bruks" TargetMode="External"/><Relationship Id="rId1431" Type="http://schemas.openxmlformats.org/officeDocument/2006/relationships/hyperlink" Target="https://docs.google.com/document/d/1x0qgv-smi3Nk4ekLjZY19v67cNZ7c_g4cxQIBHZPh5w/edit" TargetMode="External"/><Relationship Id="rId2762" Type="http://schemas.openxmlformats.org/officeDocument/2006/relationships/hyperlink" Target="https://m.media-amazon.com/images/I/61A1GAcl8HL._AC_SL1500_.jpg" TargetMode="External"/><Relationship Id="rId1432" Type="http://schemas.openxmlformats.org/officeDocument/2006/relationships/hyperlink" Target="https://docs.google.com/document/d/1xbpiLfLbBDwhKcscYhxREuPm8s99hJ478hnk7NUulzk/edit" TargetMode="External"/><Relationship Id="rId2763" Type="http://schemas.openxmlformats.org/officeDocument/2006/relationships/hyperlink" Target="https://www.amazon.com/Gransfors-Bruks-FS-413-Gr%C3%A4nsfors-Hatchet/dp/B0046VC5UM?&amp;amp;linkCode=ll1&amp;amp;tag=buyitforlife08-20&amp;amp;linkId=aebac094c630295b8c7ed202846d4df9&amp;amp;language=en_US&amp;amp;ref_=as_li_ss_tl" TargetMode="External"/><Relationship Id="rId1422" Type="http://schemas.openxmlformats.org/officeDocument/2006/relationships/hyperlink" Target="https://docs.google.com/document/d/1zE9VTGcz86uuMIYhAS3qLPwFDRr-can4YlXnnfwpldw/edit" TargetMode="External"/><Relationship Id="rId2753" Type="http://schemas.openxmlformats.org/officeDocument/2006/relationships/hyperlink" Target="https://www.amazon.com/Honda/b/ref=bl_dp_s_web_12092606011?ie=UTF8&amp;node=12092606011&amp;field-lbr_brands_browse-bin=Honda" TargetMode="External"/><Relationship Id="rId1423" Type="http://schemas.openxmlformats.org/officeDocument/2006/relationships/hyperlink" Target="https://emily-blunt.com/" TargetMode="External"/><Relationship Id="rId2754" Type="http://schemas.openxmlformats.org/officeDocument/2006/relationships/hyperlink" Target="https://m.media-amazon.com/images/I/61828XgoESL._AC_SL1000_.jpg" TargetMode="External"/><Relationship Id="rId1424" Type="http://schemas.openxmlformats.org/officeDocument/2006/relationships/hyperlink" Target="https://docs.google.com/document/d/1OFthqRK7xvt1kiOx74XmfXd18kEl5qakYNbdkBHRt2Y/edit" TargetMode="External"/><Relationship Id="rId2755" Type="http://schemas.openxmlformats.org/officeDocument/2006/relationships/hyperlink" Target="https://www.amazon.com/Gr%C3%A4nsfors-Bruks-Splitting-Collar-Handle/dp/B005UN33UQ?&amp;amp;linkCode=ll1&amp;amp;tag=buyitforlife08-20&amp;amp;linkId=8c126094f409cc0fca08fb6d7d1bb6b8&amp;amp;language=en_US&amp;amp;ref_=as_li_ss_tl" TargetMode="External"/><Relationship Id="rId1425" Type="http://schemas.openxmlformats.org/officeDocument/2006/relationships/hyperlink" Target="https://www.amazon.com/stores/BluntUmbrellas/page/74DCEB0E-1AE3-49EA-89A7-1879DB262BC0?is_byline_deeplink=true&amp;deeplink=06F811DF-C6A0-4C3F-AC96-EF5D023EA7A4&amp;redirect_store_id=74DCEB0E-1AE3-49EA-89A7-1879DB262BC0&amp;lp_asin=B089K6FB65&amp;ref_=ast_bln&amp;store_ref=bl_ast_dp_brandLogo_sto" TargetMode="External"/><Relationship Id="rId2756" Type="http://schemas.openxmlformats.org/officeDocument/2006/relationships/hyperlink" Target="https://amzn.to/42LrL5F" TargetMode="External"/><Relationship Id="rId1426" Type="http://schemas.openxmlformats.org/officeDocument/2006/relationships/hyperlink" Target="https://m.media-amazon.com/images/I/41y+g6pgsLL._AC_SL1000_.jpg" TargetMode="External"/><Relationship Id="rId2757" Type="http://schemas.openxmlformats.org/officeDocument/2006/relationships/hyperlink" Target="https://docs.google.com/document/d/12nYfXwgFMiFKUIPXZH10Z8ud3ocQBP3fCkG7kBy7Ivs" TargetMode="External"/><Relationship Id="rId1427" Type="http://schemas.openxmlformats.org/officeDocument/2006/relationships/hyperlink" Target="https://www.buyitforlifeproducts.com/?post_type=bifl-product&amp;p=6370" TargetMode="External"/><Relationship Id="rId2758" Type="http://schemas.openxmlformats.org/officeDocument/2006/relationships/hyperlink" Target="https://docs.google.com/document/d/15Wh9gHdugVZYEEOoy02qbJHkzO6OOPRPPa-3N6rWe1w/edit" TargetMode="External"/><Relationship Id="rId1428" Type="http://schemas.openxmlformats.org/officeDocument/2006/relationships/hyperlink" Target="https://www.amazon.com/Zojirushi-BB-PDC20BA-Virtuoso-Breadmaker-Stainless/dp/B07BQ28TQ6/ref=sr_1_1?crid=23TSACTQA6441&amp;dib=eyJ2IjoiMSJ9.poKjMwparHRGAcCDUmB_3BOhK34kz2GugO8nDvaZBGw87aqgWCcU9tEF6X9p6OCQ8CZhi9OGde1f7mv7xn6yQbSANgK3LLmTuX3TKkbzb0sr0TgxwMh15Sy5Fg7p4_Ba64iaam7ce4xDvu57JgC8h0L08s3imcv10uDSStNPVtUD_otWb6M-eOof4EN3rdwgzEKiOr0oMO0B0IqtuGcBA8PDb0tqQmICogriP-AVeiM.kFFEdWC_g5vvo-QEVxXpQIOmygKQ95OEU6sHq-d_92s&amp;dib_tag=se&amp;keywords=Zojirushi+BB-PDC20BA+Breadmaker&amp;qid=1754679908&amp;sprefix=zojirushi+bb-pdc20ba+breadmaker%2Caps%2C681&amp;sr=8-1" TargetMode="External"/><Relationship Id="rId2759" Type="http://schemas.openxmlformats.org/officeDocument/2006/relationships/hyperlink" Target="https://docs.google.com/document/d/1D8VJkxTMLcq--MULJnsJw7pXrUOpRnSeLEQd3dcxFLo/edit" TargetMode="External"/><Relationship Id="rId1429" Type="http://schemas.openxmlformats.org/officeDocument/2006/relationships/hyperlink" Target="https://amzn.to/47j6kvJ" TargetMode="External"/><Relationship Id="rId2750" Type="http://schemas.openxmlformats.org/officeDocument/2006/relationships/hyperlink" Target="https://docs.google.com/document/d/1gP6YNjyIIwuo95WOJF2aItDks0k5i-2--osPP2yKAC4/edit" TargetMode="External"/><Relationship Id="rId1420" Type="http://schemas.openxmlformats.org/officeDocument/2006/relationships/hyperlink" Target="https://docs.google.com/document/d/15mc787NVl2E3uwps3YiaOh3eLjN9AfZbVBf7a8mc1-o/edit" TargetMode="External"/><Relationship Id="rId2751" Type="http://schemas.openxmlformats.org/officeDocument/2006/relationships/hyperlink" Target="https://docs.google.com/document/d/1YkPzt_r9_mpevUxGjwbXhl36mnFDsWrHtpwtBx_6Ugc/edit" TargetMode="External"/><Relationship Id="rId1421" Type="http://schemas.openxmlformats.org/officeDocument/2006/relationships/hyperlink" Target="https://docs.google.com/document/d/1X0NGZjHxijd66FjTjGcYa9RqKwe-DOcfnQJgzowbS54/edit" TargetMode="External"/><Relationship Id="rId2752" Type="http://schemas.openxmlformats.org/officeDocument/2006/relationships/hyperlink" Target="https://docs.google.com/document/d/1kovfWvQQh1eR7Yr6rA8x-mvTw_8Vcxi2FyJuEMf0AgQ/edit" TargetMode="External"/><Relationship Id="rId3238" Type="http://schemas.openxmlformats.org/officeDocument/2006/relationships/hyperlink" Target="https://www.amazon.com/stores/GERMANIKURE/page/9791F6D8-EF34-446D-9B32-398BAD80B05A?lp_asin=B017CHTU0Y&amp;ref_=ast_bln&amp;store_ref=bl_ast_dp_brandLogo_sto" TargetMode="External"/><Relationship Id="rId3237" Type="http://schemas.openxmlformats.org/officeDocument/2006/relationships/hyperlink" Target="https://docs.google.com/document/d/1gpLoYONnOIdK9DDR2saUeh3VXMhRlU0EClQP7laiVuA/edit" TargetMode="External"/><Relationship Id="rId3239" Type="http://schemas.openxmlformats.org/officeDocument/2006/relationships/hyperlink" Target="https://m.media-amazon.com/images/I/71dLfNp-QCL._AC_SL1500_.jpg" TargetMode="External"/><Relationship Id="rId3230" Type="http://schemas.openxmlformats.org/officeDocument/2006/relationships/hyperlink" Target="https://www.amazon.com/GERMANIKURE-Czech-Crystal-Glass-Leather/dp/B017CHTU0Y/ref=sr_1_2_sspa?crid=26WKABMPRBKUV&amp;dib=eyJ2IjoiMSJ9.RKYT1imjPyPY_gs57ZuNawNTXQOw3W5hckCBn0Fs_kT8PXEJHfzgnRZp6gQ6LrJxYxoERhlFlBJPgk-qM_xewXaCd1f1pVmzbUnThtKm7r8NjjYqt1qtyNR4aOCPxy4aKv6JYgXnsiNvHHTuhFWga1bvo6R4iR1BQSxGxYNPenF0EcK88N5diMiu_-J55nV8LRxsKYQnLGrWqZChEn5HfjyBOSJjiB0DLMH3Xi5lJQeNU_6R8MyeNxlPN5DStDJGjHH0wrDl1FvXJTh2adIFwJAgnnktabIH4WJjnzqAvwo.pkUcS3Yr0MuEP7Y9OcO6Xel3Fdw44Lemfocr4zlE4Vg&amp;dib_tag=se&amp;keywords=GERMANIKURE+Mantra+Glass+Nail+File&amp;qid=1754666941&amp;sprefix=germanikure+mantra+glass+nail+file%2Caps%2C369&amp;sr=8-2-spons&amp;sp_csd=d2lkZ2V0TmFtZT1zcF9hdGY&amp;psc=1" TargetMode="External"/><Relationship Id="rId3232" Type="http://schemas.openxmlformats.org/officeDocument/2006/relationships/hyperlink" Target="https://docs.google.com/document/d/1vNluPb7swhwVv-CrvlQqR02cir57vQsvQ2opTHW7CJ8" TargetMode="External"/><Relationship Id="rId3231" Type="http://schemas.openxmlformats.org/officeDocument/2006/relationships/hyperlink" Target="https://amzn.to/4mwigP0" TargetMode="External"/><Relationship Id="rId3234" Type="http://schemas.openxmlformats.org/officeDocument/2006/relationships/hyperlink" Target="https://docs.google.com/document/d/1xUBmWIYE32_xOpcM16ksjYnwSb4S-n3b_J2JBqwZPH8/edit" TargetMode="External"/><Relationship Id="rId3233" Type="http://schemas.openxmlformats.org/officeDocument/2006/relationships/hyperlink" Target="https://docs.google.com/document/d/1utdFvih9XwHgmaZkRaieeCWiv3z0kjS5jvUkkzLjZ0Y/edit" TargetMode="External"/><Relationship Id="rId3236" Type="http://schemas.openxmlformats.org/officeDocument/2006/relationships/hyperlink" Target="https://germanikure.com/" TargetMode="External"/><Relationship Id="rId3235" Type="http://schemas.openxmlformats.org/officeDocument/2006/relationships/hyperlink" Target="https://docs.google.com/document/d/1DJ31uBqQpCdG1Vt3luX2-H0K-D8Xbx40SRRqerxMYn8/edit" TargetMode="External"/><Relationship Id="rId3227" Type="http://schemas.openxmlformats.org/officeDocument/2006/relationships/hyperlink" Target="https://docs.google.com/document/d/1BFfrate-ukpkfPS-UCSdWHUMPvIcCla3BIcjcEbFGdk/edit" TargetMode="External"/><Relationship Id="rId3226" Type="http://schemas.openxmlformats.org/officeDocument/2006/relationships/hyperlink" Target="https://www.echotools.com/en_us" TargetMode="External"/><Relationship Id="rId3229" Type="http://schemas.openxmlformats.org/officeDocument/2006/relationships/hyperlink" Target="https://m.media-amazon.com/images/I/515rU9kb8XL._AC_SL1000_.jpg" TargetMode="External"/><Relationship Id="rId3228" Type="http://schemas.openxmlformats.org/officeDocument/2006/relationships/hyperlink" Target="https://www.amazon.com/stores/ECHO/page/F911D550-A0D7-49C2-9124-4E04EE81577A?is_byline_deeplink=true&amp;deeplink=F911D550-A0D7-49C2-9124-4E04EE81577A&amp;redirect_store_id=F911D550-A0D7-49C2-9124-4E04EE81577A&amp;lp_asin=B08PKYS9NG&amp;ref_=ast_bln&amp;store_ref=bl_ast_dp_brandLogo_sto" TargetMode="External"/><Relationship Id="rId699" Type="http://schemas.openxmlformats.org/officeDocument/2006/relationships/hyperlink" Target="https://docs.google.com/document/d/1vvVdB4-nFOpbXPaOS6xKc6rtRML4MhtdWYLj2akECBk/edit" TargetMode="External"/><Relationship Id="rId698" Type="http://schemas.openxmlformats.org/officeDocument/2006/relationships/hyperlink" Target="https://docs.google.com/document/d/1dGJ2NkR-0xvnH9rJRBylo7EM1G8MLGJb7spNo_r94Pg" TargetMode="External"/><Relationship Id="rId693" Type="http://schemas.openxmlformats.org/officeDocument/2006/relationships/hyperlink" Target="https://www.amazon.com/stores/deBuyer/page/0EEBBF7B-B7D5-4D80-ACE7-1750454CD1AA?is_byline_deeplink=true&amp;deeplink=BF50EE7D-2AD3-4129-B9E2-96DF0AB06CF8&amp;redirect_store_id=0EEBBF7B-B7D5-4D80-ACE7-1750454CD1AA&amp;lp_asin=B00462QP1G&amp;ref_=ast_bln&amp;store_ref=bl_ast_dp_brandLogo_sto" TargetMode="External"/><Relationship Id="rId692" Type="http://schemas.openxmlformats.org/officeDocument/2006/relationships/hyperlink" Target="https://docs.google.com/document/d/1Bc7j2pD7t_PIctVBP8-3tc94OE_QKzrb0bGM9K78cVo/edit" TargetMode="External"/><Relationship Id="rId691" Type="http://schemas.openxmlformats.org/officeDocument/2006/relationships/hyperlink" Target="https://www.debuyer-brandshop.com" TargetMode="External"/><Relationship Id="rId3221" Type="http://schemas.openxmlformats.org/officeDocument/2006/relationships/hyperlink" Target="https://amzn.to/45aMIJ0" TargetMode="External"/><Relationship Id="rId690" Type="http://schemas.openxmlformats.org/officeDocument/2006/relationships/hyperlink" Target="https://docs.google.com/document/d/1PZyhtjoOwqYSWJYlUFFLbPCaxzz9m6MWcrFB5PoyGs8/edit" TargetMode="External"/><Relationship Id="rId3220" Type="http://schemas.openxmlformats.org/officeDocument/2006/relationships/hyperlink" Target="https://www.amazon.com/Echo-PB-9010T-Backpack-Mounted-Throttle/dp/B08PKYS9NG/ref=sr_1_2?crid=3F7TNQGCCJMA9&amp;dib=eyJ2IjoiMSJ9.Oeem1ZFiHLA_HgsJzrAm9U8BwGO6NMi0qTlGrNwo3OVb9_wFn4su43bLEHh6-FX_e95MjY2hpi8hkDPSzoH3afcpZoYSBIUqm2dqkFU8Grc3d-ESPLebScxI8GN3SFFzVPXDCYtbHpbH2bRrXZIMD9uUI9Hl_BIrtAyLZbFH6WsTGMIbByaw18OKxRYWDpCalHpsQfr7KSlrw2jjCOHJ_PlGv7SlS2SVHQglXch23Bk.rfgBjCQEfyiRs9G7sTshfr8I8wiqdrSQLUdfB4yjK_c&amp;dib_tag=se&amp;keywords=Echo+X+Leaf+Blower&amp;qid=1754678265&amp;sprefix=gransfors+bruks+scandinavian+forest+axe%2Caps%2C957&amp;sr=8-2" TargetMode="External"/><Relationship Id="rId697" Type="http://schemas.openxmlformats.org/officeDocument/2006/relationships/hyperlink" Target="https://amzn.to/47knAAI" TargetMode="External"/><Relationship Id="rId3223" Type="http://schemas.openxmlformats.org/officeDocument/2006/relationships/hyperlink" Target="https://docs.google.com/document/d/1Zk4ZQftIrf4TsZ19F4dinFx_gxtLv1ln86ohGJgE7W8/edit" TargetMode="External"/><Relationship Id="rId696" Type="http://schemas.openxmlformats.org/officeDocument/2006/relationships/hyperlink" Target="https://www.amazon.com/Fluke-289-True-RMS-Logging-Multimeter/dp/B0012B51HI?&amp;linkCode=ll1&amp;tag=buyitforlife08-20&amp;linkId=942715179955d8a020c8a2a5dc97edd9&amp;language=en_US&amp;ref_=as_li_ss_tl" TargetMode="External"/><Relationship Id="rId3222" Type="http://schemas.openxmlformats.org/officeDocument/2006/relationships/hyperlink" Target="https://docs.google.com/document/d/19BDw9-zi2DgSXsq8KP7OkxZgoIttGdpzJ8ry4umyQr0" TargetMode="External"/><Relationship Id="rId695" Type="http://schemas.openxmlformats.org/officeDocument/2006/relationships/hyperlink" Target="https://www.buyitforlifeproducts.com/?post_type=bifl-product&amp;p=5619" TargetMode="External"/><Relationship Id="rId3225" Type="http://schemas.openxmlformats.org/officeDocument/2006/relationships/hyperlink" Target="https://docs.google.com/document/d/1V8fjCW7wfpOoQrpFY_4JVfaOL4FZItI4AKGqYkqBfCc/edit" TargetMode="External"/><Relationship Id="rId694" Type="http://schemas.openxmlformats.org/officeDocument/2006/relationships/hyperlink" Target="https://m.media-amazon.com/images/I/51mXAtDoqLL._AC_SL1500_.jpg" TargetMode="External"/><Relationship Id="rId3224" Type="http://schemas.openxmlformats.org/officeDocument/2006/relationships/hyperlink" Target="https://docs.google.com/document/d/1ranOOyiZeLslzx-T4qpLKLi1jKeeSNn7XliqtJXAq0U/edit" TargetMode="External"/><Relationship Id="rId3259" Type="http://schemas.openxmlformats.org/officeDocument/2006/relationships/hyperlink" Target="https://www.amazon.com/Fiskars-379451-1002-SoftGrip-Pruner-Orange/dp/B00K5IZRHI/ref=sr_1_6?crid=20UWK4QH9IHFZ&amp;dib=eyJ2IjoiMSJ9.yJ0CqSaMZynfvwudWoOgCMfZqSctZRIaMBAuYLcC3Xk0tyINhbCnpnlU5Z7hL4AcsrAIMUg1twT7puexi6qO7P0ZYs1FzFSTrCrxmTGMSRbWQ3kOPDJ8Sks4DCzRc9P8dJUBe0sZx78PEzqyanEDbDP29HlK2d1A2p_iJVoaYfa5IZgMAn-YPvAQ4MPvkeooIGifBR47IiWs4GmiJC8Yk-LWak_csUT-lzwMNyGedxul30L6vuiZhaxvMtjZO5lZz9ZpsVYkKDDxb2RYhc3FizSDoQlx4rOZEyFy1Kfz9ik.w0XfFC2j8wlESrtqvvr7ncNvWXprpn-NPiBh_e7Yfos&amp;dib_tag=se&amp;keywords=Fiskars%2BBypass%2BPruning%2BShears%2B%2F%2BGarden%2BClippers&amp;qid=1754677670&amp;sprefix=fiskars%2Bbypass%2Bpruning%2Bshears%2B%2F%2Bgarden%2Bclippers%2Caps%2C652&amp;sr=8-6&amp;th=1" TargetMode="External"/><Relationship Id="rId3250" Type="http://schemas.openxmlformats.org/officeDocument/2006/relationships/hyperlink" Target="https://amzn.to/3UkchRv" TargetMode="External"/><Relationship Id="rId3252" Type="http://schemas.openxmlformats.org/officeDocument/2006/relationships/hyperlink" Target="https://docs.google.com/document/d/1lRQysFg5na4xJ0Cr6uaAFKkrc8BSHr-7Zy_ouacn3Yo/edit" TargetMode="External"/><Relationship Id="rId3251" Type="http://schemas.openxmlformats.org/officeDocument/2006/relationships/hyperlink" Target="https://docs.google.com/document/d/1UJKMGwGJe1Ple9KpUsvBguwjVwOBpguJKsVPzmTMVY0" TargetMode="External"/><Relationship Id="rId3254" Type="http://schemas.openxmlformats.org/officeDocument/2006/relationships/hyperlink" Target="https://docs.google.com/document/d/1lZra5-IBEDmLFDdNMHE8gl5dK1ddqvnWuNSGuOwWNn4/edit" TargetMode="External"/><Relationship Id="rId3253" Type="http://schemas.openxmlformats.org/officeDocument/2006/relationships/hyperlink" Target="https://docs.google.com/document/d/1jvlqyH0gOtoevqGT_BDT-YaopcT9Hw-FmyZuJe0H5PU/edit" TargetMode="External"/><Relationship Id="rId3256" Type="http://schemas.openxmlformats.org/officeDocument/2006/relationships/hyperlink" Target="https://docs.google.com/document/d/1ZnOouzW4CQimU9yu7O5z9uK1zsL0J1uYryRwRzrkWEI/edit" TargetMode="External"/><Relationship Id="rId3255" Type="http://schemas.openxmlformats.org/officeDocument/2006/relationships/hyperlink" Target="https://thorogoodusa.com/" TargetMode="External"/><Relationship Id="rId3258" Type="http://schemas.openxmlformats.org/officeDocument/2006/relationships/hyperlink" Target="https://m.media-amazon.com/images/I/51+qvj7huiL._AC_SL1000_.jpg" TargetMode="External"/><Relationship Id="rId3257" Type="http://schemas.openxmlformats.org/officeDocument/2006/relationships/hyperlink" Target="https://www.amazon.com/stores/Thorogood/page/82CC502E-0D55-4258-9371-EC35BCEF5DE6?is_byline_deeplink=true&amp;deeplink=E86FB77A-4FAA-48A0-B423-3343596065BC&amp;redirect_store_id=82CC502E-0D55-4258-9371-EC35BCEF5DE6&amp;lp_asin=B00623DYVQ&amp;ref_=ast_bln&amp;store_ref=bl_ast_dp_brandLogo_sto" TargetMode="External"/><Relationship Id="rId3249" Type="http://schemas.openxmlformats.org/officeDocument/2006/relationships/hyperlink" Target="https://www.amazon.com/Thorogood-American-Heritage-Steel-Boots/dp/B09WF8CGVV/ref=sr_1_1?crid=HJ8S4W8JKIQN&amp;dib=eyJ2IjoiMSJ9.KUnLkE1Z52v_m8u4NljoynBGRY85ircOtxGnJmPNhukg1AE4-dDIXkvzLdBGLPWROELz5WJl5S05RqhIV2Szvuq7lRws2esIE1WNBG6C8kSpS9ti8HcnDuhOFxKh_T2z_jUVwrMtyeLNIhG4JADxgF-WJK9S1UiiS7TDQ-OXnmCTrow7tvr50hcLR8PiStCBYLsJlxsuMseNq0ceQ518jh9owxF6ftNOfWA2T4GVs9JQZ4Z5GWNnKauf1femqHHvuLxY3uK4z_do5gmLW1HJyAl02Svqx1qlqKEFgzhNiOI.7yEFkfTqF3ItOMDo0gu2KYoiojkgvicQKmwY92FgNoo&amp;dib_tag=se&amp;keywords=Thorogood+American+Heritage+6%E2%80%9D+Steel+Toe+Work+Boots&amp;qid=1754668548&amp;sprefix=thorogood+american+heritage+6+steel+toe+work+boots%2Caps%2C350&amp;sr=8-1" TargetMode="External"/><Relationship Id="rId3248" Type="http://schemas.openxmlformats.org/officeDocument/2006/relationships/hyperlink" Target="https://m.media-amazon.com/images/I/91KuEG7bRvL._SL1500_.jpg" TargetMode="External"/><Relationship Id="rId3241" Type="http://schemas.openxmlformats.org/officeDocument/2006/relationships/hyperlink" Target="https://amzn.to/4fyNMKi" TargetMode="External"/><Relationship Id="rId3240" Type="http://schemas.openxmlformats.org/officeDocument/2006/relationships/hyperlink" Target="https://www.amazon.com/Mason-Pearson-Mixture-Bristle-Brush-ruby/dp/B001N444HW/ref=sr_1_7?crid=AXJ14TGHKIHV&amp;dib=eyJ2IjoiMSJ9.7jLqq7ZdZD8DJZn_FBKk_DBWWxlFsT-vBzn2GuolSyJAycL0nYz-ZbYbok4sRxzu9ucnUynWkDjNxi_B_NpjfkIAhyxB1jLa_TGBCy55vl223iJtC0aMNZnUGMblVWavH35v2xg7Mf_cJo2EhTUPNDoWtzplxRzn9W8Ym_cj1Z665KkrQuIxQZSmWx3kG5pDPub8MacZZOMQOoKMuM1gSiR5sTDGpCFPBLJWCISmzfILxb8gGNuzQS2dyZ5Yh6MxZ3qoVAXw2u5XjalKlSVDybgLcX2hkKeieHjW-kh0cz4.r93vGDqtxw-dldVF_B8S3SDaGfwYBBEXwF2d0Iw6RCw&amp;dib_tag=se&amp;keywords=Mason%2BPearson%2BBoar%2BHair%2BBrush&amp;qid=1754667011&amp;sprefix=mason%2Bpearson%2Bboar%2Bhair%2Bbrush%2Caps%2C421&amp;sr=8-7&amp;th=1" TargetMode="External"/><Relationship Id="rId3243" Type="http://schemas.openxmlformats.org/officeDocument/2006/relationships/hyperlink" Target="https://docs.google.com/document/d/1qV1pKaU089a7dGvI5Bx_uITS321uVGuLUNFrEmkkHbs/edit" TargetMode="External"/><Relationship Id="rId3242" Type="http://schemas.openxmlformats.org/officeDocument/2006/relationships/hyperlink" Target="https://docs.google.com/document/d/1w-q0UsJ6XnqdC-IZPrBos8fHRinMgNkzvYPPBLjdPy8" TargetMode="External"/><Relationship Id="rId3245" Type="http://schemas.openxmlformats.org/officeDocument/2006/relationships/hyperlink" Target="https://docs.google.com/document/d/13JEPbyG5pY-dnLR6SwYK-Vx9j9R_eLOtOMeoxoMbjN0/edit" TargetMode="External"/><Relationship Id="rId3244" Type="http://schemas.openxmlformats.org/officeDocument/2006/relationships/hyperlink" Target="https://docs.google.com/document/d/1GHo77zPrlTPxu0_5xWj5igm3TkDNN0bFv28uKqKjcDg/edit" TargetMode="External"/><Relationship Id="rId3247" Type="http://schemas.openxmlformats.org/officeDocument/2006/relationships/hyperlink" Target="https://docs.google.com/document/d/1tm4gu212TlprpQSeUlRt7jYBswImrhEL5H8evZssZVU/edit" TargetMode="External"/><Relationship Id="rId3246" Type="http://schemas.openxmlformats.org/officeDocument/2006/relationships/hyperlink" Target="https://masonpearson.com/" TargetMode="External"/><Relationship Id="rId1499" Type="http://schemas.openxmlformats.org/officeDocument/2006/relationships/hyperlink" Target="https://www.amazon.com/stores/Crocs/page/1207B9C1-2E2E-4A95-B704-5C3FA30D8D05?is_byline_deeplink=true&amp;deeplink=DB9E57D9-5AA8-42D4-B32E-33EC81DA5825&amp;redirect_store_id=1207B9C1-2E2E-4A95-B704-5C3FA30D8D05&amp;lp_asin=B0C8BJL1D3&amp;ref_=ast_bln&amp;store_ref=bl_ast_dp_brandLogo_sto" TargetMode="External"/><Relationship Id="rId668" Type="http://schemas.openxmlformats.org/officeDocument/2006/relationships/hyperlink" Target="https://docs.google.com/document/d/15LNQA_d-Njz1O-Twsw6XRPZ9Cr5uRZlIp8VM65ddFJA/edit" TargetMode="External"/><Relationship Id="rId667" Type="http://schemas.openxmlformats.org/officeDocument/2006/relationships/hyperlink" Target="https://docs.google.com/document/d/1RqBIzsGFxDvCL0uw3787Mv8QKgjzBu8UsrIkAzIKY1A" TargetMode="External"/><Relationship Id="rId666" Type="http://schemas.openxmlformats.org/officeDocument/2006/relationships/hyperlink" Target="https://amzn.to/4lnWs7r" TargetMode="External"/><Relationship Id="rId665" Type="http://schemas.openxmlformats.org/officeDocument/2006/relationships/hyperlink" Target="https://www.amazon.com/dp/B0CRHQ82CM" TargetMode="External"/><Relationship Id="rId669" Type="http://schemas.openxmlformats.org/officeDocument/2006/relationships/hyperlink" Target="https://docs.google.com/document/d/1BPkibz6E4DvfO0j9p1ts4HFk97pHd82N6DTJiKMViOc/edit" TargetMode="External"/><Relationship Id="rId1490" Type="http://schemas.openxmlformats.org/officeDocument/2006/relationships/hyperlink" Target="https://www.buyitforlifeproducts.com/?post_type=bifl-product&amp;p=6421" TargetMode="External"/><Relationship Id="rId660" Type="http://schemas.openxmlformats.org/officeDocument/2006/relationships/hyperlink" Target="https://docs.google.com/document/d/1qfXBDo03jy5GV9gPRy2a6ezcCQZPN299Sdd-E-Rktws/edit" TargetMode="External"/><Relationship Id="rId1491" Type="http://schemas.openxmlformats.org/officeDocument/2006/relationships/hyperlink" Target="https://www.amazon.com/crocs-Unisex-Classic-Black-Women/dp/B0014BYHJE/ref=sr_1_3?crid=XXICZAJWSJAT&amp;dib=eyJ2IjoiMSJ9.-aePAVwOt953Yyt_YVe5UNccL_ydxq6dV4UMCdLM3xAUoW8PBc0boUfCDdOL634Mj7ClJvkUg3Kcy2nSZxT7JVl11EF3vZRG_2KXp32bXiJMK-Vd19aAIfOiJF5o7QLsGr6e0ng1RSPsoCOtHzV_aJEfCg2cNaY4745Ev4auneVKiuTmHdeG1Lq__xgISiCeydl0WSNUp-eU37k8ffVELLYcK-tmNqrw9_eroNCB26o1rrS7GLHgnWADKRK3moBq86TyJjb_VWGCjB0UCw8SGHg2wivUEypGF5gQi9aLEcU.veziEVsTQ0egGZf_d9G2S_aLaVicoOP0Y3NOcA9V_OI&amp;dib_tag=se&amp;keywords=Crocs+Clogs+%2F+Sandals&amp;qid=1754680594&amp;sprefix=allen+edmonds+dress+shoes%2Caps%2C994&amp;sr=8-3" TargetMode="External"/><Relationship Id="rId1492" Type="http://schemas.openxmlformats.org/officeDocument/2006/relationships/hyperlink" Target="https://amzn.to/40ZHE7L" TargetMode="External"/><Relationship Id="rId1493" Type="http://schemas.openxmlformats.org/officeDocument/2006/relationships/hyperlink" Target="https://docs.google.com/document/d/1frT8mxKTcGzaO6fOmjoHM-tkuV9vxF1a1qPVG3Y15QY" TargetMode="External"/><Relationship Id="rId1494" Type="http://schemas.openxmlformats.org/officeDocument/2006/relationships/hyperlink" Target="https://docs.google.com/document/d/11s_a9XPbMXd6hhbQ67OgIpx0nVpIz-x-AybIBvI32z8/edit" TargetMode="External"/><Relationship Id="rId664" Type="http://schemas.openxmlformats.org/officeDocument/2006/relationships/hyperlink" Target="https://m.media-amazon.com/images/I/91jK6eYM-nL._AC_SL1500_.jpg" TargetMode="External"/><Relationship Id="rId1495" Type="http://schemas.openxmlformats.org/officeDocument/2006/relationships/hyperlink" Target="https://docs.google.com/document/d/1H7Yk9AMDS6Mv-4cx9BV25kK-eu7c41w35ZAMYC09lKc/edit" TargetMode="External"/><Relationship Id="rId663" Type="http://schemas.openxmlformats.org/officeDocument/2006/relationships/hyperlink" Target="https://www.amazon.com/stores/Bellemain/page/2845B870-49D3-4B90-906A-173708A30A5E?is_byline_deeplink=true&amp;deeplink=1C3D8037-10A5-404D-BB49-A09E6EA44E81&amp;redirect_store_id=2845B870-49D3-4B90-906A-173708A30A5E&amp;lp_asin=B00GSXFKYY&amp;ref_=ast_bln&amp;store_ref=bl_ast_dp_brandLogo_sto" TargetMode="External"/><Relationship Id="rId1496" Type="http://schemas.openxmlformats.org/officeDocument/2006/relationships/hyperlink" Target="https://docs.google.com/document/d/1vd825xGbbSh_RU4l7BSfBkijvUEkE6d5sCsH9EFjVVg/edit" TargetMode="External"/><Relationship Id="rId662" Type="http://schemas.openxmlformats.org/officeDocument/2006/relationships/hyperlink" Target="https://docs.google.com/document/d/1voPtAQotndScaXq4TzI6eZ2vlaZGivJ6lpswFH7TWqY/edit" TargetMode="External"/><Relationship Id="rId1497" Type="http://schemas.openxmlformats.org/officeDocument/2006/relationships/hyperlink" Target="https://www.crocs.eu/" TargetMode="External"/><Relationship Id="rId661" Type="http://schemas.openxmlformats.org/officeDocument/2006/relationships/hyperlink" Target="https://thebellemain.com/" TargetMode="External"/><Relationship Id="rId1498" Type="http://schemas.openxmlformats.org/officeDocument/2006/relationships/hyperlink" Target="https://docs.google.com/document/d/1ICXGiW93yzkbRiCCht-4Z2LGucIlm4qBH2Zyo7NowPc/edit" TargetMode="External"/><Relationship Id="rId1488" Type="http://schemas.openxmlformats.org/officeDocument/2006/relationships/hyperlink" Target="https://www.amazon.com/stores/Casio/page/DAE415DB-6987-44A9-9C57-E6E2194B8025?is_byline_deeplink=true&amp;deeplink=14311BB0-63EE-47FA-8D2E-87A2C92E0164&amp;redirect_store_id=DAE415DB-6987-44A9-9C57-E6E2194B8025&amp;lp_asin=B007RWZHXO&amp;ref_=ast_bln&amp;store_ref=bl_ast_dp_brandLogo_sto" TargetMode="External"/><Relationship Id="rId1489" Type="http://schemas.openxmlformats.org/officeDocument/2006/relationships/hyperlink" Target="https://m.media-amazon.com/images/I/61D+2vMEKkL._AC_SL1102_.jpg" TargetMode="External"/><Relationship Id="rId657" Type="http://schemas.openxmlformats.org/officeDocument/2006/relationships/hyperlink" Target="https://docs.google.com/document/d/1uMHnjzH-oGOI2nuituWIausRDQoWLRBQ2DtFSfox2H0" TargetMode="External"/><Relationship Id="rId656" Type="http://schemas.openxmlformats.org/officeDocument/2006/relationships/hyperlink" Target="https://amzn.to/45qpKMT" TargetMode="External"/><Relationship Id="rId655" Type="http://schemas.openxmlformats.org/officeDocument/2006/relationships/hyperlink" Target="https://www.amazon.com/dp/B00GSXFKYY" TargetMode="External"/><Relationship Id="rId654" Type="http://schemas.openxmlformats.org/officeDocument/2006/relationships/hyperlink" Target="https://m.media-amazon.com/images/I/61hV4YWJ+rL._AC_SL1500_.jpg" TargetMode="External"/><Relationship Id="rId659" Type="http://schemas.openxmlformats.org/officeDocument/2006/relationships/hyperlink" Target="https://docs.google.com/document/d/1qMcz8wWwO0_q9wC8po1m8BrH3WR0N0YjuMmi7wIpHs8/edit" TargetMode="External"/><Relationship Id="rId658" Type="http://schemas.openxmlformats.org/officeDocument/2006/relationships/hyperlink" Target="https://docs.google.com/document/d/11nCQZbrniTNZbvjwKUXf77I8gmPoUGOyMfwOOnN1yPc/edit" TargetMode="External"/><Relationship Id="rId1480" Type="http://schemas.openxmlformats.org/officeDocument/2006/relationships/hyperlink" Target="https://www.amazon.com/Casio-G-Shock-GWM5610-1-Tough-Solar/dp/B007RWZHXO/ref=sr_1_1?crid=1VSSLHYW5ON6&amp;dib=eyJ2IjoiMSJ9.VtlSchP8u-XyweFmp2Dk5DVa9XShBOcQOECKOCpa000LC395cIjdr2MqC8IqSeSG3RpzVyk8TOsfsQ_93_FqZHiLg0nRdJGmc0A86wa9wu86mx2YsNm9S3G2Uhc8rmNFaX2Nigx7bLaXteb2VZmXWp88bsBiVhuOsf12_Pb948QUK8SSyF7QbK3a7rQulSoi68MfVPnKNu6z9AfNd3l7Wl8E6GUQ7g_TzyFJ7HYn5c5jTWLM42w18fKkBnK1y3hhc0W5y8VRXFYIElbpMIwvMTpCHk8mcTmIywIpg-kZ2Sg.DwCWHoKfkP_qqkLTi4gPssmUgYCc6IPROqh1Cky8DDc&amp;dib_tag=se&amp;keywords=Casio+G-Shock+Solar+Watch&amp;qid=1754680381&amp;sprefix=casio+g-shock+solar+watch%2Caps%2C674&amp;sr=8-1" TargetMode="External"/><Relationship Id="rId1481" Type="http://schemas.openxmlformats.org/officeDocument/2006/relationships/hyperlink" Target="https://amzn.to/3Jonnm8" TargetMode="External"/><Relationship Id="rId1482" Type="http://schemas.openxmlformats.org/officeDocument/2006/relationships/hyperlink" Target="https://docs.google.com/document/d/1WEv8LCvGeExQfnG0VB9mI2Rs2FzaPxEZbPbE-8bDVns" TargetMode="External"/><Relationship Id="rId1483" Type="http://schemas.openxmlformats.org/officeDocument/2006/relationships/hyperlink" Target="https://docs.google.com/document/d/1dg1HBPWTaD8RKpME-pD_7maLk6q1Dcac4yybwZVrtEE/edit" TargetMode="External"/><Relationship Id="rId653" Type="http://schemas.openxmlformats.org/officeDocument/2006/relationships/hyperlink" Target="https://www.amazon.com/stores/LeCreuset/page/C6F8CC07-ACF7-4223-AED4-0ACADB9705C5?is_byline_deeplink=true&amp;deeplink=09BDDCC7-F88E-47DB-BF00-3B2E8E2C0632&amp;redirect_store_id=C6F8CC07-ACF7-4223-AED4-0ACADB9705C5&amp;lp_asin=B00VA5HG0Q&amp;ref_=ast_bln&amp;store_ref=bl_ast_dp_brandLogo_sto" TargetMode="External"/><Relationship Id="rId1484" Type="http://schemas.openxmlformats.org/officeDocument/2006/relationships/hyperlink" Target="https://docs.google.com/document/d/13PojQgDTRBBo7aDnPBaux8I9RM18VIZCWZNyrrFftCA/edit" TargetMode="External"/><Relationship Id="rId652" Type="http://schemas.openxmlformats.org/officeDocument/2006/relationships/hyperlink" Target="https://docs.google.com/document/d/122qh-OldRJ8WXNcLE2-HQOvAgYKsOZMpB_MnPc6P31s/edit" TargetMode="External"/><Relationship Id="rId1485" Type="http://schemas.openxmlformats.org/officeDocument/2006/relationships/hyperlink" Target="https://docs.google.com/document/d/1kpUHEArenU5Lw7zcxLK6hT8t9tMSQvvHjrMPOOvsIm0/edit" TargetMode="External"/><Relationship Id="rId651" Type="http://schemas.openxmlformats.org/officeDocument/2006/relationships/hyperlink" Target="https://www.lecreuset.co.uk" TargetMode="External"/><Relationship Id="rId1486" Type="http://schemas.openxmlformats.org/officeDocument/2006/relationships/hyperlink" Target="https://www.casio.com/intl/watches/all/" TargetMode="External"/><Relationship Id="rId650" Type="http://schemas.openxmlformats.org/officeDocument/2006/relationships/hyperlink" Target="https://docs.google.com/document/d/15FxFtBsCQ0G5Rvu8xG9GgNcvl0ygul-3dwNMCML9kKE/edit" TargetMode="External"/><Relationship Id="rId1487" Type="http://schemas.openxmlformats.org/officeDocument/2006/relationships/hyperlink" Target="https://docs.google.com/document/d/1YKz2irhohdGVDFdcDpFbZ2tFtB4cB5crzlqkmsAwSbk/edit" TargetMode="External"/><Relationship Id="rId3216" Type="http://schemas.openxmlformats.org/officeDocument/2006/relationships/hyperlink" Target="https://docs.google.com/document/d/1f5fMX87ULc6_0kvEs2J-YoVqxsbAh4v1O7ESlPtTjQg/edit" TargetMode="External"/><Relationship Id="rId3215" Type="http://schemas.openxmlformats.org/officeDocument/2006/relationships/hyperlink" Target="https://www.usjack.com" TargetMode="External"/><Relationship Id="rId3218" Type="http://schemas.openxmlformats.org/officeDocument/2006/relationships/hyperlink" Target="https://m.media-amazon.com/images/I/41TwbC668mL.jpg" TargetMode="External"/><Relationship Id="rId3217" Type="http://schemas.openxmlformats.org/officeDocument/2006/relationships/hyperlink" Target="https://www.amazon.com/US-Jack/b/ref=bl_dp_s_web_20265819011?ie=UTF8&amp;node=20265819011&amp;field-lbr_brands_browse-bin=US+Jack" TargetMode="External"/><Relationship Id="rId3219" Type="http://schemas.openxmlformats.org/officeDocument/2006/relationships/hyperlink" Target="https://m.media-amazon.com/images/I/41TwbC668mL.jpg" TargetMode="External"/><Relationship Id="rId689" Type="http://schemas.openxmlformats.org/officeDocument/2006/relationships/hyperlink" Target="https://docs.google.com/document/d/1cy95YnHhcEyYE8It7Qisnfxb1y0WI1TbD4JmWcGAe-E/edit" TargetMode="External"/><Relationship Id="rId688" Type="http://schemas.openxmlformats.org/officeDocument/2006/relationships/hyperlink" Target="https://docs.google.com/document/d/19Jetd3_T5AQ4VOgqL1Q5MH268JFX7U-nC8GhE7FO6mc/edit" TargetMode="External"/><Relationship Id="rId687" Type="http://schemas.openxmlformats.org/officeDocument/2006/relationships/hyperlink" Target="https://docs.google.com/document/d/1RLKI1oJsyq6-uavWDJyICNkt8G9TId-GOLr7wIWrVQQ" TargetMode="External"/><Relationship Id="rId682" Type="http://schemas.openxmlformats.org/officeDocument/2006/relationships/hyperlink" Target="https://docs.google.com/document/d/1BGoEUJlginsmI_TrjS9-HbOb7S1hBo1XqYtDgLi5Cr0/edit" TargetMode="External"/><Relationship Id="rId681" Type="http://schemas.openxmlformats.org/officeDocument/2006/relationships/hyperlink" Target="https://www.wusthof.com/" TargetMode="External"/><Relationship Id="rId680" Type="http://schemas.openxmlformats.org/officeDocument/2006/relationships/hyperlink" Target="https://docs.google.com/document/d/1AisRtMxrAMilQ9c60i80qEW0CleHwkY27kr7ZR2uWpc/edit" TargetMode="External"/><Relationship Id="rId3210" Type="http://schemas.openxmlformats.org/officeDocument/2006/relationships/hyperlink" Target="https://amzn.to/3H6c8OJ" TargetMode="External"/><Relationship Id="rId686" Type="http://schemas.openxmlformats.org/officeDocument/2006/relationships/hyperlink" Target="https://amzn.to/45GPVjt" TargetMode="External"/><Relationship Id="rId3212" Type="http://schemas.openxmlformats.org/officeDocument/2006/relationships/hyperlink" Target="https://docs.google.com/document/d/10UcyByB2ibkNCVqLSILBbjkgCjo1PZr7yPfAHxsMXUo/edit" TargetMode="External"/><Relationship Id="rId685" Type="http://schemas.openxmlformats.org/officeDocument/2006/relationships/hyperlink" Target="https://www.amazon.com/Buyer-MINERAL-Carbon-Steel-Fry/dp/B00462QP1G/ref=sr_1_1?crid=2SDZBOX2TBTTR&amp;dib=eyJ2IjoiMSJ9.HMwLlqTY6BM5rp8-UOzQR8LGx0jfy0A-P6UJ46XhD9Ot8p-cH6HypdHo196D9Z1139MmcO0l53d2Cxef5VnWf0DInI069SZiTy_8TuhwliZQdN5C6o5eComLTBqmj4ARVP7wTayIuoleyii300gMuIGqOTza6cOR67tfukrp49Z_N0B8uuTvVefsM3bPf3ZV4NLrsOhaenf8MPQLtGXQrVWnZU5AP_8itXZQSRFy9FvrzTXRCb0yRom_jckDRoEwdEineQ67aDYdCacz4iCsb_qH14FScNeNzDjbxuyWDZA.XWRsL1OtrWbGnDyJvwljak-5Jtp_I5h0OlFaG4MVCtw&amp;dib_tag=se&amp;keywords=De%2BBuyer%2BCarbon%2BSteel&amp;linkCode=ll2&amp;linkId=ad4b832974aee9c6819fc30e5e5f349b&amp;qid=1754663020&amp;sprefix=de%2Bbuyer%2Bcarbon%2Bsteel%2Caps%2C140&amp;sr=8-1&amp;th=1" TargetMode="External"/><Relationship Id="rId3211" Type="http://schemas.openxmlformats.org/officeDocument/2006/relationships/hyperlink" Target="https://docs.google.com/document/d/1TtimlSp_DWRcv2x7NsH5h5eMjCct2fJGqveFCwtL-hY" TargetMode="External"/><Relationship Id="rId684" Type="http://schemas.openxmlformats.org/officeDocument/2006/relationships/hyperlink" Target="https://m.media-amazon.com/images/I/51+FfZq6q+L._AC_SL1000_.jpg" TargetMode="External"/><Relationship Id="rId3214" Type="http://schemas.openxmlformats.org/officeDocument/2006/relationships/hyperlink" Target="https://docs.google.com/document/d/1kxctHhpIfCNuRDpXo_1eljS7c7R2UDpo2zBrdol6qY8/edit" TargetMode="External"/><Relationship Id="rId683" Type="http://schemas.openxmlformats.org/officeDocument/2006/relationships/hyperlink" Target="https://www.amazon.com/stores/W%C3%9CSTHOF/page/C671461A-FF76-447E-9F0C-69BFF232E382?is_byline_deeplink=true&amp;deeplink=C1D7F511-DF6C-49BE-8FFF-C6BBDA5D61EB&amp;redirect_store_id=C671461A-FF76-447E-9F0C-69BFF232E382&amp;lp_asin=B00009YB1O&amp;ref_=ast_bln&amp;store_ref=bl_ast_dp_brandLogo_sto" TargetMode="External"/><Relationship Id="rId3213" Type="http://schemas.openxmlformats.org/officeDocument/2006/relationships/hyperlink" Target="https://docs.google.com/document/d/1hx0QuJO3Gsn9wh4P5v1jNsiuDHDQbAtWGaVzqFdHLic/edit" TargetMode="External"/><Relationship Id="rId3205" Type="http://schemas.openxmlformats.org/officeDocument/2006/relationships/hyperlink" Target="https://www.hexarmor.com/" TargetMode="External"/><Relationship Id="rId3204" Type="http://schemas.openxmlformats.org/officeDocument/2006/relationships/hyperlink" Target="https://docs.google.com/document/d/1wohYJXEaAdgZBlvPrxDYf2Ji18Ry6kLT0xakYcvvClc/edit" TargetMode="External"/><Relationship Id="rId3207" Type="http://schemas.openxmlformats.org/officeDocument/2006/relationships/hyperlink" Target="https://www.amazon.com/stores/HexArmor/page/93D695FE-4E9B-49C2-BA9A-C89165D52847?is_byline_deeplink=true&amp;deeplink=29629159-301A-46BE-A2CE-57494D9099EC&amp;redirect_store_id=93D695FE-4E9B-49C2-BA9A-C89165D52847&amp;lp_asin=B098BHJGGL&amp;ref_=ast_bln&amp;store_ref=bl_ast_dp_brandLogo_sto" TargetMode="External"/><Relationship Id="rId3206" Type="http://schemas.openxmlformats.org/officeDocument/2006/relationships/hyperlink" Target="https://docs.google.com/document/d/1H8m67ZAczW1wuTpvNhyNNRBUIaxuZQd-3T0QOoVFrgs/edit" TargetMode="External"/><Relationship Id="rId3209" Type="http://schemas.openxmlformats.org/officeDocument/2006/relationships/hyperlink" Target="https://www.amazon.com/US-JACK-D-41610-Garage-Stands/dp/B00P248NYO/ref=sr_1_6?crid=2IU737TULLH5E&amp;dib=eyJ2IjoiMSJ9.XTuhVsou1O8ISTtV4lQfR8bssNEtbvj7O0QMm2mCOLqZ9_jlgjjPwAkLwQlhEQ8KujpWiVTxwimzHp4XI65pdXpvFPAliRDeJvIlDjgNuCxwcZkFE760BG3aAf4iMwEw8knWFZfHdBEyS7Xc3hpWjP9TX58yZd7z77Vcvt9BtVxgpdW0TXUbI6zkwAidk5eOKMKKTxW373cA9iEFfCPwFjBx8GDF9XV9fK0-QCeTxxDwcrEdWdg9VQwbz18DpSHnNdjSNzArjB10KhIGEX7DdG5MWIXI-FBVa7iT4j5k8l0.cX3mEZ7DxUtEjL9DdajiyxpbVQ8GlBAi6-43vmT6BYU&amp;dib_tag=se&amp;keywords=US+JACK+D-41610+6+Ton+Jack+Stands&amp;qid=1754681319&amp;sprefix=us+jack+d-41610+6+ton+jack+stands%2Caps%2C664&amp;sr=8-6" TargetMode="External"/><Relationship Id="rId3208" Type="http://schemas.openxmlformats.org/officeDocument/2006/relationships/hyperlink" Target="https://m.media-amazon.com/images/I/716kZJDlBsL._SL1200_.jpg" TargetMode="External"/><Relationship Id="rId679" Type="http://schemas.openxmlformats.org/officeDocument/2006/relationships/hyperlink" Target="https://docs.google.com/document/d/159dcJj-3i59c6ue5mR0FZxac5DxKLvrmey0y9oe3nq8/edit" TargetMode="External"/><Relationship Id="rId678" Type="http://schemas.openxmlformats.org/officeDocument/2006/relationships/hyperlink" Target="https://docs.google.com/document/d/1cmH8xaOdXzHWPlhA7USED0OZ-sa4qxW944GHmOMoT9I/edit" TargetMode="External"/><Relationship Id="rId677" Type="http://schemas.openxmlformats.org/officeDocument/2006/relationships/hyperlink" Target="https://docs.google.com/document/d/1iyy2mDWI8XSvXn3MFMzTLQ-_Na7Bm2EftNBs8cC1BTw" TargetMode="External"/><Relationship Id="rId676" Type="http://schemas.openxmlformats.org/officeDocument/2006/relationships/hyperlink" Target="https://amzn.to/4ll37PI" TargetMode="External"/><Relationship Id="rId671" Type="http://schemas.openxmlformats.org/officeDocument/2006/relationships/hyperlink" Target="https://docs.google.com/document/d/1j58zD8og-Xds3nqWrJornUvXHx90W8HqCRDTy7wLP_s/edit" TargetMode="External"/><Relationship Id="rId670" Type="http://schemas.openxmlformats.org/officeDocument/2006/relationships/hyperlink" Target="https://docs.google.com/document/d/1r2zAVAYKbdpdIMy_dxdS2UE2ftRkeKpspI7u62F7j9g/edit" TargetMode="External"/><Relationship Id="rId675" Type="http://schemas.openxmlformats.org/officeDocument/2006/relationships/hyperlink" Target="https://www.amazon.com/dp/B00009YB1O" TargetMode="External"/><Relationship Id="rId3201" Type="http://schemas.openxmlformats.org/officeDocument/2006/relationships/hyperlink" Target="https://docs.google.com/document/d/15MXV9Ke6BxPFIYosmDBVMRaBjAiUpda3HPg6JmLc5SU" TargetMode="External"/><Relationship Id="rId674" Type="http://schemas.openxmlformats.org/officeDocument/2006/relationships/hyperlink" Target="https://www.buyitforlifeproducts.com/?post_type=bifl-product&amp;p=5512" TargetMode="External"/><Relationship Id="rId3200" Type="http://schemas.openxmlformats.org/officeDocument/2006/relationships/hyperlink" Target="https://amzn.to/45rYjCa" TargetMode="External"/><Relationship Id="rId673" Type="http://schemas.openxmlformats.org/officeDocument/2006/relationships/hyperlink" Target="https://m.media-amazon.com/images/I/91mVhJmO7DL._SL1500_.jpg" TargetMode="External"/><Relationship Id="rId3203" Type="http://schemas.openxmlformats.org/officeDocument/2006/relationships/hyperlink" Target="https://docs.google.com/document/d/1uBWnQrHbMQebS00c1UO5oEj7udHyoM_j0rlWS2TvoGs/edit" TargetMode="External"/><Relationship Id="rId672" Type="http://schemas.openxmlformats.org/officeDocument/2006/relationships/hyperlink" Target="https://www.amazon.com/stores/ChefSofi/page/586846A0-308A-4828-A134-62420AA77615?lp_asin=B0CRHQ82CM&amp;ref_=ast_bln&amp;store_ref=bl_ast_dp_brandLogo_sto" TargetMode="External"/><Relationship Id="rId3202" Type="http://schemas.openxmlformats.org/officeDocument/2006/relationships/hyperlink" Target="https://docs.google.com/document/d/1Y8B9b8d3rHL9dLIOMEuOH3Zra2uO4Uyk_oyOjAgaYOg/edit" TargetMode="External"/><Relationship Id="rId190" Type="http://schemas.openxmlformats.org/officeDocument/2006/relationships/hyperlink" Target="https://docs.google.com/document/d/19o76Rf2WNbRqwTqlc8r3jqXfvzW1fLDLzUDGGpUx8CY/edit" TargetMode="External"/><Relationship Id="rId194" Type="http://schemas.openxmlformats.org/officeDocument/2006/relationships/hyperlink" Target="https://m.media-amazon.com/images/I/51vnQulc-SL._AC_SL1001_.jpg" TargetMode="External"/><Relationship Id="rId193" Type="http://schemas.openxmlformats.org/officeDocument/2006/relationships/hyperlink" Target="https://www.amazon.com/stores/Pro-Lift/page/F217FF6F-396E-45D1-B67A-D0CF4C6E4737?is_byline_deeplink=true&amp;deeplink=1A97AB1C-FADD-40F0-800F-B117AFF22481&amp;redirect_store_id=F217FF6F-396E-45D1-B67A-D0CF4C6E4737&amp;lp_asin=B0BN82KK2T&amp;ref_=ast_bln&amp;store_ref=bl_ast_dp_brandLogo_sto" TargetMode="External"/><Relationship Id="rId192" Type="http://schemas.openxmlformats.org/officeDocument/2006/relationships/hyperlink" Target="https://docs.google.com/document/d/1vj9DuAPm_MUACeyfjvIilv9nIjFItYpEdLOZIj6JumA/edit" TargetMode="External"/><Relationship Id="rId191" Type="http://schemas.openxmlformats.org/officeDocument/2006/relationships/hyperlink" Target="http://proliftproducts.com/" TargetMode="External"/><Relationship Id="rId187" Type="http://schemas.openxmlformats.org/officeDocument/2006/relationships/hyperlink" Target="https://docs.google.com/document/d/1UH9mJY4Lk4IvTBIK4nCUpzHoRXxi4XTW-eysI9B4wCk" TargetMode="External"/><Relationship Id="rId186" Type="http://schemas.openxmlformats.org/officeDocument/2006/relationships/hyperlink" Target="https://amzn.to/46M4OlD" TargetMode="External"/><Relationship Id="rId185" Type="http://schemas.openxmlformats.org/officeDocument/2006/relationships/hyperlink" Target="https://www.amazon.com/dp/B0BN82KK2T" TargetMode="External"/><Relationship Id="rId184" Type="http://schemas.openxmlformats.org/officeDocument/2006/relationships/hyperlink" Target="https://m.media-amazon.com/images/I/71Luq-GONcL._AC_SL1500_.jpg" TargetMode="External"/><Relationship Id="rId189" Type="http://schemas.openxmlformats.org/officeDocument/2006/relationships/hyperlink" Target="https://docs.google.com/document/d/1FUZUVJx4dN0-8ZEnRaYIsIUHF-1iMZ5bSYAiiU2d_48/edit" TargetMode="External"/><Relationship Id="rId188" Type="http://schemas.openxmlformats.org/officeDocument/2006/relationships/hyperlink" Target="https://docs.google.com/document/d/1N5gNhC0SIugjN3i3M7st9TxplP6PDrgJPeTDDsxu_FM/edit" TargetMode="External"/><Relationship Id="rId183" Type="http://schemas.openxmlformats.org/officeDocument/2006/relationships/hyperlink" Target="https://www.amazon.com/stores/CrystalofAmerica/page/696C1E52-AA3F-4F54-AE5F-324ED30B1BFC?is_byline_deeplink=true&amp;deeplink=8B88BBEC-830A-4722-A84C-1D3CF467E99C&amp;redirect_store_id=696C1E52-AA3F-4F54-AE5F-324ED30B1BFC&amp;lp_asin=B000VZZ56I&amp;ref_=ast_bln&amp;store_ref=bl_ast_dp_brandLogo_sto" TargetMode="External"/><Relationship Id="rId182" Type="http://schemas.openxmlformats.org/officeDocument/2006/relationships/hyperlink" Target="https://docs.google.com/document/d/127YWpe-5h1hFQf23fEucRdr0QCeIds5HfHJo2oLsrnc/edit" TargetMode="External"/><Relationship Id="rId181" Type="http://schemas.openxmlformats.org/officeDocument/2006/relationships/hyperlink" Target="https://www.riedel.com" TargetMode="External"/><Relationship Id="rId180" Type="http://schemas.openxmlformats.org/officeDocument/2006/relationships/hyperlink" Target="https://docs.google.com/document/d/1eYLcH5m8hVippLlqXQdheEhv7ASrbn6d556Maqpr434/edit" TargetMode="External"/><Relationship Id="rId176" Type="http://schemas.openxmlformats.org/officeDocument/2006/relationships/hyperlink" Target="https://amzn.to/3H1RvmR" TargetMode="External"/><Relationship Id="rId175" Type="http://schemas.openxmlformats.org/officeDocument/2006/relationships/hyperlink" Target="https://www.amazon.com/dp/B000VZZ56I" TargetMode="External"/><Relationship Id="rId174" Type="http://schemas.openxmlformats.org/officeDocument/2006/relationships/hyperlink" Target="https://m.media-amazon.com/images/I/61rXVD+TueL._AC_SL1500_.jpg" TargetMode="External"/><Relationship Id="rId173" Type="http://schemas.openxmlformats.org/officeDocument/2006/relationships/hyperlink" Target="https://www.amazon.com/stores/Cuisinart/page/9EA87106-FA2E-4134-BB4D-18194A61B989?is_byline_deeplink=true&amp;deeplink=50B0B0E5-AA05-4409-BCFD-F0BBB30E66E0&amp;redirect_store_id=9EA87106-FA2E-4134-BB4D-18194A61B989&amp;lp_asin=B01IA3HJGG&amp;ref_=ast_bln&amp;store_ref=bl_ast_dp_brandLogo_sto" TargetMode="External"/><Relationship Id="rId179" Type="http://schemas.openxmlformats.org/officeDocument/2006/relationships/hyperlink" Target="https://docs.google.com/document/d/1eAAz-wNcd3r3ag0dv5NVED8kltbo3GA2LPyDd3rLV64/edit" TargetMode="External"/><Relationship Id="rId178" Type="http://schemas.openxmlformats.org/officeDocument/2006/relationships/hyperlink" Target="https://docs.google.com/document/d/10PPf_iULVUZLUuKizP8OtScIuyHI3FSLcDSNnyyhiSQ/edit" TargetMode="External"/><Relationship Id="rId177" Type="http://schemas.openxmlformats.org/officeDocument/2006/relationships/hyperlink" Target="https://docs.google.com/document/d/1bp90OiNBEBJQvWgqZaHvF72kll_r40QkpDIpI6Hy684" TargetMode="External"/><Relationship Id="rId198" Type="http://schemas.openxmlformats.org/officeDocument/2006/relationships/hyperlink" Target="https://docs.google.com/document/d/1Fwuu12wv2Z9tMwwo4OVbPnahAQjEyOgFriJqQdqVUVM/edit?usp=sharing" TargetMode="External"/><Relationship Id="rId197" Type="http://schemas.openxmlformats.org/officeDocument/2006/relationships/hyperlink" Target="https://docs.google.com/document/d/1pqu1sSrj8ek13lPeozHMg1gmjFEnBsjOJ5xxNteLqlM" TargetMode="External"/><Relationship Id="rId196" Type="http://schemas.openxmlformats.org/officeDocument/2006/relationships/hyperlink" Target="https://amzn.to/4lYS53M" TargetMode="External"/><Relationship Id="rId195" Type="http://schemas.openxmlformats.org/officeDocument/2006/relationships/hyperlink" Target="https://www.amazon.com/dp/B0058RX9NU" TargetMode="External"/><Relationship Id="rId199" Type="http://schemas.openxmlformats.org/officeDocument/2006/relationships/hyperlink" Target="https://docs.google.com/document/d/1ph6Sm7AtiHKd-Ux0CY8ePdEOaShbXGvu9DMTAxBN5ls/edit" TargetMode="External"/><Relationship Id="rId150" Type="http://schemas.openxmlformats.org/officeDocument/2006/relationships/hyperlink" Target="https://docs.google.com/document/d/1njkJOVWx_lfYZu-5-abM9TUGFDxEhu8nM4_D-6NeG-E/edit" TargetMode="External"/><Relationship Id="rId149" Type="http://schemas.openxmlformats.org/officeDocument/2006/relationships/hyperlink" Target="https://docs.google.com/document/d/1zKwrbfrAw2YlNYLUhD_-xzf6SAkqe6bjJWcJR98sz9U/edit" TargetMode="External"/><Relationship Id="rId148" Type="http://schemas.openxmlformats.org/officeDocument/2006/relationships/hyperlink" Target="https://docs.google.com/document/d/17hnE6bxemTF-2g_JU5EgN-QPhkd6ME7Zam9HbjmHQaY/edit" TargetMode="External"/><Relationship Id="rId3270" Type="http://schemas.openxmlformats.org/officeDocument/2006/relationships/hyperlink" Target="https://docs.google.com/document/d/1jVNfodxc7fMTKTymqgoWvsIo7VX_F13YhmDIsS6P4XM" TargetMode="External"/><Relationship Id="rId3272" Type="http://schemas.openxmlformats.org/officeDocument/2006/relationships/hyperlink" Target="https://docs.google.com/document/d/1By3eGOsUQNezCfrJSL-GG1_RBGELGoIH_zdX3SknJ3I/edit" TargetMode="External"/><Relationship Id="rId3271" Type="http://schemas.openxmlformats.org/officeDocument/2006/relationships/hyperlink" Target="https://docs.google.com/document/d/16ml-R-cHXyzopV3nPa9EGLmX7SYY5QHrTpGF8p4AtLw/edit" TargetMode="External"/><Relationship Id="rId143" Type="http://schemas.openxmlformats.org/officeDocument/2006/relationships/hyperlink" Target="https://www.amazon.com/stores/Lodge/page/8CDF8DDD-A601-44CD-B8E7-BD01D910704A?is_byline_deeplink=true&amp;deeplink=4915784A-AC51-4D15-A842-12FDF628695F&amp;redirect_store_id=8CDF8DDD-A601-44CD-B8E7-BD01D910704A&amp;lp_asin=B005U93RYW&amp;ref_=ast_bln&amp;store_ref=bl_ast_dp_brandLogo_sto" TargetMode="External"/><Relationship Id="rId3274" Type="http://schemas.openxmlformats.org/officeDocument/2006/relationships/hyperlink" Target="https://miltonindustries.com" TargetMode="External"/><Relationship Id="rId142" Type="http://schemas.openxmlformats.org/officeDocument/2006/relationships/hyperlink" Target="https://docs.google.com/document/d/1Sfk6c1LLxyWu6Hp2yOJsBfaMVk1bkKJMdHWuDc9ysxc/edit" TargetMode="External"/><Relationship Id="rId3273" Type="http://schemas.openxmlformats.org/officeDocument/2006/relationships/hyperlink" Target="https://docs.google.com/document/d/15hCqCmH3On_tohVgcGQnkshy6N7l86i93Z4jiNqLs9g/edit" TargetMode="External"/><Relationship Id="rId141" Type="http://schemas.openxmlformats.org/officeDocument/2006/relationships/hyperlink" Target="https://www.lodgecastiron.com" TargetMode="External"/><Relationship Id="rId3276" Type="http://schemas.openxmlformats.org/officeDocument/2006/relationships/hyperlink" Target="https://www.amazon.com/stores/Accu-gage/page/91DCF453-5BEB-4CF7-A50E-6C435FE470BF?is_byline_deeplink=true&amp;deeplink=94F34159-97E1-49F5-800A-93D8A2812C81&amp;redirect_store_id=91DCF453-5BEB-4CF7-A50E-6C435FE470BF&amp;lp_asin=B07HGLB6FJ&amp;ref_=ast_bln&amp;store_ref=bl_ast_dp_brandLogo_sto" TargetMode="External"/><Relationship Id="rId140" Type="http://schemas.openxmlformats.org/officeDocument/2006/relationships/hyperlink" Target="https://docs.google.com/document/d/1q5dvrtSjocYDT0gkkDK8tiD8W1pwQs6amNRQAjUuoYk/edit" TargetMode="External"/><Relationship Id="rId3275" Type="http://schemas.openxmlformats.org/officeDocument/2006/relationships/hyperlink" Target="https://docs.google.com/document/d/1fKnZZYdvLx8ACkgDQzVV4IN3inf4288Yun7qiNJCbJA/edit" TargetMode="External"/><Relationship Id="rId147" Type="http://schemas.openxmlformats.org/officeDocument/2006/relationships/hyperlink" Target="https://docs.google.com/document/d/1EHE85gxl18HYB-vKWYqGDTrdB5J44q6_FfyYmgLlIE4" TargetMode="External"/><Relationship Id="rId3278" Type="http://schemas.openxmlformats.org/officeDocument/2006/relationships/hyperlink" Target="https://docs.google.com/document/d/1Nzvjm9hVDV0zzkl5CK_P0gQKXBV3tJoBNebHSQULwDs/edit" TargetMode="External"/><Relationship Id="rId146" Type="http://schemas.openxmlformats.org/officeDocument/2006/relationships/hyperlink" Target="https://amzn.to/47lEWx7" TargetMode="External"/><Relationship Id="rId3277" Type="http://schemas.openxmlformats.org/officeDocument/2006/relationships/hyperlink" Target="https://m.media-amazon.com/images/I/71XH+n+ylWL._SL1500_.jpg" TargetMode="External"/><Relationship Id="rId145" Type="http://schemas.openxmlformats.org/officeDocument/2006/relationships/hyperlink" Target="https://www.amazon.com/dp/B00006JSUA" TargetMode="External"/><Relationship Id="rId144" Type="http://schemas.openxmlformats.org/officeDocument/2006/relationships/hyperlink" Target="https://m.media-amazon.com/images/I/61iBx7ObglL._AC_SL1500_.jpg" TargetMode="External"/><Relationship Id="rId3279" Type="http://schemas.openxmlformats.org/officeDocument/2006/relationships/hyperlink" Target="https://docs.google.com/document/d/1op_H00dBHE8bBs9DabyScVmgHaOxDV80WBluYxzmgAI/edit" TargetMode="External"/><Relationship Id="rId139" Type="http://schemas.openxmlformats.org/officeDocument/2006/relationships/hyperlink" Target="https://docs.google.com/document/d/1hTv3mc7EM_WOyyi_rtXKupjzTIVmiYcqPpk-hwwr8cc/edit" TargetMode="External"/><Relationship Id="rId138" Type="http://schemas.openxmlformats.org/officeDocument/2006/relationships/hyperlink" Target="https://docs.google.com/document/d/18TCEFNc5a6xSOVLCHVeWtn_4xs6RIFG9qnSkFd9YK_Q/edit" TargetMode="External"/><Relationship Id="rId137" Type="http://schemas.openxmlformats.org/officeDocument/2006/relationships/hyperlink" Target="https://docs.google.com/document/d/1_f25qfn8MVPBI9Apyz0Qty9GFGMqIsi7qci2Sc3aTyE" TargetMode="External"/><Relationship Id="rId3261" Type="http://schemas.openxmlformats.org/officeDocument/2006/relationships/hyperlink" Target="https://docs.google.com/document/d/1CbjUoXpUPW90GYujmoObOQ9jRgtWD7cFVuH-CSkDZRo" TargetMode="External"/><Relationship Id="rId3260" Type="http://schemas.openxmlformats.org/officeDocument/2006/relationships/hyperlink" Target="https://amzn.to/45vpCM4" TargetMode="External"/><Relationship Id="rId132" Type="http://schemas.openxmlformats.org/officeDocument/2006/relationships/hyperlink" Target="https://docs.google.com/document/d/1RxSaV1dtS0snZcFKwSBs3Eo7bbDrI6aWtNIkF3Mql34/edit" TargetMode="External"/><Relationship Id="rId3263" Type="http://schemas.openxmlformats.org/officeDocument/2006/relationships/hyperlink" Target="https://docs.google.com/document/d/1SM7ZbnFMZOXILGiAWv2569MZ721hSntOYznjSJZSLUQ/edit" TargetMode="External"/><Relationship Id="rId131" Type="http://schemas.openxmlformats.org/officeDocument/2006/relationships/hyperlink" Target="https://www.ospreypacks.com/us/en/" TargetMode="External"/><Relationship Id="rId3262" Type="http://schemas.openxmlformats.org/officeDocument/2006/relationships/hyperlink" Target="https://docs.google.com/document/d/1GfGlRWEiGu5xM2JFI8UjYyX1UxE7NXnOR_cNpcbDwKI/edit" TargetMode="External"/><Relationship Id="rId130" Type="http://schemas.openxmlformats.org/officeDocument/2006/relationships/hyperlink" Target="https://docs.google.com/document/d/1vR3N8WAveewPdOyQ65-pL46kGlcSYO0gbN1dC9Gb6Rw/edit" TargetMode="External"/><Relationship Id="rId3265" Type="http://schemas.openxmlformats.org/officeDocument/2006/relationships/hyperlink" Target="https://www.amazon.com/stores/Fiskars/page/1D2A0DDE-57D0-4030-8B1F-5C33E3A4A94F?lp_asin=B00K5IZRHI&amp;ref_=ast_bln&amp;store_ref=bl_ast_dp_brandLogo_sto" TargetMode="External"/><Relationship Id="rId3264" Type="http://schemas.openxmlformats.org/officeDocument/2006/relationships/hyperlink" Target="https://docs.google.com/document/d/1WwiJIQFrC5U-IAvOZ8vic_jUN5M7q-VNZ-HLFGRp3c8/edit" TargetMode="External"/><Relationship Id="rId136" Type="http://schemas.openxmlformats.org/officeDocument/2006/relationships/hyperlink" Target="https://amzn.to/458zjkD" TargetMode="External"/><Relationship Id="rId3267" Type="http://schemas.openxmlformats.org/officeDocument/2006/relationships/hyperlink" Target="https://www.amazon.com/Rancilio-Espresso-Stainless-13-4-Inch-Steel-Updated/dp/B084RT95LQ/ref=sr_1_5?crid=2F8G8XTNYRU2P&amp;dib=eyJ2IjoiMSJ9.Fm0Lwu5AFyxmLCSZf0S5LfeysesIpyPWF1DpSm9zSvQ4LAVm142PlNPqDz2nqXFxror1Im5aGyCRxSdtVhlTnrLPFoyEabATlY-tua56aDhp7--ndlxJ9n8FkgnFqxkw-M4q-eeAFtCpmcXABSG-xFf7MIthgKRF4wJ_xy-cHBAVyOIjoKTOgF0q5R01NHEpuN6xJM0F_C_P7CsJ4ocNK4QxVxIovbN01RsPGmngKLdIjrrVj6q5q8M80c9h_6Dt8gZ2g7R1xcdxngmDn9S9qqXip4IFkFmLD1qtIDdlBa8.SLFGeaCBgM3CeEdO3OuTIt6JO2-vogAfvscBLjc8rFI&amp;dib_tag=se&amp;keywords=Rancilio%2BSilvia%2BEspresso%2BMaker&amp;qid=1754664913&amp;sprefix=rancilio%2Bsilvia%2Bespresso%2Bmaker%2Caps%2C374&amp;sr=8-5&amp;th=1" TargetMode="External"/><Relationship Id="rId135" Type="http://schemas.openxmlformats.org/officeDocument/2006/relationships/hyperlink" Target="https://www.amazon.com/dp/B005U93RYW" TargetMode="External"/><Relationship Id="rId3266" Type="http://schemas.openxmlformats.org/officeDocument/2006/relationships/hyperlink" Target="https://m.media-amazon.com/images/I/71DY8vQAwoL._AC_SL1500_.jpg" TargetMode="External"/><Relationship Id="rId134" Type="http://schemas.openxmlformats.org/officeDocument/2006/relationships/hyperlink" Target="https://m.media-amazon.com/images/I/61wZkhC5KwL._AC_SL1500_.jpg" TargetMode="External"/><Relationship Id="rId3269" Type="http://schemas.openxmlformats.org/officeDocument/2006/relationships/hyperlink" Target="https://www.amazon.com/dp/B07HGLB6FJ" TargetMode="External"/><Relationship Id="rId133" Type="http://schemas.openxmlformats.org/officeDocument/2006/relationships/hyperlink" Target="https://www.amazon.com/stores/Osprey/page/A53AAA43-A0D8-49E6-BD51-8D3D17DB3DA6?is_byline_deeplink=true&amp;deeplink=75663115-FC63-4B70-BD33-8D802C4804C7&amp;redirect_store_id=A53AAA43-A0D8-49E6-BD51-8D3D17DB3DA6&amp;lp_asin=B08LP148YT&amp;ref_=ast_bln&amp;store_ref=bl_ast_dp_brandLogo_sto" TargetMode="External"/><Relationship Id="rId3268" Type="http://schemas.openxmlformats.org/officeDocument/2006/relationships/hyperlink" Target="https://amzn.to/4m8k4OL" TargetMode="External"/><Relationship Id="rId172" Type="http://schemas.openxmlformats.org/officeDocument/2006/relationships/hyperlink" Target="https://docs.google.com/document/d/1hf78b_XtSeX4R8doPC4bgPPCzfVy94QlsLg_XlgOHdo/edit" TargetMode="External"/><Relationship Id="rId171" Type="http://schemas.openxmlformats.org/officeDocument/2006/relationships/hyperlink" Target="https://www.cuisinart.com/" TargetMode="External"/><Relationship Id="rId170" Type="http://schemas.openxmlformats.org/officeDocument/2006/relationships/hyperlink" Target="https://docs.google.com/document/d/1ah9BCwqv8vo0J8M50I2QHfGwXe-BJoNV5ssWHIUh2SA/edit" TargetMode="External"/><Relationship Id="rId3290" Type="http://schemas.openxmlformats.org/officeDocument/2006/relationships/hyperlink" Target="https://docs.google.com/document/d/1tZMBvKxAriO9vnJiCaaHRD6hbYJpsx9eA_Z_u4tgbGs/edit" TargetMode="External"/><Relationship Id="rId3292" Type="http://schemas.openxmlformats.org/officeDocument/2006/relationships/hyperlink" Target="https://docs.google.com/document/d/1JmZFwGK6Of4trdupIAEPEm_doeTOYuHRvl2iAasVTRw/edit" TargetMode="External"/><Relationship Id="rId3291" Type="http://schemas.openxmlformats.org/officeDocument/2006/relationships/hyperlink" Target="https://docs.google.com/document/d/1fVSjrrp92TM8eCo6BNnn-6qmh4P1cvWC50HvFCZWCJ0/edit" TargetMode="External"/><Relationship Id="rId3294" Type="http://schemas.openxmlformats.org/officeDocument/2006/relationships/hyperlink" Target="https://docs.google.com/document/d/18if2__dDoEDVtZLcAGFuqTnt-CMxEafuH2RBu2MrOBY/edit" TargetMode="External"/><Relationship Id="rId3293" Type="http://schemas.openxmlformats.org/officeDocument/2006/relationships/hyperlink" Target="https://www.dualit.com/" TargetMode="External"/><Relationship Id="rId165" Type="http://schemas.openxmlformats.org/officeDocument/2006/relationships/hyperlink" Target="https://www.amazon.com/dp/B01IA3HJGG" TargetMode="External"/><Relationship Id="rId3296" Type="http://schemas.openxmlformats.org/officeDocument/2006/relationships/hyperlink" Target="https://m.media-amazon.com/images/I/61P1EOqVQWL._AC_SL1500_.jpg" TargetMode="External"/><Relationship Id="rId164" Type="http://schemas.openxmlformats.org/officeDocument/2006/relationships/hyperlink" Target="https://m.media-amazon.com/images/I/61p1YWXVmML._AC_SL1500_.jpg" TargetMode="External"/><Relationship Id="rId3295" Type="http://schemas.openxmlformats.org/officeDocument/2006/relationships/hyperlink" Target="https://www.amazon.com/stores/Frieling/page/A7CF0BA5-B72B-443C-8CAA-7CDB17304A3D?is_byline_deeplink=true&amp;deeplink=69D28FD3-709D-4A4A-96B3-1738482BC2DB&amp;redirect_store_id=A7CF0BA5-B72B-443C-8CAA-7CDB17304A3D&amp;lp_asin=B00009ADDR&amp;ref_=ast_bln&amp;store_ref=bl_ast_dp_brandLogo_sto" TargetMode="External"/><Relationship Id="rId163" Type="http://schemas.openxmlformats.org/officeDocument/2006/relationships/hyperlink" Target="https://www.amazon.com/stores/Pyrex/page/05D7A8ED-BFAE-4641-8293-E5D67CDECD1A?is_byline_deeplink=true&amp;deeplink=46E35912-8FF6-4B5F-93E8-77AA5B74722E&amp;redirect_store_id=05D7A8ED-BFAE-4641-8293-E5D67CDECD1A&amp;lp_asin=B00LGLHUA0&amp;ref_=ast_bln&amp;store_ref=bl_ast_dp_brandLogo_sto" TargetMode="External"/><Relationship Id="rId3298" Type="http://schemas.openxmlformats.org/officeDocument/2006/relationships/hyperlink" Target="https://docs.google.com/document/d/1OLSAJXutnnbVIADhRH7VjO-t4Pp7cihU1X-6U-ow1xg/edit" TargetMode="External"/><Relationship Id="rId162" Type="http://schemas.openxmlformats.org/officeDocument/2006/relationships/hyperlink" Target="https://docs.google.com/document/d/1NYdRAjqoTFBIuhkSzocsPlMe38yeqmtfm7LN8CY3a5M/edit" TargetMode="External"/><Relationship Id="rId3297" Type="http://schemas.openxmlformats.org/officeDocument/2006/relationships/hyperlink" Target="https://docs.google.com/document/d/1BiPKS_5PQzhVrPL_7jFIixwjPfdn_Py5Rl2UNv4D9jQ" TargetMode="External"/><Relationship Id="rId169" Type="http://schemas.openxmlformats.org/officeDocument/2006/relationships/hyperlink" Target="https://docs.google.com/document/d/19lIJAoqlT1mo4Va0yxXnkfY9poAfjWlwt0ZHDkMIG38/edit" TargetMode="External"/><Relationship Id="rId168" Type="http://schemas.openxmlformats.org/officeDocument/2006/relationships/hyperlink" Target="https://docs.google.com/document/d/1iUAWGFEysqYa_K22eUOs3yhXinnuZQvED8BjBVNjyYU/edit?usp=sharing" TargetMode="External"/><Relationship Id="rId3299" Type="http://schemas.openxmlformats.org/officeDocument/2006/relationships/hyperlink" Target="https://docs.google.com/document/d/1gBaI1sEbbdN-q0VQ4H_YWg5oWq4fFQtV2M4K7j7egv4/edit" TargetMode="External"/><Relationship Id="rId167" Type="http://schemas.openxmlformats.org/officeDocument/2006/relationships/hyperlink" Target="https://docs.google.com/document/d/1WPkXGajAWQINCv9FGf9C_bVy6oxIp0-jmgDkzm7I3UY" TargetMode="External"/><Relationship Id="rId166" Type="http://schemas.openxmlformats.org/officeDocument/2006/relationships/hyperlink" Target="https://amzn.to/4ovJlny" TargetMode="External"/><Relationship Id="rId161" Type="http://schemas.openxmlformats.org/officeDocument/2006/relationships/hyperlink" Target="https://pyrexcontainer.com/" TargetMode="External"/><Relationship Id="rId160" Type="http://schemas.openxmlformats.org/officeDocument/2006/relationships/hyperlink" Target="https://docs.google.com/document/d/19N6DGzd6EZ5akXBpd6YDVXbppH8dKHcUDzVH5SIgMks/edit" TargetMode="External"/><Relationship Id="rId159" Type="http://schemas.openxmlformats.org/officeDocument/2006/relationships/hyperlink" Target="https://docs.google.com/document/d/1H0nlnP5k1M5cYpiBcBmyDUT5jCG-isbryXrICG2YGAI/edit" TargetMode="External"/><Relationship Id="rId3281" Type="http://schemas.openxmlformats.org/officeDocument/2006/relationships/hyperlink" Target="https://www.lodgecastiron.com/" TargetMode="External"/><Relationship Id="rId3280" Type="http://schemas.openxmlformats.org/officeDocument/2006/relationships/hyperlink" Target="https://docs.google.com/document/d/1XK3qwZLt1BuHoZgug9sYzLO_BlKdvr-RcOjVp9HxoNI/edit" TargetMode="External"/><Relationship Id="rId3283" Type="http://schemas.openxmlformats.org/officeDocument/2006/relationships/hyperlink" Target="https://docs.google.com/document/d/1AgCn-kmVCnHVY8YVZ7dPfhYr2k1-s4HpG-7YiWgaK8I/edit?usp=sharing" TargetMode="External"/><Relationship Id="rId3282" Type="http://schemas.openxmlformats.org/officeDocument/2006/relationships/hyperlink" Target="https://docs.google.com/document/d/1klkaXDBbkWtFyml1Ji5CpsDy5ygpMeukQQErgZlBDYc/edit" TargetMode="External"/><Relationship Id="rId154" Type="http://schemas.openxmlformats.org/officeDocument/2006/relationships/hyperlink" Target="https://m.media-amazon.com/images/I/51hSkgFqVqL._AC_SL1250_.jpg" TargetMode="External"/><Relationship Id="rId3285" Type="http://schemas.openxmlformats.org/officeDocument/2006/relationships/hyperlink" Target="https://www.yeti.com/" TargetMode="External"/><Relationship Id="rId153" Type="http://schemas.openxmlformats.org/officeDocument/2006/relationships/hyperlink" Target="https://www.amazon.com/stores/Lodge/page/8CDF8DDD-A601-44CD-B8E7-BD01D910704A?is_byline_deeplink=true&amp;deeplink=A50A7CC5-4157-433D-BB1B-7A232B4E6D41&amp;redirect_store_id=8CDF8DDD-A601-44CD-B8E7-BD01D910704A&amp;lp_asin=B00006JSUA&amp;ref_=ast_bln&amp;store_ref=bl_ast_dp_brandLogo_sto" TargetMode="External"/><Relationship Id="rId3284" Type="http://schemas.openxmlformats.org/officeDocument/2006/relationships/hyperlink" Target="https://docs.google.com/document/d/1JbANupoI2qDWs6aiYJiWBQhKQRl_jV_Wz7HXEtFU91E/edit" TargetMode="External"/><Relationship Id="rId152" Type="http://schemas.openxmlformats.org/officeDocument/2006/relationships/hyperlink" Target="https://docs.google.com/document/d/1ciNRj1ujDqysXOmpJDGJlr_2ohyusTpB3RTaWMYoKKY/edit" TargetMode="External"/><Relationship Id="rId3287" Type="http://schemas.openxmlformats.org/officeDocument/2006/relationships/hyperlink" Target="https://m.media-amazon.com/images/I/51Y-wdmgTgL._AC_SL1500_.jpg" TargetMode="External"/><Relationship Id="rId151" Type="http://schemas.openxmlformats.org/officeDocument/2006/relationships/hyperlink" Target="https://www.lodgecastiron.com/" TargetMode="External"/><Relationship Id="rId3286" Type="http://schemas.openxmlformats.org/officeDocument/2006/relationships/hyperlink" Target="https://www.amazon.com/stores/YETI/page/0BF716C7-CB12-40DB-8134-D4D29DC0E768?lp_asin=B004U6MHV0&amp;ref_=ast_bln&amp;store_ref=bl_ast_dp_brandLogo_sto" TargetMode="External"/><Relationship Id="rId158" Type="http://schemas.openxmlformats.org/officeDocument/2006/relationships/hyperlink" Target="https://docs.google.com/document/d/11bf_0mRueDTDI_yf0Ma4BYk-0CCzkNTHXfB07xd3444/edit" TargetMode="External"/><Relationship Id="rId3289" Type="http://schemas.openxmlformats.org/officeDocument/2006/relationships/hyperlink" Target="https://docs.google.com/document/d/155wM7g708JE3P9ycvzUzA4fIfkhqdtDe62dWoGtwudU" TargetMode="External"/><Relationship Id="rId157" Type="http://schemas.openxmlformats.org/officeDocument/2006/relationships/hyperlink" Target="https://docs.google.com/document/d/1-O1YIjKakaY8r9G43lLS6RvyYjbTKq4cE98WEggCJdM" TargetMode="External"/><Relationship Id="rId3288" Type="http://schemas.openxmlformats.org/officeDocument/2006/relationships/hyperlink" Target="https://www.amazon.com/dp/B00009ADDR" TargetMode="External"/><Relationship Id="rId156" Type="http://schemas.openxmlformats.org/officeDocument/2006/relationships/hyperlink" Target="https://amzn.to/45msGtJ" TargetMode="External"/><Relationship Id="rId155" Type="http://schemas.openxmlformats.org/officeDocument/2006/relationships/hyperlink" Target="https://www.amazon.com/dp/B00LGLHUA0" TargetMode="External"/><Relationship Id="rId2820" Type="http://schemas.openxmlformats.org/officeDocument/2006/relationships/hyperlink" Target="https://docs.google.com/document/d/1wMyLU9NyXtAL_bVh3xc7nT_IWqkF5OrY-QouM63-q0U/edit" TargetMode="External"/><Relationship Id="rId2821" Type="http://schemas.openxmlformats.org/officeDocument/2006/relationships/hyperlink" Target="https://docs.google.com/document/d/1SJhHWcAvCdomGsSBmioUNKYtLcaj9m7qozI05hTSsIk/edit" TargetMode="External"/><Relationship Id="rId2822" Type="http://schemas.openxmlformats.org/officeDocument/2006/relationships/hyperlink" Target="https://www.amazon.com/Ben-Davis/b/ref=bl_sl_s_ap_web_20245598011?ie=UTF8&amp;node=20245598011&amp;field-lbr_brands_browse-bin=Ben+Davis" TargetMode="External"/><Relationship Id="rId2823" Type="http://schemas.openxmlformats.org/officeDocument/2006/relationships/hyperlink" Target="https://m.media-amazon.com/images/I/61qpnhymLgL._AC_SL1000_.jpg" TargetMode="External"/><Relationship Id="rId2824" Type="http://schemas.openxmlformats.org/officeDocument/2006/relationships/hyperlink" Target="https://www.amazon.com/Makita-9403-Belt-Sander-Cloth/dp/B0000223IY?th=1&amp;amp;linkCode=ll1&amp;amp;tag=buyitforlife08-20&amp;amp;linkId=58e8b12d64f181ad61c56df4af43d2c6&amp;amp;language=en_US&amp;amp;ref_=as_li_ss_tl" TargetMode="External"/><Relationship Id="rId2825" Type="http://schemas.openxmlformats.org/officeDocument/2006/relationships/hyperlink" Target="https://amzn.to/4osVc51" TargetMode="External"/><Relationship Id="rId2826" Type="http://schemas.openxmlformats.org/officeDocument/2006/relationships/hyperlink" Target="https://docs.google.com/document/d/1oIjWMx9OtRkC3foZ7roZgGpdzFr_fP3V9EQmJSZsYBg" TargetMode="External"/><Relationship Id="rId2827" Type="http://schemas.openxmlformats.org/officeDocument/2006/relationships/hyperlink" Target="https://docs.google.com/document/d/1VTV7-KshmiDwXDtA5eWCUqnuVTwqRjaLLJXvSYVtyUI/edit" TargetMode="External"/><Relationship Id="rId2828" Type="http://schemas.openxmlformats.org/officeDocument/2006/relationships/hyperlink" Target="https://docs.google.com/document/d/13rOceP50vUqx3Re0yKQWBczgX9dhODMgT5Nf2FDYns0/edit" TargetMode="External"/><Relationship Id="rId2829" Type="http://schemas.openxmlformats.org/officeDocument/2006/relationships/hyperlink" Target="https://docs.google.com/document/d/1ZIqNN1HXWQq0longDTVwaNgI3kOkCEypsWxzDt_IPvo/edit" TargetMode="External"/><Relationship Id="rId2810" Type="http://schemas.openxmlformats.org/officeDocument/2006/relationships/hyperlink" Target="https://docs.google.com/document/d/1dhH0vrXTzK2NwjU9D0T_fNPnPEBeeppYzl3kdYWKKHs" TargetMode="External"/><Relationship Id="rId2811" Type="http://schemas.openxmlformats.org/officeDocument/2006/relationships/hyperlink" Target="https://docs.google.com/document/d/1o4bw5K4x1UMfY8od-eLvLCIryRRuCF0xuB7TqsbD1rY/edit" TargetMode="External"/><Relationship Id="rId2812" Type="http://schemas.openxmlformats.org/officeDocument/2006/relationships/hyperlink" Target="https://docs.google.com/document/d/1e5d46hkN4hcIQpawyT-hkJoGYQB_T7pH6JZZWXLznMY/edit" TargetMode="External"/><Relationship Id="rId2813" Type="http://schemas.openxmlformats.org/officeDocument/2006/relationships/hyperlink" Target="https://docs.google.com/document/d/14EE9EUlMygJdjZIzOhw3i5XoBznKa0NmtCQnysrNXkw/edit" TargetMode="External"/><Relationship Id="rId2814" Type="http://schemas.openxmlformats.org/officeDocument/2006/relationships/hyperlink" Target="https://www.amazon.com/stores/MakitaPowerTools/page/1DEFC5EF-940F-445B-9555-0DA6545E0C3A?is_byline_deeplink=true&amp;deeplink=1DEFC5EF-940F-445B-9555-0DA6545E0C3A&amp;redirect_store_id=1DEFC5EF-940F-445B-9555-0DA6545E0C3A&amp;lp_asin=B004YIALZI&amp;ref_=ast_bln&amp;store_ref=bl_ast_dp_brandLogo_sto" TargetMode="External"/><Relationship Id="rId2815" Type="http://schemas.openxmlformats.org/officeDocument/2006/relationships/hyperlink" Target="https://m.media-amazon.com/images/I/71-zmp7kV5L._AC_SL1500_.jpg" TargetMode="External"/><Relationship Id="rId2816" Type="http://schemas.openxmlformats.org/officeDocument/2006/relationships/hyperlink" Target="https://www.amazon.com/BEN-DAVIS-Machinists-Apron-Black/dp/B00UHAREX4?&amp;amp;linkCode=ll1&amp;amp;tag=buyitforlife08-20&amp;amp;linkId=68638009e728d749dd865c4a602bb4d7&amp;amp;language=en_US&amp;amp;ref_=as_li_ss_tl" TargetMode="External"/><Relationship Id="rId2817" Type="http://schemas.openxmlformats.org/officeDocument/2006/relationships/hyperlink" Target="https://amzn.to/42NxBU5" TargetMode="External"/><Relationship Id="rId2818" Type="http://schemas.openxmlformats.org/officeDocument/2006/relationships/hyperlink" Target="https://docs.google.com/document/d/1PHmxNsGgvK1_rbd1Gg1eEvrzWVo5cWaU4ApyaKPcgus" TargetMode="External"/><Relationship Id="rId2819" Type="http://schemas.openxmlformats.org/officeDocument/2006/relationships/hyperlink" Target="https://docs.google.com/document/d/1UWttYQKZPPuYQPDKYw3cpC5RG_h7sIvFBxhqwdddVus/edit" TargetMode="External"/><Relationship Id="rId1510" Type="http://schemas.openxmlformats.org/officeDocument/2006/relationships/hyperlink" Target="https://www.amazon.com/stores/RainbowSandals/page/CFC45002-57FD-448F-A326-52A7F394BD61?is_byline_deeplink=true&amp;deeplink=B0780E0C-8801-4F5C-BB22-D62C031F7E64&amp;redirect_store_id=CFC45002-57FD-448F-A326-52A7F394BD61&amp;lp_asin=B07K1Q3111&amp;ref_=ast_bln&amp;store_ref=bl_ast_dp_brandLogo_sto" TargetMode="External"/><Relationship Id="rId2841" Type="http://schemas.openxmlformats.org/officeDocument/2006/relationships/hyperlink" Target="https://amzn.to/4onpZ2V" TargetMode="External"/><Relationship Id="rId1511" Type="http://schemas.openxmlformats.org/officeDocument/2006/relationships/hyperlink" Target="https://m.media-amazon.com/images/I/71zMvnjYUgL._AC_SL1500_.jpg" TargetMode="External"/><Relationship Id="rId2842" Type="http://schemas.openxmlformats.org/officeDocument/2006/relationships/hyperlink" Target="https://docs.google.com/document/d/1Dj0x_weHLPcATpPb-kdRbso1clYz24CxxO22SX9wjD4" TargetMode="External"/><Relationship Id="rId1512" Type="http://schemas.openxmlformats.org/officeDocument/2006/relationships/hyperlink" Target="https://www.buyitforlifeproducts.com/?post_type=bifl-product&amp;p=6441" TargetMode="External"/><Relationship Id="rId2843" Type="http://schemas.openxmlformats.org/officeDocument/2006/relationships/hyperlink" Target="https://docs.google.com/document/d/1o49w8whw54RqTtfUcFo2DtxvXiFUbmDJL2KfwbBfjgo/edit" TargetMode="External"/><Relationship Id="rId1513" Type="http://schemas.openxmlformats.org/officeDocument/2006/relationships/hyperlink" Target="https://www.amazon.com/OLUKAI-Mens-Ohana-Sandals-11/dp/B001QL1EZC/ref=sr_1_3?crid=3O9VSCJ0UNL4V&amp;dib=eyJ2IjoiMSJ9.HPiovPJimezAZ-Xei7EU7A4UDycuf2B7Ngj6KhIu7xGEkRLusc_Wvr7lUwNobTfwcRga4hEPuEukvvtcKwvoMPvgsZrEbSoYOezcf1C-bg_P_ndCmgTkTRKXq3bKnZD3SNmq0DuV8BoYSmIO_BZ7Bpf-feFHIs2jtm_FRbWfAG9LWUbzdFFrG_Osno_tTOO_yssd7n9h77SMjG3WEf_fIhvk1W0fzIl6-WCd5We7Xewf7ZHwbfiMTy2kxDDkEwZgbYdiVEUrJXMsCmBBlr19Qe7ICIw4-uIa4CQhzh4HsbM.aWYzPkncS22bI9suYuHdmZg2AYPd8Kpj4rGzZ23SdQ8&amp;dib_tag=se&amp;keywords=Olukai+Sandals+%2F+Flip+Flops&amp;qid=1754680695&amp;sprefix=rainbow+sandals+%2F+flip+flops%2Caps%2C937&amp;sr=8-3" TargetMode="External"/><Relationship Id="rId2844" Type="http://schemas.openxmlformats.org/officeDocument/2006/relationships/hyperlink" Target="https://docs.google.com/document/d/1xpA_WC_kXJJibB01utHUU0i7PkhZU2MY5MYeFqQPVZ0/edit" TargetMode="External"/><Relationship Id="rId1514" Type="http://schemas.openxmlformats.org/officeDocument/2006/relationships/hyperlink" Target="https://amzn.to/46ToLHr" TargetMode="External"/><Relationship Id="rId2845" Type="http://schemas.openxmlformats.org/officeDocument/2006/relationships/hyperlink" Target="https://docs.google.com/document/d/1MOEWbExU79bZTEdrYHj1aJV2bD6dnp1-GNlrSsCPeSE/edit" TargetMode="External"/><Relationship Id="rId1515" Type="http://schemas.openxmlformats.org/officeDocument/2006/relationships/hyperlink" Target="https://docs.google.com/document/d/1FYi1rB0sacxTLUaGMuapYrDLG7odZWPZK77CvB2Mlwo" TargetMode="External"/><Relationship Id="rId2846" Type="http://schemas.openxmlformats.org/officeDocument/2006/relationships/hyperlink" Target="https://docs.google.com/document/d/15pDKIO-OzMlY8f_U0PabsWE25IkErhDS0U4oRwxdux4/edit" TargetMode="External"/><Relationship Id="rId1516" Type="http://schemas.openxmlformats.org/officeDocument/2006/relationships/hyperlink" Target="https://docs.google.com/document/d/13S63e2Nx2ZT63unanqMjLsYqJcN8KuAVwPur41sTgBc/edit" TargetMode="External"/><Relationship Id="rId2847" Type="http://schemas.openxmlformats.org/officeDocument/2006/relationships/hyperlink" Target="https://www.amazon.com/stores/Metabo/page/D8B5497A-1A17-4843-AE5A-A99475C690A6?lp_asin=B075XY2PPX&amp;ref_=ast_bln&amp;store_ref=bl_ast_dp_brandLogo_sto" TargetMode="External"/><Relationship Id="rId1517" Type="http://schemas.openxmlformats.org/officeDocument/2006/relationships/hyperlink" Target="https://docs.google.com/document/d/1oXaqC5405RDNr_ZvfuFzmbSWTGZ_gvMYG5QQ3dKmOO8/edit" TargetMode="External"/><Relationship Id="rId2848" Type="http://schemas.openxmlformats.org/officeDocument/2006/relationships/hyperlink" Target="https://m.media-amazon.com/images/I/51NZccC8aPL._AC_SL1000_.jpg" TargetMode="External"/><Relationship Id="rId1518" Type="http://schemas.openxmlformats.org/officeDocument/2006/relationships/hyperlink" Target="https://docs.google.com/document/d/1FwUEqHOBIFnTFOZTvOXm6GIieGI-RiOn93BX0KXEMkQ/edit" TargetMode="External"/><Relationship Id="rId2849" Type="http://schemas.openxmlformats.org/officeDocument/2006/relationships/hyperlink" Target="https://www.amazon.com/dp/B000OLEM4K?th=1&amp;amp;linkCode=ll1&amp;amp;tag=buyitforlife08-20&amp;amp;linkId=219aaa67597551f7ed68da071ad809af&amp;amp;language=en_US&amp;amp;ref_=as_li_ss_tl" TargetMode="External"/><Relationship Id="rId1519" Type="http://schemas.openxmlformats.org/officeDocument/2006/relationships/hyperlink" Target="https://olukai.eu/" TargetMode="External"/><Relationship Id="rId2840" Type="http://schemas.openxmlformats.org/officeDocument/2006/relationships/hyperlink" Target="https://www.amazon.com/Metabo-601078420-Wep-17-150-Quick/dp/B075XY2PPX?&amp;amp;linkCode=ll1&amp;amp;tag=buyitforlife08-20&amp;amp;linkId=b65c40a69ffde5442e4c8efa77b67568&amp;amp;language=en_US&amp;amp;ref_=as_li_ss_tl" TargetMode="External"/><Relationship Id="rId2830" Type="http://schemas.openxmlformats.org/officeDocument/2006/relationships/hyperlink" Target="https://www.amazon.com/stores/MakitaPowerTools/page/1DEFC5EF-940F-445B-9555-0DA6545E0C3A?is_byline_deeplink=true&amp;deeplink=0CE15F0B-3A1E-4299-B590-2D1591022385&amp;redirect_store_id=1DEFC5EF-940F-445B-9555-0DA6545E0C3A&amp;lp_asin=B0000223IY&amp;ref_=ast_bln&amp;store_ref=bl_ast_dp_brandLogo_sto" TargetMode="External"/><Relationship Id="rId1500" Type="http://schemas.openxmlformats.org/officeDocument/2006/relationships/hyperlink" Target="https://m.media-amazon.com/images/I/61SuPkDGYfL._AC_SL1500_.jpg" TargetMode="External"/><Relationship Id="rId2831" Type="http://schemas.openxmlformats.org/officeDocument/2006/relationships/hyperlink" Target="https://m.media-amazon.com/images/I/612ESUu8G7L._AC_SL1500_.jpg" TargetMode="External"/><Relationship Id="rId1501" Type="http://schemas.openxmlformats.org/officeDocument/2006/relationships/hyperlink" Target="https://www.buyitforlifeproducts.com/?post_type=bifl-product&amp;p=6434" TargetMode="External"/><Relationship Id="rId2832" Type="http://schemas.openxmlformats.org/officeDocument/2006/relationships/hyperlink" Target="https://www.amazon.com/Bosch-1617EVSPK-4-Horsepower-Variable-Collets/dp/B00005RHPD?th=1&amp;amp;linkCode=ll1&amp;amp;tag=buyitforlife08-20&amp;amp;linkId=0e48372f5f15897d3a6241b7640106e2&amp;amp;language=en_US&amp;amp;ref_=as_li_ss_tl" TargetMode="External"/><Relationship Id="rId1502" Type="http://schemas.openxmlformats.org/officeDocument/2006/relationships/hyperlink" Target="https://www.amazon.com/Rainbow-Sandals-301ALTS-Expresso-XXX-Large/dp/B00KCS6O82/ref=sr_1_5?crid=XZ2BZHDP1J65&amp;dib=eyJ2IjoiMSJ9.BxdcnwyWJO9xqUDpBSwnh5fKSK1ED0sCWUhyO_T3Ei5nYLqjtn5VfT0ZAtnuLOyXTkCqrHc9yGq9AsViSNCCQH4OpGlCxaPIFshyq57YpxFxbFjbwXSwPsm7iy-_MYYAJw6_alUKvn8noG2Hh4S1BWuV4UoPYUqi1_nX8EjUfGHpvVR2NGSqyr-k87KBobKzF_rfjKXyk4rWuyzksyGeZ6nTfFDV8iAFL3N8nQzxHNZmPVo6EqVqeYZQYggkYH3O9JejcBdrea4cPKBeBZGo5gccEGRzJBmQ0fLzv5IdULY.HhdsfD4dCniZN3t57w0eisI-f2Q8-Dg3SKbqRyyWH-g&amp;dib_tag=se&amp;keywords=Rainbow%2BSandals%2B%2F%2BFlip%2BFlops&amp;qid=1754680649&amp;sprefix=rainbow%2Bsandals%2B%2F%2Bflip%2Bflops%2Caps%2C695&amp;sr=8-5&amp;th=1&amp;psc=1" TargetMode="External"/><Relationship Id="rId2833" Type="http://schemas.openxmlformats.org/officeDocument/2006/relationships/hyperlink" Target="https://amzn.to/4hgaNT3" TargetMode="External"/><Relationship Id="rId1503" Type="http://schemas.openxmlformats.org/officeDocument/2006/relationships/hyperlink" Target="https://amzn.to/41kbLqL" TargetMode="External"/><Relationship Id="rId2834" Type="http://schemas.openxmlformats.org/officeDocument/2006/relationships/hyperlink" Target="https://docs.google.com/document/d/1D2auIrnFtqYIe3f0SfMSypmypwtHxT9Dz2fkHwVDKgk" TargetMode="External"/><Relationship Id="rId1504" Type="http://schemas.openxmlformats.org/officeDocument/2006/relationships/hyperlink" Target="https://docs.google.com/document/d/1Ol7OknIF-rdt6vHUNTrmJ3NEHrm_1EqSQwxEwk82Q3o" TargetMode="External"/><Relationship Id="rId2835" Type="http://schemas.openxmlformats.org/officeDocument/2006/relationships/hyperlink" Target="https://docs.google.com/document/d/1wrFUSH_4OV0iqM6QqYhKJ3tqIzrSatnrLdE8SUwDvn8/edit" TargetMode="External"/><Relationship Id="rId1505" Type="http://schemas.openxmlformats.org/officeDocument/2006/relationships/hyperlink" Target="https://docs.google.com/document/d/1SAtYtbEw40v6SrbTnQGKgyFio3SLKBka1hNvQXtkpmk/edit" TargetMode="External"/><Relationship Id="rId2836" Type="http://schemas.openxmlformats.org/officeDocument/2006/relationships/hyperlink" Target="https://docs.google.com/document/d/1b9G06lR0bw4rs38WLm9xvYgUH9bh0LrGYnqYsK5-l-I/edit" TargetMode="External"/><Relationship Id="rId1506" Type="http://schemas.openxmlformats.org/officeDocument/2006/relationships/hyperlink" Target="https://docs.google.com/document/d/17p4LEhrybhmEDq-rwOi43uRwu19ALoMEIeL9e1S0nas/edit" TargetMode="External"/><Relationship Id="rId2837" Type="http://schemas.openxmlformats.org/officeDocument/2006/relationships/hyperlink" Target="https://docs.google.com/document/d/1QPtbWAbw418TcRaUOrcKumXb0AEHGxtQhDHI345tmkE/edit" TargetMode="External"/><Relationship Id="rId1507" Type="http://schemas.openxmlformats.org/officeDocument/2006/relationships/hyperlink" Target="https://docs.google.com/document/d/1Z081UbZOBaqvgEqQpmisV6vQaA8ZgvyFhMISZmaRom8/edit" TargetMode="External"/><Relationship Id="rId2838" Type="http://schemas.openxmlformats.org/officeDocument/2006/relationships/hyperlink" Target="https://www.amazon.com/stores/Bosch/page/8F847B7C-CC61-487B-811D-B94492F00062?is_byline_deeplink=true&amp;deeplink=35A852B0-9240-4FCF-BFAA-D36516828450&amp;redirect_store_id=8F847B7C-CC61-487B-811D-B94492F00062&amp;lp_asin=B00005RHPD&amp;ref_=ast_bln&amp;store_ref=bl_ast_dp_brandLogo_sto" TargetMode="External"/><Relationship Id="rId1508" Type="http://schemas.openxmlformats.org/officeDocument/2006/relationships/hyperlink" Target="https://rainbowloom.com/" TargetMode="External"/><Relationship Id="rId2839" Type="http://schemas.openxmlformats.org/officeDocument/2006/relationships/hyperlink" Target="https://m.media-amazon.com/images/I/51-0KfldVxL._AC_SL1000_.jpg" TargetMode="External"/><Relationship Id="rId1509" Type="http://schemas.openxmlformats.org/officeDocument/2006/relationships/hyperlink" Target="https://docs.google.com/document/d/1bMr0YXY62MPyEDJZrIH7l_FwTX9ZqLmTh2mwfKJw0oI/edit" TargetMode="External"/><Relationship Id="rId2800" Type="http://schemas.openxmlformats.org/officeDocument/2006/relationships/hyperlink" Target="https://amzn.to/3WIiiIN" TargetMode="External"/><Relationship Id="rId2801" Type="http://schemas.openxmlformats.org/officeDocument/2006/relationships/hyperlink" Target="https://docs.google.com/document/d/1sI4KyGefVf_wgCALQ29mGdfkPy8Rop80mqfIEkaVStI" TargetMode="External"/><Relationship Id="rId2802" Type="http://schemas.openxmlformats.org/officeDocument/2006/relationships/hyperlink" Target="https://docs.google.com/document/d/11hsFn_d6JovZh0BH5iUhnCzT-yNySaFbRN-pDQbORxs/edit" TargetMode="External"/><Relationship Id="rId2803" Type="http://schemas.openxmlformats.org/officeDocument/2006/relationships/hyperlink" Target="https://docs.google.com/document/d/1AeAzCIN_KVVkAm0wJ3yytnG0I9j4oPR01qX4tyBs9Kk/edit" TargetMode="External"/><Relationship Id="rId2804" Type="http://schemas.openxmlformats.org/officeDocument/2006/relationships/hyperlink" Target="https://docs.google.com/document/d/1LgyIogbYDllzcxkcbOCofnr1dvPRJ0-c6SNVEsfZHv4/edit" TargetMode="External"/><Relationship Id="rId2805" Type="http://schemas.openxmlformats.org/officeDocument/2006/relationships/hyperlink" Target="https://docs.google.com/document/d/1vi1USPlodT4t_jW6vvkOnNAVVPU6xIZ1GymHwos9mNU/edit" TargetMode="External"/><Relationship Id="rId2806" Type="http://schemas.openxmlformats.org/officeDocument/2006/relationships/hyperlink" Target="https://www.amazon.com/stores/SawStop/page/0917F94B-B727-4631-A0C5-C35E8CEFC855?lp_asin=B07WV5X277&amp;ref_=ast_bln&amp;store_ref=bl_ast_dp_brandLogo_sto" TargetMode="External"/><Relationship Id="rId2807" Type="http://schemas.openxmlformats.org/officeDocument/2006/relationships/hyperlink" Target="https://m.media-amazon.com/images/I/61aKHte9PjL._AC_SL1500_.jpg" TargetMode="External"/><Relationship Id="rId2808" Type="http://schemas.openxmlformats.org/officeDocument/2006/relationships/hyperlink" Target="https://www.amazon.com/Makita-5007F-7-1-4-Inch-Circular/dp/B004YIALZI?&amp;amp;linkCode=ll1&amp;amp;tag=buyitforlife08-20&amp;amp;linkId=067f0153bba304000d02621d9758634b&amp;amp;language=en_US&amp;amp;ref_=as_li_ss_tl" TargetMode="External"/><Relationship Id="rId2809" Type="http://schemas.openxmlformats.org/officeDocument/2006/relationships/hyperlink" Target="https://amzn.to/3WGc7oD" TargetMode="External"/><Relationship Id="rId1576" Type="http://schemas.openxmlformats.org/officeDocument/2006/relationships/hyperlink" Target="https://m.media-amazon.com/images/I/61ig+3C3sNL._AC_SL1500_.jpg" TargetMode="External"/><Relationship Id="rId1577" Type="http://schemas.openxmlformats.org/officeDocument/2006/relationships/hyperlink" Target="https://www.amazon.com/Makita-9564CV-2-Inch-Angle-Grinder/dp/B00005Q7BE/ref=sr_1_1_mod_primary_new?crid=3DKXASSQKZE4D&amp;dib=eyJ2IjoiMSJ9.xIP_Kxlgj3qyto53WynSnBPrK71t7jtO9BZotj6lcTx112rI3QI4Upzmblhcs_XYHuw8Ne9wndvilv-TFUi311U-5p0j2Jks8IVh6cZEK33Od-o_ffCmhEn66QJajmAW5eaDOwJctzbnsestnPdxJ89ZGr9u3Mmx99fHsQWYZ5Dpxaz_GFHbV1U8r5WNdhXaXsY6C7zTceba0iEFd9R5Dj7Hv7KvB2wAOlpBxGfc6E9Q5KfGPnPukJoKmOttICGqGmSvfB8qzWwFM0zNIw7jKHr3WIJ0n0bVFKb2LAkwg8o.gWcKRqaUxAmksCz3BqtT3Z5hRgsC0ntPFVJZp-NfrxA&amp;dib_tag=se&amp;keywords=Makita+9564CV+4-1%2F2-Inch+SJS+High-Power+Angle+Grinder&amp;qid=1754681651&amp;sbo=RZvfv%2F%2FHxDF%2BO5021pAnSA%3D%3D&amp;sprefix=makita+9564cv+4-1%2F2-inch+sjs+high-power+angle+grinder%2Caps%2C337&amp;sr=8-1" TargetMode="External"/><Relationship Id="rId1578" Type="http://schemas.openxmlformats.org/officeDocument/2006/relationships/hyperlink" Target="https://amzn.to/3J5AoRC" TargetMode="External"/><Relationship Id="rId1579" Type="http://schemas.openxmlformats.org/officeDocument/2006/relationships/hyperlink" Target="https://docs.google.com/document/d/1JfcyyBtPyx4ITu9JXaIWAlk1KptXVnob83uQy3psTjw" TargetMode="External"/><Relationship Id="rId987" Type="http://schemas.openxmlformats.org/officeDocument/2006/relationships/hyperlink" Target="https://docs.google.com/document/d/1zSUpO1nyIE4YMfPwqOdRoOnnD4U3cKRAVBGQ5Gp1JH0/edit" TargetMode="External"/><Relationship Id="rId986" Type="http://schemas.openxmlformats.org/officeDocument/2006/relationships/hyperlink" Target="https://docs.google.com/document/d/1MueEOTKW-BWrFQ4Zz8bwDlkSRbVVhwmlLbBG1khAfOo/edit" TargetMode="External"/><Relationship Id="rId985" Type="http://schemas.openxmlformats.org/officeDocument/2006/relationships/hyperlink" Target="https://docs.google.com/document/d/1wlxFF_kskYT6ZpHFa6zSpcZdn0w_HYDMzuDQebGLpEE/edit" TargetMode="External"/><Relationship Id="rId984" Type="http://schemas.openxmlformats.org/officeDocument/2006/relationships/hyperlink" Target="https://docs.google.com/document/d/17_8H5fzKtwC1v9GnZyKKUeqHu6vXNTI4rdToXc4X_ro" TargetMode="External"/><Relationship Id="rId989" Type="http://schemas.openxmlformats.org/officeDocument/2006/relationships/hyperlink" Target="https://www.amazon.com/stores/Healthometer/page/0C293ABD-1B5D-4A3C-B4B2-9EA17021DCEA?is_byline_deeplink=true&amp;deeplink=EA2E924C-DCF7-4D48-AE9E-40F27E10CC74&amp;redirect_store_id=0C293ABD-1B5D-4A3C-B4B2-9EA17021DCEA&amp;lp_asin=B000F63QI2&amp;ref_=ast_bln&amp;store_ref=bl_ast_dp_brandLogo_sto" TargetMode="External"/><Relationship Id="rId988" Type="http://schemas.openxmlformats.org/officeDocument/2006/relationships/hyperlink" Target="https://docs.google.com/document/d/1KV5xWB3oBBUF8YFsmuL3owQpJEkD2afzJouq8AqrYSY/edit" TargetMode="External"/><Relationship Id="rId1570" Type="http://schemas.openxmlformats.org/officeDocument/2006/relationships/hyperlink" Target="https://docs.google.com/document/d/1ZB5SkiPJ9ZSD0GCUHrbd5L7ecYA_byUPkcWnJ0B1uxE/edit" TargetMode="External"/><Relationship Id="rId1571" Type="http://schemas.openxmlformats.org/officeDocument/2006/relationships/hyperlink" Target="https://docs.google.com/document/d/1NCe0KiIaUhy3U4C2IY8A5IXqdNrG0-cvpOND_U-nUjE/edit" TargetMode="External"/><Relationship Id="rId983" Type="http://schemas.openxmlformats.org/officeDocument/2006/relationships/hyperlink" Target="https://amzn.to/3UQHdJj" TargetMode="External"/><Relationship Id="rId1572" Type="http://schemas.openxmlformats.org/officeDocument/2006/relationships/hyperlink" Target="https://docs.google.com/document/d/1Av--W0PrErdeM7lKSk2mwo1V8Bw18JARERbEycff4sE/edit" TargetMode="External"/><Relationship Id="rId982" Type="http://schemas.openxmlformats.org/officeDocument/2006/relationships/hyperlink" Target="https://www.amazon.com/Health-meter-Professional-400KL-Mechanical/dp/B000F63QI2/ref=sr_1_4?crid=3VR25SXV072CH&amp;dib=eyJ2IjoiMSJ9.8_Xct08t1sAL95gPnw73OHH6huFgchbEMc5KQ0Q0WS4s3ihTEzLfJkIx3sRtf8U3l0KkVS8GIymyLvJoU2KQAzM1eX2VMRa95rHB4qJ2spwMvZkWGlE0X37rCERRxUzjaQ09K7aE_6T7mSUC_d4lnt6qneyJ_EfJPLfMOSXf-ei5GdJXSV0Or-2_XxQ-Fw94OWpLR0A21GXzl3GD5QsPd7F4RGTbsvXbbqKbMlDAk-Y.nG3gCYwE0m4Qu2GmWsj5jyLeuvJuN06bBP2lUpcquXw&amp;dib_tag=se&amp;keywords=Health+o+Meter+Mechanical+Beam+Scale&amp;qid=1754665869&amp;sprefix=health+o+meter+mechanical+beam+scale%2Caps%2C365&amp;sr=8-4" TargetMode="External"/><Relationship Id="rId1573" Type="http://schemas.openxmlformats.org/officeDocument/2006/relationships/hyperlink" Target="https://www.apextoolgroup.com/brands/gearwrench" TargetMode="External"/><Relationship Id="rId981" Type="http://schemas.openxmlformats.org/officeDocument/2006/relationships/hyperlink" Target="https://www.buyitforlifeproducts.com/?post_type=bifl-product&amp;p=5866" TargetMode="External"/><Relationship Id="rId1574" Type="http://schemas.openxmlformats.org/officeDocument/2006/relationships/hyperlink" Target="https://docs.google.com/document/d/1jkqm9eYnNaUoPM4x-RRCdxVlNCSST21jYZOroPdsONA/edit" TargetMode="External"/><Relationship Id="rId980" Type="http://schemas.openxmlformats.org/officeDocument/2006/relationships/hyperlink" Target="https://m.media-amazon.com/images/I/91qJshBauqL._SL1500_.jpg" TargetMode="External"/><Relationship Id="rId1575" Type="http://schemas.openxmlformats.org/officeDocument/2006/relationships/hyperlink" Target="https://www.amazon.com/stores/GEARWRENCH/page/3AE6B30C-D99F-48F0-9141-3809602B5133?is_byline_deeplink=true&amp;deeplink=F44F6775-9BD9-41C7-8B2F-87F994171EEF&amp;redirect_store_id=3AE6B30C-D99F-48F0-9141-3809602B5133&amp;lp_asin=B07SRKRF7V&amp;ref_=ast_bln&amp;store_ref=bl_ast_dp_brandLogo_sto" TargetMode="External"/><Relationship Id="rId1565" Type="http://schemas.openxmlformats.org/officeDocument/2006/relationships/hyperlink" Target="https://www.amazon.com/stores/GEARWRENCH/page/3AE6B30C-D99F-48F0-9141-3809602B5133?is_byline_deeplink=true&amp;deeplink=6D09680C-101B-4B4A-93BF-172AD24FBA6B&amp;redirect_store_id=3AE6B30C-D99F-48F0-9141-3809602B5133&amp;lp_asin=B00OL2XEJ2&amp;ref_=ast_bln&amp;store_ref=bl_ast_dp_brandLogo_sto" TargetMode="External"/><Relationship Id="rId2896" Type="http://schemas.openxmlformats.org/officeDocument/2006/relationships/hyperlink" Target="https://docs.google.com/document/d/1rV0Lz7Ld6MMGkXDv-tgALI2ZNKMy6CHSprMdiKdyooY/edit" TargetMode="External"/><Relationship Id="rId1566" Type="http://schemas.openxmlformats.org/officeDocument/2006/relationships/hyperlink" Target="https://m.media-amazon.com/images/I/915EdroBXPS._AC_SL1500_.jpg" TargetMode="External"/><Relationship Id="rId2897" Type="http://schemas.openxmlformats.org/officeDocument/2006/relationships/hyperlink" Target="https://docs.google.com/document/d/1bDDGpeklYZjQuYJoq0w52T--iKYISEXWN0jbGvqvn8g/edit" TargetMode="External"/><Relationship Id="rId1567" Type="http://schemas.openxmlformats.org/officeDocument/2006/relationships/hyperlink" Target="https://www.amazon.com/GEARWRENCH-Drive-Polish-Flex-Head-RATCHET/dp/B07SRKRF7V/ref=sr_1_7_mod_primary_new?crid=1QPS8KNN89M6Q&amp;dib=eyJ2IjoiMSJ9.VLvYOWrW9d--2d9EZ94Ze9Wxc0bvXDXgJRafz-Y3kC7TjxBVysCwnFOfQxQWHXFkZ9X9Au3YJKdy2df3iWRfm0Gn0NDzeq-UfDIw3lo3_wWHAocYyz0wgFmkgnCpwU7fC9ghiywMg6sAgq6oNp63e4MYu6S3bD48iTbp5eNwgMFSliuUCv24ZSXtbOmlFMAXVGF1cyyTr8glWMnPNDQhb-VPyl5eY4JHE5tjhTZn_ERhoGn1-8ASal_VEFIvERnhINLOk-fKa5SN5zwlgFD3QckWdYhVx2Cqb01o0tusryU.9WL0EypgSdNiWvYXVjC_Y215MhXzKUiPRsmpfvrF9ag&amp;dib_tag=se&amp;keywords=Gearwrench+Flex+Head+Ratchets&amp;qid=1754681250&amp;sbo=RZvfv%2F%2FHxDF%2BO5021pAnSA%3D%3D&amp;sprefix=gearwrench+flex+head+ratchets%2Caps%2C653&amp;sr=8-7" TargetMode="External"/><Relationship Id="rId2898" Type="http://schemas.openxmlformats.org/officeDocument/2006/relationships/hyperlink" Target="https://docs.google.com/document/d/1sHaIdACzUIqSZts3frs9AnJUBkULolFg6NzXWwyT4n0/edit" TargetMode="External"/><Relationship Id="rId1568" Type="http://schemas.openxmlformats.org/officeDocument/2006/relationships/hyperlink" Target="https://amzn.to/45rYuNQ" TargetMode="External"/><Relationship Id="rId2899" Type="http://schemas.openxmlformats.org/officeDocument/2006/relationships/hyperlink" Target="https://www.amazon.com/stores/LeCreuset/page/C6F8CC07-ACF7-4223-AED4-0ACADB9705C5?lp_asin=B0CBN9RWYT&amp;ref_=ast_bln&amp;store_ref=bl_ast_dp_brandLogo_sto" TargetMode="External"/><Relationship Id="rId1569" Type="http://schemas.openxmlformats.org/officeDocument/2006/relationships/hyperlink" Target="https://docs.google.com/document/d/1RtU03WrMqBru4V-u6CCvyPHZmsAQn7t63MlAVtFrIjs" TargetMode="External"/><Relationship Id="rId976" Type="http://schemas.openxmlformats.org/officeDocument/2006/relationships/hyperlink" Target="https://docs.google.com/document/d/1Ua0oI5nZDsaUkhxmHHPmhhOZ7ogqOsSo_I908LMunFs/edit" TargetMode="External"/><Relationship Id="rId975" Type="http://schemas.openxmlformats.org/officeDocument/2006/relationships/hyperlink" Target="https://docs.google.com/document/d/1rB3UroMcFNYkXO0j-ecsVEAfoHY-rGE_4bIEMo6AQNQ/edit" TargetMode="External"/><Relationship Id="rId974" Type="http://schemas.openxmlformats.org/officeDocument/2006/relationships/hyperlink" Target="https://docs.google.com/document/d/1H-sUfSOcIrARfRXtixFCVcSdF2fo8QF-8fVILdIi1gY/edit" TargetMode="External"/><Relationship Id="rId973" Type="http://schemas.openxmlformats.org/officeDocument/2006/relationships/hyperlink" Target="https://docs.google.com/document/d/1pDiDuDkyB-mgwb-FIb91ChhW8xU962QEllV5UurKWns" TargetMode="External"/><Relationship Id="rId979" Type="http://schemas.openxmlformats.org/officeDocument/2006/relationships/hyperlink" Target="https://www.amazon.com/stores/Escali/page/D507E311-08FB-4D15-AA0F-6476A4DA95B5?is_byline_deeplink=true&amp;deeplink=BE79F2E9-1243-4BB4-99BA-40CC6EBBBFA8&amp;redirect_store_id=D507E311-08FB-4D15-AA0F-6476A4DA95B5&amp;lp_asin=B0007GAWRS&amp;ref_=ast_bln&amp;store_ref=bl_ast_dp_brandLogo_sto" TargetMode="External"/><Relationship Id="rId978" Type="http://schemas.openxmlformats.org/officeDocument/2006/relationships/hyperlink" Target="https://docs.google.com/document/d/1J1pL_hiDt80tUAEQXylI3bfp41xLcfA8_Bs2LactsLc/edit" TargetMode="External"/><Relationship Id="rId977" Type="http://schemas.openxmlformats.org/officeDocument/2006/relationships/hyperlink" Target="https://theescali.com/" TargetMode="External"/><Relationship Id="rId2890" Type="http://schemas.openxmlformats.org/officeDocument/2006/relationships/hyperlink" Target="https://docs.google.com/document/d/1kLtbIfromEW04NfxentuWDfIYcJcunMgObXKgA4PxL4/edit" TargetMode="External"/><Relationship Id="rId1560" Type="http://schemas.openxmlformats.org/officeDocument/2006/relationships/hyperlink" Target="https://docs.google.com/document/d/1gwfGsQ6UJEjWhn1cOsmIKdJXHt_Th-31_G3YVa1Epnc/edit" TargetMode="External"/><Relationship Id="rId2891" Type="http://schemas.openxmlformats.org/officeDocument/2006/relationships/hyperlink" Target="https://www.amazon.com/stores/Lodge/page/8CDF8DDD-A601-44CD-B8E7-BD01D910704A?is_byline_deeplink=true&amp;deeplink=8CDF8DDD-A601-44CD-B8E7-BD01D910704A&amp;redirect_store_id=8CDF8DDD-A601-44CD-B8E7-BD01D910704A&amp;lp_asin=B0039UU9UO&amp;ref_=ast_bln&amp;store_ref=bl_ast_dp_brandLogo_sto" TargetMode="External"/><Relationship Id="rId972" Type="http://schemas.openxmlformats.org/officeDocument/2006/relationships/hyperlink" Target="https://amzn.to/45mngyP" TargetMode="External"/><Relationship Id="rId1561" Type="http://schemas.openxmlformats.org/officeDocument/2006/relationships/hyperlink" Target="https://docs.google.com/document/d/1ZxcEtrgLeHA6eOMJuxru1VXnzpDtaSTO-Qn7zvPrWnI/edit" TargetMode="External"/><Relationship Id="rId2892" Type="http://schemas.openxmlformats.org/officeDocument/2006/relationships/hyperlink" Target="https://m.media-amazon.com/images/I/61+ZEsmIyWL._SL1500_.jpg" TargetMode="External"/><Relationship Id="rId971" Type="http://schemas.openxmlformats.org/officeDocument/2006/relationships/hyperlink" Target="https://www.amazon.com/Escali-Digital-Multi-Functional-Kitchen-Measuring/dp/B0007GAWRS/ref=sr_1_1?crid=3LISWJ9FOM01C&amp;dib=eyJ2IjoiMSJ9.x8YDMDRCPP3H_MhN8A9z8lAWepGLsL13dGLNwHZRVk6j8mqr-vKqveokL1PymksW7nL3I7sL_foDkYV9rbRr9gkMv__3j2pgs6zpa6wK5MCPB_YPSrVm_OO4pXGsXeEDJ-K3Ivs7SdWJhh_GCS2KwUYcDMJPWdhzGHHiUm0rn2NsHDWihvmKWZhIppFGVC42v1aT6QVjMjtZpJz-J5hqrpepi2nityAxDKQgq70JPJheslRUUCyPZeZgnY8tn60ULBVfIGHkoaDLKgMZuruR3Pn15B4Bo7x_Dhhas442D7k.sYzNsMroD7owgOioBKlS9OzZUytjfk6hsomX5D3TU6k&amp;dib_tag=se&amp;keywords=Escali%2BPrimo%2BDigital%2BFood%2BScale&amp;qid=1754665819&amp;sprefix=escali%2Bprimo%2Bdigital%2Bfood%2Bscale%2Caps%2C382&amp;sr=8-1&amp;th=1" TargetMode="External"/><Relationship Id="rId1562" Type="http://schemas.openxmlformats.org/officeDocument/2006/relationships/hyperlink" Target="https://docs.google.com/document/d/15cvXs1fO-Tn3IcIS7Gq5WfkhaTlnlz9LF5-m2wVwQSE/edit" TargetMode="External"/><Relationship Id="rId2893" Type="http://schemas.openxmlformats.org/officeDocument/2006/relationships/hyperlink" Target="https://www.amazon.com/Creuset-Stoneware-London-Mugs-Multi-Color/dp/B0CBN9RWYT?crid=2T1T27DIP23A0&amp;amp;dib=eyJ2IjoiMSJ9.u9WgVyKy1Eoe_fuD-cEXAHFzTAEo_gxOOxPTEcmkLQ6DDuNeLLk6i2Ez5jjRGJsNGewL2MtrqaLaxx5rGnq5zXujQZDAH-P4qrCMO4gAP4D9I1iyWwYGZt-k8BJiPIh1b3QA0zhvfstbEIH27TZdpX5ATJCeOlwNv5Jf1y7k6BQRC6uHug9X5fCoeLyZIaSPOVlweph_sSwiSq6Aol9whIVORgJer8FPmUBIFDeEcf2feapyogwbqssPGouK-qmiEnt6vXtfa2PL1ew8B6DGxOW8L5JHkPa70p41Q9-irTI.Fbfez0k7YZCBBQoJlK-QFQtI5xGr8jlCcWuqy1gb-Rc&amp;amp;dib_tag=se&amp;amp;keywords=Le%2BCreuset%2BStoneware%2BMug&amp;amp;qid=1710449622&amp;amp;sprefix=le%2Bcreuset%2Bstoneware%2Bmug%2Caps%2C84&amp;amp;sr=8-3&amp;amp;th=1&amp;amp;linkCode=ll1&amp;amp;tag=buyitforlife08-20&amp;amp;linkId=3ce58826fdccd3a42611b7eefaad2226&amp;amp;language=en_US&amp;amp;ref_=as_li_ss_tl" TargetMode="External"/><Relationship Id="rId970" Type="http://schemas.openxmlformats.org/officeDocument/2006/relationships/hyperlink" Target="https://www.buyitforlifeproducts.com/?post_type=bifl-product&amp;p=5858" TargetMode="External"/><Relationship Id="rId1563" Type="http://schemas.openxmlformats.org/officeDocument/2006/relationships/hyperlink" Target="https://www.gearwrench.com" TargetMode="External"/><Relationship Id="rId2894" Type="http://schemas.openxmlformats.org/officeDocument/2006/relationships/hyperlink" Target="https://amzn.to/4qe9yb5" TargetMode="External"/><Relationship Id="rId1564" Type="http://schemas.openxmlformats.org/officeDocument/2006/relationships/hyperlink" Target="https://docs.google.com/document/d/12mWNZxpnZOae4rUB4Jk0PJCo6QALi2ohWkynqhf-Zf8/edit" TargetMode="External"/><Relationship Id="rId2895" Type="http://schemas.openxmlformats.org/officeDocument/2006/relationships/hyperlink" Target="https://docs.google.com/document/d/1-E5X397Kv0FSRh3bH7n6dLq8uslzLaQq4_n7_cY6ehc" TargetMode="External"/><Relationship Id="rId1598" Type="http://schemas.openxmlformats.org/officeDocument/2006/relationships/hyperlink" Target="https://docs.google.com/document/d/1dYMW8srVGoIkNVEE24OU3WLanOhmGpTzda823HCrnTs" TargetMode="External"/><Relationship Id="rId1599" Type="http://schemas.openxmlformats.org/officeDocument/2006/relationships/hyperlink" Target="https://docs.google.com/document/d/1_GWd_JGR-fLJOlr6d2O6PyJgt13D81_b8rZszmgduQw/edit" TargetMode="External"/><Relationship Id="rId1590" Type="http://schemas.openxmlformats.org/officeDocument/2006/relationships/hyperlink" Target="https://docs.google.com/document/d/1H2Iqr0zutsOwocmjqM2nmpLcf799yGXuIZZ9KzIDykQ/edit" TargetMode="External"/><Relationship Id="rId1591" Type="http://schemas.openxmlformats.org/officeDocument/2006/relationships/hyperlink" Target="https://docs.google.com/document/d/1J9sBsPQ-VVeVscTFqKfnyks42ULBjDkuaXaD6LwX5-8/edit" TargetMode="External"/><Relationship Id="rId1592" Type="http://schemas.openxmlformats.org/officeDocument/2006/relationships/hyperlink" Target="https://www.gearwrench.com" TargetMode="External"/><Relationship Id="rId1593" Type="http://schemas.openxmlformats.org/officeDocument/2006/relationships/hyperlink" Target="https://docs.google.com/document/d/1W4gpOWQBbk5-DBb7m06ZYBNyzqTyAJigYoL1udkF_mg/edit" TargetMode="External"/><Relationship Id="rId1594" Type="http://schemas.openxmlformats.org/officeDocument/2006/relationships/hyperlink" Target="https://www.amazon.com/stores/GEARWRENCH/page/3AE6B30C-D99F-48F0-9141-3809602B5133?is_byline_deeplink=true&amp;deeplink=A98E1544-9E5C-4F05-8595-ABB91AA35E2A&amp;redirect_store_id=3AE6B30C-D99F-48F0-9141-3809602B5133&amp;lp_asin=B0C2VZRN2T&amp;ref_=ast_bln&amp;store_ref=bl_ast_dp_brandLogo_sto" TargetMode="External"/><Relationship Id="rId1595" Type="http://schemas.openxmlformats.org/officeDocument/2006/relationships/hyperlink" Target="https://m.media-amazon.com/images/I/51D77A8jsvL._AC_SL1500_.jpg" TargetMode="External"/><Relationship Id="rId1596" Type="http://schemas.openxmlformats.org/officeDocument/2006/relationships/hyperlink" Target="https://www.amazon.com/SHAPTON-Kuromaku-Ceramic-Whetstone-Medium/dp/B01FYEYKD4/ref=sr_1_6_mod_primary_new?crid=DY8A4FKZEFRV&amp;dib=eyJ2IjoiMSJ9.OLfWQbeFrjjtTYs8ng5kbEFQ2nYiib3XGsvsDYnlThfeMuAOytr86YBCj4Ql3tGl0vBwt7fLlnEIHMo99MonIn8DAeyjlTTpBOEI9Q2WDmKNsoSnpvkq6E_PZPke_vsonrTrDbuHNrzKWC0JcZlacijAvy8BOxUSeejlcR4cS3HR0ZPrkx6EJV9JfgIhsUb_p9qIgH_uGV1ujk6eyQVtdZCTZM0YkkyDpAnxrwATaYQ_wmJ4jhJQ2LWvyAdyroaQhQE_XwiF1vhVxXMJphSe5LzvodyAJBgDCBOt4prvmgw.BVfS77zmp9S7j8oSDS9I4kHwEyjyyeQKR1VlzdYJncc&amp;dib_tag=se&amp;keywords=Shapton+Professional+Kuromaku+Ceramic+Whetstones&amp;qid=1754666551&amp;sbo=RZvfv%2F%2FHxDF%2BO5021pAnSA%3D%3D&amp;sprefix=shapton+professional+kuromaku+ceramic+whetstones%2Caps%2C374&amp;sr=8-6" TargetMode="External"/><Relationship Id="rId1597" Type="http://schemas.openxmlformats.org/officeDocument/2006/relationships/hyperlink" Target="https://amzn.to/4lfoSjR" TargetMode="External"/><Relationship Id="rId1587" Type="http://schemas.openxmlformats.org/officeDocument/2006/relationships/hyperlink" Target="https://www.amazon.com/GEARWRENCH-RAT-8DR-90T-81218T/dp/B0C2VZRN2T/ref=sr_1_6?crid=26IEAZ3F10W9I&amp;dib=eyJ2IjoiMSJ9.5xr9wJHBYwDoqf7EKG7l4B8C7RGPYE8umGruTNkdXJQg6ftHvnM9Qhr4yHH4ERa5OXPgG3EljEw02Kv72Cl-h-g_lqtXrppDUGcF-ZL54H7B7NM1B3oywhBNttW2X9W8TJZWCprDbl_KDwTrm6Bk_yzch0CSOwG8J99eYI03V12T5R6WQTFO76fXFphEcNxn3BscFvsqigYoc6PMy3e3ulukkrfI5vBRoLuh1pR1ix7f9EppgAreKZ4ml2mS3gDfRGRH8g5a6k1P-JfPEXv6yM_AuPWXtyOjLna5JK8Gw-0.TjRoV75vpfW6UsZZet4m_9Em-55fMLPe6nDs3sTnhn4&amp;dib_tag=se&amp;keywords=GEARWRENCH%2B-%2B3%2F8%22%2BDrive%2B90%2BRatchet&amp;qid=1754681497&amp;sprefix=gearwrench%2B-%2B3%2F8%2Bdrive%2B90%2Bratchet%2Caps%2C682&amp;sr=8-6&amp;th=1" TargetMode="External"/><Relationship Id="rId1588" Type="http://schemas.openxmlformats.org/officeDocument/2006/relationships/hyperlink" Target="https://amzn.to/3UTHsDm" TargetMode="External"/><Relationship Id="rId1589" Type="http://schemas.openxmlformats.org/officeDocument/2006/relationships/hyperlink" Target="https://docs.google.com/document/d/168FGC71eS6JuheD-KnlGmkGq338IH1ghPBH1zP4FGOc" TargetMode="External"/><Relationship Id="rId998" Type="http://schemas.openxmlformats.org/officeDocument/2006/relationships/hyperlink" Target="https://vacmasters.com/" TargetMode="External"/><Relationship Id="rId997" Type="http://schemas.openxmlformats.org/officeDocument/2006/relationships/hyperlink" Target="https://docs.google.com/document/d/1xfeo4U8Af9LmByBWUAdJptS30r6zv9E2haoOhZBlASY/edit" TargetMode="External"/><Relationship Id="rId996" Type="http://schemas.openxmlformats.org/officeDocument/2006/relationships/hyperlink" Target="https://docs.google.com/document/d/1O3d-QdRxpg45v7r1ZxXKqXgUzKKUTOPe7guSKv-5_xs/edit" TargetMode="External"/><Relationship Id="rId995" Type="http://schemas.openxmlformats.org/officeDocument/2006/relationships/hyperlink" Target="https://docs.google.com/document/d/1xn6XzJzKIFVx7J02NNA67dMJFfYttntNEX3DzjP7q-Y/edit" TargetMode="External"/><Relationship Id="rId999" Type="http://schemas.openxmlformats.org/officeDocument/2006/relationships/hyperlink" Target="https://docs.google.com/document/d/1YHxcpVsRiotvuVeRd9GHyPhHm_jn4FKhg-FutiL5MdA/edit" TargetMode="External"/><Relationship Id="rId990" Type="http://schemas.openxmlformats.org/officeDocument/2006/relationships/hyperlink" Target="https://m.media-amazon.com/images/I/51I9GDeTDRL._AC_SL1200_.jpg" TargetMode="External"/><Relationship Id="rId1580" Type="http://schemas.openxmlformats.org/officeDocument/2006/relationships/hyperlink" Target="https://docs.google.com/document/d/1Wi3j6m-Oq2-pwHYaFei5Ak-pwEU9EpczuD1phwVnOIk/edit" TargetMode="External"/><Relationship Id="rId1581" Type="http://schemas.openxmlformats.org/officeDocument/2006/relationships/hyperlink" Target="https://docs.google.com/document/d/1mmOVGOtdKZf7odnideBjDj3RqIB85yumAIXUIsSZITU/edit" TargetMode="External"/><Relationship Id="rId1582" Type="http://schemas.openxmlformats.org/officeDocument/2006/relationships/hyperlink" Target="https://docs.google.com/document/d/1saNObKs2zFUfvzTEAPUzBQGmb7I0u2Q7mSfn4IodHp4/edit" TargetMode="External"/><Relationship Id="rId994" Type="http://schemas.openxmlformats.org/officeDocument/2006/relationships/hyperlink" Target="https://docs.google.com/document/d/1smNWiPFkdW4plHqjRukPSCucKvUA1KuCY4l63ufTVZg" TargetMode="External"/><Relationship Id="rId1583" Type="http://schemas.openxmlformats.org/officeDocument/2006/relationships/hyperlink" Target="https://makita.in/" TargetMode="External"/><Relationship Id="rId993" Type="http://schemas.openxmlformats.org/officeDocument/2006/relationships/hyperlink" Target="https://amzn.to/46ID6Gt" TargetMode="External"/><Relationship Id="rId1584" Type="http://schemas.openxmlformats.org/officeDocument/2006/relationships/hyperlink" Target="https://docs.google.com/document/d/1r3qRtKvRirm0oGY0SGIYw30iho-pJRLr__I1q31B7q4/edit" TargetMode="External"/><Relationship Id="rId992" Type="http://schemas.openxmlformats.org/officeDocument/2006/relationships/hyperlink" Target="https://www.amazon.com/VacMaster-VP215-Chamber-Vacuum-Sealer/dp/B005ETDKEA/ref=sr_1_1_sspa?crid=3ICXOIDTYYKIP&amp;dib=eyJ2IjoiMSJ9.RGwhsrsu7zi_2MCkZwdMF-rFPbaxfdIXRqf0fgGZ0v5-lm9TyQ7jvZWWaNQH_KCx6Fv_XjINqK440A_zUuArAJtEJo9MlDwFxSfF2eehyiIjnl7ud_Tr9wEn-sMtZzK2s_fZ0TW6jzmuPX9L5_h8tsmZp-fSxDcFS-EapD_BxP8F2opnLFUhZDdZRRAaBY4rn5J_1xGsqtKt5BogVJCktdN1GMa6oYwvh2IAbpW32o8.mJEyZ2wFYrRvzIfobGYN3womRaGDwJ0kTtMK_NeruVw&amp;dib_tag=se&amp;keywords=VacMaster+Chamber+Vacuum+Sealer&amp;qid=1754665936&amp;sprefix=vacmaster+chamber+vacuum+sealer%2Caps%2C386&amp;sr=8-1-spons&amp;sp_csd=d2lkZ2V0TmFtZT1zcF9hdGY&amp;psc=1" TargetMode="External"/><Relationship Id="rId1585" Type="http://schemas.openxmlformats.org/officeDocument/2006/relationships/hyperlink" Target="https://www.amazon.com/stores/MakitaPowerTools/page/1DEFC5EF-940F-445B-9555-0DA6545E0C3A?is_byline_deeplink=true&amp;deeplink=D502D09A-26F2-436B-B61A-22B8C86EC0FF&amp;redirect_store_id=1DEFC5EF-940F-445B-9555-0DA6545E0C3A&amp;lp_asin=B00005Q7BE&amp;ref_=ast_bln&amp;store_ref=bl_ast_dp_brandLogo_sto" TargetMode="External"/><Relationship Id="rId991" Type="http://schemas.openxmlformats.org/officeDocument/2006/relationships/hyperlink" Target="https://www.buyitforlifeproducts.com/?post_type=bifl-product&amp;p=5870" TargetMode="External"/><Relationship Id="rId1586" Type="http://schemas.openxmlformats.org/officeDocument/2006/relationships/hyperlink" Target="https://m.media-amazon.com/images/I/51ZYCR+bTfL._AC_SL1000_.jpg" TargetMode="External"/><Relationship Id="rId1532" Type="http://schemas.openxmlformats.org/officeDocument/2006/relationships/hyperlink" Target="https://www.amazon.com/stores/ChromeIndustries/page/57740204-DD90-4D46-A5B7-A8FFEFC0DD99?is_byline_deeplink=true&amp;deeplink=6894E1D8-43CC-43D0-AEBA-64ED303880B2&amp;redirect_store_id=57740204-DD90-4D46-A5B7-A8FFEFC0DD99&amp;lp_asin=B00NROV7PS&amp;ref_=ast_bln&amp;store_ref=bl_ast_dp_brandLogo_sto" TargetMode="External"/><Relationship Id="rId2863" Type="http://schemas.openxmlformats.org/officeDocument/2006/relationships/hyperlink" Target="https://docs.google.com/document/d/1ahyrxhTRkZUQ5UoQIMXd172yJb-tFK6xREcNFkn4A60/edit" TargetMode="External"/><Relationship Id="rId1533" Type="http://schemas.openxmlformats.org/officeDocument/2006/relationships/hyperlink" Target="https://m.media-amazon.com/images/I/91npIeUTPZL._AC_SL1500_.jpg" TargetMode="External"/><Relationship Id="rId2864" Type="http://schemas.openxmlformats.org/officeDocument/2006/relationships/hyperlink" Target="https://docs.google.com/document/d/1fzrqtXWa3w1vjRc_wudhBfnosxgU5XgVubx8WDEhn2s/edit" TargetMode="External"/><Relationship Id="rId1534" Type="http://schemas.openxmlformats.org/officeDocument/2006/relationships/hyperlink" Target="https://www.buyitforlifeproducts.com/?post_type=bifl-product&amp;p=6460" TargetMode="External"/><Relationship Id="rId2865" Type="http://schemas.openxmlformats.org/officeDocument/2006/relationships/hyperlink" Target="https://www.amazon.com/stores/WabashValleyFarms/page/7361A47E-D15C-4572-86D0-B2EB723E3655?is_byline_deeplink=true&amp;deeplink=1963170F-8DDB-46DF-8DE1-7537F055A60A&amp;redirect_store_id=7361A47E-D15C-4572-86D0-B2EB723E3655&amp;lp_asin=B010TR1SMW&amp;ref_=ast_bln&amp;store_ref=bl_ast_dp_brandLogo_sto" TargetMode="External"/><Relationship Id="rId1535" Type="http://schemas.openxmlformats.org/officeDocument/2006/relationships/hyperlink" Target="https://www.amazon.com/Hestra-Army-Leather-Heli-Glove/dp/B0BZ68SBK6/ref=sr_1_4_sspa?crid=3V32ANXDG4VXY&amp;dib=eyJ2IjoiMSJ9.dSLt-NBcyBwDr3vyWFhvy2DRMYohA-yFsRa1V7gkxJppP4opgIvEKwyLHm0GQzXKas3Tdt3tksMmZ3XaGppFeg2SMozYnoEsAU5qU---zfOcutdB1Bq0F8hmpXghtmFntylo__t5SPZUIaMvvOBdq0zlMDuHY0BvjU03W00ldlt4KND_Tw_PlyrHto6vTHzn4nHphJ3fWI2R0gaEbLZhXiKPNr2Ii3T92HKryz2jObQgxe8F6W9A4eMgTaEoCPBhBI5I9TL9SNnKO9oWvpOZMTESX6_vy6ZVSdE04ecgYJM.tDgzXvixGJpP3kSYolm29FAhgfkgHMFsJvd5TMMqPqQ&amp;dib_tag=se&amp;keywords=Hestra%2BWinter%2BGloves%2B%2F%2BMittens&amp;qid=1754680933&amp;sprefix=hestra%2Bwinter%2Bgloves%2B%2F%2Bmittens%2Caps%2C678&amp;sr=8-4-spons&amp;sp_csd=d2lkZ2V0TmFtZT1zcF9hdGY&amp;th=1&amp;psc=1" TargetMode="External"/><Relationship Id="rId2866" Type="http://schemas.openxmlformats.org/officeDocument/2006/relationships/hyperlink" Target="https://m.media-amazon.com/images/I/81fm0broR4L._AC_SL1500_.jpg" TargetMode="External"/><Relationship Id="rId1536" Type="http://schemas.openxmlformats.org/officeDocument/2006/relationships/hyperlink" Target="https://amzn.to/4oqAsLS" TargetMode="External"/><Relationship Id="rId2867" Type="http://schemas.openxmlformats.org/officeDocument/2006/relationships/hyperlink" Target="https://www.amazon.com/Wahl-Professional-Clipper-Trimmer-8655-200/dp/B001FDKGIW?&amp;amp;linkCode=ll1&amp;amp;tag=buyitforlife08-20&amp;amp;linkId=e0ec39efab1dc69173da2732d683fe06&amp;amp;language=en_US&amp;amp;ref_=as_li_ss_tl" TargetMode="External"/><Relationship Id="rId1537" Type="http://schemas.openxmlformats.org/officeDocument/2006/relationships/hyperlink" Target="https://docs.google.com/document/d/17OVlu38HLYl5cEp7Gb0jtsfymF6buraPvgKEzcsB_EU" TargetMode="External"/><Relationship Id="rId2868" Type="http://schemas.openxmlformats.org/officeDocument/2006/relationships/hyperlink" Target="https://amzn.to/47v8I24" TargetMode="External"/><Relationship Id="rId1538" Type="http://schemas.openxmlformats.org/officeDocument/2006/relationships/hyperlink" Target="https://docs.google.com/document/d/1g-jXvgrowcOQYKOiD_s0HPB2FB0t8dFrFtShR4rxMko/edit" TargetMode="External"/><Relationship Id="rId2869" Type="http://schemas.openxmlformats.org/officeDocument/2006/relationships/hyperlink" Target="https://docs.google.com/document/d/1XRSTIMA4vyZUgTtVunm_az41RifpIFZfZI83qLkGpBI" TargetMode="External"/><Relationship Id="rId1539" Type="http://schemas.openxmlformats.org/officeDocument/2006/relationships/hyperlink" Target="https://docs.google.com/document/d/1D3zXT4ycQ36RjOIa-j45b81p0FaPcGpjfX3KHbC9TXg/edit" TargetMode="External"/><Relationship Id="rId949" Type="http://schemas.openxmlformats.org/officeDocument/2006/relationships/hyperlink" Target="https://www.amazon.com/Zojirushi-Hybrid-Water-Boiler-Warmer/dp/B00R4HKIV8/ref=sr_1_1_mod_primary_new?crid=V55K1OI4A67C&amp;dib=eyJ2IjoiMSJ9.a-pCrQDei2FWQzLA5fUEwD7Q1bSbQsltm3KW4i7TFzNGnJK32Dcb2nKgmBcrg7prLaHBzRvuyWu12cwxtnfL-T0GziWtziFRaPq4tOtQalwhoDo5v-L8YYU84e4dPcepmcl7yPYhgYKhqV1RPYhP85AFcHARBu679LSVZ_GzZAPSBut9vgC8lCpyRhsMxtQm4ubPse97KpIuRZvftrA78d-6-aengkRfRALnAJ8XTmWLCwgIJ67lAku0l6tEa6vJ6e5Y8etu0LuMeE5n1ZfxlIEU0jbN9x0TwmbdJ7flmU0.alf1_Ai6ga3XGiEa9HFg3WDNVQk5BOpK2GzeaEsoYZ0&amp;dib_tag=se&amp;keywords=Zojirushi+Hybrid+Water+Boiler+And+Warmer&amp;qid=1754665630&amp;sbo=RZvfv%2F%2FHxDF%2BO5021pAnSA%3D%3D&amp;sprefix=zojirushi+hybrid+water+boiler+and+warmer%2Caps%2C483&amp;sr=8-1" TargetMode="External"/><Relationship Id="rId948" Type="http://schemas.openxmlformats.org/officeDocument/2006/relationships/hyperlink" Target="https://www.buyitforlifeproducts.com/?post_type=bifl-product&amp;p=5836" TargetMode="External"/><Relationship Id="rId943" Type="http://schemas.openxmlformats.org/officeDocument/2006/relationships/hyperlink" Target="https://docs.google.com/document/d/1M35EjiV_eYo9UBu_OoisGzcPMai8H6pkzn-dlLS3RI4/edit" TargetMode="External"/><Relationship Id="rId942" Type="http://schemas.openxmlformats.org/officeDocument/2006/relationships/hyperlink" Target="https://docs.google.com/document/d/1jR4rM6UM0_8DXHEXaz72udTWYuLnhLLnrUby75NyDeg/edit" TargetMode="External"/><Relationship Id="rId941" Type="http://schemas.openxmlformats.org/officeDocument/2006/relationships/hyperlink" Target="https://docs.google.com/document/d/1Yp8_S_QJPwvhdIrDeReh452SqnSdTB6CuL8Kn5LU14k/edit" TargetMode="External"/><Relationship Id="rId940" Type="http://schemas.openxmlformats.org/officeDocument/2006/relationships/hyperlink" Target="https://docs.google.com/document/d/18oFyMnIKi6SZiHONS52ZtTWiKZ9rqXInC97D4sOnQH0" TargetMode="External"/><Relationship Id="rId947" Type="http://schemas.openxmlformats.org/officeDocument/2006/relationships/hyperlink" Target="https://m.media-amazon.com/images/I/71aoyg23eAL._AC_SL1500_.jpg" TargetMode="External"/><Relationship Id="rId946" Type="http://schemas.openxmlformats.org/officeDocument/2006/relationships/hyperlink" Target="https://www.amazon.com/STAUB/b/ref=bl_dp_s_web_19071404011?ie=UTF8&amp;node=19071404011&amp;field-lbr_brands_browse-bin=STAUB" TargetMode="External"/><Relationship Id="rId945" Type="http://schemas.openxmlformats.org/officeDocument/2006/relationships/hyperlink" Target="https://docs.google.com/document/d/18tgzdGSc-qkjUZNRjfH34OhMwWZymiuA_fQ7N2AXNCw/edit" TargetMode="External"/><Relationship Id="rId944" Type="http://schemas.openxmlformats.org/officeDocument/2006/relationships/hyperlink" Target="https://www.zwilling.com/ca/staub/" TargetMode="External"/><Relationship Id="rId2860" Type="http://schemas.openxmlformats.org/officeDocument/2006/relationships/hyperlink" Target="https://docs.google.com/document/d/1aC54YSGHLh5AgcZ0U4ue0FGhtH9zhGuXwrgLHPOr33k" TargetMode="External"/><Relationship Id="rId1530" Type="http://schemas.openxmlformats.org/officeDocument/2006/relationships/hyperlink" Target="https://chromeindustries.com/" TargetMode="External"/><Relationship Id="rId2861" Type="http://schemas.openxmlformats.org/officeDocument/2006/relationships/hyperlink" Target="https://docs.google.com/document/d/1JZd4a_8R2F0lSl4ii9Ijy_tER97GHZVgg63SNVo8zmc/edit" TargetMode="External"/><Relationship Id="rId1531" Type="http://schemas.openxmlformats.org/officeDocument/2006/relationships/hyperlink" Target="https://docs.google.com/document/d/1u6ToysARCgLALvx5ahpZQLgMqWZWoexFzUqogftWTVc/edit" TargetMode="External"/><Relationship Id="rId2862" Type="http://schemas.openxmlformats.org/officeDocument/2006/relationships/hyperlink" Target="https://docs.google.com/document/d/1wpU4dJLN6fuB3MdAws8_-3xVza43RNJ0NloTpfy7xE8/edit" TargetMode="External"/><Relationship Id="rId1521" Type="http://schemas.openxmlformats.org/officeDocument/2006/relationships/hyperlink" Target="https://www.amazon.com/stores/OluKai/page/E73AA65B-28BA-470C-95F6-3A2246230287?is_byline_deeplink=true&amp;deeplink=38D05CE1-D41F-4BB7-BBCA-9E0BCD8D8122&amp;redirect_store_id=E73AA65B-28BA-470C-95F6-3A2246230287&amp;lp_asin=B0DF5LYZ62&amp;ref_=ast_bln&amp;store_ref=bl_ast_dp_brandLogo_sto" TargetMode="External"/><Relationship Id="rId2852" Type="http://schemas.openxmlformats.org/officeDocument/2006/relationships/hyperlink" Target="https://docs.google.com/document/d/1MM-qLQKDYSpl4ER9TddJaXD3ZD8VYbC3MNwamnb60Ik/edit" TargetMode="External"/><Relationship Id="rId1522" Type="http://schemas.openxmlformats.org/officeDocument/2006/relationships/hyperlink" Target="https://m.media-amazon.com/images/I/714WXXwIGSL._AC_SL1500_.jpg" TargetMode="External"/><Relationship Id="rId2853" Type="http://schemas.openxmlformats.org/officeDocument/2006/relationships/hyperlink" Target="https://docs.google.com/document/d/1oUZkGLTWch1lNoPdJqyZrXoOAa5ihes6GzBPCzuHhiY/edit" TargetMode="External"/><Relationship Id="rId1523" Type="http://schemas.openxmlformats.org/officeDocument/2006/relationships/hyperlink" Target="https://www.buyitforlifeproducts.com/?post_type=bifl-product&amp;p=6449" TargetMode="External"/><Relationship Id="rId2854" Type="http://schemas.openxmlformats.org/officeDocument/2006/relationships/hyperlink" Target="https://docs.google.com/document/d/1ksMSwwJJ4knL1OyUOitrcq7wt-9rraEEWGHtWWMrKl4/edit" TargetMode="External"/><Relationship Id="rId1524" Type="http://schemas.openxmlformats.org/officeDocument/2006/relationships/hyperlink" Target="https://www.amazon.com/Chrome-Industries-Barrage-Cargo-Backpack/dp/B00NROV7PS/ref=sr_1_2_sspa?crid=153RQE1VCBNUC&amp;dib=eyJ2IjoiMSJ9.U5nunNUrqn_fmX5-5TtaObURoksyk8hbuqN2owKk9fG1Mtx0fJna9Sj902gWl7lu8DJyL1Z7MOWv0IaYTklxEqW8unH_uLr7-M_1DvmknEHIsMn1-6Eq9VjytY0Y7RJ3th3g4KmaWwjFecL7TA2UxJi6chf_7x6qyiL9vp8MxRmNvPA-uwi5jqaRdIl_unA3FNe35tB2nVTv3v0_ifakh72szECaoFYkZpAIandrd18Mu1l9L472XlmjXwqNIMCZcFjwOl33ENHixdP4wuYWEQ1pyuF8IuRLd4QFyaVKlIk.F3961MSBVWH5MPVS_e8ggYAMW5zd8BbqMykVh9qDs50&amp;dib_tag=se&amp;keywords=Chrome%2BIndustries%2BBags&amp;linkCode=ll2&amp;linkId=2a5f2f75ca1b49abb5a82a179e5057f4&amp;qid=1754680801&amp;sprefix=chrome%2Bindustries%2Bbags%2Caps%2C92&amp;sr=8-2-spons&amp;sp_csd=d2lkZ2V0TmFtZT1zcF9hdGY&amp;th=1" TargetMode="External"/><Relationship Id="rId2855" Type="http://schemas.openxmlformats.org/officeDocument/2006/relationships/hyperlink" Target="https://docs.google.com/document/d/1KKllUbnCYtZlK0Eij1-2izY59R3G8hfNg_379cWv6DA/edit" TargetMode="External"/><Relationship Id="rId1525" Type="http://schemas.openxmlformats.org/officeDocument/2006/relationships/hyperlink" Target="https://amzn.to/4fqtXVb" TargetMode="External"/><Relationship Id="rId2856" Type="http://schemas.openxmlformats.org/officeDocument/2006/relationships/hyperlink" Target="https://www.amazon.com/stores/RubbermaidCommercialProducts/page/A25ACA23-5809-411C-90C7-2477AC214D04?is_byline_deeplink=true&amp;deeplink=8C2815BB-8237-4A54-80AF-471221B09A31&amp;redirect_store_id=A25ACA23-5809-411C-90C7-2477AC214D04&amp;lp_asin=B000OLEM4K&amp;ref_=ast_bln&amp;store_ref=bl_ast_dp_brandLogo_sto" TargetMode="External"/><Relationship Id="rId1526" Type="http://schemas.openxmlformats.org/officeDocument/2006/relationships/hyperlink" Target="https://docs.google.com/document/d/15o_GAszDMeAOjWHK7K4lVkqwdyUEFjyrNd9jLdo_w0g" TargetMode="External"/><Relationship Id="rId2857" Type="http://schemas.openxmlformats.org/officeDocument/2006/relationships/hyperlink" Target="https://m.media-amazon.com/images/I/611Pkb3j+FL._SL1500_.jpg" TargetMode="External"/><Relationship Id="rId1527" Type="http://schemas.openxmlformats.org/officeDocument/2006/relationships/hyperlink" Target="https://docs.google.com/document/d/1Af_MZi8cOZQq_GW3Efdl52xS4xH21_FaDBBuy9lGUPA/edit" TargetMode="External"/><Relationship Id="rId2858" Type="http://schemas.openxmlformats.org/officeDocument/2006/relationships/hyperlink" Target="https://www.amazon.com/Whirley-Pop-Popcorn-Popper-Metal-Silver/dp/B010TR1SMW?th=1&amp;amp;linkCode=ll1&amp;amp;tag=buyitforlife08-20&amp;amp;linkId=99b8f140261e929049f1b427a7171a07&amp;amp;language=en_US&amp;amp;ref_=as_li_ss_tl" TargetMode="External"/><Relationship Id="rId1528" Type="http://schemas.openxmlformats.org/officeDocument/2006/relationships/hyperlink" Target="https://docs.google.com/document/d/1r5qa8xcd4fFHctAqfmlZ32R8CuAiZaNSP2XT04cSUBI/edit" TargetMode="External"/><Relationship Id="rId2859" Type="http://schemas.openxmlformats.org/officeDocument/2006/relationships/hyperlink" Target="https://amzn.to/47v8I24" TargetMode="External"/><Relationship Id="rId1529" Type="http://schemas.openxmlformats.org/officeDocument/2006/relationships/hyperlink" Target="https://docs.google.com/document/d/1Z2qfcMu5wFl6m0zHD7F6o9Kgrui4ug1GzIMrXkE8otE/edit" TargetMode="External"/><Relationship Id="rId939" Type="http://schemas.openxmlformats.org/officeDocument/2006/relationships/hyperlink" Target="https://amzn.to/476wemD" TargetMode="External"/><Relationship Id="rId938" Type="http://schemas.openxmlformats.org/officeDocument/2006/relationships/hyperlink" Target="https://www.amazon.com/Staub-1650091-Round-Kettle-Dark/dp/B005EH0V4Y/ref=sr_1_3?crid=G28S9WYD9AD0&amp;dib=eyJ2IjoiMSJ9.E6_pCznL3GhmBbXA6hl9CDvOIkYjICfVsAn-tMkg5Z9r8l7_zx3xRJ0Ih4fWej-2jVDlKGPJWwDv7XFD9WJEH5b4EiJZPzlrlOZjoiS9VuYvj3zBQQEOlq5MZD_odvlQ55zv9Aw8bgXz-4KTIpMyeDBhYA_ww8N5_FI0aYABwRTx8uvkBCgqaWMxzCz49qFzY5MI_frR2VGkukLP6g9I-qifwd5HUVHM2P6EoiE5gR4LeXsz651RJyd5c5sASt0qqp75Cc2c4ne70EZhkvSX1kaPbpTbN2MoyXNRtq1c2dQ.6epp7z67GmBjxi94_6BOCv-PkxkIZHz0GoAsVblDbKo&amp;dib_tag=se&amp;keywords=Staub%2BCast%2BIron%2BRound%2BTea%2BKettle&amp;qid=1754665519&amp;sprefix=staub%2Bcast%2Biron%2Bround%2Btea%2Bkettle%2Caps%2C335&amp;sr=8-3&amp;th=1" TargetMode="External"/><Relationship Id="rId937" Type="http://schemas.openxmlformats.org/officeDocument/2006/relationships/hyperlink" Target="https://www.buyitforlifeproducts.com/?post_type=bifl-product&amp;p=5828" TargetMode="External"/><Relationship Id="rId932" Type="http://schemas.openxmlformats.org/officeDocument/2006/relationships/hyperlink" Target="https://docs.google.com/document/d/1yMznvgQM4jZ1wUY9GaxxtV7MMW06kWJ_9dRReG2YI0c/edit" TargetMode="External"/><Relationship Id="rId931" Type="http://schemas.openxmlformats.org/officeDocument/2006/relationships/hyperlink" Target="https://docs.google.com/document/d/1H2clVsQdew6Fgufnl7vPMAgJo7Up95C3jW-qhiLTorw/edit" TargetMode="External"/><Relationship Id="rId930" Type="http://schemas.openxmlformats.org/officeDocument/2006/relationships/hyperlink" Target="https://docs.google.com/document/d/15LSbEmS25KQpIk9gRAy9GLvg-TkwFxPCn7TiAAzagQc/edit" TargetMode="External"/><Relationship Id="rId936" Type="http://schemas.openxmlformats.org/officeDocument/2006/relationships/hyperlink" Target="https://m.media-amazon.com/images/I/51aS3J0hXmL._AC_SL1000_.jpg" TargetMode="External"/><Relationship Id="rId935" Type="http://schemas.openxmlformats.org/officeDocument/2006/relationships/hyperlink" Target="https://www.amazon.com/stores/All-Clad/page/55CFBD95-4806-4133-B83B-4A0F4B643884?is_byline_deeplink=true&amp;deeplink=D8B99DEB-7970-4015-9FFA-1887155D4739&amp;redirect_store_id=55CFBD95-4806-4133-B83B-4A0F4B643884&amp;lp_asin=B00B5EDWL4&amp;ref_=ast_bln&amp;store_ref=bl_ast_dp_brandLogo_sto" TargetMode="External"/><Relationship Id="rId934" Type="http://schemas.openxmlformats.org/officeDocument/2006/relationships/hyperlink" Target="https://docs.google.com/document/d/1RIBZJng41sVjK06cGXrTpllSsN1u49VCYWNqaOQVc9A/edit" TargetMode="External"/><Relationship Id="rId933" Type="http://schemas.openxmlformats.org/officeDocument/2006/relationships/hyperlink" Target="https://www.all-clad.com/" TargetMode="External"/><Relationship Id="rId2850" Type="http://schemas.openxmlformats.org/officeDocument/2006/relationships/hyperlink" Target="https://amzn.to/42HVEUC" TargetMode="External"/><Relationship Id="rId1520" Type="http://schemas.openxmlformats.org/officeDocument/2006/relationships/hyperlink" Target="https://docs.google.com/document/d/1zHDBWad_M-GD77i5mf5uINqELzzk5O-ZStP7InnCTDI/edit" TargetMode="External"/><Relationship Id="rId2851" Type="http://schemas.openxmlformats.org/officeDocument/2006/relationships/hyperlink" Target="https://docs.google.com/document/d/1k5LagNzAUIsoNL1tbgTXwO7wke97Q1s9A9_BSgRWt7I" TargetMode="External"/><Relationship Id="rId1554" Type="http://schemas.openxmlformats.org/officeDocument/2006/relationships/hyperlink" Target="https://www.amazon.com/stores/WellsLamont/page/CAFDFF0E-81D6-4074-AE68-CD1B15958BFA?lp_asin=B00004R9RW&amp;ref_=ast_bln&amp;store_ref=bl_ast_dp_brandLogo_sto" TargetMode="External"/><Relationship Id="rId2885" Type="http://schemas.openxmlformats.org/officeDocument/2006/relationships/hyperlink" Target="https://amzn.to/477hVMQ" TargetMode="External"/><Relationship Id="rId1555" Type="http://schemas.openxmlformats.org/officeDocument/2006/relationships/hyperlink" Target="https://m.media-amazon.com/images/I/81yv1vGzbaL._AC_SL1500_.jpg" TargetMode="External"/><Relationship Id="rId2886" Type="http://schemas.openxmlformats.org/officeDocument/2006/relationships/hyperlink" Target="https://docs.google.com/document/d/1038iAjPC0bJukdxJqEVHCxIfWOwCXGC2kSJ9pcQr__c" TargetMode="External"/><Relationship Id="rId1556" Type="http://schemas.openxmlformats.org/officeDocument/2006/relationships/hyperlink" Target="https://www.buyitforlifeproducts.com/?post_type=bifl-product&amp;p=6534" TargetMode="External"/><Relationship Id="rId2887" Type="http://schemas.openxmlformats.org/officeDocument/2006/relationships/hyperlink" Target="https://docs.google.com/document/d/10ITIOmJNSO1QhZfYsMrvTgFmLsb-UAjknpNW3UtDcVo/edit" TargetMode="External"/><Relationship Id="rId1557" Type="http://schemas.openxmlformats.org/officeDocument/2006/relationships/hyperlink" Target="https://www.amazon.com/GEARWRENCH-Mechanics-Tool-Drawer-Storage/dp/B00OL2XEJ2/ref=sr_1_6?crid=8L51FEZJXVZ1&amp;dib=eyJ2IjoiMSJ9.Q_2QPi6OXPzirH4mYbl02ORKOgMONllnBKiElABnAIMdh-1DpgzBoRWhc4313G3KjtqoyQslzNzhkiidt5WEgkYT5ssSbWABy5ufMTtOy0kZbdAc7XT1GBcCCX_Ae-QnQkDXiLSorkyOhyrkOZnaMigMhDvaOrw6zck3SY2Zu-_cXsWHY-pZxupr7vPBuIYIu7NJt-SCXvk2KDkV0YUTrteStDdE2ZqysGnG0TiTOEwtnUCG7uX4E3CvjoxP3-pm1_zjwaTcyl_ih8QOIlo7K2FAcjyzEdTI8lLAn3WZ5dk.IC0XXs5PetvM2uI4vCcfaK80rhjAkdLWBOFeU-8IZMM&amp;dib_tag=se&amp;keywords=Gearwrench%2BMechanics%2BTool%2BSet&amp;qid=1754681180&amp;sprefix=gearwrench%2Bmechanics%2Btool%2Bset%2Caps%2C693&amp;sr=8-6&amp;th=1" TargetMode="External"/><Relationship Id="rId2888" Type="http://schemas.openxmlformats.org/officeDocument/2006/relationships/hyperlink" Target="https://docs.google.com/document/d/1GDhuOKs1slz5CcgAWu6O8sBw6wVvSIo9TaglGI2bDVA/edit" TargetMode="External"/><Relationship Id="rId1558" Type="http://schemas.openxmlformats.org/officeDocument/2006/relationships/hyperlink" Target="https://amzn.to/3H6uH5o" TargetMode="External"/><Relationship Id="rId2889" Type="http://schemas.openxmlformats.org/officeDocument/2006/relationships/hyperlink" Target="https://docs.google.com/document/d/1eN5WSNcnP1e1CvRxaKVAqzSflGjKv5tliGHA0jEmS4A/edit" TargetMode="External"/><Relationship Id="rId1559" Type="http://schemas.openxmlformats.org/officeDocument/2006/relationships/hyperlink" Target="https://docs.google.com/document/d/1rToflNj9qBin4uaUT4rzWQ61A26qWfbhm9DAtdM7P8s" TargetMode="External"/><Relationship Id="rId965" Type="http://schemas.openxmlformats.org/officeDocument/2006/relationships/hyperlink" Target="https://docs.google.com/document/d/1CngevNonTLtz3agYBIkhBXNxJeezlKoZocXYQ1_37Y8/edit" TargetMode="External"/><Relationship Id="rId964" Type="http://schemas.openxmlformats.org/officeDocument/2006/relationships/hyperlink" Target="https://docs.google.com/document/d/1JCIYmfxU2f1S3M5zuER3_QAi_jAj4u_uEN3LM0qfxVo/edit" TargetMode="External"/><Relationship Id="rId963" Type="http://schemas.openxmlformats.org/officeDocument/2006/relationships/hyperlink" Target="https://docs.google.com/document/d/1BP1BugZVy3LDz2huKi0sAhKOAJO6gMzE-5aNKI06cUQ/edit" TargetMode="External"/><Relationship Id="rId962" Type="http://schemas.openxmlformats.org/officeDocument/2006/relationships/hyperlink" Target="https://docs.google.com/document/d/1bJ57K3z_7EW-Id1cFP8CuP2zi4HHSF4T4lPFMliKhvc" TargetMode="External"/><Relationship Id="rId969" Type="http://schemas.openxmlformats.org/officeDocument/2006/relationships/hyperlink" Target="https://m.media-amazon.com/images/I/71KlSwL-GVL._AC_SL1500_.jpg" TargetMode="External"/><Relationship Id="rId968" Type="http://schemas.openxmlformats.org/officeDocument/2006/relationships/hyperlink" Target="https://www.amazon.com/stores/Dualit/page/C4F39548-C8D9-4B93-AA93-6ECE145F39A3?is_byline_deeplink=true&amp;deeplink=1A853210-7C7D-48B0-AA09-0ADB1C898B74&amp;redirect_store_id=C4F39548-C8D9-4B93-AA93-6ECE145F39A3&amp;lp_asin=B00009NRP4&amp;ref_=ast_bln&amp;store_ref=bl_ast_dp_brandLogo_sto" TargetMode="External"/><Relationship Id="rId967" Type="http://schemas.openxmlformats.org/officeDocument/2006/relationships/hyperlink" Target="https://docs.google.com/document/d/1_R1CUngAqCn5aIrpKYBrBTG0QJGa2NHxnVMl7W-6U9E/edit" TargetMode="External"/><Relationship Id="rId966" Type="http://schemas.openxmlformats.org/officeDocument/2006/relationships/hyperlink" Target="https://www.dualit.com/" TargetMode="External"/><Relationship Id="rId2880" Type="http://schemas.openxmlformats.org/officeDocument/2006/relationships/hyperlink" Target="https://docs.google.com/document/d/1rpfU5HNvHq6-jRhc7xddx1xTCWkjGbWg1RkYc3Tju6M/edit" TargetMode="External"/><Relationship Id="rId961" Type="http://schemas.openxmlformats.org/officeDocument/2006/relationships/hyperlink" Target="https://amzn.to/4mzChV9" TargetMode="External"/><Relationship Id="rId1550" Type="http://schemas.openxmlformats.org/officeDocument/2006/relationships/hyperlink" Target="https://docs.google.com/document/d/1JKgfVQoWKwGgoQbm24YDwC2pC3zFNXo_v3T9HLLOp4I/edit" TargetMode="External"/><Relationship Id="rId2881" Type="http://schemas.openxmlformats.org/officeDocument/2006/relationships/hyperlink" Target="https://docs.google.com/document/d/1jFOnKxTcXPsxZ8_4eMARnIhmCLdBeEgHUEpjq08k8Pw/edit" TargetMode="External"/><Relationship Id="rId960" Type="http://schemas.openxmlformats.org/officeDocument/2006/relationships/hyperlink" Target="https://www.amazon.com/Dualit-Slice-Toaster-Polished-Chrome/dp/B00009NRP4/ref=sr_1_2?crid=328DRWGGAR9JB&amp;dib=eyJ2IjoiMSJ9.76AjnTfzJ5FkqICUIgyYhLBDfzJcBLA61fa52tUeGySyVrzGjkj-vFHbU12_-nHqUy3mBKLvASvRiZxRWFQ8VVcci5j2dBDt6y0GWswshICiw0EFXR6tUDePfl9uXop1X_ZqdCTypebXuVW7FhbxEo4k8dz9Wvtidi9Fq00awc2GnsqOPU_YXmMce6MdvbINPKp7lET61yn4prYUzY7oyP41mm0uT1kFl4h3RK4-1CDNPI5WZf227UwSL0fwY-y_uL1aCzPB5x9QsUxqc-b70sdAriMW0ubzp5iVcqO1zVE.QDl9cHzff-9e0IB6Iqsj1KhsdBQFKk1Gr7G-hMA_8Z0&amp;dib_tag=se&amp;keywords=Dualit%2BToaster&amp;qid=1754665737&amp;sprefix=dualit%2Btoaster%2Caps%2C369&amp;sr=8-2&amp;th=1" TargetMode="External"/><Relationship Id="rId1551" Type="http://schemas.openxmlformats.org/officeDocument/2006/relationships/hyperlink" Target="https://docs.google.com/document/d/10sYSoOwypfUfcffT5LcjfuniQlEoBKAvGOfxRw_NRSE/edit" TargetMode="External"/><Relationship Id="rId2882" Type="http://schemas.openxmlformats.org/officeDocument/2006/relationships/hyperlink" Target="https://www.amazon.com/stores/NESCO/page/F16EF6D0-DA9D-46A0-851C-66DA0117958F?is_byline_deeplink=true&amp;deeplink=1EADAFAB-C6A0-4630-A4ED-C894704A2DEE&amp;redirect_store_id=F16EF6D0-DA9D-46A0-851C-66DA0117958F&amp;lp_asin=B00B9F7WJW&amp;ref_=ast_bln&amp;store_ref=bl_ast_dp_brandLogo_sto" TargetMode="External"/><Relationship Id="rId1552" Type="http://schemas.openxmlformats.org/officeDocument/2006/relationships/hyperlink" Target="https://www.wellslamontindustrial.com/" TargetMode="External"/><Relationship Id="rId2883" Type="http://schemas.openxmlformats.org/officeDocument/2006/relationships/hyperlink" Target="https://m.media-amazon.com/images/I/61u+19kHUQL._AC_SL1500_.jpg" TargetMode="External"/><Relationship Id="rId1553" Type="http://schemas.openxmlformats.org/officeDocument/2006/relationships/hyperlink" Target="https://docs.google.com/document/d/1gQ4135diFGurxkWW2525hVyi-Lib0hbKQTzsGO7duXc/edit" TargetMode="External"/><Relationship Id="rId2884" Type="http://schemas.openxmlformats.org/officeDocument/2006/relationships/hyperlink" Target="https://www.amazon.com/Lodge-Scrapers-Handheld-Polycarbonate-Cleaners/dp/B0039UU9UO?crid=2NROFJDJVKG9H&amp;amp;dib=eyJ2IjoiMSJ9.t38BLyRlY_3WxtTTIJ-B0izTpeW_6n2Ds3PJiaCa95MdE1z5uLyy34QF4wF-7Boqq80XKS_o83xR0gyIusTLHGHhV9qVv5Yz4U2oYIhwtfLRPtq92-LiGwvnFKMMVsjk9gGcWQvJUCbUkroAu4xCEK-9bwh4Ky5NGz28G3ZmHSbwGaULT4tEOjUJTsN6cgDr3oTDOS8tNKBZ2kwoYb0Dp6_vEvCOQlRbM2lxRXMvUIM.-odXYR-7YGYT8nJke0Bj6SKyOyPgHF7wGm-vSwbJhwU&amp;amp;dib_tag=se&amp;amp;keywords=Lodge+Plastic+Scraper&amp;amp;qid=1709409841&amp;amp;sprefix=lodge+plastic+scraper%2Caps%2C116&amp;amp;sr=8-1&amp;amp;linkCode=ll1&amp;amp;tag=buyitforlife08-20&amp;amp;linkId=9be1a845cee9db3a277c7c5df3f5e17a&amp;amp;language=en_US&amp;amp;ref_=as_li_ss_tl" TargetMode="External"/><Relationship Id="rId1543" Type="http://schemas.openxmlformats.org/officeDocument/2006/relationships/hyperlink" Target="https://www.amazon.com/stores/Hestra/page/7B087D91-5E47-42FF-90CA-8B8B7FF0CCC1?is_byline_deeplink=true&amp;deeplink=9396C1ED-87D0-4166-85D8-4C1E29B4CE5B&amp;redirect_store_id=7B087D91-5E47-42FF-90CA-8B8B7FF0CCC1&amp;lp_asin=B08TN9T3PQ&amp;ref_=ast_bln&amp;store_ref=bl_ast_dp_brandLogo_sto" TargetMode="External"/><Relationship Id="rId2874" Type="http://schemas.openxmlformats.org/officeDocument/2006/relationships/hyperlink" Target="https://m.media-amazon.com/images/I/61O1dyB70CL._SL1500_.jpg" TargetMode="External"/><Relationship Id="rId1544" Type="http://schemas.openxmlformats.org/officeDocument/2006/relationships/hyperlink" Target="https://m.media-amazon.com/images/I/81FYi6d4ngL._AC_SL1500_.jpg" TargetMode="External"/><Relationship Id="rId2875" Type="http://schemas.openxmlformats.org/officeDocument/2006/relationships/hyperlink" Target="https://www.amazon.com/NESCO-FD-1040-Gardenmaster-Dehydrator-White/dp/B00B9F7WJW?th=1&amp;amp;linkCode=ll1&amp;amp;tag=buyitforlife08-20&amp;amp;linkId=680aa8f04fc5db32311893581b33642d&amp;amp;language=en_US&amp;amp;ref_=as_li_ss_tl" TargetMode="External"/><Relationship Id="rId1545" Type="http://schemas.openxmlformats.org/officeDocument/2006/relationships/hyperlink" Target="https://www.buyitforlifeproducts.com/?post_type=bifl-product&amp;p=6470" TargetMode="External"/><Relationship Id="rId2876" Type="http://schemas.openxmlformats.org/officeDocument/2006/relationships/hyperlink" Target="https://amzn.to/497mtFq" TargetMode="External"/><Relationship Id="rId1546" Type="http://schemas.openxmlformats.org/officeDocument/2006/relationships/hyperlink" Target="https://www.amazon.com/Leather-Adjustable-Wells-Lamont-1132L/dp/B00004R9RW/ref=sr_1_6?crid=1N2BH472XIUTM&amp;dib=eyJ2IjoiMSJ9.Sp-PPNfMbY1_xI0RF1wzDn7QXqp5WDjoeppD8pwaWGiSk5h9NEx1-YAN7h_towbA0P25jzsCol5CgqVuS0Gwh79W112r-t8EorYxuEENVQmt01_5P1RC2p8kdtBTXXAmYdnXoT9FxufTe4cqf9gtjOMuYMdiu5BC2UXCk2EtnML4UtMiEXsF4z-fSvgQI9VvBRPTft7NP-erqEQMxSpT4f9XOPU4IeXjDO5ftXbYNVq8b7lxoCcx5kw3hhXNm7AqXqZTJNFgrDxyF9xF3Gr1rLsLEdT8E1tjDbSysgdhiFo.JNC1SY0Ye3xvSqxWjZviIsFrJdjOiiA51b1h0AYuCcY&amp;dib_tag=se&amp;keywords=Vermont%2BLeather%2BWork%2BGloves&amp;qid=1754681042&amp;sprefix=hestra%2Bwinter%2Bgloves%2B%2F%2Bmittens%2Caps%2C1013&amp;sr=8-6&amp;th=1" TargetMode="External"/><Relationship Id="rId2877" Type="http://schemas.openxmlformats.org/officeDocument/2006/relationships/hyperlink" Target="https://docs.google.com/document/d/138OhqnIn94n15NIW5Ex2FbH_Odssrc5C5vt4E-M4woQ" TargetMode="External"/><Relationship Id="rId1547" Type="http://schemas.openxmlformats.org/officeDocument/2006/relationships/hyperlink" Target="https://amzn.to/4m74Adx" TargetMode="External"/><Relationship Id="rId2878" Type="http://schemas.openxmlformats.org/officeDocument/2006/relationships/hyperlink" Target="https://docs.google.com/document/d/1kFduMUsdnuz98zAt9GIUuBFeRGSK-W9B83Je-n2cVyE/edit" TargetMode="External"/><Relationship Id="rId1548" Type="http://schemas.openxmlformats.org/officeDocument/2006/relationships/hyperlink" Target="https://docs.google.com/document/d/1Ae5NAxye2NbmkTU3b6z5gdFQ4qK27QOPk0igFzb3Rag" TargetMode="External"/><Relationship Id="rId2879" Type="http://schemas.openxmlformats.org/officeDocument/2006/relationships/hyperlink" Target="https://docs.google.com/document/d/19MlMDuQJhC4lEw6ILwhzw7jrxFqgXWs7EB6Ns_x2dvI/edit" TargetMode="External"/><Relationship Id="rId1549" Type="http://schemas.openxmlformats.org/officeDocument/2006/relationships/hyperlink" Target="https://docs.google.com/document/d/1v5c2jllUTFALj3csA9SeN04ewiiPmJsYE1pZvtk_9Pg/edit" TargetMode="External"/><Relationship Id="rId959" Type="http://schemas.openxmlformats.org/officeDocument/2006/relationships/hyperlink" Target="https://www.buyitforlifeproducts.com/?post_type=bifl-product&amp;p=5845" TargetMode="External"/><Relationship Id="rId954" Type="http://schemas.openxmlformats.org/officeDocument/2006/relationships/hyperlink" Target="https://docs.google.com/document/d/1wiNmsw2MyBG8jm7nSLNypNlUoTZY6OQ_nPb4PcpuZko/edit" TargetMode="External"/><Relationship Id="rId953" Type="http://schemas.openxmlformats.org/officeDocument/2006/relationships/hyperlink" Target="https://docs.google.com/document/d/1ZMJAwyfZUnj4_vwotiKuWrUcATN44oVHZW_uOxsTtRU/edit" TargetMode="External"/><Relationship Id="rId952" Type="http://schemas.openxmlformats.org/officeDocument/2006/relationships/hyperlink" Target="https://docs.google.com/document/d/1s7h0vPB4fkaXmoYTziUFyVowUWqzad82RpMvAvKqp6Q/edit" TargetMode="External"/><Relationship Id="rId951" Type="http://schemas.openxmlformats.org/officeDocument/2006/relationships/hyperlink" Target="https://docs.google.com/document/d/14UgfiHGpO0ivxkeWr84eXyA5iOwM75gsjF6r73csOLw" TargetMode="External"/><Relationship Id="rId958" Type="http://schemas.openxmlformats.org/officeDocument/2006/relationships/hyperlink" Target="https://m.media-amazon.com/images/I/51tMAbpT4aL._AC_SL1000_.jpg" TargetMode="External"/><Relationship Id="rId957" Type="http://schemas.openxmlformats.org/officeDocument/2006/relationships/hyperlink" Target="https://www.amazon.com/stores/Zojirushi/page/4D091DFE-7D4F-4118-A704-C389FBA53C4E?is_byline_deeplink=true&amp;deeplink=DE9CFE1F-9F34-4999-ACB6-131AD608594B&amp;redirect_store_id=4D091DFE-7D4F-4118-A704-C389FBA53C4E&amp;lp_asin=B00R4HKIV8&amp;ref_=ast_bln&amp;store_ref=bl_ast_dp_brandLogo_sto" TargetMode="External"/><Relationship Id="rId956" Type="http://schemas.openxmlformats.org/officeDocument/2006/relationships/hyperlink" Target="https://docs.google.com/document/d/145E7vPzK81p_uZUGYsBayoPhC6rqPF1kcO4FQL43sxs/edit" TargetMode="External"/><Relationship Id="rId955" Type="http://schemas.openxmlformats.org/officeDocument/2006/relationships/hyperlink" Target="https://www.zojirushi.global/" TargetMode="External"/><Relationship Id="rId950" Type="http://schemas.openxmlformats.org/officeDocument/2006/relationships/hyperlink" Target="https://amzn.to/45763L0" TargetMode="External"/><Relationship Id="rId2870" Type="http://schemas.openxmlformats.org/officeDocument/2006/relationships/hyperlink" Target="https://docs.google.com/document/d/1nSn3rIlvbK9EPmDGmItHytQt4dEvfX3u-MCWXX1qHi0/edit" TargetMode="External"/><Relationship Id="rId1540" Type="http://schemas.openxmlformats.org/officeDocument/2006/relationships/hyperlink" Target="https://docs.google.com/document/d/1M9yR73yX7JFPamx1tynqvNspRV1GpqkjT8jDMOzdFgc/edit" TargetMode="External"/><Relationship Id="rId2871" Type="http://schemas.openxmlformats.org/officeDocument/2006/relationships/hyperlink" Target="https://docs.google.com/document/d/1TqVLYWQgKU5r85M-_btgUbzD_nka681DuOjBLFnTXZ4/edit" TargetMode="External"/><Relationship Id="rId1541" Type="http://schemas.openxmlformats.org/officeDocument/2006/relationships/hyperlink" Target="https://www.hestragloves.us/about-hestra?srsltid=AfmBOoq7FlC_I7F_qu4bGJbS-yj0Q-Wx8lf6qSaz8YNKdCk8yyvFKptc" TargetMode="External"/><Relationship Id="rId2872" Type="http://schemas.openxmlformats.org/officeDocument/2006/relationships/hyperlink" Target="https://docs.google.com/document/d/1PLVVRW9fcTL1Df3Nbna_b9eD63ph1lGZ5qgaOYAJU1A/edit" TargetMode="External"/><Relationship Id="rId1542" Type="http://schemas.openxmlformats.org/officeDocument/2006/relationships/hyperlink" Target="https://docs.google.com/document/d/1VregUjfWn0a6RitJgIecdhtwFH-ONro1llRvqNXn_HU/edit" TargetMode="External"/><Relationship Id="rId2873" Type="http://schemas.openxmlformats.org/officeDocument/2006/relationships/hyperlink" Target="https://docs.google.com/document/d/1ZUYnN_OkbgZEojkE71r4Z_3NMSJuCsb5ATltPJFAxyI/edit" TargetMode="External"/><Relationship Id="rId2027" Type="http://schemas.openxmlformats.org/officeDocument/2006/relationships/hyperlink" Target="https://docs.google.com/document/d/1h4Kb8z_PYa3hnlgkeU-LqdugOKWNjEgWPs4jseD67ac/edit" TargetMode="External"/><Relationship Id="rId3359" Type="http://schemas.openxmlformats.org/officeDocument/2006/relationships/hyperlink" Target="https://docs.google.com/document/d/1kem6otPqIRFnm_uI2wzGFaBt7BLxgigXEXh27ZrXMq4/edit" TargetMode="External"/><Relationship Id="rId2028" Type="http://schemas.openxmlformats.org/officeDocument/2006/relationships/hyperlink" Target="https://docs.google.com/document/d/1D5ZXCV8niF0m5HZxCxan7Ehru2cmkazSuCJdaiU5ZyI/edit" TargetMode="External"/><Relationship Id="rId3358" Type="http://schemas.openxmlformats.org/officeDocument/2006/relationships/hyperlink" Target="https://docs.google.com/document/d/1vd4h5ZxqYzJ2gHjjCbkJcUl4mmQOK2c_-amxNOpevfA/edit" TargetMode="External"/><Relationship Id="rId2029" Type="http://schemas.openxmlformats.org/officeDocument/2006/relationships/hyperlink" Target="https://docs.google.com/document/d/1WSJ_cvcWTJBvw7jZk49-NH4SocHtj8Y_5a4FGGYaZeA/edit" TargetMode="External"/><Relationship Id="rId107" Type="http://schemas.openxmlformats.org/officeDocument/2006/relationships/hyperlink" Target="https://m.media-amazon.com/images/I/71roQKRdrCL._AC_SL1500_.jpg" TargetMode="External"/><Relationship Id="rId106" Type="http://schemas.openxmlformats.org/officeDocument/2006/relationships/hyperlink" Target="https://www.amazon.com/stores/LeCreuset/page/C6F8CC07-ACF7-4223-AED4-0ACADB9705C5?lp_asin=B07S44P332&amp;ref_=ast_bln&amp;store_ref=bl_ast_dp_brandLogo_sto" TargetMode="External"/><Relationship Id="rId105" Type="http://schemas.openxmlformats.org/officeDocument/2006/relationships/hyperlink" Target="https://docs.google.com/document/d/1h7YY7aZ8Qlfj3NkSUi-CIG-7F45XVALws4qs4KZA7fU/edit" TargetMode="External"/><Relationship Id="rId104" Type="http://schemas.openxmlformats.org/officeDocument/2006/relationships/hyperlink" Target="https://www.lecreuset.co.uk/en_GB/" TargetMode="External"/><Relationship Id="rId109" Type="http://schemas.openxmlformats.org/officeDocument/2006/relationships/hyperlink" Target="https://docs.google.com/document/d/1wmrIfY8TKCLHzD_EiyktM77n-dI1ixHU0gEXOCyCphI" TargetMode="External"/><Relationship Id="rId108" Type="http://schemas.openxmlformats.org/officeDocument/2006/relationships/hyperlink" Target="https://amzn.to/3JmKOME" TargetMode="External"/><Relationship Id="rId3351" Type="http://schemas.openxmlformats.org/officeDocument/2006/relationships/hyperlink" Target="https://docs.google.com/document/d/1yC5l2geBl8PzJtBRZ-X2BZBqZ6FpJWi8ufA5XSem5_k/edit" TargetMode="External"/><Relationship Id="rId2020" Type="http://schemas.openxmlformats.org/officeDocument/2006/relationships/hyperlink" Target="https://docs.google.com/document/d/15Y9OBjE1dRMRUU8m42Y16NjwCviUh4IE72LUkTzYxTI/edit" TargetMode="External"/><Relationship Id="rId3350" Type="http://schemas.openxmlformats.org/officeDocument/2006/relationships/hyperlink" Target="https://docs.google.com/document/d/1At-59beNTZm9vrxPXN-3FC_n98YoaFngx2cRThTNWJs/edit" TargetMode="External"/><Relationship Id="rId2021" Type="http://schemas.openxmlformats.org/officeDocument/2006/relationships/hyperlink" Target="https://docs.google.com/document/d/1X2IY2gY7cLUQ44c93WweZR_hp1WNxSXgDYNPlj-Ij2c/edit" TargetMode="External"/><Relationship Id="rId3353" Type="http://schemas.openxmlformats.org/officeDocument/2006/relationships/hyperlink" Target="https://www.amazon.com/stores/JanSport/page/40AC47DA-DFF1-414D-B735-5BE8495310D1?lp_asin=B0B2FKG14C&amp;ref_=ast_bln&amp;store_ref=bl_ast_dp_brandLogo_sto" TargetMode="External"/><Relationship Id="rId2022" Type="http://schemas.openxmlformats.org/officeDocument/2006/relationships/hyperlink" Target="https://www.amazon.com/stores/Orbit/page/3E69FB3E-B298-44AB-A531-D7BB285CF15E?lp_asin=B00004S1UQ&amp;ref_=ast_bln&amp;store_ref=bl_ast_dp_brandLogo_sto" TargetMode="External"/><Relationship Id="rId3352" Type="http://schemas.openxmlformats.org/officeDocument/2006/relationships/hyperlink" Target="https://docs.google.com/document/d/1A_vDprKjw2XKyg_PO9acrvsJUN2TMCuAugqK3yEPDtI/edit" TargetMode="External"/><Relationship Id="rId103" Type="http://schemas.openxmlformats.org/officeDocument/2006/relationships/hyperlink" Target="https://docs.google.com/document/d/15-3HoBH0RWzxxPRbHMLgTnfKhWau-jMrGUGFzJ3TOB8/edit" TargetMode="External"/><Relationship Id="rId2023" Type="http://schemas.openxmlformats.org/officeDocument/2006/relationships/hyperlink" Target="https://m.media-amazon.com/images/I/71R53iDbCzL._AC_SL1500_.jpg" TargetMode="External"/><Relationship Id="rId3355" Type="http://schemas.openxmlformats.org/officeDocument/2006/relationships/hyperlink" Target="https://www.amazon.com/Osprey-Europe-Farpoint-Backpack-Tunnel/dp/B09KQ2VJCW?crid=FOI3SEAKNHVL&amp;dib=eyJ2IjoiMSJ9.Gny2o--2glV7hcBoCQVJCMFbb0t0d94FwqpKX1z8Dzze3337atI0pqLOuKT8H8855EDMf9BhEpkt-BZaW2DZHotDoBXGomXnk3SiFlCcVIyPkjEHK-7R2yHG33EjMZbF62Q62FjvREMLDVNMaEAPoEyar7VIWRt2_VkgUm5w6E1mvozTHRYZNB4yQK-3-811rm3SNF0i3nNMELe_apBCd3lL3tC561TrLWl8B5XW3o_Kjdyb4yAvf0dBXJPyj3QmDR3EVGP6xoDLviQFmbzCSc4q1gz68IfPvut7X_AiAEg.fN-g_3Pdf-bvTCzPZnhMZhCV0-uOScwVxliubllozIo&amp;dib_tag=se&amp;keywords=Osprey%2BFarpoint%2B40&amp;qid=1764491673&amp;sprefix=osprey%2Bfarpoint%2B40%2Caps%2C393&amp;sr=8-6&amp;th=1&amp;linkCode=sl1&amp;tag=bifl04-20&amp;linkId=4584f156732407a99c327b7276979bf9&amp;language=en_US&amp;ref_=as_li_ss_tl" TargetMode="External"/><Relationship Id="rId102" Type="http://schemas.openxmlformats.org/officeDocument/2006/relationships/hyperlink" Target="https://docs.google.com/document/d/1yynsUGZnK7GM3vZPRy9jTK15Aq_YLFXDdS8XX4DNry0/edit" TargetMode="External"/><Relationship Id="rId2024" Type="http://schemas.openxmlformats.org/officeDocument/2006/relationships/hyperlink" Target="https://www.amazon.com/Little-Giant-Ladder-Systems-10210BA/dp/B00005V5MH?th=1&amp;amp;linkCode=ll1&amp;amp;tag=buyitforlife08-20&amp;amp;linkId=5f257501c03156742eeb88efb799e44a&amp;amp;language=en_US&amp;amp;ref_=as_li_ss_tl" TargetMode="External"/><Relationship Id="rId3354" Type="http://schemas.openxmlformats.org/officeDocument/2006/relationships/hyperlink" Target="https://m.media-amazon.com/images/I/61s3hnWEItL._AC_SL1200_.jpg" TargetMode="External"/><Relationship Id="rId101" Type="http://schemas.openxmlformats.org/officeDocument/2006/relationships/hyperlink" Target="https://docs.google.com/document/d/1sFEdQuofJBEs1com3PG0rlIEKHvcMwPTXV3YSuJcmg4/edit" TargetMode="External"/><Relationship Id="rId2025" Type="http://schemas.openxmlformats.org/officeDocument/2006/relationships/hyperlink" Target="https://amzn.to/4nUDNlE" TargetMode="External"/><Relationship Id="rId3357" Type="http://schemas.openxmlformats.org/officeDocument/2006/relationships/hyperlink" Target="https://docs.google.com/document/d/1jReC3_xgyt-RwrCkGUPjGzjCVWccQ_D9g4P8UIadXzI" TargetMode="External"/><Relationship Id="rId100" Type="http://schemas.openxmlformats.org/officeDocument/2006/relationships/hyperlink" Target="https://docs.google.com/document/d/15T9BK8YeF9DUOKynqEuIIrwh88dfXg16FDBmA5LczKM" TargetMode="External"/><Relationship Id="rId2026" Type="http://schemas.openxmlformats.org/officeDocument/2006/relationships/hyperlink" Target="https://docs.google.com/document/d/1fUjeL2p1PyonTkg0Ay7o2e2gcZ8ihROfLrHJM694nXE" TargetMode="External"/><Relationship Id="rId3356" Type="http://schemas.openxmlformats.org/officeDocument/2006/relationships/hyperlink" Target="https://amzn.to/4ryingE" TargetMode="External"/><Relationship Id="rId2016" Type="http://schemas.openxmlformats.org/officeDocument/2006/relationships/hyperlink" Target="https://www.amazon.com/Orbit-Sprinkler-20-40-Foot-Coverage-55032/dp/B00004S1UQ?crid=11RS7MAKLDY0V&amp;amp;keywords=orbit%2Bbrass%2Bsprinkler&amp;amp;qid=1704483863&amp;amp;sprefix=orbit%2Bbrass%2Bsprinker%2Caps%2C78&amp;amp;sr=8-11&amp;amp;th=1&amp;amp;linkCode=ll1&amp;amp;tag=buyitforlife08-20&amp;amp;linkId=7409c4afc459d64ae110406b08a4276f&amp;amp;language=en_US&amp;amp;ref_=as_li_ss_tl" TargetMode="External"/><Relationship Id="rId3348" Type="http://schemas.openxmlformats.org/officeDocument/2006/relationships/hyperlink" Target="https://docs.google.com/document/d/1b1VzcbpqMInFo5hsbWKJwDsITIbEL48azIeNMIt8NHA" TargetMode="External"/><Relationship Id="rId2017" Type="http://schemas.openxmlformats.org/officeDocument/2006/relationships/hyperlink" Target="https://amzn.to/476eveF" TargetMode="External"/><Relationship Id="rId3347" Type="http://schemas.openxmlformats.org/officeDocument/2006/relationships/hyperlink" Target="https://amzn.to/4pEcxII" TargetMode="External"/><Relationship Id="rId2018" Type="http://schemas.openxmlformats.org/officeDocument/2006/relationships/hyperlink" Target="https://docs.google.com/document/d/10WfmASeXnEPFAULqt_6BQYhVzGQf3frAC6Zubibss08" TargetMode="External"/><Relationship Id="rId2019" Type="http://schemas.openxmlformats.org/officeDocument/2006/relationships/hyperlink" Target="https://docs.google.com/document/d/1Ey3uRp4CRsrarY-2XUsQ7i6_FX94Oh30wjs_8kWEK9w/edit" TargetMode="External"/><Relationship Id="rId3349" Type="http://schemas.openxmlformats.org/officeDocument/2006/relationships/hyperlink" Target="https://docs.google.com/document/d/1Ol5Riecvg6rzyQqVUPbpphqu5JDL6W06uCLVUT9QfN0/edit" TargetMode="External"/><Relationship Id="rId3340" Type="http://schemas.openxmlformats.org/officeDocument/2006/relationships/hyperlink" Target="https://docs.google.com/document/d/1S2ExjSKgJBeysyL1mQdYgRjNh6OrLqy8wbaN7F6dU3E/edit" TargetMode="External"/><Relationship Id="rId2010" Type="http://schemas.openxmlformats.org/officeDocument/2006/relationships/hyperlink" Target="https://docs.google.com/document/d/1f8ytMkE0I4NDK2Tb05FG_m6qAFopwZxkVJcNoOEzEz4/edit" TargetMode="External"/><Relationship Id="rId3342" Type="http://schemas.openxmlformats.org/officeDocument/2006/relationships/hyperlink" Target="https://docs.google.com/document/d/19dSs_03Kz8n8HtT0VY_jG4GYMVP_Yb_agDmE8JdtEPI/edit" TargetMode="External"/><Relationship Id="rId2011" Type="http://schemas.openxmlformats.org/officeDocument/2006/relationships/hyperlink" Target="https://docs.google.com/document/d/1D8k_sVRkbhrICj6WzVeq97YagTcHiJK5wtEFw0rloj8/edit" TargetMode="External"/><Relationship Id="rId3341" Type="http://schemas.openxmlformats.org/officeDocument/2006/relationships/hyperlink" Target="https://greatstatesreelmower.com/" TargetMode="External"/><Relationship Id="rId2012" Type="http://schemas.openxmlformats.org/officeDocument/2006/relationships/hyperlink" Target="https://docs.google.com/document/d/10Mi3WHLy8InSWF1SGghboLFRfEy99K_9vWF2RGk1Dm8/edit" TargetMode="External"/><Relationship Id="rId3344" Type="http://schemas.openxmlformats.org/officeDocument/2006/relationships/hyperlink" Target="https://m.media-amazon.com/images/I/41SRYYSE0DL._AC_.gif" TargetMode="External"/><Relationship Id="rId2013" Type="http://schemas.openxmlformats.org/officeDocument/2006/relationships/hyperlink" Target="https://docs.google.com/document/d/1W-18ju_B48E1RKPU-FEWcoCTWZUvezXczG7lBGIjAg8/edit" TargetMode="External"/><Relationship Id="rId3343" Type="http://schemas.openxmlformats.org/officeDocument/2006/relationships/hyperlink" Target="https://www.amazon.com/stores/SwanSpeakers/page/7A374A1A-DA97-4283-A630-C7C290BA9696?is_byline_deeplink=true&amp;deeplink=7A374A1A-DA97-4283-A630-C7C290BA9696&amp;redirect_store_id=7A374A1A-DA97-4283-A630-C7C290BA9696&amp;lp_asin=B00002N660&amp;ref_=ast_bln" TargetMode="External"/><Relationship Id="rId2014" Type="http://schemas.openxmlformats.org/officeDocument/2006/relationships/hyperlink" Target="https://www.amazon.com/stores/Carhartt/page/4D749FEE-ACA7-4043-8DF6-FCA7CF7BEE1F?is_byline_deeplink=true&amp;deeplink=4D749FEE-ACA7-4043-8DF6-FCA7CF7BEE1F&amp;redirect_store_id=4D749FEE-ACA7-4043-8DF6-FCA7CF7BEE1F&amp;lp_asin=B07M9DHL23&amp;ref_=ast_bln&amp;store_ref=bl_ast_dp_brandLogo_sto" TargetMode="External"/><Relationship Id="rId3346" Type="http://schemas.openxmlformats.org/officeDocument/2006/relationships/hyperlink" Target="https://www.amazon.com/JanSport-Right-Pack-Backpack-Bookbag/dp/B0B2FKG14C?crid=2KO6BSCBKXFQI&amp;dib=eyJ2IjoiMSJ9.kNSU--IJWxvdAClF1E-gcLPkLs7NBel9lPb4X1qNMjLdWVNshrzcLZHXXMCzwE64Z5TSO6UAbjXJwP2wMQFmYVk6MUMEt7cWwicTShveoI68k1y7czDXtDGq4VDQnG54WMmWdkk4Hu6IT6kW-e6oVr264oqLFy0WAHawC-TZFqK0huIaTZ27AqLd0BHqrxPrcDoXLF30wWFz1yOogmQngjjRMa3JC2PZkObJMzlEebs._yG_eo8fygPs75JUP_XeO7VTEjMf2EQ97dTor0-u7lE&amp;dib_tag=se&amp;keywords=jansport%2Bright%2Bpack&amp;qid=1764491613&amp;sbo=RZvfv%2F%2FHxDF%2BO5021pAnSA%3D%3D&amp;sprefix=JanSport%09Right%2BPack%2Caps%2C409&amp;sr=8-4&amp;th=1&amp;linkCode=sl1&amp;tag=bifl04-20&amp;linkId=5826b779ed1f07cf6b7ced4e0328129a&amp;language=en_US&amp;ref_=as_li_ss_tl" TargetMode="External"/><Relationship Id="rId2015" Type="http://schemas.openxmlformats.org/officeDocument/2006/relationships/hyperlink" Target="https://m.media-amazon.com/images/I/51HCZFmpF-L._AC_SL1000_.jpg" TargetMode="External"/><Relationship Id="rId3345" Type="http://schemas.openxmlformats.org/officeDocument/2006/relationships/hyperlink" Target="https://m.media-amazon.com/images/I/41SRYYSE0DL._AC_.gif" TargetMode="External"/><Relationship Id="rId2049" Type="http://schemas.openxmlformats.org/officeDocument/2006/relationships/hyperlink" Target="https://m.media-amazon.com/images/I/71E677Vc2rS._AC_SL1500_.jpg" TargetMode="External"/><Relationship Id="rId129" Type="http://schemas.openxmlformats.org/officeDocument/2006/relationships/hyperlink" Target="https://docs.google.com/document/d/1DQGYrWIFdCJtzV4impyoB9vTfDee9NSTRei9FLDHFxk/edit" TargetMode="External"/><Relationship Id="rId128" Type="http://schemas.openxmlformats.org/officeDocument/2006/relationships/hyperlink" Target="https://docs.google.com/document/d/1LML2GqOuKYkZN2jVL-rrExe1HC4WIeFi8VXtUdBrD9w/edit" TargetMode="External"/><Relationship Id="rId127" Type="http://schemas.openxmlformats.org/officeDocument/2006/relationships/hyperlink" Target="https://docs.google.com/document/d/1mkgvE8ifGmyc-0zEknk-DoMZI6oFK6PPr3viFNiTdig" TargetMode="External"/><Relationship Id="rId126" Type="http://schemas.openxmlformats.org/officeDocument/2006/relationships/hyperlink" Target="https://amzn.to/47ji0P2" TargetMode="External"/><Relationship Id="rId3371" Type="http://schemas.openxmlformats.org/officeDocument/2006/relationships/hyperlink" Target="https://www.amazon.com/stores/GORUCK/page/722D7D0C-1617-4E0F-835F-67DCEE324182?lp_asin=B0DDZPCXZD&amp;ref_=ast_bln&amp;store_ref=bl_ast_dp_brandLogo_sto" TargetMode="External"/><Relationship Id="rId2040" Type="http://schemas.openxmlformats.org/officeDocument/2006/relationships/hyperlink" Target="https://m.media-amazon.com/images/I/61OasVzn5jL._AC_SL1500_.jpg" TargetMode="External"/><Relationship Id="rId3370" Type="http://schemas.openxmlformats.org/officeDocument/2006/relationships/hyperlink" Target="https://docs.google.com/document/d/1aaJEQNy1DwnHuGHuuXGyKYdKCsRdnweoVpTLCnO2EuM/edit" TargetMode="External"/><Relationship Id="rId121" Type="http://schemas.openxmlformats.org/officeDocument/2006/relationships/hyperlink" Target="https://docs.google.com/document/d/1PjCh8YYOBZdoNtdG1CIxxpR7KinJD1YUN6bRDs0p3IU/edit" TargetMode="External"/><Relationship Id="rId2041" Type="http://schemas.openxmlformats.org/officeDocument/2006/relationships/hyperlink" Target="https://www.amazon.com/gp/product/B08WZFPXFM?&amp;amp;linkCode=ll1&amp;amp;tag=buyitforlife08-20&amp;amp;linkId=c7b0235d3509a74aa6ae2a8c7ceac689&amp;amp;language=en_US&amp;amp;ref_=as_li_ss_tl" TargetMode="External"/><Relationship Id="rId3373" Type="http://schemas.openxmlformats.org/officeDocument/2006/relationships/hyperlink" Target="https://www.amazon.com/Patagonia-Black-Hole-Mini-MLC/dp/B0BXPWMRCR?crid=3OHIWKNU7F8S0&amp;dib=eyJ2IjoiMSJ9.OTt0H1Ki0dScvo5-yTP-NGfSZQX56Is_xNTacoMYwegPMaUyjuW33bL5jkNUCINoSf0W-buTw1aGW5QWUAwCo9_-5b4aXkxeeFc83h7Hye2Yh4uoNjD2_jG994SQFZ6FTtJ5X0_g9MhJqVaPvuVGnfDQbjk4dpG9-1UrdukqQ_qWp_JZu94d6nFRpag8aGUhyaHrBYI8GZE0alDfxL7EPq1c-GOMwOTElOUxlXfAuJOx_GJ7TAwIOAPRe-D-yjapRHDjxQdMR_JCQlhCIiun4280ONdf5B-INJwmjWR6SGA.xKbQu8mrYpfj3Zoqpb2qmEN5ufRC4lBNoo3ThpjEP3A&amp;dib_tag=se&amp;keywords=patagonia%2Bblack%2Bhole&amp;qid=1764491840&amp;sprefix=Patagonia%09Black%2BHole%2Caps%2C379&amp;sr=8-1&amp;th=1&amp;linkCode=sl1&amp;tag=bifl04-20&amp;linkId=8ca4cd03a42dbdab7a73d6f3c9cb056c&amp;language=en_US&amp;ref_=as_li_ss_tl" TargetMode="External"/><Relationship Id="rId120" Type="http://schemas.openxmlformats.org/officeDocument/2006/relationships/hyperlink" Target="https://docs.google.com/document/d/1CLHyImGCbLq272qafKuueXyY7Bgio2hsYbMfJm4Uk1I/edit" TargetMode="External"/><Relationship Id="rId2042" Type="http://schemas.openxmlformats.org/officeDocument/2006/relationships/hyperlink" Target="https://amzn.to/43gzhpi" TargetMode="External"/><Relationship Id="rId3372" Type="http://schemas.openxmlformats.org/officeDocument/2006/relationships/hyperlink" Target="https://m.media-amazon.com/images/I/61vvREzO3CL._AC_SL1200_.jpg" TargetMode="External"/><Relationship Id="rId2043" Type="http://schemas.openxmlformats.org/officeDocument/2006/relationships/hyperlink" Target="https://docs.google.com/document/d/1F7uYiPqijItJzHd2UrokupoVnVXzfBp1XoHUueW-nlQ" TargetMode="External"/><Relationship Id="rId3375" Type="http://schemas.openxmlformats.org/officeDocument/2006/relationships/hyperlink" Target="https://docs.google.com/document/d/1bQ5CfN20ci05NNOZWDL1w_LgoRjG9XW39NQKxUzctFI" TargetMode="External"/><Relationship Id="rId2044" Type="http://schemas.openxmlformats.org/officeDocument/2006/relationships/hyperlink" Target="https://docs.google.com/document/d/1cRP8X2pzufx8myLigEhUpYYhl4s9kaxphnt79oRWku0/edit" TargetMode="External"/><Relationship Id="rId3374" Type="http://schemas.openxmlformats.org/officeDocument/2006/relationships/hyperlink" Target="https://amzn.to/4p2wWqW" TargetMode="External"/><Relationship Id="rId125" Type="http://schemas.openxmlformats.org/officeDocument/2006/relationships/hyperlink" Target="https://m.media-amazon.com/images/I/71pBvWWhsFL._AC_SL1500_.jpg" TargetMode="External"/><Relationship Id="rId2045" Type="http://schemas.openxmlformats.org/officeDocument/2006/relationships/hyperlink" Target="https://docs.google.com/document/d/1sQage37TaAW2AX8TynXOHXNJ7U6vb5L3iBfHpnpXMNA/edit" TargetMode="External"/><Relationship Id="rId3377" Type="http://schemas.openxmlformats.org/officeDocument/2006/relationships/hyperlink" Target="https://docs.google.com/document/d/1KIG41scCuCcrAfLk39Y9On20zpCQYp4serP9a9ZO07A/edit" TargetMode="External"/><Relationship Id="rId124" Type="http://schemas.openxmlformats.org/officeDocument/2006/relationships/hyperlink" Target="https://www.amazon.com/stores/Leatherman/page/CCF5E853-71A2-4EB7-806A-A8FE7145504D?is_byline_deeplink=true&amp;deeplink=C701F81B-2686-4BAB-BDB4-6AB398C989AF&amp;redirect_store_id=CCF5E853-71A2-4EB7-806A-A8FE7145504D&amp;lp_asin=B092XZ7TJZ&amp;ref_=ast_bln&amp;store_ref=bl_ast_dp_brandLogo_sto" TargetMode="External"/><Relationship Id="rId2046" Type="http://schemas.openxmlformats.org/officeDocument/2006/relationships/hyperlink" Target="https://docs.google.com/document/d/1U5RwOSwQyrhQLwTCQuyrTFxQF6JTO48RUgLLpiW5Wc8/edit" TargetMode="External"/><Relationship Id="rId3376" Type="http://schemas.openxmlformats.org/officeDocument/2006/relationships/hyperlink" Target="https://docs.google.com/document/d/1QzVv28GX12vT3a3-Hs2FbbtM9xlpNIS5mC1JNeAZMHE/edit" TargetMode="External"/><Relationship Id="rId123" Type="http://schemas.openxmlformats.org/officeDocument/2006/relationships/hyperlink" Target="https://docs.google.com/document/d/1p96HORth2KKjPSr-YtLwx_EVN-OzgLm7VP1H-hkCSeA/edit" TargetMode="External"/><Relationship Id="rId2047" Type="http://schemas.openxmlformats.org/officeDocument/2006/relationships/hyperlink" Target="https://docs.google.com/document/d/17n4sHKN_8ZImXKHk8TwpJ5cKzDg0Ab2zIZwTHv49DeE/edit" TargetMode="External"/><Relationship Id="rId3379" Type="http://schemas.openxmlformats.org/officeDocument/2006/relationships/hyperlink" Target="https://docs.google.com/document/d/1fBZvLRSlTl88MFcfDAv-tsqEt35cpn_m3-Jext1R6cQ/edit" TargetMode="External"/><Relationship Id="rId122" Type="http://schemas.openxmlformats.org/officeDocument/2006/relationships/hyperlink" Target="https://www.leatherman.com" TargetMode="External"/><Relationship Id="rId2048" Type="http://schemas.openxmlformats.org/officeDocument/2006/relationships/hyperlink" Target="https://www.amazon.com/stores/NOCO/page/7428E5DB-99DF-42C9-8687-789F696FFDF3?is_byline_deeplink=true&amp;deeplink=7428E5DB-99DF-42C9-8687-789F696FFDF3&amp;redirect_store_id=7428E5DB-99DF-42C9-8687-789F696FFDF3&amp;lp_asin=B08WZFPXFM&amp;ref_=ast_bln&amp;store_ref=bl_ast_dp_brandLogo_sto" TargetMode="External"/><Relationship Id="rId3378" Type="http://schemas.openxmlformats.org/officeDocument/2006/relationships/hyperlink" Target="https://docs.google.com/document/d/1am5rftIqmcLHrwEbLHIKV6ZjP8Mcn5mDNsmznD_gwlQ/edit" TargetMode="External"/><Relationship Id="rId2038" Type="http://schemas.openxmlformats.org/officeDocument/2006/relationships/hyperlink" Target="https://docs.google.com/document/d/1e8DvqrbAs11Qak-IecEsnfv02cKD8-_y4a5CmBE3ZhM/edit" TargetMode="External"/><Relationship Id="rId2039" Type="http://schemas.openxmlformats.org/officeDocument/2006/relationships/hyperlink" Target="https://www.amazon.com/stores/cilio/page/3D73AFF2-0B17-4AE1-8AC8-A7A763C1DC9F?is_byline_deeplink=true&amp;deeplink=182806C7-EA81-4A22-9757-2433F993CE08&amp;redirect_store_id=3D73AFF2-0B17-4AE1-8AC8-A7A763C1DC9F&amp;lp_asin=B00133Q3S6&amp;ref_=ast_bln&amp;store_ref=bl_ast_dp_brandLogo_sto" TargetMode="External"/><Relationship Id="rId3369" Type="http://schemas.openxmlformats.org/officeDocument/2006/relationships/hyperlink" Target="https://docs.google.com/document/d/1OD6lQRVKo17qBiepIt3OdI1PsHRJuvz1kuvQRc6OoTg/edit" TargetMode="External"/><Relationship Id="rId118" Type="http://schemas.openxmlformats.org/officeDocument/2006/relationships/hyperlink" Target="https://docs.google.com/document/d/1_YZBDuxN3r_suM1Sj0pR3st3caN0SajMPs65Ja2zLBw" TargetMode="External"/><Relationship Id="rId117" Type="http://schemas.openxmlformats.org/officeDocument/2006/relationships/hyperlink" Target="https://amzn.to/3UiXmHq" TargetMode="External"/><Relationship Id="rId116" Type="http://schemas.openxmlformats.org/officeDocument/2006/relationships/hyperlink" Target="https://m.media-amazon.com/images/I/81UXiGkFpnS._AC_SL1500_.jpg" TargetMode="External"/><Relationship Id="rId115" Type="http://schemas.openxmlformats.org/officeDocument/2006/relationships/hyperlink" Target="https://www.amazon.com/stores/DarnToughVermont/page/CAB79A7A-3A43-4709-9A74-C623098CD1C2?lp_asin=B001V5J61M&amp;ref_=ast_bln&amp;store_ref=bl_ast_dp_brandLogo_sto" TargetMode="External"/><Relationship Id="rId3360" Type="http://schemas.openxmlformats.org/officeDocument/2006/relationships/hyperlink" Target="https://docs.google.com/document/d/17DnchIXKEzrz6JLYCSe39XRgNwxx8Mi5-mkjehQXiKs/edit" TargetMode="External"/><Relationship Id="rId119" Type="http://schemas.openxmlformats.org/officeDocument/2006/relationships/hyperlink" Target="https://docs.google.com/document/d/1xA_psDyq94ePdkreZ_NqTGbx5JLKjpnENYBKrAffoAw/edit" TargetMode="External"/><Relationship Id="rId110" Type="http://schemas.openxmlformats.org/officeDocument/2006/relationships/hyperlink" Target="https://docs.google.com/document/d/1Jz7_9az-Z9nysyMshJNDTQ7PTFYD0hqfLRNLYkTVgBQ/edit" TargetMode="External"/><Relationship Id="rId2030" Type="http://schemas.openxmlformats.org/officeDocument/2006/relationships/hyperlink" Target="https://docs.google.com/document/d/1RF314dgm7olpDjHZfmQvpnEImAE9dFMKZ0pIZELUnrI/edit" TargetMode="External"/><Relationship Id="rId3362" Type="http://schemas.openxmlformats.org/officeDocument/2006/relationships/hyperlink" Target="https://www.amazon.com/stores/Osprey/page/A53AAA43-A0D8-49E6-BD51-8D3D17DB3DA6?lp_asin=B09KQ2VJCW&amp;ref_=ast_bln&amp;store_ref=bl_ast_dp_brandLogo_sto" TargetMode="External"/><Relationship Id="rId2031" Type="http://schemas.openxmlformats.org/officeDocument/2006/relationships/hyperlink" Target="https://www.amazon.com/stores/Little+Giant+Ladder+Systems/page/397A8A9F-6E62-451B-8DC8-FC18672C87D4?is_byline_deeplink=true&amp;deeplink=C8B669B1-0C37-49CD-B13B-3CA0900E1FEE&amp;redirect_store_id=397A8A9F-6E62-451B-8DC8-FC18672C87D4&amp;lp_asin=B00005V5MH&amp;ref_=ast_bln&amp;store_ref=bl_ast_dp_brandLogo_sto" TargetMode="External"/><Relationship Id="rId3361" Type="http://schemas.openxmlformats.org/officeDocument/2006/relationships/hyperlink" Target="https://docs.google.com/document/d/1jIhJH-PJsavsOR7MHu2rgrLd-Qkr_Jl6vDDwm0Y9W2Y/edit" TargetMode="External"/><Relationship Id="rId2032" Type="http://schemas.openxmlformats.org/officeDocument/2006/relationships/hyperlink" Target="https://m.media-amazon.com/images/I/61nNQKDE7NL._AC_SL1200_.jpg" TargetMode="External"/><Relationship Id="rId3364" Type="http://schemas.openxmlformats.org/officeDocument/2006/relationships/hyperlink" Target="https://www.amazon.com/GORUCK-Rucker-4-0-20L-Black/dp/B0DDZPCXZD?th=1&amp;linkCode=sl1&amp;tag=bifl04-20&amp;linkId=1e1d66a4622fc738283f375c0498719f&amp;language=en_US&amp;ref_=as_li_ss_tl" TargetMode="External"/><Relationship Id="rId2033" Type="http://schemas.openxmlformats.org/officeDocument/2006/relationships/hyperlink" Target="https://www.amazon.com/Frieling-Cilio-Goliath-Granite-5-Inch/dp/B00133Q3S6?th=1&amp;amp;linkCode=ll1&amp;amp;tag=buyitforlife08-20&amp;amp;linkId=acd7926008fe09ba8cf134219e80cd67&amp;amp;language=en_US&amp;amp;ref_=as_li_ss_tl" TargetMode="External"/><Relationship Id="rId3363" Type="http://schemas.openxmlformats.org/officeDocument/2006/relationships/hyperlink" Target="https://m.media-amazon.com/images/I/81Egri2WivL._AC_SL1500_.jpg" TargetMode="External"/><Relationship Id="rId114" Type="http://schemas.openxmlformats.org/officeDocument/2006/relationships/hyperlink" Target="https://docs.google.com/document/d/1W7QyzHvjHcuTg9xxXyLnB9xAh6YxIT6nNJmDwLFfZfw/edit" TargetMode="External"/><Relationship Id="rId2034" Type="http://schemas.openxmlformats.org/officeDocument/2006/relationships/hyperlink" Target="https://amzn.to/4o0now8" TargetMode="External"/><Relationship Id="rId3366" Type="http://schemas.openxmlformats.org/officeDocument/2006/relationships/hyperlink" Target="https://docs.google.com/document/d/18zxCfDRp8ek1s8HOZgGkw-2Bd9KCWjCg2jhmkfxsAHI" TargetMode="External"/><Relationship Id="rId113" Type="http://schemas.openxmlformats.org/officeDocument/2006/relationships/hyperlink" Target="https://darntough.com/" TargetMode="External"/><Relationship Id="rId2035" Type="http://schemas.openxmlformats.org/officeDocument/2006/relationships/hyperlink" Target="https://docs.google.com/document/d/1jJij2CIfKjz6A8-wMRxdZyqytoQSAMS42EKGKJ051dg" TargetMode="External"/><Relationship Id="rId3365" Type="http://schemas.openxmlformats.org/officeDocument/2006/relationships/hyperlink" Target="https://amzn.to/3M6kY10" TargetMode="External"/><Relationship Id="rId112" Type="http://schemas.openxmlformats.org/officeDocument/2006/relationships/hyperlink" Target="https://docs.google.com/document/d/1ScmtoLYVUIEiBXagUR1kOaTfr4DDlLiVgpi1VNro7D8/edit" TargetMode="External"/><Relationship Id="rId2036" Type="http://schemas.openxmlformats.org/officeDocument/2006/relationships/hyperlink" Target="https://docs.google.com/document/d/11o4kmyov4u90723KThc7jLD5ZwlzZiKZY55dTpDfaDI/edit" TargetMode="External"/><Relationship Id="rId3368" Type="http://schemas.openxmlformats.org/officeDocument/2006/relationships/hyperlink" Target="https://docs.google.com/document/d/1aX8UEcwuVsRAcE9ymstCALXPT6rO7KEl5st8srq5QmU/edit" TargetMode="External"/><Relationship Id="rId111" Type="http://schemas.openxmlformats.org/officeDocument/2006/relationships/hyperlink" Target="https://docs.google.com/document/d/12jfSKXoBwH0qPPLh_8A-CNpkZyRunwRgbmRMvz1k8nQ/edit" TargetMode="External"/><Relationship Id="rId2037" Type="http://schemas.openxmlformats.org/officeDocument/2006/relationships/hyperlink" Target="https://docs.google.com/document/d/1t3NOzRHNI8EYLu7cNYCq_ZHfa0AN59ZkJ0v5L0pz5R8/edit" TargetMode="External"/><Relationship Id="rId3367" Type="http://schemas.openxmlformats.org/officeDocument/2006/relationships/hyperlink" Target="https://docs.google.com/document/d/1siWXw-8mJQeq23gzMVliFKVuIZVpl26Pb0A-62MxoAY/edit" TargetMode="External"/><Relationship Id="rId3315" Type="http://schemas.openxmlformats.org/officeDocument/2006/relationships/hyperlink" Target="https://docs.google.com/document/d/1X_k3benUpEmmlgoi1Xa3LLy3zDw8lim-RWhX6ltJqek/edit" TargetMode="External"/><Relationship Id="rId3314" Type="http://schemas.openxmlformats.org/officeDocument/2006/relationships/hyperlink" Target="https://docs.google.com/document/d/1Ky-_wcfv1heRxWHtdvKaojfOo39EgPjoDUK2N-XyjOk/edit" TargetMode="External"/><Relationship Id="rId3317" Type="http://schemas.openxmlformats.org/officeDocument/2006/relationships/hyperlink" Target="https://www.johnboos.com/" TargetMode="External"/><Relationship Id="rId3316" Type="http://schemas.openxmlformats.org/officeDocument/2006/relationships/hyperlink" Target="https://docs.google.com/document/d/1iRfernmorsuU3jPb00x89JMzkCLPW4U_JwYNtaE2msE/edit" TargetMode="External"/><Relationship Id="rId3319" Type="http://schemas.openxmlformats.org/officeDocument/2006/relationships/hyperlink" Target="https://www.amazon.com/stores/JohnBoos/page/E0BDBBA3-9395-4D45-8BB6-867CF5CDF517?is_byline_deeplink=true&amp;deeplink=66137E44-0B54-4558-B48F-A41415D204EF&amp;redirect_store_id=E0BDBBA3-9395-4D45-8BB6-867CF5CDF517&amp;lp_asin=B0000CFV4K&amp;ref_=ast_bln&amp;store_ref=bl_ast_dp_brandLogo_sto" TargetMode="External"/><Relationship Id="rId3318" Type="http://schemas.openxmlformats.org/officeDocument/2006/relationships/hyperlink" Target="https://docs.google.com/document/d/1YWjTDj0a5vCQATXoXZNgBHexsgYiB-2VcyKXZOV9D6c/edit" TargetMode="External"/><Relationship Id="rId3311" Type="http://schemas.openxmlformats.org/officeDocument/2006/relationships/hyperlink" Target="https://www.amazon.com/stores/Tcombo/page/EC7B0B00-CE57-4552-B8A6-880F25E836B7?is_byline_deeplink=true&amp;deeplink=0FFA55F5-C3BA-43E2-9266-292D1E3A7071&amp;redirect_store_id=EC7B0B00-CE57-4552-B8A6-880F25E836B7&amp;lp_asin=B07BZG7F2L&amp;ref_=ast_bln&amp;store_ref=bl_ast_dp_brandLogo_sto" TargetMode="External"/><Relationship Id="rId3310" Type="http://schemas.openxmlformats.org/officeDocument/2006/relationships/hyperlink" Target="https://docs.google.com/document/d/1WAy0R49vNdisNiawBl7Qb9lTQiMFk0mGnRAeWQd3Zhw/edit" TargetMode="External"/><Relationship Id="rId3313" Type="http://schemas.openxmlformats.org/officeDocument/2006/relationships/hyperlink" Target="https://amzn.to/3GXFMp9" TargetMode="External"/><Relationship Id="rId3312" Type="http://schemas.openxmlformats.org/officeDocument/2006/relationships/hyperlink" Target="https://m.media-amazon.com/images/I/51mHMmHvc9L._AC_SL1201_.jpg" TargetMode="External"/><Relationship Id="rId3304" Type="http://schemas.openxmlformats.org/officeDocument/2006/relationships/hyperlink" Target="https://www.amazon.com/dp/B00MKB5V6A" TargetMode="External"/><Relationship Id="rId3303" Type="http://schemas.openxmlformats.org/officeDocument/2006/relationships/hyperlink" Target="https://m.media-amazon.com/images/I/71hUMz8a9XL._AC_SL1500_.jpg" TargetMode="External"/><Relationship Id="rId3306" Type="http://schemas.openxmlformats.org/officeDocument/2006/relationships/hyperlink" Target="https://docs.google.com/document/d/1qDMMuPbXFAJdTTc7kB2QEy0huN0GaDuFtZXWwsBzLWs/edit" TargetMode="External"/><Relationship Id="rId3305" Type="http://schemas.openxmlformats.org/officeDocument/2006/relationships/hyperlink" Target="https://docs.google.com/document/d/1aES44C-w3i70TXuAQoxmSWBK6Qu6sUOCggzRNQN8vPM" TargetMode="External"/><Relationship Id="rId3308" Type="http://schemas.openxmlformats.org/officeDocument/2006/relationships/hyperlink" Target="https://docs.google.com/document/d/1SOZFd_ZyMGDFeFkhfosOR6enF-qSHKWwTjLVHI4bi_Y/edit" TargetMode="External"/><Relationship Id="rId3307" Type="http://schemas.openxmlformats.org/officeDocument/2006/relationships/hyperlink" Target="https://docs.google.com/document/d/17RUiaqSJ73J6dJjuV-Z21iAyBbOD_ziZX3resEfuy0Y/edit" TargetMode="External"/><Relationship Id="rId3309" Type="http://schemas.openxmlformats.org/officeDocument/2006/relationships/hyperlink" Target="https://www.weber.com/" TargetMode="External"/><Relationship Id="rId3300" Type="http://schemas.openxmlformats.org/officeDocument/2006/relationships/hyperlink" Target="https://www.maglite.eu" TargetMode="External"/><Relationship Id="rId3302" Type="http://schemas.openxmlformats.org/officeDocument/2006/relationships/hyperlink" Target="https://www.amazon.com/stores/MAGLITE%C2%AE/page/AC8A58AB-FB3F-4667-BCEB-79315D2A5BBF?is_byline_deeplink=true&amp;deeplink=30D32E78-1EDB-46EE-9685-C2F71BDCCD3B&amp;redirect_store_id=AC8A58AB-FB3F-4667-BCEB-79315D2A5BBF&amp;lp_asin=B005UUSAAM&amp;ref_=ast_bln&amp;store_ref=bl_ast_dp_brandLogo_sto" TargetMode="External"/><Relationship Id="rId3301" Type="http://schemas.openxmlformats.org/officeDocument/2006/relationships/hyperlink" Target="https://docs.google.com/document/d/1h9u2DLhMJV4suV1GewimN77im15ahqHHLH5wmM3bf4w/edit" TargetMode="External"/><Relationship Id="rId2005" Type="http://schemas.openxmlformats.org/officeDocument/2006/relationships/hyperlink" Target="https://www.amazon.com/stores/TheOveGlove/page/2E9B7AEE-ECC0-4ABA-A619-29075E62D4B4?lp_asin=B000VS63DE&amp;ref_=ast_bln&amp;store_ref=bl_ast_dp_brandLogo_sto" TargetMode="External"/><Relationship Id="rId3337" Type="http://schemas.openxmlformats.org/officeDocument/2006/relationships/hyperlink" Target="https://docs.google.com/document/d/13S_WxJC7CuSm7XrE_s7E4IsRQbnbdYM2N-xvKz3VGBk/edit" TargetMode="External"/><Relationship Id="rId2006" Type="http://schemas.openxmlformats.org/officeDocument/2006/relationships/hyperlink" Target="https://m.media-amazon.com/images/I/A1dZ6EH6xkL._AC_SL1500_.jpg" TargetMode="External"/><Relationship Id="rId3336" Type="http://schemas.openxmlformats.org/officeDocument/2006/relationships/hyperlink" Target="https://www.totes.com/" TargetMode="External"/><Relationship Id="rId2007" Type="http://schemas.openxmlformats.org/officeDocument/2006/relationships/hyperlink" Target="https://www.amazon.com/Carhartt-Mens-Apron-Black-OFA/dp/B07F2N4CTZ?keywords=Carhartt%2Bapron&amp;amp;qid=1704432379&amp;amp;sr=8-1&amp;amp;th=1&amp;amp;psc=1&amp;amp;linkCode=ll1&amp;amp;tag=buyitforlife08-20&amp;amp;linkId=155b00c07b2475a20d51308df5ae35e8&amp;amp;language=en_US&amp;amp;ref_=as_li_ss_tl" TargetMode="External"/><Relationship Id="rId3339" Type="http://schemas.openxmlformats.org/officeDocument/2006/relationships/hyperlink" Target="https://docs.google.com/document/d/1jfko1hNVRv_F-QFK4mnpz83nNqrRXUp8uR7nRC0QKW4/edit" TargetMode="External"/><Relationship Id="rId2008" Type="http://schemas.openxmlformats.org/officeDocument/2006/relationships/hyperlink" Target="https://amzn.to/42Ks7tm" TargetMode="External"/><Relationship Id="rId3338" Type="http://schemas.openxmlformats.org/officeDocument/2006/relationships/hyperlink" Target="https://docs.google.com/document/d/11IsmoaR4wAzDNo6NDd9p8ix_9SQzAJkNO_tCJcLsq9M/edit" TargetMode="External"/><Relationship Id="rId2009" Type="http://schemas.openxmlformats.org/officeDocument/2006/relationships/hyperlink" Target="https://docs.google.com/document/d/1IhDoqNt3hJjm0pszt0ITI0q8Chu3Fux7R9HYQYsbwCg" TargetMode="External"/><Relationship Id="rId3331" Type="http://schemas.openxmlformats.org/officeDocument/2006/relationships/hyperlink" Target="https://m.media-amazon.com/images/I/31T1GQDHTXL._AC_.jpg" TargetMode="External"/><Relationship Id="rId2000" Type="http://schemas.openxmlformats.org/officeDocument/2006/relationships/hyperlink" Target="https://amzn.to/4qmWssb" TargetMode="External"/><Relationship Id="rId3330" Type="http://schemas.openxmlformats.org/officeDocument/2006/relationships/hyperlink" Target="https://www.amazon.com/s/ref=bl_dp_s_web_0?ie=UTF8&amp;search-alias=aps&amp;field-keywords=Levelution" TargetMode="External"/><Relationship Id="rId2001" Type="http://schemas.openxmlformats.org/officeDocument/2006/relationships/hyperlink" Target="https://docs.google.com/document/d/1zaykDlIA9DHpggmsyr6jH2T4oBHKYJiVShB0K5p1LiQ" TargetMode="External"/><Relationship Id="rId3333" Type="http://schemas.openxmlformats.org/officeDocument/2006/relationships/hyperlink" Target="https://docs.google.com/document/d/13Njkvd7GUh75abEHFDF2g1h8S8R7mSDclmx-wSzubgg/edit" TargetMode="External"/><Relationship Id="rId2002" Type="http://schemas.openxmlformats.org/officeDocument/2006/relationships/hyperlink" Target="https://docs.google.com/document/d/1HkWYx6ym6cTrSCLRS8yVV0OerSt6ZER7DfOiIW2zigA/edit" TargetMode="External"/><Relationship Id="rId3332" Type="http://schemas.openxmlformats.org/officeDocument/2006/relationships/hyperlink" Target="https://m.media-amazon.com/images/I/31T1GQDHTXL._AC_.jpg" TargetMode="External"/><Relationship Id="rId2003" Type="http://schemas.openxmlformats.org/officeDocument/2006/relationships/hyperlink" Target="https://docs.google.com/document/d/144lyqfplFIwwNyBQHtIqZiAs-HLqzVPDlcNXDocVllo/edit" TargetMode="External"/><Relationship Id="rId3335" Type="http://schemas.openxmlformats.org/officeDocument/2006/relationships/hyperlink" Target="https://docs.google.com/document/d/1h87nLY2ygX1dqUDjdIF5nXRYh5vk7EqUw_EOjZTTRg4/edit" TargetMode="External"/><Relationship Id="rId2004" Type="http://schemas.openxmlformats.org/officeDocument/2006/relationships/hyperlink" Target="https://docs.google.com/document/d/1n4GZuny3uf6Wcr7Y3bsj1Op2bf06uE3Q3M563MTsXX0/edit" TargetMode="External"/><Relationship Id="rId3334" Type="http://schemas.openxmlformats.org/officeDocument/2006/relationships/hyperlink" Target="https://docs.google.com/document/d/1Sh6BjpkObHfx48cRX7Cie3cFKwd7wYGhKSeXpbKV51Y/edit" TargetMode="External"/><Relationship Id="rId3326" Type="http://schemas.openxmlformats.org/officeDocument/2006/relationships/hyperlink" Target="https://docs.google.com/document/d/1ZbeAW1VNaGCvJixlSYQXWFMW05eZhq2DRXLCn381-j4/edit" TargetMode="External"/><Relationship Id="rId3325" Type="http://schemas.openxmlformats.org/officeDocument/2006/relationships/hyperlink" Target="https://m.media-amazon.com/images/I/71ZJ4Raml7L._SL1000_.jpg" TargetMode="External"/><Relationship Id="rId3328" Type="http://schemas.openxmlformats.org/officeDocument/2006/relationships/hyperlink" Target="https://www.task-tools.com/" TargetMode="External"/><Relationship Id="rId3327" Type="http://schemas.openxmlformats.org/officeDocument/2006/relationships/hyperlink" Target="https://docs.google.com/document/d/1xRKGoabLyYfZlHFzUtIve-00-PELM0jco0FXPT4dQPg/edit" TargetMode="External"/><Relationship Id="rId3329" Type="http://schemas.openxmlformats.org/officeDocument/2006/relationships/hyperlink" Target="https://docs.google.com/document/d/1PL-EMhSjCP0TI7BXDfijBBKs3_eMyYrj-9cbQOV0eu8/edit" TargetMode="External"/><Relationship Id="rId3320" Type="http://schemas.openxmlformats.org/officeDocument/2006/relationships/hyperlink" Target="https://m.media-amazon.com/images/I/71M-2mxF+6L._AC_SL1500_.jpg" TargetMode="External"/><Relationship Id="rId3322" Type="http://schemas.openxmlformats.org/officeDocument/2006/relationships/hyperlink" Target="https://ironclad.com/" TargetMode="External"/><Relationship Id="rId3321" Type="http://schemas.openxmlformats.org/officeDocument/2006/relationships/hyperlink" Target="https://amzn.to/3GAy1FH" TargetMode="External"/><Relationship Id="rId3324" Type="http://schemas.openxmlformats.org/officeDocument/2006/relationships/hyperlink" Target="https://m.media-amazon.com/images/I/71ZJ4Raml7L._SL1000_.jpg" TargetMode="External"/><Relationship Id="rId3323" Type="http://schemas.openxmlformats.org/officeDocument/2006/relationships/hyperlink" Target="https://www.amazon.com/stores/Microsoft/page/84439CA7-1A07-49FD-8206-5480B77737C6?is_byline_deeplink=true&amp;deeplink=84439CA7-1A07-49FD-8206-5480B77737C6&amp;redirect_store_id=84439CA7-1A07-49FD-8206-5480B77737C6&amp;lp_asin=B00004R9AL&amp;ref_=ast_bln&amp;store_ref=bl_ast_dp_brandLogo_sto" TargetMode="External"/><Relationship Id="rId2090" Type="http://schemas.openxmlformats.org/officeDocument/2006/relationships/hyperlink" Target="https://docs.google.com/document/d/1rxYz6CheEJ2n7QvZ--5b6l_cQEC80sl77QQq6a6mJs4/edit" TargetMode="External"/><Relationship Id="rId2091" Type="http://schemas.openxmlformats.org/officeDocument/2006/relationships/hyperlink" Target="https://docs.google.com/document/d/13x9N7etKqmrIw2reV8rOWaUTUdxsdQeHraHlFmNCaaU/edit" TargetMode="External"/><Relationship Id="rId2092" Type="http://schemas.openxmlformats.org/officeDocument/2006/relationships/hyperlink" Target="https://docs.google.com/document/d/1i0pJPr836HX2_MfuaIvcVffHlvUXg7WCkRDNloWJ340/edit" TargetMode="External"/><Relationship Id="rId2093" Type="http://schemas.openxmlformats.org/officeDocument/2006/relationships/hyperlink" Target="https://www.amazon.com/stores/Rowenta/page/38DEDA67-5202-4947-9CD6-8ED09735BCDE?is_byline_deeplink=true&amp;deeplink=6FCA431F-9D35-4095-B553-1DFBCAB966C6&amp;redirect_store_id=38DEDA67-5202-4947-9CD6-8ED09735BCDE&amp;lp_asin=B08DZJX8L1&amp;ref_=ast_bln&amp;store_ref=bl_ast_dp_brandLogo_sto" TargetMode="External"/><Relationship Id="rId2094" Type="http://schemas.openxmlformats.org/officeDocument/2006/relationships/hyperlink" Target="https://m.media-amazon.com/images/I/71kuibW+dVL._AC_SL1500_.jpg" TargetMode="External"/><Relationship Id="rId2095" Type="http://schemas.openxmlformats.org/officeDocument/2006/relationships/hyperlink" Target="https://www.amazon.com/Brabantia-Steam-Ironing-Board-Linen/dp/B003BIFP6C/ref=sr_1_1?crid=2RDAF2OJXXOMT&amp;dib=eyJ2IjoiMSJ9.PHYtt8wqYQcbc08QhY60HoMpTlJLoUrfqyoqU13cdHPpsJ1rg8cNmcvX6_3A_Io15h0QFCGz7lIi4RUNyBxifYG00g_-eMqRPDzm2IHKpxLWbbTUPVatJQ9DPpS4BaGqDqYkzEsmw0bAU3wWdHWrOC1OSUl8is9TpkNRrvGfAYVTupSUziFwYu6ytsMgD3Eval2mv2GHk2mXVP1ijYQdXIwyCjvz56iS_Y36a8ev5TzFa-WU2DNOC2CDEzebNlkuaExe_N-tVjYjoMNaqfqKKQQH7z1zvRB2SfvvTLxBaIo.vDRsOk4sgbQZCIFjPwb3FWMZM5k9lNV3gbScIkChdzg&amp;dib_tag=se&amp;keywords=Brabantia+Ironing+Boards&amp;linkCode=ll2&amp;linkId=016069b165f8d7798b4ce58247d09be0&amp;qid=1758265982&amp;refresh=1&amp;sprefix=brabantia+ironing+boards%2Caps%2C100&amp;sr=8-1" TargetMode="External"/><Relationship Id="rId2096" Type="http://schemas.openxmlformats.org/officeDocument/2006/relationships/hyperlink" Target="https://amzn.to/46bZw29" TargetMode="External"/><Relationship Id="rId2097" Type="http://schemas.openxmlformats.org/officeDocument/2006/relationships/hyperlink" Target="https://docs.google.com/document/d/1eW_3os8NJkHl-Y6X-ABQdCSDnmW73p7fUMkG3GZ6Jzk" TargetMode="External"/><Relationship Id="rId2098" Type="http://schemas.openxmlformats.org/officeDocument/2006/relationships/hyperlink" Target="https://docs.google.com/document/d/1ttkyC8_rV8W2wncS5FHYxeHI9jNlLCpeSHYoeruxTwo/edit" TargetMode="External"/><Relationship Id="rId2099" Type="http://schemas.openxmlformats.org/officeDocument/2006/relationships/hyperlink" Target="https://docs.google.com/document/d/1rOaHnjYxa6EF1UK5Gi8yukhmONFkUslKsV3gXDZm0Qk/edit" TargetMode="External"/><Relationship Id="rId3391" Type="http://schemas.openxmlformats.org/officeDocument/2006/relationships/hyperlink" Target="https://www.amazon.com/Carhartt-Single-Compartment-Abrasion-Resistant-Backpack/dp/B0CVSH56ZP?crid=3FM0GEJCZPAZ8&amp;dib=eyJ2IjoiMSJ9.Bxe14Xye_GWgM3qEetEpyq9Pme4SMZlka2vpssLJ8rmxPG0PzUmFTET2zueS-cawr6JL6-ANqS371Mx1Qx4fvVI0YA-U2LO18GnDk_u949tb3uVxh-Mc7IvHXp70c_SJd9BQMinff8v9HAUeSA-D-pAiYO2XLJucwhg5ib2mogcxLC_M28DU48FCeNXCa7fJu7q46nG4MuPvnNJzvgFQd9x0kjp52-H2B2STlnkLsi4.f5Z7phXYJnlZ9TTcWbbNo_pO1iCTgKYz_jbDjCW4308&amp;dib_tag=se&amp;keywords=Carhartt%2BLegacy%2BStandard%2BWork%2BBackpack&amp;qid=1764491941&amp;sprefix=carhartt%2Blegacy%2Bstandard%2Bwork%2Bbackpack,aps,378&amp;sr=8-1&amp;th=1&amp;linkCode=sl1&amp;tag=bifl04-20&amp;linkId=72f1fd5936e9de64beee505cf604a8ff&amp;language=en_US&amp;ref_=as_li_ss_tl" TargetMode="External"/><Relationship Id="rId2060" Type="http://schemas.openxmlformats.org/officeDocument/2006/relationships/hyperlink" Target="https://amzn.to/4o6J2i8" TargetMode="External"/><Relationship Id="rId3390" Type="http://schemas.openxmlformats.org/officeDocument/2006/relationships/hyperlink" Target="https://m.media-amazon.com/images/I/61wif1uMMwL._AC_SL1200_.jpg" TargetMode="External"/><Relationship Id="rId2061" Type="http://schemas.openxmlformats.org/officeDocument/2006/relationships/hyperlink" Target="https://docs.google.com/document/d/19FsaQGLc2ep-iEfOWvGXda81LIBk-2CavBcr8OIxA0U" TargetMode="External"/><Relationship Id="rId3393" Type="http://schemas.openxmlformats.org/officeDocument/2006/relationships/hyperlink" Target="https://docs.google.com/document/d/1gMI08H4L_7kycqjPMg30_yzFTD5vVPQlk-CQbF_pwlc" TargetMode="External"/><Relationship Id="rId2062" Type="http://schemas.openxmlformats.org/officeDocument/2006/relationships/hyperlink" Target="https://docs.google.com/document/d/1O_Nw1__U_Nn7K6_2nF6YUKZMohsIAZ7BMTj22-vQIT0/edit" TargetMode="External"/><Relationship Id="rId3392" Type="http://schemas.openxmlformats.org/officeDocument/2006/relationships/hyperlink" Target="https://amzn.to/48cTcIU" TargetMode="External"/><Relationship Id="rId2063" Type="http://schemas.openxmlformats.org/officeDocument/2006/relationships/hyperlink" Target="https://docs.google.com/document/d/1gKu3sKjOXkvhA3heAm8dE09cIRoy0BLev5vMshGJjrs/edit" TargetMode="External"/><Relationship Id="rId3395" Type="http://schemas.openxmlformats.org/officeDocument/2006/relationships/hyperlink" Target="https://docs.google.com/document/d/1als6qXI11qbtIrRPu2WCnczUb5gFo_tb9AwrbdkM0Rg/edit" TargetMode="External"/><Relationship Id="rId2064" Type="http://schemas.openxmlformats.org/officeDocument/2006/relationships/hyperlink" Target="https://docs.google.com/document/d/1--1CoaFQZmJS9LhsrsQO3SBuGuR4fJPzWrPFiUfYhpE/edit" TargetMode="External"/><Relationship Id="rId3394" Type="http://schemas.openxmlformats.org/officeDocument/2006/relationships/hyperlink" Target="https://docs.google.com/document/d/1Yp-ZYdQlXPNyC-0r5Oan5HuOymu_e93k7pM5nfZ0Fhk/edit" TargetMode="External"/><Relationship Id="rId2065" Type="http://schemas.openxmlformats.org/officeDocument/2006/relationships/hyperlink" Target="https://www.amazon.com/stores/EmileHenry/page/82FA4FEC-25EF-4895-9BD6-FD01487D80C6?is_byline_deeplink=true&amp;deeplink=82FA4FEC-25EF-4895-9BD6-FD01487D80C6&amp;redirect_store_id=82FA4FEC-25EF-4895-9BD6-FD01487D80C6&amp;lp_asin=B00260G4WU&amp;ref_=ast_bln&amp;store_ref=bl_ast_dp_brandLogo_sto" TargetMode="External"/><Relationship Id="rId3397" Type="http://schemas.openxmlformats.org/officeDocument/2006/relationships/hyperlink" Target="https://docs.google.com/document/d/1iPvS8Tn32TWfy-Bqvo0R-CJKL2RYRuf9KiJiw2Tl9rY/edit" TargetMode="External"/><Relationship Id="rId2066" Type="http://schemas.openxmlformats.org/officeDocument/2006/relationships/hyperlink" Target="https://m.media-amazon.com/images/I/51UEH7YcW-L._AC_SL1500_.jpg" TargetMode="External"/><Relationship Id="rId3396" Type="http://schemas.openxmlformats.org/officeDocument/2006/relationships/hyperlink" Target="https://docs.google.com/document/d/19L0T1H875_VV8vkoc9WgNEICCe0QU_mNBq0aO__6ZYE/edit" TargetMode="External"/><Relationship Id="rId2067" Type="http://schemas.openxmlformats.org/officeDocument/2006/relationships/hyperlink" Target="https://www.amazon.com/Vortex-Optics-Solo-Monocular-10x36/dp/B00161ZI4A/ref=sr_1_1_mod_primary_new?crid=3A7X87U3RLRKG&amp;dib=eyJ2IjoiMSJ9.KJReAjGeKEXrEmHq2TzQ6NwqbYM0ODUXRdNId3UZq9i7X7S04P3_7Etw_E7wYxg_sNiaHhorC01UvxfHW6CdO3yxChP6lq0QbKrlNaUYDGU45S4GTvYC-HQNFAT3V7sR5Kg0fv8vAgKDdhXARBVronvwth5nqjrWpW3-z5jp4FGUZ2kYrnRO6fLLMf3APg2QZyRp6cYgE4iXNxzUFBTRg5Foo-b0I-R0vry1PedKkY8.OSjEX-WlqiPCY9gpgB0EC8_z8FJEIeOE4LC_BfrFM70&amp;dib_tag=se&amp;keywords=Vortex+Monoculars&amp;linkCode=ll2&amp;linkId=9f781c468e0ee7bd179ed4004975410d&amp;qid=1758264282&amp;sbo=RZvfv%2F%2FHxDF%2BO5021pAnSA%3D%3D&amp;sprefix=vortex+monoculars%2Caps%2C163&amp;sr=8-1" TargetMode="External"/><Relationship Id="rId3399" Type="http://schemas.openxmlformats.org/officeDocument/2006/relationships/hyperlink" Target="https://m.media-amazon.com/images/I/91KnDSHLctL._AC_SL1500_.jpg" TargetMode="External"/><Relationship Id="rId2068" Type="http://schemas.openxmlformats.org/officeDocument/2006/relationships/hyperlink" Target="https://amzn.to/3Is1WjZ" TargetMode="External"/><Relationship Id="rId3398" Type="http://schemas.openxmlformats.org/officeDocument/2006/relationships/hyperlink" Target="https://www.amazon.com/stores/Carhartt/page/4D749FEE-ACA7-4043-8DF6-FCA7CF7BEE1F?lp_asin=B0CVSH56ZP&amp;ref_=ast_bln&amp;store_ref=bl_ast_dp_brandLogo_sto" TargetMode="External"/><Relationship Id="rId2069" Type="http://schemas.openxmlformats.org/officeDocument/2006/relationships/hyperlink" Target="https://docs.google.com/document/d/1yAb3HpsuKe_WjUCibR7g1DJaZzWQE_cplRysnw332aI" TargetMode="External"/><Relationship Id="rId3380" Type="http://schemas.openxmlformats.org/officeDocument/2006/relationships/hyperlink" Target="https://www.amazon.com/Patagonia/b/ref=bl_dp_s_web_2598225011?ie=UTF8&amp;node=2598225011&amp;field-lbr_brands_browse-bin=Patagonia" TargetMode="External"/><Relationship Id="rId2050" Type="http://schemas.openxmlformats.org/officeDocument/2006/relationships/hyperlink" Target="https://www.amazon.com/Unicorn-Magnum-Pepper-Mill-Black/dp/B0BMWJGL26?&amp;amp;linkCode=ll1&amp;amp;tag=buyitforlife08-20&amp;amp;linkId=75651d0918a78d80f227b4f7b985e859&amp;amp;language=en_US&amp;amp;ref_=as_li_ss_tl" TargetMode="External"/><Relationship Id="rId3382" Type="http://schemas.openxmlformats.org/officeDocument/2006/relationships/hyperlink" Target="https://www.amazon.com/5-11-Tactical-Backpack-Compartment-56561ABR/dp/B0D9QZ8MCN?crid=1CGRX3UXIWLA5&amp;dib=eyJ2IjoiMSJ9.ADWzTMkCfD79pBJiQ6AJEekO4oImQc8MHZGuVOrf9GYRj7NfN3hrjia5m6PTRNWhz2AQOMbv750qqija4n-rzN-etbydWv1tztpZJGs764mvAYRzOtaw5jGnzLnQoFUCVXroqExYC_EZy7liUbo4qX-HZba_9OdXfTdcqTNfu4MGGdj9JzeQbl5JovKcC-MIwC6JlF5LPj0Xr1_Qoyvkcb_okz7bgsJb9yXyX7JxvjH1NT0pff5e_wl9R1An0PxNuzVsHq2xORHDUGiulWRoep9gXz4-NMoBOoLc2JGCVG4.XAI1RwKmcue8YxNxfVJ5BCjQztA3lgGixUtwYra3UZk&amp;dib_tag=se&amp;keywords=5.11%2BTactical%2BRush%2B12%2B2.0&amp;qid=1764491910&amp;sprefix=5.11%2Btactical%2Brush%2B12%2B2.0%2Caps%2C432&amp;sr=8-1&amp;th=1&amp;linkCode=sl1&amp;tag=bifl04-20&amp;linkId=6f578113f728c1a7192c5eb354ffd276&amp;language=en_US&amp;ref_=as_li_ss_tl" TargetMode="External"/><Relationship Id="rId2051" Type="http://schemas.openxmlformats.org/officeDocument/2006/relationships/hyperlink" Target="https://amzn.to/4hgdGTS" TargetMode="External"/><Relationship Id="rId3381" Type="http://schemas.openxmlformats.org/officeDocument/2006/relationships/hyperlink" Target="https://m.media-amazon.com/images/I/71WmQHC-i3L._AC_SL1500_.jpg" TargetMode="External"/><Relationship Id="rId2052" Type="http://schemas.openxmlformats.org/officeDocument/2006/relationships/hyperlink" Target="https://docs.google.com/document/d/18DeP8Uns9j73d3MlX1a6mqHFnGHjeCGc5R2uVM11GvA" TargetMode="External"/><Relationship Id="rId3384" Type="http://schemas.openxmlformats.org/officeDocument/2006/relationships/hyperlink" Target="https://docs.google.com/document/d/1-Y27sffihCqSdCZkAJbuSxafGy98957w8I-BBRh3ZBA" TargetMode="External"/><Relationship Id="rId2053" Type="http://schemas.openxmlformats.org/officeDocument/2006/relationships/hyperlink" Target="https://docs.google.com/document/d/1ix829xDkxKMHdyP6b3Wir0niP4pgSUwFaWoSHVeNqfI/edit" TargetMode="External"/><Relationship Id="rId3383" Type="http://schemas.openxmlformats.org/officeDocument/2006/relationships/hyperlink" Target="https://amzn.to/3MuqElq" TargetMode="External"/><Relationship Id="rId2054" Type="http://schemas.openxmlformats.org/officeDocument/2006/relationships/hyperlink" Target="https://docs.google.com/document/d/1RTuBht9dILK6Rn9qqQ1cC3Phe1N_qJsHcn7MMN9WBVo/edit" TargetMode="External"/><Relationship Id="rId3386" Type="http://schemas.openxmlformats.org/officeDocument/2006/relationships/hyperlink" Target="https://docs.google.com/document/d/1cnKRDoUshxQUdUsNRfklV5xOhunu0Gwb8bsGEg77zXY/edit" TargetMode="External"/><Relationship Id="rId2055" Type="http://schemas.openxmlformats.org/officeDocument/2006/relationships/hyperlink" Target="https://docs.google.com/document/d/1R4Zsunsfoi8J0RXKusLV-LyBxwpf576NlP3Pf-u2XZ4/edit" TargetMode="External"/><Relationship Id="rId3385" Type="http://schemas.openxmlformats.org/officeDocument/2006/relationships/hyperlink" Target="https://docs.google.com/document/d/1ghqquKeFnlCyLxlquI8nRsUAczhVepGqrPrWZsccUFI/edit" TargetMode="External"/><Relationship Id="rId2056" Type="http://schemas.openxmlformats.org/officeDocument/2006/relationships/hyperlink" Target="https://docs.google.com/document/d/1kgOcpSNKh3BV2ii_xuSHbnWioyL1-CZPJVXWJEguuTY/edit" TargetMode="External"/><Relationship Id="rId3388" Type="http://schemas.openxmlformats.org/officeDocument/2006/relationships/hyperlink" Target="https://docs.google.com/document/d/1j93JOVm2EbIV2ucDDCHMFqEYL6rQGH1f_ZotwaDONUs/edit" TargetMode="External"/><Relationship Id="rId2057" Type="http://schemas.openxmlformats.org/officeDocument/2006/relationships/hyperlink" Target="https://www.amazon.com/Unicorn/b/ref=bl_dp_s_web_20760839011?ie=UTF8&amp;node=20760839011&amp;field-lbr_brands_browse-bin=Unicorn" TargetMode="External"/><Relationship Id="rId3387" Type="http://schemas.openxmlformats.org/officeDocument/2006/relationships/hyperlink" Target="https://docs.google.com/document/d/1g7LhQXKXyCiw-9EjfzvMTdKQvwlRNOAb2s-5TMDMjh0/edit" TargetMode="External"/><Relationship Id="rId2058" Type="http://schemas.openxmlformats.org/officeDocument/2006/relationships/hyperlink" Target="https://m.media-amazon.com/images/I/31Ifxniv-5L._AC_.jpg" TargetMode="External"/><Relationship Id="rId2059" Type="http://schemas.openxmlformats.org/officeDocument/2006/relationships/hyperlink" Target="https://www.amazon.com/Emile-Henry-France-Flour-White/dp/B00260G4WU?th=1&amp;amp;linkCode=ll1&amp;amp;tag=buyitforlife08-20&amp;amp;linkId=0dbce93a6056002349388a52e452348d&amp;amp;language=en_US&amp;amp;ref_=as_li_ss_tl" TargetMode="External"/><Relationship Id="rId3389" Type="http://schemas.openxmlformats.org/officeDocument/2006/relationships/hyperlink" Target="https://www.amazon.com/stores/511/page/B0443875-A6BB-4D4C-941F-15A89D2139EC?lp_asin=B0D9QZ8MCN&amp;ref_=ast_bln&amp;store_ref=bl_ast_dp_brandLogo_sto" TargetMode="External"/><Relationship Id="rId2080" Type="http://schemas.openxmlformats.org/officeDocument/2006/relationships/hyperlink" Target="https://docs.google.com/document/d/1CydXOFCD0lOgQkhsCEXYPvX1RQTl5FhMDuGgyW5z87Q/edit" TargetMode="External"/><Relationship Id="rId2081" Type="http://schemas.openxmlformats.org/officeDocument/2006/relationships/hyperlink" Target="https://docs.google.com/document/d/1CASLAiGrNtbmyNqWkv7NPZm7O7ySQeyTDTjfCRAxVfk/edit" TargetMode="External"/><Relationship Id="rId2082" Type="http://schemas.openxmlformats.org/officeDocument/2006/relationships/hyperlink" Target="https://docs.google.com/document/d/1uk96KDp3_U03KlSmYj_Z3BmjKCZEOVsokzIyF2dQrG0/edit" TargetMode="External"/><Relationship Id="rId2083" Type="http://schemas.openxmlformats.org/officeDocument/2006/relationships/hyperlink" Target="https://www.amazon.com/Waring/b/ref=bl_dp_s_web_2530760011?ie=UTF8&amp;node=2530760011&amp;field-lbr_brands_browse-bin=Waring" TargetMode="External"/><Relationship Id="rId2084" Type="http://schemas.openxmlformats.org/officeDocument/2006/relationships/hyperlink" Target="https://m.media-amazon.com/images/I/71miMBRtrsL._AC_SL1500_.jpg" TargetMode="External"/><Relationship Id="rId2085" Type="http://schemas.openxmlformats.org/officeDocument/2006/relationships/hyperlink" Target="https://m.media-amazon.com/images/I/71miMBRtrsL._AC_SL1500_.jpg" TargetMode="External"/><Relationship Id="rId2086" Type="http://schemas.openxmlformats.org/officeDocument/2006/relationships/hyperlink" Target="https://www.amazon.com/Rowenta-Focus-Steam-Garment-Standard/dp/B08DZJX8L1/ref=sr_1_4?crid=2KV0CB0K2GAEY&amp;dib=eyJ2IjoiMSJ9.6vUZjOVCU0NbEqZQSZ-eqauAQ7T3jFNzh5S-LSnmnPztQ79tIzx4bCFL-K9yE0DzGcGvAkD5gGz7H4-QiwtQyfxLZKjpJ8ZyxkJmMIkE_dA65QoparXymeczPbM1-5J6V3dO9Sj6tpfVV1EfwbpSoGpzj9_Gq4nYGZQnrGG9hU1qHnsMMu080D6PN5ICkvebFivyyGNaI3s5hMDg9wmmb7GeDBdgyOOj610ypEWPCf4.AWoUauEFPZvmmXUKntBMm_-AjCIiLluVGTiYTDUCgy4&amp;dib_tag=se&amp;keywords=Rowenta%2Biron&amp;linkCode=ll2&amp;linkId=48a7dcfa20a1c2bb8a71dab35497736d&amp;qid=1758265944&amp;sprefix=rowenta%2Biron%2Caps%2C151&amp;sr=8-4&amp;th=1" TargetMode="External"/><Relationship Id="rId2087" Type="http://schemas.openxmlformats.org/officeDocument/2006/relationships/hyperlink" Target="https://amzn.to/3W12ksQ" TargetMode="External"/><Relationship Id="rId2088" Type="http://schemas.openxmlformats.org/officeDocument/2006/relationships/hyperlink" Target="https://docs.google.com/document/d/1OgEdbFLKT9mf4AMJXX8I1isdmI5Z8D4lwtCxcer5Lf4" TargetMode="External"/><Relationship Id="rId2089" Type="http://schemas.openxmlformats.org/officeDocument/2006/relationships/hyperlink" Target="https://docs.google.com/document/d/1FSua5bre5yoV3AvQoGygeXWrZisoV0_96_6ffI1czHo/edit" TargetMode="External"/><Relationship Id="rId2070" Type="http://schemas.openxmlformats.org/officeDocument/2006/relationships/hyperlink" Target="https://docs.google.com/document/d/1sRms61zf_U0amy9vUsNNJLVipXYO_EizYVB36Aykrl4/edit" TargetMode="External"/><Relationship Id="rId2071" Type="http://schemas.openxmlformats.org/officeDocument/2006/relationships/hyperlink" Target="https://docs.google.com/document/d/1TdMjoI9xFbqsuvC_5nwB26FNuNHPWFh3AfvJRl2TazM/edit" TargetMode="External"/><Relationship Id="rId2072" Type="http://schemas.openxmlformats.org/officeDocument/2006/relationships/hyperlink" Target="https://docs.google.com/document/d/1L5BD0z5OeE93SDSkh0Aev8rHw_vvvuA-5m1mnZ2qZ7g/edit" TargetMode="External"/><Relationship Id="rId2073" Type="http://schemas.openxmlformats.org/officeDocument/2006/relationships/hyperlink" Target="https://docs.google.com/document/d/1SkvKu78aJxsnalwNozWktF2NoF96GlECGElXBp-JK6o/edit" TargetMode="External"/><Relationship Id="rId2074" Type="http://schemas.openxmlformats.org/officeDocument/2006/relationships/hyperlink" Target="https://www.amazon.com/stores/Vortex/page/FEFC81BF-0BB2-4240-BD99-EBC8A8DB87ED?is_byline_deeplink=true&amp;deeplink=F6A39E02-095E-40EC-93F0-BA5AE150D627&amp;redirect_store_id=FEFC81BF-0BB2-4240-BD99-EBC8A8DB87ED&amp;lp_asin=B00161ZI4A&amp;ref_=ast_bln&amp;store_ref=bl_ast_dp_brandLogo_sto" TargetMode="External"/><Relationship Id="rId2075" Type="http://schemas.openxmlformats.org/officeDocument/2006/relationships/hyperlink" Target="https://m.media-amazon.com/images/I/71AfIFIxGTL._AC_SL1500_.jpg" TargetMode="External"/><Relationship Id="rId2076" Type="http://schemas.openxmlformats.org/officeDocument/2006/relationships/hyperlink" Target="https://www.amazon.com/Waring-WMK300A-Professional-Stainless-Steel-Belgian/dp/B001BXM2LU/ref=sr_1_11?crid=12APZA18SXN8H&amp;dib=eyJ2IjoiMSJ9.YIP5jZRFadrtad_J9U66Z4ov3tbxDUHtOTutvIAuAYXoqU1wVYeXMhNJITDQ2UEhNfNc-i1p5iD_PVqqB19-QlZ5TFnx1W8MyahuTf3q6XdhPTTmaBv1jG3cdXC6uyqFCdm2jJHRyz0pjQl2CQBeuk6Y3RBTdg8qXZ3F8WxOf7HyAQ2K6tDoaBv8zyqqPstUDzXvGeCXx93dIWKRF7vOgUU2UOErtY2RgFRQfjCnkYg.1wkvi6Q7rx6t0tPz5s_beeNCXhPi6V8zO7DEiY3SpAI&amp;dib_tag=se&amp;keywords=waring%2Bpro%2Bwaffle%2Bmakers&amp;linkCode=ll2&amp;linkId=a55db361a426274ef569fa9975675d2c&amp;qid=1758265788&amp;sprefix=waring%2Bpro%2Bwaffle%2Bmakers%2Caps%2C127&amp;sr=8-11&amp;th=1" TargetMode="External"/><Relationship Id="rId2077" Type="http://schemas.openxmlformats.org/officeDocument/2006/relationships/hyperlink" Target="https://amzn.to/4nFdGPk" TargetMode="External"/><Relationship Id="rId2078" Type="http://schemas.openxmlformats.org/officeDocument/2006/relationships/hyperlink" Target="https://docs.google.com/document/d/1O43EQ4OFfEKpQB7WwTyPF4AfuuKOuMrGx4h30RTy0ug" TargetMode="External"/><Relationship Id="rId2079" Type="http://schemas.openxmlformats.org/officeDocument/2006/relationships/hyperlink" Target="https://docs.google.com/document/d/1cI_IlEjQL-J8glULrFQSr-PaXw7fjjUICit-TZgsvSg/edit" TargetMode="External"/><Relationship Id="rId2940" Type="http://schemas.openxmlformats.org/officeDocument/2006/relationships/hyperlink" Target="https://docs.google.com/document/d/12XJoqaFjgOtqIjZCJ6WJGr6rwWNaeaBPA3O5QoG5Wvs/edit" TargetMode="External"/><Relationship Id="rId1610" Type="http://schemas.openxmlformats.org/officeDocument/2006/relationships/hyperlink" Target="https://chefschoice.com" TargetMode="External"/><Relationship Id="rId2941" Type="http://schemas.openxmlformats.org/officeDocument/2006/relationships/hyperlink" Target="https://docs.google.com/document/d/1idRvXtWudZVFyVVcS7S1wqbOxXtYLdOKfO0A7PywZyI/edit" TargetMode="External"/><Relationship Id="rId1611" Type="http://schemas.openxmlformats.org/officeDocument/2006/relationships/hyperlink" Target="https://docs.google.com/document/d/1vZFsikBzZjglACmKOSS2-e7hi8e0Er217o_pfUbmEAc/edit" TargetMode="External"/><Relationship Id="rId2942" Type="http://schemas.openxmlformats.org/officeDocument/2006/relationships/hyperlink" Target="https://docs.google.com/document/d/1U6nwQ4vUn6KUqMClNz82RvorIoKEDDfPn6BYvn89fHQ/edit" TargetMode="External"/><Relationship Id="rId1612" Type="http://schemas.openxmlformats.org/officeDocument/2006/relationships/hyperlink" Target="https://www.amazon.com/stores/ChefsChoice/page/93C417A1-9009-45D6-A679-6B6C41698672?is_byline_deeplink=true&amp;deeplink=FE80AEF1-EE58-45B3-93E4-1899AB8A3634&amp;redirect_store_id=93C417A1-9009-45D6-A679-6B6C41698672&amp;lp_asin=B001CA5LZ6&amp;ref_=ast_bln&amp;store_ref=bl_ast_dp_brandLogo_sto" TargetMode="External"/><Relationship Id="rId2943" Type="http://schemas.openxmlformats.org/officeDocument/2006/relationships/hyperlink" Target="https://www.amazon.com/stores/Bora/page/69642173-72E8-4AB5-975A-911A47EE3BF5?is_byline_deeplink=true&amp;deeplink=D2D95497-8615-4260-A170-26EC0D00BE0D&amp;redirect_store_id=69642173-72E8-4AB5-975A-911A47EE3BF5&amp;lp_asin=B08GY4568L&amp;ref_=ast_bln&amp;store_ref=bl_ast_dp_brandLogo_sto" TargetMode="External"/><Relationship Id="rId1613" Type="http://schemas.openxmlformats.org/officeDocument/2006/relationships/hyperlink" Target="https://m.media-amazon.com/images/I/61b1PWnfEUS._AC_SL1500_.jpg" TargetMode="External"/><Relationship Id="rId2944" Type="http://schemas.openxmlformats.org/officeDocument/2006/relationships/hyperlink" Target="https://m.media-amazon.com/images/I/71KYJxLl0FL._AC_SL1500_.jpg" TargetMode="External"/><Relationship Id="rId1614" Type="http://schemas.openxmlformats.org/officeDocument/2006/relationships/hyperlink" Target="https://www.amazon.com/Pelican-1615-Case-Button-Latches/dp/B08C9VYQLH/ref=sr_1_5?crid=6JWU3ZEXBI2E&amp;dib=eyJ2IjoiMSJ9.UgB1kbKMkRlvgPpX1ujmqjAabvEWfFzQNzytHckGBp3YLqxP2IfLeO4w85Uzz86lIX4cQIkgkh_iognV4R8u42SMonuUz0RSls3dpnxOpDT86prnJAYPzftAGIlC80W6qy403GmPrDL5o0sCVIHbYK3PbKM-QyEfXLqxiP26KsvYHi1xLDczFjw6zs_VrBxCiuOVYYdffK3RPgiUO6n3k8B8dco6pypeNdeKMN_MY3g.Tsbte98MNJU_bt6f-7fhrZz4gLWVB0Xe64guzegQSQw&amp;dib_tag=se&amp;keywords=Pelican+Air+Case+Luggage&amp;qid=1754667175&amp;sprefix=pelican+air+case+luggage%2Caps%2C379&amp;sr=8-5" TargetMode="External"/><Relationship Id="rId2945" Type="http://schemas.openxmlformats.org/officeDocument/2006/relationships/hyperlink" Target="https://www.amazon.com/Yogasleep-Original-Soothing-Cancelling-Meditation/dp/B00HD0ELFK?crid=22CTID0ZPGPF5&amp;amp;dib=eyJ2IjoiMSJ9.eP69SbBfIq09S67d86Tc-8rLlej1ucLVM9BiKbUXDwDadwKGriUa7XnRMyaeXa9KrKlEEv8oTSiNufjDvTqUeSBH7cNf7D4AshEP-uvbq4xqZqJPkZlG5R-JOx8W7unHxRiSysK-TKX12myFVXz3CYmSxwKL-HqWh6QgyITgUbqdsB16vAsA4gwk7QvvgmqFq3utOLPfJq4nJGnmbpr6c-kRIsEz3h3FZVwRp-OovvweGYAaj1PlTsvWn2uwVCXUL6mkINx361EfawzVl0mlowWL2YhHmnKX6Dm66QzC5gk.NgGT5yOomXewowWdd2U2wj2BBOjmE7CYDrSlaO51f64&amp;amp;dib_tag=se&amp;amp;keywords=Dohm+White+Noise+%2F+Sound+Machine&amp;amp;qid=1711769548&amp;amp;sprefix=dohm+white+noise+%2F+sound+machine%2Caps%2C96&amp;amp;sr=8-2&amp;amp;linkCode=ll1&amp;amp;tag=buyitforlife08-20&amp;amp;linkId=3d7b0dc47e6e4290c665f08a996f2831&amp;amp;language=en_US&amp;amp;ref_=as_li_ss_tl" TargetMode="External"/><Relationship Id="rId1615" Type="http://schemas.openxmlformats.org/officeDocument/2006/relationships/hyperlink" Target="https://amzn.to/3Hos5Qc" TargetMode="External"/><Relationship Id="rId2946" Type="http://schemas.openxmlformats.org/officeDocument/2006/relationships/hyperlink" Target="https://amzn.to/47e3YNh" TargetMode="External"/><Relationship Id="rId1616" Type="http://schemas.openxmlformats.org/officeDocument/2006/relationships/hyperlink" Target="https://docs.google.com/document/d/1mlL2sZ4hrHB0scCgrr_NGolZztLp1fnUFAdc52YZ2pw" TargetMode="External"/><Relationship Id="rId2947" Type="http://schemas.openxmlformats.org/officeDocument/2006/relationships/hyperlink" Target="https://docs.google.com/document/d/1uY9d16jArBbGYTh3WZ9c9ygJqn7VcfuGeBwFNss7CxI" TargetMode="External"/><Relationship Id="rId907" Type="http://schemas.openxmlformats.org/officeDocument/2006/relationships/hyperlink" Target="https://docs.google.com/document/d/1fOrHwe2RO0jvKWIpVkoXVA78IZG6oDH3BZWLRLKegj8" TargetMode="External"/><Relationship Id="rId1617" Type="http://schemas.openxmlformats.org/officeDocument/2006/relationships/hyperlink" Target="https://docs.google.com/document/d/1p_bOBWbOsgswtM57q68llzbiVVMYHO_w0EmEodDHm60/edit" TargetMode="External"/><Relationship Id="rId2948" Type="http://schemas.openxmlformats.org/officeDocument/2006/relationships/hyperlink" Target="https://docs.google.com/document/d/1nNqSmGdLetZMZXrxbiFZaFbZDJ10GmQBAFwC56uXb_g/edit" TargetMode="External"/><Relationship Id="rId906" Type="http://schemas.openxmlformats.org/officeDocument/2006/relationships/hyperlink" Target="https://amzn.to/4mxdUr5" TargetMode="External"/><Relationship Id="rId1618" Type="http://schemas.openxmlformats.org/officeDocument/2006/relationships/hyperlink" Target="https://docs.google.com/document/d/1_TWio4A4rt5FCiRCmIEoLoLCjdF-5mAeDxU9rx6Y9sY/edit" TargetMode="External"/><Relationship Id="rId2949" Type="http://schemas.openxmlformats.org/officeDocument/2006/relationships/hyperlink" Target="https://docs.google.com/document/d/1ReD23FE9NclAxMfWh54yNMRBTeD03_s5xp8uelV3n5k/edit" TargetMode="External"/><Relationship Id="rId905" Type="http://schemas.openxmlformats.org/officeDocument/2006/relationships/hyperlink" Target="https://www.amazon.com/13300-0001-VP17-1SS-Pourover-Coffee-Stainless/dp/B0000DIWZC/ref=sr_1_15?crid=1NSJ4W3NS7UPQ&amp;dib=eyJ2IjoiMSJ9.js7x63losit1wZCoKe299r_G9i0-s-eT1h6AHe2Nr1q58z6mR1jybdlNBlD87XVQCwG_AEGWswjd_7k9UZgraZcoioLkbFNG6Mjwo-zlsE_PYz6TAQyzPfx4bk_0qejLetOAT6UBVvZlE3ac_SrM7VGSIt1hyQav1LdGHmhxnnP0mciYjP2eYfVyy2DxkPj5Jfkr7SftOlXHW0tL6XsobhvTk62wUEqnzurxKp72qB1_L3HpYjmuWWJ95EP_8jQmCYfX37pY8JjKRKP8wxrfKqLHlCgyH7gtMbwjReU7kzo.A26Flon7rGwolyp_FE4ZE0AJrvzkrfbButkPBD2Wxfo&amp;dib_tag=se&amp;keywords=Bunn%2BCoffee%2BBrewer&amp;qid=1754665109&amp;sprefix=bunn%2Bcoffee%2Bbrewer%2Caps%2C645&amp;sr=8-15&amp;th=1" TargetMode="External"/><Relationship Id="rId1619" Type="http://schemas.openxmlformats.org/officeDocument/2006/relationships/hyperlink" Target="https://www.pelican.com/us/en/" TargetMode="External"/><Relationship Id="rId904" Type="http://schemas.openxmlformats.org/officeDocument/2006/relationships/hyperlink" Target="https://www.buyitforlifeproducts.com/?post_type=bifl-product&amp;p=5803" TargetMode="External"/><Relationship Id="rId909" Type="http://schemas.openxmlformats.org/officeDocument/2006/relationships/hyperlink" Target="https://docs.google.com/document/d/1l4mdFcnFp3T3xaDOTUipbO8HZJDAxJV7-iOoxKZK4dM/edit" TargetMode="External"/><Relationship Id="rId908" Type="http://schemas.openxmlformats.org/officeDocument/2006/relationships/hyperlink" Target="https://docs.google.com/document/d/13y9DaRv-9_hxMT6nuAEECDtfiUC7lcrQYCLwicNet2A/edit" TargetMode="External"/><Relationship Id="rId903" Type="http://schemas.openxmlformats.org/officeDocument/2006/relationships/hyperlink" Target="https://m.media-amazon.com/images/I/71nWUz7pEdL._AC_SL1500_.jpg" TargetMode="External"/><Relationship Id="rId902" Type="http://schemas.openxmlformats.org/officeDocument/2006/relationships/hyperlink" Target="https://www.amazon.com/stores/TechnivormMoccamaster/page/CD24A24E-B6B9-40FB-88A6-40832EAD031F?is_byline_deeplink=true&amp;deeplink=C9002AB8-2819-449A-9196-7EB0D297A9F2&amp;redirect_store_id=CD24A24E-B6B9-40FB-88A6-40832EAD031F&amp;lp_asin=B002S4DI2S&amp;ref_=ast_bln&amp;store_ref=bl_ast_dp_brandLogo_sto" TargetMode="External"/><Relationship Id="rId901" Type="http://schemas.openxmlformats.org/officeDocument/2006/relationships/hyperlink" Target="https://docs.google.com/document/d/1mTHr1N154DN8a8Ccls_DQe5Qy-oVmflPg73gqZsk2l8/edit" TargetMode="External"/><Relationship Id="rId900" Type="http://schemas.openxmlformats.org/officeDocument/2006/relationships/hyperlink" Target="https://thetechnivorm.com/" TargetMode="External"/><Relationship Id="rId2930" Type="http://schemas.openxmlformats.org/officeDocument/2006/relationships/hyperlink" Target="https://docs.google.com/document/d/12V9JvucsNNBADse4IMzUuiyB3W8ZkcLqlicBsMibOh4" TargetMode="External"/><Relationship Id="rId1600" Type="http://schemas.openxmlformats.org/officeDocument/2006/relationships/hyperlink" Target="https://docs.google.com/document/d/1u3eikUJPAUZ8MFuIRiEdJ1z_ZQiHUXTDaURaM-g4I4k/edit" TargetMode="External"/><Relationship Id="rId2931" Type="http://schemas.openxmlformats.org/officeDocument/2006/relationships/hyperlink" Target="https://docs.google.com/document/d/1JZre0VTh1DhTM4_SwnAOxR_SWCKWCBU7gYrrbIgpMco/edit" TargetMode="External"/><Relationship Id="rId1601" Type="http://schemas.openxmlformats.org/officeDocument/2006/relationships/hyperlink" Target="https://shapton.co.jp/en/rs/" TargetMode="External"/><Relationship Id="rId2932" Type="http://schemas.openxmlformats.org/officeDocument/2006/relationships/hyperlink" Target="https://docs.google.com/document/d/1Q_q38OVbyUWOQFZqa1KKs4kqU4mCa1iZRjDPM8k8fpY/edit" TargetMode="External"/><Relationship Id="rId1602" Type="http://schemas.openxmlformats.org/officeDocument/2006/relationships/hyperlink" Target="https://docs.google.com/document/d/1K_nGmK8vjKxzavDk6aDNz6ciNza_2arBywltKieidsU/edit" TargetMode="External"/><Relationship Id="rId2933" Type="http://schemas.openxmlformats.org/officeDocument/2006/relationships/hyperlink" Target="https://docs.google.com/document/d/1U-qMcU7lMYD1kq8P9c5UWOAh8yTpZRABOEdLr3nC6Hg/edit" TargetMode="External"/><Relationship Id="rId1603" Type="http://schemas.openxmlformats.org/officeDocument/2006/relationships/hyperlink" Target="https://www.amazon.com/Shapton/b/ref=bl_dp_s_web_20244935011?ie=UTF8&amp;node=20244935011&amp;field-lbr_brands_browse-bin=Shapton" TargetMode="External"/><Relationship Id="rId2934" Type="http://schemas.openxmlformats.org/officeDocument/2006/relationships/hyperlink" Target="https://docs.google.com/document/d/1xozq_Z9CsSIVth_Fb8J5ydGAPo6Gau7P-Su8HURD8ho/edit" TargetMode="External"/><Relationship Id="rId1604" Type="http://schemas.openxmlformats.org/officeDocument/2006/relationships/hyperlink" Target="https://m.media-amazon.com/images/I/61ZPkzZ7uRL._AC_SL1000_.jpg" TargetMode="External"/><Relationship Id="rId2935" Type="http://schemas.openxmlformats.org/officeDocument/2006/relationships/hyperlink" Target="https://www.amazon.com/stores/Neewer/page/404AB186-7A58-4221-B044-7F29E748ABF3?is_byline_deeplink=true&amp;deeplink=DDB87758-5E04-4588-A9E3-0DF014B5395E&amp;redirect_store_id=404AB186-7A58-4221-B044-7F29E748ABF3&amp;lp_asin=B08727B1V8&amp;ref_=ast_bln&amp;store_ref=bl_ast_dp_brandLogo_sto" TargetMode="External"/><Relationship Id="rId1605" Type="http://schemas.openxmlformats.org/officeDocument/2006/relationships/hyperlink" Target="https://www.amazon.com/ChefsChoice-AngleSelect-Sharpener-20-Degree-100-Percent/dp/B001CA5LZ6/ref=sr_1_4?crid=H0TLFJTOP6OT&amp;dib=eyJ2IjoiMSJ9.M9a4Oz67P3pjpp6A2YyGrdkj_DX1wPZj2o575wkD4AWTjInzPCxc0CFl--vEdNKSsd1xhNOy5M5lWzTo2Q8rTREitFvkfur47W68uZbIrrdj9cTSzRv1qFftNH1BAhghelIN_ozTMHriDP3LNlYMn35-v3ve40F-mVxffhwEyYRaFsl98AKDwt1SzNMXQMFJ1W5fCvgwUKzrEYeq7qOrPIZukiL2PPBSyfM64qAa-9Ics4GjJsO_soIFptYb1ddgVPj5uZ1sLCHyyip9zUC-pQz0N7Jh6wS1dZm_4XPwKQk.zi-pMPbdAtnzek1wuoIYWhIKD_sMCaAE5Szj-rLLnIY&amp;dib_tag=se&amp;keywords=Chef%E2%80%99sChoice+1520+Knife+Sharpener&amp;qid=1754666766&amp;sprefix=chef+schoice+1520+knife+sharpener%2Caps%2C382&amp;sr=8-4" TargetMode="External"/><Relationship Id="rId2936" Type="http://schemas.openxmlformats.org/officeDocument/2006/relationships/hyperlink" Target="https://m.media-amazon.com/images/I/51ThGmmdbTL._AC_SL1500_.jpg" TargetMode="External"/><Relationship Id="rId1606" Type="http://schemas.openxmlformats.org/officeDocument/2006/relationships/hyperlink" Target="https://amzn.to/4ftxvGp" TargetMode="External"/><Relationship Id="rId2937" Type="http://schemas.openxmlformats.org/officeDocument/2006/relationships/hyperlink" Target="https://www.amazon.com/Bora-Speedhorse-Adjustable-adjustable-Contractors/dp/B08GY4568L?th=1&amp;amp;linkCode=ll1&amp;amp;tag=buyitforlife08-20&amp;amp;linkId=835902d026978ae97c6e2226aa0775ee&amp;amp;language=en_US&amp;amp;ref_=as_li_ss_tl" TargetMode="External"/><Relationship Id="rId1607" Type="http://schemas.openxmlformats.org/officeDocument/2006/relationships/hyperlink" Target="https://docs.google.com/document/d/110dnBCqMMOJOCJL3rJy4dBz3nkC0Q2klOklr_i2-9KE" TargetMode="External"/><Relationship Id="rId2938" Type="http://schemas.openxmlformats.org/officeDocument/2006/relationships/hyperlink" Target="https://amzn.to/3WIA3I0" TargetMode="External"/><Relationship Id="rId1608" Type="http://schemas.openxmlformats.org/officeDocument/2006/relationships/hyperlink" Target="https://docs.google.com/document/d/1mY1VdQKYUbyaNDTZ8-qSqeSUd1a5Efrc1HhpXp3CGvo/edit" TargetMode="External"/><Relationship Id="rId2939" Type="http://schemas.openxmlformats.org/officeDocument/2006/relationships/hyperlink" Target="https://docs.google.com/document/d/128FDlnjDxI7Ljchr5q1wF9FwBEXoVrYolxuYp5Y_CZw" TargetMode="External"/><Relationship Id="rId1609" Type="http://schemas.openxmlformats.org/officeDocument/2006/relationships/hyperlink" Target="https://docs.google.com/document/d/1VSRNt7DFy9A3i8EEdbIyPGISu0sHMGV4Pyg5f-1VOlU/edit" TargetMode="External"/><Relationship Id="rId1631" Type="http://schemas.openxmlformats.org/officeDocument/2006/relationships/hyperlink" Target="https://m.media-amazon.com/images/I/8175nuoSk5L._AC_SL1500_.jpg" TargetMode="External"/><Relationship Id="rId2962" Type="http://schemas.openxmlformats.org/officeDocument/2006/relationships/hyperlink" Target="https://m.media-amazon.com/images/I/71R+ub+dziL._SL1500_.jpg" TargetMode="External"/><Relationship Id="rId1632" Type="http://schemas.openxmlformats.org/officeDocument/2006/relationships/hyperlink" Target="https://www.amazon.com/Microplane-Professional-new-Fine-Stainless/dp/B0DB8SVHY5/ref=sr_1_6?crid=1DM9IROJCZT7B&amp;dib=eyJ2IjoiMSJ9.NkJYCUu-xx-iy2MzPXqhnU-Xi2gL79r0wU_ISW-OwyTek7M6W5r2NCtlNS9bQqvlJ3gRzWrO1N_50kvwYl_wb6YPAk7XxhegtMbgnTaS-kb2oLap3Zbwogm28S-4u3qvangmPzWR5omzSB3TmJIlANM2NFlg6Muva426Y82XPqTdlz4I8zjYt-Y9PaY5rdL0Gm4z2prfgezTZLN5R2oxPQIZGiyoL13ff9ZpScP0G47Ewfuk34XGXNRyRa9PPfann9yo3ypt3Y5_095bmvvIw9preGuqsXj2RG68eJaVkTs.A6VZ5kW_ZFjRhsQkJtEPi8pUXKQjqK1QmwhO0k7coQo&amp;dib_tag=se&amp;keywords=Microplane+Professional+Series+Kitchen+Grater&amp;qid=1754667886&amp;sprefix=microplane+professional+series+kitchen+grater+%2Caps%2C338&amp;sr=8-6" TargetMode="External"/><Relationship Id="rId2963" Type="http://schemas.openxmlformats.org/officeDocument/2006/relationships/hyperlink" Target="https://www.amazon.com/Dremel-4300-5-Performance-Attachments-Accessories/dp/B01M1SJNVU?th=1&amp;amp;linkCode=ll1&amp;amp;tag=buyitforlife08-20&amp;amp;linkId=c3eb87dc7eef12e7af43e557be23d944&amp;amp;language=en_US&amp;amp;ref_=as_li_ss_tl" TargetMode="External"/><Relationship Id="rId1633" Type="http://schemas.openxmlformats.org/officeDocument/2006/relationships/hyperlink" Target="https://amzn.to/4lcvS0R" TargetMode="External"/><Relationship Id="rId2964" Type="http://schemas.openxmlformats.org/officeDocument/2006/relationships/hyperlink" Target="https://amzn.to/4hjfzz6" TargetMode="External"/><Relationship Id="rId1634" Type="http://schemas.openxmlformats.org/officeDocument/2006/relationships/hyperlink" Target="https://docs.google.com/document/d/14As3OOlvH24aKgtU2oPa8W3Mlmc55P2F4P8D60HLDhQ" TargetMode="External"/><Relationship Id="rId2965" Type="http://schemas.openxmlformats.org/officeDocument/2006/relationships/hyperlink" Target="https://docs.google.com/document/d/1SZCzbEK2jo6odRj4rq2zMgUMQ-ZV8CoaipvJUx6sKuk" TargetMode="External"/><Relationship Id="rId1635" Type="http://schemas.openxmlformats.org/officeDocument/2006/relationships/hyperlink" Target="https://docs.google.com/document/d/1PA615MlJePKWQzI8nyYqDV1TgQXhap5oY2SbqvZ-xgM/edit" TargetMode="External"/><Relationship Id="rId2966" Type="http://schemas.openxmlformats.org/officeDocument/2006/relationships/hyperlink" Target="https://docs.google.com/document/d/1g10JZ8JBbT9eebsLscZfLX9pVwgh2fQK33y7zQaUcdY/edit" TargetMode="External"/><Relationship Id="rId1636" Type="http://schemas.openxmlformats.org/officeDocument/2006/relationships/hyperlink" Target="https://docs.google.com/document/d/1N_hmAdrBkvrJQeDcaGNcYxmpWfksQ0Wi2OqkRDJQ9TA/edit" TargetMode="External"/><Relationship Id="rId2967" Type="http://schemas.openxmlformats.org/officeDocument/2006/relationships/hyperlink" Target="https://docs.google.com/document/d/1_ysgSamzpi2iCUEzkINVSmeTDhtvMGZIa2-N94SomiE/edit" TargetMode="External"/><Relationship Id="rId1637" Type="http://schemas.openxmlformats.org/officeDocument/2006/relationships/hyperlink" Target="https://microplane.com/" TargetMode="External"/><Relationship Id="rId2968" Type="http://schemas.openxmlformats.org/officeDocument/2006/relationships/hyperlink" Target="https://docs.google.com/document/d/13BGlJ6HgdvKVeRShpZEaZIv7rL8r7Cqj1zjkU9HQ-5w/edit" TargetMode="External"/><Relationship Id="rId1638" Type="http://schemas.openxmlformats.org/officeDocument/2006/relationships/hyperlink" Target="https://docs.google.com/document/d/1uwINM2Zgl17VNzWtYbeTKT1T2zHgQKSnkRZRbL0L824/edit" TargetMode="External"/><Relationship Id="rId2969" Type="http://schemas.openxmlformats.org/officeDocument/2006/relationships/hyperlink" Target="https://www.amazon.com/stores/DREMELInc/page/76562198-9D46-4EC5-B88C-AE00290944D4?is_byline_deeplink=true&amp;deeplink=61BAB9DB-F218-4DE6-B180-F7FBDECD64FE&amp;redirect_store_id=76562198-9D46-4EC5-B88C-AE00290944D4&amp;lp_asin=B01M1SJNVU&amp;ref_=ast_bln&amp;store_ref=bl_ast_dp_brandLogo_sto" TargetMode="External"/><Relationship Id="rId929" Type="http://schemas.openxmlformats.org/officeDocument/2006/relationships/hyperlink" Target="https://docs.google.com/document/d/1BU5zkgCRmZ1JKoo70iUMDgemdczsnG7eVaf7_Hj-ZOU" TargetMode="External"/><Relationship Id="rId1639" Type="http://schemas.openxmlformats.org/officeDocument/2006/relationships/hyperlink" Target="https://www.amazon.com/stores/Microplane/page/9E5764FD-6230-405C-AB20-C1E50BA56B70?lp_asin=B0DB8SVHY5&amp;ref_=ast_bln&amp;store_ref=bl_ast_dp_brandLogo_sto" TargetMode="External"/><Relationship Id="rId928" Type="http://schemas.openxmlformats.org/officeDocument/2006/relationships/hyperlink" Target="https://amzn.to/41z6gEp" TargetMode="External"/><Relationship Id="rId927" Type="http://schemas.openxmlformats.org/officeDocument/2006/relationships/hyperlink" Target="https://www.amazon.com/All-Clad-Stainless-Specialty-Cookware-2-Quart/dp/B00B5EDWL4/ref=sr_1_1?crid=A4K9HN4H0QU7&amp;dib=eyJ2IjoiMSJ9.tNovCl_62E3aj2tX0-wrhWFYQ7kBMhsg3DQYgJPmH6--OCT89EaTQgw8v3L4AdVohFSu0P_6dk6hV0WZjHRh59bXntM90LkpNHQ1n-HtkT6y0_ELcfrHPLaqvgxqruews-zqXl_ZQGYYQgNL4Nlg6t1ANe-nWPOKdEw4PNq6EvryfmNr_gflMfr2EUPcLDMQVn67bu8xWH318Ti1EHoAa0PC50XjVIeAnlTPIQPe7IJgxj3Jt0cnSDWASkQ-bXizm_oVGanm0F4JCJaoW1lNUXq76Dg-DbAF9zxNE8DKur0.DyfPg58J_Tu2DJrBcEsHkJ4NkU7mX8MD3GQ6z3LIXxk&amp;dib_tag=se&amp;keywords=All-Clad+Specialty+Stainless+Steel+Tea+Kettle&amp;qid=1754665424&amp;sprefix=all-clad+specialty+stainless+steel+tea+kettle%2Caps%2C419&amp;sr=8-1" TargetMode="External"/><Relationship Id="rId926" Type="http://schemas.openxmlformats.org/officeDocument/2006/relationships/hyperlink" Target="https://www.buyitforlifeproducts.com/?post_type=bifl-product&amp;p=5820" TargetMode="External"/><Relationship Id="rId921" Type="http://schemas.openxmlformats.org/officeDocument/2006/relationships/hyperlink" Target="https://docs.google.com/document/d/1sAGeh6kbCovYS3xd2ahzFdUJmRyjPdgVWRFKvtQBk2c/edit" TargetMode="External"/><Relationship Id="rId920" Type="http://schemas.openxmlformats.org/officeDocument/2006/relationships/hyperlink" Target="https://docs.google.com/document/d/1wwOzhXk2if1oyAY1MY2dnRbAZiFqoHAnRhHWWYjtMEA/edit" TargetMode="External"/><Relationship Id="rId925" Type="http://schemas.openxmlformats.org/officeDocument/2006/relationships/hyperlink" Target="https://m.media-amazon.com/images/I/61x9NkiKkUS._AC_SL1500_.jpg" TargetMode="External"/><Relationship Id="rId924" Type="http://schemas.openxmlformats.org/officeDocument/2006/relationships/hyperlink" Target="https://www.amazon.com/stores/Zojirushi/page/4D091DFE-7D4F-4118-A704-C389FBA53C4E?is_byline_deeplink=true&amp;deeplink=A51E0486-B6D0-466D-951E-2A6D22ED9713&amp;redirect_store_id=4D091DFE-7D4F-4118-A704-C389FBA53C4E&amp;lp_asin=B00007J5U7&amp;ref_=ast_bln&amp;store_ref=bl_ast_dp_brandLogo_sto" TargetMode="External"/><Relationship Id="rId923" Type="http://schemas.openxmlformats.org/officeDocument/2006/relationships/hyperlink" Target="https://docs.google.com/document/d/1xFexw48s7AqNKmMNRde46xLLf8opAgrDhNvV8zlxT9E/edit" TargetMode="External"/><Relationship Id="rId922" Type="http://schemas.openxmlformats.org/officeDocument/2006/relationships/hyperlink" Target="https://www.zojirushi.global/" TargetMode="External"/><Relationship Id="rId2960" Type="http://schemas.openxmlformats.org/officeDocument/2006/relationships/hyperlink" Target="https://docs.google.com/document/d/1AjsS85SLOwaAH3aSm348m9s896IAJY7rRKWnurDNczo/edit" TargetMode="External"/><Relationship Id="rId1630" Type="http://schemas.openxmlformats.org/officeDocument/2006/relationships/hyperlink" Target="https://www.amazon.com/stores/BriggsRiley/page/8E81FE42-1F8C-4F66-8635-F7C411BBC7C5?is_byline_deeplink=true&amp;deeplink=A842C23C-3D53-4CFC-88F3-A75785CA9438&amp;redirect_store_id=8E81FE42-1F8C-4F66-8635-F7C411BBC7C5&amp;lp_asin=B0873QWTGB&amp;ref_=ast_bln&amp;store_ref=bl_ast_dp_brandLogo_sto" TargetMode="External"/><Relationship Id="rId2961" Type="http://schemas.openxmlformats.org/officeDocument/2006/relationships/hyperlink" Target="https://www.amazon.com/stores/AmericanWeighScales/page/653E8827-2B4E-4541-9815-2111F78CA66C?lp_asin=B0012TDNAM&amp;ref_=ast_bln&amp;store_ref=bl_ast_dp_brandLogo_sto" TargetMode="External"/><Relationship Id="rId1620" Type="http://schemas.openxmlformats.org/officeDocument/2006/relationships/hyperlink" Target="https://docs.google.com/document/d/1rkqQzuVbdXdnORF_0YQ-mGTky024lv1cPymnXvY_Y6g/edit" TargetMode="External"/><Relationship Id="rId2951" Type="http://schemas.openxmlformats.org/officeDocument/2006/relationships/hyperlink" Target="https://docs.google.com/document/d/1Rs_4P70Ot8UBGgipsvdRulBTxY7_3Q-ahOQpv1WMWQ8/edit" TargetMode="External"/><Relationship Id="rId1621" Type="http://schemas.openxmlformats.org/officeDocument/2006/relationships/hyperlink" Target="https://www.amazon.com/stores/Pelican/page/28A35A22-C995-40C3-BA8A-02B2ECA6CBD0?is_byline_deeplink=true&amp;deeplink=2B3D0ECE-1F59-43AD-869C-9F1DDCEAA665&amp;redirect_store_id=28A35A22-C995-40C3-BA8A-02B2ECA6CBD0&amp;lp_asin=B08C9VYQLH&amp;ref_=ast_bln&amp;store_ref=bl_ast_dp_brandLogo_sto" TargetMode="External"/><Relationship Id="rId2952" Type="http://schemas.openxmlformats.org/officeDocument/2006/relationships/hyperlink" Target="https://www.amazon.com/stores/Yogasleep/page/68125CB8-CF57-4CCE-9477-074E9EFB8374?is_byline_deeplink=true&amp;deeplink=DFD6A4E4-A3C8-47C9-B08B-FBBE08275B02&amp;redirect_store_id=68125CB8-CF57-4CCE-9477-074E9EFB8374&amp;lp_asin=B00HD0ELFK&amp;ref_=ast_bln&amp;store_ref=bl_ast_dp_brandLogo_sto" TargetMode="External"/><Relationship Id="rId1622" Type="http://schemas.openxmlformats.org/officeDocument/2006/relationships/hyperlink" Target="https://m.media-amazon.com/images/I/71lH72fh2ZL._AC_SL1500_.jpg" TargetMode="External"/><Relationship Id="rId2953" Type="http://schemas.openxmlformats.org/officeDocument/2006/relationships/hyperlink" Target="https://m.media-amazon.com/images/I/61217alRDQL._AC_SL1500_.jpg" TargetMode="External"/><Relationship Id="rId1623" Type="http://schemas.openxmlformats.org/officeDocument/2006/relationships/hyperlink" Target="https://www.amazon.com/Briggs-Riley-ZDX-Expandable-Luggage-Checked-Medium/dp/B0873QWTGB/ref=sr_1_10?crid=1GZP4T4JD9HIK&amp;dib=eyJ2IjoiMSJ9.AOW-5-8qO4M6SPXAWsOvP2Dyf-CibU_k7WiGw7cxIkT6ZfWsvVQ_Bm1oJ5OvSVuGeDFzQiENXcr1156LhZV0zGvoBpSGDdg5f_ojwf61t2om3xZdJdglZVr6zoGoO9wjP4NeGIWdld5TPjiB3Wy_sL7K4fbmFfX7NuqCG7VQqxVOeRHeg1-X8Vt0EdY8fRuOlW1h2DZMWt-O3fCp_uXGYFvKpHizQIHAHljMGKlJI62qSCdMI2Kgx8BhbmBKhPAwgjxZLBl7dZa9faPybg_g4LQit6EGmFsRT7TKR8_ukQU.Xzalp8oy3nDu-ff5M4z9rrsR7YmU0ySQzBVJ6NUMJtY&amp;dib_tag=se&amp;keywords=Briggs%2B%26%2BRiley%2BLuggage&amp;qid=1754667290&amp;sprefix=briggs%2B%26%2Briley%2Bluggage%2Caps%2C393&amp;sr=8-10&amp;th=1" TargetMode="External"/><Relationship Id="rId2954" Type="http://schemas.openxmlformats.org/officeDocument/2006/relationships/hyperlink" Target="https://www.amazon.com/AWS-Portable-Precision-Digital-Milligram/dp/B0012TDNAM?crid=1MIE51UJMU2WM&amp;amp;dib=eyJ2IjoiMSJ9.ivM7OF7R2xi29tu5r1FcQeu-XsW1Grd_TZyT7z0diLSNplZtqO6YN0IVp-LWX1s7KdpIn1EPcVMdlVKj6vP2Kjaj9INUCEBmbeeEOWEVUZv2DZIQ7t8ZGsJv7GJ2cfAN185_eB9E_TE7N24R3Y2vYTYJqEZs7gQN13oCCPdyBwiFWf0fe5etmLLtLn_PFTArEU_Qd2lLui_2q6tCPdSqzoLeGb-QgAnTCn4EmY04zz1DyY7bmdYzX0G4svBrQgh1KzBLpYIqtyYObVUT3A4GdNTxykAcIj8DTAb68qwmzRA.ZN-p8AxlnFe0KWVbLVgozaPpKmlF1JCFvN3BsDcVZ-k&amp;amp;dib_tag=se&amp;amp;keywords=AWS%2BGemini%2B20%2BPrecision%2BMilligram%2BScale&amp;amp;qid=1712634153&amp;amp;sprefix=aws%2Bgemini%2B20%2Bprecision%2Bmilligram%2Bscale%2Caps%2C88&amp;amp;sr=8-2&amp;amp;th=1&amp;amp;linkCode=ll1&amp;amp;tag=buyitforlife08-20&amp;amp;linkId=ab6dd38c14e4246d01d6870811fac699&amp;amp;language=en_US&amp;amp;ref_=as_li_ss_tl" TargetMode="External"/><Relationship Id="rId1624" Type="http://schemas.openxmlformats.org/officeDocument/2006/relationships/hyperlink" Target="https://amzn.to/4ltPtKo" TargetMode="External"/><Relationship Id="rId2955" Type="http://schemas.openxmlformats.org/officeDocument/2006/relationships/hyperlink" Target="https://amzn.to/47afBVh" TargetMode="External"/><Relationship Id="rId1625" Type="http://schemas.openxmlformats.org/officeDocument/2006/relationships/hyperlink" Target="https://docs.google.com/document/d/1c-jdZP67hg2Mvw7J2LAzD5VK4wluOTEzNx5N-D1QPuQ" TargetMode="External"/><Relationship Id="rId2956" Type="http://schemas.openxmlformats.org/officeDocument/2006/relationships/hyperlink" Target="https://docs.google.com/document/d/1NlVnCH2JJejvTy-3-3tuJaCrmjREqH-Ge_LQvBU5hSg" TargetMode="External"/><Relationship Id="rId1626" Type="http://schemas.openxmlformats.org/officeDocument/2006/relationships/hyperlink" Target="https://docs.google.com/document/d/1EPK8VsPF0l9JM2o8qBvjWHIZgSzhZBBg5w678ifeYVs/edit" TargetMode="External"/><Relationship Id="rId2957" Type="http://schemas.openxmlformats.org/officeDocument/2006/relationships/hyperlink" Target="https://docs.google.com/document/d/1f-drl8BQ_wZs_I8-qerV1XjX9jgz39pl7GziqS1bYYc/edit" TargetMode="External"/><Relationship Id="rId1627" Type="http://schemas.openxmlformats.org/officeDocument/2006/relationships/hyperlink" Target="https://docs.google.com/document/d/12nZNy4bOIBvheLvS00iZ4SrneczlkrVp4Aii7FCjMEI/edit" TargetMode="External"/><Relationship Id="rId2958" Type="http://schemas.openxmlformats.org/officeDocument/2006/relationships/hyperlink" Target="https://docs.google.com/document/d/1UJGB8ptnLfF2kOT5yY_ZVQzhA2WUYPK9JN9LWL6-V_w/edit" TargetMode="External"/><Relationship Id="rId918" Type="http://schemas.openxmlformats.org/officeDocument/2006/relationships/hyperlink" Target="https://docs.google.com/document/d/12VnR158jvOursPCv_ZTtFA7nVu5u5BzcCkcmjufczxQ" TargetMode="External"/><Relationship Id="rId1628" Type="http://schemas.openxmlformats.org/officeDocument/2006/relationships/hyperlink" Target="https://www.briggs-riley.com/" TargetMode="External"/><Relationship Id="rId2959" Type="http://schemas.openxmlformats.org/officeDocument/2006/relationships/hyperlink" Target="https://docs.google.com/document/d/18ebCHe_8BmC-KldmWqADd7T8qxPQ-sE6D8AAtbwFujg/edit" TargetMode="External"/><Relationship Id="rId917" Type="http://schemas.openxmlformats.org/officeDocument/2006/relationships/hyperlink" Target="https://amzn.to/41A6xHc" TargetMode="External"/><Relationship Id="rId1629" Type="http://schemas.openxmlformats.org/officeDocument/2006/relationships/hyperlink" Target="https://docs.google.com/document/d/1XGeie7VWmelHSUBPf1OsSC8f7UD9bnPLJabAQomOYj8/edit" TargetMode="External"/><Relationship Id="rId916" Type="http://schemas.openxmlformats.org/officeDocument/2006/relationships/hyperlink" Target="https://www.amazon.com/Zojirushi-NS-ZCC10-Uncooked-Premium-1-0-Liter/dp/B00007J5U7/ref=sr_1_1?crid=2L7HOLD5KSRUK&amp;dib=eyJ2IjoiMSJ9.GCKYu5R3YLvJxr7zgbgyFwDX_Xuw4M6qrAK0BCBBF14R9jT_TSZkZs6SqRmaxbAwPcn7e4Iqu0HKIK7m8rMidxQrS26rMuwPKWiyUBR7Dmp-FkxcgwFqoPTRE-XsEn7qpg58OEYVL2KwJKuBmSTIKYXBSMeL0oF3sx3qj-jghIQL9e7xpg0zLXrvE0yZz0C5N9mmZDN1FzKrvssxNw922x0131rpnK533gq1yb-9iok.a5O3nY65j3vmsZz9NQn3t9siSe9gdtj5X2vu2k8QGDw&amp;dib_tag=se&amp;keywords=Zojirushi%2BNeuro%2BFuzzy%2BRice%2BCooker&amp;qid=1754665370&amp;sprefix=zojirushi%2Bneuro%2Bfuzzy%2Brice%2Bcooker%2Caps%2C659&amp;sr=8-1&amp;th=1" TargetMode="External"/><Relationship Id="rId915" Type="http://schemas.openxmlformats.org/officeDocument/2006/relationships/hyperlink" Target="https://www.buyitforlifeproducts.com/?post_type=bifl-product&amp;p=5814" TargetMode="External"/><Relationship Id="rId919" Type="http://schemas.openxmlformats.org/officeDocument/2006/relationships/hyperlink" Target="https://docs.google.com/document/d/1KgB8hrDGJ9T_YrXsnr3id2Pq-PtinAfxEj7GyIy6Xog/edit" TargetMode="External"/><Relationship Id="rId910" Type="http://schemas.openxmlformats.org/officeDocument/2006/relationships/hyperlink" Target="https://docs.google.com/document/d/1K8ehSc2I1w05M_pTFfDkV1wJLbSlv-AWsg8xvcHGj1U/edit" TargetMode="External"/><Relationship Id="rId914" Type="http://schemas.openxmlformats.org/officeDocument/2006/relationships/hyperlink" Target="https://m.media-amazon.com/images/I/7157HXVQqUL._AC_SL1500_.jpg" TargetMode="External"/><Relationship Id="rId913" Type="http://schemas.openxmlformats.org/officeDocument/2006/relationships/hyperlink" Target="https://www.amazon.com/stores/BUNN/page/CBF838CB-A39F-4EAE-8509-F490064A2B2D?is_byline_deeplink=true&amp;deeplink=53246DAE-5C11-42F1-BF2D-5DB314592431&amp;redirect_store_id=CBF838CB-A39F-4EAE-8509-F490064A2B2D&amp;lp_asin=B0000DIWZC&amp;ref_=ast_bln&amp;store_ref=bl_ast_dp_brandLogo_sto" TargetMode="External"/><Relationship Id="rId912" Type="http://schemas.openxmlformats.org/officeDocument/2006/relationships/hyperlink" Target="https://docs.google.com/document/d/1jeO9_AVf6bPcW43EkoDlCJj4zORjQNqMRxqvxEtGNTg/edit" TargetMode="External"/><Relationship Id="rId911" Type="http://schemas.openxmlformats.org/officeDocument/2006/relationships/hyperlink" Target="https://thebunn.ca/" TargetMode="External"/><Relationship Id="rId2950" Type="http://schemas.openxmlformats.org/officeDocument/2006/relationships/hyperlink" Target="https://docs.google.com/document/d/1M6hiIXDS99zg4NwL6rF9gQGL9xHycmJrqzW3z_1cSc4/edit" TargetMode="External"/><Relationship Id="rId2900" Type="http://schemas.openxmlformats.org/officeDocument/2006/relationships/hyperlink" Target="https://m.media-amazon.com/images/I/610wRSdrCLL._AC_SL1500_.jpg" TargetMode="External"/><Relationship Id="rId2901" Type="http://schemas.openxmlformats.org/officeDocument/2006/relationships/hyperlink" Target="https://www.amazon.com/Crock-Pot-SCV700SS-Stainless-7-Quart-Manual/dp/B003OAJGJO?th=1&amp;amp;linkCode=ll1&amp;amp;tag=buyitforlife08-20&amp;amp;linkId=93c48b8414c60ac0bf37a1b71c54e728&amp;amp;language=en_US&amp;amp;ref_=as_li_ss_tl" TargetMode="External"/><Relationship Id="rId2902" Type="http://schemas.openxmlformats.org/officeDocument/2006/relationships/hyperlink" Target="https://amzn.to/47sLcml" TargetMode="External"/><Relationship Id="rId2903" Type="http://schemas.openxmlformats.org/officeDocument/2006/relationships/hyperlink" Target="https://docs.google.com/document/d/1tBGki36f_C3U2H_08zzFtb4GyTVeXTtGV5sNAJBc1zc" TargetMode="External"/><Relationship Id="rId2904" Type="http://schemas.openxmlformats.org/officeDocument/2006/relationships/hyperlink" Target="https://docs.google.com/document/d/1zkhWR5ZK2E14zM9H5ndds9ErWkKuDE5adbrBOa1vNOE/edit" TargetMode="External"/><Relationship Id="rId2905" Type="http://schemas.openxmlformats.org/officeDocument/2006/relationships/hyperlink" Target="https://docs.google.com/document/d/10NgBdpBZ3xtASeUQjApscJ9ETqirU44xLKoD2Mqcm_g/edit" TargetMode="External"/><Relationship Id="rId2906" Type="http://schemas.openxmlformats.org/officeDocument/2006/relationships/hyperlink" Target="https://docs.google.com/document/d/1fz5Tapxbc7StP727zt0sJTBW2EfaA0IfN5qCBtI0Bh0/edit" TargetMode="External"/><Relationship Id="rId2907" Type="http://schemas.openxmlformats.org/officeDocument/2006/relationships/hyperlink" Target="https://docs.google.com/document/d/1o3lkp6GD8aeIDmwJxX1FX-bcAGm19cJnK9tu1o_A0QM/edit" TargetMode="External"/><Relationship Id="rId2908" Type="http://schemas.openxmlformats.org/officeDocument/2006/relationships/hyperlink" Target="https://www.amazon.com/stores/Crock-PotBrand/page/C09563BD-7BCB-4A7C-AA82-4C310E7E20D7?lp_asin=B003OAJGJO&amp;ref_=ast_bln&amp;store_ref=bl_ast_dp_brandLogo_sto" TargetMode="External"/><Relationship Id="rId2909" Type="http://schemas.openxmlformats.org/officeDocument/2006/relationships/hyperlink" Target="https://m.media-amazon.com/images/I/81s15a8-lGL._AC_SL1500_.jpg" TargetMode="External"/><Relationship Id="rId2920" Type="http://schemas.openxmlformats.org/officeDocument/2006/relationships/hyperlink" Target="https://amzn.to/47uR3Yo" TargetMode="External"/><Relationship Id="rId2921" Type="http://schemas.openxmlformats.org/officeDocument/2006/relationships/hyperlink" Target="https://docs.google.com/document/d/1rFYCpw2bYbgqkKnbAOSXhgVOVfrbmFPCRTwnR8ogivk" TargetMode="External"/><Relationship Id="rId2922" Type="http://schemas.openxmlformats.org/officeDocument/2006/relationships/hyperlink" Target="https://docs.google.com/document/d/1SSBGxfcDkyHg3Asnf1TJkPyB7QEDJTfX7YMlmcJCoWA/edit" TargetMode="External"/><Relationship Id="rId2923" Type="http://schemas.openxmlformats.org/officeDocument/2006/relationships/hyperlink" Target="https://docs.google.com/document/d/1rkAcV8bqOtHbaUCFpDNoKtr9Gg4JC8yiOTtjNl2ZQUw/edit" TargetMode="External"/><Relationship Id="rId2924" Type="http://schemas.openxmlformats.org/officeDocument/2006/relationships/hyperlink" Target="https://docs.google.com/document/d/1YaX1gH3U0MH8kd3OZ6f7Qf2VbqIDt3zl3ypC_AfzPlU/edit" TargetMode="External"/><Relationship Id="rId2925" Type="http://schemas.openxmlformats.org/officeDocument/2006/relationships/hyperlink" Target="https://docs.google.com/document/d/1FEJK-fcYKIcDpkrLrCN1G45H4aged790qRe9pkxNiD0/edit" TargetMode="External"/><Relationship Id="rId2926" Type="http://schemas.openxmlformats.org/officeDocument/2006/relationships/hyperlink" Target="https://www.amazon.com/stores/LiftMaster/page/271D1985-AB79-4FC2-8EBC-485DCDC23D5B?lp_asin=B07P74JVNP&amp;ref_=ast_bln&amp;store_ref=bl_ast_dp_brandLogo_sto" TargetMode="External"/><Relationship Id="rId2927" Type="http://schemas.openxmlformats.org/officeDocument/2006/relationships/hyperlink" Target="https://m.media-amazon.com/images/I/51ICVGuV8fL._AC_SL1240_.jpg" TargetMode="External"/><Relationship Id="rId2928" Type="http://schemas.openxmlformats.org/officeDocument/2006/relationships/hyperlink" Target="https://www.amazon.com/Neewer-Stainless-Photography-Reflector-Monolight/dp/B08727B1V8?&amp;amp;linkCode=ll1&amp;amp;tag=buyitforlife08-20&amp;amp;linkId=465fc92b45ad71f1963592cd71d8c4da&amp;amp;language=en_US&amp;amp;ref_=as_li_ss_tl" TargetMode="External"/><Relationship Id="rId2929" Type="http://schemas.openxmlformats.org/officeDocument/2006/relationships/hyperlink" Target="https://amzn.to/477i0QE" TargetMode="External"/><Relationship Id="rId2910" Type="http://schemas.openxmlformats.org/officeDocument/2006/relationships/hyperlink" Target="https://www.amazon.com/Fellowes-Powershred-Proof-Cross-Cut-Shredder/dp/B000YGO7HW?th=1&amp;amp;linkCode=ll1&amp;amp;tag=buyitforlife08-20&amp;amp;linkId=018904477d04dec23edfc0c10d2b485e&amp;amp;language=en_US&amp;amp;ref_=as_li_ss_tl" TargetMode="External"/><Relationship Id="rId2911" Type="http://schemas.openxmlformats.org/officeDocument/2006/relationships/hyperlink" Target="https://amzn.to/478CKHB" TargetMode="External"/><Relationship Id="rId2912" Type="http://schemas.openxmlformats.org/officeDocument/2006/relationships/hyperlink" Target="https://docs.google.com/document/d/15UoO82yISv4gY98hFGL4atqb4Y9TcDNzM99C_AkINiE" TargetMode="External"/><Relationship Id="rId2913" Type="http://schemas.openxmlformats.org/officeDocument/2006/relationships/hyperlink" Target="https://docs.google.com/document/d/1f7M5l_NdR_-qPhC6uqt49cdbkf4ryY1ISSAGJXIRt6U/edit" TargetMode="External"/><Relationship Id="rId2914" Type="http://schemas.openxmlformats.org/officeDocument/2006/relationships/hyperlink" Target="https://docs.google.com/document/d/17DamNOTzkvPBl1RyO4zp-TtUqt64fQBs81WSSGfbJdk/edit" TargetMode="External"/><Relationship Id="rId2915" Type="http://schemas.openxmlformats.org/officeDocument/2006/relationships/hyperlink" Target="https://docs.google.com/document/d/1T3pCLnE26AGhCtv0oq81esB7z-bqT4-jO3O9T-YE_AA/edit" TargetMode="External"/><Relationship Id="rId2916" Type="http://schemas.openxmlformats.org/officeDocument/2006/relationships/hyperlink" Target="https://docs.google.com/document/d/1ESG7CRJI6xCFI4W_R-IjEyWFXpRaTpyFzSsWbhz_FWg/edit" TargetMode="External"/><Relationship Id="rId2917" Type="http://schemas.openxmlformats.org/officeDocument/2006/relationships/hyperlink" Target="https://www.amazon.com/stores/FellowesBrands/page/7B66ECAA-A8BA-4D12-89C3-20A3BFE94052?is_byline_deeplink=true&amp;deeplink=FF61B1A8-9C02-41C2-BCE0-951C2C25660F&amp;redirect_store_id=7B66ECAA-A8BA-4D12-89C3-20A3BFE94052&amp;lp_asin=B000YGO7HW&amp;ref_=ast_bln&amp;store_ref=bl_ast_dp_brandLogo_sto" TargetMode="External"/><Relationship Id="rId2918" Type="http://schemas.openxmlformats.org/officeDocument/2006/relationships/hyperlink" Target="https://m.media-amazon.com/images/I/61fvsXTI+ZL._AC_SL1500_.jpg" TargetMode="External"/><Relationship Id="rId2919" Type="http://schemas.openxmlformats.org/officeDocument/2006/relationships/hyperlink" Target="https://www.amazon.com/8165W-Contractor-Chain-Garage-Opener/dp/B07P74JVNP?&amp;amp;linkCode=ll1&amp;amp;tag=buyitforlife08-20&amp;amp;linkId=e22a97b3ccc4bce8de97949fc5271f0b&amp;amp;language=en_US&amp;amp;ref_=as_li_ss_tl" TargetMode="External"/><Relationship Id="rId1697" Type="http://schemas.openxmlformats.org/officeDocument/2006/relationships/hyperlink" Target="https://docs.google.com/document/d/1zJrIaFky4zUHA5PaH93bxrFJmtIquBdtCkYkVR5WoYk/edit" TargetMode="External"/><Relationship Id="rId1698" Type="http://schemas.openxmlformats.org/officeDocument/2006/relationships/hyperlink" Target="https://docs.google.com/document/d/1sawe_wuw02VCQMJVndQxzIV4OMCOY0ImYvbsJsoKmL0/edit" TargetMode="External"/><Relationship Id="rId1699" Type="http://schemas.openxmlformats.org/officeDocument/2006/relationships/hyperlink" Target="https://world.felco.com/" TargetMode="External"/><Relationship Id="rId866" Type="http://schemas.openxmlformats.org/officeDocument/2006/relationships/hyperlink" Target="https://docs.google.com/document/d/1WNN5Qm6QnH1qFVEdONRQW-CYJ-Te8YGtZWlG8t6kkvk/edit" TargetMode="External"/><Relationship Id="rId865" Type="http://schemas.openxmlformats.org/officeDocument/2006/relationships/hyperlink" Target="https://docs.google.com/document/d/1kAH6Iq5VBCT61jahob1OFuDX4382FZTngGZpaE1j1wg/edit" TargetMode="External"/><Relationship Id="rId864" Type="http://schemas.openxmlformats.org/officeDocument/2006/relationships/hyperlink" Target="https://docs.google.com/document/d/1Bwmui0q0nm0nngC9q7C25JAVaohm4g5TdhSVs2q-h58/edit" TargetMode="External"/><Relationship Id="rId863" Type="http://schemas.openxmlformats.org/officeDocument/2006/relationships/hyperlink" Target="https://docs.google.com/document/d/11M1uTEiVlwI9pMe5kHZkJqIjD7ct0U-Mh-J0RlchtSQ" TargetMode="External"/><Relationship Id="rId869" Type="http://schemas.openxmlformats.org/officeDocument/2006/relationships/hyperlink" Target="https://www.amazon.com/stores/Bialetti/page/BC70D0CE-447D-4C63-8474-7A9CBE59A278?is_byline_deeplink=true&amp;deeplink=190D2C14-C86E-4ECB-861C-A8983C1F7AE6&amp;redirect_store_id=BC70D0CE-447D-4C63-8474-7A9CBE59A278&amp;lp_asin=B00004RFRU&amp;ref_=ast_bln&amp;store_ref=bl_ast_dp_brandLogo_sto" TargetMode="External"/><Relationship Id="rId868" Type="http://schemas.openxmlformats.org/officeDocument/2006/relationships/hyperlink" Target="https://docs.google.com/document/d/1mCxwVazXlTHk37cBOBk2BKRcexQh0zxsf8F71ljysRk/edit" TargetMode="External"/><Relationship Id="rId867" Type="http://schemas.openxmlformats.org/officeDocument/2006/relationships/hyperlink" Target="https://www.bialetti.com/" TargetMode="External"/><Relationship Id="rId1690" Type="http://schemas.openxmlformats.org/officeDocument/2006/relationships/hyperlink" Target="https://www.cplauman.com/magliner/" TargetMode="External"/><Relationship Id="rId1691" Type="http://schemas.openxmlformats.org/officeDocument/2006/relationships/hyperlink" Target="https://docs.google.com/document/d/1dKaXW1-5APRbaxQUjfguAjApYslQN5dl9bxKjXDbU7U/edit" TargetMode="External"/><Relationship Id="rId1692" Type="http://schemas.openxmlformats.org/officeDocument/2006/relationships/hyperlink" Target="https://www.amazon.com/Magliner/b/ref=bl_dp_s_web_18608667011?ie=UTF8&amp;node=18608667011&amp;field-lbr_brands_browse-bin=Magliner" TargetMode="External"/><Relationship Id="rId862" Type="http://schemas.openxmlformats.org/officeDocument/2006/relationships/hyperlink" Target="https://amzn.to/4fyIA9g" TargetMode="External"/><Relationship Id="rId1693" Type="http://schemas.openxmlformats.org/officeDocument/2006/relationships/hyperlink" Target="https://m.media-amazon.com/images/I/71VwvyA3UvL._SL1500_.jpg" TargetMode="External"/><Relationship Id="rId861" Type="http://schemas.openxmlformats.org/officeDocument/2006/relationships/hyperlink" Target="https://www.amazon.com/Bialetti-275-06-Express-6-Cup-Espresso/dp/B00004RFRU/ref=sr_1_1?crid=J20H3US1K76G&amp;dib=eyJ2IjoiMSJ9.SDhtpuYx-3s97vlF6V_z0FfC7hP_pAjuhnNKkqrMpztiqr1RVdkYNGxqo86ApanNtDPMIJQkqzYJuW8xR3CX6yPyG7EgaX3xy8vbOmrUqACLkiiKnocw2KuTD6XNXN3CymGFBFf3kfx9FZhXG8vK2E6R2ggwHi3zPgZq_XWDDuIdwSeb68POuykUSxSw8BmQZpy-hocJKdsiIPkJigTaCdvtk5thH2LBUk6pBrFqXWa41BEKoU_9aJD5voCslNs_Ma0Oq8AoNLLa6ggldabOqz2wI4gHb4iEnxukwvnzTqw.Zx1yVPa6LZEK4Bbhy-ddMsxCTGRbz326P7ERTjQM77I&amp;dib_tag=se&amp;keywords=Bialetti%2BMoka%2BExpress&amp;qid=1754664713&amp;sprefix=bialetti%2Bmoka%2Bexpress%2Caps%2C391&amp;sr=8-1&amp;th=1" TargetMode="External"/><Relationship Id="rId1694" Type="http://schemas.openxmlformats.org/officeDocument/2006/relationships/hyperlink" Target="https://www.amazon.com/Felco-Pruning-Shears-Professional-Replaceable/dp/B00023RYS6/ref=sr_1_1?crid=RY73LJXLE00D&amp;dib=eyJ2IjoiMSJ9.JsSFycKF4ATf1ZVLn4WF8Y4vqa70fAP227qI5AiioiHO8cGVyMEF-ZEwso1vU25uSqYrIDEHxfueaTmPTSSBWWyQ-5KXcypIHT2_qnzh0Ut1nYF6pRfpqOIXMQyFah2vdCNwvCHiWlZOuin_7DC-njupkkI7z6ygFMq5UQki4_iTKJoEkq67j_Q5Oe2Qy5rgh6g5bNvQFMk2uWTM2wrFps0wGi69LWVoz5GjfVP_tr3-pik4_TWLjgkldWhxjp-X4Ep1rR8kuH8-MYsG7DqcxydN2vzH_M_auovjIIX_dqA.vg1H8qPBXzsNp825lFQvdqIQbO9pky4gYgeKq3CUKiE&amp;dib_tag=se&amp;keywords=FELCO%2BF-2%2B068780%2BClassic%2BHand%2BPruner&amp;qid=1754678369&amp;sprefix=felco%2Bf-2%2B068780%2Bclassic%2Bhand%2Bpruner%2Caps%2C613&amp;sr=8-1&amp;th=1" TargetMode="External"/><Relationship Id="rId860" Type="http://schemas.openxmlformats.org/officeDocument/2006/relationships/hyperlink" Target="https://www.buyitforlifeproducts.com/?post_type=bifl-product&amp;p=5766" TargetMode="External"/><Relationship Id="rId1695" Type="http://schemas.openxmlformats.org/officeDocument/2006/relationships/hyperlink" Target="https://amzn.to/3UmCgYz" TargetMode="External"/><Relationship Id="rId1696" Type="http://schemas.openxmlformats.org/officeDocument/2006/relationships/hyperlink" Target="https://docs.google.com/document/d/1mMSNBC9RDALbiJ9UxKv9s6hsdLp0EgGugzt-wquj3Kw" TargetMode="External"/><Relationship Id="rId1686" Type="http://schemas.openxmlformats.org/officeDocument/2006/relationships/hyperlink" Target="https://amzn.to/4mdLh2y" TargetMode="External"/><Relationship Id="rId1687" Type="http://schemas.openxmlformats.org/officeDocument/2006/relationships/hyperlink" Target="https://docs.google.com/document/d/1hPkWvoT2nZQKYDqysw-vqOwjpkz36gVXgAsN7WWp8UA" TargetMode="External"/><Relationship Id="rId1688" Type="http://schemas.openxmlformats.org/officeDocument/2006/relationships/hyperlink" Target="https://docs.google.com/document/d/19fMCAzohI2dLzZY0Xp9F4a0IrRghlTvNLGJKe9k0ONw/edit" TargetMode="External"/><Relationship Id="rId1689" Type="http://schemas.openxmlformats.org/officeDocument/2006/relationships/hyperlink" Target="https://docs.google.com/document/d/16bv5ef8Fu5uTEhvQ5IN22v9Rfi05sLcvRMSfVO1Z6Q4/edit" TargetMode="External"/><Relationship Id="rId855" Type="http://schemas.openxmlformats.org/officeDocument/2006/relationships/hyperlink" Target="https://docs.google.com/document/d/1_I97A2qIS6AKHb5Gsm6bt_W59g4Ewgp3BHpjOVxwYIU/edit" TargetMode="External"/><Relationship Id="rId854" Type="http://schemas.openxmlformats.org/officeDocument/2006/relationships/hyperlink" Target="https://docs.google.com/document/d/1dJZ3nhVY_kHRxx7PJRGXuDPxr3WBcKhwYu9i7m5mmHQ/edit" TargetMode="External"/><Relationship Id="rId853" Type="http://schemas.openxmlformats.org/officeDocument/2006/relationships/hyperlink" Target="https://docs.google.com/document/d/1GHv5ESD3YpwLwpqw6nHLCIJTacgR6FJMH06Uo_UUwIU/edit" TargetMode="External"/><Relationship Id="rId852" Type="http://schemas.openxmlformats.org/officeDocument/2006/relationships/hyperlink" Target="https://docs.google.com/document/d/1Kq0xTxBfX1aWufkuWCTXiflHnmjCxkSTu6pa_ctteB8" TargetMode="External"/><Relationship Id="rId859" Type="http://schemas.openxmlformats.org/officeDocument/2006/relationships/hyperlink" Target="https://m.media-amazon.com/images/I/51l2h37RiFL._AC_SL1500_.jpg" TargetMode="External"/><Relationship Id="rId858" Type="http://schemas.openxmlformats.org/officeDocument/2006/relationships/hyperlink" Target="https://www.amazon.com/stores/AeroPress/page/EF57CE7A-DF1F-4D06-9175-56D39C49819C?is_byline_deeplink=true&amp;deeplink=C8FDF101-29ED-4428-AD8B-1AE3D1BF09D9&amp;redirect_store_id=EF57CE7A-DF1F-4D06-9175-56D39C49819C&amp;lp_asin=B0047BIWSK&amp;ref_=ast_bln&amp;store_ref=bl_ast_dp_brandLogo_sto" TargetMode="External"/><Relationship Id="rId857" Type="http://schemas.openxmlformats.org/officeDocument/2006/relationships/hyperlink" Target="https://docs.google.com/document/d/1dhFImwbMT-i8DxN4VI13GOeFs-JMteD3_yCQSWJVfIM/edit" TargetMode="External"/><Relationship Id="rId856" Type="http://schemas.openxmlformats.org/officeDocument/2006/relationships/hyperlink" Target="https://www.aeropress.co.uk/" TargetMode="External"/><Relationship Id="rId1680" Type="http://schemas.openxmlformats.org/officeDocument/2006/relationships/hyperlink" Target="https://docs.google.com/document/d/161hM8kcTQwprWL6SpevkWS6CoX0TMQKwxiNUv3FJtpA/edit" TargetMode="External"/><Relationship Id="rId1681" Type="http://schemas.openxmlformats.org/officeDocument/2006/relationships/hyperlink" Target="https://www.felco.com/" TargetMode="External"/><Relationship Id="rId851" Type="http://schemas.openxmlformats.org/officeDocument/2006/relationships/hyperlink" Target="https://amzn.to/40ZDbln" TargetMode="External"/><Relationship Id="rId1682" Type="http://schemas.openxmlformats.org/officeDocument/2006/relationships/hyperlink" Target="https://docs.google.com/document/d/1UKrJ7i3mSfVINCql1cfo5x83CLT-7QAbX4P5Tr9WsNU/edit" TargetMode="External"/><Relationship Id="rId850" Type="http://schemas.openxmlformats.org/officeDocument/2006/relationships/hyperlink" Target="https://www.amazon.com/AeroPress-Original-Coffee-Press-Bitterness/dp/B0047BIWSK/ref=sr_1_1?crid=2MQHE4L168OWX&amp;dib=eyJ2IjoiMSJ9.SWLU6PNANx3bMZ0XfcB8hPTmlv3uAZrvbA8o2PKMCGtV3GMfyzEKqxRWNGIesIz-DYFRRGznn5KXpLCdjpvU9WMVSrz1wdukjqaItL4-iIkSi40fbLioEtSLscSNZW3kcJFnysiB6w3kZuDKbOxbdDqxsLStMwVVhtWIx3EQZ7xELrBKbPz_727AnRgeX8mK8bLX1bSmwEAGQPWBXSB-e2AcODBUl0H_G2Ah6zaWeXs_mtU21I9jptbd8SuDV4A_4xzHGCaua3VkZGWxLOG7z4fFCTS6HdZDhBHFfsAwq8Q.TvvJrksKbJeRsQeev9OWf5u4CPYclAFrzHNjl5LUgy8&amp;dib_tag=se&amp;keywords=Aeropress%2BOriginal%2BCoffee%2BPress&amp;qid=1754664646&amp;sprefix=aeropress%2Boriginal%2Bcoffee%2Bpress%2Caps%2C878&amp;sr=8-1&amp;th=1" TargetMode="External"/><Relationship Id="rId1683" Type="http://schemas.openxmlformats.org/officeDocument/2006/relationships/hyperlink" Target="https://www.amazon.com/stores/FELCO/page/AA64CFC2-97AB-4695-9EE2-1E37175323BE?is_byline_deeplink=true&amp;deeplink=1861E649-7442-4739-A130-9B529860BDD4&amp;redirect_store_id=AA64CFC2-97AB-4695-9EE2-1E37175323BE&amp;lp_asin=B00511984W&amp;ref_=ast_bln&amp;store_ref=bl_ast_dp_brandLogo_sto" TargetMode="External"/><Relationship Id="rId1684" Type="http://schemas.openxmlformats.org/officeDocument/2006/relationships/hyperlink" Target="https://m.media-amazon.com/images/I/41hrDiDvJKL._AC_SL1277_.jpg" TargetMode="External"/><Relationship Id="rId1685" Type="http://schemas.openxmlformats.org/officeDocument/2006/relationships/hyperlink" Target="https://www.amazon.com/Magliner-GMK81UA4-Convertible-Pneumatic-Capacity/dp/B002T0B8V4/ref=sr_1_3?crid=38MIA40B8QALS&amp;dib=eyJ2IjoiMSJ9.1QTh1YLO9dnujP1zZe9BF03xDl9pJe2p-hiWBcYRfwBIUphvx5KA2ou8sz-yd0RBwhroMe129MiKg-QZ93xB6JEoWlf6Dyf95zMRH82JrBaEmnOYFzMNt0hteQRLVIRRsCTFhs-Wlx8NLf_1AWNLRYhk5sMAYCQ2yMn2yHNXDzp0uWwFF_AnbixDEWlFOVLSzA8VQ8elesyEZQcrIjcQZQP1427ctFPtHwnL-eDauEs.PVr9aKCOYoyTWsmEjnlZO56roJRTbUfGtXWM27JMsfA&amp;dib_tag=se&amp;keywords=Magliner%2BGMK81UA4%2BGemini%2BHand%2BTruck%2B%2F%2BDolly&amp;qid=1754677904&amp;sprefix=magliner%2Bgmk81ua4%2Bgemini%2Bhand%2Btruck%2B%2F%2Bdolly%2Caps%2C935&amp;sr=8-3&amp;th=1" TargetMode="External"/><Relationship Id="rId3414" Type="http://schemas.openxmlformats.org/officeDocument/2006/relationships/hyperlink" Target="https://docs.google.com/document/d/1XJrDwHLdVdDz3njCHobhKBhEQda5-E6D9KXuTxGx1Jo/edit" TargetMode="External"/><Relationship Id="rId3413" Type="http://schemas.openxmlformats.org/officeDocument/2006/relationships/hyperlink" Target="https://docs.google.com/document/d/1_o2-NClR0oWvSPWB6liXCzFkz12cPbtUsgo5h3dIiRE/edit" TargetMode="External"/><Relationship Id="rId3416" Type="http://schemas.openxmlformats.org/officeDocument/2006/relationships/hyperlink" Target="https://www.amazon.com/stores/SwissGear/page/9DDF9F5B-9A64-4A4B-97E0-3EC7FEE1F7CF?lp_asin=B00ESKYI4M&amp;ref_=ast_bln&amp;store_ref=bl_ast_dp_brandLogo_sto" TargetMode="External"/><Relationship Id="rId3415" Type="http://schemas.openxmlformats.org/officeDocument/2006/relationships/hyperlink" Target="https://docs.google.com/document/d/14u332OhtQcu_DeQcjas2J7bn5U5wQRKwDZTTRYDmA6g/edit" TargetMode="External"/><Relationship Id="rId3418" Type="http://schemas.openxmlformats.org/officeDocument/2006/relationships/hyperlink" Target="https://www.amazon.com/Authority-Laptop-Backpack-Deluxe-Black/dp/B09B32FCVY?crid=QU8V6QR947ZP&amp;dib=eyJ2IjoiMSJ9.pqjp3psHMTgELNgWH_Rl1xX06wj6z7AdDeJ1KafrLr3kFC2tT7WRBvoKgBFe-BLcsGvaufIzhluV_Y3pGTzutzcxtttvbBrbSoVJQeYJrT2oASbI0f5Kum2Cb14bNKFBSM7xmPkW9jUXsAxCDewCrCZ3fnvZqA1T4Anm22Et7kCwV0N3tZM0ytAQ2NSl2TSMQW57dFoW2xXNlwNtpKcGT9saM-z_XlWPRy6OXFgkM8w.QspWJVfN3ak9Gs7Ol8cKj2EkUCq7_SX9krsUTqdMaog&amp;dib_tag=se&amp;keywords=Timbuk2%2BAuthority%2BDeluxe&amp;qid=1764492016&amp;sprefix=timbuk2%2Bauthority%2Bdeluxe,aps,413&amp;sr=8-1&amp;th=1&amp;linkCode=sl1&amp;tag=bifl04-20&amp;linkId=2e0a7e9c76d7b732993f7812c5da1075&amp;language=en_US&amp;ref_=as_li_ss_tl" TargetMode="External"/><Relationship Id="rId3417" Type="http://schemas.openxmlformats.org/officeDocument/2006/relationships/hyperlink" Target="https://m.media-amazon.com/images/I/81mAAQSf0nL._AC_SL1500_.jpg" TargetMode="External"/><Relationship Id="rId3419" Type="http://schemas.openxmlformats.org/officeDocument/2006/relationships/hyperlink" Target="https://amzn.to/48lPPhl" TargetMode="External"/><Relationship Id="rId888" Type="http://schemas.openxmlformats.org/officeDocument/2006/relationships/hyperlink" Target="https://docs.google.com/document/d/1sS2xITH01Q8_cTrE6jq-WceDvnsLEX8BYs3fRSbHlIk/edit" TargetMode="External"/><Relationship Id="rId887" Type="http://schemas.openxmlformats.org/officeDocument/2006/relationships/hyperlink" Target="https://docs.google.com/document/d/1GEmkXKM6zen5UzdyvaVZTJhfgh3fMiEWdIH7z6MMhcg/edit" TargetMode="External"/><Relationship Id="rId886" Type="http://schemas.openxmlformats.org/officeDocument/2006/relationships/hyperlink" Target="https://docs.google.com/document/d/1k2AL1gZXhLTlbpmsIAJOVIasJgL5S9xIoq26Xa1IEJU/edit" TargetMode="External"/><Relationship Id="rId885" Type="http://schemas.openxmlformats.org/officeDocument/2006/relationships/hyperlink" Target="https://docs.google.com/document/d/1F5ol6zSfotsx9n8si-riKVhF3XbKV3x7FqcNZjos_aM" TargetMode="External"/><Relationship Id="rId889" Type="http://schemas.openxmlformats.org/officeDocument/2006/relationships/hyperlink" Target="https://www.ranciliogroup.com/rancilio/silvia/silvia/" TargetMode="External"/><Relationship Id="rId880" Type="http://schemas.openxmlformats.org/officeDocument/2006/relationships/hyperlink" Target="https://www.amazon.com/stores/Flair/page/C37CC5F9-B227-4BCD-8E57-608B3291A4DD?lp_asin=B07VW5L3DL&amp;ref_=ast_bln&amp;store_ref=bl_ast_dp_brandLogo_sto" TargetMode="External"/><Relationship Id="rId884" Type="http://schemas.openxmlformats.org/officeDocument/2006/relationships/hyperlink" Target="https://amzn.to/4m8k4OL" TargetMode="External"/><Relationship Id="rId3410" Type="http://schemas.openxmlformats.org/officeDocument/2006/relationships/hyperlink" Target="https://amzn.to/4iwpguP" TargetMode="External"/><Relationship Id="rId883" Type="http://schemas.openxmlformats.org/officeDocument/2006/relationships/hyperlink" Target="https://www.amazon.com/Rancilio-Espresso-Stainless-13-4-Inch-Steel-Updated/dp/B084RT95LQ/ref=sr_1_5?crid=2F8G8XTNYRU2P&amp;dib=eyJ2IjoiMSJ9.Fm0Lwu5AFyxmLCSZf0S5LfeysesIpyPWF1DpSm9zSvQ4LAVm142PlNPqDz2nqXFxror1Im5aGyCRxSdtVhlTnrLPFoyEabATlY-tua56aDhp7--ndlxJ9n8FkgnFqxkw-M4q-eeAFtCpmcXABSG-xFf7MIthgKRF4wJ_xy-cHBAVyOIjoKTOgF0q5R01NHEpuN6xJM0F_C_P7CsJ4ocNK4QxVxIovbN01RsPGmngKLdIjrrVj6q5q8M80c9h_6Dt8gZ2g7R1xcdxngmDn9S9qqXip4IFkFmLD1qtIDdlBa8.SLFGeaCBgM3CeEdO3OuTIt6JO2-vogAfvscBLjc8rFI&amp;dib_tag=se&amp;keywords=Rancilio%2BSilvia%2BEspresso%2BMaker&amp;qid=1754664913&amp;sprefix=rancilio%2Bsilvia%2Bespresso%2Bmaker%2Caps%2C374&amp;sr=8-5&amp;th=1" TargetMode="External"/><Relationship Id="rId882" Type="http://schemas.openxmlformats.org/officeDocument/2006/relationships/hyperlink" Target="https://www.buyitforlifeproducts.com/?post_type=bifl-product&amp;p=5786" TargetMode="External"/><Relationship Id="rId3412" Type="http://schemas.openxmlformats.org/officeDocument/2006/relationships/hyperlink" Target="https://docs.google.com/document/d/1FPKDWYTUCZybKSbALPqSPFJJZ24c5I6NcMWNiX2WGPM/edit" TargetMode="External"/><Relationship Id="rId881" Type="http://schemas.openxmlformats.org/officeDocument/2006/relationships/hyperlink" Target="https://m.media-amazon.com/images/I/71qDlyrB7PL._AC_SL1500_.jpg" TargetMode="External"/><Relationship Id="rId3411" Type="http://schemas.openxmlformats.org/officeDocument/2006/relationships/hyperlink" Target="https://docs.google.com/document/d/1rLmgOMY6jY-2KWfUv4jQcrjhAcXuVDHcVkPFBiK9YjQ" TargetMode="External"/><Relationship Id="rId3403" Type="http://schemas.openxmlformats.org/officeDocument/2006/relationships/hyperlink" Target="https://docs.google.com/document/d/16YDiMlEemiCj5NuYnBCKROaUncrF33ZGi5L48tRIcy4/edit" TargetMode="External"/><Relationship Id="rId3402" Type="http://schemas.openxmlformats.org/officeDocument/2006/relationships/hyperlink" Target="https://docs.google.com/document/d/1xiH7U8h_U5MfO9f89wl0gspu1M_A0fT4SenAkPyexKY" TargetMode="External"/><Relationship Id="rId3405" Type="http://schemas.openxmlformats.org/officeDocument/2006/relationships/hyperlink" Target="https://docs.google.com/document/d/1J4i4Aqg1nLEmFj447if_G6wtolT0uWc1ESIc6yCvsmY/edit" TargetMode="External"/><Relationship Id="rId3404" Type="http://schemas.openxmlformats.org/officeDocument/2006/relationships/hyperlink" Target="https://docs.google.com/document/d/1IJ3XPbAx4nC8Nt0nT60QyWLjdESTBHC3MnAqZVjkhv4/edit" TargetMode="External"/><Relationship Id="rId3407" Type="http://schemas.openxmlformats.org/officeDocument/2006/relationships/hyperlink" Target="https://www.amazon.com/stores/THENORTHFACE/page/4CB8EA89-2A36-48BC-A2C2-E23C816F9339?lp_asin=B092RJ8Z41&amp;ref_=ast_bln&amp;store_ref=bl_ast_dp_brandLogo_sto" TargetMode="External"/><Relationship Id="rId3406" Type="http://schemas.openxmlformats.org/officeDocument/2006/relationships/hyperlink" Target="https://docs.google.com/document/d/14zHsut46wpKBde1I5lpB35on54v3Wk7jU7mEoQoG79A/edit" TargetMode="External"/><Relationship Id="rId3409" Type="http://schemas.openxmlformats.org/officeDocument/2006/relationships/hyperlink" Target="https://www.amazon.com/Swiss-Gear-Travel-Scansmart-Backpack/dp/B00ESKYI4M?crid=1ZP503YFG3UD1&amp;dib=eyJ2IjoiMSJ9.Uwr0D9WvLO8JXVt3JTxFZ68WnYubGGjcQpbVH9Jb3AfK5klmx2DnkYIlftF3qiq1RX2KgC7bP_owlDgow6D9TKV8ePhSh_kRwMj9URsjn_DqVzdyifIbJcvFhf1pcJ4xuj1dELg2Sxyt_Gb_dzinyVOPhKO7LB2EVHDcO3PdTQqbwb4p9-4NsBWfkFCvvBOqciLp_y8f1gn-zKSarBoTqDrxTF4rXhWM2vx080xZlGM.Y7jup84Nx1dZ0sNqSuN6xK_BVyHC7EgldWskR01F6Po&amp;dib_tag=se&amp;keywords=SwissGear%2B1900%2BScanSmart&amp;qid=1764491992&amp;sprefix=swissgear%2B1900%2Bscansmart,aps,431&amp;sr=8-1-spons&amp;sp_csd=d2lkZ2V0TmFtZT1zcF9hdGY&amp;th=1&amp;linkCode=sl1&amp;tag=bifl04-20&amp;linkId=89ad3bae6db336afa8012ace4717dac6&amp;language=en_US&amp;ref_=as_li_ss_tl" TargetMode="External"/><Relationship Id="rId3408" Type="http://schemas.openxmlformats.org/officeDocument/2006/relationships/hyperlink" Target="https://m.media-amazon.com/images/I/91dg3xOCK+L._AC_SL1500_.jpg" TargetMode="External"/><Relationship Id="rId877" Type="http://schemas.openxmlformats.org/officeDocument/2006/relationships/hyperlink" Target="https://docs.google.com/document/d/1XOC4SRIKteECjvguIme0SZxddqPmHNsEhOY-O9CDZII/edit" TargetMode="External"/><Relationship Id="rId876" Type="http://schemas.openxmlformats.org/officeDocument/2006/relationships/hyperlink" Target="https://docs.google.com/document/d/1ovd9ZUHF4aSdO4rxzJtzFSZYPAOIrQG7rciDR_hCeJw/edit" TargetMode="External"/><Relationship Id="rId875" Type="http://schemas.openxmlformats.org/officeDocument/2006/relationships/hyperlink" Target="https://docs.google.com/document/d/1F6YybkqMZ3sHPE1_TXPYVGrW5-gMO2dYv4F_oItifSg/edit" TargetMode="External"/><Relationship Id="rId874" Type="http://schemas.openxmlformats.org/officeDocument/2006/relationships/hyperlink" Target="https://docs.google.com/document/d/1DnxIEiW7NGJiZ511qAFnwhhAFQgq1sNkl1W-DOxqU2I" TargetMode="External"/><Relationship Id="rId879" Type="http://schemas.openxmlformats.org/officeDocument/2006/relationships/hyperlink" Target="https://docs.google.com/document/d/1xzNYFw4f2bPTpU9AW7dVAiZ9uKaz2XGC-vb9ujjPJqc/edit" TargetMode="External"/><Relationship Id="rId878" Type="http://schemas.openxmlformats.org/officeDocument/2006/relationships/hyperlink" Target="https://flair.dbf.state.fl.us/" TargetMode="External"/><Relationship Id="rId873" Type="http://schemas.openxmlformats.org/officeDocument/2006/relationships/hyperlink" Target="https://amzn.to/45GlTwm" TargetMode="External"/><Relationship Id="rId872" Type="http://schemas.openxmlformats.org/officeDocument/2006/relationships/hyperlink" Target="https://www.amazon.com/Flair-Espresso-Maker-Classic-Pressure/dp/B07VW5L3DL/ref=sr_1_1?crid=2T4L5Q93MTM2X&amp;dib=eyJ2IjoiMSJ9.sYB4yV2P-KIMeaXT7hLTIXOAZCx4yrs73YgM0_LmC0IkAjsx9n4LHVO9ssj3aT1-u22AG8GKOtrRfGorM4lNaRvfeVs4foyMqOb3dByCKC58LuYaAqrf4Ti2qunqPCbO_6WyN4oltBD-ozxy3IAg2iSh72tlThDog3FbNAwsVuhEUPEgFLkRzkR-w7yBiGqYa1w0mgSugQJpWG-REmCk9TORqmQDX720OJmga8aM4s9EvyyJ0qaEbSa3_eepZvUIyGejD9LYmHWoKqKXll6OG_w0poJjCi3yU_53gMZ7ahU.6MOmKDdsM6JjljjsZ0V0M3A4c_jm_24ag-DYXVRgztA&amp;dib_tag=se&amp;keywords=Flair%2BClassic%2BEspresso%2BMaker&amp;qid=1754664781&amp;sprefix=flair%2Bclassic%2Bespresso%2Bmaker%2Caps%2C413&amp;sr=8-1&amp;th=1" TargetMode="External"/><Relationship Id="rId871" Type="http://schemas.openxmlformats.org/officeDocument/2006/relationships/hyperlink" Target="https://www.buyitforlifeproducts.com/?post_type=bifl-product&amp;p=5775" TargetMode="External"/><Relationship Id="rId3401" Type="http://schemas.openxmlformats.org/officeDocument/2006/relationships/hyperlink" Target="https://amzn.to/4ir2S5L" TargetMode="External"/><Relationship Id="rId870" Type="http://schemas.openxmlformats.org/officeDocument/2006/relationships/hyperlink" Target="https://m.media-amazon.com/images/I/616WtXLQ9jL._AC_SL1200_.jpg" TargetMode="External"/><Relationship Id="rId3400" Type="http://schemas.openxmlformats.org/officeDocument/2006/relationships/hyperlink" Target="https://www.amazon.com/North-Face-Borealis-Heather-Black/dp/B092RJ8Z41?crid=2P9VV6B3XQ63F&amp;dib=eyJ2IjoiMSJ9.HI238Cq0zMyf2iJp9do9ib_SrIMLDOOld4vYN3weadWhrDoHEYBlRCigtI4cuwNi0epdxLgA3kXpeVoEt8qXX2qhvhorJFdQfjHKWPmHFeMEySEwzth3RlHvBdqpPf4GqzWJRSKRxh85QqCHGnC4i0nFahetFiRO5TjwYgKApnXJJXA-TakLvMalcR3-TSrR9hgifOhWbps7EeWyj2MopLa3GtTw8oca-fUnF8_hEsA.cvmsqknNKocqpzlQiNUAA25e1AoepYGZXsx9SSm9KrM&amp;dib_tag=se&amp;keywords=The%2BNorth%2BFace%2BBorealis&amp;qid=1764491967&amp;sprefix=the%2Bnorth%2Bface%2Bborealis%2Caps%2C396&amp;sr=8-1-spons&amp;sp_csd=d2lkZ2V0TmFtZT1zcF9hdGY&amp;th=1&amp;linkCode=sl1&amp;tag=bifl04-20&amp;linkId=b077d4f0bcd03bc405a63157ba10afd9&amp;language=en_US&amp;ref_=as_li_ss_tl" TargetMode="External"/><Relationship Id="rId1653" Type="http://schemas.openxmlformats.org/officeDocument/2006/relationships/hyperlink" Target="https://docs.google.com/document/d/1Ng6fti-hqPR-_UdzgW79ecFvYdAp8CW0Q3eOKKZsfV8/edit" TargetMode="External"/><Relationship Id="rId2984" Type="http://schemas.openxmlformats.org/officeDocument/2006/relationships/hyperlink" Target="https://docs.google.com/document/d/1LYymG9WbkZ6nLCC0Putx7KrlI5_qC4isqqkSZm62NOc/edit" TargetMode="External"/><Relationship Id="rId1654" Type="http://schemas.openxmlformats.org/officeDocument/2006/relationships/hyperlink" Target="https://docs.google.com/document/d/1NhDBIhSvuvVfrq3n2ftK4sLnDFr95FLa1fHBzP7cMeU/edit" TargetMode="External"/><Relationship Id="rId2985" Type="http://schemas.openxmlformats.org/officeDocument/2006/relationships/hyperlink" Target="https://www.amazon.com/stores/GlobalGloveSafetyManufacturing/page/F75A9ED7-D5CD-4993-9D3B-70F6BEF18B1A?is_byline_deeplink=true&amp;deeplink=60867141-C34B-4657-8B6F-052733F3F557&amp;redirect_store_id=F75A9ED7-D5CD-4993-9D3B-70F6BEF18B1A&amp;lp_asin=B07TD72F9V&amp;ref_=ast_bln" TargetMode="External"/><Relationship Id="rId1655" Type="http://schemas.openxmlformats.org/officeDocument/2006/relationships/hyperlink" Target="https://docs.google.com/document/d/1l1S9Duo3BFlNKTBQNl2iUhoOISPT-DisKGRia0H6Yyw/edit" TargetMode="External"/><Relationship Id="rId2986" Type="http://schemas.openxmlformats.org/officeDocument/2006/relationships/hyperlink" Target="https://m.media-amazon.com/images/I/411TgYHvzdL._SL1000_.jpg" TargetMode="External"/><Relationship Id="rId1656" Type="http://schemas.openxmlformats.org/officeDocument/2006/relationships/hyperlink" Target="https://www.amazon.com/stores/Coleman/page/DC904E86-A9A2-4BC1-B1DA-89727F630A4D?is_byline_deeplink=true&amp;deeplink=707F4258-BC8F-4B48-8E34-AC368BFC1218&amp;redirect_store_id=DC904E86-A9A2-4BC1-B1DA-89727F630A4D&amp;lp_asin=B00005OU9D&amp;ref_=ast_bln" TargetMode="External"/><Relationship Id="rId2987" Type="http://schemas.openxmlformats.org/officeDocument/2006/relationships/hyperlink" Target="https://www.amazon.com/CJ-Industries-F101-Fantastic-Scraper/dp/B000FW4LT4?&amp;amp;linkCode=ll1&amp;amp;tag=buyitforlife08-20&amp;amp;linkId=e618367ad1f3191bfa04ebbf41ee214a&amp;amp;language=en_US&amp;amp;ref_=as_li_ss_tl" TargetMode="External"/><Relationship Id="rId1657" Type="http://schemas.openxmlformats.org/officeDocument/2006/relationships/hyperlink" Target="https://m.media-amazon.com/images/I/81otNA0+kZL._AC_SL1500_.jpg" TargetMode="External"/><Relationship Id="rId2988" Type="http://schemas.openxmlformats.org/officeDocument/2006/relationships/hyperlink" Target="https://amzn.to/4hb1xiQ" TargetMode="External"/><Relationship Id="rId1658" Type="http://schemas.openxmlformats.org/officeDocument/2006/relationships/hyperlink" Target="https://www.amazon.com/Zippo-Brushed-Chrome-Pocket-Lighter/dp/B001E5FLT0/ref=sr_1_2?crid=DBL2TNCWB8BI&amp;dib=eyJ2IjoiMSJ9.Y5eHpYNcFctXmODk-VMZyBdYdY3OAZ7vv1XVX29emrYl-NVFzvG7ywTCYxmN3h4G20iGdFrSwjcn46mcjucAAcip2I0aHrl4rzlWJ-1dHDb0hzLzqCOUNnv8Z-Wiz6oCtDNqaGqzaRvq2qMH9EJmIkSmuvgok2VB05U36W1hVV6QryXuEuj-UsZRomFkQte4qZM2cXhPLHNIA5DbOAu-5imIEvHnBIrC_7hoBPficna_3cAef1Bo4-Tnj2ram-HNBHlJvtrlgBAQEoBXjDQ3SCQcmI1S6ODq2KojUv1KpiQ.-wGBcI1coRQ1kHYBgXmX9BL6GC9u-EqQlQHcjYkeoE0&amp;dib_tag=se&amp;keywords=Classic%2BBrushed%2BChrome%2BPocket%2BLighter&amp;qid=1754678628&amp;sprefix=fiskars%2Bhedge%2Bshears%2Caps%2C961&amp;sr=8-2&amp;th=1" TargetMode="External"/><Relationship Id="rId2989" Type="http://schemas.openxmlformats.org/officeDocument/2006/relationships/hyperlink" Target="https://docs.google.com/document/d/1YToYXEKvVAPlrzI5E3IfI51S0nMQwuTXTarEM4eMBoE" TargetMode="External"/><Relationship Id="rId1659" Type="http://schemas.openxmlformats.org/officeDocument/2006/relationships/hyperlink" Target="https://amzn.to/3Jqp9Dh" TargetMode="External"/><Relationship Id="rId829" Type="http://schemas.openxmlformats.org/officeDocument/2006/relationships/hyperlink" Target="https://amzn.to/4fq1w9T" TargetMode="External"/><Relationship Id="rId828" Type="http://schemas.openxmlformats.org/officeDocument/2006/relationships/hyperlink" Target="https://www.amazon.com/All-Clad-Tri-Ply-Cookware-Dishwasher-Stainless/dp/B005H8KD3E/ref=sr_1_1_sspa?crid=263IL5RX7AY98&amp;dib=eyJ2IjoiMSJ9.wGGQzKuz2rpSzuXU13Zw_4VKqa4Yc7Hv0XYwbiC__bVcdREj85eMRQpQYCsrnL9JLuuM-ksvFa6GzqGE0dcivgKcyt5mW2o3QLm30iuo0ljVOGt1VPwHjTQoSJ5H4VGLoEP46kaIwSOmVNUQy76yk_OMek0dxFRGjRXT8gw-e-gN7PLzHaJr2Tagg3FOwLFa7XkpBrvFmBer22-CYe8Cs3oRpiu_eY_DCchV_i2TrXqvxMxkNjFun3NF8ICTItiGOqNb7_JmSPo410zLZvB42X6njQQa1VbORB-Fc1CGj94.diXzGA7wRaliCOlgkRByxaCbOisZhqBOwGq8uY25jSI&amp;dib_tag=se&amp;keywords=All-Clad%2BD3%2B3-Ply%2BStainless%2BSteel%2BCookware&amp;qid=1754664409&amp;sprefix=all-clad%2Bd3%2B3-ply%2Bstainless%2Bsteel%2Bcookware%2Caps%2C373&amp;sr=8-1-spons&amp;sp_csd=d2lkZ2V0TmFtZT1zcF9hdGY&amp;th=1" TargetMode="External"/><Relationship Id="rId827" Type="http://schemas.openxmlformats.org/officeDocument/2006/relationships/hyperlink" Target="https://www.buyitforlifeproducts.com/?post_type=bifl-product&amp;p=5735" TargetMode="External"/><Relationship Id="rId822" Type="http://schemas.openxmlformats.org/officeDocument/2006/relationships/hyperlink" Target="https://docs.google.com/document/d/1vxYzt1ljesfQMRkT2W7crSQxF8xS0bLOZmYYmVKBxaU/edit" TargetMode="External"/><Relationship Id="rId821" Type="http://schemas.openxmlformats.org/officeDocument/2006/relationships/hyperlink" Target="https://docs.google.com/document/d/18wwxf8mSjAin5-26ySpdjFT53jGl01yTgsez39FfJXw/edit" TargetMode="External"/><Relationship Id="rId820" Type="http://schemas.openxmlformats.org/officeDocument/2006/relationships/hyperlink" Target="https://docs.google.com/document/d/1t-QJ3xHALaT1KEF4BnoIBOjz29qyxX844U_GH5jq0Xw/edit" TargetMode="External"/><Relationship Id="rId826" Type="http://schemas.openxmlformats.org/officeDocument/2006/relationships/hyperlink" Target="https://m.media-amazon.com/images/I/5158IqcAkhL._AC_SL1000_.jpg" TargetMode="External"/><Relationship Id="rId825" Type="http://schemas.openxmlformats.org/officeDocument/2006/relationships/hyperlink" Target="https://www.amazon.com/stores/Shure/page/C29511A5-B357-41DE-B152-C5B05D1AB46F?is_byline_deeplink=true&amp;deeplink=FD2D87BF-110C-457A-BAF3-4C49D8E6CABB&amp;redirect_store_id=C29511A5-B357-41DE-B152-C5B05D1AB46F&amp;lp_asin=B000CZ0R42&amp;ref_=ast_bln&amp;store_ref=bl_ast_dp_brandLogo_sto" TargetMode="External"/><Relationship Id="rId824" Type="http://schemas.openxmlformats.org/officeDocument/2006/relationships/hyperlink" Target="https://docs.google.com/document/d/1KnNtzQ85RFa8siKEHoW4M7lxWKEN0ZyyqOuyicQvrCU/edit" TargetMode="External"/><Relationship Id="rId823" Type="http://schemas.openxmlformats.org/officeDocument/2006/relationships/hyperlink" Target="https://www.shure.com" TargetMode="External"/><Relationship Id="rId2980" Type="http://schemas.openxmlformats.org/officeDocument/2006/relationships/hyperlink" Target="https://amzn.to/4nbHKBp" TargetMode="External"/><Relationship Id="rId1650" Type="http://schemas.openxmlformats.org/officeDocument/2006/relationships/hyperlink" Target="https://www.amazon.com/Coleman-2000020943NP-Classic-Propane-Stove/dp/B00005OU9D/ref=sr_1_3?crid=3G7GKXZ7VZ8PJ&amp;dib=eyJ2IjoiMSJ9.1AgFdJvWZEgZDbjpxEW8JsIXfZ6ayE3412mKuSZZ1SmcRyc5KGPpvYP7esr8g1pUwD2wxDQ61vLhGvoQxuObqhlMaeyaV3MG-5dRKNdW_VSbfYEVkBf_7LHFlXKvlEEKTUwP7KujLArbn0I7jvEw_acnkOK84BT_PnAES8QaBfupvfqTGyqsHzs2SW4Kp_qCn2uqjPHbhmxKoTq0ZpCtfGIftDDqddAhmfcFQUI9zf0.44Rc91mzyIZN-7v6dUvqA6n0lNVZcEyrOrCIZVk7FKc&amp;dib_tag=se&amp;keywords=Coleman+Gas+Camping+Stove+%7C+Classic+Propane+Stove%2C+2+Burner%2C+4.1+x+21.9+x+13.7+Inches&amp;qid=1754679379&amp;sprefix=coleman+gas+camping+stove+classic+propane+stove%2C+2+burner%2C+4.1+x+21.9+x+13.7+inches%2Caps%2C674&amp;sr=8-3" TargetMode="External"/><Relationship Id="rId2981" Type="http://schemas.openxmlformats.org/officeDocument/2006/relationships/hyperlink" Target="https://docs.google.com/document/d/1zo5J_W0R8QVFVIvPS9jCI04mBhSRBI7W-2lyidmyJLo" TargetMode="External"/><Relationship Id="rId1651" Type="http://schemas.openxmlformats.org/officeDocument/2006/relationships/hyperlink" Target="https://amzn.to/3J5uU9w" TargetMode="External"/><Relationship Id="rId2982" Type="http://schemas.openxmlformats.org/officeDocument/2006/relationships/hyperlink" Target="https://docs.google.com/document/d/1NAqrEeii0J5ERjFlv6UMEuGc2Q2lE5Wx_X50PU__YeY/edit" TargetMode="External"/><Relationship Id="rId1652" Type="http://schemas.openxmlformats.org/officeDocument/2006/relationships/hyperlink" Target="https://docs.google.com/document/d/1FQD9HoUjgyZLdpv15nSA76F1uclwB2hflvNA8a_Rqu8" TargetMode="External"/><Relationship Id="rId2983" Type="http://schemas.openxmlformats.org/officeDocument/2006/relationships/hyperlink" Target="https://docs.google.com/document/d/1kGjAKNMfj4LBFv9UCT3_5Afop7sG80YSBrF8lF-LO2w/edit" TargetMode="External"/><Relationship Id="rId1642" Type="http://schemas.openxmlformats.org/officeDocument/2006/relationships/hyperlink" Target="https://amzn.to/3J9Uo5r" TargetMode="External"/><Relationship Id="rId2973" Type="http://schemas.openxmlformats.org/officeDocument/2006/relationships/hyperlink" Target="https://docs.google.com/document/d/1_BA2cF6KDEwBmcBiL6IRLCyg1GT329Curqb7zhoqq4w" TargetMode="External"/><Relationship Id="rId1643" Type="http://schemas.openxmlformats.org/officeDocument/2006/relationships/hyperlink" Target="https://docs.google.com/document/d/19sA_fIQNrP9tXgIxRRaHoEA3V9HAnks4GHYwOjMK7fg" TargetMode="External"/><Relationship Id="rId2974" Type="http://schemas.openxmlformats.org/officeDocument/2006/relationships/hyperlink" Target="https://docs.google.com/document/d/1LmdmAnvZSQsxF2Bzg3O2m5BDIZxZncLpfzGnoD-BDiE/edit" TargetMode="External"/><Relationship Id="rId1644" Type="http://schemas.openxmlformats.org/officeDocument/2006/relationships/hyperlink" Target="https://docs.google.com/document/d/11Jb-hDPxAdqWTdeLn0nlrdlssI0NG2FFNnpGfQOLCO4/edit" TargetMode="External"/><Relationship Id="rId2975" Type="http://schemas.openxmlformats.org/officeDocument/2006/relationships/hyperlink" Target="https://docs.google.com/document/d/1Uir-aJpBHZrjDf455pxWAlmXAxJ0yBmky_-EYangNNU/edit" TargetMode="External"/><Relationship Id="rId1645" Type="http://schemas.openxmlformats.org/officeDocument/2006/relationships/hyperlink" Target="https://docs.google.com/document/d/1OxBjBjYvnPEStmXMb0rZtfv3NE4TFzlwFrKufREbJOQ/edit" TargetMode="External"/><Relationship Id="rId2976" Type="http://schemas.openxmlformats.org/officeDocument/2006/relationships/hyperlink" Target="https://docs.google.com/document/d/15PbFF6SLD8YQTJq8qmXitYSz_A87w36-JEa-sb6l6r4/edit" TargetMode="External"/><Relationship Id="rId1646" Type="http://schemas.openxmlformats.org/officeDocument/2006/relationships/hyperlink" Target="https://www.oxo.com/" TargetMode="External"/><Relationship Id="rId2977" Type="http://schemas.openxmlformats.org/officeDocument/2006/relationships/hyperlink" Target="https://www.amazon.com/stores/Carhartt/page/4D749FEE-ACA7-4043-8DF6-FCA7CF7BEE1F?is_byline_deeplink=true&amp;deeplink=4D749FEE-ACA7-4043-8DF6-FCA7CF7BEE1F&amp;redirect_store_id=4D749FEE-ACA7-4043-8DF6-FCA7CF7BEE1F&amp;lp_asin=B0DQJY2PPR&amp;ref_=ast_bln&amp;store_ref=bl_ast_dp_brandLogo_sto" TargetMode="External"/><Relationship Id="rId1647" Type="http://schemas.openxmlformats.org/officeDocument/2006/relationships/hyperlink" Target="https://docs.google.com/document/d/1zNE5zvSlu3N9jzUIqTou1-frKze6E7VSr-tdF95SWd8/edit" TargetMode="External"/><Relationship Id="rId2978" Type="http://schemas.openxmlformats.org/officeDocument/2006/relationships/hyperlink" Target="https://m.media-amazon.com/images/I/71yYuTAGB7L._AC_SL1500_.jpg" TargetMode="External"/><Relationship Id="rId1648" Type="http://schemas.openxmlformats.org/officeDocument/2006/relationships/hyperlink" Target="https://www.amazon.com/stores/OXO/page/58FC57D0-38D8-4C7B-ACEF-9C6CD042DED6?lp_asin=B076Q3QGZT&amp;ref_=ast_bln&amp;store_ref=bl_ast_dp_brandLogo_sto" TargetMode="External"/><Relationship Id="rId2979" Type="http://schemas.openxmlformats.org/officeDocument/2006/relationships/hyperlink" Target="https://www.amazon.com/Bullhead-Safety-Eyewear-BH2761AF-Pompano/dp/B07TD72F9V?&amp;amp;linkCode=ll1&amp;amp;tag=buyitforlife08-20&amp;amp;linkId=bbe43e13ef5b5690b104c77533671268&amp;amp;language=en_US&amp;amp;ref_=as_li_ss_tl" TargetMode="External"/><Relationship Id="rId1649" Type="http://schemas.openxmlformats.org/officeDocument/2006/relationships/hyperlink" Target="https://m.media-amazon.com/images/I/71dbkrhVpYL._AC_SL1500_.jpg" TargetMode="External"/><Relationship Id="rId819" Type="http://schemas.openxmlformats.org/officeDocument/2006/relationships/hyperlink" Target="https://docs.google.com/document/d/1Um0RcDKA4rQI15H3wqNWJhG7yrpIDI7jjFjenvb7JRk" TargetMode="External"/><Relationship Id="rId818" Type="http://schemas.openxmlformats.org/officeDocument/2006/relationships/hyperlink" Target="https://amzn.to/4m4K5y5" TargetMode="External"/><Relationship Id="rId817" Type="http://schemas.openxmlformats.org/officeDocument/2006/relationships/hyperlink" Target="https://www.amazon.com/Shure-SM58-LC-Cardioid-Dynamic-Microphone/dp/B000CZ0R42/ref=sr_1_8?crid=21TWBF4SCW607&amp;dib=eyJ2IjoiMSJ9.Fto09PO2VJ-H_meVPT0vu884L7UT2jboAn9BcflL2X9RdZdaLoiFpUBSMz8-X8Vn89ROBm6_TELSDRrW6rpiGdvREUE76Q9Z2Msq9_Nu_tBFse5WbOA8wq_SEA2BujTMHRQFPJmqOV5fIGVRFMQf3C7Q6HZfCSSaI38d2UGHq6sgMjWpQghxuVcG50SNjpqIQbz31-sr2oFGyhAYB3J_rxhPQVKe35hxTQpP6UiCmpHbayTU-sHWSKYtsBylkKtsgm3tWUHFQX9c1018ebdTO1mDVqr45_xXQl6MmwovKhM.krSd6Ogfp4iztZbCdnMAPrGzqiNq3GEDzb6NT7LVoHo&amp;dib_tag=se&amp;keywords=Shure%2BMicrophones&amp;qid=1754664342&amp;sprefix=shure%2Bmicrophones%2Caps%2C389&amp;sr=8-8&amp;th=1" TargetMode="External"/><Relationship Id="rId816" Type="http://schemas.openxmlformats.org/officeDocument/2006/relationships/hyperlink" Target="https://www.buyitforlifeproducts.com/?post_type=bifl-product&amp;p=5722" TargetMode="External"/><Relationship Id="rId811" Type="http://schemas.openxmlformats.org/officeDocument/2006/relationships/hyperlink" Target="https://docs.google.com/document/d/1ZylbFjKi6wLqMBlk5J5hrGf5tik3f2YAeFhq4RCPN-4/edit" TargetMode="External"/><Relationship Id="rId810" Type="http://schemas.openxmlformats.org/officeDocument/2006/relationships/hyperlink" Target="https://docs.google.com/document/d/1JKLCqqFl5iEqA4uCGnVcFf4KX5W-p418Tq66ge4r1bg/edit" TargetMode="External"/><Relationship Id="rId815" Type="http://schemas.openxmlformats.org/officeDocument/2006/relationships/hyperlink" Target="https://m.media-amazon.com/images/I/61KTMvS5JBL._AC_SL1500_.jpg" TargetMode="External"/><Relationship Id="rId814" Type="http://schemas.openxmlformats.org/officeDocument/2006/relationships/hyperlink" Target="https://www.amazon.com/stores/LogitechforCreators/page/4FCCA640-68DD-4C0F-A38E-D746EB693E8F?is_byline_deeplink=true&amp;deeplink=F12A5910-420C-4D29-A222-3E1B58E1B7AA&amp;redirect_store_id=4FCCA640-68DD-4C0F-A38E-D746EB693E8F&amp;lp_asin=B00N1YPXW2&amp;ref_=ast_bln&amp;store_ref=bl_ast_dp_brandLogo_sto" TargetMode="External"/><Relationship Id="rId813" Type="http://schemas.openxmlformats.org/officeDocument/2006/relationships/hyperlink" Target="https://docs.google.com/document/d/1URUBpLzUTa4-bTJBq3BBtkvmpbh3TiYMXOdLPXJzsXw/edit" TargetMode="External"/><Relationship Id="rId812" Type="http://schemas.openxmlformats.org/officeDocument/2006/relationships/hyperlink" Target="https://www.logitech.com/en-us" TargetMode="External"/><Relationship Id="rId2970" Type="http://schemas.openxmlformats.org/officeDocument/2006/relationships/hyperlink" Target="https://m.media-amazon.com/images/I/713f5Yal1YL._AC_SL1500_.jpg" TargetMode="External"/><Relationship Id="rId1640" Type="http://schemas.openxmlformats.org/officeDocument/2006/relationships/hyperlink" Target="https://m.media-amazon.com/images/I/51UZkFkUDyL._AC_SL1200_.jpg" TargetMode="External"/><Relationship Id="rId2971" Type="http://schemas.openxmlformats.org/officeDocument/2006/relationships/hyperlink" Target="https://www.amazon.com/Carhartt-Carbondale-Safety-Glasses-Anti-fog/dp/B00E0O7XO8?&amp;amp;linkCode=ll1&amp;amp;tag=buyitforlife08-20&amp;amp;linkId=5d26e648cf22ea5e3ecd75f4df55ff82&amp;amp;language=en_US&amp;amp;ref_=as_li_ss_tl" TargetMode="External"/><Relationship Id="rId1641" Type="http://schemas.openxmlformats.org/officeDocument/2006/relationships/hyperlink" Target="https://www.amazon.com/OXO-Grips-Chefs-Squeeze-Bottle/dp/B076Q3QGZT/ref=sr_1_3?crid=2LTKWYNEKIDVO&amp;dib=eyJ2IjoiMSJ9.8F0DvtDItRes0hBwnnuinUtG12sbX2_hAFh72UiYo2_HM6mou8OZmDzo8QKp6OURM_gPMaC_oE6UxpvpeoMTu3W1J94okQ1044xxqUtk3jDEqe4PgGkdOc1KlKCROK1cMahUoXIF-oUvKnZB5SPIdJWuB-bGuCtTle9uH9ecw0N0PFnsMLss4d6b7KxsdG1QLQucX5ys5l8jgaiP20_UJrxbkbowbA5dZbkcKBeOAL-LZtcjz3lj14VMRR6wId3TkRzwLWZSON0ST22S-fcutM6jIp_A7nTtqsP-TOR34xk.Be9HLe930coxfGo67apjdv4qd7Jn-0mqlg9XoExAFmw&amp;dib_tag=se&amp;keywords=OXO%2BGood%2BGrips%2BChef%E2%80%99s%2BSqueeze%2BBottle%2BSet&amp;qid=1754668154&amp;sprefix=oxo%2Bgood%2Bgrips%2Bchef%2Bs%2Bsqueeze%2Bbottle%2Bset%2Caps%2C391&amp;sr=8-3&amp;th=1" TargetMode="External"/><Relationship Id="rId2972" Type="http://schemas.openxmlformats.org/officeDocument/2006/relationships/hyperlink" Target="https://amzn.to/4ooV7Pt" TargetMode="External"/><Relationship Id="rId1675" Type="http://schemas.openxmlformats.org/officeDocument/2006/relationships/hyperlink" Target="https://m.media-amazon.com/images/I/61KHzybDbgL._AC_SL1500_.jpg" TargetMode="External"/><Relationship Id="rId1676" Type="http://schemas.openxmlformats.org/officeDocument/2006/relationships/hyperlink" Target="https://www.amazon.com/FELCO-F231-231/dp/B00511984W/ref=sr_1_3?crid=1WRNOEMDBNDKY&amp;dib=eyJ2IjoiMSJ9.BDO_1O0LnkFGZoNoFiTEQVV3wj1cONAB2BpBi4IkHrJw2p9ZPT1LqoJ1E79F_Ut-AAnxfJr93a5ZH0h_YbPIj2ylOo77rZDvdT4jVkKtVNiyi2xSy92iJgxnOFgHg_jMXfCpx18DweZwldAHXqOaSl2UnkySDrsted4N5QgNbHvD_bbwZqaSfWee5JAf4yRLd0aOIBhPaiNA8boaI6r5RmNuVBl76YVLUm4EIDZBBPPO00UJqzxuUJ1hq70IhNqzmvCwa32xzUHMT58lkuekjZr_r-0USu5gckSEJb08kWc.rmXCREjV5y9F34S77yu_l7TVgokktRbCoJpsEOvvEgs&amp;dib_tag=se&amp;keywords=FELCO+F231+231+Lever-Action+Lopper&amp;qid=1754678417&amp;sprefix=felco+f231+231+lever-action+lopper%2Caps%2C928&amp;sr=8-3" TargetMode="External"/><Relationship Id="rId1677" Type="http://schemas.openxmlformats.org/officeDocument/2006/relationships/hyperlink" Target="https://amzn.to/3J1jKTj" TargetMode="External"/><Relationship Id="rId1678" Type="http://schemas.openxmlformats.org/officeDocument/2006/relationships/hyperlink" Target="https://docs.google.com/document/d/1lsQA_S0yx8bgAwdg1JQ7Bla0yDFbZqhYLLY3PoJOySg" TargetMode="External"/><Relationship Id="rId1679" Type="http://schemas.openxmlformats.org/officeDocument/2006/relationships/hyperlink" Target="https://docs.google.com/document/d/1XX2wywAj4By_asQBEoIMspcMGDltsuH1yoHgoklV5Xc/edit" TargetMode="External"/><Relationship Id="rId849" Type="http://schemas.openxmlformats.org/officeDocument/2006/relationships/hyperlink" Target="https://www.buyitforlifeproducts.com/?post_type=bifl-product&amp;p=5755" TargetMode="External"/><Relationship Id="rId844" Type="http://schemas.openxmlformats.org/officeDocument/2006/relationships/hyperlink" Target="https://docs.google.com/document/d/1KairyYkbW2xLwdRotVMbQu3f1anjT9yU3j5qpId6sQI/edit" TargetMode="External"/><Relationship Id="rId843" Type="http://schemas.openxmlformats.org/officeDocument/2006/relationships/hyperlink" Target="https://docs.google.com/document/d/1HEmK0Km-NRPk8sFFlSP1uzAHYEfJYCHofht8mvvDqR8/edit" TargetMode="External"/><Relationship Id="rId842" Type="http://schemas.openxmlformats.org/officeDocument/2006/relationships/hyperlink" Target="https://docs.google.com/document/d/1yYb2dDFSXwjrVT8h1plYVWW9dJD6Jjydfymdtj7PgNU/edit" TargetMode="External"/><Relationship Id="rId841" Type="http://schemas.openxmlformats.org/officeDocument/2006/relationships/hyperlink" Target="https://docs.google.com/document/d/1HAC2KP_K7jjASlODbKuzv4r0J8AmpAYzah_AEx6yrPk" TargetMode="External"/><Relationship Id="rId848" Type="http://schemas.openxmlformats.org/officeDocument/2006/relationships/hyperlink" Target="https://m.media-amazon.com/images/I/71LFQWt5nEL._AC_SL1500_.jpg" TargetMode="External"/><Relationship Id="rId847" Type="http://schemas.openxmlformats.org/officeDocument/2006/relationships/hyperlink" Target="https://www.amazon.com/stores/Vitamix/page/28447088-CA79-486D-B75A-6F173E3E8EC5?is_byline_deeplink=true&amp;deeplink=FB4F82FB-4A11-45C2-9804-F5394C98B0ED&amp;redirect_store_id=28447088-CA79-486D-B75A-6F173E3E8EC5&amp;lp_asin=B008H4SLV6&amp;ref_=ast_bln&amp;store_ref=bl_ast_dp_brandLogo_sto" TargetMode="External"/><Relationship Id="rId846" Type="http://schemas.openxmlformats.org/officeDocument/2006/relationships/hyperlink" Target="https://docs.google.com/document/d/1yDxqs-mGFwcUD7NzE2sMgebPP69Ig_7VGJjtQ_W3xNE/edit" TargetMode="External"/><Relationship Id="rId845" Type="http://schemas.openxmlformats.org/officeDocument/2006/relationships/hyperlink" Target="https://www.vitamixuk.com/" TargetMode="External"/><Relationship Id="rId1670" Type="http://schemas.openxmlformats.org/officeDocument/2006/relationships/hyperlink" Target="https://docs.google.com/document/d/1DlVHCs_MXPXWPNGmkOCHm1W21zZf2AtP4Ou9V4f1mj0/edit" TargetMode="External"/><Relationship Id="rId840" Type="http://schemas.openxmlformats.org/officeDocument/2006/relationships/hyperlink" Target="https://amzn.to/4mCsldB" TargetMode="External"/><Relationship Id="rId1671" Type="http://schemas.openxmlformats.org/officeDocument/2006/relationships/hyperlink" Target="https://docs.google.com/document/d/16lCJW4NilCz0Z2CZznraTKTkzE5EWRzzxyofoHHCSyc/edit" TargetMode="External"/><Relationship Id="rId1672" Type="http://schemas.openxmlformats.org/officeDocument/2006/relationships/hyperlink" Target="https://fiskarsgroup.com/" TargetMode="External"/><Relationship Id="rId1673" Type="http://schemas.openxmlformats.org/officeDocument/2006/relationships/hyperlink" Target="https://docs.google.com/document/d/1DRCrrlCeQ6ujvBFYLwQebL4ykSOpx22lvxidxN_Hrdo/edit" TargetMode="External"/><Relationship Id="rId1674" Type="http://schemas.openxmlformats.org/officeDocument/2006/relationships/hyperlink" Target="https://www.amazon.com/stores/Fiskars/page/1D2A0DDE-57D0-4030-8B1F-5C33E3A4A94F?is_byline_deeplink=true&amp;deeplink=C85C57E5-401F-4849-8455-3FD140AF9960&amp;redirect_store_id=1D2A0DDE-57D0-4030-8B1F-5C33E3A4A94F&amp;lp_asin=B00LY5IX40&amp;ref_=ast_bln&amp;store_ref=bl_ast_dp_brandLogo_sto" TargetMode="External"/><Relationship Id="rId1664" Type="http://schemas.openxmlformats.org/officeDocument/2006/relationships/hyperlink" Target="https://docs.google.com/document/d/1bV9XVL0zeix7o6QZWWYf67B-yTcFWQWpDBPn1PTWHi8/edit" TargetMode="External"/><Relationship Id="rId2995" Type="http://schemas.openxmlformats.org/officeDocument/2006/relationships/hyperlink" Target="https://m.media-amazon.com/images/I/51h2pej3-QL._AC_SL1300_.jpg" TargetMode="External"/><Relationship Id="rId1665" Type="http://schemas.openxmlformats.org/officeDocument/2006/relationships/hyperlink" Target="https://www.amazon.com/stores/ZippoManufacturingCompany/page/8414B0F6-F60D-4646-92A8-C17115A62282?is_byline_deeplink=true&amp;deeplink=C7477C25-D18B-4415-86BB-1BBF28422E8B&amp;redirect_store_id=8414B0F6-F60D-4646-92A8-C17115A62282&amp;lp_asin=B001E5FLT0&amp;ref_=ast_bln&amp;store_ref=bl_ast_dp_brandLogo_sto" TargetMode="External"/><Relationship Id="rId2996" Type="http://schemas.openxmlformats.org/officeDocument/2006/relationships/hyperlink" Target="https://m.media-amazon.com/images/I/51h2pej3-QL._AC_SL1300_.jpg" TargetMode="External"/><Relationship Id="rId1666" Type="http://schemas.openxmlformats.org/officeDocument/2006/relationships/hyperlink" Target="https://m.media-amazon.com/images/I/715V2JMa0iL._AC_SL1500_.jpg" TargetMode="External"/><Relationship Id="rId2997" Type="http://schemas.openxmlformats.org/officeDocument/2006/relationships/hyperlink" Target="https://www.amazon.com/Speedo-Speed-Socket-Mirrored-Goggles/dp/B01KGNL13K?crid=3T19K2DVX0ZNB&amp;amp;dib=eyJ2IjoiMSJ9.wB7lnxwV3Degnn_IWO0Pw_V4B1Rlwz91j-V2QWUUdHDMMKcHTpGSYSZo1uSn55QzrdIpFmCglfbxXMcQBl_nNuMLldowMUH6FXiOQKgVg9p20szoBLyyy91TjnzpeDdFtivARCj4GmdtcaO7w2lL9bLvq-V1gdho9s0Guks9bvICmvzN43qRGpnrZUTUbE29Euz-VJxKtrGfu9yukbzWWkdImvJur9_CFnSodFXKUOGeAuk8YvlKJsKOeTfbWsh78FNXYQz5OPFlNBqmt_1bAtVQPpy1SVOMIzZfTggaUj8.3QafII3G9PbJzeiRlFJemEBndjVfzPZDadnhZIdrZok&amp;amp;dib_tag=se&amp;amp;keywords=Speedo%2BSocket&amp;amp;qid=1716486724&amp;amp;sprefix=speedo%2Bsocket%2Caps%2C107&amp;amp;sr=8-1&amp;amp;th=1&amp;amp;linkCode=ll1&amp;amp;tag=buyitforlife08-20&amp;amp;linkId=3b982fbf0922f0963e3ebf65647b7a83&amp;amp;language=en_US&amp;amp;ref_=as_li_ss_tl" TargetMode="External"/><Relationship Id="rId1667" Type="http://schemas.openxmlformats.org/officeDocument/2006/relationships/hyperlink" Target="https://www.amazon.com/Fiskars-PowerGear2-Technology-Multiplies-Shock-Absorbing/dp/B00LY5IX40/ref=sr_1_7?crid=38BLDL159VW22&amp;dib=eyJ2IjoiMSJ9.9CLBmy4bgoIjqsDGouoJs6ebXvmQVtCm6_yn5SGLlVLlbigH7FmrpKIoZylJfAl7bJ6MfhNyNgHMt0n64ZzmBCcIYW8jDQoGbuePEYMAlDSP9gKkDuzM92Yqdf7XhNk-EqBda5dc5d6Qc1EOE0a7y3af4Fr2-w98AruH6qQVcHflyg1OOKcazSWRQhF6Fhl3qV4MfCQLQ1KwqcTFJQM7CvbwyfGtgyzN7snqO0jwZ9nU5GMfb_RrhraurA5_2TT86x2Z2gHMp9DomncV1KIpVlAjmcmJMF6bZ5Zj3S-biOk.38rws4xcO5aaehLwr5XbX__QtpsirRGfYER5XEEiapY&amp;dib_tag=se&amp;keywords=Fiskars%2BHedge%2BShears&amp;qid=1754678498&amp;sprefix=felco%2Bf231%2B231%2Blever-action%2Blopper%2Caps%2C938&amp;sr=8-7&amp;th=1" TargetMode="External"/><Relationship Id="rId2998" Type="http://schemas.openxmlformats.org/officeDocument/2006/relationships/hyperlink" Target="https://amzn.to/4okVPgH" TargetMode="External"/><Relationship Id="rId1668" Type="http://schemas.openxmlformats.org/officeDocument/2006/relationships/hyperlink" Target="https://amzn.to/4ftSqJr" TargetMode="External"/><Relationship Id="rId2999" Type="http://schemas.openxmlformats.org/officeDocument/2006/relationships/hyperlink" Target="https://docs.google.com/document/d/1-mWb_ETdSZJ0oxI9zMLeYHyTLppZdwMV4UPb_5W3Ooc" TargetMode="External"/><Relationship Id="rId1669" Type="http://schemas.openxmlformats.org/officeDocument/2006/relationships/hyperlink" Target="https://docs.google.com/document/d/1y8VOKCYGvX66g64Uy8PPY_Wskg6xHG-i2EhVYZqz9gY" TargetMode="External"/><Relationship Id="rId839" Type="http://schemas.openxmlformats.org/officeDocument/2006/relationships/hyperlink" Target="https://www.amazon.com/Vitamix-Blender-Professional-Grade-Container-Black/dp/B008H4SLV6/ref=sr_1_4?crid=31X6JMUUO8YY7&amp;dib=eyJ2IjoiMSJ9.-DSUayBQqM50fmn08nLVWDXQRYKnRdN80C2vgPiQdlhBkhlODLL0Yfjpm-56WNLmCkpphtFqayDwltM2w9R7f0GoD7spktyBIyQMphiwcg603spNYGaz_kjp-hyy2AE0sHK_1a_qxOhUyvPtyA_q-_B1SjF8Bngkh6DcZSRgbjfYopGnY9wZRK2UGK4HrvsKeTri_C7uVJRljYtOkmdA7L7rhn6Tczsm_JyzhdY3tJo.io0hpN2r42nLLIoTWPHI2tcMGefOzlQ5ULZh89KXHb8&amp;dib_tag=se&amp;keywords=Vitamix%2BProfessional%2BSeries%2B750%2BBlender&amp;qid=1754664506&amp;sprefix=%2Caps%2C940&amp;sr=8-4&amp;th=1" TargetMode="External"/><Relationship Id="rId838" Type="http://schemas.openxmlformats.org/officeDocument/2006/relationships/hyperlink" Target="https://www.buyitforlifeproducts.com/?post_type=bifl-product&amp;p=5744" TargetMode="External"/><Relationship Id="rId833" Type="http://schemas.openxmlformats.org/officeDocument/2006/relationships/hyperlink" Target="https://docs.google.com/document/d/1_vBiBOhDzVEsl2NwrCjNGMZX7h5hRNXJkfIj3LZRRxk/edit" TargetMode="External"/><Relationship Id="rId832" Type="http://schemas.openxmlformats.org/officeDocument/2006/relationships/hyperlink" Target="https://docs.google.com/document/d/1FTYjAk7jlWkmD3BqthO3JaYfjugzrSF85H3q9TcMCgo/edit" TargetMode="External"/><Relationship Id="rId831" Type="http://schemas.openxmlformats.org/officeDocument/2006/relationships/hyperlink" Target="https://docs.google.com/document/d/16x23TXBZIztxQUKons9w0Jo2lQDxZrBx6_CVCVbrBiY/edit" TargetMode="External"/><Relationship Id="rId830" Type="http://schemas.openxmlformats.org/officeDocument/2006/relationships/hyperlink" Target="https://docs.google.com/document/d/1e3ie4c2JwAKO_DHPWwFTpnA87o7OKgpX4JaQz5w14JE" TargetMode="External"/><Relationship Id="rId837" Type="http://schemas.openxmlformats.org/officeDocument/2006/relationships/hyperlink" Target="https://m.media-amazon.com/images/I/71zeqQPySEL._AC_SL1500_.jpg" TargetMode="External"/><Relationship Id="rId836" Type="http://schemas.openxmlformats.org/officeDocument/2006/relationships/hyperlink" Target="https://www.amazon.com/stores/All-Clad/page/55CFBD95-4806-4133-B83B-4A0F4B643884?is_byline_deeplink=true&amp;deeplink=BB49EC42-BB02-4665-83E5-4CBCBE807839&amp;redirect_store_id=55CFBD95-4806-4133-B83B-4A0F4B643884&amp;lp_asin=B005H8KD3E&amp;ref_=ast_bln&amp;store_ref=bl_ast_dp_brandLogo_sto" TargetMode="External"/><Relationship Id="rId835" Type="http://schemas.openxmlformats.org/officeDocument/2006/relationships/hyperlink" Target="https://docs.google.com/document/d/1FV7itPKDroXTrTeRuGkpSN-LzPTh9DJpC0ZwxRnKpXE/edit" TargetMode="External"/><Relationship Id="rId834" Type="http://schemas.openxmlformats.org/officeDocument/2006/relationships/hyperlink" Target="https://www.all-clad.com/" TargetMode="External"/><Relationship Id="rId2990" Type="http://schemas.openxmlformats.org/officeDocument/2006/relationships/hyperlink" Target="https://docs.google.com/document/d/1ffo3daMvDwWpEeTpNCvLLngu6P7bV58A0r0Lk-kGHNk/edit" TargetMode="External"/><Relationship Id="rId1660" Type="http://schemas.openxmlformats.org/officeDocument/2006/relationships/hyperlink" Target="https://docs.google.com/document/d/1JRNoVd4qSxbnL45OEyIoWl-WdZxn5QcbB57FXlm4YA0" TargetMode="External"/><Relationship Id="rId2991" Type="http://schemas.openxmlformats.org/officeDocument/2006/relationships/hyperlink" Target="https://docs.google.com/document/d/1xk7TyXzpgwILV5zREkpboJzNZlmrsypSNwJkbj-aFuk/edit" TargetMode="External"/><Relationship Id="rId1661" Type="http://schemas.openxmlformats.org/officeDocument/2006/relationships/hyperlink" Target="https://docs.google.com/document/d/1yLnAz_4i63-oa4uH4HkSYqvLu274rbSx38qNen2OmeM/edit" TargetMode="External"/><Relationship Id="rId2992" Type="http://schemas.openxmlformats.org/officeDocument/2006/relationships/hyperlink" Target="https://docs.google.com/document/d/1HiSol9MY5coJQ0WSQLJ4Y6a1ECMPbTeNoAyCYyzrpU8/edit" TargetMode="External"/><Relationship Id="rId1662" Type="http://schemas.openxmlformats.org/officeDocument/2006/relationships/hyperlink" Target="https://docs.google.com/document/d/1-rutG-WuOPYrb23tDWFEURgWrzGoI3xv8iqzxlJcIKc/edit" TargetMode="External"/><Relationship Id="rId2993" Type="http://schemas.openxmlformats.org/officeDocument/2006/relationships/hyperlink" Target="https://docs.google.com/document/d/1mEFmw6CD8KlQTLNUYgv3NcgFnFqRf3KHaGFAVcTNwm8/edit" TargetMode="External"/><Relationship Id="rId1663" Type="http://schemas.openxmlformats.org/officeDocument/2006/relationships/hyperlink" Target="https://zippo.com/" TargetMode="External"/><Relationship Id="rId2994" Type="http://schemas.openxmlformats.org/officeDocument/2006/relationships/hyperlink" Target="https://www.amazon.com/s/ref=bl_dp_s_web_0?ie=UTF8&amp;search-alias=aps&amp;field-keywords=CJ+Industries" TargetMode="External"/><Relationship Id="rId2148" Type="http://schemas.openxmlformats.org/officeDocument/2006/relationships/hyperlink" Target="https://amzn.to/4pwT0un" TargetMode="External"/><Relationship Id="rId2149" Type="http://schemas.openxmlformats.org/officeDocument/2006/relationships/hyperlink" Target="https://docs.google.com/document/d/1n3PzlLwTUny9dQoVSUfHYloOYkvZilLK9wkVbbQZkDw" TargetMode="External"/><Relationship Id="rId3479" Type="http://schemas.openxmlformats.org/officeDocument/2006/relationships/hyperlink" Target="https://docs.google.com/document/d/1wk_Ktx-sbeiqS8Kvr7itq9oiPwybTZt1_Vyx1eSg1uo/edit" TargetMode="External"/><Relationship Id="rId3470" Type="http://schemas.openxmlformats.org/officeDocument/2006/relationships/hyperlink" Target="https://docs.google.com/document/d/1PLkbg4yuL6tWLGt3fza8XMAT_wH3qIa6d3difvyiWF0/edit" TargetMode="External"/><Relationship Id="rId2140" Type="http://schemas.openxmlformats.org/officeDocument/2006/relationships/hyperlink" Target="https://docs.google.com/document/d/1MTr5b_U1DbEKIdkvWGiCi_IveikSPYaAdQQmBaYla7Q" TargetMode="External"/><Relationship Id="rId3472" Type="http://schemas.openxmlformats.org/officeDocument/2006/relationships/hyperlink" Target="https://m.media-amazon.com/images/I/61w1n9p2R0L._AC_SL1500_.jpg" TargetMode="External"/><Relationship Id="rId2141" Type="http://schemas.openxmlformats.org/officeDocument/2006/relationships/hyperlink" Target="https://docs.google.com/document/d/1yj8LoQLtnOf2RVIhYpJuvDDmHc0JQ0vA1QzpTGL7QZI/edit" TargetMode="External"/><Relationship Id="rId3471" Type="http://schemas.openxmlformats.org/officeDocument/2006/relationships/hyperlink" Target="https://www.amazon.com/stores/Shark/page/260F9B11-06D9-4F5D-953C-0FCE37C48DA8?lp_asin=B00JH98GR4&amp;ref_=ast_bln&amp;store_ref=bl_ast_dp_brandLogo_sto" TargetMode="External"/><Relationship Id="rId2142" Type="http://schemas.openxmlformats.org/officeDocument/2006/relationships/hyperlink" Target="https://docs.google.com/document/d/1BqRj11XmpY9cuAaH3mctk6UT9QH-2mfBTn8GzyQ5ozQ/edit" TargetMode="External"/><Relationship Id="rId3474" Type="http://schemas.openxmlformats.org/officeDocument/2006/relationships/hyperlink" Target="https://amzn.to/4rAOLiH" TargetMode="External"/><Relationship Id="rId2143" Type="http://schemas.openxmlformats.org/officeDocument/2006/relationships/hyperlink" Target="https://docs.google.com/document/d/1OoyFvQn-MeFQK9EpXah7F9dFfTbinqgPPGJ_bktHqB4/edit" TargetMode="External"/><Relationship Id="rId3473" Type="http://schemas.openxmlformats.org/officeDocument/2006/relationships/hyperlink" Target="https://www.amazon.com/Dyson-Animal-Upright-Vacuum-Nickel/dp/B0B75Q388N/ref=sr_1_1_sspa?crid=H1M86LY2XQ61&amp;dib=eyJ2IjoiMSJ9.5W3_Du3FH_51UpDno3bn5TY2YXcv5KYMnlegk-8_9j4aBiZeV-GJMXWsCc58NofF8mXYbcYPMk43dF9kGj6jWKRJVWFWlA5luFB_vtPr0Kko8OTZEbRuTxa3Vk3IngMVPZYGpEHCx9S4JtfbWMyDSZ9wadTD4OzuZOKpQtw57TGh8H-QD1kXZ4GEhwpHO_7oH1vQiuG0lGBQSkFNbabhipt81dvmCr26hJbhvwfRs6A.hdW2x_9n8fAL4P9HglCZraPvc59qxx1NL9120WkiN-M&amp;dib_tag=se&amp;keywords=Dyson%2BBall%2BAnimal%2B3&amp;qid=1764496959&amp;sprefix=dyson%2Bball%2Banimal%2B3%2Caps%2C409&amp;sr=8-1-spons&amp;sp_csd=d2lkZ2V0TmFtZT1zcF9hdGY&amp;th=1" TargetMode="External"/><Relationship Id="rId2144" Type="http://schemas.openxmlformats.org/officeDocument/2006/relationships/hyperlink" Target="https://docs.google.com/document/d/1NXGFQADKTGLD4KmFofzR04wUk8t50uIPr7RK_ZZ-UFk/edit" TargetMode="External"/><Relationship Id="rId3476" Type="http://schemas.openxmlformats.org/officeDocument/2006/relationships/hyperlink" Target="https://docs.google.com/document/d/1y7tSPtiF8Pn0JeATLpZcVgD9YZfiuI-BB-XKBRSms6Q/edit" TargetMode="External"/><Relationship Id="rId2145" Type="http://schemas.openxmlformats.org/officeDocument/2006/relationships/hyperlink" Target="https://www.amazon.com/Veto/b/ref=bl_dp_s_web_20056643011?ie=UTF8&amp;node=20056643011&amp;field-lbr_brands_browse-bin=Veto" TargetMode="External"/><Relationship Id="rId3475" Type="http://schemas.openxmlformats.org/officeDocument/2006/relationships/hyperlink" Target="https://docs.google.com/document/d/18neNl-5jhQNA98hGz0bYBLVDhmWnLW1bQxzZFNZ73ws" TargetMode="External"/><Relationship Id="rId2146" Type="http://schemas.openxmlformats.org/officeDocument/2006/relationships/hyperlink" Target="https://m.media-amazon.com/images/I/81RPOquTcpL._AC_SL1500_.jpg" TargetMode="External"/><Relationship Id="rId3478" Type="http://schemas.openxmlformats.org/officeDocument/2006/relationships/hyperlink" Target="https://docs.google.com/document/d/1G9yVUud_Xd8S7g8QYnvOhZ2o8i5eJ82By2NZhslUfQw/edit" TargetMode="External"/><Relationship Id="rId2147" Type="http://schemas.openxmlformats.org/officeDocument/2006/relationships/hyperlink" Target="https://www.amazon.com/Occidental-Leather-5035-LG-Ranger/dp/B00HGASZ3Q/ref=sr_1_1?crid=29N46DX3970B4&amp;dib=eyJ2IjoiMSJ9.UJJkh2IUiQMJbYDADgBNbn6GSWCcHyWSYjVX8J0avKsM1YJItG2hlC9CwUViDYkoKMd87rFN1Ur7E6ECcTe_McnYLE4BTRIndfGvhGfit42jkcTwSdoKzIKLE7nq7FymJ5Lr0Qe-6erLGHWBRaNcljUZtHo3peVcM3uM8Qouj6HPeUjPdiJQI-lFToZv594itrSPalxXXQ9ivOq_6Iz4QhG0BAD3xrCgsnqixD8sWxzBSwhNU8bWEjNqPV5mHE1OvXT_2WDqLf23WISTDv0ooClHITHpVwEv3uamLPUa8fM.3GsqR27rqMigiZbwZvddTqC8_6-e6fSi6SGaWHJNcqs&amp;dib_tag=se&amp;keywords=occidental%2Bleather%2Btool%2Bbelt&amp;linkCode=ll2&amp;linkId=03f3c1d39524aba434bcf041a53c6a38&amp;qid=1758266412&amp;sprefix=Occidental%2Bleather%2Caps%2C155&amp;sr=8-1&amp;th=1" TargetMode="External"/><Relationship Id="rId3477" Type="http://schemas.openxmlformats.org/officeDocument/2006/relationships/hyperlink" Target="https://docs.google.com/document/d/10XVtN25vvDx60dMzopR5naPiGfm0WT3KeXThS5p2r9A/edit" TargetMode="External"/><Relationship Id="rId2137" Type="http://schemas.openxmlformats.org/officeDocument/2006/relationships/hyperlink" Target="https://m.media-amazon.com/images/I/51RKjpw7xtL._AC_SL1000_.jpg" TargetMode="External"/><Relationship Id="rId3469" Type="http://schemas.openxmlformats.org/officeDocument/2006/relationships/hyperlink" Target="https://docs.google.com/document/d/17Sgux2oNdseNqnMYrF0C_5c6tVSODzR4-f4xOpeEqKY/edit" TargetMode="External"/><Relationship Id="rId2138" Type="http://schemas.openxmlformats.org/officeDocument/2006/relationships/hyperlink" Target="https://www.amazon.com/VETO-PRO-PAC-TECH-MCT-Tool/dp/B01CENNFYS/ref=sr_1_5?crid=2U3Q414X06QZA&amp;dib=eyJ2IjoiMSJ9.nQqzVzUTzzskf13kPCYPqXQupsrUTBQIysYZ0OL7Acko6XZb5xnT1I3OrVPmsFot1WHzQE3A6yrTK75gX3Hl96bydiN6VutvA0cbcggRZ5cVT5tv625UYmE6MeVJn5kcXqxha51vCUHkwnqzrPGilASPFqqO2jbq9T0ume8WTwCu4QxbsToWPDMITIHNUDrGF9PIYU4o8PryFQhcpOoBM_0M1a1ap9_tPRiaamhwMkWsCwgc_X9CQH9P1FQJrKEY0kyFKcuRXOJxIUANMiZKqN4yuulhmnoyJ6-PFirG_Y8.RKAF52L5yD6Oo6sHg398LGLmHsXVlmttRUNU0jXuuWY&amp;dib_tag=se&amp;keywords=veto%2Bpro%2Bpac%2Bbackpack&amp;linkCode=ll2&amp;linkId=c7504a0d8dbd83c5c6fd701bf178309b&amp;qid=1758266360&amp;sprefix=Veto%2BPro%2BPac%2Caps%2C102&amp;sr=8-5&amp;th=1" TargetMode="External"/><Relationship Id="rId3468" Type="http://schemas.openxmlformats.org/officeDocument/2006/relationships/hyperlink" Target="https://docs.google.com/document/d/1J1bo2Zqr6gdSvxFE8KxEh2RWi9nOVtT_aTWvkWS54zo/edit" TargetMode="External"/><Relationship Id="rId2139" Type="http://schemas.openxmlformats.org/officeDocument/2006/relationships/hyperlink" Target="https://amzn.to/48llkK3" TargetMode="External"/><Relationship Id="rId3461" Type="http://schemas.openxmlformats.org/officeDocument/2006/relationships/hyperlink" Target="https://docs.google.com/document/d/1sz9h4Om-IIs9ivBdFXDR2t1cjBb9z0BI8PI7FSM-FQI/edit" TargetMode="External"/><Relationship Id="rId2130" Type="http://schemas.openxmlformats.org/officeDocument/2006/relationships/hyperlink" Target="https://amzn.to/41Zz5dw" TargetMode="External"/><Relationship Id="rId3460" Type="http://schemas.openxmlformats.org/officeDocument/2006/relationships/hyperlink" Target="https://docs.google.com/document/d/12yy4CXNsvJSGX3Cky_Hq4dnLugpDX-esiMM5rIjwB3o/edit" TargetMode="External"/><Relationship Id="rId2131" Type="http://schemas.openxmlformats.org/officeDocument/2006/relationships/hyperlink" Target="https://docs.google.com/document/d/1ZjrEJrUqxVD53mlQuAu20mQnpugDp5Mz47rY4bCq4hs" TargetMode="External"/><Relationship Id="rId3463" Type="http://schemas.openxmlformats.org/officeDocument/2006/relationships/hyperlink" Target="https://m.media-amazon.com/images/I/71HMTZ9dqRL._SL1500_.jpg" TargetMode="External"/><Relationship Id="rId2132" Type="http://schemas.openxmlformats.org/officeDocument/2006/relationships/hyperlink" Target="https://docs.google.com/document/d/1T8yszlprFh4F0JnYeZtfzJAbRWD_SMqzhbVxDxCC2lI/edit" TargetMode="External"/><Relationship Id="rId3462" Type="http://schemas.openxmlformats.org/officeDocument/2006/relationships/hyperlink" Target="https://www.amazon.com/stores/OreckCommercial/page/40964508-B8DF-4299-8992-CC968FD4BCF9?lp_asin=B001NDNV18&amp;ref_=ast_bln&amp;store_ref=bl_ast_dp_brandLogo_sto" TargetMode="External"/><Relationship Id="rId2133" Type="http://schemas.openxmlformats.org/officeDocument/2006/relationships/hyperlink" Target="https://docs.google.com/document/d/1ysJFAlGoxojv9Nm6fs2pSK2tErjm4NwjYF35TiGlVwk/edit" TargetMode="External"/><Relationship Id="rId3465" Type="http://schemas.openxmlformats.org/officeDocument/2006/relationships/hyperlink" Target="https://amzn.to/4pCxROy" TargetMode="External"/><Relationship Id="rId2134" Type="http://schemas.openxmlformats.org/officeDocument/2006/relationships/hyperlink" Target="https://docs.google.com/document/d/15mKXwUevy25TpCA1SrUDoD8JP8h9esUR6Nkqt3DWwT0/edit" TargetMode="External"/><Relationship Id="rId3464" Type="http://schemas.openxmlformats.org/officeDocument/2006/relationships/hyperlink" Target="https://www.amazon.com/Shark-Navigator-Professional-Anti-Allergy-NV360/dp/B00JH98GR4/ref=sr_1_1?crid=GBBV0DWOOSNA&amp;dib=eyJ2IjoiMSJ9.o0Cp6GKAVCeyivcBqaeZkg9G2Por9s5WXD3AqSlp90730jyHaG3XwXKYXWuUEgxjHA6Y6uX43I9aWFSJneK7DJwVvhTlImrFmW-YTklCbZlqjcAGXbz9pHqyLN1CjB9ZbY03aiGqnEaZmxZrIpEDgjBfuJervpCJlOtI3zolJnUFeE1GXB40ek4Jvl8oYacv0y7VgnIMc0DWP6tCZdydmRr9K51fVQOHSUe3ElhofdE.ibRxfvmqed6_9NgYH-ljIrFc4Q06JRGsp6HPFaH7Zz8&amp;dib_tag=se&amp;keywords=Shark%2BNavigator&amp;qid=1764496923&amp;sprefix=shark%2Bnavigator%2Caps%2C410&amp;sr=8-1&amp;th=1" TargetMode="External"/><Relationship Id="rId2135" Type="http://schemas.openxmlformats.org/officeDocument/2006/relationships/hyperlink" Target="https://docs.google.com/document/d/1MU7UGqGahnmzxC-uUcaOYCW9T3FP8JKGrCWq7pk5j-Y/edit" TargetMode="External"/><Relationship Id="rId3467" Type="http://schemas.openxmlformats.org/officeDocument/2006/relationships/hyperlink" Target="https://docs.google.com/document/d/1L8hoWukyxm9Xv75CjrcRkE4NVVTQLCgIsKVR3AbPxAI/edit" TargetMode="External"/><Relationship Id="rId2136" Type="http://schemas.openxmlformats.org/officeDocument/2006/relationships/hyperlink" Target="https://www.amazon.com/stores/Zojirushi/page/4D091DFE-7D4F-4118-A704-C389FBA53C4E?is_byline_deeplink=true&amp;deeplink=9244C424-A896-4E92-9191-CA01FD36A95A&amp;redirect_store_id=4D091DFE-7D4F-4118-A704-C389FBA53C4E&amp;lp_asin=B00HYOGUM2&amp;ref_=ast_bln&amp;store_ref=bl_ast_dp_brandLogo_sto" TargetMode="External"/><Relationship Id="rId3466" Type="http://schemas.openxmlformats.org/officeDocument/2006/relationships/hyperlink" Target="https://docs.google.com/document/d/1wctY26X-r5ie6Hi4wV8Nv-aiZpOjQgODsnyf-3nUfBM" TargetMode="External"/><Relationship Id="rId3490" Type="http://schemas.openxmlformats.org/officeDocument/2006/relationships/hyperlink" Target="https://m.media-amazon.com/images/I/71YAvCSXdkL._AC_SL1500_.jpg" TargetMode="External"/><Relationship Id="rId2160" Type="http://schemas.openxmlformats.org/officeDocument/2006/relationships/hyperlink" Target="https://docs.google.com/document/d/1BqeOgwF1rOViRz0_-jz0SGFnDkHLG_-9oE_q_hrhoD4/edit" TargetMode="External"/><Relationship Id="rId3492" Type="http://schemas.openxmlformats.org/officeDocument/2006/relationships/hyperlink" Target="https://amzn.to/4ryEEuO" TargetMode="External"/><Relationship Id="rId2161" Type="http://schemas.openxmlformats.org/officeDocument/2006/relationships/hyperlink" Target="https://docs.google.com/document/d/1ov-8-dPoOsNboTUWR4Oq6wownJVx-sEDrqHnzBlZPXQ/edit" TargetMode="External"/><Relationship Id="rId3491" Type="http://schemas.openxmlformats.org/officeDocument/2006/relationships/hyperlink" Target="https://www.amazon.com/Hoover-Commercial-CH54115-Hard-Bagged-Intellibelt/dp/B00YPJ85LS/ref=sr_1_3?crid=30Y6U6ZE94LCD&amp;dib=eyJ2IjoiMSJ9.wrEcYl1Iky2vox3qLUxAIJQbQyY89nPd7MqqtWZlyr50B3fbOpa8rPQSlKelhtqXMDH3H30kdnmCcOAzSIMahURZP--_lZK1dtjD8RG36cY1nqjl6k19HYJT69y-69By0pxz25Xx1QOWefR-_Iuc6mJd2CHH90u-0qf1GzHSs2xXpxDAg4ievPdcvYMqZ6ZcRXck4c_ohamNXiz1P8Oz41fHAn_hEh_xRdMGXp4tUXI.DcPsaFQJBvQgJFZ_jRH8ImBXNR7naDflDiXQeLBcqHg&amp;dib_tag=se&amp;keywords=Hoover%2BHushTone&amp;qid=1764497037&amp;sprefix=hoover%2Bhushtone%2Caps%2C388&amp;sr=8-3&amp;th=1" TargetMode="External"/><Relationship Id="rId2162" Type="http://schemas.openxmlformats.org/officeDocument/2006/relationships/hyperlink" Target="https://docs.google.com/document/d/1C6ddGeWehJXxx6sc2ZozedjQeHf1Qz-Qb1ySeHOzEF4/edit" TargetMode="External"/><Relationship Id="rId3494" Type="http://schemas.openxmlformats.org/officeDocument/2006/relationships/hyperlink" Target="https://docs.google.com/document/d/1AWT4dLTBDzk1rfC6iv_VwYRvhK2qnAg3I75o-EhcGuw/edit" TargetMode="External"/><Relationship Id="rId2163" Type="http://schemas.openxmlformats.org/officeDocument/2006/relationships/hyperlink" Target="https://www.amazon.com/stores/Wera/page/A761CEE8-FEA0-4B25-86C4-D87C331E24B6?lp_asin=B009ODV0OE&amp;ref_=ast_bln&amp;store_ref=bl_ast_dp_brandLogo_sto" TargetMode="External"/><Relationship Id="rId3493" Type="http://schemas.openxmlformats.org/officeDocument/2006/relationships/hyperlink" Target="https://docs.google.com/document/d/1IuO3hR2-pHT41L2VuyBKFfenZ7D8rSWOjnaciHwRa20" TargetMode="External"/><Relationship Id="rId2164" Type="http://schemas.openxmlformats.org/officeDocument/2006/relationships/hyperlink" Target="https://m.media-amazon.com/images/I/51xAbVmshZL._AC_SL1500_.jpg" TargetMode="External"/><Relationship Id="rId3496" Type="http://schemas.openxmlformats.org/officeDocument/2006/relationships/hyperlink" Target="https://docs.google.com/document/d/1RwIbnv-zIr3WAVwHDqTIDd5zRDSmUHU4Pd38fWYYoz8/edit" TargetMode="External"/><Relationship Id="rId2165" Type="http://schemas.openxmlformats.org/officeDocument/2006/relationships/hyperlink" Target="https://www.amazon.com/WeatherTech-Custom-FloorLiner-2017-2019-Honda/dp/B07RX43393/ref=sr_1_1_sspa?crid=13FVD8GZ49Y5U&amp;dib=eyJ2IjoiMSJ9.qHTBVl9tp8GlmlWzR_iaCSK570LX8RT6G8xbD2RV4pcAoj4VUcUkONXGXmtOwEYwzOjXSDh3LcowYNiGhdwtuItEYcoYkJaPDBECmcCsZrrdU3-xom1KbKuxJpMVrbQut8m-VLiQDiGBm4ClahU9NT_qVCPoNXH89PuIBlo_eOXzvDDhTCNeNASKuY2cylcgBEIeF3rRAn1AL6I6Nabpu2qPsnO-LP93xThWSWsbCm7s4XVNV2UockwKvU9X5cUv1aREoOmu-_GCYBYUycexOTRf_rlL1bYQEswLyC3RpBw.xvAGkHTv0JL1gCPbDYfw-Or72X_wIUXID6sGrC5sOBs&amp;dib_tag=se&amp;keywords=weathertech%2Bfloor%2Bmats&amp;linkCode=ll2&amp;linkId=cb22486062a35a9d3376d23f934854e3&amp;qid=1758266503&amp;sprefix=WeatherTech%2Caps%2C125&amp;sr=8-1-spons&amp;sp_csd=d2lkZ2V0TmFtZT1zcF9hdGY&amp;th=1" TargetMode="External"/><Relationship Id="rId3495" Type="http://schemas.openxmlformats.org/officeDocument/2006/relationships/hyperlink" Target="https://docs.google.com/document/d/1ooM474f-XMGZl7UqE12hSyE577qNnSQWRXbhWfz1cpE/edit" TargetMode="External"/><Relationship Id="rId2166" Type="http://schemas.openxmlformats.org/officeDocument/2006/relationships/hyperlink" Target="https://amzn.to/46ucKpV" TargetMode="External"/><Relationship Id="rId3498" Type="http://schemas.openxmlformats.org/officeDocument/2006/relationships/hyperlink" Target="https://m.media-amazon.com/images/I/51G9AKs8POL._SL1000_.jpg" TargetMode="External"/><Relationship Id="rId2167" Type="http://schemas.openxmlformats.org/officeDocument/2006/relationships/hyperlink" Target="https://docs.google.com/document/d/1ZIC4HWX2M5_jjDEiOImxlerLDXj79Oz8r9g0wrhCY3Y" TargetMode="External"/><Relationship Id="rId3497" Type="http://schemas.openxmlformats.org/officeDocument/2006/relationships/hyperlink" Target="https://www.amazon.com/stores/HooverCommercial/page/F7CA26C8-DB86-4369-8780-78FBA92B4CA9?lp_asin=B00YPJ85LS&amp;ref_=ast_bln&amp;store_ref=bl_ast_dp_brandLogo_sto" TargetMode="External"/><Relationship Id="rId2168" Type="http://schemas.openxmlformats.org/officeDocument/2006/relationships/hyperlink" Target="https://docs.google.com/document/d/1342zg8YGIQqLSNRWqojxe3yT9A5EECqbCjAdE4BtEl0/edit" TargetMode="External"/><Relationship Id="rId2169" Type="http://schemas.openxmlformats.org/officeDocument/2006/relationships/hyperlink" Target="https://docs.google.com/document/d/1gZw1EoEQ6S7WNGS-3FtCeVoIbXnTustbEc339Sh8lhM/edit" TargetMode="External"/><Relationship Id="rId3499" Type="http://schemas.openxmlformats.org/officeDocument/2006/relationships/hyperlink" Target="https://www.amazon.com/Sanitaire-Tradition-Upright-Commercial-SC679K/dp/B084T6M9DX/ref=sr_1_4?crid=2J5WM04NUBVSN&amp;dib=eyJ2IjoiMSJ9.43G2mJINC5TC1mX13ZYm_y4Nu0AhMsLS5lhzx8dddbLJAsz5LWxMMwGd5MiaXGripdIFYTra4WZhSi_v5bcJlnoe5Dqx6HxmZMnsjHt57CelMP5dJJdYooFhac60s7XY4quFugwrcHKBYeKtrV9eBniyo0Ew0Bk84-Zoxht-MGWqwA9rw-avMdizHsJ22o-LFOKKyiHFKUaA2taryHpuIEgLz1SbATWVpcdmg7Tx8WQ.zIUw4_A-aWQriS63Ws9v6DkY2Lp1WBsEA7HMRvc8J6I&amp;dib_tag=se&amp;keywords=Sanitaire+Tradition&amp;qid=1764497119&amp;sprefix=sanitaire+tradition%2Caps%2C378&amp;sr=8-4" TargetMode="External"/><Relationship Id="rId2159" Type="http://schemas.openxmlformats.org/officeDocument/2006/relationships/hyperlink" Target="https://docs.google.com/document/d/1Jr1bvXEYLduGqRTm0QWgVTZGU9gyDyFqz3AjkS-sXAE/edit" TargetMode="External"/><Relationship Id="rId3481" Type="http://schemas.openxmlformats.org/officeDocument/2006/relationships/hyperlink" Target="https://m.media-amazon.com/images/I/61obMXu972L._AC_SL1500_.jpg" TargetMode="External"/><Relationship Id="rId2150" Type="http://schemas.openxmlformats.org/officeDocument/2006/relationships/hyperlink" Target="https://docs.google.com/document/d/12OLniGQYlB4v5cyEmLDt8HIE3jKwUAIVSZI-CXNvjWo/edit" TargetMode="External"/><Relationship Id="rId3480" Type="http://schemas.openxmlformats.org/officeDocument/2006/relationships/hyperlink" Target="https://www.amazon.com/stores/Dyson/page/6E6D08F3-8F26-4243-B63A-6E50F0E65725?lp_asin=B0B75Q388N&amp;ref_=ast_bln&amp;store_ref=bl_ast_dp_brandLogo_sto" TargetMode="External"/><Relationship Id="rId2151" Type="http://schemas.openxmlformats.org/officeDocument/2006/relationships/hyperlink" Target="https://docs.google.com/document/d/1o9aXd3zi8qaoeEIML3z_uKxwOBam9E4gJKAHFllKc50/edit" TargetMode="External"/><Relationship Id="rId3483" Type="http://schemas.openxmlformats.org/officeDocument/2006/relationships/hyperlink" Target="https://www.amazon.com/Commercial-PowerForce-Lightweight-Industrial-BGU1451T/dp/B00LIRG242/ref=sr_1_7?crid=2S08YNCIYTF1S&amp;dib=eyJ2IjoiMSJ9.4ohhlhqjt7VdU7vV1gwz-4SPcGiWSSU900YN4SburD8bhHhG9TCh0Jel77jZpmumgI_1KhgFiokeMNt1oG1WS0SxZI3uIyQynCJRIg0aulgPyCu1WfHQQYW26guwZiW9BYvb25WHIh3CeXYw2wtFXqen5fZ0K6cO4jEeYFxqagcL8Em_IXS1LsslpzqAmDy-dTjo8DNOTmniOJuprmYzpMxluB_4pReLpVTNK2D4z-PnOdLXcs-VKP0PUxZBjJXY9oQG2fMsV2zSpyKx46F2-rr3lI-gYyXL85x-7gmMT3U.44T_Q3YZpKIqxsVqDNkpFad-gdz2foLjWch3B0Nmal0&amp;dib_tag=se&amp;keywords=Bissell+BigGreen&amp;qid=1764496995&amp;sprefix=bissell+biggreen%2Caps%2C453&amp;sr=8-7" TargetMode="External"/><Relationship Id="rId2152" Type="http://schemas.openxmlformats.org/officeDocument/2006/relationships/hyperlink" Target="https://docs.google.com/document/d/1szjH-bB_0rkd1jeS4PHEJSPDJ76hK3HRIk_dm0wLH10/edit" TargetMode="External"/><Relationship Id="rId3482" Type="http://schemas.openxmlformats.org/officeDocument/2006/relationships/hyperlink" Target="https://www.amazon.com/Commercial-PowerForce-Lightweight-Industrial-BGU1451T/dp/B00LIRG242/ref=sr_1_7?crid=2S08YNCIYTF1S&amp;dib=eyJ2IjoiMSJ9.4ohhlhqjt7VdU7vV1gwz-4SPcGiWSSU900YN4SburD8bhHhG9TCh0Jel77jZpmumgI_1KhgFiokeMNt1oG1WS0SxZI3uIyQynCJRIg0aulgPyCu1WfHQQYW26guwZiW9BYvb25WHIh3CeXYw2wtFXqen5fZ0K6cO4jEeYFxqagcL8Em_IXS1LsslpzqAmDy-dTjo8DNOTmniOJuprmYzpMxluB_4pReLpVTNK2D4z-PnOdLXcs-VKP0PUxZBjJXY9oQG2fMsV2zSpyKx46F2-rr3lI-gYyXL85x-7gmMT3U.44T_Q3YZpKIqxsVqDNkpFad-gdz2foLjWch3B0Nmal0&amp;dib_tag=se&amp;keywords=Bissell+BigGreen&amp;qid=1764496995&amp;sprefix=bissell+biggreen%2Caps%2C453&amp;sr=8-7" TargetMode="External"/><Relationship Id="rId2153" Type="http://schemas.openxmlformats.org/officeDocument/2006/relationships/hyperlink" Target="https://docs.google.com/document/d/1Mk7gAuyd2ubYDZgOQvXyF42dPRm3vP3d8CXJXMFi8bA/edit" TargetMode="External"/><Relationship Id="rId3485" Type="http://schemas.openxmlformats.org/officeDocument/2006/relationships/hyperlink" Target="https://docs.google.com/document/d/1qKQ-LgHbUXqY9NnKdjaaHDculyXLQt3Ruuz0GarPSl8/edit" TargetMode="External"/><Relationship Id="rId2154" Type="http://schemas.openxmlformats.org/officeDocument/2006/relationships/hyperlink" Target="https://www.amazon.com/stores/OccidentalLeather/page/2DFB49CD-0574-4093-BC4B-A874F11D535A?lp_asin=B00HGASZ3Q&amp;ref_=ast_bln&amp;store_ref=bl_ast_dp_brandLogo_sto" TargetMode="External"/><Relationship Id="rId3484" Type="http://schemas.openxmlformats.org/officeDocument/2006/relationships/hyperlink" Target="https://docs.google.com/document/d/16Ogdmw3vNVLHHQNBpMtRqZiYhp05_1TSxuzXmU7sbiY" TargetMode="External"/><Relationship Id="rId2155" Type="http://schemas.openxmlformats.org/officeDocument/2006/relationships/hyperlink" Target="https://m.media-amazon.com/images/I/61GZDAo7ElL._AC_SL1500_.jpg" TargetMode="External"/><Relationship Id="rId3487" Type="http://schemas.openxmlformats.org/officeDocument/2006/relationships/hyperlink" Target="https://docs.google.com/document/d/1aXVdmT394c06e5rvFR1rrOKsvcHBUv_lR_SUwLOHIu4/edit" TargetMode="External"/><Relationship Id="rId2156" Type="http://schemas.openxmlformats.org/officeDocument/2006/relationships/hyperlink" Target="https://www.amazon.com/Wera-Tools-05073593001-SPKL-Multi/dp/B009ODV0OE/ref=sr_1_1?crid=4QJSYU7N3QUR&amp;dib=eyJ2IjoiMSJ9.Fept7OYd5E6PBE42AkHaRMgcs4o9CNIP5McKiwdu_fUjaYfWxf--AMtwq2hEAUi0MZ6o9AQ74sbxK_I-rTbEl2V4DCtlUZTQ6jfWZsiOB0U1SArSndvpbi85M62YggCeAudZY6WSSRYzXXAAZ_W0umgUJ7GMwI6XmDB7CQp1nxlS0BH8T5vL-ZLGXBPg9d2zSNpyoYON4KN887W_8xrSeOor6_AMx4jEdmhxYZ5VnfuuE6VkqdN1H8MdaeBZ_1NYOwk_lyDZN845CA3OPjJHwSM0K9ysLMtiT9ZMYhlNTgA.zfM8INKOX_AyNV_Ot0LE-GnVyvW8g7j_IHihlGz7Z6E&amp;dib_tag=se&amp;keywords=%22Wera%22%2BAllen%2BWrench%2BSets&amp;linkCode=ll2&amp;linkId=d8e91d3249c59d7ed6d239d363e9aaea&amp;qid=1758266459&amp;sprefix=wera%2Ballen%2Bwrench%2Bsets%2Caps%2C107&amp;sr=8-1&amp;th=1" TargetMode="External"/><Relationship Id="rId3486" Type="http://schemas.openxmlformats.org/officeDocument/2006/relationships/hyperlink" Target="https://docs.google.com/document/d/1xH2lkO_T8XD3WwG5PVve8KGTA2l6toMGHkaDVPt3jHU/edit" TargetMode="External"/><Relationship Id="rId2157" Type="http://schemas.openxmlformats.org/officeDocument/2006/relationships/hyperlink" Target="https://amzn.to/4gPKxyN" TargetMode="External"/><Relationship Id="rId3489" Type="http://schemas.openxmlformats.org/officeDocument/2006/relationships/hyperlink" Target="https://www.amazon.com/stores/BISSELL/page/22DE84A8-19D5-4224-9E34-B0BF39C41659?lp_asin=B00LIRG242&amp;ref_=ast_bln&amp;store_ref=bl_ast_dp_brandLogo_sto" TargetMode="External"/><Relationship Id="rId2158" Type="http://schemas.openxmlformats.org/officeDocument/2006/relationships/hyperlink" Target="https://docs.google.com/document/d/1yDICpx00bXPVWkkdqFoes6DtHi2UTvqtlJChekqdbi4" TargetMode="External"/><Relationship Id="rId3488" Type="http://schemas.openxmlformats.org/officeDocument/2006/relationships/hyperlink" Target="https://docs.google.com/document/d/1eRdz1gTHGBAPgqpI7lJjCuk0XytXw7TuhBLNItNJvGY/edit" TargetMode="External"/><Relationship Id="rId2104" Type="http://schemas.openxmlformats.org/officeDocument/2006/relationships/hyperlink" Target="https://www.amazon.com/gp/aw/d/B09YS7WCM7/?_encoding=UTF8&amp;pd_rd_plhdr=t&amp;aaxitk=eea0f1e72c0fbaa4d2f44cb1fa9a4d28&amp;hsa_cr_id=0&amp;qid=1758266055&amp;sr=1-1-9e67e56a-6f64-441f-a281-df67fc737124&amp;ref_=sbx_be_s_sparkle_dlcd_asin_0_img&amp;pd_rd_w=y4dMm&amp;content-id=amzn1.sym.9f2b2b9e-47e9-4764-a4dc-2be2f6fca36d%3Aamzn1.sym.9f2b2b9e-47e9-4764-a4dc-2be2f6fca36d&amp;pf_rd_p=9f2b2b9e-47e9-4764-a4dc-2be2f6fca36d&amp;pf_rd_r=VCS853PFTYMYJJK3P589&amp;pd_rd_wg=ZUO4i&amp;pd_rd_r=9a5b2600-2d42-44e3-970e-8c15c7761c28&amp;th=1" TargetMode="External"/><Relationship Id="rId3436" Type="http://schemas.openxmlformats.org/officeDocument/2006/relationships/hyperlink" Target="https://m.media-amazon.com/images/I/71sTpHPZsTL._AC_SL1500_.jpg" TargetMode="External"/><Relationship Id="rId2105" Type="http://schemas.openxmlformats.org/officeDocument/2006/relationships/hyperlink" Target="https://amzn.to/4gBS6sK" TargetMode="External"/><Relationship Id="rId3435" Type="http://schemas.openxmlformats.org/officeDocument/2006/relationships/hyperlink" Target="https://m.media-amazon.com/images/I/71sTpHPZsTL._AC_SL1500_.jpg" TargetMode="External"/><Relationship Id="rId2106" Type="http://schemas.openxmlformats.org/officeDocument/2006/relationships/hyperlink" Target="https://docs.google.com/document/d/1x-KbQNz4VzkTXgaB0Ioe8XQpYR3Pjg-qleYgs6cePKo" TargetMode="External"/><Relationship Id="rId3438" Type="http://schemas.openxmlformats.org/officeDocument/2006/relationships/hyperlink" Target="https://amzn.to/48bVIz3" TargetMode="External"/><Relationship Id="rId2107" Type="http://schemas.openxmlformats.org/officeDocument/2006/relationships/hyperlink" Target="https://docs.google.com/document/d/1Dj3On5hzxb5dYga0owI3tqE6ENF0bOu1hXJxCe0L97Y/edit" TargetMode="External"/><Relationship Id="rId3437" Type="http://schemas.openxmlformats.org/officeDocument/2006/relationships/hyperlink" Target="https://www.amazon.com/Miele-Classic-Suction-Canister-Graphite/dp/B07P97CD5T/ref=sr_1_3?crid=39JS4YRMSB9X5&amp;dib=eyJ2IjoiMSJ9.-vvo1ES0d9b_AZejkMFXrA9nzeCwZoMWM-k5gsjQeLIiD7cghXurH4z-OYrjppj9sg5NLxKeQfiwsP6ZDLgE66hq8ahkvV6li7nI5U3oDsMdB2oyUqcCIIAHTm0CcT2A9x06yZq5FNX8Y9uINl9QLjwAHAJaTh3D_LyBUrIW4exGjWJM4nlXpKQmPaaiGiu7DCNvNLitXosCCFsT9TiFkfbDCXYQc6kmaIBoGHjYixw.v52WLZh0pMrrX3-GlFckdRXpOrU7XRLmb_zNFxPkouc&amp;dib_tag=se&amp;keywords=Miele+Classic+C1&amp;qid=1764492958&amp;sprefix=%2Caps%2C346&amp;sr=8-3" TargetMode="External"/><Relationship Id="rId2108" Type="http://schemas.openxmlformats.org/officeDocument/2006/relationships/hyperlink" Target="https://docs.google.com/document/d/1ZoFqcJUuSuhAiTfp8fCvNe98S7bd8qS5rj5zDgKVn3k/edit" TargetMode="External"/><Relationship Id="rId2109" Type="http://schemas.openxmlformats.org/officeDocument/2006/relationships/hyperlink" Target="https://docs.google.com/document/d/1-9dpfRhKBWpgNCkwaAKkAMW17U7m9Ocr_87XH5cxnDQ/edit" TargetMode="External"/><Relationship Id="rId3439" Type="http://schemas.openxmlformats.org/officeDocument/2006/relationships/hyperlink" Target="https://docs.google.com/document/d/1OUNK6UWi1S8iKKYbqCThUfl9LG4WogwfwPrH_EUdue4" TargetMode="External"/><Relationship Id="rId3430" Type="http://schemas.openxmlformats.org/officeDocument/2006/relationships/hyperlink" Target="https://docs.google.com/document/d/1fuc5wFR_EL6MlTSS__3uEY0x62NNmMai-IRKbyBVBMc/edit" TargetMode="External"/><Relationship Id="rId2100" Type="http://schemas.openxmlformats.org/officeDocument/2006/relationships/hyperlink" Target="https://docs.google.com/document/d/10DCnkUxbKbLWeQMOd8DRJsKInEMp6UHoxoCVVDip1hU/edit" TargetMode="External"/><Relationship Id="rId3432" Type="http://schemas.openxmlformats.org/officeDocument/2006/relationships/hyperlink" Target="https://docs.google.com/document/d/1wUXP3sOHAr24CoAlKCKGUxxQ_h-EHOzj-nJ3Owul648/edit" TargetMode="External"/><Relationship Id="rId2101" Type="http://schemas.openxmlformats.org/officeDocument/2006/relationships/hyperlink" Target="https://docs.google.com/document/d/1YauI7buNgzLzwmNUEIe9jdJLs33NKikOrvgjmEePvYk/edit" TargetMode="External"/><Relationship Id="rId3431" Type="http://schemas.openxmlformats.org/officeDocument/2006/relationships/hyperlink" Target="https://docs.google.com/document/d/18Rc266MLIyt8aWd9bBndKEm5n0PnzRfTqomqPvS4dBk/edit" TargetMode="External"/><Relationship Id="rId2102" Type="http://schemas.openxmlformats.org/officeDocument/2006/relationships/hyperlink" Target="https://www.amazon.com/stores/BrabantiaUSA/page/803F134C-ACF5-40B9-BDF3-9FDBD45C6A59?is_byline_deeplink=true&amp;deeplink=E3ACB8B9-8484-4090-A9F0-79DADDAE5D0D&amp;redirect_store_id=803F134C-ACF5-40B9-BDF3-9FDBD45C6A59&amp;lp_asin=B003BIFP6C&amp;ref_=ast_bln&amp;store_ref=bl_ast_dp_brandLogo_sto" TargetMode="External"/><Relationship Id="rId3434" Type="http://schemas.openxmlformats.org/officeDocument/2006/relationships/hyperlink" Target="https://www.amazon.com/stores/FJALLRAVENUSALLC/page/4FD4A846-E974-4823-885C-A7F53DB26F23?lp_asin=B0C2QNN31L&amp;ref_=ast_bln&amp;store_ref=bl_ast_dp_brandLogo_sto" TargetMode="External"/><Relationship Id="rId2103" Type="http://schemas.openxmlformats.org/officeDocument/2006/relationships/hyperlink" Target="https://m.media-amazon.com/images/I/51tyRMRqtgL._AC_SL1500_.jpg" TargetMode="External"/><Relationship Id="rId3433" Type="http://schemas.openxmlformats.org/officeDocument/2006/relationships/hyperlink" Target="https://docs.google.com/document/d/1KW-7SB_789I_iUtymA_59RiZ8VAIZ-P_6V_Oep22KaU/edit" TargetMode="External"/><Relationship Id="rId3425" Type="http://schemas.openxmlformats.org/officeDocument/2006/relationships/hyperlink" Target="https://www.amazon.com/stores/Timbuk2/page/F33E93A5-A8ED-4960-89AA-B64E7C65BDFB?lp_asin=B09B32FCVY&amp;ref_=ast_bln&amp;store_ref=bl_ast_dp_brandLogo_sto" TargetMode="External"/><Relationship Id="rId3424" Type="http://schemas.openxmlformats.org/officeDocument/2006/relationships/hyperlink" Target="https://docs.google.com/document/d/1-JBalamk23Va_ns4terCHrercrtJpF3vRzJ4EecuGbE/edit" TargetMode="External"/><Relationship Id="rId3427" Type="http://schemas.openxmlformats.org/officeDocument/2006/relationships/hyperlink" Target="https://www.amazon.com/Fj%C3%A4llr%C3%A4ven-K%C3%A5nken-Unisex-Laptop-Navy/dp/B0C2QNN31L?crid=PWLI4FNUJQBZ&amp;dib=eyJ2IjoiMSJ9.aPozu9DHu6dt7SRmjd3aGIn2glbsFXsF--Z--X1rTiYs7zW-XQBYauvpnHQsrQCXHfgu3aYijiCR3WF77d0wAatR0dihMbugbo8ENzPlAUOdGrAtiz93M7OZv87za584b3pVZKf3A1Eouccj8FDMn0UZh_bOg57wxx_tidOTOLAJijt0ek0m_UdclmyO2GDnyuh-5dxsl_IEDcTifqOQ_BvHrzHFw9LhEoX9_sGsXiv4LP-cYHMBTxfe9ARYvJejSnIt1cHbMgequNrQnaEKgGkHh47DfIvExM56yYDFLjE.ibgrhIwhGoxgIknR_VJV7UyOrHpx-n44mV5v74snp8I&amp;dib_tag=se&amp;keywords=Fjallraven%2BKanken%2BNo.%2B2&amp;qid=1764492047&amp;sprefix=fjallraven%2Bkanken%2Bno.%2B2%2Caps%2C398&amp;sr=8-1&amp;th=1&amp;linkCode=sl1&amp;tag=bifl04-20&amp;linkId=e4564cd72115ec1b7df70efe7e75acbe&amp;language=en_US&amp;ref_=as_li_ss_tl" TargetMode="External"/><Relationship Id="rId3426" Type="http://schemas.openxmlformats.org/officeDocument/2006/relationships/hyperlink" Target="https://m.media-amazon.com/images/I/51EFVMYrC3L._AC_SL1500_.jpg" TargetMode="External"/><Relationship Id="rId3429" Type="http://schemas.openxmlformats.org/officeDocument/2006/relationships/hyperlink" Target="https://docs.google.com/document/d/12s4gQnHdNkNFcQ8slazVKP6npOo9PA_6_m3MOpzOIvE" TargetMode="External"/><Relationship Id="rId3428" Type="http://schemas.openxmlformats.org/officeDocument/2006/relationships/hyperlink" Target="https://amzn.to/48GWW5n" TargetMode="External"/><Relationship Id="rId899" Type="http://schemas.openxmlformats.org/officeDocument/2006/relationships/hyperlink" Target="https://docs.google.com/document/d/1rNiLV109yDY9kG60WwHKLlpuvfWYWYqo6I5FhQfOBl4/edit" TargetMode="External"/><Relationship Id="rId898" Type="http://schemas.openxmlformats.org/officeDocument/2006/relationships/hyperlink" Target="https://docs.google.com/document/d/1uoThhIOoX4_V5nL3MSY1UpiuclsHYoa1xhXZwr2XPVE/edit" TargetMode="External"/><Relationship Id="rId897" Type="http://schemas.openxmlformats.org/officeDocument/2006/relationships/hyperlink" Target="https://docs.google.com/document/d/16713Xh17Sn3OW2q9xJXey02Vr3CmOCylm3wShBpxYSg/edit" TargetMode="External"/><Relationship Id="rId896" Type="http://schemas.openxmlformats.org/officeDocument/2006/relationships/hyperlink" Target="https://docs.google.com/document/d/1uDmrinuiQh1cnOWw0Xo7Yi6qIk4aUdO8AZQn8O4z6ZU" TargetMode="External"/><Relationship Id="rId891" Type="http://schemas.openxmlformats.org/officeDocument/2006/relationships/hyperlink" Target="https://www.amazon.com/Rancilio/b/ref=bl_dp_s_web_20384201011?ie=UTF8&amp;node=20384201011&amp;field-lbr_brands_browse-bin=Rancilio" TargetMode="External"/><Relationship Id="rId890" Type="http://schemas.openxmlformats.org/officeDocument/2006/relationships/hyperlink" Target="https://docs.google.com/document/d/1LWImGGI7AtylDjMuzcUTmgmfZFC5ZzEB-axw8foqJPs/edit" TargetMode="External"/><Relationship Id="rId895" Type="http://schemas.openxmlformats.org/officeDocument/2006/relationships/hyperlink" Target="https://amzn.to/4m1m4YQ" TargetMode="External"/><Relationship Id="rId3421" Type="http://schemas.openxmlformats.org/officeDocument/2006/relationships/hyperlink" Target="https://docs.google.com/document/d/1f43NHBs1DmAl9uneFHPsg9Kjj0cPzPYKR2fvhBEmgiE/edit" TargetMode="External"/><Relationship Id="rId894" Type="http://schemas.openxmlformats.org/officeDocument/2006/relationships/hyperlink" Target="https://www.amazon.com/Technivorm-Moccamaster-Coffee-Brewer-Polished/dp/B002S4DI2S/ref=sr_1_3_mod_primary_new?crid=1HA4QCWCW1N43&amp;dib=eyJ2IjoiMSJ9.Ueo7AoO1K4ekmKZNorfc8FA6hLNMyYvzZ37lFs5hvV78dIacNB2PHyRYdoFbf0-8pxbsvgxLvq4sfvl58tRoVEMd1DnAH64N-wShrqnyXI9aWs2MjCuTxzmFUMn4IsQRRB2X0CSYqixb2V4iHjKJYTz6kLbqF321ZKxR7PbXpsGI8RYXuwHiUm8dI_bwvDLjaQ7qWX9takn_fojPWck2vJasq4j6xqqERyeam2_yL6n1ZLocCG2J5a_e1fagolEFuyXDOT9CZK60f0NXgJxRVbYS6jE5CK6F6UtklRoQ5P4.cob8YUy_xP-HXcUI-3LCcjF_0UUsewK-ldtM7gcBQww&amp;dib_tag=se&amp;keywords=Technivorm%2BMoccamaster%2BCoffee%2BMachine%2B%2F%2BBrewer&amp;qid=1754665018&amp;sbo=RZvfv%2F%2FHxDF%2BO5021pAnSA%3D%3D&amp;sprefix=technivorm%2Bmoccamaster%2Bcoffee%2Bmachine%2B%2F%2Bbrewer%2Caps%2C372&amp;sr=8-3&amp;th=1" TargetMode="External"/><Relationship Id="rId3420" Type="http://schemas.openxmlformats.org/officeDocument/2006/relationships/hyperlink" Target="https://docs.google.com/document/d/1PsJZVM6paTybywoL1AML06ADmGoTijrYXAmPQl8EwNg" TargetMode="External"/><Relationship Id="rId893" Type="http://schemas.openxmlformats.org/officeDocument/2006/relationships/hyperlink" Target="https://www.buyitforlifeproducts.com/?post_type=bifl-product&amp;p=5796" TargetMode="External"/><Relationship Id="rId3423" Type="http://schemas.openxmlformats.org/officeDocument/2006/relationships/hyperlink" Target="https://docs.google.com/document/d/1hriNAh-xFBk-8-P7cMBMQsjBNiXFTvntAxW_k1Pnm4k/edit" TargetMode="External"/><Relationship Id="rId892" Type="http://schemas.openxmlformats.org/officeDocument/2006/relationships/hyperlink" Target="https://m.media-amazon.com/images/I/61hc2or4DnL._AC_SL1459_.jpg" TargetMode="External"/><Relationship Id="rId3422" Type="http://schemas.openxmlformats.org/officeDocument/2006/relationships/hyperlink" Target="https://docs.google.com/document/d/1Yav0wxYO5o0MNiNnni9NK2c4fKQV-Ju_zEGLItYNSis/edit" TargetMode="External"/><Relationship Id="rId2126" Type="http://schemas.openxmlformats.org/officeDocument/2006/relationships/hyperlink" Target="https://docs.google.com/document/d/1Z2rl_ei0LpQ_TpSGHeyAn33ZP9k-PCa7-CEqXs6Jy5g/edit" TargetMode="External"/><Relationship Id="rId3458" Type="http://schemas.openxmlformats.org/officeDocument/2006/relationships/hyperlink" Target="https://docs.google.com/document/d/18ZJj4SmclKezqjB7tZDeuMe53a9jf0WNyl7IOuNK1ew/edit" TargetMode="External"/><Relationship Id="rId2127" Type="http://schemas.openxmlformats.org/officeDocument/2006/relationships/hyperlink" Target="https://www.amazon.com/stores/Pawfly/page/468BC273-A6FA-4D1D-9091-B4371AFBE0ED?lp_asin=B07FY6M1JZ&amp;ref_=ast_bln&amp;store_ref=bl_ast_dp_brandLogo_sto" TargetMode="External"/><Relationship Id="rId3457" Type="http://schemas.openxmlformats.org/officeDocument/2006/relationships/hyperlink" Target="https://docs.google.com/document/d/1d2Bm3b3JXtKHR6OTShiUuvNaBLWDYJKZn_miQbGWA3k" TargetMode="External"/><Relationship Id="rId2128" Type="http://schemas.openxmlformats.org/officeDocument/2006/relationships/hyperlink" Target="https://m.media-amazon.com/images/I/71EJcdM4tBL._AC_SL1500_.jpg" TargetMode="External"/><Relationship Id="rId2129" Type="http://schemas.openxmlformats.org/officeDocument/2006/relationships/hyperlink" Target="https://www.amazon.com/Zojirushi-SM-SA60-BA-Stainless-Steel-20-Ounce/dp/B00HYOGUM2/ref=sr_1_5?crid=3LXYDZJB1C2B8&amp;dib=eyJ2IjoiMSJ9.-TlIF8QuEEPrSbL7Xi-yIHLP44AxAQwTyI0ZRCBePi-h3rrwbAz988aPW1XGSNY8fLdaC3I9SLQgb_Q73w03MH1RqB_qSnOchE7RcgIBARNv8xZ2d32VyEX_sQXvdsnOfxKfQVcAizooQlOopL9F2auclR8JujCehc1Xr-2mZVFe63Hmrjlb_tp9atIVtI1xZgaBqDIfA0qXQQFfWVbt1hWK8v5IOcW5gAXr_H_I6D9qdzw2tjcx8HgKcYroC_Va85U3RMIWSxJ1VFpi5g-hBQBWBetHEIxzXiUn0xvbOIs.DNMO6txOSj-Si1BaQoie7dU_dVWblYG_rpCmHLP7gNk&amp;dib_tag=se&amp;keywords=zojirushi+insulated+mug&amp;linkCode=ll2&amp;linkId=48c9516305b7b4aca474ef662dcd5c13&amp;qid=1758266330&amp;sprefix=Zojirushi+in%2Caps%2C115&amp;sr=8-5" TargetMode="External"/><Relationship Id="rId3459" Type="http://schemas.openxmlformats.org/officeDocument/2006/relationships/hyperlink" Target="https://docs.google.com/document/d/19bXMOeMKPdViovr_fUPiaogtm8Bdj4tliSiNdgTHbDk/edit" TargetMode="External"/><Relationship Id="rId3450" Type="http://schemas.openxmlformats.org/officeDocument/2006/relationships/hyperlink" Target="https://docs.google.com/document/d/137wiFylH84Gt6ea2ozCnj9vQnn37IHk8daO53jijhWQ/edit" TargetMode="External"/><Relationship Id="rId2120" Type="http://schemas.openxmlformats.org/officeDocument/2006/relationships/hyperlink" Target="https://m.media-amazon.com/images/I/719HU7cOxML._AC_SL1500_.jpg" TargetMode="External"/><Relationship Id="rId3452" Type="http://schemas.openxmlformats.org/officeDocument/2006/relationships/hyperlink" Target="https://docs.google.com/document/d/1PQLCBjJM9yw-b4LXPATUzHSqiituaRlI53wDAyMxuQs/edit" TargetMode="External"/><Relationship Id="rId2121" Type="http://schemas.openxmlformats.org/officeDocument/2006/relationships/hyperlink" Target="https://www.amazon.com/Pawfly-Keychain-Stainless-Outdoor-Hiking/dp/B07FY6M1JZ/ref=sr_1_1?crid=1K90CZGG68930&amp;dib=eyJ2IjoiMSJ9.W2Lcef72G96osrdVjjC2udi2L9w_0l1VDAC0tUfhoOajt7y42RpV8J4tom6uR-HslQ3TFJYH9y4xGvJXtW8krPmSZ5ZC462-dpa9IaFkHTu3A8ly1KYTuZsTiDm80MXbPmGPoI7peiur8irsh1Yl1KZXW2SGwT0YbpNdUIGCDdPEJlyhD1EFtwfp6oap4ceITHc9K9gfWZKJwu2ij0OUAkL7F_AMNTzAOhJcoUHazwkDRHVsz7Wia5EP7ZAJBuDUIkNoFV4QqNrgqMbk2gIumXQ-YZ10lTPuxVFbn7wCrNU.HW9EZ4wd_9uynRY9fzk0ayOcMgvthUjvAMDaQ6mvvVg&amp;dib_tag=se&amp;keywords=%22Aircraft%22%2Bcable%2Bkey%2Bring&amp;linkCode=ll2&amp;linkId=5ca128514876321d4f1f13bc0cd29b4c&amp;qid=1758266198&amp;sprefix=aircraft%2Bcable%2Bkey%2Brin%2Caps%2C98&amp;sr=8-1&amp;th=1" TargetMode="External"/><Relationship Id="rId3451" Type="http://schemas.openxmlformats.org/officeDocument/2006/relationships/hyperlink" Target="https://docs.google.com/document/d/1KGKQhhZ3-785YYlXm5EZrv4ZLuD6F9OFdgdejtShs7I/edit" TargetMode="External"/><Relationship Id="rId2122" Type="http://schemas.openxmlformats.org/officeDocument/2006/relationships/hyperlink" Target="https://amzn.to/3VlIRmD" TargetMode="External"/><Relationship Id="rId3454" Type="http://schemas.openxmlformats.org/officeDocument/2006/relationships/hyperlink" Target="https://m.media-amazon.com/images/I/512yGL6sJeL._AC_SL1000_.jpg" TargetMode="External"/><Relationship Id="rId2123" Type="http://schemas.openxmlformats.org/officeDocument/2006/relationships/hyperlink" Target="https://docs.google.com/document/d/10atiDwSNnJrX7P_Xm141Gs_-N77wDv1qJdTCP2rA1XA" TargetMode="External"/><Relationship Id="rId3453" Type="http://schemas.openxmlformats.org/officeDocument/2006/relationships/hyperlink" Target="https://www.amazon.com/Numatic/b/ref=bl_dp_s_web_19426517011?ie=UTF8&amp;node=19426517011&amp;field-lbr_brands_browse-bin=Numatic" TargetMode="External"/><Relationship Id="rId2124" Type="http://schemas.openxmlformats.org/officeDocument/2006/relationships/hyperlink" Target="https://docs.google.com/document/d/1fEzQPKOoWJd86hTjqD4BR2JEK-0S3xITcX_sEevJIMY/edit" TargetMode="External"/><Relationship Id="rId3456" Type="http://schemas.openxmlformats.org/officeDocument/2006/relationships/hyperlink" Target="https://amzn.to/44GcMe6" TargetMode="External"/><Relationship Id="rId2125" Type="http://schemas.openxmlformats.org/officeDocument/2006/relationships/hyperlink" Target="https://docs.google.com/document/d/1HAnjuAszREK5JnAslmPFbHwE7Z3ItODsEd6wLLZ880U/edit" TargetMode="External"/><Relationship Id="rId3455" Type="http://schemas.openxmlformats.org/officeDocument/2006/relationships/hyperlink" Target="https://www.amazon.com/Oreck-Commercial-Upright-Cleaner-XL2100RHS/dp/B001NDNV18/ref=sr_1_1?crid=1B1BYGVRSOQU0&amp;dib=eyJ2IjoiMSJ9.9s3mF3jehGluOo3v9bFEBQLJ1DaJDxsia-ahzdQK9GKFHf8gxaNd7AdbGs318c3ZpjoFrJqGaJj7gksql_I5noH56MQJMGpsJ5s4fB08y_D66o-F6uHRpEJOZGVtN5tA0rTfRFpc8ISqnqanvngUx8U8NjDfifCTOzXo_UGgA8Vhs8-7xTidzmsaRY3o_s_IPBZOCm0Rse7gPC24WotHg1Dx7CRzZ6daKqDEMynex0k.3mMVocetlU9F49qBN91sDclCSzMF1N_D-ebyLKCophQ&amp;dib_tag=se&amp;keywords=Oreck%2BCommercial%2BUpright&amp;qid=1764496860&amp;sprefix=oreck%2Bcommercial%2Bupright%2Caps%2C381&amp;sr=8-1&amp;th=1" TargetMode="External"/><Relationship Id="rId2115" Type="http://schemas.openxmlformats.org/officeDocument/2006/relationships/hyperlink" Target="https://docs.google.com/document/d/1rLuvFma8RxF1LF__ypCcFz_CwmBt6IiJAP0I-vAEj6o/edit" TargetMode="External"/><Relationship Id="rId3447" Type="http://schemas.openxmlformats.org/officeDocument/2006/relationships/hyperlink" Target="https://amzn.to/3Mv658p" TargetMode="External"/><Relationship Id="rId2116" Type="http://schemas.openxmlformats.org/officeDocument/2006/relationships/hyperlink" Target="https://docs.google.com/document/d/1fvzEXxC8BWFvTlIJFLvSP_KisBYhltaEZzfBBn9pty8/edit" TargetMode="External"/><Relationship Id="rId3446" Type="http://schemas.openxmlformats.org/officeDocument/2006/relationships/hyperlink" Target="https://www.amazon.com/Numatic-903383-Henry-HVR200-FLOOR-Cleaner/dp/B01N6BKY5D/ref=sr_1_4?crid=2M4RASUHCGSN8&amp;dib=eyJ2IjoiMSJ9.j1fNUnGKJXy9fVpir9LLC-LLR5lxA-O7OhtEKprxmFpDgaK43mC5nbLyC14FCZgqoy42eaqLRBkIpbMGPKS-yFV_MJ30UeiU5txr-BN5VbAdPe5ve7PrIOgzRFfHhxKMkilSaRUHVaWmc8sL6_o6OcsIpQQn0Xu3sZajJcv74fGIrBGHKSHVL-Azx9p9DIMV0EE950jVN61BF_WrfxqciRuflX_P0uQ0xdt3FfJmCJ4.P-l1jOu-ywqnU4sPo-c8Fyxpa6Fcg5HCpgXgTjUQw_A&amp;dib_tag=se&amp;keywords=Numatic+Henry+HVR200&amp;qid=1764496806&amp;sprefix=numatic+henry+hvr200%2Caps%2C389&amp;sr=8-4" TargetMode="External"/><Relationship Id="rId2117" Type="http://schemas.openxmlformats.org/officeDocument/2006/relationships/hyperlink" Target="https://docs.google.com/document/d/13ULtyRh-BwkRkkX6Nu4TIysulgRbqzEfsatMJk7seQk/edit" TargetMode="External"/><Relationship Id="rId3449" Type="http://schemas.openxmlformats.org/officeDocument/2006/relationships/hyperlink" Target="https://docs.google.com/document/d/11ClyjEJj6XJBz_1GXXiseHN_dPNLVIXAQiJ2NWjOe0A/edit" TargetMode="External"/><Relationship Id="rId2118" Type="http://schemas.openxmlformats.org/officeDocument/2006/relationships/hyperlink" Target="https://docs.google.com/document/d/1yIUEzVHW8jNc1l16GIdVoK-FBmHENLdf32S3xCzbaTM/edit" TargetMode="External"/><Relationship Id="rId3448" Type="http://schemas.openxmlformats.org/officeDocument/2006/relationships/hyperlink" Target="https://docs.google.com/document/d/1Viqqqe3nDDegqK6em0vhBXQJW6H2xjpiqmHFp0PwufE" TargetMode="External"/><Relationship Id="rId2119" Type="http://schemas.openxmlformats.org/officeDocument/2006/relationships/hyperlink" Target="https://www.amazon.com/stores/Baffin/page/46CA7C80-C215-49C9-A398-438404F7DDAF?is_byline_deeplink=true&amp;deeplink=A26A8EB5-4B40-4250-8CD8-DC3190B7C049&amp;redirect_store_id=46CA7C80-C215-49C9-A398-438404F7DDAF&amp;lp_asin=B001E5CS5K&amp;ref_=ast_bln&amp;store_ref=bl_ast_dp_brandLogo_sto" TargetMode="External"/><Relationship Id="rId3441" Type="http://schemas.openxmlformats.org/officeDocument/2006/relationships/hyperlink" Target="https://docs.google.com/document/d/1vvXVHrxhvZzQciXqUqhYvwWBaZnkpZHdufyN5Rn-rTk/edit" TargetMode="External"/><Relationship Id="rId2110" Type="http://schemas.openxmlformats.org/officeDocument/2006/relationships/hyperlink" Target="https://www.amazon.com/stores/Vortex/page/FEFC81BF-0BB2-4240-BD99-EBC8A8DB87ED?is_byline_deeplink=true&amp;deeplink=C01367F8-5D87-42BD-AFB2-2CA240F2A099&amp;redirect_store_id=FEFC81BF-0BB2-4240-BD99-EBC8A8DB87ED&amp;lp_asin=B09YS7WCM7&amp;ref_=ast_bln&amp;store_ref=bl_ast_dp_brandLogo_sto" TargetMode="External"/><Relationship Id="rId3440" Type="http://schemas.openxmlformats.org/officeDocument/2006/relationships/hyperlink" Target="https://docs.google.com/document/d/1pQhg87Zct8_7pFBdLiaNhxhZLcVg8CBG2wrrZY1CtRY/edit" TargetMode="External"/><Relationship Id="rId2111" Type="http://schemas.openxmlformats.org/officeDocument/2006/relationships/hyperlink" Target="https://m.media-amazon.com/images/I/81YhMYtAraL._AC_SL1500_.jpg" TargetMode="External"/><Relationship Id="rId3443" Type="http://schemas.openxmlformats.org/officeDocument/2006/relationships/hyperlink" Target="https://docs.google.com/document/d/1pSaM_20nnm89jSzaOClLsmdZ4_2Re9lBiqFfu_JX3-w/edit" TargetMode="External"/><Relationship Id="rId2112" Type="http://schemas.openxmlformats.org/officeDocument/2006/relationships/hyperlink" Target="https://www.amazon.com/Baffin-Impact-degrees-Fahrenheit-12/dp/B001E5CRY2/ref=sr_1_1_sspa?crid=8BIX5VSXEDZU&amp;dib=eyJ2IjoiMSJ9.ei3glC6UJLSxJBdUbtuU-xT0KYkp7FvW0DH6Q8QmXj-gEIyfuFyAV-q2xoZw-RIVyyk8w-cFzsbfLNZ1KglLF1DUleR8_U4aare_cUoMJQiq9Wbagvg0fXqldzsAmPxGWpi0WkGkZ7d-COWfQNhajQ1QtqH0alp6DfdCSlNG_9EIg1E5sUXvhI0Rj4xZ5JC8pEAq8Wjro_7gg_NsY_PF-SpvgsFQNBK4ecKLWChOLD6uga_dmEB79NBaqwHmqiJvfdXDHJDlO6X_obXyzrAOClgxwIb_I9DmnNn1PO7VCtM.pek654fl1rRFlcn8sR74gQH94EILpf-jHA56zVzUm74&amp;dib_tag=se&amp;keywords=Baffin%2BImpact%2Bboots&amp;linkCode=ll2&amp;linkId=977ae4cdc25cbd64bf06657a65c7658b&amp;qid=1758266143&amp;sprefix=baffin%2Bimpact%2Bboots%2Caps%2C186&amp;sr=8-1-spons&amp;sp_csd=d2lkZ2V0TmFtZT1zcF9hdGY&amp;th=1&amp;psc=1" TargetMode="External"/><Relationship Id="rId3442" Type="http://schemas.openxmlformats.org/officeDocument/2006/relationships/hyperlink" Target="https://docs.google.com/document/d/1yF9XOeCftq9-q_Av5z054eLSoO1hHkrjLTgFFmESJbI/edit" TargetMode="External"/><Relationship Id="rId2113" Type="http://schemas.openxmlformats.org/officeDocument/2006/relationships/hyperlink" Target="https://amzn.to/42DgTqe" TargetMode="External"/><Relationship Id="rId3445" Type="http://schemas.openxmlformats.org/officeDocument/2006/relationships/hyperlink" Target="https://m.media-amazon.com/images/I/716NmNu1quL._AC_SL1500_.jpg" TargetMode="External"/><Relationship Id="rId2114" Type="http://schemas.openxmlformats.org/officeDocument/2006/relationships/hyperlink" Target="https://docs.google.com/document/d/1I6LoKj0bFX1jU1u1-SftY4YOJN4rJ2y1BrOSBtxixII" TargetMode="External"/><Relationship Id="rId3444" Type="http://schemas.openxmlformats.org/officeDocument/2006/relationships/hyperlink" Target="https://www.amazon.com/stores/Miele/page/832EC43E-4B13-45EB-9B8E-6E49611C9237?lp_asin=B07P97CD5T&amp;ref_=ast_bln&amp;store_ref=bl_ast_dp_brandLogo_sto"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ghqquKeFnlCyLxlquI8nRsUAczhVepGqrPrWZsccUFI/edit" TargetMode="External"/><Relationship Id="rId42" Type="http://schemas.openxmlformats.org/officeDocument/2006/relationships/hyperlink" Target="https://docs.google.com/document/d/1g7LhQXKXyCiw-9EjfzvMTdKQvwlRNOAb2s-5TMDMjh0/edit" TargetMode="External"/><Relationship Id="rId41" Type="http://schemas.openxmlformats.org/officeDocument/2006/relationships/hyperlink" Target="https://docs.google.com/document/d/1cnKRDoUshxQUdUsNRfklV5xOhunu0Gwb8bsGEg77zXY/edit" TargetMode="External"/><Relationship Id="rId44" Type="http://schemas.openxmlformats.org/officeDocument/2006/relationships/hyperlink" Target="https://www.amazon.com/stores/511/page/B0443875-A6BB-4D4C-941F-15A89D2139EC?lp_asin=B0D9QZ8MCN&amp;ref_=ast_bln&amp;store_ref=bl_ast_dp_brandLogo_sto" TargetMode="External"/><Relationship Id="rId43" Type="http://schemas.openxmlformats.org/officeDocument/2006/relationships/hyperlink" Target="https://docs.google.com/document/d/1j93JOVm2EbIV2ucDDCHMFqEYL6rQGH1f_ZotwaDONUs/edit" TargetMode="External"/><Relationship Id="rId46" Type="http://schemas.openxmlformats.org/officeDocument/2006/relationships/hyperlink" Target="https://www.amazon.com/Carhartt-Single-Compartment-Abrasion-Resistant-Backpack/dp/B0CVSH56ZP?crid=3FM0GEJCZPAZ8&amp;dib=eyJ2IjoiMSJ9.Bxe14Xye_GWgM3qEetEpyq9Pme4SMZlka2vpssLJ8rmxPG0PzUmFTET2zueS-cawr6JL6-ANqS371Mx1Qx4fvVI0YA-U2LO18GnDk_u949tb3uVxh-Mc7IvHXp70c_SJd9BQMinff8v9HAUeSA-D-pAiYO2XLJucwhg5ib2mogcxLC_M28DU48FCeNXCa7fJu7q46nG4MuPvnNJzvgFQd9x0kjp52-H2B2STlnkLsi4.f5Z7phXYJnlZ9TTcWbbNo_pO1iCTgKYz_jbDjCW4308&amp;dib_tag=se&amp;keywords=Carhartt%2BLegacy%2BStandard%2BWork%2BBackpack&amp;qid=1764491941&amp;sprefix=carhartt%2Blegacy%2Bstandard%2Bwork%2Bbackpack,aps,378&amp;sr=8-1&amp;th=1&amp;linkCode=sl1&amp;tag=bifl04-20&amp;linkId=72f1fd5936e9de64beee505cf604a8ff&amp;language=en_US&amp;ref_=as_li_ss_tl" TargetMode="External"/><Relationship Id="rId45" Type="http://schemas.openxmlformats.org/officeDocument/2006/relationships/hyperlink" Target="https://m.media-amazon.com/images/I/61wif1uMMwL._AC_SL1200_.jpg" TargetMode="External"/><Relationship Id="rId48" Type="http://schemas.openxmlformats.org/officeDocument/2006/relationships/hyperlink" Target="https://docs.google.com/document/d/1gMI08H4L_7kycqjPMg30_yzFTD5vVPQlk-CQbF_pwlc" TargetMode="External"/><Relationship Id="rId47" Type="http://schemas.openxmlformats.org/officeDocument/2006/relationships/hyperlink" Target="https://amzn.to/48cTcIU" TargetMode="External"/><Relationship Id="rId49" Type="http://schemas.openxmlformats.org/officeDocument/2006/relationships/hyperlink" Target="https://docs.google.com/document/d/1Yp-ZYdQlXPNyC-0r5Oan5HuOymu_e93k7pM5nfZ0Fhk/edit" TargetMode="External"/><Relationship Id="rId31" Type="http://schemas.openxmlformats.org/officeDocument/2006/relationships/hyperlink" Target="https://docs.google.com/document/d/1QzVv28GX12vT3a3-Hs2FbbtM9xlpNIS5mC1JNeAZMHE/edit" TargetMode="External"/><Relationship Id="rId30" Type="http://schemas.openxmlformats.org/officeDocument/2006/relationships/hyperlink" Target="https://docs.google.com/document/d/1bQ5CfN20ci05NNOZWDL1w_LgoRjG9XW39NQKxUzctFI" TargetMode="External"/><Relationship Id="rId33" Type="http://schemas.openxmlformats.org/officeDocument/2006/relationships/hyperlink" Target="https://docs.google.com/document/d/1am5rftIqmcLHrwEbLHIKV6ZjP8Mcn5mDNsmznD_gwlQ/edit" TargetMode="External"/><Relationship Id="rId32" Type="http://schemas.openxmlformats.org/officeDocument/2006/relationships/hyperlink" Target="https://docs.google.com/document/d/1KIG41scCuCcrAfLk39Y9On20zpCQYp4serP9a9ZO07A/edit" TargetMode="External"/><Relationship Id="rId35" Type="http://schemas.openxmlformats.org/officeDocument/2006/relationships/hyperlink" Target="https://www.amazon.com/Patagonia/b/ref=bl_dp_s_web_2598225011?ie=UTF8&amp;node=2598225011&amp;field-lbr_brands_browse-bin=Patagonia" TargetMode="External"/><Relationship Id="rId34" Type="http://schemas.openxmlformats.org/officeDocument/2006/relationships/hyperlink" Target="https://docs.google.com/document/d/1fBZvLRSlTl88MFcfDAv-tsqEt35cpn_m3-Jext1R6cQ/edit" TargetMode="External"/><Relationship Id="rId37" Type="http://schemas.openxmlformats.org/officeDocument/2006/relationships/hyperlink" Target="https://www.amazon.com/5-11-Tactical-Backpack-Compartment-56561ABR/dp/B0D9QZ8MCN?crid=1CGRX3UXIWLA5&amp;dib=eyJ2IjoiMSJ9.ADWzTMkCfD79pBJiQ6AJEekO4oImQc8MHZGuVOrf9GYRj7NfN3hrjia5m6PTRNWhz2AQOMbv750qqija4n-rzN-etbydWv1tztpZJGs764mvAYRzOtaw5jGnzLnQoFUCVXroqExYC_EZy7liUbo4qX-HZba_9OdXfTdcqTNfu4MGGdj9JzeQbl5JovKcC-MIwC6JlF5LPj0Xr1_Qoyvkcb_okz7bgsJb9yXyX7JxvjH1NT0pff5e_wl9R1An0PxNuzVsHq2xORHDUGiulWRoep9gXz4-NMoBOoLc2JGCVG4.XAI1RwKmcue8YxNxfVJ5BCjQztA3lgGixUtwYra3UZk&amp;dib_tag=se&amp;keywords=5.11%2BTactical%2BRush%2B12%2B2.0&amp;qid=1764491910&amp;sprefix=5.11%2Btactical%2Brush%2B12%2B2.0%2Caps%2C432&amp;sr=8-1&amp;th=1&amp;linkCode=sl1&amp;tag=bifl04-20&amp;linkId=6f578113f728c1a7192c5eb354ffd276&amp;language=en_US&amp;ref_=as_li_ss_tl" TargetMode="External"/><Relationship Id="rId36" Type="http://schemas.openxmlformats.org/officeDocument/2006/relationships/hyperlink" Target="https://m.media-amazon.com/images/I/71WmQHC-i3L._AC_SL1500_.jpg" TargetMode="External"/><Relationship Id="rId39" Type="http://schemas.openxmlformats.org/officeDocument/2006/relationships/hyperlink" Target="https://docs.google.com/document/d/1-Y27sffihCqSdCZkAJbuSxafGy98957w8I-BBRh3ZBA" TargetMode="External"/><Relationship Id="rId38" Type="http://schemas.openxmlformats.org/officeDocument/2006/relationships/hyperlink" Target="https://amzn.to/3MuqElq" TargetMode="External"/><Relationship Id="rId20" Type="http://schemas.openxmlformats.org/officeDocument/2006/relationships/hyperlink" Target="https://amzn.to/3M6kY10" TargetMode="External"/><Relationship Id="rId22" Type="http://schemas.openxmlformats.org/officeDocument/2006/relationships/hyperlink" Target="https://docs.google.com/document/d/1siWXw-8mJQeq23gzMVliFKVuIZVpl26Pb0A-62MxoAY/edit" TargetMode="External"/><Relationship Id="rId21" Type="http://schemas.openxmlformats.org/officeDocument/2006/relationships/hyperlink" Target="https://docs.google.com/document/d/18zxCfDRp8ek1s8HOZgGkw-2Bd9KCWjCg2jhmkfxsAHI" TargetMode="External"/><Relationship Id="rId24" Type="http://schemas.openxmlformats.org/officeDocument/2006/relationships/hyperlink" Target="https://docs.google.com/document/d/1OD6lQRVKo17qBiepIt3OdI1PsHRJuvz1kuvQRc6OoTg/edit" TargetMode="External"/><Relationship Id="rId23" Type="http://schemas.openxmlformats.org/officeDocument/2006/relationships/hyperlink" Target="https://docs.google.com/document/d/1aX8UEcwuVsRAcE9ymstCALXPT6rO7KEl5st8srq5QmU/edit" TargetMode="External"/><Relationship Id="rId26" Type="http://schemas.openxmlformats.org/officeDocument/2006/relationships/hyperlink" Target="https://www.amazon.com/stores/GORUCK/page/722D7D0C-1617-4E0F-835F-67DCEE324182?lp_asin=B0DDZPCXZD&amp;ref_=ast_bln&amp;store_ref=bl_ast_dp_brandLogo_sto" TargetMode="External"/><Relationship Id="rId25" Type="http://schemas.openxmlformats.org/officeDocument/2006/relationships/hyperlink" Target="https://docs.google.com/document/d/1aaJEQNy1DwnHuGHuuXGyKYdKCsRdnweoVpTLCnO2EuM/edit" TargetMode="External"/><Relationship Id="rId28" Type="http://schemas.openxmlformats.org/officeDocument/2006/relationships/hyperlink" Target="https://www.amazon.com/Patagonia-Black-Hole-Mini-MLC/dp/B0BXPWMRCR?crid=3OHIWKNU7F8S0&amp;dib=eyJ2IjoiMSJ9.OTt0H1Ki0dScvo5-yTP-NGfSZQX56Is_xNTacoMYwegPMaUyjuW33bL5jkNUCINoSf0W-buTw1aGW5QWUAwCo9_-5b4aXkxeeFc83h7Hye2Yh4uoNjD2_jG994SQFZ6FTtJ5X0_g9MhJqVaPvuVGnfDQbjk4dpG9-1UrdukqQ_qWp_JZu94d6nFRpag8aGUhyaHrBYI8GZE0alDfxL7EPq1c-GOMwOTElOUxlXfAuJOx_GJ7TAwIOAPRe-D-yjapRHDjxQdMR_JCQlhCIiun4280ONdf5B-INJwmjWR6SGA.xKbQu8mrYpfj3Zoqpb2qmEN5ufRC4lBNoo3ThpjEP3A&amp;dib_tag=se&amp;keywords=patagonia%2Bblack%2Bhole&amp;qid=1764491840&amp;sprefix=Patagonia%09Black%2BHole%2Caps%2C379&amp;sr=8-1&amp;th=1&amp;linkCode=sl1&amp;tag=bifl04-20&amp;linkId=8ca4cd03a42dbdab7a73d6f3c9cb056c&amp;language=en_US&amp;ref_=as_li_ss_tl" TargetMode="External"/><Relationship Id="rId27" Type="http://schemas.openxmlformats.org/officeDocument/2006/relationships/hyperlink" Target="https://m.media-amazon.com/images/I/61vvREzO3CL._AC_SL1200_.jpg" TargetMode="External"/><Relationship Id="rId29" Type="http://schemas.openxmlformats.org/officeDocument/2006/relationships/hyperlink" Target="https://amzn.to/4p2wWqW" TargetMode="External"/><Relationship Id="rId11" Type="http://schemas.openxmlformats.org/officeDocument/2006/relationships/hyperlink" Target="https://amzn.to/4ryingE" TargetMode="External"/><Relationship Id="rId10" Type="http://schemas.openxmlformats.org/officeDocument/2006/relationships/hyperlink" Target="https://www.amazon.com/Osprey-Europe-Farpoint-Backpack-Tunnel/dp/B09KQ2VJCW?crid=FOI3SEAKNHVL&amp;dib=eyJ2IjoiMSJ9.Gny2o--2glV7hcBoCQVJCMFbb0t0d94FwqpKX1z8Dzze3337atI0pqLOuKT8H8855EDMf9BhEpkt-BZaW2DZHotDoBXGomXnk3SiFlCcVIyPkjEHK-7R2yHG33EjMZbF62Q62FjvREMLDVNMaEAPoEyar7VIWRt2_VkgUm5w6E1mvozTHRYZNB4yQK-3-811rm3SNF0i3nNMELe_apBCd3lL3tC561TrLWl8B5XW3o_Kjdyb4yAvf0dBXJPyj3QmDR3EVGP6xoDLviQFmbzCSc4q1gz68IfPvut7X_AiAEg.fN-g_3Pdf-bvTCzPZnhMZhCV0-uOScwVxliubllozIo&amp;dib_tag=se&amp;keywords=Osprey%2BFarpoint%2B40&amp;qid=1764491673&amp;sprefix=osprey%2Bfarpoint%2B40%2Caps%2C393&amp;sr=8-6&amp;th=1&amp;linkCode=sl1&amp;tag=bifl04-20&amp;linkId=4584f156732407a99c327b7276979bf9&amp;language=en_US&amp;ref_=as_li_ss_tl" TargetMode="External"/><Relationship Id="rId13" Type="http://schemas.openxmlformats.org/officeDocument/2006/relationships/hyperlink" Target="https://docs.google.com/document/d/1vd4h5ZxqYzJ2gHjjCbkJcUl4mmQOK2c_-amxNOpevfA/edit" TargetMode="External"/><Relationship Id="rId12" Type="http://schemas.openxmlformats.org/officeDocument/2006/relationships/hyperlink" Target="https://docs.google.com/document/d/1jReC3_xgyt-RwrCkGUPjGzjCVWccQ_D9g4P8UIadXzI" TargetMode="External"/><Relationship Id="rId15" Type="http://schemas.openxmlformats.org/officeDocument/2006/relationships/hyperlink" Target="https://docs.google.com/document/d/17DnchIXKEzrz6JLYCSe39XRgNwxx8Mi5-mkjehQXiKs/edit" TargetMode="External"/><Relationship Id="rId14" Type="http://schemas.openxmlformats.org/officeDocument/2006/relationships/hyperlink" Target="https://docs.google.com/document/d/1kem6otPqIRFnm_uI2wzGFaBt7BLxgigXEXh27ZrXMq4/edit" TargetMode="External"/><Relationship Id="rId17" Type="http://schemas.openxmlformats.org/officeDocument/2006/relationships/hyperlink" Target="https://www.amazon.com/stores/Osprey/page/A53AAA43-A0D8-49E6-BD51-8D3D17DB3DA6?lp_asin=B09KQ2VJCW&amp;ref_=ast_bln&amp;store_ref=bl_ast_dp_brandLogo_sto" TargetMode="External"/><Relationship Id="rId16" Type="http://schemas.openxmlformats.org/officeDocument/2006/relationships/hyperlink" Target="https://docs.google.com/document/d/1jIhJH-PJsavsOR7MHu2rgrLd-Qkr_Jl6vDDwm0Y9W2Y/edit" TargetMode="External"/><Relationship Id="rId19" Type="http://schemas.openxmlformats.org/officeDocument/2006/relationships/hyperlink" Target="https://www.amazon.com/GORUCK-Rucker-4-0-20L-Black/dp/B0DDZPCXZD?th=1&amp;linkCode=sl1&amp;tag=bifl04-20&amp;linkId=1e1d66a4622fc738283f375c0498719f&amp;language=en_US&amp;ref_=as_li_ss_tl" TargetMode="External"/><Relationship Id="rId18" Type="http://schemas.openxmlformats.org/officeDocument/2006/relationships/hyperlink" Target="https://m.media-amazon.com/images/I/81Egri2WivL._AC_SL1500_.jpg" TargetMode="External"/><Relationship Id="rId84" Type="http://schemas.openxmlformats.org/officeDocument/2006/relationships/hyperlink" Target="https://docs.google.com/document/d/12s4gQnHdNkNFcQ8slazVKP6npOo9PA_6_m3MOpzOIvE" TargetMode="External"/><Relationship Id="rId83" Type="http://schemas.openxmlformats.org/officeDocument/2006/relationships/hyperlink" Target="https://amzn.to/48GWW5n" TargetMode="External"/><Relationship Id="rId86" Type="http://schemas.openxmlformats.org/officeDocument/2006/relationships/hyperlink" Target="https://docs.google.com/document/d/18Rc266MLIyt8aWd9bBndKEm5n0PnzRfTqomqPvS4dBk/edit" TargetMode="External"/><Relationship Id="rId85" Type="http://schemas.openxmlformats.org/officeDocument/2006/relationships/hyperlink" Target="https://docs.google.com/document/d/1fuc5wFR_EL6MlTSS__3uEY0x62NNmMai-IRKbyBVBMc/edit" TargetMode="External"/><Relationship Id="rId88" Type="http://schemas.openxmlformats.org/officeDocument/2006/relationships/hyperlink" Target="https://docs.google.com/document/d/1KW-7SB_789I_iUtymA_59RiZ8VAIZ-P_6V_Oep22KaU/edit" TargetMode="External"/><Relationship Id="rId87" Type="http://schemas.openxmlformats.org/officeDocument/2006/relationships/hyperlink" Target="https://docs.google.com/document/d/1wUXP3sOHAr24CoAlKCKGUxxQ_h-EHOzj-nJ3Owul648/edit" TargetMode="External"/><Relationship Id="rId89" Type="http://schemas.openxmlformats.org/officeDocument/2006/relationships/hyperlink" Target="https://www.amazon.com/stores/FJALLRAVENUSALLC/page/4FD4A846-E974-4823-885C-A7F53DB26F23?lp_asin=B0C2QNN31L&amp;ref_=ast_bln&amp;store_ref=bl_ast_dp_brandLogo_sto" TargetMode="External"/><Relationship Id="rId80" Type="http://schemas.openxmlformats.org/officeDocument/2006/relationships/hyperlink" Target="https://www.amazon.com/stores/Timbuk2/page/F33E93A5-A8ED-4960-89AA-B64E7C65BDFB?lp_asin=B09B32FCVY&amp;ref_=ast_bln&amp;store_ref=bl_ast_dp_brandLogo_sto" TargetMode="External"/><Relationship Id="rId82" Type="http://schemas.openxmlformats.org/officeDocument/2006/relationships/hyperlink" Target="https://www.amazon.com/Fj%C3%A4llr%C3%A4ven-K%C3%A5nken-Unisex-Laptop-Navy/dp/B0C2QNN31L?crid=PWLI4FNUJQBZ&amp;dib=eyJ2IjoiMSJ9.aPozu9DHu6dt7SRmjd3aGIn2glbsFXsF--Z--X1rTiYs7zW-XQBYauvpnHQsrQCXHfgu3aYijiCR3WF77d0wAatR0dihMbugbo8ENzPlAUOdGrAtiz93M7OZv87za584b3pVZKf3A1Eouccj8FDMn0UZh_bOg57wxx_tidOTOLAJijt0ek0m_UdclmyO2GDnyuh-5dxsl_IEDcTifqOQ_BvHrzHFw9LhEoX9_sGsXiv4LP-cYHMBTxfe9ARYvJejSnIt1cHbMgequNrQnaEKgGkHh47DfIvExM56yYDFLjE.ibgrhIwhGoxgIknR_VJV7UyOrHpx-n44mV5v74snp8I&amp;dib_tag=se&amp;keywords=Fjallraven%2BKanken%2BNo.%2B2&amp;qid=1764492047&amp;sprefix=fjallraven%2Bkanken%2Bno.%2B2%2Caps%2C398&amp;sr=8-1&amp;th=1&amp;linkCode=sl1&amp;tag=bifl04-20&amp;linkId=e4564cd72115ec1b7df70efe7e75acbe&amp;language=en_US&amp;ref_=as_li_ss_tl" TargetMode="External"/><Relationship Id="rId81" Type="http://schemas.openxmlformats.org/officeDocument/2006/relationships/hyperlink" Target="https://m.media-amazon.com/images/I/51EFVMYrC3L._AC_SL1500_.jpg" TargetMode="External"/><Relationship Id="rId73" Type="http://schemas.openxmlformats.org/officeDocument/2006/relationships/hyperlink" Target="https://www.amazon.com/Authority-Laptop-Backpack-Deluxe-Black/dp/B09B32FCVY?crid=QU8V6QR947ZP&amp;dib=eyJ2IjoiMSJ9.pqjp3psHMTgELNgWH_Rl1xX06wj6z7AdDeJ1KafrLr3kFC2tT7WRBvoKgBFe-BLcsGvaufIzhluV_Y3pGTzutzcxtttvbBrbSoVJQeYJrT2oASbI0f5Kum2Cb14bNKFBSM7xmPkW9jUXsAxCDewCrCZ3fnvZqA1T4Anm22Et7kCwV0N3tZM0ytAQ2NSl2TSMQW57dFoW2xXNlwNtpKcGT9saM-z_XlWPRy6OXFgkM8w.QspWJVfN3ak9Gs7Ol8cKj2EkUCq7_SX9krsUTqdMaog&amp;dib_tag=se&amp;keywords=Timbuk2%2BAuthority%2BDeluxe&amp;qid=1764492016&amp;sprefix=timbuk2%2Bauthority%2Bdeluxe,aps,413&amp;sr=8-1&amp;th=1&amp;linkCode=sl1&amp;tag=bifl04-20&amp;linkId=2e0a7e9c76d7b732993f7812c5da1075&amp;language=en_US&amp;ref_=as_li_ss_tl" TargetMode="External"/><Relationship Id="rId72" Type="http://schemas.openxmlformats.org/officeDocument/2006/relationships/hyperlink" Target="https://m.media-amazon.com/images/I/81mAAQSf0nL._AC_SL1500_.jpg" TargetMode="External"/><Relationship Id="rId75" Type="http://schemas.openxmlformats.org/officeDocument/2006/relationships/hyperlink" Target="https://docs.google.com/document/d/1PsJZVM6paTybywoL1AML06ADmGoTijrYXAmPQl8EwNg" TargetMode="External"/><Relationship Id="rId74" Type="http://schemas.openxmlformats.org/officeDocument/2006/relationships/hyperlink" Target="https://amzn.to/48lPPhl" TargetMode="External"/><Relationship Id="rId77" Type="http://schemas.openxmlformats.org/officeDocument/2006/relationships/hyperlink" Target="https://docs.google.com/document/d/1Yav0wxYO5o0MNiNnni9NK2c4fKQV-Ju_zEGLItYNSis/edit" TargetMode="External"/><Relationship Id="rId76" Type="http://schemas.openxmlformats.org/officeDocument/2006/relationships/hyperlink" Target="https://docs.google.com/document/d/1f43NHBs1DmAl9uneFHPsg9Kjj0cPzPYKR2fvhBEmgiE/edit" TargetMode="External"/><Relationship Id="rId79" Type="http://schemas.openxmlformats.org/officeDocument/2006/relationships/hyperlink" Target="https://docs.google.com/document/d/1-JBalamk23Va_ns4terCHrercrtJpF3vRzJ4EecuGbE/edit" TargetMode="External"/><Relationship Id="rId78" Type="http://schemas.openxmlformats.org/officeDocument/2006/relationships/hyperlink" Target="https://docs.google.com/document/d/1hriNAh-xFBk-8-P7cMBMQsjBNiXFTvntAxW_k1Pnm4k/edit" TargetMode="External"/><Relationship Id="rId71" Type="http://schemas.openxmlformats.org/officeDocument/2006/relationships/hyperlink" Target="https://www.amazon.com/stores/SwissGear/page/9DDF9F5B-9A64-4A4B-97E0-3EC7FEE1F7CF?lp_asin=B00ESKYI4M&amp;ref_=ast_bln&amp;store_ref=bl_ast_dp_brandLogo_sto" TargetMode="External"/><Relationship Id="rId70" Type="http://schemas.openxmlformats.org/officeDocument/2006/relationships/hyperlink" Target="https://docs.google.com/document/d/14u332OhtQcu_DeQcjas2J7bn5U5wQRKwDZTTRYDmA6g/edit" TargetMode="External"/><Relationship Id="rId62" Type="http://schemas.openxmlformats.org/officeDocument/2006/relationships/hyperlink" Target="https://www.amazon.com/stores/THENORTHFACE/page/4CB8EA89-2A36-48BC-A2C2-E23C816F9339?lp_asin=B092RJ8Z41&amp;ref_=ast_bln&amp;store_ref=bl_ast_dp_brandLogo_sto" TargetMode="External"/><Relationship Id="rId61" Type="http://schemas.openxmlformats.org/officeDocument/2006/relationships/hyperlink" Target="https://docs.google.com/document/d/14zHsut46wpKBde1I5lpB35on54v3Wk7jU7mEoQoG79A/edit" TargetMode="External"/><Relationship Id="rId64" Type="http://schemas.openxmlformats.org/officeDocument/2006/relationships/hyperlink" Target="https://www.amazon.com/Swiss-Gear-Travel-Scansmart-Backpack/dp/B00ESKYI4M?crid=1ZP503YFG3UD1&amp;dib=eyJ2IjoiMSJ9.Uwr0D9WvLO8JXVt3JTxFZ68WnYubGGjcQpbVH9Jb3AfK5klmx2DnkYIlftF3qiq1RX2KgC7bP_owlDgow6D9TKV8ePhSh_kRwMj9URsjn_DqVzdyifIbJcvFhf1pcJ4xuj1dELg2Sxyt_Gb_dzinyVOPhKO7LB2EVHDcO3PdTQqbwb4p9-4NsBWfkFCvvBOqciLp_y8f1gn-zKSarBoTqDrxTF4rXhWM2vx080xZlGM.Y7jup84Nx1dZ0sNqSuN6xK_BVyHC7EgldWskR01F6Po&amp;dib_tag=se&amp;keywords=SwissGear%2B1900%2BScanSmart&amp;qid=1764491992&amp;sprefix=swissgear%2B1900%2Bscansmart,aps,431&amp;sr=8-1-spons&amp;sp_csd=d2lkZ2V0TmFtZT1zcF9hdGY&amp;th=1&amp;linkCode=sl1&amp;tag=bifl04-20&amp;linkId=89ad3bae6db336afa8012ace4717dac6&amp;language=en_US&amp;ref_=as_li_ss_tl" TargetMode="External"/><Relationship Id="rId63" Type="http://schemas.openxmlformats.org/officeDocument/2006/relationships/hyperlink" Target="https://m.media-amazon.com/images/I/91dg3xOCK+L._AC_SL1500_.jpg" TargetMode="External"/><Relationship Id="rId66" Type="http://schemas.openxmlformats.org/officeDocument/2006/relationships/hyperlink" Target="https://docs.google.com/document/d/1rLmgOMY6jY-2KWfUv4jQcrjhAcXuVDHcVkPFBiK9YjQ" TargetMode="External"/><Relationship Id="rId65" Type="http://schemas.openxmlformats.org/officeDocument/2006/relationships/hyperlink" Target="https://amzn.to/4iwpguP" TargetMode="External"/><Relationship Id="rId68" Type="http://schemas.openxmlformats.org/officeDocument/2006/relationships/hyperlink" Target="https://docs.google.com/document/d/1_o2-NClR0oWvSPWB6liXCzFkz12cPbtUsgo5h3dIiRE/edit" TargetMode="External"/><Relationship Id="rId67" Type="http://schemas.openxmlformats.org/officeDocument/2006/relationships/hyperlink" Target="https://docs.google.com/document/d/1FPKDWYTUCZybKSbALPqSPFJJZ24c5I6NcMWNiX2WGPM/edit" TargetMode="External"/><Relationship Id="rId60" Type="http://schemas.openxmlformats.org/officeDocument/2006/relationships/hyperlink" Target="https://docs.google.com/document/d/1J4i4Aqg1nLEmFj447if_G6wtolT0uWc1ESIc6yCvsmY/edit" TargetMode="External"/><Relationship Id="rId69" Type="http://schemas.openxmlformats.org/officeDocument/2006/relationships/hyperlink" Target="https://docs.google.com/document/d/1XJrDwHLdVdDz3njCHobhKBhEQda5-E6D9KXuTxGx1Jo/edit" TargetMode="External"/><Relationship Id="rId51" Type="http://schemas.openxmlformats.org/officeDocument/2006/relationships/hyperlink" Target="https://docs.google.com/document/d/19L0T1H875_VV8vkoc9WgNEICCe0QU_mNBq0aO__6ZYE/edit" TargetMode="External"/><Relationship Id="rId50" Type="http://schemas.openxmlformats.org/officeDocument/2006/relationships/hyperlink" Target="https://docs.google.com/document/d/1als6qXI11qbtIrRPu2WCnczUb5gFo_tb9AwrbdkM0Rg/edit" TargetMode="External"/><Relationship Id="rId53" Type="http://schemas.openxmlformats.org/officeDocument/2006/relationships/hyperlink" Target="https://www.amazon.com/stores/Carhartt/page/4D749FEE-ACA7-4043-8DF6-FCA7CF7BEE1F?lp_asin=B0CVSH56ZP&amp;ref_=ast_bln&amp;store_ref=bl_ast_dp_brandLogo_sto" TargetMode="External"/><Relationship Id="rId52" Type="http://schemas.openxmlformats.org/officeDocument/2006/relationships/hyperlink" Target="https://docs.google.com/document/d/1iPvS8Tn32TWfy-Bqvo0R-CJKL2RYRuf9KiJiw2Tl9rY/edit" TargetMode="External"/><Relationship Id="rId55" Type="http://schemas.openxmlformats.org/officeDocument/2006/relationships/hyperlink" Target="https://www.amazon.com/North-Face-Borealis-Heather-Black/dp/B092RJ8Z41?crid=2P9VV6B3XQ63F&amp;dib=eyJ2IjoiMSJ9.HI238Cq0zMyf2iJp9do9ib_SrIMLDOOld4vYN3weadWhrDoHEYBlRCigtI4cuwNi0epdxLgA3kXpeVoEt8qXX2qhvhorJFdQfjHKWPmHFeMEySEwzth3RlHvBdqpPf4GqzWJRSKRxh85QqCHGnC4i0nFahetFiRO5TjwYgKApnXJJXA-TakLvMalcR3-TSrR9hgifOhWbps7EeWyj2MopLa3GtTw8oca-fUnF8_hEsA.cvmsqknNKocqpzlQiNUAA25e1AoepYGZXsx9SSm9KrM&amp;dib_tag=se&amp;keywords=The%2BNorth%2BFace%2BBorealis&amp;qid=1764491967&amp;sprefix=the%2Bnorth%2Bface%2Bborealis%2Caps%2C396&amp;sr=8-1-spons&amp;sp_csd=d2lkZ2V0TmFtZT1zcF9hdGY&amp;th=1&amp;linkCode=sl1&amp;tag=bifl04-20&amp;linkId=b077d4f0bcd03bc405a63157ba10afd9&amp;language=en_US&amp;ref_=as_li_ss_tl" TargetMode="External"/><Relationship Id="rId54" Type="http://schemas.openxmlformats.org/officeDocument/2006/relationships/hyperlink" Target="https://m.media-amazon.com/images/I/91KnDSHLctL._AC_SL1500_.jpg" TargetMode="External"/><Relationship Id="rId57" Type="http://schemas.openxmlformats.org/officeDocument/2006/relationships/hyperlink" Target="https://docs.google.com/document/d/1xiH7U8h_U5MfO9f89wl0gspu1M_A0fT4SenAkPyexKY" TargetMode="External"/><Relationship Id="rId56" Type="http://schemas.openxmlformats.org/officeDocument/2006/relationships/hyperlink" Target="https://amzn.to/4ir2S5L" TargetMode="External"/><Relationship Id="rId59" Type="http://schemas.openxmlformats.org/officeDocument/2006/relationships/hyperlink" Target="https://docs.google.com/document/d/1IJ3XPbAx4nC8Nt0nT60QyWLjdESTBHC3MnAqZVjkhv4/edit" TargetMode="External"/><Relationship Id="rId58" Type="http://schemas.openxmlformats.org/officeDocument/2006/relationships/hyperlink" Target="https://docs.google.com/document/d/16YDiMlEemiCj5NuYnBCKROaUncrF33ZGi5L48tRIcy4/edit" TargetMode="External"/><Relationship Id="rId95" Type="http://schemas.openxmlformats.org/officeDocument/2006/relationships/hyperlink" Target="https://docs.google.com/document/d/1pQhg87Zct8_7pFBdLiaNhxhZLcVg8CBG2wrrZY1CtRY/edit" TargetMode="External"/><Relationship Id="rId94" Type="http://schemas.openxmlformats.org/officeDocument/2006/relationships/hyperlink" Target="https://docs.google.com/document/d/1OUNK6UWi1S8iKKYbqCThUfl9LG4WogwfwPrH_EUdue4" TargetMode="External"/><Relationship Id="rId97" Type="http://schemas.openxmlformats.org/officeDocument/2006/relationships/hyperlink" Target="https://docs.google.com/document/d/1yF9XOeCftq9-q_Av5z054eLSoO1hHkrjLTgFFmESJbI/edit" TargetMode="External"/><Relationship Id="rId96" Type="http://schemas.openxmlformats.org/officeDocument/2006/relationships/hyperlink" Target="https://docs.google.com/document/d/1vvXVHrxhvZzQciXqUqhYvwWBaZnkpZHdufyN5Rn-rTk/edit" TargetMode="External"/><Relationship Id="rId99" Type="http://schemas.openxmlformats.org/officeDocument/2006/relationships/hyperlink" Target="https://www.amazon.com/stores/Miele/page/832EC43E-4B13-45EB-9B8E-6E49611C9237?lp_asin=B07P97CD5T&amp;ref_=ast_bln&amp;store_ref=bl_ast_dp_brandLogo_sto" TargetMode="External"/><Relationship Id="rId98" Type="http://schemas.openxmlformats.org/officeDocument/2006/relationships/hyperlink" Target="https://docs.google.com/document/d/1pSaM_20nnm89jSzaOClLsmdZ4_2Re9lBiqFfu_JX3-w/edit" TargetMode="External"/><Relationship Id="rId91" Type="http://schemas.openxmlformats.org/officeDocument/2006/relationships/hyperlink" Target="https://m.media-amazon.com/images/I/71sTpHPZsTL._AC_SL1500_.jpg" TargetMode="External"/><Relationship Id="rId90" Type="http://schemas.openxmlformats.org/officeDocument/2006/relationships/hyperlink" Target="https://m.media-amazon.com/images/I/71sTpHPZsTL._AC_SL1500_.jpg" TargetMode="External"/><Relationship Id="rId93" Type="http://schemas.openxmlformats.org/officeDocument/2006/relationships/hyperlink" Target="https://amzn.to/48bVIz3" TargetMode="External"/><Relationship Id="rId92" Type="http://schemas.openxmlformats.org/officeDocument/2006/relationships/hyperlink" Target="https://www.amazon.com/Miele-Classic-Suction-Canister-Graphite/dp/B07P97CD5T/ref=sr_1_3?crid=39JS4YRMSB9X5&amp;dib=eyJ2IjoiMSJ9.-vvo1ES0d9b_AZejkMFXrA9nzeCwZoMWM-k5gsjQeLIiD7cghXurH4z-OYrjppj9sg5NLxKeQfiwsP6ZDLgE66hq8ahkvV6li7nI5U3oDsMdB2oyUqcCIIAHTm0CcT2A9x06yZq5FNX8Y9uINl9QLjwAHAJaTh3D_LyBUrIW4exGjWJM4nlXpKQmPaaiGiu7DCNvNLitXosCCFsT9TiFkfbDCXYQc6kmaIBoGHjYixw.v52WLZh0pMrrX3-GlFckdRXpOrU7XRLmb_zNFxPkouc&amp;dib_tag=se&amp;keywords=Miele+Classic+C1&amp;qid=1764492958&amp;sprefix=%2Caps%2C346&amp;sr=8-3" TargetMode="External"/><Relationship Id="rId228" Type="http://schemas.openxmlformats.org/officeDocument/2006/relationships/hyperlink" Target="https://docs.google.com/document/d/1jO7grLQUxthp-q4SIQ_0GX4sWVpwPUds5mlM267GSOk/edit" TargetMode="External"/><Relationship Id="rId227" Type="http://schemas.openxmlformats.org/officeDocument/2006/relationships/hyperlink" Target="https://docs.google.com/document/d/19eBnFZbSACixDawK1oxLVEDNG7LotE9vPYV3Fpfa4uc/edit" TargetMode="External"/><Relationship Id="rId226" Type="http://schemas.openxmlformats.org/officeDocument/2006/relationships/hyperlink" Target="https://docs.google.com/document/d/1ZywIDFh_7dghYZiDUixNjpQIsAymzEeJLPZviFENGWw" TargetMode="External"/><Relationship Id="rId225" Type="http://schemas.openxmlformats.org/officeDocument/2006/relationships/hyperlink" Target="https://amzn.to/49NXg3l" TargetMode="External"/><Relationship Id="rId229" Type="http://schemas.openxmlformats.org/officeDocument/2006/relationships/hyperlink" Target="https://docs.google.com/document/d/1JIcsjqUrVikAedNDeYIDyKbUHt0P-0iYDhtoMQzr7tU/edit" TargetMode="External"/><Relationship Id="rId220" Type="http://schemas.openxmlformats.org/officeDocument/2006/relationships/hyperlink" Target="https://docs.google.com/document/d/1QCyVawgOe1v3i0SpzsEyJkLnNm50rRJuf3d040sBiUU/edit" TargetMode="External"/><Relationship Id="rId224" Type="http://schemas.openxmlformats.org/officeDocument/2006/relationships/hyperlink" Target="https://www.amazon.com/Spec-Ops-Framing-Shock-Absorbing-Veterans/dp/B089S9B49G/ref=sr_1_1?crid=C6QOQVN58D9A&amp;dib=eyJ2IjoiMSJ9.oEk1CJkI1mr7vzHK6y23XSidYUALYblFEd1S_AVqywpZ6sk02rTA6omAZptMmTzltdbrrwAV_rm0zlsw-ZDYvxbZeGpeA7cdWvlEBj1les0B_z-Eh2RE5iMzt25A54xRNEBM7Yor_QETNXBhiBOnsPy72JidPYo5STtPk6inY2OmkzUkF9PPRiWuFi8v21jZnPKH9MkP7hBOPsl0pHh8WexsrReN9bfWtWBPNmcjeRX5BgWU3gpvZc-OWfbvP-KWi294H4meS1cH7xbH744J1gEOP9Q_U7wk8WRuNssFAHI.NtqwnqfUuLy4m2DgtwMRsYL-rCr7XNytoHXRMkmrqJ0&amp;dib_tag=se&amp;keywords=Spec+Ops+Framing+Hammer&amp;qid=1764497620&amp;sprefix=spec+ops+framing+hammer%2Caps%2C389&amp;sr=8-1" TargetMode="External"/><Relationship Id="rId223" Type="http://schemas.openxmlformats.org/officeDocument/2006/relationships/hyperlink" Target="https://m.media-amazon.com/images/I/31VwtL7XhdL._AC_.jpg" TargetMode="External"/><Relationship Id="rId222" Type="http://schemas.openxmlformats.org/officeDocument/2006/relationships/hyperlink" Target="https://m.media-amazon.com/images/I/31VwtL7XhdL._AC_.jpg" TargetMode="External"/><Relationship Id="rId221" Type="http://schemas.openxmlformats.org/officeDocument/2006/relationships/hyperlink" Target="https://www.amazon.com/stores/STANLEY/page/3BBA19A1-0606-4C8F-A0B9-648876A86057?lp_asin=B000X2GLH6&amp;ref_=ast_bln&amp;store_ref=bl_ast_dp_brandLogo_sto" TargetMode="External"/><Relationship Id="rId217" Type="http://schemas.openxmlformats.org/officeDocument/2006/relationships/hyperlink" Target="https://docs.google.com/document/d/1u9LR45_qEQ6O7Dw7ODxWY9texHRhS3G7pPhV-PtX_LU/edit" TargetMode="External"/><Relationship Id="rId216" Type="http://schemas.openxmlformats.org/officeDocument/2006/relationships/hyperlink" Target="https://docs.google.com/document/d/1WnjMWoMACSfUCELWea7xn9d_oKtrIenAWc8WzqRujC0" TargetMode="External"/><Relationship Id="rId215" Type="http://schemas.openxmlformats.org/officeDocument/2006/relationships/hyperlink" Target="https://amzn.to/4877QRO" TargetMode="External"/><Relationship Id="rId214" Type="http://schemas.openxmlformats.org/officeDocument/2006/relationships/hyperlink" Target="https://www.amazon.com/Stanley-51-163-FatMax-AntiVibe-Nailing/dp/B000X2GLH6/ref=sr_1_3?crid=XU6JK8E4IB1B&amp;dib=eyJ2IjoiMSJ9.nWdZGbvnUE6_d54GnEyUgfV9yBpZQYltdVXLSSpEakBY-nl5AZNhpwoa8LI8ljB5N3hBbU-EOUI4CzYM1MZgwoYjWaWUMLDrsGOheIM4rFwW595ikLuxVzEaKUbFzsxE8NFcbjz9XjhbMr34Ycy62Z8lMRwv5ZKlVUgvbKdxPzJXIQ_AqlB5rF7-jAe2SYpDkQoPPc4EJcwM_N_iRcpCWUjQJmSHkSLip8V64iVJjZS-e2l_2ry7lWRNKaYJmWR0wYII-rPetQuNmcPB4T_b2JcNN9BI1b_iptuRpidznUs.wwScUwQ1DGY2IUezXdlfTfILQXRe89G5wWmbUAfbVQQ&amp;dib_tag=se&amp;keywords=Stanley+FatMax+Anti-Vibe+Hammer&amp;qid=1764497500&amp;sprefix=stanley+fatmax+anti-vibe+hammer%2Caps%2C366&amp;sr=8-3" TargetMode="External"/><Relationship Id="rId219" Type="http://schemas.openxmlformats.org/officeDocument/2006/relationships/hyperlink" Target="https://docs.google.com/document/d/1INK_u2JgO_2PX6YqAH6xvZM9AeZehPJAlATP-jzwE3c/edit" TargetMode="External"/><Relationship Id="rId218" Type="http://schemas.openxmlformats.org/officeDocument/2006/relationships/hyperlink" Target="https://docs.google.com/document/d/13sz9H-Vzm2rExqMH9ey1YFmLnJlD_qHJ45EUaNj2KEM/edit" TargetMode="External"/><Relationship Id="rId213" Type="http://schemas.openxmlformats.org/officeDocument/2006/relationships/hyperlink" Target="https://m.media-amazon.com/images/I/411GJv7DNlL._AC_SL1000_.jpg" TargetMode="External"/><Relationship Id="rId212" Type="http://schemas.openxmlformats.org/officeDocument/2006/relationships/hyperlink" Target="https://www.amazon.com/stores/DEWALT/page/69079407-0204-4E31-BC82-4014894B3667?lp_asin=B00P4TF3M2&amp;ref_=ast_bln&amp;store_ref=bl_ast_dp_brandLogo_sto" TargetMode="External"/><Relationship Id="rId211" Type="http://schemas.openxmlformats.org/officeDocument/2006/relationships/hyperlink" Target="https://docs.google.com/document/d/1ReVxbAxqpQyGNoajhBVEcG7hACqyZWnXnE3n0pPVaPI/edit" TargetMode="External"/><Relationship Id="rId210" Type="http://schemas.openxmlformats.org/officeDocument/2006/relationships/hyperlink" Target="https://docs.google.com/document/d/1azQ8EfS7rt4PnjLjbw2IXtrs8zXZeQ_rPusLLTa17Q4/edit" TargetMode="External"/><Relationship Id="rId241" Type="http://schemas.openxmlformats.org/officeDocument/2006/relationships/drawing" Target="../drawings/drawing2.xml"/><Relationship Id="rId240" Type="http://schemas.openxmlformats.org/officeDocument/2006/relationships/hyperlink" Target="https://m.media-amazon.com/images/I/41It6OLRg7L._AC_SL1000_.jpg" TargetMode="External"/><Relationship Id="rId245" Type="http://schemas.openxmlformats.org/officeDocument/2006/relationships/table" Target="../tables/table2.xml"/><Relationship Id="rId244" Type="http://schemas.openxmlformats.org/officeDocument/2006/relationships/table" Target="../tables/table1.xml"/><Relationship Id="rId239" Type="http://schemas.openxmlformats.org/officeDocument/2006/relationships/hyperlink" Target="https://www.amazon.com/stores/KleinTools/page/101B9B74-F1AC-43B9-9121-EA560DCC118E?lp_asin=B09LHTKKMY&amp;ref_=ast_bln&amp;store_ref=bl_ast_dp_brandLogo_sto" TargetMode="External"/><Relationship Id="rId238" Type="http://schemas.openxmlformats.org/officeDocument/2006/relationships/hyperlink" Target="https://docs.google.com/document/d/1zLDpZ-iEU4l7eQmVsnNrY7CGV7bnvkETF3Lz5wYlEzU/edit" TargetMode="External"/><Relationship Id="rId237" Type="http://schemas.openxmlformats.org/officeDocument/2006/relationships/hyperlink" Target="https://docs.google.com/document/d/12bDDvmm3saEiqM8LtAXCXzB3Sr7qYgXfK-CU4TX1tJI/edit" TargetMode="External"/><Relationship Id="rId236" Type="http://schemas.openxmlformats.org/officeDocument/2006/relationships/hyperlink" Target="https://docs.google.com/document/d/1k_s8jx-VXmW0Tw-U7yBvrGFNzcYREdmqBCihHSbnVb4/edit" TargetMode="External"/><Relationship Id="rId231" Type="http://schemas.openxmlformats.org/officeDocument/2006/relationships/hyperlink" Target="https://m.media-amazon.com/images/I/61rWuUHirzL._AC_SL1500_.jpg" TargetMode="External"/><Relationship Id="rId230" Type="http://schemas.openxmlformats.org/officeDocument/2006/relationships/hyperlink" Target="https://www.amazon.com/stores/SpecOps/page/5977C64B-AD60-4361-9681-1C0E25E80620?lp_asin=B089S9B49G&amp;ref_=ast_bln&amp;store_ref=bl_ast_dp_brandLogo_sto" TargetMode="External"/><Relationship Id="rId235" Type="http://schemas.openxmlformats.org/officeDocument/2006/relationships/hyperlink" Target="https://docs.google.com/document/d/1uywl5_eP_iYxJAkUhs-08cn7Qtu21wtEaJN0C7SJEMw/edit" TargetMode="External"/><Relationship Id="rId234" Type="http://schemas.openxmlformats.org/officeDocument/2006/relationships/hyperlink" Target="https://docs.google.com/document/d/1YL2rP0bCD0v8eiXiVKl8NbS_fITDkKQ3E_KV00gp2tE" TargetMode="External"/><Relationship Id="rId233" Type="http://schemas.openxmlformats.org/officeDocument/2006/relationships/hyperlink" Target="https://amzn.to/48aoY9l" TargetMode="External"/><Relationship Id="rId232" Type="http://schemas.openxmlformats.org/officeDocument/2006/relationships/hyperlink" Target="https://www.amazon.com/Straight-Claw-Fiberglass-Klein-Tools-H80718/dp/B09LHTKKMY/ref=sr_1_1?crid=383EV5UPPQ3DH&amp;dib=eyJ2IjoiMSJ9.dPRfqGSv47oeCKTmWnVrDp5bDtofdvX-wslQBAOlbuDItPEklxbvcVtXnLHCtpurC4SVYr8xfIDN0XKEnvMz1zyslTeQlYtKHwt3-2eU3qgzdrWdQkpG_enMRb548CTs0ps8YANAEg2MPBvqf-OuflJTx1KvgLu2dve4upFx5PYjpA9ym-NzJZ5AafJ7NocNvTP6RHF2cAbLoxPbAbRW3xek3WQtKN2QCjhZOeelI2LxXLysJUyGoMN9FJCLAtnIPJyb6R--AR9DRRfrhrYsha2QfLY_PtWXAJ8aWjTzmXM.zpHXPjKnaH9Yuaw737zhsjxUodByzg4I42eCfFAbbw0&amp;dib_tag=se&amp;keywords=Klein%2BTools%2BElectrician%27s%2BHammer&amp;qid=1764497754&amp;sprefix=klein%2Btools%2Belectrician%27s%2Bhammer%2Caps%2C368&amp;sr=8-1&amp;th=1" TargetMode="External"/><Relationship Id="rId206" Type="http://schemas.openxmlformats.org/officeDocument/2006/relationships/hyperlink" Target="https://amzn.to/3MusMJW" TargetMode="External"/><Relationship Id="rId205" Type="http://schemas.openxmlformats.org/officeDocument/2006/relationships/hyperlink" Target="https://www.amazon.com/DEWALT-DWHT51054-Oz-Claw-Hammer/dp/B00P4TF3M2/ref=sr_1_1?crid=1ESJG77BZ6RVT&amp;dib=eyJ2IjoiMSJ9.pRIUy5oc-VHMrHAphAeXsiVHMlS0on_GvnSnM8d80GUHG9T3yEGoppsgUBJBQyQtpc-OxqkA2wsBt3_DHgk4q1N9KUq97uw_tEHRZdeCEWHzXD9o32AwY-cDx6U9Ofd87BrjQKajnIwqR3K-EK_gBnPLNfD7AsJdCr1OQ4a-pbIyTZHsyrG0hBDqvKHVZumCYs74bzgSku1tU5Ux7hQn86WkVFphd7XdmIucg7DvVQNbY2aJTovMA67GEBxRnzFNuObqSl94IfhBkKX52RSxWuk83olP3K9B65c9cfiy_dw.bzq2SkIOatbngc-Vfvqr_2HvrP4oOs02Py-51RPsB-A&amp;dib_tag=se&amp;keywords=DeWalt%2BDWHT51054%2BHammer&amp;qid=1764497464&amp;sprefix=dewalt%2Bdwht51054%2Bhammer%2Caps%2C1119&amp;sr=8-1&amp;th=1" TargetMode="External"/><Relationship Id="rId204" Type="http://schemas.openxmlformats.org/officeDocument/2006/relationships/hyperlink" Target="https://m.media-amazon.com/images/I/41NQNxmpUKL._AC_SL1000_.jpg" TargetMode="External"/><Relationship Id="rId203" Type="http://schemas.openxmlformats.org/officeDocument/2006/relationships/hyperlink" Target="https://www.amazon.com/stores/Fiskars/page/1D2A0DDE-57D0-4030-8B1F-5C33E3A4A94F?lp_asin=B01CDDTHA0&amp;ref_=ast_bln&amp;store_ref=bl_ast_dp_brandLogo_sto" TargetMode="External"/><Relationship Id="rId209" Type="http://schemas.openxmlformats.org/officeDocument/2006/relationships/hyperlink" Target="https://docs.google.com/document/d/1puSyyv5hrGoBDbF2qvOBNbkhzqzFVoZ74_i7Nl-X_5E/edit" TargetMode="External"/><Relationship Id="rId208" Type="http://schemas.openxmlformats.org/officeDocument/2006/relationships/hyperlink" Target="https://docs.google.com/document/d/1AaNbRNNgQj8O-c_2mjzhqwEgnoMn-mL0WS_ZIymzXbg/edit" TargetMode="External"/><Relationship Id="rId207" Type="http://schemas.openxmlformats.org/officeDocument/2006/relationships/hyperlink" Target="https://docs.google.com/document/d/1bcqi69YGx9jID_dJHvLZVMcswcM6cY3FKdNLGcP15_Y" TargetMode="External"/><Relationship Id="rId202" Type="http://schemas.openxmlformats.org/officeDocument/2006/relationships/hyperlink" Target="https://docs.google.com/document/d/1fXO7yEDXIU5ObAoS8RjhJJBjEC-N6EU_3b78DvrKk5k/edit" TargetMode="External"/><Relationship Id="rId201" Type="http://schemas.openxmlformats.org/officeDocument/2006/relationships/hyperlink" Target="https://docs.google.com/document/d/1BEQrsYT4-ftAq1EUMgN24F9eXzxFNxiHQ6P8N-ZcFPo/edit" TargetMode="External"/><Relationship Id="rId200" Type="http://schemas.openxmlformats.org/officeDocument/2006/relationships/hyperlink" Target="https://docs.google.com/document/d/1gIQau7MUlUfs2j3FBCc3JpHCOzwf9rA-07R0j-asdU0/edit" TargetMode="External"/><Relationship Id="rId1" Type="http://schemas.openxmlformats.org/officeDocument/2006/relationships/hyperlink" Target="https://www.amazon.com/JanSport-Right-Pack-Backpack-Bookbag/dp/B0B2FKG14C?crid=2KO6BSCBKXFQI&amp;dib=eyJ2IjoiMSJ9.kNSU--IJWxvdAClF1E-gcLPkLs7NBel9lPb4X1qNMjLdWVNshrzcLZHXXMCzwE64Z5TSO6UAbjXJwP2wMQFmYVk6MUMEt7cWwicTShveoI68k1y7czDXtDGq4VDQnG54WMmWdkk4Hu6IT6kW-e6oVr264oqLFy0WAHawC-TZFqK0huIaTZ27AqLd0BHqrxPrcDoXLF30wWFz1yOogmQngjjRMa3JC2PZkObJMzlEebs._yG_eo8fygPs75JUP_XeO7VTEjMf2EQ97dTor0-u7lE&amp;dib_tag=se&amp;keywords=jansport%2Bright%2Bpack&amp;qid=1764491613&amp;sbo=RZvfv%2F%2FHxDF%2BO5021pAnSA%3D%3D&amp;sprefix=JanSport%09Right%2BPack%2Caps%2C409&amp;sr=8-4&amp;th=1&amp;linkCode=sl1&amp;tag=bifl04-20&amp;linkId=5826b779ed1f07cf6b7ced4e0328129a&amp;language=en_US&amp;ref_=as_li_ss_tl" TargetMode="External"/><Relationship Id="rId2" Type="http://schemas.openxmlformats.org/officeDocument/2006/relationships/hyperlink" Target="https://amzn.to/4pEcxII" TargetMode="External"/><Relationship Id="rId3" Type="http://schemas.openxmlformats.org/officeDocument/2006/relationships/hyperlink" Target="https://docs.google.com/document/d/1b1VzcbpqMInFo5hsbWKJwDsITIbEL48azIeNMIt8NHA" TargetMode="External"/><Relationship Id="rId4" Type="http://schemas.openxmlformats.org/officeDocument/2006/relationships/hyperlink" Target="https://docs.google.com/document/d/1Ol5Riecvg6rzyQqVUPbpphqu5JDL6W06uCLVUT9QfN0/edit" TargetMode="External"/><Relationship Id="rId9" Type="http://schemas.openxmlformats.org/officeDocument/2006/relationships/hyperlink" Target="https://m.media-amazon.com/images/I/61s3hnWEItL._AC_SL1200_.jpg" TargetMode="External"/><Relationship Id="rId5" Type="http://schemas.openxmlformats.org/officeDocument/2006/relationships/hyperlink" Target="https://docs.google.com/document/d/1At-59beNTZm9vrxPXN-3FC_n98YoaFngx2cRThTNWJs/edit" TargetMode="External"/><Relationship Id="rId6" Type="http://schemas.openxmlformats.org/officeDocument/2006/relationships/hyperlink" Target="https://docs.google.com/document/d/1yC5l2geBl8PzJtBRZ-X2BZBqZ6FpJWi8ufA5XSem5_k/edit" TargetMode="External"/><Relationship Id="rId7" Type="http://schemas.openxmlformats.org/officeDocument/2006/relationships/hyperlink" Target="https://docs.google.com/document/d/1A_vDprKjw2XKyg_PO9acrvsJUN2TMCuAugqK3yEPDtI/edit" TargetMode="External"/><Relationship Id="rId8" Type="http://schemas.openxmlformats.org/officeDocument/2006/relationships/hyperlink" Target="https://www.amazon.com/stores/JanSport/page/40AC47DA-DFF1-414D-B735-5BE8495310D1?lp_asin=B0B2FKG14C&amp;ref_=ast_bln&amp;store_ref=bl_ast_dp_brandLogo_sto" TargetMode="External"/><Relationship Id="rId190" Type="http://schemas.openxmlformats.org/officeDocument/2006/relationships/hyperlink" Target="https://docs.google.com/document/d/12pYYmt6phCq6REJmGjDnSG82UGe3uHH-r55xX_QsZ1g" TargetMode="External"/><Relationship Id="rId194" Type="http://schemas.openxmlformats.org/officeDocument/2006/relationships/hyperlink" Target="https://www.amazon.com/stores/Vaughan/page/35453D4E-4ED0-47F0-8695-522EAC339CB2?lp_asin=B00004Z2XD&amp;ref_=ast_bln&amp;store_ref=bl_ast_dp_brandLogo_sto" TargetMode="External"/><Relationship Id="rId193" Type="http://schemas.openxmlformats.org/officeDocument/2006/relationships/hyperlink" Target="https://docs.google.com/document/d/1iJaGmdwapqwM0sBtbvP9mvcdRpRohS5SnCE-0pSKDwc/edit" TargetMode="External"/><Relationship Id="rId192" Type="http://schemas.openxmlformats.org/officeDocument/2006/relationships/hyperlink" Target="https://docs.google.com/document/d/1YxdFzRiKrYw08uarI3U2x7fuka9qOte3DJyHMVvXcsQ/edit" TargetMode="External"/><Relationship Id="rId191" Type="http://schemas.openxmlformats.org/officeDocument/2006/relationships/hyperlink" Target="https://docs.google.com/document/d/1U_70rC7uWvmCVTfbYkSqYHqnu3XhaNs3ZBKTEqHs7kI/edit" TargetMode="External"/><Relationship Id="rId187" Type="http://schemas.openxmlformats.org/officeDocument/2006/relationships/hyperlink" Target="https://m.media-amazon.com/images/I/61IihIHbaUL._AC_SL1500_.jpg" TargetMode="External"/><Relationship Id="rId186" Type="http://schemas.openxmlformats.org/officeDocument/2006/relationships/hyperlink" Target="https://www.amazon.com/Stiletto/b/ref=bl_dp_s_web_2601366011?ie=UTF8&amp;node=2601366011&amp;field-lbr_brands_browse-bin=Stiletto" TargetMode="External"/><Relationship Id="rId185" Type="http://schemas.openxmlformats.org/officeDocument/2006/relationships/hyperlink" Target="https://docs.google.com/document/d/1hP62aIt1vvjNcG6v4SzEUonlwWbOmsIXCkSkfESNzp8/edit" TargetMode="External"/><Relationship Id="rId184" Type="http://schemas.openxmlformats.org/officeDocument/2006/relationships/hyperlink" Target="https://docs.google.com/document/d/1SMFqrBwF21VNhhoM1mtxi2U-r1t198h6MLijFtX_zcc/edit" TargetMode="External"/><Relationship Id="rId189" Type="http://schemas.openxmlformats.org/officeDocument/2006/relationships/hyperlink" Target="https://amzn.to/3Kp3xIj" TargetMode="External"/><Relationship Id="rId188" Type="http://schemas.openxmlformats.org/officeDocument/2006/relationships/hyperlink" Target="https://www.amazon.com/VAUGHAN-California-Framer-Starter-VN10300/dp/B00004Z2XD/ref=sr_1_2?crid=3GQDNF3ARBW4&amp;dib=eyJ2IjoiMSJ9.OTV0bBANSj2pPmCmE285EM5V21UuJyUKsMX9ZZEhLjDF2LpHiI02sH2_YeXIuuR-jq2mVfBhAOCw3i4qt8MxlCMmgwz-RG1u7QKUPHdVsvryAXeLQ2NWgnELGQvJKQyr8p8GTjS6dMns42dfGLYXinhxgsoH87ChVpOjpl-C7bdIZhrqRk_YoG2WaVgACcmR6lJZ05XPPeG6mdm_vp0A-xR3kRSnziP37BEqD4e9wiDfmB3uP4LkAQQBbTdsbxP1LQQCZq0hMoCZfLDiG3WmYLMLCWXFjxXnMD4xrmgvXh8.R95qb9Q3tx-5ClCgrt2tfDq1o07w2iWsUvaFAANf1xY&amp;dib_tag=se&amp;keywords=Vaughan+California+Framer&amp;qid=1764497383&amp;sprefix=vaughan+california+framer%2Caps%2C386&amp;sr=8-2" TargetMode="External"/><Relationship Id="rId183" Type="http://schemas.openxmlformats.org/officeDocument/2006/relationships/hyperlink" Target="https://docs.google.com/document/d/1jrXT-iUkjBBgRbM8qEDY2UM72hRuq4T8hT4vM7gfjds/edit" TargetMode="External"/><Relationship Id="rId182" Type="http://schemas.openxmlformats.org/officeDocument/2006/relationships/hyperlink" Target="https://docs.google.com/document/d/1qHn1d9LA7luJV7OM5Arj4d7FaWQnf81-pYy5vqUawGk" TargetMode="External"/><Relationship Id="rId181" Type="http://schemas.openxmlformats.org/officeDocument/2006/relationships/hyperlink" Target="https://amzn.to/3KwRpFh" TargetMode="External"/><Relationship Id="rId180" Type="http://schemas.openxmlformats.org/officeDocument/2006/relationships/hyperlink" Target="https://www.amazon.com/Stiletto-TIB15MC-Titanium-TiBone-Hammer/dp/B0CQPP87JN/ref=sr_1_12?crid=22Q6P6IAUCY1W&amp;dib=eyJ2IjoiMSJ9.bKugfo-DGgaq_STCYury3d8eVbM7sng4iFN9VWfmBkvdjCG4Mg7FPwoZB7ow904nYEJJIiWTBKMb5iksF4tGRrS-OGeMT0bKkqN8oo9S66HNblwLHTuujhtQ25DhwrPowPXxt_mtnMpb3QCg96UwqURU8NGtxjDmu8_oxkomEGcKpGQyUXyrV77Dd1k8N3hWmwQys4IXBK2DXvWAbcagk2usSO49WJXdvlM_1vG1qCJ0TYRO_OxWKEZpkvLN2oC88gFss4XGeIoL4I7Da-b0Zg.qZBKw7WV8jXb_jVsUf4rD92RYh06BXT5_GJ-4eyqPgQ&amp;dib_tag=se&amp;keywords=Stiletto+TB15MC+TiBone&amp;qid=1764497325&amp;sprefix=stiletto+tb15mc+tibone%2Caps%2C363&amp;sr=8-12" TargetMode="External"/><Relationship Id="rId176" Type="http://schemas.openxmlformats.org/officeDocument/2006/relationships/hyperlink" Target="https://docs.google.com/document/d/1-N3Ru61R2RMBQE9s0OepPiE34wMq5fVshsX3RTD7mqY/edit" TargetMode="External"/><Relationship Id="rId175" Type="http://schemas.openxmlformats.org/officeDocument/2006/relationships/hyperlink" Target="https://docs.google.com/document/d/1xNL5d0uDc0Yg3A1wmt_vnBWGq9RzjAQW7iC5jovoN70/edit" TargetMode="External"/><Relationship Id="rId174" Type="http://schemas.openxmlformats.org/officeDocument/2006/relationships/hyperlink" Target="https://docs.google.com/document/d/1ZYh14WwsSmYcnOkIR6SRaR1ypMMwndnkOgL8AmgE7Ac/edit" TargetMode="External"/><Relationship Id="rId173" Type="http://schemas.openxmlformats.org/officeDocument/2006/relationships/hyperlink" Target="https://docs.google.com/document/d/1WLXyr3tmRj0eAfYbCagkpeWH15ritXhUKvb4DJbgTvE" TargetMode="External"/><Relationship Id="rId179" Type="http://schemas.openxmlformats.org/officeDocument/2006/relationships/hyperlink" Target="https://m.media-amazon.com/images/I/61XqQGp-MoL._AC_SL1500_.jpg" TargetMode="External"/><Relationship Id="rId178" Type="http://schemas.openxmlformats.org/officeDocument/2006/relationships/hyperlink" Target="https://www.amazon.com/stores/EstwingTools/page/E933B038-25A8-4C03-A598-34F844B7746A?lp_asin=B00002N5NA&amp;ref_=ast_bln&amp;store_ref=bl_ast_dp_brandLogo_sto" TargetMode="External"/><Relationship Id="rId177" Type="http://schemas.openxmlformats.org/officeDocument/2006/relationships/hyperlink" Target="https://docs.google.com/document/d/1-KJlOn9LTLdrhnr7MR1W3wedt2EzyRhKWkZyhtt-LqU/edit" TargetMode="External"/><Relationship Id="rId198" Type="http://schemas.openxmlformats.org/officeDocument/2006/relationships/hyperlink" Target="https://docs.google.com/document/d/1nn1YHw-PY65hvJf_7RLcaAJDReThCTsv8deppzF0R0U" TargetMode="External"/><Relationship Id="rId197" Type="http://schemas.openxmlformats.org/officeDocument/2006/relationships/hyperlink" Target="https://amzn.to/49Ogh5U" TargetMode="External"/><Relationship Id="rId196" Type="http://schemas.openxmlformats.org/officeDocument/2006/relationships/hyperlink" Target="https://www.amazon.com/Fiskars-IsoCore-General-Hammer-15-5/dp/B01CDDTHA0/ref=sr_1_6?crid=1SCFHFD9N5GWW&amp;dib=eyJ2IjoiMSJ9.mLMtInZBWm7vE_hIW8zokjgF_7F_XiZTSS8DBhXJIjNFHvbx_D0clN8jDJYVuc_6J22ydY4lz7rTAMQpFEu7qKKtTck0xmCL-cFVVYPkT66K4nzT2S22zfNaiQiOS6TCVhxr76yxZFQQSAY3CpiV3jjGQIrUeIVeORHNHyUKdFeqwANzfyUZg0TzJElBbpU43ArE6mkFSMSAPToVu7rTeCLTpyOclfefik8oFr0dBcV08RQyYDvlXkvG7DMNzjoSlfdRko9ywQ4R60SGLlr7SbNK9WmoyZer6jICMVVPo5w.AHcUwATVar3ElQdJ6adMNNvnjhw7BNVLql4sJQJ4Ynk&amp;dib_tag=se&amp;keywords=Fiskars%2BIsoCore%2BGeneral%2BUse%2BHammer&amp;qid=1764497429&amp;sprefix=fiskars%2Bisocore%2Bgeneral%2Buse%2Bhammer%2Caps%2C390&amp;sr=8-6&amp;th=1" TargetMode="External"/><Relationship Id="rId195" Type="http://schemas.openxmlformats.org/officeDocument/2006/relationships/hyperlink" Target="https://m.media-amazon.com/images/I/51D0KBnEQ5L._AC_SL1400_.jpg" TargetMode="External"/><Relationship Id="rId199" Type="http://schemas.openxmlformats.org/officeDocument/2006/relationships/hyperlink" Target="https://docs.google.com/document/d/1-Cy6a_5BMeeupiKbtffS7_R9E7gD42yhyoPsbwrcg1M/edit" TargetMode="External"/><Relationship Id="rId150" Type="http://schemas.openxmlformats.org/officeDocument/2006/relationships/hyperlink" Target="https://docs.google.com/document/d/1ooM474f-XMGZl7UqE12hSyE577qNnSQWRXbhWfz1cpE/edit" TargetMode="External"/><Relationship Id="rId149" Type="http://schemas.openxmlformats.org/officeDocument/2006/relationships/hyperlink" Target="https://docs.google.com/document/d/1AWT4dLTBDzk1rfC6iv_VwYRvhK2qnAg3I75o-EhcGuw/edit" TargetMode="External"/><Relationship Id="rId148" Type="http://schemas.openxmlformats.org/officeDocument/2006/relationships/hyperlink" Target="https://docs.google.com/document/d/1IuO3hR2-pHT41L2VuyBKFfenZ7D8rSWOjnaciHwRa20" TargetMode="External"/><Relationship Id="rId143" Type="http://schemas.openxmlformats.org/officeDocument/2006/relationships/hyperlink" Target="https://docs.google.com/document/d/1eRdz1gTHGBAPgqpI7lJjCuk0XytXw7TuhBLNItNJvGY/edit" TargetMode="External"/><Relationship Id="rId142" Type="http://schemas.openxmlformats.org/officeDocument/2006/relationships/hyperlink" Target="https://docs.google.com/document/d/1aXVdmT394c06e5rvFR1rrOKsvcHBUv_lR_SUwLOHIu4/edit" TargetMode="External"/><Relationship Id="rId141" Type="http://schemas.openxmlformats.org/officeDocument/2006/relationships/hyperlink" Target="https://docs.google.com/document/d/1xH2lkO_T8XD3WwG5PVve8KGTA2l6toMGHkaDVPt3jHU/edit" TargetMode="External"/><Relationship Id="rId140" Type="http://schemas.openxmlformats.org/officeDocument/2006/relationships/hyperlink" Target="https://docs.google.com/document/d/1qKQ-LgHbUXqY9NnKdjaaHDculyXLQt3Ruuz0GarPSl8/edit" TargetMode="External"/><Relationship Id="rId147" Type="http://schemas.openxmlformats.org/officeDocument/2006/relationships/hyperlink" Target="https://amzn.to/4ryEEuO" TargetMode="External"/><Relationship Id="rId146" Type="http://schemas.openxmlformats.org/officeDocument/2006/relationships/hyperlink" Target="https://www.amazon.com/Hoover-Commercial-CH54115-Hard-Bagged-Intellibelt/dp/B00YPJ85LS/ref=sr_1_3?crid=30Y6U6ZE94LCD&amp;dib=eyJ2IjoiMSJ9.wrEcYl1Iky2vox3qLUxAIJQbQyY89nPd7MqqtWZlyr50B3fbOpa8rPQSlKelhtqXMDH3H30kdnmCcOAzSIMahURZP--_lZK1dtjD8RG36cY1nqjl6k19HYJT69y-69By0pxz25Xx1QOWefR-_Iuc6mJd2CHH90u-0qf1GzHSs2xXpxDAg4ievPdcvYMqZ6ZcRXck4c_ohamNXiz1P8Oz41fHAn_hEh_xRdMGXp4tUXI.DcPsaFQJBvQgJFZ_jRH8ImBXNR7naDflDiXQeLBcqHg&amp;dib_tag=se&amp;keywords=Hoover%2BHushTone&amp;qid=1764497037&amp;sprefix=hoover%2Bhushtone%2Caps%2C388&amp;sr=8-3&amp;th=1" TargetMode="External"/><Relationship Id="rId145" Type="http://schemas.openxmlformats.org/officeDocument/2006/relationships/hyperlink" Target="https://m.media-amazon.com/images/I/71YAvCSXdkL._AC_SL1500_.jpg" TargetMode="External"/><Relationship Id="rId144" Type="http://schemas.openxmlformats.org/officeDocument/2006/relationships/hyperlink" Target="https://www.amazon.com/stores/BISSELL/page/22DE84A8-19D5-4224-9E34-B0BF39C41659?lp_asin=B00LIRG242&amp;ref_=ast_bln&amp;store_ref=bl_ast_dp_brandLogo_sto" TargetMode="External"/><Relationship Id="rId139" Type="http://schemas.openxmlformats.org/officeDocument/2006/relationships/hyperlink" Target="https://docs.google.com/document/d/16Ogdmw3vNVLHHQNBpMtRqZiYhp05_1TSxuzXmU7sbiY" TargetMode="External"/><Relationship Id="rId138" Type="http://schemas.openxmlformats.org/officeDocument/2006/relationships/hyperlink" Target="https://amzn.to/4orpvIO" TargetMode="External"/><Relationship Id="rId137" Type="http://schemas.openxmlformats.org/officeDocument/2006/relationships/hyperlink" Target="https://www.amazon.com/Commercial-PowerForce-Lightweight-Industrial-BGU1451T/dp/B00LIRG242/ref=sr_1_7?crid=2S08YNCIYTF1S&amp;dib=eyJ2IjoiMSJ9.4ohhlhqjt7VdU7vV1gwz-4SPcGiWSSU900YN4SburD8bhHhG9TCh0Jel77jZpmumgI_1KhgFiokeMNt1oG1WS0SxZI3uIyQynCJRIg0aulgPyCu1WfHQQYW26guwZiW9BYvb25WHIh3CeXYw2wtFXqen5fZ0K6cO4jEeYFxqagcL8Em_IXS1LsslpzqAmDy-dTjo8DNOTmniOJuprmYzpMxluB_4pReLpVTNK2D4z-PnOdLXcs-VKP0PUxZBjJXY9oQG2fMsV2zSpyKx46F2-rr3lI-gYyXL85x-7gmMT3U.44T_Q3YZpKIqxsVqDNkpFad-gdz2foLjWch3B0Nmal0&amp;dib_tag=se&amp;keywords=Bissell+BigGreen&amp;qid=1764496995&amp;sprefix=bissell+biggreen%2Caps%2C453&amp;sr=8-7" TargetMode="External"/><Relationship Id="rId132" Type="http://schemas.openxmlformats.org/officeDocument/2006/relationships/hyperlink" Target="https://docs.google.com/document/d/10XVtN25vvDx60dMzopR5naPiGfm0WT3KeXThS5p2r9A/edit" TargetMode="External"/><Relationship Id="rId131" Type="http://schemas.openxmlformats.org/officeDocument/2006/relationships/hyperlink" Target="https://docs.google.com/document/d/1y7tSPtiF8Pn0JeATLpZcVgD9YZfiuI-BB-XKBRSms6Q/edit" TargetMode="External"/><Relationship Id="rId130" Type="http://schemas.openxmlformats.org/officeDocument/2006/relationships/hyperlink" Target="https://docs.google.com/document/d/18neNl-5jhQNA98hGz0bYBLVDhmWnLW1bQxzZFNZ73ws" TargetMode="External"/><Relationship Id="rId136" Type="http://schemas.openxmlformats.org/officeDocument/2006/relationships/hyperlink" Target="https://m.media-amazon.com/images/I/61obMXu972L._AC_SL1500_.jpg" TargetMode="External"/><Relationship Id="rId135" Type="http://schemas.openxmlformats.org/officeDocument/2006/relationships/hyperlink" Target="https://www.amazon.com/stores/Dyson/page/6E6D08F3-8F26-4243-B63A-6E50F0E65725?lp_asin=B0B75Q388N&amp;ref_=ast_bln&amp;store_ref=bl_ast_dp_brandLogo_sto" TargetMode="External"/><Relationship Id="rId134" Type="http://schemas.openxmlformats.org/officeDocument/2006/relationships/hyperlink" Target="https://docs.google.com/document/d/1wk_Ktx-sbeiqS8Kvr7itq9oiPwybTZt1_Vyx1eSg1uo/edit" TargetMode="External"/><Relationship Id="rId133" Type="http://schemas.openxmlformats.org/officeDocument/2006/relationships/hyperlink" Target="https://docs.google.com/document/d/1G9yVUud_Xd8S7g8QYnvOhZ2o8i5eJ82By2NZhslUfQw/edit" TargetMode="External"/><Relationship Id="rId172" Type="http://schemas.openxmlformats.org/officeDocument/2006/relationships/hyperlink" Target="https://amzn.to/4pEyyai" TargetMode="External"/><Relationship Id="rId171" Type="http://schemas.openxmlformats.org/officeDocument/2006/relationships/hyperlink" Target="https://www.amazon.com/ESTWING-Hammer-Curved-Smooth-Reduction/dp/B00002N5NA/ref=sr_1_1?crid=34ZH0WMYXHZH2&amp;dib=eyJ2IjoiMSJ9.Fs7iYxPhTW0YDyG6UwQKyKHiRxAOUfX795AgCy6Eovm56x8A_VbcwEVP4AZXf60qBGL8oitD0O06NGkTUtOfxrDpfeVwlK6JCmY_8XcD1v_Dxtt9iFbQGbQXk-Cc71clO0JBEHY_0bgmVVM8LPiZ_KiRrVoM9PWQi_5w_prwECyUnSjHqbE7f30kxQF2cFerDDAqq3KpjONnPsQuVSeZdg2TI2dBTSQWUcMP7E1o9OtLzHV64KDXJ585noCsrCQ33-sHPyU6JgXaWkE6cE7sH8VOBhdP4UKBqFxq4Blbz_A.FffYUyV7TWIsgp9h3FPlPh6v5Y8FV0nDMmhE3JdWMi8&amp;dib_tag=se&amp;keywords=Estwing%2BE3-16C%2BHammer&amp;qid=1764497197&amp;sprefix=kenmore%2Belite%2Caps%2C427&amp;sr=8-1&amp;th=1" TargetMode="External"/><Relationship Id="rId170" Type="http://schemas.openxmlformats.org/officeDocument/2006/relationships/hyperlink" Target="https://m.media-amazon.com/images/I/51rHlbblb3S._AC_SL1251_.jpg" TargetMode="External"/><Relationship Id="rId165" Type="http://schemas.openxmlformats.org/officeDocument/2006/relationships/hyperlink" Target="https://docs.google.com/document/d/1-cr7Mp4V207iRuMp3Wl6s_adwZaniroWXPTg_6AqSFQ/edit" TargetMode="External"/><Relationship Id="rId164" Type="http://schemas.openxmlformats.org/officeDocument/2006/relationships/hyperlink" Target="https://docs.google.com/document/d/16LdfQjZ2KbI5DvUCcizfYX7R1WTNMnFQibmDL5Pw9yc" TargetMode="External"/><Relationship Id="rId163" Type="http://schemas.openxmlformats.org/officeDocument/2006/relationships/hyperlink" Target="https://amzn.to/4iN1pHr" TargetMode="External"/><Relationship Id="rId162" Type="http://schemas.openxmlformats.org/officeDocument/2006/relationships/hyperlink" Target="https://www.amazon.com/Kenmore-Handi-Mate-Telescoping-5-Position-Tools-Silver/dp/B075DZY7FR/ref=sr_1_1_sspa?crid=231WGZRBODKK2&amp;dib=eyJ2IjoiMSJ9.VJF5lwrpF3viLmjsJVu5fELabdvKmmQn3pt2DFvEUzLSfKlJ3--lKkbMg07UCddariZUkxhXl1wlcCMaaJ2J6_b3dkRqcWshOyxKYvxNngsYeofrb7_MGdxzo9s_ldGlxHUe6ZuLOsI2_NNzsknCk99oXhf2AGoIpvcVs1ptw5VRDkMxaw11vML0O6GmBHhP0fR6pER1zGgy1eNwiPM5dmbV8FGnZtT2-wuc4O3mipI.JyfQWX0ruDtm8iRQVz-dofGhjUIzJ68me--36tU5dMM&amp;dib_tag=se&amp;keywords=Kenmore+Elite&amp;qid=1764497155&amp;sprefix=kenmore+elite%2Caps%2C411&amp;sr=8-1-spons&amp;sp_csd=d2lkZ2V0TmFtZT1zcF9hdGY&amp;psc=1" TargetMode="External"/><Relationship Id="rId169" Type="http://schemas.openxmlformats.org/officeDocument/2006/relationships/hyperlink" Target="https://www.amazon.com/stores/Kenmore/page/01F94996-F48C-403F-9FCE-B9DEBC804751?lp_asin=B075DZY7FR&amp;ref_=ast_bln&amp;store_ref=bl_ast_dp_brandLogo_sto" TargetMode="External"/><Relationship Id="rId168" Type="http://schemas.openxmlformats.org/officeDocument/2006/relationships/hyperlink" Target="https://docs.google.com/document/d/1RbFNSZrfg9_4DYSuzSXmNNFRZecYpsB6JQgx8MiR90Q/edit" TargetMode="External"/><Relationship Id="rId167" Type="http://schemas.openxmlformats.org/officeDocument/2006/relationships/hyperlink" Target="https://docs.google.com/document/d/1Se440qXez--8lGC0bRO2wYwLK0IKTDCl__of3VOlz0U/edit" TargetMode="External"/><Relationship Id="rId166" Type="http://schemas.openxmlformats.org/officeDocument/2006/relationships/hyperlink" Target="https://docs.google.com/document/d/10ypDnLedjgDTVKBLL0tj2a8qak6Jiz0AUoqzM0ARMLs/edit" TargetMode="External"/><Relationship Id="rId161" Type="http://schemas.openxmlformats.org/officeDocument/2006/relationships/hyperlink" Target="https://m.media-amazon.com/images/I/61vjzB2PE7L._AC_SL1500_.jpg" TargetMode="External"/><Relationship Id="rId160" Type="http://schemas.openxmlformats.org/officeDocument/2006/relationships/hyperlink" Target="https://www.amazon.com/stores/Sanitaire/page/E4AB8D4E-7D35-46F7-860D-3453433660C1?lp_asin=B084T6M9DX&amp;ref_=ast_bln&amp;store_ref=bl_ast_dp_brandLogo_sto" TargetMode="External"/><Relationship Id="rId159" Type="http://schemas.openxmlformats.org/officeDocument/2006/relationships/hyperlink" Target="https://docs.google.com/document/d/1D-sVo96S2VFWvLkol9nV1btqkM_BQmLsOUCAng2ZR3Y/edit" TargetMode="External"/><Relationship Id="rId154" Type="http://schemas.openxmlformats.org/officeDocument/2006/relationships/hyperlink" Target="https://www.amazon.com/Sanitaire-Tradition-Upright-Commercial-SC679K/dp/B084T6M9DX/ref=sr_1_4?crid=2J5WM04NUBVSN&amp;dib=eyJ2IjoiMSJ9.43G2mJINC5TC1mX13ZYm_y4Nu0AhMsLS5lhzx8dddbLJAsz5LWxMMwGd5MiaXGripdIFYTra4WZhSi_v5bcJlnoe5Dqx6HxmZMnsjHt57CelMP5dJJdYooFhac60s7XY4quFugwrcHKBYeKtrV9eBniyo0Ew0Bk84-Zoxht-MGWqwA9rw-avMdizHsJ22o-LFOKKyiHFKUaA2taryHpuIEgLz1SbATWVpcdmg7Tx8WQ.zIUw4_A-aWQriS63Ws9v6DkY2Lp1WBsEA7HMRvc8J6I&amp;dib_tag=se&amp;keywords=Sanitaire+Tradition&amp;qid=1764497119&amp;sprefix=sanitaire+tradition%2Caps%2C378&amp;sr=8-4" TargetMode="External"/><Relationship Id="rId153" Type="http://schemas.openxmlformats.org/officeDocument/2006/relationships/hyperlink" Target="https://m.media-amazon.com/images/I/51G9AKs8POL._SL1000_.jpg" TargetMode="External"/><Relationship Id="rId152" Type="http://schemas.openxmlformats.org/officeDocument/2006/relationships/hyperlink" Target="https://www.amazon.com/stores/HooverCommercial/page/F7CA26C8-DB86-4369-8780-78FBA92B4CA9?lp_asin=B00YPJ85LS&amp;ref_=ast_bln&amp;store_ref=bl_ast_dp_brandLogo_sto" TargetMode="External"/><Relationship Id="rId151" Type="http://schemas.openxmlformats.org/officeDocument/2006/relationships/hyperlink" Target="https://docs.google.com/document/d/1RwIbnv-zIr3WAVwHDqTIDd5zRDSmUHU4Pd38fWYYoz8/edit" TargetMode="External"/><Relationship Id="rId158" Type="http://schemas.openxmlformats.org/officeDocument/2006/relationships/hyperlink" Target="https://docs.google.com/document/d/1nkPZrbFLYfkh4nwbRFI8i4J8nN-vwnVeJgSJsj-XgqQ/edit" TargetMode="External"/><Relationship Id="rId157" Type="http://schemas.openxmlformats.org/officeDocument/2006/relationships/hyperlink" Target="https://docs.google.com/document/d/15KZ7dpnEiBM_8XtIn-05JDCtU8DQwEh8o0lteefYm0M/edit" TargetMode="External"/><Relationship Id="rId156" Type="http://schemas.openxmlformats.org/officeDocument/2006/relationships/hyperlink" Target="https://docs.google.com/document/d/1mC68lFnKyePNBCiAO-M8w4SGfng5Nx00kkJr9NZKlSQ" TargetMode="External"/><Relationship Id="rId155" Type="http://schemas.openxmlformats.org/officeDocument/2006/relationships/hyperlink" Target="https://amzn.to/4pcOAbJ" TargetMode="External"/><Relationship Id="rId107" Type="http://schemas.openxmlformats.org/officeDocument/2006/relationships/hyperlink" Target="https://docs.google.com/document/d/1PQLCBjJM9yw-b4LXPATUzHSqiituaRlI53wDAyMxuQs/edit" TargetMode="External"/><Relationship Id="rId106" Type="http://schemas.openxmlformats.org/officeDocument/2006/relationships/hyperlink" Target="https://docs.google.com/document/d/1KGKQhhZ3-785YYlXm5EZrv4ZLuD6F9OFdgdejtShs7I/edit" TargetMode="External"/><Relationship Id="rId105" Type="http://schemas.openxmlformats.org/officeDocument/2006/relationships/hyperlink" Target="https://docs.google.com/document/d/137wiFylH84Gt6ea2ozCnj9vQnn37IHk8daO53jijhWQ/edit" TargetMode="External"/><Relationship Id="rId104" Type="http://schemas.openxmlformats.org/officeDocument/2006/relationships/hyperlink" Target="https://docs.google.com/document/d/11ClyjEJj6XJBz_1GXXiseHN_dPNLVIXAQiJ2NWjOe0A/edit" TargetMode="External"/><Relationship Id="rId109" Type="http://schemas.openxmlformats.org/officeDocument/2006/relationships/hyperlink" Target="https://m.media-amazon.com/images/I/512yGL6sJeL._AC_SL1000_.jpg" TargetMode="External"/><Relationship Id="rId108" Type="http://schemas.openxmlformats.org/officeDocument/2006/relationships/hyperlink" Target="https://www.amazon.com/Numatic/b/ref=bl_dp_s_web_19426517011?ie=UTF8&amp;node=19426517011&amp;field-lbr_brands_browse-bin=Numatic" TargetMode="External"/><Relationship Id="rId103" Type="http://schemas.openxmlformats.org/officeDocument/2006/relationships/hyperlink" Target="https://docs.google.com/document/d/1Viqqqe3nDDegqK6em0vhBXQJW6H2xjpiqmHFp0PwufE" TargetMode="External"/><Relationship Id="rId102" Type="http://schemas.openxmlformats.org/officeDocument/2006/relationships/hyperlink" Target="https://amzn.to/3Mv658p" TargetMode="External"/><Relationship Id="rId101" Type="http://schemas.openxmlformats.org/officeDocument/2006/relationships/hyperlink" Target="https://www.amazon.com/Numatic-903383-Henry-HVR200-FLOOR-Cleaner/dp/B01N6BKY5D/ref=sr_1_4?crid=2M4RASUHCGSN8&amp;dib=eyJ2IjoiMSJ9.j1fNUnGKJXy9fVpir9LLC-LLR5lxA-O7OhtEKprxmFpDgaK43mC5nbLyC14FCZgqoy42eaqLRBkIpbMGPKS-yFV_MJ30UeiU5txr-BN5VbAdPe5ve7PrIOgzRFfHhxKMkilSaRUHVaWmc8sL6_o6OcsIpQQn0Xu3sZajJcv74fGIrBGHKSHVL-Azx9p9DIMV0EE950jVN61BF_WrfxqciRuflX_P0uQ0xdt3FfJmCJ4.P-l1jOu-ywqnU4sPo-c8Fyxpa6Fcg5HCpgXgTjUQw_A&amp;dib_tag=se&amp;keywords=Numatic+Henry+HVR200&amp;qid=1764496806&amp;sprefix=numatic+henry+hvr200%2Caps%2C389&amp;sr=8-4" TargetMode="External"/><Relationship Id="rId100" Type="http://schemas.openxmlformats.org/officeDocument/2006/relationships/hyperlink" Target="https://m.media-amazon.com/images/I/716NmNu1quL._AC_SL1500_.jpg" TargetMode="External"/><Relationship Id="rId129" Type="http://schemas.openxmlformats.org/officeDocument/2006/relationships/hyperlink" Target="https://amzn.to/4rAOLiH" TargetMode="External"/><Relationship Id="rId128" Type="http://schemas.openxmlformats.org/officeDocument/2006/relationships/hyperlink" Target="https://www.amazon.com/Dyson-Animal-Upright-Vacuum-Nickel/dp/B0B75Q388N/ref=sr_1_1_sspa?crid=H1M86LY2XQ61&amp;dib=eyJ2IjoiMSJ9.5W3_Du3FH_51UpDno3bn5TY2YXcv5KYMnlegk-8_9j4aBiZeV-GJMXWsCc58NofF8mXYbcYPMk43dF9kGj6jWKRJVWFWlA5luFB_vtPr0Kko8OTZEbRuTxa3Vk3IngMVPZYGpEHCx9S4JtfbWMyDSZ9wadTD4OzuZOKpQtw57TGh8H-QD1kXZ4GEhwpHO_7oH1vQiuG0lGBQSkFNbabhipt81dvmCr26hJbhvwfRs6A.hdW2x_9n8fAL4P9HglCZraPvc59qxx1NL9120WkiN-M&amp;dib_tag=se&amp;keywords=Dyson%2BBall%2BAnimal%2B3&amp;qid=1764496959&amp;sprefix=dyson%2Bball%2Banimal%2B3%2Caps%2C409&amp;sr=8-1-spons&amp;sp_csd=d2lkZ2V0TmFtZT1zcF9hdGY&amp;th=1" TargetMode="External"/><Relationship Id="rId127" Type="http://schemas.openxmlformats.org/officeDocument/2006/relationships/hyperlink" Target="https://m.media-amazon.com/images/I/61w1n9p2R0L._AC_SL1500_.jpg" TargetMode="External"/><Relationship Id="rId126" Type="http://schemas.openxmlformats.org/officeDocument/2006/relationships/hyperlink" Target="https://www.amazon.com/stores/Shark/page/260F9B11-06D9-4F5D-953C-0FCE37C48DA8?lp_asin=B00JH98GR4&amp;ref_=ast_bln&amp;store_ref=bl_ast_dp_brandLogo_sto" TargetMode="External"/><Relationship Id="rId121" Type="http://schemas.openxmlformats.org/officeDocument/2006/relationships/hyperlink" Target="https://docs.google.com/document/d/1wctY26X-r5ie6Hi4wV8Nv-aiZpOjQgODsnyf-3nUfBM" TargetMode="External"/><Relationship Id="rId120" Type="http://schemas.openxmlformats.org/officeDocument/2006/relationships/hyperlink" Target="https://amzn.to/4pCxROy" TargetMode="External"/><Relationship Id="rId125" Type="http://schemas.openxmlformats.org/officeDocument/2006/relationships/hyperlink" Target="https://docs.google.com/document/d/1PLkbg4yuL6tWLGt3fza8XMAT_wH3qIa6d3difvyiWF0/edit" TargetMode="External"/><Relationship Id="rId124" Type="http://schemas.openxmlformats.org/officeDocument/2006/relationships/hyperlink" Target="https://docs.google.com/document/d/17Sgux2oNdseNqnMYrF0C_5c6tVSODzR4-f4xOpeEqKY/edit" TargetMode="External"/><Relationship Id="rId123" Type="http://schemas.openxmlformats.org/officeDocument/2006/relationships/hyperlink" Target="https://docs.google.com/document/d/1J1bo2Zqr6gdSvxFE8KxEh2RWi9nOVtT_aTWvkWS54zo/edit" TargetMode="External"/><Relationship Id="rId122" Type="http://schemas.openxmlformats.org/officeDocument/2006/relationships/hyperlink" Target="https://docs.google.com/document/d/1L8hoWukyxm9Xv75CjrcRkE4NVVTQLCgIsKVR3AbPxAI/edit" TargetMode="External"/><Relationship Id="rId118" Type="http://schemas.openxmlformats.org/officeDocument/2006/relationships/hyperlink" Target="https://m.media-amazon.com/images/I/71HMTZ9dqRL._SL1500_.jpg" TargetMode="External"/><Relationship Id="rId117" Type="http://schemas.openxmlformats.org/officeDocument/2006/relationships/hyperlink" Target="https://www.amazon.com/stores/OreckCommercial/page/40964508-B8DF-4299-8992-CC968FD4BCF9?lp_asin=B001NDNV18&amp;ref_=ast_bln&amp;store_ref=bl_ast_dp_brandLogo_sto" TargetMode="External"/><Relationship Id="rId116" Type="http://schemas.openxmlformats.org/officeDocument/2006/relationships/hyperlink" Target="https://docs.google.com/document/d/1sz9h4Om-IIs9ivBdFXDR2t1cjBb9z0BI8PI7FSM-FQI/edit" TargetMode="External"/><Relationship Id="rId115" Type="http://schemas.openxmlformats.org/officeDocument/2006/relationships/hyperlink" Target="https://docs.google.com/document/d/12yy4CXNsvJSGX3Cky_Hq4dnLugpDX-esiMM5rIjwB3o/edit" TargetMode="External"/><Relationship Id="rId119" Type="http://schemas.openxmlformats.org/officeDocument/2006/relationships/hyperlink" Target="https://www.amazon.com/Shark-Navigator-Professional-Anti-Allergy-NV360/dp/B00JH98GR4/ref=sr_1_1?crid=GBBV0DWOOSNA&amp;dib=eyJ2IjoiMSJ9.o0Cp6GKAVCeyivcBqaeZkg9G2Por9s5WXD3AqSlp90730jyHaG3XwXKYXWuUEgxjHA6Y6uX43I9aWFSJneK7DJwVvhTlImrFmW-YTklCbZlqjcAGXbz9pHqyLN1CjB9ZbY03aiGqnEaZmxZrIpEDgjBfuJervpCJlOtI3zolJnUFeE1GXB40ek4Jvl8oYacv0y7VgnIMc0DWP6tCZdydmRr9K51fVQOHSUe3ElhofdE.ibRxfvmqed6_9NgYH-ljIrFc4Q06JRGsp6HPFaH7Zz8&amp;dib_tag=se&amp;keywords=Shark%2BNavigator&amp;qid=1764496923&amp;sprefix=shark%2Bnavigator%2Caps%2C410&amp;sr=8-1&amp;th=1" TargetMode="External"/><Relationship Id="rId110" Type="http://schemas.openxmlformats.org/officeDocument/2006/relationships/hyperlink" Target="https://www.amazon.com/Oreck-Commercial-Upright-Cleaner-XL2100RHS/dp/B001NDNV18/ref=sr_1_1?crid=1B1BYGVRSOQU0&amp;dib=eyJ2IjoiMSJ9.9s3mF3jehGluOo3v9bFEBQLJ1DaJDxsia-ahzdQK9GKFHf8gxaNd7AdbGs318c3ZpjoFrJqGaJj7gksql_I5noH56MQJMGpsJ5s4fB08y_D66o-F6uHRpEJOZGVtN5tA0rTfRFpc8ISqnqanvngUx8U8NjDfifCTOzXo_UGgA8Vhs8-7xTidzmsaRY3o_s_IPBZOCm0Rse7gPC24WotHg1Dx7CRzZ6daKqDEMynex0k.3mMVocetlU9F49qBN91sDclCSzMF1N_D-ebyLKCophQ&amp;dib_tag=se&amp;keywords=Oreck%2BCommercial%2BUpright&amp;qid=1764496860&amp;sprefix=oreck%2Bcommercial%2Bupright%2Caps%2C381&amp;sr=8-1&amp;th=1" TargetMode="External"/><Relationship Id="rId114" Type="http://schemas.openxmlformats.org/officeDocument/2006/relationships/hyperlink" Target="https://docs.google.com/document/d/19bXMOeMKPdViovr_fUPiaogtm8Bdj4tliSiNdgTHbDk/edit" TargetMode="External"/><Relationship Id="rId113" Type="http://schemas.openxmlformats.org/officeDocument/2006/relationships/hyperlink" Target="https://docs.google.com/document/d/18ZJj4SmclKezqjB7tZDeuMe53a9jf0WNyl7IOuNK1ew/edit" TargetMode="External"/><Relationship Id="rId112" Type="http://schemas.openxmlformats.org/officeDocument/2006/relationships/hyperlink" Target="https://docs.google.com/document/d/1d2Bm3b3JXtKHR6OTShiUuvNaBLWDYJKZn_miQbGWA3k" TargetMode="External"/><Relationship Id="rId111" Type="http://schemas.openxmlformats.org/officeDocument/2006/relationships/hyperlink" Target="https://amzn.to/44GcMe6"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stevethehead.app.n8n.cloud/workflow/1ECWUrYCeSYGu7m4/executions/8893" TargetMode="External"/><Relationship Id="rId42" Type="http://schemas.openxmlformats.org/officeDocument/2006/relationships/hyperlink" Target="https://stevethehead.app.n8n.cloud/workflow/1ECWUrYCeSYGu7m4/executions/8918" TargetMode="External"/><Relationship Id="rId41" Type="http://schemas.openxmlformats.org/officeDocument/2006/relationships/hyperlink" Target="https://stevethehead.app.n8n.cloud/workflow/1ECWUrYCeSYGu7m4/executions/8914" TargetMode="External"/><Relationship Id="rId44" Type="http://schemas.openxmlformats.org/officeDocument/2006/relationships/hyperlink" Target="https://stevethehead.app.n8n.cloud/workflow/1ECWUrYCeSYGu7m4/executions/8948" TargetMode="External"/><Relationship Id="rId43" Type="http://schemas.openxmlformats.org/officeDocument/2006/relationships/hyperlink" Target="https://stevethehead.app.n8n.cloud/workflow/1ECWUrYCeSYGu7m4/executions/8933" TargetMode="External"/><Relationship Id="rId46" Type="http://schemas.openxmlformats.org/officeDocument/2006/relationships/hyperlink" Target="https://stevethehead.app.n8n.cloud/workflow/1ECWUrYCeSYGu7m4/executions/8987" TargetMode="External"/><Relationship Id="rId45" Type="http://schemas.openxmlformats.org/officeDocument/2006/relationships/hyperlink" Target="https://stevethehead.app.n8n.cloud/workflow/1ECWUrYCeSYGu7m4/executions/8975" TargetMode="External"/><Relationship Id="rId48" Type="http://schemas.openxmlformats.org/officeDocument/2006/relationships/hyperlink" Target="https://stevethehead.app.n8n.cloud/workflow/1ECWUrYCeSYGu7m4/executions/9011" TargetMode="External"/><Relationship Id="rId47" Type="http://schemas.openxmlformats.org/officeDocument/2006/relationships/hyperlink" Target="https://stevethehead.app.n8n.cloud/workflow/1ECWUrYCeSYGu7m4/executions/8991" TargetMode="External"/><Relationship Id="rId49" Type="http://schemas.openxmlformats.org/officeDocument/2006/relationships/hyperlink" Target="https://stevethehead.app.n8n.cloud/workflow/1ECWUrYCeSYGu7m4/executions/9060" TargetMode="External"/><Relationship Id="rId31" Type="http://schemas.openxmlformats.org/officeDocument/2006/relationships/hyperlink" Target="https://stevethehead.app.n8n.cloud/workflow/IcKDr2jCVYPqSPpc/executions/7842" TargetMode="External"/><Relationship Id="rId30" Type="http://schemas.openxmlformats.org/officeDocument/2006/relationships/hyperlink" Target="https://stevethehead.app.n8n.cloud/workflow/IcKDr2jCVYPqSPpc/executions/7656" TargetMode="External"/><Relationship Id="rId33" Type="http://schemas.openxmlformats.org/officeDocument/2006/relationships/hyperlink" Target="https://stevethehead.app.n8n.cloud/workflow/IcKDr2jCVYPqSPpc/executions/8616" TargetMode="External"/><Relationship Id="rId32" Type="http://schemas.openxmlformats.org/officeDocument/2006/relationships/hyperlink" Target="https://stevethehead.app.n8n.cloud/workflow/WsRffQiPG00XrKD2/executions/8089" TargetMode="External"/><Relationship Id="rId35" Type="http://schemas.openxmlformats.org/officeDocument/2006/relationships/hyperlink" Target="https://stevethehead.app.n8n.cloud/workflow/IcKDr2jCVYPqSPpc/executions/8635" TargetMode="External"/><Relationship Id="rId34" Type="http://schemas.openxmlformats.org/officeDocument/2006/relationships/hyperlink" Target="https://stevethehead.app.n8n.cloud/workflow/IcKDr2jCVYPqSPpc/executions/8623" TargetMode="External"/><Relationship Id="rId37" Type="http://schemas.openxmlformats.org/officeDocument/2006/relationships/hyperlink" Target="https://stevethehead.app.n8n.cloud/workflow/1ECWUrYCeSYGu7m4/executions/8718" TargetMode="External"/><Relationship Id="rId36" Type="http://schemas.openxmlformats.org/officeDocument/2006/relationships/hyperlink" Target="https://stevethehead.app.n8n.cloud/workflow/IcKDr2jCVYPqSPpc/executions/8645" TargetMode="External"/><Relationship Id="rId39" Type="http://schemas.openxmlformats.org/officeDocument/2006/relationships/hyperlink" Target="https://stevethehead.app.n8n.cloud/workflow/1ECWUrYCeSYGu7m4/executions/8826" TargetMode="External"/><Relationship Id="rId38" Type="http://schemas.openxmlformats.org/officeDocument/2006/relationships/hyperlink" Target="https://stevethehead.app.n8n.cloud/workflow/1ECWUrYCeSYGu7m4/executions/8801" TargetMode="External"/><Relationship Id="rId20" Type="http://schemas.openxmlformats.org/officeDocument/2006/relationships/hyperlink" Target="https://stevethehead.app.n8n.cloud/workflow/1ECWUrYCeSYGu7m4/executions/5058" TargetMode="External"/><Relationship Id="rId22" Type="http://schemas.openxmlformats.org/officeDocument/2006/relationships/hyperlink" Target="https://stevethehead.app.n8n.cloud/workflow/1ECWUrYCeSYGu7m4/executions/5199" TargetMode="External"/><Relationship Id="rId21" Type="http://schemas.openxmlformats.org/officeDocument/2006/relationships/hyperlink" Target="https://stevethehead.app.n8n.cloud/workflow/1ECWUrYCeSYGu7m4/executions/5067" TargetMode="External"/><Relationship Id="rId24" Type="http://schemas.openxmlformats.org/officeDocument/2006/relationships/hyperlink" Target="https://stevethehead.app.n8n.cloud/workflow/PnoHuugJ6felot7m/executions/6950" TargetMode="External"/><Relationship Id="rId23" Type="http://schemas.openxmlformats.org/officeDocument/2006/relationships/hyperlink" Target="https://stevethehead.app.n8n.cloud/workflow/PnoHuugJ6felot7m/executions/6946" TargetMode="External"/><Relationship Id="rId26" Type="http://schemas.openxmlformats.org/officeDocument/2006/relationships/hyperlink" Target="https://stevethehead.app.n8n.cloud/workflow/IcKDr2jCVYPqSPpc/executions/7231" TargetMode="External"/><Relationship Id="rId25" Type="http://schemas.openxmlformats.org/officeDocument/2006/relationships/hyperlink" Target="https://stevethehead.app.n8n.cloud/workflow/PnoHuugJ6felot7m/executions/6954" TargetMode="External"/><Relationship Id="rId28" Type="http://schemas.openxmlformats.org/officeDocument/2006/relationships/hyperlink" Target="https://stevethehead.app.n8n.cloud/workflow/aY6AfXT40UetnA4X/executions/7447" TargetMode="External"/><Relationship Id="rId27" Type="http://schemas.openxmlformats.org/officeDocument/2006/relationships/hyperlink" Target="https://stevethehead.app.n8n.cloud/workflow/aY6AfXT40UetnA4X/executions/7440" TargetMode="External"/><Relationship Id="rId29" Type="http://schemas.openxmlformats.org/officeDocument/2006/relationships/hyperlink" Target="https://stevethehead.app.n8n.cloud/workflow/IcKDr2jCVYPqSPpc/executions/7493" TargetMode="External"/><Relationship Id="rId11" Type="http://schemas.openxmlformats.org/officeDocument/2006/relationships/hyperlink" Target="https://stevethehead.app.n8n.cloud/workflow/1ECWUrYCeSYGu7m4/executions/4352" TargetMode="External"/><Relationship Id="rId10" Type="http://schemas.openxmlformats.org/officeDocument/2006/relationships/hyperlink" Target="https://stevethehead.app.n8n.cloud/workflow/1ECWUrYCeSYGu7m4/executions/4352" TargetMode="External"/><Relationship Id="rId13" Type="http://schemas.openxmlformats.org/officeDocument/2006/relationships/hyperlink" Target="https://stevethehead.app.n8n.cloud/workflow/PnoHuugJ6felot7m/executions/4462" TargetMode="External"/><Relationship Id="rId12" Type="http://schemas.openxmlformats.org/officeDocument/2006/relationships/hyperlink" Target="https://stevethehead.app.n8n.cloud/workflow/PnoHuugJ6felot7m/executions/4454" TargetMode="External"/><Relationship Id="rId15" Type="http://schemas.openxmlformats.org/officeDocument/2006/relationships/hyperlink" Target="https://stevethehead.app.n8n.cloud/workflow/PnoHuugJ6felot7m/executions/4928" TargetMode="External"/><Relationship Id="rId14" Type="http://schemas.openxmlformats.org/officeDocument/2006/relationships/hyperlink" Target="https://stevethehead.app.n8n.cloud/workflow/PnoHuugJ6felot7m/executions/4813" TargetMode="External"/><Relationship Id="rId17" Type="http://schemas.openxmlformats.org/officeDocument/2006/relationships/hyperlink" Target="https://stevethehead.app.n8n.cloud/workflow/aY6AfXT40UetnA4X/executions/4942" TargetMode="External"/><Relationship Id="rId16" Type="http://schemas.openxmlformats.org/officeDocument/2006/relationships/hyperlink" Target="https://stevethehead.app.n8n.cloud/workflow/1ECWUrYCeSYGu7m4/executions/4957" TargetMode="External"/><Relationship Id="rId19" Type="http://schemas.openxmlformats.org/officeDocument/2006/relationships/hyperlink" Target="https://stevethehead.app.n8n.cloud/workflow/1ECWUrYCeSYGu7m4/executions/5003" TargetMode="External"/><Relationship Id="rId18" Type="http://schemas.openxmlformats.org/officeDocument/2006/relationships/hyperlink" Target="https://stevethehead.app.n8n.cloud/workflow/PnoHuugJ6felot7m/executions/4994" TargetMode="External"/><Relationship Id="rId62" Type="http://schemas.openxmlformats.org/officeDocument/2006/relationships/drawing" Target="../drawings/drawing4.xml"/><Relationship Id="rId61" Type="http://schemas.openxmlformats.org/officeDocument/2006/relationships/hyperlink" Target="https://stevethehead.app.n8n.cloud/workflow/PnoHuugJ6felot7m/executions/11310" TargetMode="External"/><Relationship Id="rId60" Type="http://schemas.openxmlformats.org/officeDocument/2006/relationships/hyperlink" Target="https://stevethehead.app.n8n.cloud/workflow/PnoHuugJ6felot7m/executions/11299" TargetMode="External"/><Relationship Id="rId51" Type="http://schemas.openxmlformats.org/officeDocument/2006/relationships/hyperlink" Target="https://stevethehead.app.n8n.cloud/workflow/1ECWUrYCeSYGu7m4/executions/9187" TargetMode="External"/><Relationship Id="rId50" Type="http://schemas.openxmlformats.org/officeDocument/2006/relationships/hyperlink" Target="https://stevethehead.app.n8n.cloud/workflow/1ECWUrYCeSYGu7m4/executions/9092" TargetMode="External"/><Relationship Id="rId53" Type="http://schemas.openxmlformats.org/officeDocument/2006/relationships/hyperlink" Target="https://stevethehead.app.n8n.cloud/workflow/1ECWUrYCeSYGu7m4/executions/9246" TargetMode="External"/><Relationship Id="rId52" Type="http://schemas.openxmlformats.org/officeDocument/2006/relationships/hyperlink" Target="https://stevethehead.app.n8n.cloud/workflow/1ECWUrYCeSYGu7m4/executions/9236" TargetMode="External"/><Relationship Id="rId55" Type="http://schemas.openxmlformats.org/officeDocument/2006/relationships/hyperlink" Target="https://stevethehead.app.n8n.cloud/workflow/1ECWUrYCeSYGu7m4/executions/9261" TargetMode="External"/><Relationship Id="rId54" Type="http://schemas.openxmlformats.org/officeDocument/2006/relationships/hyperlink" Target="https://stevethehead.app.n8n.cloud/workflow/1ECWUrYCeSYGu7m4/executions/9254" TargetMode="External"/><Relationship Id="rId57" Type="http://schemas.openxmlformats.org/officeDocument/2006/relationships/hyperlink" Target="https://stevethehead.app.n8n.cloud/workflow/1ECWUrYCeSYGu7m4/executions/9319" TargetMode="External"/><Relationship Id="rId56" Type="http://schemas.openxmlformats.org/officeDocument/2006/relationships/hyperlink" Target="https://stevethehead.app.n8n.cloud/workflow/1ECWUrYCeSYGu7m4/executions/9270" TargetMode="External"/><Relationship Id="rId59" Type="http://schemas.openxmlformats.org/officeDocument/2006/relationships/hyperlink" Target="https://stevethehead.app.n8n.cloud/workflow/PnoHuugJ6felot7m/executions/11296" TargetMode="External"/><Relationship Id="rId58" Type="http://schemas.openxmlformats.org/officeDocument/2006/relationships/hyperlink" Target="https://stevethehead.app.n8n.cloud/workflow/1ECWUrYCeSYGu7m4/executions/9330" TargetMode="External"/><Relationship Id="rId1" Type="http://schemas.openxmlformats.org/officeDocument/2006/relationships/hyperlink" Target="https://stevethehead.app.n8n.cloud/execution/workflow/1/231" TargetMode="External"/><Relationship Id="rId2" Type="http://schemas.openxmlformats.org/officeDocument/2006/relationships/hyperlink" Target="https://stevethehead.app.n8n.cloud/workflow/1ECWUrYCeSYGu7m4/executions/4266" TargetMode="External"/><Relationship Id="rId3" Type="http://schemas.openxmlformats.org/officeDocument/2006/relationships/hyperlink" Target="https://stevethehead.app.n8n.cloud/execution/workflow/1/231" TargetMode="External"/><Relationship Id="rId4" Type="http://schemas.openxmlformats.org/officeDocument/2006/relationships/hyperlink" Target="https://stevethehead.app.n8n.cloud/workflow/1ECWUrYCeSYGu7m4/executions/4336" TargetMode="External"/><Relationship Id="rId9" Type="http://schemas.openxmlformats.org/officeDocument/2006/relationships/hyperlink" Target="https://stevethehead.app.n8n.cloud/workflow/1ECWUrYCeSYGu7m4/executions/4358" TargetMode="External"/><Relationship Id="rId5" Type="http://schemas.openxmlformats.org/officeDocument/2006/relationships/hyperlink" Target="https://stevethehead.app.n8n.cloud/execution/workflow/1/231" TargetMode="External"/><Relationship Id="rId6" Type="http://schemas.openxmlformats.org/officeDocument/2006/relationships/hyperlink" Target="https://stevethehead.app.n8n.cloud/workflow/1ECWUrYCeSYGu7m4/executions/4348" TargetMode="External"/><Relationship Id="rId7" Type="http://schemas.openxmlformats.org/officeDocument/2006/relationships/hyperlink" Target="https://stevethehead.app.n8n.cloud/workflow/1ECWUrYCeSYGu7m4/executions/4352" TargetMode="External"/><Relationship Id="rId8" Type="http://schemas.openxmlformats.org/officeDocument/2006/relationships/hyperlink" Target="https://stevethehead.app.n8n.cloud/workflow/1ECWUrYCeSYGu7m4/executions/4352"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7jshnVrwexTtdfXl9EFMtXQ1oZmVF7Khk1yPz26hE44/edit?usp=sharing"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8.25"/>
    <col customWidth="1" min="2" max="2" width="43.88"/>
    <col customWidth="1" min="3" max="3" width="13.63"/>
    <col customWidth="1" min="4" max="4" width="12.13"/>
    <col customWidth="1" min="5" max="5" width="15.63"/>
    <col customWidth="1" min="6" max="6" width="24.5"/>
    <col customWidth="1" hidden="1" min="7" max="7" width="26.25"/>
    <col customWidth="1" hidden="1" min="8" max="8" width="18.75"/>
    <col customWidth="1" hidden="1" min="9" max="9" width="15.38"/>
    <col customWidth="1" hidden="1" min="10" max="10" width="13.63"/>
    <col customWidth="1" min="11" max="11" width="21.38"/>
    <col customWidth="1" min="12" max="12" width="15.88"/>
    <col customWidth="1" min="13" max="13" width="15.63"/>
    <col customWidth="1" min="14" max="14" width="16.13"/>
    <col customWidth="1" hidden="1" min="15" max="15" width="16.13"/>
    <col customWidth="1" min="16" max="16" width="16.0"/>
    <col customWidth="1" hidden="1" min="17" max="17" width="15.63"/>
    <col customWidth="1" min="18" max="18" width="15.63"/>
    <col customWidth="1" min="19" max="19" width="20.13"/>
    <col customWidth="1" min="20" max="20" width="12.88"/>
    <col customWidth="1" min="21" max="22" width="12.13"/>
    <col customWidth="1" min="23" max="23" width="13.25"/>
    <col customWidth="1" min="24" max="24" width="13.38"/>
    <col customWidth="1" min="25" max="25" width="12.63"/>
    <col customWidth="1" min="26" max="26" width="10.0"/>
    <col customWidth="1" min="27" max="27" width="15.63"/>
    <col customWidth="1" min="28" max="28" width="23.63"/>
    <col customWidth="1" min="29" max="29" width="22.88"/>
    <col customWidth="1" min="30" max="31" width="15.63"/>
    <col customWidth="1" min="32" max="32" width="11.38"/>
    <col customWidth="1" min="33" max="38" width="15.63"/>
    <col customWidth="1" min="39" max="39" width="21.88"/>
    <col customWidth="1" min="40" max="41" width="18.88"/>
    <col customWidth="1" min="42" max="43" width="15.63"/>
    <col customWidth="1" min="44" max="44" width="19.0"/>
    <col customWidth="1" min="45" max="45" width="20.0"/>
    <col customWidth="1" min="46" max="48" width="15.63"/>
    <col customWidth="1" min="49" max="54" width="18.63"/>
    <col customWidth="1" min="55" max="55" width="27.88"/>
    <col customWidth="1" min="56" max="75" width="22.63"/>
    <col customWidth="1" min="76" max="77" width="15.63"/>
    <col customWidth="1" min="78" max="78" width="32.38"/>
    <col customWidth="1" min="79" max="83" width="15.63"/>
    <col customWidth="1" min="84" max="85" width="23.38"/>
    <col customWidth="1" min="86" max="89" width="15.63"/>
  </cols>
  <sheetData>
    <row r="1">
      <c r="A1" s="1" t="s">
        <v>0</v>
      </c>
      <c r="B1" s="2" t="s">
        <v>1</v>
      </c>
      <c r="C1" s="3" t="s">
        <v>2</v>
      </c>
      <c r="D1" s="4" t="s">
        <v>3</v>
      </c>
      <c r="E1" s="2" t="s">
        <v>4</v>
      </c>
      <c r="F1" s="5" t="s">
        <v>5</v>
      </c>
      <c r="G1" s="5" t="s">
        <v>6</v>
      </c>
      <c r="H1" s="5" t="s">
        <v>7</v>
      </c>
      <c r="I1" s="5" t="s">
        <v>8</v>
      </c>
      <c r="J1" s="6" t="s">
        <v>9</v>
      </c>
      <c r="K1" s="7" t="s">
        <v>10</v>
      </c>
      <c r="L1" s="5" t="s">
        <v>11</v>
      </c>
      <c r="M1" s="5" t="s">
        <v>12</v>
      </c>
      <c r="N1" s="5" t="s">
        <v>13</v>
      </c>
      <c r="O1" s="8" t="s">
        <v>14</v>
      </c>
      <c r="P1" s="5" t="s">
        <v>15</v>
      </c>
      <c r="Q1" s="5" t="s">
        <v>16</v>
      </c>
      <c r="R1" s="5" t="s">
        <v>17</v>
      </c>
      <c r="S1" s="5" t="s">
        <v>18</v>
      </c>
      <c r="T1" s="9"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10" t="s">
        <v>36</v>
      </c>
      <c r="AL1" s="11" t="s">
        <v>37</v>
      </c>
      <c r="AM1" s="5" t="s">
        <v>38</v>
      </c>
      <c r="AN1" s="11" t="s">
        <v>39</v>
      </c>
      <c r="AO1" s="5" t="s">
        <v>40</v>
      </c>
      <c r="AP1" s="12" t="s">
        <v>41</v>
      </c>
      <c r="AQ1" s="5" t="s">
        <v>42</v>
      </c>
      <c r="AR1" s="12" t="s">
        <v>43</v>
      </c>
      <c r="AS1" s="5" t="s">
        <v>44</v>
      </c>
      <c r="AT1" s="12" t="s">
        <v>45</v>
      </c>
      <c r="AU1" s="5" t="s">
        <v>46</v>
      </c>
      <c r="AV1" s="13" t="s">
        <v>47</v>
      </c>
      <c r="AW1" s="14" t="s">
        <v>48</v>
      </c>
      <c r="AX1" s="2" t="s">
        <v>49</v>
      </c>
      <c r="AY1" s="2" t="s">
        <v>50</v>
      </c>
      <c r="AZ1" s="2" t="s">
        <v>51</v>
      </c>
      <c r="BA1" s="2" t="s">
        <v>52</v>
      </c>
      <c r="BB1" s="2" t="s">
        <v>53</v>
      </c>
      <c r="BC1" s="2" t="s">
        <v>54</v>
      </c>
      <c r="BD1" s="5"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15" t="s">
        <v>80</v>
      </c>
      <c r="CD1" s="5" t="s">
        <v>81</v>
      </c>
      <c r="CE1" s="5" t="s">
        <v>82</v>
      </c>
      <c r="CF1" s="5" t="s">
        <v>83</v>
      </c>
      <c r="CG1" s="10" t="s">
        <v>84</v>
      </c>
      <c r="CH1" s="2" t="s">
        <v>85</v>
      </c>
      <c r="CI1" s="2" t="s">
        <v>86</v>
      </c>
      <c r="CJ1" s="16"/>
      <c r="CK1" s="16"/>
    </row>
    <row r="2" ht="27.0" customHeight="1">
      <c r="A2" s="17" t="s">
        <v>87</v>
      </c>
      <c r="B2" s="18" t="s">
        <v>88</v>
      </c>
      <c r="C2" s="19"/>
      <c r="D2" s="20" t="s">
        <v>89</v>
      </c>
      <c r="E2" s="21"/>
      <c r="F2" s="22" t="s">
        <v>90</v>
      </c>
      <c r="G2" s="22" t="s">
        <v>91</v>
      </c>
      <c r="H2" s="22" t="s">
        <v>92</v>
      </c>
      <c r="I2" s="22"/>
      <c r="J2" s="23"/>
      <c r="K2" s="24" t="s">
        <v>93</v>
      </c>
      <c r="L2" s="25" t="s">
        <v>94</v>
      </c>
      <c r="M2" s="26" t="s">
        <v>95</v>
      </c>
      <c r="N2" s="26" t="s">
        <v>96</v>
      </c>
      <c r="O2" s="25" t="s">
        <v>97</v>
      </c>
      <c r="P2" s="25" t="s">
        <v>98</v>
      </c>
      <c r="Q2" s="25" t="s">
        <v>99</v>
      </c>
      <c r="R2" s="26" t="s">
        <v>100</v>
      </c>
      <c r="S2" s="22" t="s">
        <v>101</v>
      </c>
      <c r="T2" s="27">
        <v>287.82</v>
      </c>
      <c r="U2" s="28"/>
      <c r="V2" s="29">
        <v>4.5</v>
      </c>
      <c r="W2" s="30">
        <v>2338.0</v>
      </c>
      <c r="X2" s="28"/>
      <c r="Y2" s="29"/>
      <c r="Z2" s="30" t="b">
        <v>0</v>
      </c>
      <c r="AA2" s="29" t="s">
        <v>102</v>
      </c>
      <c r="AB2" s="29" t="s">
        <v>103</v>
      </c>
      <c r="AC2" s="29" t="s">
        <v>104</v>
      </c>
      <c r="AD2" s="22" t="s">
        <v>105</v>
      </c>
      <c r="AE2" s="29" t="s">
        <v>106</v>
      </c>
      <c r="AF2" s="28"/>
      <c r="AG2" s="29" t="s">
        <v>107</v>
      </c>
      <c r="AH2" s="29" t="s">
        <v>108</v>
      </c>
      <c r="AI2" s="29" t="s">
        <v>109</v>
      </c>
      <c r="AJ2" s="29" t="s">
        <v>110</v>
      </c>
      <c r="AK2" s="31" t="s">
        <v>111</v>
      </c>
      <c r="AL2" s="32">
        <v>8.5</v>
      </c>
      <c r="AM2" s="29" t="s">
        <v>112</v>
      </c>
      <c r="AN2" s="32">
        <v>9.0</v>
      </c>
      <c r="AO2" s="22" t="s">
        <v>113</v>
      </c>
      <c r="AP2" s="33">
        <v>5.0</v>
      </c>
      <c r="AQ2" s="22" t="s">
        <v>114</v>
      </c>
      <c r="AR2" s="33">
        <v>7.0</v>
      </c>
      <c r="AS2" s="29" t="s">
        <v>115</v>
      </c>
      <c r="AT2" s="33">
        <v>8.0</v>
      </c>
      <c r="AU2" s="29" t="s">
        <v>116</v>
      </c>
      <c r="AV2" s="34">
        <f t="shared" ref="AV2:AV328" si="1">ROUND(((AL2*0.3) + (AN2*0.2) + (AT2*0.3) + (AP2*0.2)) * 2, 0) / 2</f>
        <v>8</v>
      </c>
      <c r="AW2" s="35" t="s">
        <v>117</v>
      </c>
      <c r="AX2" s="29" t="s">
        <v>118</v>
      </c>
      <c r="AY2" s="29" t="s">
        <v>119</v>
      </c>
      <c r="AZ2" s="29" t="s">
        <v>120</v>
      </c>
      <c r="BA2" s="29" t="s">
        <v>121</v>
      </c>
      <c r="BB2" s="29" t="s">
        <v>122</v>
      </c>
      <c r="BC2" s="22" t="s">
        <v>123</v>
      </c>
      <c r="BD2" s="29" t="s">
        <v>124</v>
      </c>
      <c r="BE2" s="29" t="s">
        <v>125</v>
      </c>
      <c r="BF2" s="29" t="s">
        <v>126</v>
      </c>
      <c r="BG2" s="29" t="s">
        <v>127</v>
      </c>
      <c r="BH2" s="29" t="s">
        <v>128</v>
      </c>
      <c r="BI2" s="29" t="s">
        <v>129</v>
      </c>
      <c r="BJ2" s="29" t="s">
        <v>130</v>
      </c>
      <c r="BK2" s="29" t="s">
        <v>131</v>
      </c>
      <c r="BL2" s="29" t="s">
        <v>132</v>
      </c>
      <c r="BM2" s="29" t="s">
        <v>133</v>
      </c>
      <c r="BN2" s="29" t="s">
        <v>134</v>
      </c>
      <c r="BO2" s="29" t="s">
        <v>135</v>
      </c>
      <c r="BP2" s="29" t="s">
        <v>136</v>
      </c>
      <c r="BQ2" s="29" t="s">
        <v>137</v>
      </c>
      <c r="BR2" s="29" t="s">
        <v>138</v>
      </c>
      <c r="BS2" s="29" t="s">
        <v>139</v>
      </c>
      <c r="BT2" s="29" t="s">
        <v>140</v>
      </c>
      <c r="BU2" s="29" t="s">
        <v>141</v>
      </c>
      <c r="BV2" s="29" t="s">
        <v>142</v>
      </c>
      <c r="BW2" s="29" t="s">
        <v>143</v>
      </c>
      <c r="BX2" s="22" t="s">
        <v>144</v>
      </c>
      <c r="BY2" s="22" t="s">
        <v>145</v>
      </c>
      <c r="BZ2" s="29" t="str">
        <f>IFERROR(__xludf.DUMMYFUNCTION("TEXTJOIN("", "", TRUE,
  IF(AND(AL2&gt;=9, AN2&gt;=8, AP2&gt;=7, AT2&gt;=8), ""Gold Standard"", """"),
  IF(OR(
      AV2&gt;=7.5,
      AND(AL2&gt;=7, AN2&gt;=7, AP2&gt;=6, AT2&gt;=8)
    ), ""BIFL Approved"", """"),
  IF(AN2&gt;=8.5, ""Repair Friendly"", """"),
  IF(OR(AP2=10, REGEX"&amp;"MATCH(AU2, ""Lifetime Guarantee"")), ""Lifetime Warranty"", """"),
  IF(AT2&gt;=8.5, ""Crowd Favorite"", """"),
  IF(AR2&gt;=8, ""Eco Hero"", """"),
  IF(AND(AV2&gt;=10, AL2&gt;=8, AT2&gt;=8), ""Legacy Product"", """")
)"),"BIFL Approved, Repair Friendly")</f>
        <v>BIFL Approved, Repair Friendly</v>
      </c>
      <c r="CA2" s="29" t="s">
        <v>146</v>
      </c>
      <c r="CB2" s="29" t="s">
        <v>147</v>
      </c>
      <c r="CC2" s="36" t="s">
        <v>148</v>
      </c>
      <c r="CD2" s="22" t="s">
        <v>149</v>
      </c>
      <c r="CE2" s="29">
        <f>W404</f>
        <v>0</v>
      </c>
      <c r="CF2" s="29" t="s">
        <v>150</v>
      </c>
      <c r="CG2" s="31" t="s">
        <v>151</v>
      </c>
      <c r="CH2" s="28"/>
      <c r="CI2" s="28"/>
      <c r="CJ2" s="28"/>
      <c r="CK2" s="28"/>
    </row>
    <row r="3" ht="27.0" customHeight="1">
      <c r="A3" s="37" t="s">
        <v>152</v>
      </c>
      <c r="B3" s="38" t="s">
        <v>153</v>
      </c>
      <c r="C3" s="39"/>
      <c r="D3" s="40" t="s">
        <v>154</v>
      </c>
      <c r="E3" s="21"/>
      <c r="F3" s="22" t="s">
        <v>90</v>
      </c>
      <c r="G3" s="22" t="s">
        <v>91</v>
      </c>
      <c r="H3" s="22" t="s">
        <v>92</v>
      </c>
      <c r="I3" s="22"/>
      <c r="J3" s="23"/>
      <c r="K3" s="20" t="s">
        <v>155</v>
      </c>
      <c r="L3" s="25" t="s">
        <v>156</v>
      </c>
      <c r="M3" s="25" t="s">
        <v>157</v>
      </c>
      <c r="N3" s="25" t="s">
        <v>158</v>
      </c>
      <c r="O3" s="25" t="s">
        <v>159</v>
      </c>
      <c r="P3" s="25" t="s">
        <v>160</v>
      </c>
      <c r="Q3" s="25" t="s">
        <v>161</v>
      </c>
      <c r="R3" s="25" t="s">
        <v>162</v>
      </c>
      <c r="S3" s="29" t="s">
        <v>163</v>
      </c>
      <c r="T3" s="41">
        <v>249.95</v>
      </c>
      <c r="U3" s="42">
        <v>299.95</v>
      </c>
      <c r="V3" s="29">
        <v>4.5</v>
      </c>
      <c r="W3" s="30">
        <v>20558.0</v>
      </c>
      <c r="X3" s="29" t="s">
        <v>164</v>
      </c>
      <c r="Y3" s="29" t="s">
        <v>165</v>
      </c>
      <c r="Z3" s="30" t="b">
        <v>0</v>
      </c>
      <c r="AA3" s="29" t="s">
        <v>166</v>
      </c>
      <c r="AB3" s="29" t="s">
        <v>167</v>
      </c>
      <c r="AC3" s="29" t="s">
        <v>168</v>
      </c>
      <c r="AD3" s="28"/>
      <c r="AE3" s="29" t="s">
        <v>169</v>
      </c>
      <c r="AF3" s="28"/>
      <c r="AG3" s="29" t="s">
        <v>170</v>
      </c>
      <c r="AH3" s="29" t="s">
        <v>171</v>
      </c>
      <c r="AI3" s="29" t="s">
        <v>172</v>
      </c>
      <c r="AJ3" s="29" t="s">
        <v>173</v>
      </c>
      <c r="AK3" s="31" t="s">
        <v>174</v>
      </c>
      <c r="AL3" s="32">
        <v>7.0</v>
      </c>
      <c r="AM3" s="29" t="s">
        <v>175</v>
      </c>
      <c r="AN3" s="32">
        <v>7.0</v>
      </c>
      <c r="AO3" s="29" t="s">
        <v>176</v>
      </c>
      <c r="AP3" s="33">
        <v>7.0</v>
      </c>
      <c r="AQ3" s="22" t="s">
        <v>177</v>
      </c>
      <c r="AR3" s="33">
        <v>5.0</v>
      </c>
      <c r="AS3" s="29" t="s">
        <v>178</v>
      </c>
      <c r="AT3" s="33">
        <v>6.5</v>
      </c>
      <c r="AU3" s="29" t="s">
        <v>179</v>
      </c>
      <c r="AV3" s="34">
        <f t="shared" si="1"/>
        <v>7</v>
      </c>
      <c r="AW3" s="43" t="s">
        <v>180</v>
      </c>
      <c r="AX3" s="29" t="s">
        <v>181</v>
      </c>
      <c r="AY3" s="29" t="s">
        <v>182</v>
      </c>
      <c r="AZ3" s="29" t="s">
        <v>183</v>
      </c>
      <c r="BA3" s="29" t="s">
        <v>184</v>
      </c>
      <c r="BB3" s="29" t="s">
        <v>185</v>
      </c>
      <c r="BC3" s="22" t="s">
        <v>186</v>
      </c>
      <c r="BD3" s="29" t="s">
        <v>187</v>
      </c>
      <c r="BE3" s="29" t="s">
        <v>188</v>
      </c>
      <c r="BF3" s="29" t="s">
        <v>189</v>
      </c>
      <c r="BG3" s="29" t="s">
        <v>190</v>
      </c>
      <c r="BH3" s="29" t="s">
        <v>191</v>
      </c>
      <c r="BI3" s="29" t="s">
        <v>192</v>
      </c>
      <c r="BJ3" s="29" t="s">
        <v>193</v>
      </c>
      <c r="BK3" s="29" t="s">
        <v>194</v>
      </c>
      <c r="BL3" s="29" t="s">
        <v>195</v>
      </c>
      <c r="BM3" s="29" t="s">
        <v>196</v>
      </c>
      <c r="BN3" s="29" t="s">
        <v>197</v>
      </c>
      <c r="BO3" s="29" t="s">
        <v>198</v>
      </c>
      <c r="BP3" s="29" t="s">
        <v>199</v>
      </c>
      <c r="BQ3" s="29" t="s">
        <v>200</v>
      </c>
      <c r="BR3" s="29" t="s">
        <v>201</v>
      </c>
      <c r="BS3" s="29" t="s">
        <v>202</v>
      </c>
      <c r="BT3" s="29" t="s">
        <v>203</v>
      </c>
      <c r="BU3" s="29" t="s">
        <v>204</v>
      </c>
      <c r="BV3" s="29" t="s">
        <v>205</v>
      </c>
      <c r="BW3" s="22" t="s">
        <v>206</v>
      </c>
      <c r="BX3" s="29" t="s">
        <v>207</v>
      </c>
      <c r="BY3" s="22" t="s">
        <v>208</v>
      </c>
      <c r="BZ3" s="29" t="str">
        <f>IFERROR(__xludf.DUMMYFUNCTION("TEXTJOIN("", "", TRUE,
  IF(AND(AL3&gt;=9, AN3&gt;=8, AP3&gt;=7, AT3&gt;=8), ""Gold Standard"", """"),
  IF(OR(
      AV3&gt;=7.5,
      AND(AL3&gt;=7, AN3&gt;=7, AP3&gt;=6, AT3&gt;=8)
    ), ""BIFL Approved"", """"),
  IF(AN3&gt;=8.5, ""Repair Friendly"", """"),
  IF(OR(AP3=10, REGEX"&amp;"MATCH(AU3, ""Lifetime Guarantee"")), ""Lifetime Warranty"", """"),
  IF(AT3&gt;=8.5, ""Crowd Favorite"", """"),
  IF(AR3&gt;=8, ""Eco Hero"", """"),
  IF(AND(AV3&gt;=10, AL3&gt;=8, AT3&gt;=8), ""Legacy Product"", """")
)"),"")</f>
        <v/>
      </c>
      <c r="CA3" s="22" t="s">
        <v>209</v>
      </c>
      <c r="CB3" s="22" t="s">
        <v>210</v>
      </c>
      <c r="CC3" s="44" t="s">
        <v>211</v>
      </c>
      <c r="CD3" s="22" t="s">
        <v>212</v>
      </c>
      <c r="CE3" s="29">
        <f t="shared" ref="CE3:CE4" si="2">W5</f>
        <v>786</v>
      </c>
      <c r="CF3" s="29" t="s">
        <v>213</v>
      </c>
      <c r="CG3" s="31" t="s">
        <v>214</v>
      </c>
      <c r="CH3" s="28"/>
      <c r="CI3" s="28"/>
      <c r="CJ3" s="28"/>
      <c r="CK3" s="28"/>
    </row>
    <row r="4" ht="27.0" customHeight="1">
      <c r="A4" s="37" t="s">
        <v>215</v>
      </c>
      <c r="B4" s="45" t="s">
        <v>216</v>
      </c>
      <c r="C4" s="46"/>
      <c r="D4" s="40" t="s">
        <v>217</v>
      </c>
      <c r="E4" s="47" t="s">
        <v>218</v>
      </c>
      <c r="F4" s="22" t="s">
        <v>90</v>
      </c>
      <c r="G4" s="22" t="s">
        <v>91</v>
      </c>
      <c r="H4" s="22" t="s">
        <v>92</v>
      </c>
      <c r="I4" s="22"/>
      <c r="J4" s="23"/>
      <c r="K4" s="20" t="s">
        <v>219</v>
      </c>
      <c r="L4" s="25" t="s">
        <v>220</v>
      </c>
      <c r="M4" s="25" t="s">
        <v>221</v>
      </c>
      <c r="N4" s="25" t="s">
        <v>222</v>
      </c>
      <c r="O4" s="25" t="s">
        <v>223</v>
      </c>
      <c r="P4" s="25" t="s">
        <v>224</v>
      </c>
      <c r="Q4" s="25" t="s">
        <v>225</v>
      </c>
      <c r="R4" s="25" t="s">
        <v>226</v>
      </c>
      <c r="S4" s="29" t="s">
        <v>227</v>
      </c>
      <c r="T4" s="22">
        <v>14.5</v>
      </c>
      <c r="U4" s="28"/>
      <c r="V4" s="29">
        <v>4.7</v>
      </c>
      <c r="W4" s="30">
        <v>13831.0</v>
      </c>
      <c r="X4" s="28"/>
      <c r="Y4" s="29" t="s">
        <v>228</v>
      </c>
      <c r="Z4" s="30" t="b">
        <v>0</v>
      </c>
      <c r="AA4" s="29" t="s">
        <v>229</v>
      </c>
      <c r="AB4" s="29" t="s">
        <v>230</v>
      </c>
      <c r="AC4" s="29" t="s">
        <v>231</v>
      </c>
      <c r="AD4" s="29" t="s">
        <v>232</v>
      </c>
      <c r="AE4" s="29" t="s">
        <v>233</v>
      </c>
      <c r="AF4" s="28"/>
      <c r="AG4" s="29" t="s">
        <v>234</v>
      </c>
      <c r="AH4" s="29" t="s">
        <v>235</v>
      </c>
      <c r="AI4" s="29" t="s">
        <v>236</v>
      </c>
      <c r="AJ4" s="29" t="s">
        <v>237</v>
      </c>
      <c r="AK4" s="31" t="s">
        <v>238</v>
      </c>
      <c r="AL4" s="32">
        <v>7.5</v>
      </c>
      <c r="AM4" s="29" t="s">
        <v>239</v>
      </c>
      <c r="AN4" s="32">
        <v>2.0</v>
      </c>
      <c r="AO4" s="29" t="s">
        <v>240</v>
      </c>
      <c r="AP4" s="33">
        <v>5.5</v>
      </c>
      <c r="AQ4" s="22" t="s">
        <v>241</v>
      </c>
      <c r="AR4" s="33">
        <v>5.0</v>
      </c>
      <c r="AS4" s="29" t="s">
        <v>242</v>
      </c>
      <c r="AT4" s="33">
        <v>6.5</v>
      </c>
      <c r="AU4" s="29" t="s">
        <v>243</v>
      </c>
      <c r="AV4" s="34">
        <f t="shared" si="1"/>
        <v>5.5</v>
      </c>
      <c r="AW4" s="43" t="s">
        <v>244</v>
      </c>
      <c r="AX4" s="29" t="s">
        <v>245</v>
      </c>
      <c r="AY4" s="29" t="s">
        <v>246</v>
      </c>
      <c r="AZ4" s="29" t="s">
        <v>247</v>
      </c>
      <c r="BA4" s="29" t="s">
        <v>248</v>
      </c>
      <c r="BB4" s="29" t="s">
        <v>249</v>
      </c>
      <c r="BC4" s="22" t="s">
        <v>250</v>
      </c>
      <c r="BD4" s="29" t="s">
        <v>251</v>
      </c>
      <c r="BE4" s="29" t="s">
        <v>252</v>
      </c>
      <c r="BF4" s="29" t="s">
        <v>253</v>
      </c>
      <c r="BG4" s="29" t="s">
        <v>254</v>
      </c>
      <c r="BH4" s="29" t="s">
        <v>255</v>
      </c>
      <c r="BI4" s="29" t="s">
        <v>256</v>
      </c>
      <c r="BJ4" s="29" t="s">
        <v>257</v>
      </c>
      <c r="BK4" s="29" t="s">
        <v>258</v>
      </c>
      <c r="BL4" s="29" t="s">
        <v>259</v>
      </c>
      <c r="BM4" s="29" t="s">
        <v>260</v>
      </c>
      <c r="BN4" s="29" t="s">
        <v>261</v>
      </c>
      <c r="BO4" s="29" t="s">
        <v>262</v>
      </c>
      <c r="BP4" s="29" t="s">
        <v>263</v>
      </c>
      <c r="BQ4" s="29" t="s">
        <v>264</v>
      </c>
      <c r="BR4" s="29" t="s">
        <v>265</v>
      </c>
      <c r="BS4" s="29" t="s">
        <v>266</v>
      </c>
      <c r="BT4" s="29" t="s">
        <v>267</v>
      </c>
      <c r="BU4" s="29" t="s">
        <v>268</v>
      </c>
      <c r="BV4" s="29" t="s">
        <v>269</v>
      </c>
      <c r="BW4" s="29" t="s">
        <v>270</v>
      </c>
      <c r="BX4" s="22" t="s">
        <v>144</v>
      </c>
      <c r="BY4" s="22" t="s">
        <v>271</v>
      </c>
      <c r="BZ4" s="29" t="str">
        <f>IFERROR(__xludf.DUMMYFUNCTION("TEXTJOIN("", "", TRUE,
  IF(AND(AL4&gt;=9, AN4&gt;=8, AP4&gt;=7, AT4&gt;=8), ""Gold Standard"", """"),
  IF(OR(
      AV4&gt;=7.5,
      AND(AL4&gt;=7, AN4&gt;=7, AP4&gt;=6, AT4&gt;=8)
    ), ""BIFL Approved"", """"),
  IF(AN4&gt;=8.5, ""Repair Friendly"", """"),
  IF(OR(AP4=10, REGEX"&amp;"MATCH(AU4, ""Lifetime Guarantee"")), ""Lifetime Warranty"", """"),
  IF(AT4&gt;=8.5, ""Crowd Favorite"", """"),
  IF(AR4&gt;=8, ""Eco Hero"", """"),
  IF(AND(AV4&gt;=10, AL4&gt;=8, AT4&gt;=8), ""Legacy Product"", """")
)"),"")</f>
        <v/>
      </c>
      <c r="CA4" s="29" t="s">
        <v>209</v>
      </c>
      <c r="CB4" s="29" t="s">
        <v>210</v>
      </c>
      <c r="CC4" s="44" t="s">
        <v>272</v>
      </c>
      <c r="CD4" s="29" t="s">
        <v>273</v>
      </c>
      <c r="CE4" s="29">
        <f t="shared" si="2"/>
        <v>19801</v>
      </c>
      <c r="CF4" s="29" t="s">
        <v>274</v>
      </c>
      <c r="CG4" s="31" t="s">
        <v>275</v>
      </c>
      <c r="CH4" s="28"/>
      <c r="CI4" s="28"/>
      <c r="CJ4" s="28"/>
      <c r="CK4" s="28"/>
    </row>
    <row r="5" ht="33.0" customHeight="1">
      <c r="A5" s="37" t="s">
        <v>276</v>
      </c>
      <c r="B5" s="38" t="s">
        <v>277</v>
      </c>
      <c r="C5" s="39"/>
      <c r="D5" s="20" t="s">
        <v>278</v>
      </c>
      <c r="E5" s="48" t="s">
        <v>279</v>
      </c>
      <c r="F5" s="22" t="s">
        <v>90</v>
      </c>
      <c r="G5" s="22" t="s">
        <v>91</v>
      </c>
      <c r="H5" s="22" t="s">
        <v>92</v>
      </c>
      <c r="I5" s="22"/>
      <c r="J5" s="23"/>
      <c r="K5" s="24" t="s">
        <v>280</v>
      </c>
      <c r="L5" s="25" t="s">
        <v>281</v>
      </c>
      <c r="M5" s="25" t="s">
        <v>282</v>
      </c>
      <c r="N5" s="25" t="s">
        <v>283</v>
      </c>
      <c r="O5" s="29" t="s">
        <v>284</v>
      </c>
      <c r="P5" s="25" t="s">
        <v>285</v>
      </c>
      <c r="Q5" s="25" t="s">
        <v>286</v>
      </c>
      <c r="R5" s="25" t="s">
        <v>287</v>
      </c>
      <c r="S5" s="29" t="s">
        <v>288</v>
      </c>
      <c r="T5" s="22">
        <v>88.99</v>
      </c>
      <c r="U5" s="28"/>
      <c r="V5" s="29">
        <v>4.6</v>
      </c>
      <c r="W5" s="30">
        <v>786.0</v>
      </c>
      <c r="X5" s="28"/>
      <c r="Y5" s="29" t="s">
        <v>289</v>
      </c>
      <c r="Z5" s="30" t="b">
        <v>0</v>
      </c>
      <c r="AA5" s="29" t="s">
        <v>290</v>
      </c>
      <c r="AB5" s="29" t="s">
        <v>291</v>
      </c>
      <c r="AC5" s="28"/>
      <c r="AD5" s="29" t="s">
        <v>292</v>
      </c>
      <c r="AE5" s="29" t="s">
        <v>293</v>
      </c>
      <c r="AF5" s="28"/>
      <c r="AG5" s="29" t="s">
        <v>294</v>
      </c>
      <c r="AH5" s="29" t="s">
        <v>295</v>
      </c>
      <c r="AI5" s="29" t="s">
        <v>296</v>
      </c>
      <c r="AJ5" s="29" t="s">
        <v>297</v>
      </c>
      <c r="AK5" s="31" t="s">
        <v>298</v>
      </c>
      <c r="AL5" s="32">
        <v>8.0</v>
      </c>
      <c r="AM5" s="22" t="s">
        <v>299</v>
      </c>
      <c r="AN5" s="32">
        <v>8.5</v>
      </c>
      <c r="AO5" s="22" t="s">
        <v>300</v>
      </c>
      <c r="AP5" s="33">
        <v>5.0</v>
      </c>
      <c r="AQ5" s="22" t="s">
        <v>301</v>
      </c>
      <c r="AR5" s="33">
        <v>5.0</v>
      </c>
      <c r="AS5" s="29" t="s">
        <v>302</v>
      </c>
      <c r="AT5" s="33">
        <v>7.5</v>
      </c>
      <c r="AU5" s="22" t="s">
        <v>303</v>
      </c>
      <c r="AV5" s="34">
        <f t="shared" si="1"/>
        <v>7.5</v>
      </c>
      <c r="AW5" s="43" t="s">
        <v>304</v>
      </c>
      <c r="AX5" s="22" t="s">
        <v>305</v>
      </c>
      <c r="AY5" s="29" t="s">
        <v>306</v>
      </c>
      <c r="AZ5" s="29" t="s">
        <v>307</v>
      </c>
      <c r="BA5" s="29" t="s">
        <v>308</v>
      </c>
      <c r="BB5" s="29" t="s">
        <v>309</v>
      </c>
      <c r="BC5" s="29" t="s">
        <v>310</v>
      </c>
      <c r="BD5" s="29" t="s">
        <v>311</v>
      </c>
      <c r="BE5" s="29" t="s">
        <v>312</v>
      </c>
      <c r="BF5" s="29" t="s">
        <v>313</v>
      </c>
      <c r="BG5" s="29" t="s">
        <v>314</v>
      </c>
      <c r="BH5" s="29" t="s">
        <v>315</v>
      </c>
      <c r="BI5" s="29" t="s">
        <v>316</v>
      </c>
      <c r="BJ5" s="29" t="s">
        <v>317</v>
      </c>
      <c r="BK5" s="29" t="s">
        <v>318</v>
      </c>
      <c r="BL5" s="29" t="s">
        <v>319</v>
      </c>
      <c r="BM5" s="29" t="s">
        <v>320</v>
      </c>
      <c r="BN5" s="29" t="s">
        <v>321</v>
      </c>
      <c r="BO5" s="29" t="s">
        <v>322</v>
      </c>
      <c r="BP5" s="29" t="s">
        <v>323</v>
      </c>
      <c r="BQ5" s="29" t="s">
        <v>324</v>
      </c>
      <c r="BR5" s="29" t="s">
        <v>325</v>
      </c>
      <c r="BS5" s="29" t="s">
        <v>326</v>
      </c>
      <c r="BT5" s="29" t="s">
        <v>327</v>
      </c>
      <c r="BU5" s="29" t="s">
        <v>328</v>
      </c>
      <c r="BV5" s="29" t="s">
        <v>329</v>
      </c>
      <c r="BW5" s="29" t="s">
        <v>330</v>
      </c>
      <c r="BX5" s="29" t="s">
        <v>331</v>
      </c>
      <c r="BY5" s="22" t="s">
        <v>332</v>
      </c>
      <c r="BZ5" s="29" t="str">
        <f>IFERROR(__xludf.DUMMYFUNCTION("TEXTJOIN("", "", TRUE,
  IF(AND(AL5&gt;=9, AN5&gt;=8, AP5&gt;=7, AT5&gt;=8), ""Gold Standard"", """"),
  IF(OR(
      AV5&gt;=7.5,
      AND(AL5&gt;=7, AN5&gt;=7, AP5&gt;=6, AT5&gt;=8)
    ), ""BIFL Approved"", """"),
  IF(AN5&gt;=8.5, ""Repair Friendly"", """"),
  IF(OR(AP5=10, REGEX"&amp;"MATCH(AU5, ""Lifetime Guarantee"")), ""Lifetime Warranty"", """"),
  IF(AT5&gt;=8.5, ""Crowd Favorite"", """"),
  IF(AR5&gt;=8, ""Eco Hero"", """"),
  IF(AND(AV5&gt;=10, AL5&gt;=8, AT5&gt;=8), ""Legacy Product"", """")
)"),"BIFL Approved, Repair Friendly")</f>
        <v>BIFL Approved, Repair Friendly</v>
      </c>
      <c r="CA5" s="29" t="s">
        <v>209</v>
      </c>
      <c r="CB5" s="29" t="s">
        <v>210</v>
      </c>
      <c r="CC5" s="44" t="s">
        <v>333</v>
      </c>
      <c r="CD5" s="29" t="s">
        <v>334</v>
      </c>
      <c r="CE5" s="29">
        <f t="shared" ref="CE5:CE6" si="3">W8</f>
        <v>7120</v>
      </c>
      <c r="CF5" s="29" t="s">
        <v>335</v>
      </c>
      <c r="CG5" s="31" t="s">
        <v>336</v>
      </c>
      <c r="CH5" s="28"/>
      <c r="CI5" s="28"/>
      <c r="CJ5" s="28"/>
      <c r="CK5" s="28"/>
    </row>
    <row r="6" ht="27.0" customHeight="1">
      <c r="A6" s="37" t="s">
        <v>337</v>
      </c>
      <c r="B6" s="38" t="s">
        <v>338</v>
      </c>
      <c r="C6" s="46"/>
      <c r="D6" s="40" t="s">
        <v>339</v>
      </c>
      <c r="E6" s="47" t="s">
        <v>340</v>
      </c>
      <c r="F6" s="22" t="s">
        <v>90</v>
      </c>
      <c r="G6" s="22" t="s">
        <v>91</v>
      </c>
      <c r="H6" s="22" t="s">
        <v>92</v>
      </c>
      <c r="I6" s="22"/>
      <c r="J6" s="23"/>
      <c r="K6" s="20" t="s">
        <v>341</v>
      </c>
      <c r="L6" s="25" t="s">
        <v>342</v>
      </c>
      <c r="M6" s="25" t="s">
        <v>343</v>
      </c>
      <c r="N6" s="25" t="s">
        <v>344</v>
      </c>
      <c r="O6" s="25" t="s">
        <v>345</v>
      </c>
      <c r="P6" s="25" t="s">
        <v>346</v>
      </c>
      <c r="Q6" s="25" t="s">
        <v>347</v>
      </c>
      <c r="R6" s="25" t="s">
        <v>348</v>
      </c>
      <c r="S6" s="29" t="s">
        <v>349</v>
      </c>
      <c r="T6" s="41">
        <v>379.95</v>
      </c>
      <c r="U6" s="42">
        <v>449.95</v>
      </c>
      <c r="V6" s="29">
        <v>4.7</v>
      </c>
      <c r="W6" s="30">
        <v>19801.0</v>
      </c>
      <c r="X6" s="29" t="s">
        <v>350</v>
      </c>
      <c r="Y6" s="29" t="s">
        <v>165</v>
      </c>
      <c r="Z6" s="30" t="b">
        <v>0</v>
      </c>
      <c r="AA6" s="29" t="s">
        <v>351</v>
      </c>
      <c r="AB6" s="29" t="s">
        <v>352</v>
      </c>
      <c r="AC6" s="29" t="s">
        <v>353</v>
      </c>
      <c r="AD6" s="28"/>
      <c r="AE6" s="29" t="s">
        <v>354</v>
      </c>
      <c r="AF6" s="28"/>
      <c r="AG6" s="29" t="s">
        <v>355</v>
      </c>
      <c r="AH6" s="29" t="s">
        <v>356</v>
      </c>
      <c r="AI6" s="29" t="s">
        <v>357</v>
      </c>
      <c r="AJ6" s="29" t="s">
        <v>358</v>
      </c>
      <c r="AK6" s="31" t="s">
        <v>359</v>
      </c>
      <c r="AL6" s="32">
        <v>8.5</v>
      </c>
      <c r="AM6" s="22" t="s">
        <v>360</v>
      </c>
      <c r="AN6" s="32">
        <v>7.5</v>
      </c>
      <c r="AO6" s="29" t="s">
        <v>361</v>
      </c>
      <c r="AP6" s="49">
        <v>5.5</v>
      </c>
      <c r="AQ6" s="22" t="s">
        <v>362</v>
      </c>
      <c r="AR6" s="33">
        <v>7.5</v>
      </c>
      <c r="AS6" s="29" t="s">
        <v>363</v>
      </c>
      <c r="AT6" s="33">
        <v>9.0</v>
      </c>
      <c r="AU6" s="29" t="s">
        <v>364</v>
      </c>
      <c r="AV6" s="34">
        <f t="shared" si="1"/>
        <v>8</v>
      </c>
      <c r="AW6" s="43" t="s">
        <v>365</v>
      </c>
      <c r="AX6" s="29" t="s">
        <v>366</v>
      </c>
      <c r="AY6" s="29" t="s">
        <v>367</v>
      </c>
      <c r="AZ6" s="22" t="s">
        <v>368</v>
      </c>
      <c r="BA6" s="29" t="s">
        <v>369</v>
      </c>
      <c r="BB6" s="29" t="s">
        <v>370</v>
      </c>
      <c r="BC6" s="22" t="s">
        <v>371</v>
      </c>
      <c r="BD6" s="29" t="s">
        <v>372</v>
      </c>
      <c r="BE6" s="29" t="s">
        <v>373</v>
      </c>
      <c r="BF6" s="29" t="s">
        <v>374</v>
      </c>
      <c r="BG6" s="29" t="s">
        <v>375</v>
      </c>
      <c r="BH6" s="29" t="s">
        <v>376</v>
      </c>
      <c r="BI6" s="29" t="s">
        <v>377</v>
      </c>
      <c r="BJ6" s="29" t="s">
        <v>378</v>
      </c>
      <c r="BK6" s="29" t="s">
        <v>379</v>
      </c>
      <c r="BL6" s="29" t="s">
        <v>380</v>
      </c>
      <c r="BM6" s="29" t="s">
        <v>381</v>
      </c>
      <c r="BN6" s="29" t="s">
        <v>382</v>
      </c>
      <c r="BO6" s="29" t="s">
        <v>383</v>
      </c>
      <c r="BP6" s="29" t="s">
        <v>384</v>
      </c>
      <c r="BQ6" s="29" t="s">
        <v>385</v>
      </c>
      <c r="BR6" s="29" t="s">
        <v>386</v>
      </c>
      <c r="BS6" s="29" t="s">
        <v>387</v>
      </c>
      <c r="BT6" s="29" t="s">
        <v>388</v>
      </c>
      <c r="BU6" s="29" t="s">
        <v>389</v>
      </c>
      <c r="BV6" s="29" t="s">
        <v>390</v>
      </c>
      <c r="BW6" s="29" t="s">
        <v>391</v>
      </c>
      <c r="BX6" s="29" t="s">
        <v>144</v>
      </c>
      <c r="BY6" s="22" t="s">
        <v>392</v>
      </c>
      <c r="BZ6" s="29" t="str">
        <f>IFERROR(__xludf.DUMMYFUNCTION("TEXTJOIN("", "", TRUE,
  IF(AND(AL6&gt;=9, AN6&gt;=8, AP6&gt;=7, AT6&gt;=8), ""Gold Standard"", """"),
  IF(OR(
      AV6&gt;=7.5,
      AND(AL6&gt;=7, AN6&gt;=7, AP6&gt;=6, AT6&gt;=8)
    ), ""BIFL Approved"", """"),
  IF(AN6&gt;=8.5, ""Repair Friendly"", """"),
  IF(OR(AP6=10, REGEX"&amp;"MATCH(AU6, ""Lifetime Guarantee"")), ""Lifetime Warranty"", """"),
  IF(AT6&gt;=8.5, ""Crowd Favorite"", """"),
  IF(AR6&gt;=8, ""Eco Hero"", """"),
  IF(AND(AV6&gt;=10, AL6&gt;=8, AT6&gt;=8), ""Legacy Product"", """")
)"),"BIFL Approved, Crowd Favorite")</f>
        <v>BIFL Approved, Crowd Favorite</v>
      </c>
      <c r="CA6" s="29" t="s">
        <v>209</v>
      </c>
      <c r="CB6" s="29" t="s">
        <v>210</v>
      </c>
      <c r="CC6" s="44" t="s">
        <v>393</v>
      </c>
      <c r="CD6" s="29" t="s">
        <v>394</v>
      </c>
      <c r="CE6" s="29">
        <f t="shared" si="3"/>
        <v>10168</v>
      </c>
      <c r="CF6" s="29" t="s">
        <v>395</v>
      </c>
      <c r="CG6" s="31" t="s">
        <v>396</v>
      </c>
      <c r="CH6" s="28"/>
      <c r="CI6" s="28"/>
      <c r="CJ6" s="28"/>
      <c r="CK6" s="28"/>
    </row>
    <row r="7" ht="27.0" customHeight="1">
      <c r="A7" s="17" t="s">
        <v>337</v>
      </c>
      <c r="B7" s="50" t="s">
        <v>397</v>
      </c>
      <c r="C7" s="19"/>
      <c r="D7" s="20" t="s">
        <v>398</v>
      </c>
      <c r="E7" s="21"/>
      <c r="F7" s="22" t="s">
        <v>90</v>
      </c>
      <c r="G7" s="22" t="s">
        <v>91</v>
      </c>
      <c r="H7" s="22" t="s">
        <v>92</v>
      </c>
      <c r="I7" s="22"/>
      <c r="J7" s="23"/>
      <c r="K7" s="20" t="s">
        <v>399</v>
      </c>
      <c r="L7" s="26" t="s">
        <v>400</v>
      </c>
      <c r="M7" s="25" t="s">
        <v>401</v>
      </c>
      <c r="N7" s="25" t="s">
        <v>402</v>
      </c>
      <c r="O7" s="25" t="s">
        <v>403</v>
      </c>
      <c r="P7" s="25" t="s">
        <v>404</v>
      </c>
      <c r="Q7" s="25" t="s">
        <v>405</v>
      </c>
      <c r="R7" s="25" t="s">
        <v>348</v>
      </c>
      <c r="S7" s="29" t="s">
        <v>349</v>
      </c>
      <c r="T7" s="41">
        <v>449.95</v>
      </c>
      <c r="U7" s="28"/>
      <c r="V7" s="29">
        <v>4.7</v>
      </c>
      <c r="W7" s="30">
        <v>19559.0</v>
      </c>
      <c r="X7" s="29" t="s">
        <v>350</v>
      </c>
      <c r="Y7" s="29" t="s">
        <v>165</v>
      </c>
      <c r="Z7" s="30" t="b">
        <v>0</v>
      </c>
      <c r="AA7" s="29" t="s">
        <v>351</v>
      </c>
      <c r="AB7" s="29" t="s">
        <v>352</v>
      </c>
      <c r="AC7" s="29" t="s">
        <v>353</v>
      </c>
      <c r="AD7" s="28"/>
      <c r="AE7" s="29" t="s">
        <v>354</v>
      </c>
      <c r="AF7" s="28"/>
      <c r="AG7" s="29" t="s">
        <v>355</v>
      </c>
      <c r="AH7" s="29" t="s">
        <v>356</v>
      </c>
      <c r="AI7" s="29" t="s">
        <v>357</v>
      </c>
      <c r="AJ7" s="29" t="s">
        <v>358</v>
      </c>
      <c r="AK7" s="31" t="s">
        <v>359</v>
      </c>
      <c r="AL7" s="32">
        <v>7.5</v>
      </c>
      <c r="AM7" s="29" t="s">
        <v>406</v>
      </c>
      <c r="AN7" s="32">
        <v>7.5</v>
      </c>
      <c r="AO7" s="29" t="s">
        <v>407</v>
      </c>
      <c r="AP7" s="51">
        <v>5.5</v>
      </c>
      <c r="AQ7" s="22" t="s">
        <v>408</v>
      </c>
      <c r="AR7" s="51">
        <v>5.0</v>
      </c>
      <c r="AS7" s="29" t="s">
        <v>409</v>
      </c>
      <c r="AT7" s="51">
        <v>8.5</v>
      </c>
      <c r="AU7" s="29" t="s">
        <v>410</v>
      </c>
      <c r="AV7" s="34">
        <f t="shared" si="1"/>
        <v>7.5</v>
      </c>
      <c r="AW7" s="35" t="s">
        <v>411</v>
      </c>
      <c r="AX7" s="29" t="s">
        <v>412</v>
      </c>
      <c r="AY7" s="22" t="s">
        <v>413</v>
      </c>
      <c r="AZ7" s="29" t="s">
        <v>414</v>
      </c>
      <c r="BA7" s="29" t="s">
        <v>415</v>
      </c>
      <c r="BB7" s="29" t="s">
        <v>416</v>
      </c>
      <c r="BC7" s="29" t="s">
        <v>417</v>
      </c>
      <c r="BD7" s="29" t="s">
        <v>418</v>
      </c>
      <c r="BE7" s="29" t="s">
        <v>419</v>
      </c>
      <c r="BF7" s="29" t="s">
        <v>420</v>
      </c>
      <c r="BG7" s="29" t="s">
        <v>421</v>
      </c>
      <c r="BH7" s="29" t="s">
        <v>422</v>
      </c>
      <c r="BI7" s="29" t="s">
        <v>423</v>
      </c>
      <c r="BJ7" s="29" t="s">
        <v>424</v>
      </c>
      <c r="BK7" s="29" t="s">
        <v>425</v>
      </c>
      <c r="BL7" s="29" t="s">
        <v>426</v>
      </c>
      <c r="BM7" s="29" t="s">
        <v>427</v>
      </c>
      <c r="BN7" s="29" t="s">
        <v>428</v>
      </c>
      <c r="BO7" s="29" t="s">
        <v>429</v>
      </c>
      <c r="BP7" s="29" t="s">
        <v>430</v>
      </c>
      <c r="BQ7" s="29" t="s">
        <v>431</v>
      </c>
      <c r="BR7" s="29" t="s">
        <v>432</v>
      </c>
      <c r="BS7" s="29" t="s">
        <v>433</v>
      </c>
      <c r="BT7" s="29" t="s">
        <v>434</v>
      </c>
      <c r="BU7" s="29" t="s">
        <v>435</v>
      </c>
      <c r="BV7" s="29" t="s">
        <v>436</v>
      </c>
      <c r="BW7" s="29" t="s">
        <v>437</v>
      </c>
      <c r="BX7" s="29" t="s">
        <v>144</v>
      </c>
      <c r="BY7" s="22" t="s">
        <v>438</v>
      </c>
      <c r="BZ7" s="29" t="str">
        <f>IFERROR(__xludf.DUMMYFUNCTION("TEXTJOIN("", "", TRUE,
  IF(AND(AL7&gt;=9, AN7&gt;=8, AP7&gt;=7, AT7&gt;=8), ""Gold Standard"", """"),
  IF(OR(
      AV7&gt;=7.5,
      AND(AL7&gt;=7, AN7&gt;=7, AP7&gt;=6, AT7&gt;=8)
    ), ""BIFL Approved"", """"),
  IF(AN7&gt;=8.5, ""Repair Friendly"", """"),
  IF(OR(AP7=10, REGEX"&amp;"MATCH(AU7, ""Lifetime Guarantee"")), ""Lifetime Warranty"", """"),
  IF(AT7&gt;=8.5, ""Crowd Favorite"", """"),
  IF(AR7&gt;=8, ""Eco Hero"", """"),
  IF(AND(AV7&gt;=10, AL7&gt;=8, AT7&gt;=8), ""Legacy Product"", """")
)"),"BIFL Approved, Crowd Favorite")</f>
        <v>BIFL Approved, Crowd Favorite</v>
      </c>
      <c r="CA7" s="29" t="s">
        <v>209</v>
      </c>
      <c r="CB7" s="29" t="s">
        <v>210</v>
      </c>
      <c r="CC7" s="36" t="s">
        <v>439</v>
      </c>
      <c r="CD7" s="22" t="s">
        <v>440</v>
      </c>
      <c r="CE7" s="29">
        <f>W13</f>
        <v>78</v>
      </c>
      <c r="CF7" s="29" t="s">
        <v>441</v>
      </c>
      <c r="CG7" s="31" t="s">
        <v>442</v>
      </c>
      <c r="CH7" s="28"/>
      <c r="CI7" s="28"/>
      <c r="CJ7" s="28"/>
      <c r="CK7" s="28"/>
    </row>
    <row r="8" ht="28.5" customHeight="1">
      <c r="A8" s="37" t="s">
        <v>443</v>
      </c>
      <c r="B8" s="38" t="s">
        <v>444</v>
      </c>
      <c r="C8" s="46"/>
      <c r="D8" s="40" t="s">
        <v>445</v>
      </c>
      <c r="E8" s="47" t="s">
        <v>446</v>
      </c>
      <c r="F8" s="22" t="s">
        <v>90</v>
      </c>
      <c r="G8" s="22" t="s">
        <v>91</v>
      </c>
      <c r="H8" s="22" t="s">
        <v>92</v>
      </c>
      <c r="I8" s="22"/>
      <c r="J8" s="23"/>
      <c r="K8" s="20" t="s">
        <v>447</v>
      </c>
      <c r="L8" s="25" t="s">
        <v>448</v>
      </c>
      <c r="M8" s="25" t="s">
        <v>449</v>
      </c>
      <c r="N8" s="25" t="s">
        <v>450</v>
      </c>
      <c r="O8" s="25" t="s">
        <v>451</v>
      </c>
      <c r="P8" s="25" t="s">
        <v>452</v>
      </c>
      <c r="Q8" s="25" t="s">
        <v>453</v>
      </c>
      <c r="R8" s="25" t="s">
        <v>454</v>
      </c>
      <c r="S8" s="29" t="s">
        <v>455</v>
      </c>
      <c r="T8" s="41">
        <v>99.99</v>
      </c>
      <c r="U8" s="42">
        <v>104.99</v>
      </c>
      <c r="V8" s="29">
        <v>4.4</v>
      </c>
      <c r="W8" s="30">
        <v>7120.0</v>
      </c>
      <c r="X8" s="29" t="s">
        <v>456</v>
      </c>
      <c r="Y8" s="29" t="s">
        <v>165</v>
      </c>
      <c r="Z8" s="30" t="b">
        <v>0</v>
      </c>
      <c r="AA8" s="29" t="s">
        <v>457</v>
      </c>
      <c r="AB8" s="29" t="s">
        <v>458</v>
      </c>
      <c r="AC8" s="28"/>
      <c r="AD8" s="28"/>
      <c r="AE8" s="29" t="s">
        <v>459</v>
      </c>
      <c r="AF8" s="28"/>
      <c r="AG8" s="29" t="s">
        <v>460</v>
      </c>
      <c r="AH8" s="29" t="s">
        <v>461</v>
      </c>
      <c r="AI8" s="29" t="s">
        <v>462</v>
      </c>
      <c r="AJ8" s="29" t="s">
        <v>463</v>
      </c>
      <c r="AK8" s="31" t="s">
        <v>464</v>
      </c>
      <c r="AL8" s="32">
        <v>6.5</v>
      </c>
      <c r="AM8" s="29" t="s">
        <v>465</v>
      </c>
      <c r="AN8" s="32">
        <v>4.5</v>
      </c>
      <c r="AO8" s="29" t="s">
        <v>466</v>
      </c>
      <c r="AP8" s="33">
        <v>5.0</v>
      </c>
      <c r="AQ8" s="22" t="s">
        <v>467</v>
      </c>
      <c r="AR8" s="33">
        <v>5.0</v>
      </c>
      <c r="AS8" s="29" t="s">
        <v>468</v>
      </c>
      <c r="AT8" s="33">
        <v>7.5</v>
      </c>
      <c r="AU8" s="22" t="s">
        <v>469</v>
      </c>
      <c r="AV8" s="34">
        <f t="shared" si="1"/>
        <v>6</v>
      </c>
      <c r="AW8" s="43" t="s">
        <v>470</v>
      </c>
      <c r="AX8" s="29" t="s">
        <v>471</v>
      </c>
      <c r="AY8" s="29" t="s">
        <v>472</v>
      </c>
      <c r="AZ8" s="22" t="s">
        <v>473</v>
      </c>
      <c r="BA8" s="29" t="s">
        <v>474</v>
      </c>
      <c r="BB8" s="29" t="s">
        <v>475</v>
      </c>
      <c r="BC8" s="29" t="s">
        <v>476</v>
      </c>
      <c r="BD8" s="29" t="s">
        <v>477</v>
      </c>
      <c r="BE8" s="29" t="s">
        <v>478</v>
      </c>
      <c r="BF8" s="29" t="s">
        <v>479</v>
      </c>
      <c r="BG8" s="29" t="s">
        <v>480</v>
      </c>
      <c r="BH8" s="29" t="s">
        <v>481</v>
      </c>
      <c r="BI8" s="29" t="s">
        <v>482</v>
      </c>
      <c r="BJ8" s="29" t="s">
        <v>483</v>
      </c>
      <c r="BK8" s="29" t="s">
        <v>484</v>
      </c>
      <c r="BL8" s="29" t="s">
        <v>485</v>
      </c>
      <c r="BM8" s="29" t="s">
        <v>486</v>
      </c>
      <c r="BN8" s="29" t="s">
        <v>487</v>
      </c>
      <c r="BO8" s="29" t="s">
        <v>488</v>
      </c>
      <c r="BP8" s="29" t="s">
        <v>489</v>
      </c>
      <c r="BQ8" s="29" t="s">
        <v>490</v>
      </c>
      <c r="BR8" s="29" t="s">
        <v>491</v>
      </c>
      <c r="BS8" s="29" t="s">
        <v>492</v>
      </c>
      <c r="BT8" s="29" t="s">
        <v>493</v>
      </c>
      <c r="BU8" s="29" t="s">
        <v>494</v>
      </c>
      <c r="BV8" s="29" t="s">
        <v>495</v>
      </c>
      <c r="BW8" s="29" t="s">
        <v>496</v>
      </c>
      <c r="BX8" s="29" t="s">
        <v>331</v>
      </c>
      <c r="BY8" s="22" t="s">
        <v>497</v>
      </c>
      <c r="BZ8" s="29" t="str">
        <f>IFERROR(__xludf.DUMMYFUNCTION("TEXTJOIN("", "", TRUE,
  IF(AND(AL8&gt;=9, AN8&gt;=8, AP8&gt;=7, AT8&gt;=8), ""Gold Standard"", """"),
  IF(OR(
      AV8&gt;=7.5,
      AND(AL8&gt;=7, AN8&gt;=7, AP8&gt;=6, AT8&gt;=8)
    ), ""BIFL Approved"", """"),
  IF(AN8&gt;=8.5, ""Repair Friendly"", """"),
  IF(OR(AP8=10, REGEX"&amp;"MATCH(AU8, ""Lifetime Guarantee"")), ""Lifetime Warranty"", """"),
  IF(AT8&gt;=8.5, ""Crowd Favorite"", """"),
  IF(AR8&gt;=8, ""Eco Hero"", """"),
  IF(AND(AV8&gt;=10, AL8&gt;=8, AT8&gt;=8), ""Legacy Product"", """")
)"),"")</f>
        <v/>
      </c>
      <c r="CA8" s="22" t="s">
        <v>209</v>
      </c>
      <c r="CB8" s="29" t="s">
        <v>498</v>
      </c>
      <c r="CC8" s="36" t="s">
        <v>499</v>
      </c>
      <c r="CD8" s="22" t="s">
        <v>500</v>
      </c>
      <c r="CE8" s="29">
        <f>W415</f>
        <v>0</v>
      </c>
      <c r="CF8" s="29" t="s">
        <v>501</v>
      </c>
      <c r="CG8" s="31" t="s">
        <v>502</v>
      </c>
      <c r="CH8" s="28"/>
      <c r="CI8" s="28"/>
      <c r="CJ8" s="28"/>
      <c r="CK8" s="28"/>
    </row>
    <row r="9" ht="24.0" customHeight="1">
      <c r="A9" s="37" t="s">
        <v>503</v>
      </c>
      <c r="B9" s="38" t="s">
        <v>504</v>
      </c>
      <c r="C9" s="39"/>
      <c r="D9" s="20" t="s">
        <v>505</v>
      </c>
      <c r="E9" s="47" t="s">
        <v>506</v>
      </c>
      <c r="F9" s="22" t="s">
        <v>90</v>
      </c>
      <c r="G9" s="22" t="s">
        <v>91</v>
      </c>
      <c r="H9" s="22" t="s">
        <v>92</v>
      </c>
      <c r="I9" s="22"/>
      <c r="J9" s="23"/>
      <c r="K9" s="20" t="s">
        <v>507</v>
      </c>
      <c r="L9" s="25" t="s">
        <v>508</v>
      </c>
      <c r="M9" s="25" t="s">
        <v>509</v>
      </c>
      <c r="N9" s="25" t="s">
        <v>510</v>
      </c>
      <c r="O9" s="25" t="s">
        <v>511</v>
      </c>
      <c r="P9" s="25" t="s">
        <v>512</v>
      </c>
      <c r="Q9" s="25" t="s">
        <v>513</v>
      </c>
      <c r="R9" s="25" t="s">
        <v>514</v>
      </c>
      <c r="S9" s="29" t="s">
        <v>515</v>
      </c>
      <c r="T9" s="41">
        <v>86.99</v>
      </c>
      <c r="U9" s="42">
        <v>86.99</v>
      </c>
      <c r="V9" s="29">
        <v>4.4</v>
      </c>
      <c r="W9" s="30">
        <v>10168.0</v>
      </c>
      <c r="X9" s="29" t="s">
        <v>350</v>
      </c>
      <c r="Y9" s="29" t="s">
        <v>165</v>
      </c>
      <c r="Z9" s="30" t="b">
        <v>0</v>
      </c>
      <c r="AA9" s="29" t="s">
        <v>516</v>
      </c>
      <c r="AB9" s="29" t="s">
        <v>517</v>
      </c>
      <c r="AC9" s="29" t="s">
        <v>518</v>
      </c>
      <c r="AD9" s="28"/>
      <c r="AE9" s="29" t="s">
        <v>519</v>
      </c>
      <c r="AF9" s="28"/>
      <c r="AG9" s="29" t="s">
        <v>520</v>
      </c>
      <c r="AH9" s="29" t="s">
        <v>521</v>
      </c>
      <c r="AI9" s="29" t="s">
        <v>522</v>
      </c>
      <c r="AJ9" s="29" t="s">
        <v>523</v>
      </c>
      <c r="AK9" s="31" t="s">
        <v>524</v>
      </c>
      <c r="AL9" s="32">
        <v>7.5</v>
      </c>
      <c r="AM9" s="29" t="s">
        <v>525</v>
      </c>
      <c r="AN9" s="32">
        <v>5.0</v>
      </c>
      <c r="AO9" s="22" t="s">
        <v>526</v>
      </c>
      <c r="AP9" s="33">
        <v>5.0</v>
      </c>
      <c r="AQ9" s="22" t="s">
        <v>527</v>
      </c>
      <c r="AR9" s="33">
        <v>5.0</v>
      </c>
      <c r="AS9" s="29" t="s">
        <v>528</v>
      </c>
      <c r="AT9" s="33">
        <v>7.5</v>
      </c>
      <c r="AU9" s="29" t="s">
        <v>529</v>
      </c>
      <c r="AV9" s="34">
        <f t="shared" si="1"/>
        <v>6.5</v>
      </c>
      <c r="AW9" s="43" t="s">
        <v>530</v>
      </c>
      <c r="AX9" s="29" t="s">
        <v>531</v>
      </c>
      <c r="AY9" s="29" t="s">
        <v>532</v>
      </c>
      <c r="AZ9" s="29" t="s">
        <v>533</v>
      </c>
      <c r="BA9" s="29" t="s">
        <v>534</v>
      </c>
      <c r="BB9" s="29" t="s">
        <v>535</v>
      </c>
      <c r="BC9" s="29" t="s">
        <v>536</v>
      </c>
      <c r="BD9" s="29" t="s">
        <v>537</v>
      </c>
      <c r="BE9" s="29" t="s">
        <v>538</v>
      </c>
      <c r="BF9" s="29" t="s">
        <v>539</v>
      </c>
      <c r="BG9" s="29" t="s">
        <v>540</v>
      </c>
      <c r="BH9" s="29" t="s">
        <v>541</v>
      </c>
      <c r="BI9" s="29" t="s">
        <v>542</v>
      </c>
      <c r="BJ9" s="29" t="s">
        <v>543</v>
      </c>
      <c r="BK9" s="29" t="s">
        <v>544</v>
      </c>
      <c r="BL9" s="29" t="s">
        <v>545</v>
      </c>
      <c r="BM9" s="29" t="s">
        <v>546</v>
      </c>
      <c r="BN9" s="29" t="s">
        <v>547</v>
      </c>
      <c r="BO9" s="29" t="s">
        <v>548</v>
      </c>
      <c r="BP9" s="29" t="s">
        <v>549</v>
      </c>
      <c r="BQ9" s="29" t="s">
        <v>550</v>
      </c>
      <c r="BR9" s="29" t="s">
        <v>551</v>
      </c>
      <c r="BS9" s="29" t="s">
        <v>267</v>
      </c>
      <c r="BT9" s="29" t="s">
        <v>552</v>
      </c>
      <c r="BU9" s="29" t="s">
        <v>553</v>
      </c>
      <c r="BV9" s="29" t="s">
        <v>554</v>
      </c>
      <c r="BW9" s="29" t="s">
        <v>555</v>
      </c>
      <c r="BX9" s="29" t="s">
        <v>331</v>
      </c>
      <c r="BY9" s="29" t="s">
        <v>556</v>
      </c>
      <c r="BZ9" s="29" t="str">
        <f>IFERROR(__xludf.DUMMYFUNCTION("TEXTJOIN("", "", TRUE,
  IF(AND(AL9&gt;=9, AN9&gt;=8, AP9&gt;=7, AT9&gt;=8), ""Gold Standard"", """"),
  IF(OR(
      AV9&gt;=7.5,
      AND(AL9&gt;=7, AN9&gt;=7, AP9&gt;=6, AT9&gt;=8)
    ), ""BIFL Approved"", """"),
  IF(AN9&gt;=8.5, ""Repair Friendly"", """"),
  IF(OR(AP9=10, REGEX"&amp;"MATCH(AU9, ""Lifetime Guarantee"")), ""Lifetime Warranty"", """"),
  IF(AT9&gt;=8.5, ""Crowd Favorite"", """"),
  IF(AR9&gt;=8, ""Eco Hero"", """"),
  IF(AND(AV9&gt;=10, AL9&gt;=8, AT9&gt;=8), ""Legacy Product"", """")
)"),"")</f>
        <v/>
      </c>
      <c r="CA9" s="29" t="s">
        <v>209</v>
      </c>
      <c r="CB9" s="29" t="s">
        <v>210</v>
      </c>
      <c r="CC9" s="44" t="s">
        <v>557</v>
      </c>
      <c r="CD9" s="29" t="s">
        <v>558</v>
      </c>
      <c r="CE9" s="29">
        <f t="shared" ref="CE9:CE10" si="4">W10</f>
        <v>325</v>
      </c>
      <c r="CF9" s="29" t="s">
        <v>559</v>
      </c>
      <c r="CG9" s="31" t="s">
        <v>560</v>
      </c>
      <c r="CH9" s="28"/>
      <c r="CI9" s="28"/>
      <c r="CJ9" s="28"/>
      <c r="CK9" s="28"/>
    </row>
    <row r="10" ht="25.5" customHeight="1">
      <c r="A10" s="17" t="s">
        <v>561</v>
      </c>
      <c r="B10" s="52" t="s">
        <v>562</v>
      </c>
      <c r="C10" s="19"/>
      <c r="D10" s="20" t="s">
        <v>563</v>
      </c>
      <c r="E10" s="21"/>
      <c r="F10" s="22" t="s">
        <v>90</v>
      </c>
      <c r="G10" s="22" t="s">
        <v>91</v>
      </c>
      <c r="H10" s="22" t="s">
        <v>92</v>
      </c>
      <c r="I10" s="22"/>
      <c r="J10" s="23"/>
      <c r="K10" s="40" t="s">
        <v>564</v>
      </c>
      <c r="L10" s="26" t="s">
        <v>565</v>
      </c>
      <c r="M10" s="26" t="s">
        <v>566</v>
      </c>
      <c r="N10" s="25" t="s">
        <v>567</v>
      </c>
      <c r="O10" s="25" t="s">
        <v>568</v>
      </c>
      <c r="P10" s="26" t="s">
        <v>569</v>
      </c>
      <c r="Q10" s="25" t="s">
        <v>570</v>
      </c>
      <c r="R10" s="26" t="s">
        <v>571</v>
      </c>
      <c r="S10" s="29" t="s">
        <v>572</v>
      </c>
      <c r="T10" s="41"/>
      <c r="U10" s="28"/>
      <c r="V10" s="29">
        <v>4.8</v>
      </c>
      <c r="W10" s="30">
        <v>325.0</v>
      </c>
      <c r="X10" s="28"/>
      <c r="Y10" s="28"/>
      <c r="Z10" s="30" t="b">
        <v>0</v>
      </c>
      <c r="AA10" s="29" t="s">
        <v>573</v>
      </c>
      <c r="AB10" s="29" t="s">
        <v>574</v>
      </c>
      <c r="AC10" s="29"/>
      <c r="AD10" s="29" t="s">
        <v>575</v>
      </c>
      <c r="AE10" s="29"/>
      <c r="AF10" s="28"/>
      <c r="AG10" s="29" t="s">
        <v>576</v>
      </c>
      <c r="AH10" s="29" t="s">
        <v>577</v>
      </c>
      <c r="AI10" s="29" t="s">
        <v>578</v>
      </c>
      <c r="AJ10" s="29" t="s">
        <v>579</v>
      </c>
      <c r="AK10" s="31" t="s">
        <v>580</v>
      </c>
      <c r="AL10" s="32">
        <v>7.0</v>
      </c>
      <c r="AM10" s="29" t="s">
        <v>581</v>
      </c>
      <c r="AN10" s="32">
        <v>2.0</v>
      </c>
      <c r="AO10" s="29" t="s">
        <v>582</v>
      </c>
      <c r="AP10" s="33">
        <v>6.5</v>
      </c>
      <c r="AQ10" s="22" t="s">
        <v>583</v>
      </c>
      <c r="AR10" s="33">
        <v>5.0</v>
      </c>
      <c r="AS10" s="22" t="s">
        <v>584</v>
      </c>
      <c r="AT10" s="33">
        <v>8.0</v>
      </c>
      <c r="AU10" s="29" t="s">
        <v>585</v>
      </c>
      <c r="AV10" s="34">
        <f t="shared" si="1"/>
        <v>6</v>
      </c>
      <c r="AW10" s="35" t="s">
        <v>586</v>
      </c>
      <c r="AX10" s="22" t="s">
        <v>587</v>
      </c>
      <c r="AY10" s="22" t="s">
        <v>588</v>
      </c>
      <c r="AZ10" s="29" t="s">
        <v>589</v>
      </c>
      <c r="BA10" s="29" t="s">
        <v>590</v>
      </c>
      <c r="BB10" s="22" t="s">
        <v>591</v>
      </c>
      <c r="BC10" s="22" t="s">
        <v>592</v>
      </c>
      <c r="BD10" s="29" t="s">
        <v>593</v>
      </c>
      <c r="BE10" s="29" t="s">
        <v>594</v>
      </c>
      <c r="BF10" s="29" t="s">
        <v>595</v>
      </c>
      <c r="BG10" s="22" t="s">
        <v>596</v>
      </c>
      <c r="BH10" s="22" t="s">
        <v>597</v>
      </c>
      <c r="BI10" s="29" t="s">
        <v>598</v>
      </c>
      <c r="BJ10" s="29" t="s">
        <v>599</v>
      </c>
      <c r="BK10" s="29" t="s">
        <v>600</v>
      </c>
      <c r="BL10" s="29" t="s">
        <v>601</v>
      </c>
      <c r="BM10" s="29" t="s">
        <v>602</v>
      </c>
      <c r="BN10" s="29" t="s">
        <v>603</v>
      </c>
      <c r="BO10" s="29" t="s">
        <v>604</v>
      </c>
      <c r="BP10" s="29" t="s">
        <v>605</v>
      </c>
      <c r="BQ10" s="29" t="s">
        <v>606</v>
      </c>
      <c r="BR10" s="29" t="s">
        <v>607</v>
      </c>
      <c r="BS10" s="29" t="s">
        <v>608</v>
      </c>
      <c r="BT10" s="29" t="s">
        <v>609</v>
      </c>
      <c r="BU10" s="29" t="s">
        <v>610</v>
      </c>
      <c r="BV10" s="29" t="s">
        <v>611</v>
      </c>
      <c r="BW10" s="29" t="s">
        <v>612</v>
      </c>
      <c r="BX10" s="22" t="s">
        <v>331</v>
      </c>
      <c r="BY10" s="22" t="s">
        <v>613</v>
      </c>
      <c r="BZ10" s="29" t="str">
        <f>IFERROR(__xludf.DUMMYFUNCTION("TEXTJOIN("", "", TRUE,
  IF(AND(AL10&gt;=9, AN10&gt;=8, AP10&gt;=7, AT10&gt;=8), ""Gold Standard"", """"),
  IF(OR(
      AV10&gt;=7.5,
      AND(AL10&gt;=7, AN10&gt;=7, AP10&gt;=6, AT10&gt;=8)
    ), ""BIFL Approved"", """"),
  IF(AN10&gt;=8.5, ""Repair Friendly"", """"),
  IF(OR(AP1"&amp;"0=10, REGEXMATCH(AU10, ""Lifetime Guarantee"")), ""Lifetime Warranty"", """"),
  IF(AT10&gt;=8.5, ""Crowd Favorite"", """"),
  IF(AR10&gt;=8, ""Eco Hero"", """"),
  IF(AND(AV10&gt;=10, AL10&gt;=8, AT10&gt;=8), ""Legacy Product"", """")
)"),"")</f>
        <v/>
      </c>
      <c r="CA10" s="29" t="s">
        <v>614</v>
      </c>
      <c r="CB10" s="29" t="s">
        <v>615</v>
      </c>
      <c r="CC10" s="36" t="s">
        <v>616</v>
      </c>
      <c r="CD10" s="29" t="s">
        <v>617</v>
      </c>
      <c r="CE10" s="29">
        <f t="shared" si="4"/>
        <v>3935</v>
      </c>
      <c r="CF10" s="29" t="s">
        <v>618</v>
      </c>
      <c r="CG10" s="31" t="s">
        <v>619</v>
      </c>
      <c r="CH10" s="28"/>
      <c r="CI10" s="28"/>
      <c r="CJ10" s="28"/>
      <c r="CK10" s="28"/>
    </row>
    <row r="11" ht="27.0" customHeight="1">
      <c r="A11" s="53" t="s">
        <v>620</v>
      </c>
      <c r="B11" s="45" t="s">
        <v>621</v>
      </c>
      <c r="C11" s="19"/>
      <c r="D11" s="40" t="s">
        <v>622</v>
      </c>
      <c r="E11" s="54"/>
      <c r="F11" s="22" t="s">
        <v>90</v>
      </c>
      <c r="G11" s="22" t="s">
        <v>91</v>
      </c>
      <c r="H11" s="22" t="s">
        <v>92</v>
      </c>
      <c r="I11" s="22"/>
      <c r="J11" s="23"/>
      <c r="K11" s="20" t="s">
        <v>623</v>
      </c>
      <c r="L11" s="26" t="s">
        <v>624</v>
      </c>
      <c r="M11" s="25" t="s">
        <v>625</v>
      </c>
      <c r="N11" s="26" t="s">
        <v>626</v>
      </c>
      <c r="O11" s="25" t="s">
        <v>627</v>
      </c>
      <c r="P11" s="26" t="s">
        <v>628</v>
      </c>
      <c r="Q11" s="25" t="s">
        <v>629</v>
      </c>
      <c r="R11" s="25" t="s">
        <v>630</v>
      </c>
      <c r="S11" s="29" t="s">
        <v>631</v>
      </c>
      <c r="T11" s="41">
        <v>21.99</v>
      </c>
      <c r="U11" s="22" t="s">
        <v>632</v>
      </c>
      <c r="V11" s="29">
        <v>4.3</v>
      </c>
      <c r="W11" s="30">
        <v>3935.0</v>
      </c>
      <c r="X11" s="29" t="s">
        <v>350</v>
      </c>
      <c r="Y11" s="29" t="s">
        <v>165</v>
      </c>
      <c r="Z11" s="30" t="b">
        <v>1</v>
      </c>
      <c r="AA11" s="29" t="s">
        <v>633</v>
      </c>
      <c r="AB11" s="29" t="s">
        <v>634</v>
      </c>
      <c r="AC11" s="29"/>
      <c r="AD11" s="22" t="s">
        <v>635</v>
      </c>
      <c r="AE11" s="29"/>
      <c r="AF11" s="28"/>
      <c r="AG11" s="29" t="s">
        <v>636</v>
      </c>
      <c r="AH11" s="29" t="s">
        <v>637</v>
      </c>
      <c r="AI11" s="29" t="s">
        <v>638</v>
      </c>
      <c r="AJ11" s="29" t="s">
        <v>639</v>
      </c>
      <c r="AK11" s="55"/>
      <c r="AL11" s="32">
        <v>5.5</v>
      </c>
      <c r="AM11" s="29" t="s">
        <v>640</v>
      </c>
      <c r="AN11" s="32">
        <v>4.0</v>
      </c>
      <c r="AO11" s="29" t="s">
        <v>641</v>
      </c>
      <c r="AP11" s="56">
        <v>6.0</v>
      </c>
      <c r="AQ11" s="22" t="s">
        <v>642</v>
      </c>
      <c r="AR11" s="51">
        <v>5.0</v>
      </c>
      <c r="AS11" s="29" t="s">
        <v>643</v>
      </c>
      <c r="AT11" s="51">
        <v>5.0</v>
      </c>
      <c r="AU11" s="29" t="s">
        <v>644</v>
      </c>
      <c r="AV11" s="34">
        <f t="shared" si="1"/>
        <v>5</v>
      </c>
      <c r="AW11" s="43" t="s">
        <v>645</v>
      </c>
      <c r="AX11" s="29" t="s">
        <v>646</v>
      </c>
      <c r="AY11" s="29" t="s">
        <v>647</v>
      </c>
      <c r="AZ11" s="29" t="s">
        <v>648</v>
      </c>
      <c r="BA11" s="29" t="s">
        <v>649</v>
      </c>
      <c r="BB11" s="29" t="s">
        <v>650</v>
      </c>
      <c r="BC11" s="29" t="s">
        <v>651</v>
      </c>
      <c r="BD11" s="29" t="s">
        <v>652</v>
      </c>
      <c r="BE11" s="29" t="s">
        <v>653</v>
      </c>
      <c r="BF11" s="29" t="s">
        <v>654</v>
      </c>
      <c r="BG11" s="29" t="s">
        <v>655</v>
      </c>
      <c r="BH11" s="29" t="s">
        <v>656</v>
      </c>
      <c r="BI11" s="29" t="s">
        <v>657</v>
      </c>
      <c r="BJ11" s="29" t="s">
        <v>658</v>
      </c>
      <c r="BK11" s="29" t="s">
        <v>659</v>
      </c>
      <c r="BL11" s="29" t="s">
        <v>660</v>
      </c>
      <c r="BM11" s="29" t="s">
        <v>661</v>
      </c>
      <c r="BN11" s="29" t="s">
        <v>662</v>
      </c>
      <c r="BO11" s="29" t="s">
        <v>663</v>
      </c>
      <c r="BP11" s="29" t="s">
        <v>664</v>
      </c>
      <c r="BQ11" s="29" t="s">
        <v>665</v>
      </c>
      <c r="BR11" s="29" t="s">
        <v>666</v>
      </c>
      <c r="BS11" s="29" t="s">
        <v>667</v>
      </c>
      <c r="BT11" s="29" t="s">
        <v>668</v>
      </c>
      <c r="BU11" s="29" t="s">
        <v>669</v>
      </c>
      <c r="BV11" s="29" t="s">
        <v>670</v>
      </c>
      <c r="BW11" s="29" t="s">
        <v>671</v>
      </c>
      <c r="BX11" s="22" t="s">
        <v>672</v>
      </c>
      <c r="BY11" s="22" t="s">
        <v>673</v>
      </c>
      <c r="BZ11" s="29" t="str">
        <f>IFERROR(__xludf.DUMMYFUNCTION("TEXTJOIN("", "", TRUE,
  IF(AND(AL11&gt;=9, AN11&gt;=8, AP11&gt;=7, AT11&gt;=8), ""Gold Standard"", """"),
  IF(OR(
      AV11&gt;=7.5,
      AND(AL11&gt;=7, AN11&gt;=7, AP11&gt;=6, AT11&gt;=8)
    ), ""BIFL Approved"", """"),
  IF(AN11&gt;=8.5, ""Repair Friendly"", """"),
  IF(OR(AP1"&amp;"1=10, REGEXMATCH(AU11, ""Lifetime Guarantee"")), ""Lifetime Warranty"", """"),
  IF(AT11&gt;=8.5, ""Crowd Favorite"", """"),
  IF(AR11&gt;=8, ""Eco Hero"", """"),
  IF(AND(AV11&gt;=10, AL11&gt;=8, AT11&gt;=8), ""Legacy Product"", """")
)"),"")</f>
        <v/>
      </c>
      <c r="CA11" s="29" t="s">
        <v>146</v>
      </c>
      <c r="CB11" s="29" t="s">
        <v>674</v>
      </c>
      <c r="CC11" s="44" t="s">
        <v>675</v>
      </c>
      <c r="CD11" s="29" t="s">
        <v>676</v>
      </c>
      <c r="CE11" s="29">
        <f>W7</f>
        <v>19559</v>
      </c>
      <c r="CF11" s="29" t="s">
        <v>677</v>
      </c>
      <c r="CG11" s="31" t="s">
        <v>678</v>
      </c>
      <c r="CH11" s="28"/>
      <c r="CI11" s="28"/>
      <c r="CJ11" s="28"/>
      <c r="CK11" s="28"/>
    </row>
    <row r="12" ht="27.0" customHeight="1">
      <c r="A12" s="57" t="s">
        <v>679</v>
      </c>
      <c r="B12" s="50" t="s">
        <v>680</v>
      </c>
      <c r="C12" s="19"/>
      <c r="D12" s="40" t="s">
        <v>681</v>
      </c>
      <c r="E12" s="58"/>
      <c r="F12" s="22" t="s">
        <v>90</v>
      </c>
      <c r="G12" s="22" t="s">
        <v>91</v>
      </c>
      <c r="H12" s="22" t="s">
        <v>92</v>
      </c>
      <c r="I12" s="22"/>
      <c r="J12" s="23"/>
      <c r="K12" s="20" t="s">
        <v>682</v>
      </c>
      <c r="L12" s="26" t="s">
        <v>683</v>
      </c>
      <c r="M12" s="25" t="s">
        <v>684</v>
      </c>
      <c r="N12" s="25" t="s">
        <v>685</v>
      </c>
      <c r="O12" s="59" t="s">
        <v>686</v>
      </c>
      <c r="P12" s="25" t="s">
        <v>687</v>
      </c>
      <c r="Q12" s="25" t="s">
        <v>688</v>
      </c>
      <c r="R12" s="25" t="s">
        <v>689</v>
      </c>
      <c r="S12" s="29" t="s">
        <v>690</v>
      </c>
      <c r="T12" s="41">
        <v>165.0</v>
      </c>
      <c r="U12" s="28"/>
      <c r="V12" s="29">
        <v>4.7</v>
      </c>
      <c r="W12" s="30">
        <v>52.0</v>
      </c>
      <c r="X12" s="29" t="s">
        <v>691</v>
      </c>
      <c r="Y12" s="22" t="s">
        <v>165</v>
      </c>
      <c r="Z12" s="30" t="b">
        <v>0</v>
      </c>
      <c r="AA12" s="29" t="s">
        <v>692</v>
      </c>
      <c r="AB12" s="29" t="s">
        <v>693</v>
      </c>
      <c r="AC12" s="28"/>
      <c r="AD12" s="29" t="s">
        <v>694</v>
      </c>
      <c r="AE12" s="29" t="s">
        <v>695</v>
      </c>
      <c r="AF12" s="28"/>
      <c r="AG12" s="29" t="s">
        <v>696</v>
      </c>
      <c r="AH12" s="29" t="s">
        <v>697</v>
      </c>
      <c r="AI12" s="29" t="s">
        <v>698</v>
      </c>
      <c r="AJ12" s="29" t="s">
        <v>699</v>
      </c>
      <c r="AK12" s="31" t="s">
        <v>700</v>
      </c>
      <c r="AL12" s="32">
        <v>8.0</v>
      </c>
      <c r="AM12" s="29" t="s">
        <v>701</v>
      </c>
      <c r="AN12" s="32">
        <v>9.5</v>
      </c>
      <c r="AO12" s="29" t="s">
        <v>702</v>
      </c>
      <c r="AP12" s="51">
        <v>8.5</v>
      </c>
      <c r="AQ12" s="29" t="s">
        <v>703</v>
      </c>
      <c r="AR12" s="51">
        <v>5.0</v>
      </c>
      <c r="AS12" s="29" t="s">
        <v>704</v>
      </c>
      <c r="AT12" s="51">
        <v>7.5</v>
      </c>
      <c r="AU12" s="29" t="s">
        <v>705</v>
      </c>
      <c r="AV12" s="34">
        <f t="shared" si="1"/>
        <v>8.5</v>
      </c>
      <c r="AW12" s="43" t="s">
        <v>706</v>
      </c>
      <c r="AX12" s="29" t="s">
        <v>707</v>
      </c>
      <c r="AY12" s="29" t="s">
        <v>708</v>
      </c>
      <c r="AZ12" s="29" t="s">
        <v>709</v>
      </c>
      <c r="BA12" s="29" t="s">
        <v>710</v>
      </c>
      <c r="BB12" s="29" t="s">
        <v>711</v>
      </c>
      <c r="BC12" s="29" t="s">
        <v>712</v>
      </c>
      <c r="BD12" s="29" t="s">
        <v>713</v>
      </c>
      <c r="BE12" s="29" t="s">
        <v>714</v>
      </c>
      <c r="BF12" s="29" t="s">
        <v>715</v>
      </c>
      <c r="BG12" s="29" t="s">
        <v>716</v>
      </c>
      <c r="BH12" s="29" t="s">
        <v>717</v>
      </c>
      <c r="BI12" s="29" t="s">
        <v>718</v>
      </c>
      <c r="BJ12" s="29" t="s">
        <v>719</v>
      </c>
      <c r="BK12" s="29" t="s">
        <v>720</v>
      </c>
      <c r="BL12" s="29" t="s">
        <v>721</v>
      </c>
      <c r="BM12" s="29" t="s">
        <v>722</v>
      </c>
      <c r="BN12" s="29" t="s">
        <v>723</v>
      </c>
      <c r="BO12" s="29" t="s">
        <v>724</v>
      </c>
      <c r="BP12" s="29" t="s">
        <v>725</v>
      </c>
      <c r="BQ12" s="29" t="s">
        <v>726</v>
      </c>
      <c r="BR12" s="29" t="s">
        <v>727</v>
      </c>
      <c r="BS12" s="29" t="s">
        <v>728</v>
      </c>
      <c r="BT12" s="29" t="s">
        <v>729</v>
      </c>
      <c r="BU12" s="29" t="s">
        <v>730</v>
      </c>
      <c r="BV12" s="29" t="s">
        <v>731</v>
      </c>
      <c r="BW12" s="29" t="s">
        <v>732</v>
      </c>
      <c r="BX12" s="29" t="s">
        <v>144</v>
      </c>
      <c r="BY12" s="29" t="s">
        <v>733</v>
      </c>
      <c r="BZ12" s="29" t="str">
        <f>IFERROR(__xludf.DUMMYFUNCTION("TEXTJOIN("", "", TRUE,
  IF(AND(AL12&gt;=9, AN12&gt;=8, AP12&gt;=7, AT12&gt;=8), ""Gold Standard"", """"),
  IF(OR(
      AV12&gt;=7.5,
      AND(AL12&gt;=7, AN12&gt;=7, AP12&gt;=6, AT12&gt;=8)
    ), ""BIFL Approved"", """"),
  IF(AN12&gt;=8.5, ""Repair Friendly"", """"),
  IF(OR(AP1"&amp;"2=10, REGEXMATCH(AU12, ""Lifetime Guarantee"")), ""Lifetime Warranty"", """"),
  IF(AT12&gt;=8.5, ""Crowd Favorite"", """"),
  IF(AR12&gt;=8, ""Eco Hero"", """"),
  IF(AND(AV12&gt;=10, AL12&gt;=8, AT12&gt;=8), ""Legacy Product"", """")
)"),"BIFL Approved, Repair Friendly")</f>
        <v>BIFL Approved, Repair Friendly</v>
      </c>
      <c r="CA12" s="29" t="s">
        <v>209</v>
      </c>
      <c r="CB12" s="29" t="s">
        <v>498</v>
      </c>
      <c r="CC12" s="44" t="s">
        <v>734</v>
      </c>
      <c r="CD12" s="29" t="s">
        <v>735</v>
      </c>
      <c r="CE12" s="29" t="str">
        <f>#REF!</f>
        <v>#REF!</v>
      </c>
      <c r="CF12" s="29" t="s">
        <v>736</v>
      </c>
      <c r="CG12" s="31" t="s">
        <v>737</v>
      </c>
      <c r="CH12" s="28"/>
      <c r="CI12" s="28"/>
      <c r="CJ12" s="28"/>
      <c r="CK12" s="28"/>
    </row>
    <row r="13" ht="27.0" customHeight="1">
      <c r="A13" s="57" t="s">
        <v>738</v>
      </c>
      <c r="B13" s="50" t="s">
        <v>739</v>
      </c>
      <c r="C13" s="19"/>
      <c r="D13" s="20" t="s">
        <v>740</v>
      </c>
      <c r="E13" s="58"/>
      <c r="F13" s="22" t="s">
        <v>90</v>
      </c>
      <c r="G13" s="22" t="s">
        <v>91</v>
      </c>
      <c r="H13" s="22" t="s">
        <v>92</v>
      </c>
      <c r="I13" s="22"/>
      <c r="J13" s="23"/>
      <c r="K13" s="20" t="s">
        <v>741</v>
      </c>
      <c r="L13" s="60" t="s">
        <v>742</v>
      </c>
      <c r="M13" s="25" t="s">
        <v>743</v>
      </c>
      <c r="N13" s="59" t="s">
        <v>744</v>
      </c>
      <c r="O13" s="25" t="s">
        <v>745</v>
      </c>
      <c r="P13" s="59" t="s">
        <v>746</v>
      </c>
      <c r="Q13" s="25" t="s">
        <v>747</v>
      </c>
      <c r="R13" s="25" t="s">
        <v>748</v>
      </c>
      <c r="S13" s="29" t="s">
        <v>749</v>
      </c>
      <c r="T13" s="41"/>
      <c r="U13" s="42"/>
      <c r="V13" s="29">
        <v>4.5</v>
      </c>
      <c r="W13" s="30">
        <v>78.0</v>
      </c>
      <c r="X13" s="29"/>
      <c r="Y13" s="29"/>
      <c r="Z13" s="30" t="b">
        <v>0</v>
      </c>
      <c r="AA13" s="29" t="s">
        <v>750</v>
      </c>
      <c r="AB13" s="29" t="s">
        <v>751</v>
      </c>
      <c r="AC13" s="29" t="s">
        <v>752</v>
      </c>
      <c r="AD13" s="29" t="s">
        <v>694</v>
      </c>
      <c r="AE13" s="29" t="s">
        <v>753</v>
      </c>
      <c r="AF13" s="28"/>
      <c r="AG13" s="29" t="s">
        <v>754</v>
      </c>
      <c r="AH13" s="29" t="s">
        <v>755</v>
      </c>
      <c r="AI13" s="29" t="s">
        <v>756</v>
      </c>
      <c r="AJ13" s="29" t="s">
        <v>757</v>
      </c>
      <c r="AK13" s="31" t="s">
        <v>758</v>
      </c>
      <c r="AL13" s="32">
        <v>7.0</v>
      </c>
      <c r="AM13" s="29" t="s">
        <v>759</v>
      </c>
      <c r="AN13" s="32">
        <v>3.0</v>
      </c>
      <c r="AO13" s="29" t="s">
        <v>760</v>
      </c>
      <c r="AP13" s="51">
        <v>8.5</v>
      </c>
      <c r="AQ13" s="29" t="s">
        <v>761</v>
      </c>
      <c r="AR13" s="51">
        <v>5.0</v>
      </c>
      <c r="AS13" s="29" t="s">
        <v>762</v>
      </c>
      <c r="AT13" s="51">
        <v>8.5</v>
      </c>
      <c r="AU13" s="29" t="s">
        <v>763</v>
      </c>
      <c r="AV13" s="34">
        <f t="shared" si="1"/>
        <v>7</v>
      </c>
      <c r="AW13" s="43" t="s">
        <v>764</v>
      </c>
      <c r="AX13" s="29" t="s">
        <v>765</v>
      </c>
      <c r="AY13" s="29" t="s">
        <v>766</v>
      </c>
      <c r="AZ13" s="29" t="s">
        <v>767</v>
      </c>
      <c r="BA13" s="29" t="s">
        <v>768</v>
      </c>
      <c r="BB13" s="29" t="s">
        <v>769</v>
      </c>
      <c r="BC13" s="29" t="s">
        <v>770</v>
      </c>
      <c r="BD13" s="29" t="s">
        <v>771</v>
      </c>
      <c r="BE13" s="29" t="s">
        <v>772</v>
      </c>
      <c r="BF13" s="29" t="s">
        <v>773</v>
      </c>
      <c r="BG13" s="29" t="s">
        <v>774</v>
      </c>
      <c r="BH13" s="29" t="s">
        <v>775</v>
      </c>
      <c r="BI13" s="29" t="s">
        <v>776</v>
      </c>
      <c r="BJ13" s="29" t="s">
        <v>777</v>
      </c>
      <c r="BK13" s="29" t="s">
        <v>778</v>
      </c>
      <c r="BL13" s="29" t="s">
        <v>779</v>
      </c>
      <c r="BM13" s="29" t="s">
        <v>780</v>
      </c>
      <c r="BN13" s="29" t="s">
        <v>781</v>
      </c>
      <c r="BO13" s="29" t="s">
        <v>782</v>
      </c>
      <c r="BP13" s="29" t="s">
        <v>783</v>
      </c>
      <c r="BQ13" s="29" t="s">
        <v>784</v>
      </c>
      <c r="BR13" s="29" t="s">
        <v>785</v>
      </c>
      <c r="BS13" s="29" t="s">
        <v>786</v>
      </c>
      <c r="BT13" s="29" t="s">
        <v>787</v>
      </c>
      <c r="BU13" s="29" t="s">
        <v>788</v>
      </c>
      <c r="BV13" s="29" t="s">
        <v>789</v>
      </c>
      <c r="BW13" s="29" t="s">
        <v>790</v>
      </c>
      <c r="BX13" s="22" t="s">
        <v>791</v>
      </c>
      <c r="BY13" s="22" t="s">
        <v>792</v>
      </c>
      <c r="BZ13" s="29" t="str">
        <f>IFERROR(__xludf.DUMMYFUNCTION("TEXTJOIN("", "", TRUE,
  IF(AND(AL13&gt;=9, AN13&gt;=8, AP13&gt;=7, AT13&gt;=8), ""Gold Standard"", """"),
  IF(OR(
      AV13&gt;=7.5,
      AND(AL13&gt;=7, AN13&gt;=7, AP13&gt;=6, AT13&gt;=8)
    ), ""BIFL Approved"", """"),
  IF(AN13&gt;=8.5, ""Repair Friendly"", """"),
  IF(OR(AP1"&amp;"3=10, REGEXMATCH(AU13, ""Lifetime Guarantee"")), ""Lifetime Warranty"", """"),
  IF(AT13&gt;=8.5, ""Crowd Favorite"", """"),
  IF(AR13&gt;=8, ""Eco Hero"", """"),
  IF(AND(AV13&gt;=10, AL13&gt;=8, AT13&gt;=8), ""Legacy Product"", """")
)"),"Crowd Favorite")</f>
        <v>Crowd Favorite</v>
      </c>
      <c r="CA13" s="29" t="s">
        <v>209</v>
      </c>
      <c r="CB13" s="29" t="s">
        <v>498</v>
      </c>
      <c r="CC13" s="44" t="s">
        <v>793</v>
      </c>
      <c r="CD13" s="29" t="s">
        <v>794</v>
      </c>
      <c r="CE13" s="29">
        <f>W14</f>
        <v>907</v>
      </c>
      <c r="CF13" s="29" t="s">
        <v>795</v>
      </c>
      <c r="CG13" s="61" t="s">
        <v>796</v>
      </c>
      <c r="CH13" s="28"/>
      <c r="CI13" s="28"/>
      <c r="CJ13" s="28"/>
      <c r="CK13" s="28"/>
    </row>
    <row r="14" ht="27.0" customHeight="1">
      <c r="A14" s="57" t="s">
        <v>797</v>
      </c>
      <c r="B14" s="50" t="s">
        <v>798</v>
      </c>
      <c r="C14" s="19"/>
      <c r="D14" s="20" t="s">
        <v>799</v>
      </c>
      <c r="E14" s="58"/>
      <c r="F14" s="22" t="s">
        <v>90</v>
      </c>
      <c r="G14" s="22" t="s">
        <v>91</v>
      </c>
      <c r="H14" s="22" t="s">
        <v>92</v>
      </c>
      <c r="I14" s="22"/>
      <c r="J14" s="23"/>
      <c r="K14" s="20" t="s">
        <v>800</v>
      </c>
      <c r="L14" s="26" t="s">
        <v>801</v>
      </c>
      <c r="M14" s="25" t="s">
        <v>802</v>
      </c>
      <c r="N14" s="25" t="s">
        <v>803</v>
      </c>
      <c r="O14" s="25" t="s">
        <v>804</v>
      </c>
      <c r="P14" s="25" t="s">
        <v>805</v>
      </c>
      <c r="Q14" s="25" t="s">
        <v>806</v>
      </c>
      <c r="R14" s="25" t="s">
        <v>807</v>
      </c>
      <c r="S14" s="29" t="s">
        <v>808</v>
      </c>
      <c r="T14" s="27">
        <v>24.54</v>
      </c>
      <c r="U14" s="28"/>
      <c r="V14" s="29">
        <v>4.6</v>
      </c>
      <c r="W14" s="30">
        <v>907.0</v>
      </c>
      <c r="X14" s="28"/>
      <c r="Y14" s="28"/>
      <c r="Z14" s="30" t="b">
        <v>0</v>
      </c>
      <c r="AA14" s="29" t="s">
        <v>809</v>
      </c>
      <c r="AB14" s="29" t="s">
        <v>810</v>
      </c>
      <c r="AC14" s="29" t="s">
        <v>811</v>
      </c>
      <c r="AD14" s="28"/>
      <c r="AE14" s="29" t="s">
        <v>812</v>
      </c>
      <c r="AF14" s="28"/>
      <c r="AG14" s="29" t="s">
        <v>813</v>
      </c>
      <c r="AH14" s="29" t="s">
        <v>814</v>
      </c>
      <c r="AI14" s="29" t="s">
        <v>815</v>
      </c>
      <c r="AJ14" s="29" t="s">
        <v>816</v>
      </c>
      <c r="AK14" s="31" t="s">
        <v>817</v>
      </c>
      <c r="AL14" s="32">
        <v>9.0</v>
      </c>
      <c r="AM14" s="29" t="s">
        <v>818</v>
      </c>
      <c r="AN14" s="62">
        <v>3.0</v>
      </c>
      <c r="AO14" s="22" t="s">
        <v>819</v>
      </c>
      <c r="AP14" s="56">
        <v>9.5</v>
      </c>
      <c r="AQ14" s="22" t="s">
        <v>820</v>
      </c>
      <c r="AR14" s="51">
        <v>7.5</v>
      </c>
      <c r="AS14" s="29" t="s">
        <v>821</v>
      </c>
      <c r="AT14" s="51">
        <v>9.0</v>
      </c>
      <c r="AU14" s="29" t="s">
        <v>822</v>
      </c>
      <c r="AV14" s="34">
        <f t="shared" si="1"/>
        <v>8</v>
      </c>
      <c r="AW14" s="43" t="s">
        <v>823</v>
      </c>
      <c r="AX14" s="29" t="s">
        <v>824</v>
      </c>
      <c r="AY14" s="29" t="s">
        <v>825</v>
      </c>
      <c r="AZ14" s="29" t="s">
        <v>826</v>
      </c>
      <c r="BA14" s="29" t="s">
        <v>827</v>
      </c>
      <c r="BB14" s="29" t="s">
        <v>828</v>
      </c>
      <c r="BC14" s="22" t="s">
        <v>829</v>
      </c>
      <c r="BD14" s="29" t="s">
        <v>830</v>
      </c>
      <c r="BE14" s="29" t="s">
        <v>831</v>
      </c>
      <c r="BF14" s="29" t="s">
        <v>832</v>
      </c>
      <c r="BG14" s="29" t="s">
        <v>833</v>
      </c>
      <c r="BH14" s="29" t="s">
        <v>834</v>
      </c>
      <c r="BI14" s="29" t="s">
        <v>835</v>
      </c>
      <c r="BJ14" s="22" t="s">
        <v>836</v>
      </c>
      <c r="BK14" s="29" t="s">
        <v>837</v>
      </c>
      <c r="BL14" s="29" t="s">
        <v>838</v>
      </c>
      <c r="BM14" s="29" t="s">
        <v>839</v>
      </c>
      <c r="BN14" s="22" t="s">
        <v>840</v>
      </c>
      <c r="BO14" s="29" t="s">
        <v>841</v>
      </c>
      <c r="BP14" s="29" t="s">
        <v>842</v>
      </c>
      <c r="BQ14" s="29" t="s">
        <v>843</v>
      </c>
      <c r="BR14" s="29" t="s">
        <v>844</v>
      </c>
      <c r="BS14" s="29" t="s">
        <v>845</v>
      </c>
      <c r="BT14" s="29" t="s">
        <v>846</v>
      </c>
      <c r="BU14" s="29" t="s">
        <v>847</v>
      </c>
      <c r="BV14" s="29" t="s">
        <v>848</v>
      </c>
      <c r="BW14" s="29" t="s">
        <v>849</v>
      </c>
      <c r="BX14" s="22" t="s">
        <v>144</v>
      </c>
      <c r="BY14" s="22" t="s">
        <v>850</v>
      </c>
      <c r="BZ14" s="29" t="str">
        <f>IFERROR(__xludf.DUMMYFUNCTION("TEXTJOIN("", "", TRUE,
  IF(AND(AL14&gt;=9, AN14&gt;=8, AP14&gt;=7, AT14&gt;=8), ""Gold Standard"", """"),
  IF(OR(
      AV14&gt;=7.5,
      AND(AL14&gt;=7, AN14&gt;=7, AP14&gt;=6, AT14&gt;=8)
    ), ""BIFL Approved"", """"),
  IF(AN14&gt;=8.5, ""Repair Friendly"", """"),
  IF(OR(AP1"&amp;"4=10, REGEXMATCH(AU14, ""Lifetime Guarantee"")), ""Lifetime Warranty"", """"),
  IF(AT14&gt;=8.5, ""Crowd Favorite"", """"),
  IF(AR14&gt;=8, ""Eco Hero"", """"),
  IF(AND(AV14&gt;=10, AL14&gt;=8, AT14&gt;=8), ""Legacy Product"", """")
)"),"BIFL Approved, Crowd Favorite")</f>
        <v>BIFL Approved, Crowd Favorite</v>
      </c>
      <c r="CA14" s="29" t="s">
        <v>851</v>
      </c>
      <c r="CB14" s="29" t="s">
        <v>852</v>
      </c>
      <c r="CC14" s="44" t="s">
        <v>853</v>
      </c>
      <c r="CD14" s="29" t="s">
        <v>854</v>
      </c>
      <c r="CE14" s="29">
        <f>W16</f>
        <v>1202</v>
      </c>
      <c r="CF14" s="22" t="s">
        <v>855</v>
      </c>
      <c r="CG14" s="31" t="s">
        <v>856</v>
      </c>
      <c r="CH14" s="28"/>
      <c r="CI14" s="28"/>
      <c r="CJ14" s="28"/>
      <c r="CK14" s="28"/>
    </row>
    <row r="15" ht="27.0" customHeight="1">
      <c r="A15" s="57" t="s">
        <v>857</v>
      </c>
      <c r="B15" s="50" t="s">
        <v>858</v>
      </c>
      <c r="C15" s="19"/>
      <c r="D15" s="40" t="s">
        <v>859</v>
      </c>
      <c r="E15" s="58"/>
      <c r="F15" s="22" t="s">
        <v>90</v>
      </c>
      <c r="G15" s="22" t="s">
        <v>91</v>
      </c>
      <c r="H15" s="22" t="s">
        <v>92</v>
      </c>
      <c r="I15" s="22"/>
      <c r="J15" s="23"/>
      <c r="K15" s="20" t="s">
        <v>860</v>
      </c>
      <c r="L15" s="59" t="s">
        <v>861</v>
      </c>
      <c r="M15" s="25" t="s">
        <v>862</v>
      </c>
      <c r="N15" s="25" t="s">
        <v>863</v>
      </c>
      <c r="O15" s="25" t="s">
        <v>864</v>
      </c>
      <c r="P15" s="25" t="s">
        <v>865</v>
      </c>
      <c r="Q15" s="25" t="s">
        <v>866</v>
      </c>
      <c r="R15" s="25" t="s">
        <v>867</v>
      </c>
      <c r="S15" s="29" t="s">
        <v>868</v>
      </c>
      <c r="T15" s="41">
        <v>59.95</v>
      </c>
      <c r="U15" s="28"/>
      <c r="V15" s="29">
        <v>4.6</v>
      </c>
      <c r="W15" s="30">
        <v>1345.0</v>
      </c>
      <c r="X15" s="29" t="s">
        <v>869</v>
      </c>
      <c r="Y15" s="29" t="s">
        <v>165</v>
      </c>
      <c r="Z15" s="30" t="b">
        <v>0</v>
      </c>
      <c r="AA15" s="29" t="s">
        <v>870</v>
      </c>
      <c r="AB15" s="29" t="s">
        <v>871</v>
      </c>
      <c r="AC15" s="28"/>
      <c r="AD15" s="29" t="s">
        <v>292</v>
      </c>
      <c r="AE15" s="29" t="s">
        <v>872</v>
      </c>
      <c r="AF15" s="28"/>
      <c r="AG15" s="29" t="s">
        <v>873</v>
      </c>
      <c r="AH15" s="29" t="s">
        <v>874</v>
      </c>
      <c r="AI15" s="29" t="s">
        <v>875</v>
      </c>
      <c r="AJ15" s="29" t="s">
        <v>876</v>
      </c>
      <c r="AK15" s="31" t="s">
        <v>877</v>
      </c>
      <c r="AL15" s="32">
        <v>7.5</v>
      </c>
      <c r="AM15" s="29" t="s">
        <v>878</v>
      </c>
      <c r="AN15" s="32">
        <v>6.5</v>
      </c>
      <c r="AO15" s="29" t="s">
        <v>879</v>
      </c>
      <c r="AP15" s="51">
        <v>8.5</v>
      </c>
      <c r="AQ15" s="22" t="s">
        <v>880</v>
      </c>
      <c r="AR15" s="51">
        <v>5.0</v>
      </c>
      <c r="AS15" s="29" t="s">
        <v>881</v>
      </c>
      <c r="AT15" s="51">
        <v>7.5</v>
      </c>
      <c r="AU15" s="29" t="s">
        <v>882</v>
      </c>
      <c r="AV15" s="34">
        <f t="shared" si="1"/>
        <v>7.5</v>
      </c>
      <c r="AW15" s="43" t="s">
        <v>883</v>
      </c>
      <c r="AX15" s="29" t="s">
        <v>884</v>
      </c>
      <c r="AY15" s="29" t="s">
        <v>885</v>
      </c>
      <c r="AZ15" s="29" t="s">
        <v>886</v>
      </c>
      <c r="BA15" s="29" t="s">
        <v>887</v>
      </c>
      <c r="BB15" s="29" t="s">
        <v>888</v>
      </c>
      <c r="BC15" s="29" t="s">
        <v>889</v>
      </c>
      <c r="BD15" s="29" t="s">
        <v>890</v>
      </c>
      <c r="BE15" s="29" t="s">
        <v>891</v>
      </c>
      <c r="BF15" s="29" t="s">
        <v>892</v>
      </c>
      <c r="BG15" s="29" t="s">
        <v>893</v>
      </c>
      <c r="BH15" s="29" t="s">
        <v>894</v>
      </c>
      <c r="BI15" s="29" t="s">
        <v>895</v>
      </c>
      <c r="BJ15" s="29" t="s">
        <v>896</v>
      </c>
      <c r="BK15" s="29" t="s">
        <v>897</v>
      </c>
      <c r="BL15" s="29" t="s">
        <v>898</v>
      </c>
      <c r="BM15" s="29" t="s">
        <v>899</v>
      </c>
      <c r="BN15" s="29" t="s">
        <v>900</v>
      </c>
      <c r="BO15" s="29" t="s">
        <v>901</v>
      </c>
      <c r="BP15" s="29" t="s">
        <v>902</v>
      </c>
      <c r="BQ15" s="29" t="s">
        <v>903</v>
      </c>
      <c r="BR15" s="29" t="s">
        <v>904</v>
      </c>
      <c r="BS15" s="29" t="s">
        <v>905</v>
      </c>
      <c r="BT15" s="29" t="s">
        <v>906</v>
      </c>
      <c r="BU15" s="29" t="s">
        <v>907</v>
      </c>
      <c r="BV15" s="29" t="s">
        <v>908</v>
      </c>
      <c r="BW15" s="29" t="s">
        <v>909</v>
      </c>
      <c r="BX15" s="22" t="s">
        <v>144</v>
      </c>
      <c r="BY15" s="22" t="s">
        <v>910</v>
      </c>
      <c r="BZ15" s="29" t="str">
        <f>IFERROR(__xludf.DUMMYFUNCTION("TEXTJOIN("", "", TRUE,
  IF(AND(AL15&gt;=9, AN15&gt;=8, AP15&gt;=7, AT15&gt;=8), ""Gold Standard"", """"),
  IF(OR(
      AV15&gt;=7.5,
      AND(AL15&gt;=7, AN15&gt;=7, AP15&gt;=6, AT15&gt;=8)
    ), ""BIFL Approved"", """"),
  IF(AN15&gt;=8.5, ""Repair Friendly"", """"),
  IF(OR(AP1"&amp;"5=10, REGEXMATCH(AU15, ""Lifetime Guarantee"")), ""Lifetime Warranty"", """"),
  IF(AT15&gt;=8.5, ""Crowd Favorite"", """"),
  IF(AR15&gt;=8, ""Eco Hero"", """"),
  IF(AND(AV15&gt;=10, AL15&gt;=8, AT15&gt;=8), ""Legacy Product"", """")
)"),"BIFL Approved")</f>
        <v>BIFL Approved</v>
      </c>
      <c r="CA15" s="29" t="s">
        <v>911</v>
      </c>
      <c r="CB15" s="29" t="s">
        <v>912</v>
      </c>
      <c r="CC15" s="44" t="s">
        <v>913</v>
      </c>
      <c r="CD15" s="29" t="s">
        <v>914</v>
      </c>
      <c r="CE15" s="29">
        <f>W418</f>
        <v>7342</v>
      </c>
      <c r="CF15" s="29" t="s">
        <v>915</v>
      </c>
      <c r="CG15" s="31" t="s">
        <v>916</v>
      </c>
      <c r="CH15" s="28"/>
      <c r="CI15" s="28"/>
      <c r="CJ15" s="28"/>
      <c r="CK15" s="28"/>
    </row>
    <row r="16" ht="27.0" customHeight="1">
      <c r="A16" s="57" t="s">
        <v>917</v>
      </c>
      <c r="B16" s="50" t="s">
        <v>918</v>
      </c>
      <c r="C16" s="19"/>
      <c r="D16" s="20" t="s">
        <v>919</v>
      </c>
      <c r="E16" s="58"/>
      <c r="F16" s="22" t="s">
        <v>90</v>
      </c>
      <c r="G16" s="22" t="s">
        <v>91</v>
      </c>
      <c r="H16" s="22" t="s">
        <v>92</v>
      </c>
      <c r="I16" s="22"/>
      <c r="J16" s="23"/>
      <c r="K16" s="24" t="s">
        <v>920</v>
      </c>
      <c r="L16" s="26" t="s">
        <v>921</v>
      </c>
      <c r="M16" s="25" t="s">
        <v>922</v>
      </c>
      <c r="N16" s="25" t="s">
        <v>923</v>
      </c>
      <c r="O16" s="25" t="s">
        <v>924</v>
      </c>
      <c r="P16" s="26" t="s">
        <v>925</v>
      </c>
      <c r="Q16" s="25" t="s">
        <v>926</v>
      </c>
      <c r="R16" s="25" t="s">
        <v>927</v>
      </c>
      <c r="S16" s="29" t="s">
        <v>928</v>
      </c>
      <c r="T16" s="41">
        <v>59.46</v>
      </c>
      <c r="U16" s="42">
        <v>64.95</v>
      </c>
      <c r="V16" s="29">
        <v>4.7</v>
      </c>
      <c r="W16" s="30">
        <v>1202.0</v>
      </c>
      <c r="X16" s="29" t="s">
        <v>350</v>
      </c>
      <c r="Y16" s="29" t="s">
        <v>165</v>
      </c>
      <c r="Z16" s="30" t="b">
        <v>1</v>
      </c>
      <c r="AA16" s="29" t="s">
        <v>929</v>
      </c>
      <c r="AB16" s="29" t="s">
        <v>930</v>
      </c>
      <c r="AC16" s="28"/>
      <c r="AD16" s="29" t="s">
        <v>931</v>
      </c>
      <c r="AE16" s="28"/>
      <c r="AF16" s="28"/>
      <c r="AG16" s="29" t="s">
        <v>932</v>
      </c>
      <c r="AH16" s="29" t="s">
        <v>933</v>
      </c>
      <c r="AI16" s="29" t="s">
        <v>934</v>
      </c>
      <c r="AJ16" s="29" t="s">
        <v>935</v>
      </c>
      <c r="AK16" s="31" t="s">
        <v>936</v>
      </c>
      <c r="AL16" s="32">
        <v>7.5</v>
      </c>
      <c r="AM16" s="29" t="s">
        <v>937</v>
      </c>
      <c r="AN16" s="32">
        <v>8.0</v>
      </c>
      <c r="AO16" s="29" t="s">
        <v>938</v>
      </c>
      <c r="AP16" s="51">
        <v>9.0</v>
      </c>
      <c r="AQ16" s="29" t="s">
        <v>939</v>
      </c>
      <c r="AR16" s="51">
        <v>5.0</v>
      </c>
      <c r="AS16" s="29" t="s">
        <v>940</v>
      </c>
      <c r="AT16" s="51">
        <v>8.5</v>
      </c>
      <c r="AU16" s="29" t="s">
        <v>941</v>
      </c>
      <c r="AV16" s="34">
        <f t="shared" si="1"/>
        <v>8</v>
      </c>
      <c r="AW16" s="43" t="s">
        <v>942</v>
      </c>
      <c r="AX16" s="29" t="s">
        <v>943</v>
      </c>
      <c r="AY16" s="29" t="s">
        <v>944</v>
      </c>
      <c r="AZ16" s="29" t="s">
        <v>945</v>
      </c>
      <c r="BA16" s="29" t="s">
        <v>946</v>
      </c>
      <c r="BB16" s="29" t="s">
        <v>947</v>
      </c>
      <c r="BC16" s="29" t="s">
        <v>948</v>
      </c>
      <c r="BD16" s="29" t="s">
        <v>949</v>
      </c>
      <c r="BE16" s="29" t="s">
        <v>950</v>
      </c>
      <c r="BF16" s="29" t="s">
        <v>951</v>
      </c>
      <c r="BG16" s="29" t="s">
        <v>952</v>
      </c>
      <c r="BH16" s="29" t="s">
        <v>953</v>
      </c>
      <c r="BI16" s="29" t="s">
        <v>954</v>
      </c>
      <c r="BJ16" s="29" t="s">
        <v>955</v>
      </c>
      <c r="BK16" s="29" t="s">
        <v>956</v>
      </c>
      <c r="BL16" s="29" t="s">
        <v>957</v>
      </c>
      <c r="BM16" s="29" t="s">
        <v>958</v>
      </c>
      <c r="BN16" s="29" t="s">
        <v>959</v>
      </c>
      <c r="BO16" s="29" t="s">
        <v>960</v>
      </c>
      <c r="BP16" s="29" t="s">
        <v>961</v>
      </c>
      <c r="BQ16" s="29" t="s">
        <v>962</v>
      </c>
      <c r="BR16" s="29" t="s">
        <v>963</v>
      </c>
      <c r="BS16" s="29" t="s">
        <v>964</v>
      </c>
      <c r="BT16" s="29" t="s">
        <v>965</v>
      </c>
      <c r="BU16" s="29" t="s">
        <v>966</v>
      </c>
      <c r="BV16" s="29" t="s">
        <v>967</v>
      </c>
      <c r="BW16" s="29" t="s">
        <v>968</v>
      </c>
      <c r="BX16" s="22" t="s">
        <v>969</v>
      </c>
      <c r="BY16" s="22" t="s">
        <v>970</v>
      </c>
      <c r="BZ16" s="29" t="str">
        <f>IFERROR(__xludf.DUMMYFUNCTION("TEXTJOIN("", "", TRUE,
  IF(AND(AL16&gt;=9, AN16&gt;=8, AP16&gt;=7, AT16&gt;=8), ""Gold Standard"", """"),
  IF(OR(
      AV16&gt;=7.5,
      AND(AL16&gt;=7, AN16&gt;=7, AP16&gt;=6, AT16&gt;=8)
    ), ""BIFL Approved"", """"),
  IF(AN16&gt;=8.5, ""Repair Friendly"", """"),
  IF(OR(AP1"&amp;"6=10, REGEXMATCH(AU16, ""Lifetime Guarantee"")), ""Lifetime Warranty"", """"),
  IF(AT16&gt;=8.5, ""Crowd Favorite"", """"),
  IF(AR16&gt;=8, ""Eco Hero"", """"),
  IF(AND(AV16&gt;=10, AL16&gt;=8, AT16&gt;=8), ""Legacy Product"", """")
)"),"BIFL Approved, Crowd Favorite")</f>
        <v>BIFL Approved, Crowd Favorite</v>
      </c>
      <c r="CA16" s="29" t="s">
        <v>971</v>
      </c>
      <c r="CB16" s="29" t="s">
        <v>972</v>
      </c>
      <c r="CC16" s="44" t="s">
        <v>973</v>
      </c>
      <c r="CD16" s="29" t="s">
        <v>974</v>
      </c>
      <c r="CE16" s="29">
        <f>W17</f>
        <v>7512</v>
      </c>
      <c r="CF16" s="29" t="s">
        <v>975</v>
      </c>
      <c r="CG16" s="31" t="s">
        <v>976</v>
      </c>
      <c r="CH16" s="28"/>
      <c r="CI16" s="28"/>
      <c r="CJ16" s="28"/>
      <c r="CK16" s="28"/>
    </row>
    <row r="17" ht="27.0" customHeight="1">
      <c r="A17" s="37" t="s">
        <v>977</v>
      </c>
      <c r="B17" s="38" t="s">
        <v>978</v>
      </c>
      <c r="C17" s="20" t="s">
        <v>979</v>
      </c>
      <c r="D17" s="20" t="s">
        <v>980</v>
      </c>
      <c r="E17" s="63" t="s">
        <v>981</v>
      </c>
      <c r="F17" s="22" t="s">
        <v>90</v>
      </c>
      <c r="G17" s="22" t="s">
        <v>91</v>
      </c>
      <c r="H17" s="22" t="s">
        <v>92</v>
      </c>
      <c r="I17" s="22"/>
      <c r="J17" s="19"/>
      <c r="K17" s="24" t="s">
        <v>982</v>
      </c>
      <c r="L17" s="25" t="s">
        <v>983</v>
      </c>
      <c r="M17" s="25" t="s">
        <v>984</v>
      </c>
      <c r="N17" s="25" t="s">
        <v>985</v>
      </c>
      <c r="O17" s="25" t="s">
        <v>986</v>
      </c>
      <c r="P17" s="25" t="s">
        <v>987</v>
      </c>
      <c r="Q17" s="25" t="s">
        <v>988</v>
      </c>
      <c r="R17" s="25" t="s">
        <v>989</v>
      </c>
      <c r="S17" s="29" t="s">
        <v>990</v>
      </c>
      <c r="T17" s="22">
        <v>49.99</v>
      </c>
      <c r="U17" s="42">
        <v>56.0</v>
      </c>
      <c r="V17" s="29">
        <v>4.3</v>
      </c>
      <c r="W17" s="30">
        <v>7512.0</v>
      </c>
      <c r="X17" s="29" t="s">
        <v>991</v>
      </c>
      <c r="Y17" s="29" t="s">
        <v>165</v>
      </c>
      <c r="Z17" s="30" t="b">
        <v>0</v>
      </c>
      <c r="AA17" s="29" t="s">
        <v>692</v>
      </c>
      <c r="AB17" s="29" t="s">
        <v>992</v>
      </c>
      <c r="AC17" s="29" t="s">
        <v>993</v>
      </c>
      <c r="AD17" s="29" t="s">
        <v>994</v>
      </c>
      <c r="AE17" s="29" t="s">
        <v>995</v>
      </c>
      <c r="AF17" s="28"/>
      <c r="AG17" s="29" t="s">
        <v>996</v>
      </c>
      <c r="AH17" s="29" t="s">
        <v>997</v>
      </c>
      <c r="AI17" s="29" t="s">
        <v>998</v>
      </c>
      <c r="AJ17" s="29" t="s">
        <v>999</v>
      </c>
      <c r="AK17" s="29" t="s">
        <v>1000</v>
      </c>
      <c r="AL17" s="32">
        <v>7.5</v>
      </c>
      <c r="AM17" s="22" t="s">
        <v>1001</v>
      </c>
      <c r="AN17" s="32">
        <v>8.5</v>
      </c>
      <c r="AO17" s="29" t="s">
        <v>1002</v>
      </c>
      <c r="AP17" s="33">
        <v>8.5</v>
      </c>
      <c r="AQ17" s="29" t="s">
        <v>1003</v>
      </c>
      <c r="AR17" s="33">
        <v>5.0</v>
      </c>
      <c r="AS17" s="29" t="s">
        <v>1004</v>
      </c>
      <c r="AT17" s="33">
        <v>6.0</v>
      </c>
      <c r="AU17" s="29" t="s">
        <v>1005</v>
      </c>
      <c r="AV17" s="34">
        <f t="shared" si="1"/>
        <v>7.5</v>
      </c>
      <c r="AW17" s="29" t="s">
        <v>1006</v>
      </c>
      <c r="AX17" s="29" t="s">
        <v>1007</v>
      </c>
      <c r="AY17" s="29" t="s">
        <v>1008</v>
      </c>
      <c r="AZ17" s="29" t="s">
        <v>1009</v>
      </c>
      <c r="BA17" s="29" t="s">
        <v>1010</v>
      </c>
      <c r="BB17" s="29" t="s">
        <v>1011</v>
      </c>
      <c r="BC17" s="29" t="s">
        <v>1012</v>
      </c>
      <c r="BD17" s="29" t="s">
        <v>1013</v>
      </c>
      <c r="BE17" s="29" t="s">
        <v>1014</v>
      </c>
      <c r="BF17" s="29" t="s">
        <v>1015</v>
      </c>
      <c r="BG17" s="29" t="s">
        <v>1016</v>
      </c>
      <c r="BH17" s="29" t="s">
        <v>1017</v>
      </c>
      <c r="BI17" s="29" t="s">
        <v>1018</v>
      </c>
      <c r="BJ17" s="29" t="s">
        <v>1019</v>
      </c>
      <c r="BK17" s="29" t="s">
        <v>1020</v>
      </c>
      <c r="BL17" s="29" t="s">
        <v>1021</v>
      </c>
      <c r="BM17" s="29" t="s">
        <v>1022</v>
      </c>
      <c r="BN17" s="29" t="s">
        <v>1023</v>
      </c>
      <c r="BO17" s="29" t="s">
        <v>1024</v>
      </c>
      <c r="BP17" s="29" t="s">
        <v>1025</v>
      </c>
      <c r="BQ17" s="29" t="s">
        <v>1026</v>
      </c>
      <c r="BR17" s="29" t="s">
        <v>1027</v>
      </c>
      <c r="BS17" s="29" t="s">
        <v>1028</v>
      </c>
      <c r="BT17" s="29" t="s">
        <v>1029</v>
      </c>
      <c r="BU17" s="29" t="s">
        <v>1030</v>
      </c>
      <c r="BV17" s="29" t="s">
        <v>1031</v>
      </c>
      <c r="BW17" s="29" t="s">
        <v>1032</v>
      </c>
      <c r="BX17" s="29" t="s">
        <v>144</v>
      </c>
      <c r="BY17" s="29" t="s">
        <v>1033</v>
      </c>
      <c r="BZ17" s="29" t="str">
        <f>IFERROR(__xludf.DUMMYFUNCTION("TEXTJOIN("", "", TRUE,
  IF(AND(AL17&gt;=9, AN17&gt;=8, AP17&gt;=7, AT17&gt;=8), ""Gold Standard"", """"),
  IF(OR(
      AV17&gt;=7.5,
      AND(AL17&gt;=7, AN17&gt;=7, AP17&gt;=6, AT17&gt;=8)
    ), ""BIFL Approved"", """"),
  IF(AN17&gt;=8.5, ""Repair Friendly"", """"),
  IF(OR(AP1"&amp;"7=10, REGEXMATCH(AU17, ""Lifetime Guarantee"")), ""Lifetime Warranty"", """"),
  IF(AT17&gt;=8.5, ""Crowd Favorite"", """"),
  IF(AR17&gt;=8, ""Eco Hero"", """"),
  IF(AND(AV17&gt;=10, AL17&gt;=8, AT17&gt;=8), ""Legacy Product"", """")
)"),"BIFL Approved, Repair Friendly")</f>
        <v>BIFL Approved, Repair Friendly</v>
      </c>
      <c r="CA17" s="29" t="s">
        <v>209</v>
      </c>
      <c r="CB17" s="29" t="s">
        <v>498</v>
      </c>
      <c r="CC17" s="44" t="s">
        <v>1034</v>
      </c>
      <c r="CD17" s="29" t="s">
        <v>1035</v>
      </c>
      <c r="CE17" s="29">
        <f>W19</f>
        <v>29632</v>
      </c>
      <c r="CF17" s="22" t="s">
        <v>1036</v>
      </c>
      <c r="CG17" s="29" t="s">
        <v>1037</v>
      </c>
      <c r="CH17" s="28"/>
      <c r="CI17" s="28"/>
      <c r="CJ17" s="28"/>
      <c r="CK17" s="28"/>
    </row>
    <row r="18" ht="27.0" customHeight="1">
      <c r="A18" s="37" t="s">
        <v>977</v>
      </c>
      <c r="B18" s="38" t="s">
        <v>1038</v>
      </c>
      <c r="C18" s="20" t="s">
        <v>1039</v>
      </c>
      <c r="D18" s="20" t="s">
        <v>1040</v>
      </c>
      <c r="E18" s="47" t="s">
        <v>1041</v>
      </c>
      <c r="F18" s="22" t="s">
        <v>90</v>
      </c>
      <c r="G18" s="22" t="s">
        <v>91</v>
      </c>
      <c r="H18" s="22" t="s">
        <v>92</v>
      </c>
      <c r="I18" s="22"/>
      <c r="J18" s="23"/>
      <c r="K18" s="20" t="s">
        <v>1042</v>
      </c>
      <c r="L18" s="25" t="s">
        <v>1043</v>
      </c>
      <c r="M18" s="25" t="s">
        <v>1044</v>
      </c>
      <c r="N18" s="25" t="s">
        <v>1045</v>
      </c>
      <c r="O18" s="25" t="s">
        <v>1046</v>
      </c>
      <c r="P18" s="25" t="s">
        <v>1047</v>
      </c>
      <c r="Q18" s="25" t="s">
        <v>1048</v>
      </c>
      <c r="R18" s="25" t="s">
        <v>1049</v>
      </c>
      <c r="S18" s="29" t="s">
        <v>1050</v>
      </c>
      <c r="T18" s="41">
        <v>19.9</v>
      </c>
      <c r="U18" s="42">
        <v>19.9</v>
      </c>
      <c r="V18" s="29">
        <v>4.6</v>
      </c>
      <c r="W18" s="30">
        <v>125980.0</v>
      </c>
      <c r="X18" s="29" t="s">
        <v>1051</v>
      </c>
      <c r="Y18" s="29" t="s">
        <v>165</v>
      </c>
      <c r="Z18" s="30" t="b">
        <v>0</v>
      </c>
      <c r="AA18" s="29" t="s">
        <v>692</v>
      </c>
      <c r="AB18" s="29" t="s">
        <v>1052</v>
      </c>
      <c r="AC18" s="29" t="s">
        <v>1053</v>
      </c>
      <c r="AD18" s="29" t="s">
        <v>694</v>
      </c>
      <c r="AE18" s="29" t="s">
        <v>1054</v>
      </c>
      <c r="AF18" s="28"/>
      <c r="AG18" s="29" t="s">
        <v>1055</v>
      </c>
      <c r="AH18" s="29" t="s">
        <v>1056</v>
      </c>
      <c r="AI18" s="29" t="s">
        <v>1057</v>
      </c>
      <c r="AJ18" s="29" t="s">
        <v>1058</v>
      </c>
      <c r="AK18" s="31" t="s">
        <v>1059</v>
      </c>
      <c r="AL18" s="32">
        <v>9.0</v>
      </c>
      <c r="AM18" s="29" t="s">
        <v>1060</v>
      </c>
      <c r="AN18" s="32">
        <v>9.5</v>
      </c>
      <c r="AO18" s="29" t="s">
        <v>1061</v>
      </c>
      <c r="AP18" s="33">
        <v>8.5</v>
      </c>
      <c r="AQ18" s="29" t="s">
        <v>1062</v>
      </c>
      <c r="AR18" s="33">
        <v>8.5</v>
      </c>
      <c r="AS18" s="22" t="s">
        <v>1063</v>
      </c>
      <c r="AT18" s="33">
        <v>9.0</v>
      </c>
      <c r="AU18" s="22" t="s">
        <v>1064</v>
      </c>
      <c r="AV18" s="34">
        <f t="shared" si="1"/>
        <v>9</v>
      </c>
      <c r="AW18" s="43" t="s">
        <v>1065</v>
      </c>
      <c r="AX18" s="29" t="s">
        <v>1066</v>
      </c>
      <c r="AY18" s="29" t="s">
        <v>1067</v>
      </c>
      <c r="AZ18" s="29" t="s">
        <v>1068</v>
      </c>
      <c r="BA18" s="29" t="s">
        <v>1069</v>
      </c>
      <c r="BB18" s="29" t="s">
        <v>1070</v>
      </c>
      <c r="BC18" s="29" t="s">
        <v>1071</v>
      </c>
      <c r="BD18" s="29" t="s">
        <v>1013</v>
      </c>
      <c r="BE18" s="29" t="s">
        <v>1072</v>
      </c>
      <c r="BF18" s="29" t="s">
        <v>1073</v>
      </c>
      <c r="BG18" s="29" t="s">
        <v>1074</v>
      </c>
      <c r="BH18" s="29" t="s">
        <v>1075</v>
      </c>
      <c r="BI18" s="29" t="s">
        <v>1076</v>
      </c>
      <c r="BJ18" s="29" t="s">
        <v>1077</v>
      </c>
      <c r="BK18" s="29" t="s">
        <v>1078</v>
      </c>
      <c r="BL18" s="29" t="s">
        <v>1079</v>
      </c>
      <c r="BM18" s="29" t="s">
        <v>1080</v>
      </c>
      <c r="BN18" s="29" t="s">
        <v>1081</v>
      </c>
      <c r="BO18" s="29" t="s">
        <v>1082</v>
      </c>
      <c r="BP18" s="29" t="s">
        <v>1083</v>
      </c>
      <c r="BQ18" s="29" t="s">
        <v>1084</v>
      </c>
      <c r="BR18" s="29" t="s">
        <v>1085</v>
      </c>
      <c r="BS18" s="29" t="s">
        <v>1086</v>
      </c>
      <c r="BT18" s="29" t="s">
        <v>1087</v>
      </c>
      <c r="BU18" s="29" t="s">
        <v>1088</v>
      </c>
      <c r="BV18" s="29" t="s">
        <v>1089</v>
      </c>
      <c r="BW18" s="29" t="s">
        <v>1090</v>
      </c>
      <c r="BX18" s="29" t="s">
        <v>144</v>
      </c>
      <c r="BY18" s="29" t="s">
        <v>1091</v>
      </c>
      <c r="BZ18" s="29" t="str">
        <f>IFERROR(__xludf.DUMMYFUNCTION("TEXTJOIN("", "", TRUE,
  IF(AND(AL18&gt;=9, AN18&gt;=8, AP18&gt;=7, AT18&gt;=8), ""Gold Standard"", """"),
  IF(OR(
      AV18&gt;=7.5,
      AND(AL18&gt;=7, AN18&gt;=7, AP18&gt;=6, AT18&gt;=8)
    ), ""BIFL Approved"", """"),
  IF(AN18&gt;=8.5, ""Repair Friendly"", """"),
  IF(OR(AP1"&amp;"8=10, REGEXMATCH(AU18, ""Lifetime Guarantee"")), ""Lifetime Warranty"", """"),
  IF(AT18&gt;=8.5, ""Crowd Favorite"", """"),
  IF(AR18&gt;=8, ""Eco Hero"", """"),
  IF(AND(AV18&gt;=10, AL18&gt;=8, AT18&gt;=8), ""Legacy Product"", """")
)"),"Gold Standard, BIFL Approved, Repair Friendly, Crowd Favorite, Eco Hero")</f>
        <v>Gold Standard, BIFL Approved, Repair Friendly, Crowd Favorite, Eco Hero</v>
      </c>
      <c r="CA18" s="29" t="s">
        <v>209</v>
      </c>
      <c r="CB18" s="29" t="s">
        <v>498</v>
      </c>
      <c r="CC18" s="44" t="s">
        <v>1092</v>
      </c>
      <c r="CD18" s="29" t="s">
        <v>1093</v>
      </c>
      <c r="CE18" s="29">
        <f>W417</f>
        <v>3443</v>
      </c>
      <c r="CF18" s="22" t="s">
        <v>1094</v>
      </c>
      <c r="CG18" s="31" t="s">
        <v>1095</v>
      </c>
      <c r="CH18" s="28"/>
      <c r="CI18" s="28"/>
      <c r="CJ18" s="28"/>
      <c r="CK18" s="28"/>
    </row>
    <row r="19" ht="27.0" customHeight="1">
      <c r="A19" s="37" t="s">
        <v>215</v>
      </c>
      <c r="B19" s="38" t="s">
        <v>1096</v>
      </c>
      <c r="C19" s="20" t="s">
        <v>1097</v>
      </c>
      <c r="D19" s="20" t="s">
        <v>1098</v>
      </c>
      <c r="E19" s="48" t="s">
        <v>1099</v>
      </c>
      <c r="F19" s="22" t="s">
        <v>90</v>
      </c>
      <c r="G19" s="22" t="s">
        <v>91</v>
      </c>
      <c r="H19" s="22" t="s">
        <v>92</v>
      </c>
      <c r="I19" s="22"/>
      <c r="J19" s="23"/>
      <c r="K19" s="20" t="s">
        <v>1100</v>
      </c>
      <c r="L19" s="25" t="s">
        <v>1101</v>
      </c>
      <c r="M19" s="25" t="s">
        <v>1102</v>
      </c>
      <c r="N19" s="25" t="s">
        <v>1103</v>
      </c>
      <c r="O19" s="25" t="s">
        <v>1104</v>
      </c>
      <c r="P19" s="25" t="s">
        <v>1105</v>
      </c>
      <c r="Q19" s="25" t="s">
        <v>1106</v>
      </c>
      <c r="R19" s="25" t="s">
        <v>1107</v>
      </c>
      <c r="S19" s="29" t="s">
        <v>1108</v>
      </c>
      <c r="T19" s="41">
        <v>23.69</v>
      </c>
      <c r="U19" s="28"/>
      <c r="V19" s="29">
        <v>4.8</v>
      </c>
      <c r="W19" s="30">
        <v>29632.0</v>
      </c>
      <c r="X19" s="29" t="s">
        <v>1051</v>
      </c>
      <c r="Y19" s="29" t="s">
        <v>165</v>
      </c>
      <c r="Z19" s="30" t="b">
        <v>0</v>
      </c>
      <c r="AA19" s="29" t="s">
        <v>1109</v>
      </c>
      <c r="AB19" s="29" t="s">
        <v>1110</v>
      </c>
      <c r="AC19" s="29" t="s">
        <v>1111</v>
      </c>
      <c r="AD19" s="29" t="s">
        <v>232</v>
      </c>
      <c r="AE19" s="29" t="s">
        <v>1112</v>
      </c>
      <c r="AF19" s="28"/>
      <c r="AG19" s="29" t="s">
        <v>1113</v>
      </c>
      <c r="AH19" s="29" t="s">
        <v>1114</v>
      </c>
      <c r="AI19" s="29" t="s">
        <v>1115</v>
      </c>
      <c r="AJ19" s="29" t="s">
        <v>1116</v>
      </c>
      <c r="AK19" s="31" t="s">
        <v>1117</v>
      </c>
      <c r="AL19" s="32">
        <v>8.5</v>
      </c>
      <c r="AM19" s="22" t="s">
        <v>1118</v>
      </c>
      <c r="AN19" s="32">
        <v>3.0</v>
      </c>
      <c r="AO19" s="29" t="s">
        <v>1119</v>
      </c>
      <c r="AP19" s="33">
        <v>6.0</v>
      </c>
      <c r="AQ19" s="29" t="s">
        <v>1120</v>
      </c>
      <c r="AR19" s="33">
        <v>5.0</v>
      </c>
      <c r="AS19" s="22" t="s">
        <v>1121</v>
      </c>
      <c r="AT19" s="33">
        <v>8.5</v>
      </c>
      <c r="AU19" s="29" t="s">
        <v>1122</v>
      </c>
      <c r="AV19" s="34">
        <f t="shared" si="1"/>
        <v>7</v>
      </c>
      <c r="AW19" s="43" t="s">
        <v>1123</v>
      </c>
      <c r="AX19" s="29" t="s">
        <v>1124</v>
      </c>
      <c r="AY19" s="29" t="s">
        <v>1125</v>
      </c>
      <c r="AZ19" s="29" t="s">
        <v>1126</v>
      </c>
      <c r="BA19" s="29" t="s">
        <v>1127</v>
      </c>
      <c r="BB19" s="29" t="s">
        <v>1128</v>
      </c>
      <c r="BC19" s="29" t="s">
        <v>1129</v>
      </c>
      <c r="BD19" s="29" t="s">
        <v>1130</v>
      </c>
      <c r="BE19" s="22" t="s">
        <v>1131</v>
      </c>
      <c r="BF19" s="22" t="s">
        <v>1132</v>
      </c>
      <c r="BG19" s="29" t="s">
        <v>1133</v>
      </c>
      <c r="BH19" s="29" t="s">
        <v>1134</v>
      </c>
      <c r="BI19" s="29" t="s">
        <v>1135</v>
      </c>
      <c r="BJ19" s="29" t="s">
        <v>1136</v>
      </c>
      <c r="BK19" s="29" t="s">
        <v>1137</v>
      </c>
      <c r="BL19" s="29" t="s">
        <v>1138</v>
      </c>
      <c r="BM19" s="29" t="s">
        <v>1139</v>
      </c>
      <c r="BN19" s="29" t="s">
        <v>1140</v>
      </c>
      <c r="BO19" s="29" t="s">
        <v>1141</v>
      </c>
      <c r="BP19" s="29" t="s">
        <v>1142</v>
      </c>
      <c r="BQ19" s="29" t="s">
        <v>1143</v>
      </c>
      <c r="BR19" s="29" t="s">
        <v>1144</v>
      </c>
      <c r="BS19" s="29" t="s">
        <v>1145</v>
      </c>
      <c r="BT19" s="29" t="s">
        <v>1146</v>
      </c>
      <c r="BU19" s="29" t="s">
        <v>1147</v>
      </c>
      <c r="BV19" s="29" t="s">
        <v>1148</v>
      </c>
      <c r="BW19" s="29" t="s">
        <v>1149</v>
      </c>
      <c r="BX19" s="22" t="s">
        <v>144</v>
      </c>
      <c r="BY19" s="29"/>
      <c r="BZ19" s="29" t="str">
        <f>IFERROR(__xludf.DUMMYFUNCTION("TEXTJOIN("", "", TRUE,
  IF(AND(AL19&gt;=9, AN19&gt;=8, AP19&gt;=7, AT19&gt;=8), ""Gold Standard"", """"),
  IF(OR(
      AV19&gt;=7.5,
      AND(AL19&gt;=7, AN19&gt;=7, AP19&gt;=6, AT19&gt;=8)
    ), ""BIFL Approved"", """"),
  IF(AN19&gt;=8.5, ""Repair Friendly"", """"),
  IF(OR(AP1"&amp;"9=10, REGEXMATCH(AU19, ""Lifetime Guarantee"")), ""Lifetime Warranty"", """"),
  IF(AT19&gt;=8.5, ""Crowd Favorite"", """"),
  IF(AR19&gt;=8, ""Eco Hero"", """"),
  IF(AND(AV19&gt;=10, AL19&gt;=8, AT19&gt;=8), ""Legacy Product"", """")
)"),"Crowd Favorite")</f>
        <v>Crowd Favorite</v>
      </c>
      <c r="CA19" s="29" t="s">
        <v>209</v>
      </c>
      <c r="CB19" s="29" t="s">
        <v>210</v>
      </c>
      <c r="CC19" s="44" t="s">
        <v>1150</v>
      </c>
      <c r="CD19" s="29" t="s">
        <v>1151</v>
      </c>
      <c r="CE19" s="29">
        <f>W20</f>
        <v>13769</v>
      </c>
      <c r="CF19" s="22" t="s">
        <v>1152</v>
      </c>
      <c r="CG19" s="31" t="s">
        <v>1153</v>
      </c>
      <c r="CH19" s="28"/>
      <c r="CI19" s="28"/>
      <c r="CJ19" s="28"/>
      <c r="CK19" s="28"/>
    </row>
    <row r="20" ht="27.0" customHeight="1">
      <c r="A20" s="37" t="s">
        <v>152</v>
      </c>
      <c r="B20" s="38" t="s">
        <v>1154</v>
      </c>
      <c r="C20" s="24" t="s">
        <v>1155</v>
      </c>
      <c r="D20" s="24" t="s">
        <v>1156</v>
      </c>
      <c r="E20" s="47" t="s">
        <v>1157</v>
      </c>
      <c r="F20" s="22" t="s">
        <v>90</v>
      </c>
      <c r="G20" s="22" t="s">
        <v>91</v>
      </c>
      <c r="H20" s="22" t="s">
        <v>92</v>
      </c>
      <c r="I20" s="22"/>
      <c r="J20" s="23"/>
      <c r="K20" s="20" t="s">
        <v>1158</v>
      </c>
      <c r="L20" s="26" t="s">
        <v>1159</v>
      </c>
      <c r="M20" s="59" t="s">
        <v>1160</v>
      </c>
      <c r="N20" s="25" t="s">
        <v>1161</v>
      </c>
      <c r="O20" s="25" t="s">
        <v>1162</v>
      </c>
      <c r="P20" s="26" t="s">
        <v>1163</v>
      </c>
      <c r="Q20" s="25" t="s">
        <v>1164</v>
      </c>
      <c r="R20" s="25" t="s">
        <v>1165</v>
      </c>
      <c r="S20" s="29" t="s">
        <v>1166</v>
      </c>
      <c r="T20" s="64"/>
      <c r="U20" s="28"/>
      <c r="V20" s="29">
        <v>4.8</v>
      </c>
      <c r="W20" s="30">
        <v>13769.0</v>
      </c>
      <c r="X20" s="28"/>
      <c r="Y20" s="29" t="s">
        <v>228</v>
      </c>
      <c r="Z20" s="30" t="b">
        <v>0</v>
      </c>
      <c r="AA20" s="29" t="s">
        <v>1167</v>
      </c>
      <c r="AB20" s="29" t="s">
        <v>1168</v>
      </c>
      <c r="AC20" s="29" t="s">
        <v>1169</v>
      </c>
      <c r="AD20" s="29" t="s">
        <v>292</v>
      </c>
      <c r="AE20" s="29" t="s">
        <v>1170</v>
      </c>
      <c r="AF20" s="28"/>
      <c r="AG20" s="29" t="s">
        <v>1171</v>
      </c>
      <c r="AH20" s="29" t="s">
        <v>1172</v>
      </c>
      <c r="AI20" s="29" t="s">
        <v>1173</v>
      </c>
      <c r="AJ20" s="29" t="s">
        <v>1174</v>
      </c>
      <c r="AK20" s="31" t="s">
        <v>1175</v>
      </c>
      <c r="AL20" s="32">
        <v>6.5</v>
      </c>
      <c r="AM20" s="29" t="s">
        <v>1176</v>
      </c>
      <c r="AN20" s="32">
        <v>3.5</v>
      </c>
      <c r="AO20" s="29" t="s">
        <v>1177</v>
      </c>
      <c r="AP20" s="33">
        <v>6.0</v>
      </c>
      <c r="AQ20" s="29" t="s">
        <v>1178</v>
      </c>
      <c r="AR20" s="33">
        <v>5.0</v>
      </c>
      <c r="AS20" s="29" t="s">
        <v>1179</v>
      </c>
      <c r="AT20" s="33">
        <v>7.5</v>
      </c>
      <c r="AU20" s="29" t="s">
        <v>1180</v>
      </c>
      <c r="AV20" s="34">
        <f t="shared" si="1"/>
        <v>6</v>
      </c>
      <c r="AW20" s="35" t="s">
        <v>1181</v>
      </c>
      <c r="AX20" s="29" t="s">
        <v>1182</v>
      </c>
      <c r="AY20" s="29" t="s">
        <v>1183</v>
      </c>
      <c r="AZ20" s="29" t="s">
        <v>1184</v>
      </c>
      <c r="BA20" s="29" t="s">
        <v>1185</v>
      </c>
      <c r="BB20" s="29" t="s">
        <v>1186</v>
      </c>
      <c r="BC20" s="29" t="s">
        <v>1187</v>
      </c>
      <c r="BD20" s="29" t="s">
        <v>1188</v>
      </c>
      <c r="BE20" s="29" t="s">
        <v>1189</v>
      </c>
      <c r="BF20" s="29" t="s">
        <v>1190</v>
      </c>
      <c r="BG20" s="29" t="s">
        <v>1191</v>
      </c>
      <c r="BH20" s="29" t="s">
        <v>1192</v>
      </c>
      <c r="BI20" s="29" t="s">
        <v>1193</v>
      </c>
      <c r="BJ20" s="29" t="s">
        <v>1194</v>
      </c>
      <c r="BK20" s="29" t="s">
        <v>1195</v>
      </c>
      <c r="BL20" s="29" t="s">
        <v>1196</v>
      </c>
      <c r="BM20" s="29" t="s">
        <v>1197</v>
      </c>
      <c r="BN20" s="29" t="s">
        <v>1198</v>
      </c>
      <c r="BO20" s="29" t="s">
        <v>1199</v>
      </c>
      <c r="BP20" s="29" t="s">
        <v>1200</v>
      </c>
      <c r="BQ20" s="29" t="s">
        <v>1201</v>
      </c>
      <c r="BR20" s="29" t="s">
        <v>1202</v>
      </c>
      <c r="BS20" s="29" t="s">
        <v>1203</v>
      </c>
      <c r="BT20" s="29" t="s">
        <v>1204</v>
      </c>
      <c r="BU20" s="29" t="s">
        <v>1205</v>
      </c>
      <c r="BV20" s="29" t="s">
        <v>1206</v>
      </c>
      <c r="BW20" s="29" t="s">
        <v>1207</v>
      </c>
      <c r="BX20" s="22" t="s">
        <v>207</v>
      </c>
      <c r="BY20" s="22" t="s">
        <v>1208</v>
      </c>
      <c r="BZ20" s="29" t="str">
        <f>IFERROR(__xludf.DUMMYFUNCTION("TEXTJOIN("", "", TRUE,
  IF(AND(AL20&gt;=9, AN20&gt;=8, AP20&gt;=7, AT20&gt;=8), ""Gold Standard"", """"),
  IF(OR(
      AV20&gt;=7.5,
      AND(AL20&gt;=7, AN20&gt;=7, AP20&gt;=6, AT20&gt;=8)
    ), ""BIFL Approved"", """"),
  IF(AN20&gt;=8.5, ""Repair Friendly"", """"),
  IF(OR(AP2"&amp;"0=10, REGEXMATCH(AU20, ""Lifetime Guarantee"")), ""Lifetime Warranty"", """"),
  IF(AT20&gt;=8.5, ""Crowd Favorite"", """"),
  IF(AR20&gt;=8, ""Eco Hero"", """"),
  IF(AND(AV20&gt;=10, AL20&gt;=8, AT20&gt;=8), ""Legacy Product"", """")
)"),"")</f>
        <v/>
      </c>
      <c r="CA20" s="29" t="s">
        <v>209</v>
      </c>
      <c r="CB20" s="29" t="s">
        <v>210</v>
      </c>
      <c r="CC20" s="44" t="s">
        <v>1209</v>
      </c>
      <c r="CD20" s="29" t="s">
        <v>1210</v>
      </c>
      <c r="CE20" s="29">
        <f>W419</f>
        <v>5</v>
      </c>
      <c r="CF20" s="22" t="s">
        <v>1211</v>
      </c>
      <c r="CG20" s="61" t="s">
        <v>1212</v>
      </c>
      <c r="CH20" s="28"/>
      <c r="CI20" s="28"/>
      <c r="CJ20" s="28"/>
      <c r="CK20" s="28"/>
    </row>
    <row r="21" ht="27.0" customHeight="1">
      <c r="A21" s="37" t="s">
        <v>1213</v>
      </c>
      <c r="B21" s="38" t="s">
        <v>1214</v>
      </c>
      <c r="C21" s="40" t="s">
        <v>1215</v>
      </c>
      <c r="D21" s="20" t="s">
        <v>1216</v>
      </c>
      <c r="E21" s="47" t="s">
        <v>1217</v>
      </c>
      <c r="F21" s="22" t="s">
        <v>90</v>
      </c>
      <c r="G21" s="22" t="s">
        <v>91</v>
      </c>
      <c r="H21" s="22" t="s">
        <v>92</v>
      </c>
      <c r="I21" s="22"/>
      <c r="J21" s="23"/>
      <c r="K21" s="25" t="s">
        <v>1218</v>
      </c>
      <c r="L21" s="25" t="s">
        <v>1219</v>
      </c>
      <c r="M21" s="25" t="s">
        <v>1220</v>
      </c>
      <c r="N21" s="25" t="s">
        <v>1221</v>
      </c>
      <c r="O21" s="25" t="s">
        <v>1222</v>
      </c>
      <c r="P21" s="25" t="s">
        <v>1223</v>
      </c>
      <c r="Q21" s="25" t="s">
        <v>1224</v>
      </c>
      <c r="R21" s="25" t="s">
        <v>1225</v>
      </c>
      <c r="S21" s="29" t="s">
        <v>1226</v>
      </c>
      <c r="T21" s="64"/>
      <c r="U21" s="28"/>
      <c r="V21" s="29">
        <v>4.2</v>
      </c>
      <c r="W21" s="30">
        <v>314.0</v>
      </c>
      <c r="X21" s="28"/>
      <c r="Y21" s="29" t="s">
        <v>1227</v>
      </c>
      <c r="Z21" s="30" t="b">
        <v>0</v>
      </c>
      <c r="AA21" s="29" t="s">
        <v>1228</v>
      </c>
      <c r="AB21" s="29" t="s">
        <v>1229</v>
      </c>
      <c r="AC21" s="29" t="s">
        <v>1230</v>
      </c>
      <c r="AD21" s="28"/>
      <c r="AE21" s="29" t="s">
        <v>1231</v>
      </c>
      <c r="AF21" s="28"/>
      <c r="AG21" s="29" t="s">
        <v>1232</v>
      </c>
      <c r="AH21" s="29" t="s">
        <v>1233</v>
      </c>
      <c r="AI21" s="29" t="s">
        <v>1234</v>
      </c>
      <c r="AJ21" s="29" t="s">
        <v>1235</v>
      </c>
      <c r="AK21" s="31" t="s">
        <v>1236</v>
      </c>
      <c r="AL21" s="32">
        <v>5.5</v>
      </c>
      <c r="AM21" s="22" t="s">
        <v>1237</v>
      </c>
      <c r="AN21" s="32">
        <v>1.0</v>
      </c>
      <c r="AO21" s="29" t="s">
        <v>1238</v>
      </c>
      <c r="AP21" s="33">
        <v>5.5</v>
      </c>
      <c r="AQ21" s="29" t="s">
        <v>1239</v>
      </c>
      <c r="AR21" s="33">
        <v>5.0</v>
      </c>
      <c r="AS21" s="29" t="s">
        <v>1240</v>
      </c>
      <c r="AT21" s="33">
        <v>6.5</v>
      </c>
      <c r="AU21" s="29" t="s">
        <v>1241</v>
      </c>
      <c r="AV21" s="34">
        <f t="shared" si="1"/>
        <v>5</v>
      </c>
      <c r="AW21" s="43" t="s">
        <v>1242</v>
      </c>
      <c r="AX21" s="29" t="s">
        <v>1243</v>
      </c>
      <c r="AY21" s="29" t="s">
        <v>1244</v>
      </c>
      <c r="AZ21" s="29" t="s">
        <v>1245</v>
      </c>
      <c r="BA21" s="29" t="s">
        <v>1246</v>
      </c>
      <c r="BB21" s="29" t="s">
        <v>1247</v>
      </c>
      <c r="BC21" s="29" t="s">
        <v>1248</v>
      </c>
      <c r="BD21" s="29" t="s">
        <v>1249</v>
      </c>
      <c r="BE21" s="29" t="s">
        <v>1250</v>
      </c>
      <c r="BF21" s="29" t="s">
        <v>1251</v>
      </c>
      <c r="BG21" s="29" t="s">
        <v>1252</v>
      </c>
      <c r="BH21" s="29" t="s">
        <v>1253</v>
      </c>
      <c r="BI21" s="29" t="s">
        <v>1254</v>
      </c>
      <c r="BJ21" s="29" t="s">
        <v>1255</v>
      </c>
      <c r="BK21" s="29" t="s">
        <v>1256</v>
      </c>
      <c r="BL21" s="29" t="s">
        <v>1257</v>
      </c>
      <c r="BM21" s="29" t="s">
        <v>1258</v>
      </c>
      <c r="BN21" s="29" t="s">
        <v>1259</v>
      </c>
      <c r="BO21" s="29" t="s">
        <v>1260</v>
      </c>
      <c r="BP21" s="29" t="s">
        <v>1261</v>
      </c>
      <c r="BQ21" s="29" t="s">
        <v>1262</v>
      </c>
      <c r="BR21" s="29" t="s">
        <v>1263</v>
      </c>
      <c r="BS21" s="29" t="s">
        <v>1264</v>
      </c>
      <c r="BT21" s="29" t="s">
        <v>1265</v>
      </c>
      <c r="BU21" s="29" t="s">
        <v>1266</v>
      </c>
      <c r="BV21" s="29" t="s">
        <v>1267</v>
      </c>
      <c r="BW21" s="29" t="s">
        <v>1268</v>
      </c>
      <c r="BX21" s="22" t="s">
        <v>207</v>
      </c>
      <c r="BY21" s="22" t="s">
        <v>1269</v>
      </c>
      <c r="BZ21" s="29" t="str">
        <f>IFERROR(__xludf.DUMMYFUNCTION("TEXTJOIN("", "", TRUE,
  IF(AND(AL21&gt;=9, AN21&gt;=8, AP21&gt;=7, AT21&gt;=8), ""Gold Standard"", """"),
  IF(OR(
      AV21&gt;=7.5,
      AND(AL21&gt;=7, AN21&gt;=7, AP21&gt;=6, AT21&gt;=8)
    ), ""BIFL Approved"", """"),
  IF(AN21&gt;=8.5, ""Repair Friendly"", """"),
  IF(OR(AP2"&amp;"1=10, REGEXMATCH(AU21, ""Lifetime Guarantee"")), ""Lifetime Warranty"", """"),
  IF(AT21&gt;=8.5, ""Crowd Favorite"", """"),
  IF(AR21&gt;=8, ""Eco Hero"", """"),
  IF(AND(AV21&gt;=10, AL21&gt;=8, AT21&gt;=8), ""Legacy Product"", """")
)"),"")</f>
        <v/>
      </c>
      <c r="CA21" s="29" t="s">
        <v>209</v>
      </c>
      <c r="CB21" s="29" t="s">
        <v>210</v>
      </c>
      <c r="CC21" s="44" t="s">
        <v>1270</v>
      </c>
      <c r="CD21" s="29" t="s">
        <v>1271</v>
      </c>
      <c r="CE21" s="29">
        <f>W22</f>
        <v>7872</v>
      </c>
      <c r="CF21" s="29" t="s">
        <v>1272</v>
      </c>
      <c r="CG21" s="31" t="s">
        <v>1273</v>
      </c>
      <c r="CH21" s="28"/>
      <c r="CI21" s="28"/>
      <c r="CJ21" s="28"/>
      <c r="CK21" s="28"/>
    </row>
    <row r="22" ht="27.0" customHeight="1">
      <c r="A22" s="37" t="s">
        <v>1274</v>
      </c>
      <c r="B22" s="38" t="s">
        <v>1275</v>
      </c>
      <c r="C22" s="20" t="s">
        <v>1276</v>
      </c>
      <c r="D22" s="20" t="s">
        <v>1277</v>
      </c>
      <c r="E22" s="47" t="s">
        <v>1278</v>
      </c>
      <c r="F22" s="22" t="s">
        <v>90</v>
      </c>
      <c r="G22" s="22" t="s">
        <v>91</v>
      </c>
      <c r="H22" s="22" t="s">
        <v>92</v>
      </c>
      <c r="I22" s="22"/>
      <c r="J22" s="23"/>
      <c r="K22" s="20" t="s">
        <v>1279</v>
      </c>
      <c r="L22" s="25" t="s">
        <v>1280</v>
      </c>
      <c r="M22" s="25" t="s">
        <v>1281</v>
      </c>
      <c r="N22" s="25" t="s">
        <v>1282</v>
      </c>
      <c r="O22" s="25" t="s">
        <v>1283</v>
      </c>
      <c r="P22" s="25" t="s">
        <v>1284</v>
      </c>
      <c r="Q22" s="25" t="s">
        <v>1285</v>
      </c>
      <c r="R22" s="25" t="s">
        <v>1286</v>
      </c>
      <c r="S22" s="29" t="s">
        <v>1287</v>
      </c>
      <c r="T22" s="27">
        <v>120.59</v>
      </c>
      <c r="U22" s="28"/>
      <c r="V22" s="29">
        <v>4.4</v>
      </c>
      <c r="W22" s="30">
        <v>7872.0</v>
      </c>
      <c r="X22" s="28"/>
      <c r="Y22" s="29" t="s">
        <v>165</v>
      </c>
      <c r="Z22" s="30" t="b">
        <v>0</v>
      </c>
      <c r="AA22" s="29" t="s">
        <v>1288</v>
      </c>
      <c r="AB22" s="29" t="s">
        <v>1289</v>
      </c>
      <c r="AC22" s="29" t="s">
        <v>1290</v>
      </c>
      <c r="AD22" s="28"/>
      <c r="AE22" s="28"/>
      <c r="AF22" s="28"/>
      <c r="AG22" s="29" t="s">
        <v>1291</v>
      </c>
      <c r="AH22" s="29" t="s">
        <v>1292</v>
      </c>
      <c r="AI22" s="29" t="s">
        <v>1293</v>
      </c>
      <c r="AJ22" s="29" t="s">
        <v>1294</v>
      </c>
      <c r="AK22" s="55"/>
      <c r="AL22" s="32">
        <v>3.5</v>
      </c>
      <c r="AM22" s="22" t="s">
        <v>1295</v>
      </c>
      <c r="AN22" s="32">
        <v>5.0</v>
      </c>
      <c r="AO22" s="22" t="s">
        <v>1296</v>
      </c>
      <c r="AP22" s="33">
        <v>6.0</v>
      </c>
      <c r="AQ22" s="22" t="s">
        <v>1297</v>
      </c>
      <c r="AR22" s="33">
        <v>5.0</v>
      </c>
      <c r="AS22" s="29" t="s">
        <v>1298</v>
      </c>
      <c r="AT22" s="33">
        <v>4.5</v>
      </c>
      <c r="AU22" s="22" t="s">
        <v>1299</v>
      </c>
      <c r="AV22" s="34">
        <f t="shared" si="1"/>
        <v>4.5</v>
      </c>
      <c r="AW22" s="43" t="s">
        <v>1300</v>
      </c>
      <c r="AX22" s="22" t="s">
        <v>1301</v>
      </c>
      <c r="AY22" s="29" t="s">
        <v>1302</v>
      </c>
      <c r="AZ22" s="29" t="s">
        <v>1303</v>
      </c>
      <c r="BA22" s="29" t="s">
        <v>1304</v>
      </c>
      <c r="BB22" s="29" t="s">
        <v>1305</v>
      </c>
      <c r="BC22" s="29" t="s">
        <v>1306</v>
      </c>
      <c r="BD22" s="29" t="s">
        <v>1307</v>
      </c>
      <c r="BE22" s="29" t="s">
        <v>1308</v>
      </c>
      <c r="BF22" s="29" t="s">
        <v>1309</v>
      </c>
      <c r="BG22" s="29" t="s">
        <v>1310</v>
      </c>
      <c r="BH22" s="29" t="s">
        <v>1311</v>
      </c>
      <c r="BI22" s="29" t="s">
        <v>1312</v>
      </c>
      <c r="BJ22" s="29" t="s">
        <v>1313</v>
      </c>
      <c r="BK22" s="29" t="s">
        <v>1314</v>
      </c>
      <c r="BL22" s="29" t="s">
        <v>1315</v>
      </c>
      <c r="BM22" s="29" t="s">
        <v>1316</v>
      </c>
      <c r="BN22" s="29" t="s">
        <v>1317</v>
      </c>
      <c r="BO22" s="29" t="s">
        <v>1318</v>
      </c>
      <c r="BP22" s="29" t="s">
        <v>1319</v>
      </c>
      <c r="BQ22" s="29" t="s">
        <v>1320</v>
      </c>
      <c r="BR22" s="29" t="s">
        <v>1321</v>
      </c>
      <c r="BS22" s="29" t="s">
        <v>1322</v>
      </c>
      <c r="BT22" s="29" t="s">
        <v>1323</v>
      </c>
      <c r="BU22" s="29" t="s">
        <v>1324</v>
      </c>
      <c r="BV22" s="29" t="s">
        <v>1325</v>
      </c>
      <c r="BW22" s="29" t="s">
        <v>1326</v>
      </c>
      <c r="BX22" s="22" t="s">
        <v>331</v>
      </c>
      <c r="BY22" s="22" t="s">
        <v>1327</v>
      </c>
      <c r="BZ22" s="29" t="str">
        <f>IFERROR(__xludf.DUMMYFUNCTION("TEXTJOIN("", "", TRUE,
  IF(AND(AL22&gt;=9, AN22&gt;=8, AP22&gt;=7, AT22&gt;=8), ""Gold Standard"", """"),
  IF(OR(
      AV22&gt;=7.5,
      AND(AL22&gt;=7, AN22&gt;=7, AP22&gt;=6, AT22&gt;=8)
    ), ""BIFL Approved"", """"),
  IF(AN22&gt;=8.5, ""Repair Friendly"", """"),
  IF(OR(AP2"&amp;"2=10, REGEXMATCH(AU22, ""Lifetime Guarantee"")), ""Lifetime Warranty"", """"),
  IF(AT22&gt;=8.5, ""Crowd Favorite"", """"),
  IF(AR22&gt;=8, ""Eco Hero"", """"),
  IF(AND(AV22&gt;=10, AL22&gt;=8, AT22&gt;=8), ""Legacy Product"", """")
)"),"")</f>
        <v/>
      </c>
      <c r="CA22" s="29" t="s">
        <v>1328</v>
      </c>
      <c r="CB22" s="29" t="s">
        <v>1329</v>
      </c>
      <c r="CC22" s="44" t="s">
        <v>1330</v>
      </c>
      <c r="CD22" s="29" t="s">
        <v>1331</v>
      </c>
      <c r="CE22" s="29">
        <f t="shared" ref="CE22:CE23" si="5">W24</f>
        <v>3138</v>
      </c>
      <c r="CF22" s="29" t="s">
        <v>1332</v>
      </c>
      <c r="CG22" s="31" t="s">
        <v>1333</v>
      </c>
      <c r="CH22" s="28"/>
      <c r="CI22" s="28"/>
      <c r="CJ22" s="28"/>
      <c r="CK22" s="28"/>
    </row>
    <row r="23" ht="27.0" customHeight="1">
      <c r="A23" s="37" t="s">
        <v>857</v>
      </c>
      <c r="B23" s="38" t="s">
        <v>1334</v>
      </c>
      <c r="C23" s="20" t="s">
        <v>1335</v>
      </c>
      <c r="D23" s="20" t="s">
        <v>1336</v>
      </c>
      <c r="E23" s="47" t="s">
        <v>1337</v>
      </c>
      <c r="F23" s="22" t="s">
        <v>90</v>
      </c>
      <c r="G23" s="22" t="s">
        <v>91</v>
      </c>
      <c r="H23" s="22" t="s">
        <v>92</v>
      </c>
      <c r="I23" s="22"/>
      <c r="J23" s="23"/>
      <c r="K23" s="20" t="s">
        <v>1338</v>
      </c>
      <c r="L23" s="26" t="s">
        <v>1339</v>
      </c>
      <c r="M23" s="25" t="s">
        <v>1340</v>
      </c>
      <c r="N23" s="25" t="s">
        <v>1341</v>
      </c>
      <c r="O23" s="25" t="s">
        <v>864</v>
      </c>
      <c r="P23" s="26" t="s">
        <v>1342</v>
      </c>
      <c r="Q23" s="25" t="s">
        <v>1343</v>
      </c>
      <c r="R23" s="25" t="s">
        <v>1344</v>
      </c>
      <c r="S23" s="29" t="s">
        <v>1345</v>
      </c>
      <c r="T23" s="64"/>
      <c r="U23" s="28"/>
      <c r="V23" s="29">
        <v>4.6</v>
      </c>
      <c r="W23" s="30">
        <v>2105.0</v>
      </c>
      <c r="X23" s="28"/>
      <c r="Y23" s="29" t="s">
        <v>228</v>
      </c>
      <c r="Z23" s="30" t="b">
        <v>0</v>
      </c>
      <c r="AA23" s="29" t="s">
        <v>870</v>
      </c>
      <c r="AB23" s="29" t="s">
        <v>1346</v>
      </c>
      <c r="AC23" s="29" t="s">
        <v>1347</v>
      </c>
      <c r="AD23" s="29" t="s">
        <v>1348</v>
      </c>
      <c r="AE23" s="29" t="s">
        <v>1349</v>
      </c>
      <c r="AF23" s="28"/>
      <c r="AG23" s="29" t="s">
        <v>1350</v>
      </c>
      <c r="AH23" s="29" t="s">
        <v>1351</v>
      </c>
      <c r="AI23" s="29" t="s">
        <v>1352</v>
      </c>
      <c r="AJ23" s="29" t="s">
        <v>1353</v>
      </c>
      <c r="AK23" s="31" t="s">
        <v>1354</v>
      </c>
      <c r="AL23" s="62">
        <v>7.5</v>
      </c>
      <c r="AM23" s="29" t="s">
        <v>1355</v>
      </c>
      <c r="AN23" s="32">
        <v>3.5</v>
      </c>
      <c r="AO23" s="22" t="s">
        <v>1356</v>
      </c>
      <c r="AP23" s="33">
        <v>8.5</v>
      </c>
      <c r="AQ23" s="22" t="s">
        <v>1357</v>
      </c>
      <c r="AR23" s="33">
        <v>5.0</v>
      </c>
      <c r="AS23" s="29" t="s">
        <v>1358</v>
      </c>
      <c r="AT23" s="33">
        <v>7.5</v>
      </c>
      <c r="AU23" s="29" t="s">
        <v>1359</v>
      </c>
      <c r="AV23" s="34">
        <f t="shared" si="1"/>
        <v>7</v>
      </c>
      <c r="AW23" s="43" t="s">
        <v>1360</v>
      </c>
      <c r="AX23" s="29" t="s">
        <v>1361</v>
      </c>
      <c r="AY23" s="29" t="s">
        <v>1362</v>
      </c>
      <c r="AZ23" s="29" t="s">
        <v>1363</v>
      </c>
      <c r="BA23" s="29" t="s">
        <v>1364</v>
      </c>
      <c r="BB23" s="29" t="s">
        <v>1365</v>
      </c>
      <c r="BC23" s="29" t="s">
        <v>1366</v>
      </c>
      <c r="BD23" s="22" t="s">
        <v>1367</v>
      </c>
      <c r="BE23" s="22" t="s">
        <v>1368</v>
      </c>
      <c r="BF23" s="22" t="s">
        <v>1369</v>
      </c>
      <c r="BG23" s="22" t="s">
        <v>1370</v>
      </c>
      <c r="BH23" s="22" t="s">
        <v>1371</v>
      </c>
      <c r="BI23" s="22" t="s">
        <v>1372</v>
      </c>
      <c r="BJ23" s="22" t="s">
        <v>1373</v>
      </c>
      <c r="BK23" s="22" t="s">
        <v>1374</v>
      </c>
      <c r="BL23" s="22" t="s">
        <v>1375</v>
      </c>
      <c r="BM23" s="22" t="s">
        <v>1376</v>
      </c>
      <c r="BN23" s="22" t="s">
        <v>1377</v>
      </c>
      <c r="BO23" s="22" t="s">
        <v>1378</v>
      </c>
      <c r="BP23" s="22" t="s">
        <v>1379</v>
      </c>
      <c r="BQ23" s="22" t="s">
        <v>1380</v>
      </c>
      <c r="BR23" s="22" t="s">
        <v>1381</v>
      </c>
      <c r="BS23" s="22" t="s">
        <v>1382</v>
      </c>
      <c r="BT23" s="22" t="s">
        <v>1383</v>
      </c>
      <c r="BU23" s="22" t="s">
        <v>1384</v>
      </c>
      <c r="BV23" s="22" t="s">
        <v>1385</v>
      </c>
      <c r="BW23" s="22" t="s">
        <v>1386</v>
      </c>
      <c r="BX23" s="29" t="s">
        <v>144</v>
      </c>
      <c r="BY23" s="29" t="s">
        <v>1387</v>
      </c>
      <c r="BZ23" s="29" t="str">
        <f>IFERROR(__xludf.DUMMYFUNCTION("TEXTJOIN("", "", TRUE,
  IF(AND(AL23&gt;=9, AN23&gt;=8, AP23&gt;=7, AT23&gt;=8), ""Gold Standard"", """"),
  IF(OR(
      AV23&gt;=7.5,
      AND(AL23&gt;=7, AN23&gt;=7, AP23&gt;=6, AT23&gt;=8)
    ), ""BIFL Approved"", """"),
  IF(AN23&gt;=8.5, ""Repair Friendly"", """"),
  IF(OR(AP2"&amp;"3=10, REGEXMATCH(AU23, ""Lifetime Guarantee"")), ""Lifetime Warranty"", """"),
  IF(AT23&gt;=8.5, ""Crowd Favorite"", """"),
  IF(AR23&gt;=8, ""Eco Hero"", """"),
  IF(AND(AV23&gt;=10, AL23&gt;=8, AT23&gt;=8), ""Legacy Product"", """")
)"),"")</f>
        <v/>
      </c>
      <c r="CA23" s="29" t="s">
        <v>911</v>
      </c>
      <c r="CB23" s="29" t="s">
        <v>912</v>
      </c>
      <c r="CC23" s="44" t="s">
        <v>1388</v>
      </c>
      <c r="CD23" s="29" t="s">
        <v>1389</v>
      </c>
      <c r="CE23" s="29">
        <f t="shared" si="5"/>
        <v>16033</v>
      </c>
      <c r="CF23" s="29" t="s">
        <v>1390</v>
      </c>
      <c r="CG23" s="31" t="s">
        <v>1391</v>
      </c>
      <c r="CH23" s="28"/>
      <c r="CI23" s="28"/>
      <c r="CJ23" s="28"/>
      <c r="CK23" s="28"/>
    </row>
    <row r="24" ht="27.0" customHeight="1">
      <c r="A24" s="37" t="s">
        <v>1392</v>
      </c>
      <c r="B24" s="38" t="s">
        <v>1393</v>
      </c>
      <c r="C24" s="24" t="s">
        <v>1394</v>
      </c>
      <c r="D24" s="24" t="s">
        <v>1395</v>
      </c>
      <c r="E24" s="47" t="s">
        <v>1396</v>
      </c>
      <c r="F24" s="22" t="s">
        <v>90</v>
      </c>
      <c r="G24" s="22" t="s">
        <v>91</v>
      </c>
      <c r="H24" s="22" t="s">
        <v>92</v>
      </c>
      <c r="I24" s="22"/>
      <c r="J24" s="23"/>
      <c r="K24" s="20" t="s">
        <v>1397</v>
      </c>
      <c r="L24" s="25" t="s">
        <v>1398</v>
      </c>
      <c r="M24" s="25" t="s">
        <v>1399</v>
      </c>
      <c r="N24" s="25" t="s">
        <v>1400</v>
      </c>
      <c r="O24" s="25" t="s">
        <v>1401</v>
      </c>
      <c r="P24" s="25" t="s">
        <v>1402</v>
      </c>
      <c r="Q24" s="25" t="s">
        <v>1403</v>
      </c>
      <c r="R24" s="25" t="s">
        <v>1404</v>
      </c>
      <c r="S24" s="29" t="s">
        <v>1405</v>
      </c>
      <c r="T24" s="41">
        <v>34.99</v>
      </c>
      <c r="U24" s="28"/>
      <c r="V24" s="29">
        <v>4.6</v>
      </c>
      <c r="W24" s="30">
        <v>3138.0</v>
      </c>
      <c r="X24" s="29" t="s">
        <v>1406</v>
      </c>
      <c r="Y24" s="29" t="s">
        <v>165</v>
      </c>
      <c r="Z24" s="30" t="b">
        <v>0</v>
      </c>
      <c r="AA24" s="29" t="s">
        <v>1407</v>
      </c>
      <c r="AB24" s="29" t="s">
        <v>1408</v>
      </c>
      <c r="AC24" s="29" t="s">
        <v>1409</v>
      </c>
      <c r="AD24" s="29" t="s">
        <v>1410</v>
      </c>
      <c r="AE24" s="28"/>
      <c r="AF24" s="28"/>
      <c r="AG24" s="29" t="s">
        <v>1411</v>
      </c>
      <c r="AH24" s="29" t="s">
        <v>1412</v>
      </c>
      <c r="AI24" s="29" t="s">
        <v>1413</v>
      </c>
      <c r="AJ24" s="29" t="s">
        <v>1414</v>
      </c>
      <c r="AK24" s="55"/>
      <c r="AL24" s="62">
        <v>7.5</v>
      </c>
      <c r="AM24" s="29" t="s">
        <v>1415</v>
      </c>
      <c r="AN24" s="32">
        <v>6.5</v>
      </c>
      <c r="AO24" s="22" t="s">
        <v>1416</v>
      </c>
      <c r="AP24" s="33">
        <v>7.0</v>
      </c>
      <c r="AQ24" s="29" t="s">
        <v>1417</v>
      </c>
      <c r="AR24" s="33">
        <v>5.0</v>
      </c>
      <c r="AS24" s="29" t="s">
        <v>1418</v>
      </c>
      <c r="AT24" s="33">
        <v>7.5</v>
      </c>
      <c r="AU24" s="29" t="s">
        <v>1419</v>
      </c>
      <c r="AV24" s="34">
        <f t="shared" si="1"/>
        <v>7</v>
      </c>
      <c r="AW24" s="43" t="s">
        <v>1420</v>
      </c>
      <c r="AX24" s="29" t="s">
        <v>1421</v>
      </c>
      <c r="AY24" s="29" t="s">
        <v>1422</v>
      </c>
      <c r="AZ24" s="29" t="s">
        <v>1423</v>
      </c>
      <c r="BA24" s="29" t="s">
        <v>1424</v>
      </c>
      <c r="BB24" s="29" t="s">
        <v>1425</v>
      </c>
      <c r="BC24" s="29" t="s">
        <v>1426</v>
      </c>
      <c r="BD24" s="29" t="s">
        <v>1427</v>
      </c>
      <c r="BE24" s="29" t="s">
        <v>1428</v>
      </c>
      <c r="BF24" s="29" t="s">
        <v>1429</v>
      </c>
      <c r="BG24" s="29" t="s">
        <v>1430</v>
      </c>
      <c r="BH24" s="29" t="s">
        <v>1431</v>
      </c>
      <c r="BI24" s="29" t="s">
        <v>1432</v>
      </c>
      <c r="BJ24" s="29" t="s">
        <v>1433</v>
      </c>
      <c r="BK24" s="29" t="s">
        <v>1434</v>
      </c>
      <c r="BL24" s="29" t="s">
        <v>1435</v>
      </c>
      <c r="BM24" s="29" t="s">
        <v>1436</v>
      </c>
      <c r="BN24" s="29" t="s">
        <v>1437</v>
      </c>
      <c r="BO24" s="29" t="s">
        <v>1438</v>
      </c>
      <c r="BP24" s="29" t="s">
        <v>1439</v>
      </c>
      <c r="BQ24" s="29" t="s">
        <v>1440</v>
      </c>
      <c r="BR24" s="29" t="s">
        <v>1441</v>
      </c>
      <c r="BS24" s="29" t="s">
        <v>1442</v>
      </c>
      <c r="BT24" s="29" t="s">
        <v>1443</v>
      </c>
      <c r="BU24" s="29" t="s">
        <v>1444</v>
      </c>
      <c r="BV24" s="29" t="s">
        <v>1445</v>
      </c>
      <c r="BW24" s="29" t="s">
        <v>1446</v>
      </c>
      <c r="BX24" s="29" t="s">
        <v>331</v>
      </c>
      <c r="BY24" s="29" t="s">
        <v>1447</v>
      </c>
      <c r="BZ24" s="29" t="str">
        <f>IFERROR(__xludf.DUMMYFUNCTION("TEXTJOIN("", "", TRUE,
  IF(AND(AL24&gt;=9, AN24&gt;=8, AP24&gt;=7, AT24&gt;=8), ""Gold Standard"", """"),
  IF(OR(
      AV24&gt;=7.5,
      AND(AL24&gt;=7, AN24&gt;=7, AP24&gt;=6, AT24&gt;=8)
    ), ""BIFL Approved"", """"),
  IF(AN24&gt;=8.5, ""Repair Friendly"", """"),
  IF(OR(AP2"&amp;"4=10, REGEXMATCH(AU24, ""Lifetime Guarantee"")), ""Lifetime Warranty"", """"),
  IF(AT24&gt;=8.5, ""Crowd Favorite"", """"),
  IF(AR24&gt;=8, ""Eco Hero"", """"),
  IF(AND(AV24&gt;=10, AL24&gt;=8, AT24&gt;=8), ""Legacy Product"", """")
)"),"")</f>
        <v/>
      </c>
      <c r="CA24" s="29" t="s">
        <v>911</v>
      </c>
      <c r="CB24" s="29" t="s">
        <v>912</v>
      </c>
      <c r="CC24" s="44" t="s">
        <v>1448</v>
      </c>
      <c r="CD24" s="29" t="s">
        <v>1449</v>
      </c>
      <c r="CE24" s="29">
        <f>W414</f>
        <v>110</v>
      </c>
      <c r="CF24" s="29" t="s">
        <v>1450</v>
      </c>
      <c r="CG24" s="31" t="s">
        <v>1451</v>
      </c>
      <c r="CH24" s="28"/>
      <c r="CI24" s="28"/>
      <c r="CJ24" s="28"/>
      <c r="CK24" s="28"/>
    </row>
    <row r="25" ht="27.0" customHeight="1">
      <c r="A25" s="37" t="s">
        <v>1452</v>
      </c>
      <c r="B25" s="38" t="s">
        <v>1453</v>
      </c>
      <c r="C25" s="20" t="s">
        <v>1454</v>
      </c>
      <c r="D25" s="20" t="s">
        <v>1455</v>
      </c>
      <c r="E25" s="47" t="s">
        <v>1456</v>
      </c>
      <c r="F25" s="22" t="s">
        <v>90</v>
      </c>
      <c r="G25" s="22" t="s">
        <v>91</v>
      </c>
      <c r="H25" s="22" t="s">
        <v>92</v>
      </c>
      <c r="I25" s="22"/>
      <c r="J25" s="23"/>
      <c r="K25" s="20" t="s">
        <v>1457</v>
      </c>
      <c r="L25" s="26" t="s">
        <v>1458</v>
      </c>
      <c r="M25" s="25" t="s">
        <v>1459</v>
      </c>
      <c r="N25" s="26" t="s">
        <v>1460</v>
      </c>
      <c r="O25" s="25" t="s">
        <v>1461</v>
      </c>
      <c r="P25" s="59" t="s">
        <v>1462</v>
      </c>
      <c r="Q25" s="25" t="s">
        <v>1463</v>
      </c>
      <c r="R25" s="25" t="s">
        <v>1464</v>
      </c>
      <c r="S25" s="29" t="s">
        <v>1465</v>
      </c>
      <c r="T25" s="41">
        <v>23.97</v>
      </c>
      <c r="U25" s="28"/>
      <c r="V25" s="29">
        <v>4.8</v>
      </c>
      <c r="W25" s="30">
        <v>16033.0</v>
      </c>
      <c r="X25" s="29" t="s">
        <v>991</v>
      </c>
      <c r="Y25" s="29" t="s">
        <v>165</v>
      </c>
      <c r="Z25" s="30" t="b">
        <v>0</v>
      </c>
      <c r="AA25" s="29" t="s">
        <v>1407</v>
      </c>
      <c r="AB25" s="29" t="s">
        <v>1466</v>
      </c>
      <c r="AC25" s="29" t="s">
        <v>1467</v>
      </c>
      <c r="AD25" s="29" t="s">
        <v>292</v>
      </c>
      <c r="AE25" s="29" t="s">
        <v>1468</v>
      </c>
      <c r="AF25" s="28"/>
      <c r="AG25" s="29" t="s">
        <v>1469</v>
      </c>
      <c r="AH25" s="29" t="s">
        <v>1470</v>
      </c>
      <c r="AI25" s="29" t="s">
        <v>1471</v>
      </c>
      <c r="AJ25" s="29" t="s">
        <v>1472</v>
      </c>
      <c r="AK25" s="31" t="s">
        <v>1473</v>
      </c>
      <c r="AL25" s="32">
        <v>8.5</v>
      </c>
      <c r="AM25" s="29" t="s">
        <v>1474</v>
      </c>
      <c r="AN25" s="32">
        <v>8.5</v>
      </c>
      <c r="AO25" s="22" t="s">
        <v>1475</v>
      </c>
      <c r="AP25" s="33">
        <v>8.5</v>
      </c>
      <c r="AQ25" s="22" t="s">
        <v>1476</v>
      </c>
      <c r="AR25" s="33">
        <v>5.0</v>
      </c>
      <c r="AS25" s="29" t="s">
        <v>1477</v>
      </c>
      <c r="AT25" s="33">
        <v>8.5</v>
      </c>
      <c r="AU25" s="29" t="s">
        <v>1478</v>
      </c>
      <c r="AV25" s="34">
        <f t="shared" si="1"/>
        <v>8.5</v>
      </c>
      <c r="AW25" s="43" t="s">
        <v>1479</v>
      </c>
      <c r="AX25" s="29" t="s">
        <v>1480</v>
      </c>
      <c r="AY25" s="29" t="s">
        <v>1481</v>
      </c>
      <c r="AZ25" s="29" t="s">
        <v>1482</v>
      </c>
      <c r="BA25" s="29" t="s">
        <v>1483</v>
      </c>
      <c r="BB25" s="29" t="s">
        <v>1484</v>
      </c>
      <c r="BC25" s="29" t="s">
        <v>1485</v>
      </c>
      <c r="BD25" s="29" t="s">
        <v>1486</v>
      </c>
      <c r="BE25" s="29" t="s">
        <v>1487</v>
      </c>
      <c r="BF25" s="29" t="s">
        <v>1488</v>
      </c>
      <c r="BG25" s="29" t="s">
        <v>1489</v>
      </c>
      <c r="BH25" s="29" t="s">
        <v>1490</v>
      </c>
      <c r="BI25" s="29" t="s">
        <v>1491</v>
      </c>
      <c r="BJ25" s="29" t="s">
        <v>1492</v>
      </c>
      <c r="BK25" s="29" t="s">
        <v>1493</v>
      </c>
      <c r="BL25" s="29" t="s">
        <v>1494</v>
      </c>
      <c r="BM25" s="29" t="s">
        <v>1495</v>
      </c>
      <c r="BN25" s="29" t="s">
        <v>1496</v>
      </c>
      <c r="BO25" s="29" t="s">
        <v>1497</v>
      </c>
      <c r="BP25" s="29" t="s">
        <v>1498</v>
      </c>
      <c r="BQ25" s="29" t="s">
        <v>1499</v>
      </c>
      <c r="BR25" s="29" t="s">
        <v>1500</v>
      </c>
      <c r="BS25" s="29" t="s">
        <v>1501</v>
      </c>
      <c r="BT25" s="29" t="s">
        <v>1502</v>
      </c>
      <c r="BU25" s="29" t="s">
        <v>1503</v>
      </c>
      <c r="BV25" s="29" t="s">
        <v>1504</v>
      </c>
      <c r="BW25" s="29" t="s">
        <v>1505</v>
      </c>
      <c r="BX25" s="29" t="s">
        <v>1506</v>
      </c>
      <c r="BY25" s="22" t="s">
        <v>1507</v>
      </c>
      <c r="BZ25" s="29" t="str">
        <f>IFERROR(__xludf.DUMMYFUNCTION("TEXTJOIN("", "", TRUE,
  IF(AND(AL25&gt;=9, AN25&gt;=8, AP25&gt;=7, AT25&gt;=8), ""Gold Standard"", """"),
  IF(OR(
      AV25&gt;=7.5,
      AND(AL25&gt;=7, AN25&gt;=7, AP25&gt;=6, AT25&gt;=8)
    ), ""BIFL Approved"", """"),
  IF(AN25&gt;=8.5, ""Repair Friendly"", """"),
  IF(OR(AP2"&amp;"5=10, REGEXMATCH(AU25, ""Lifetime Guarantee"")), ""Lifetime Warranty"", """"),
  IF(AT25&gt;=8.5, ""Crowd Favorite"", """"),
  IF(AR25&gt;=8, ""Eco Hero"", """"),
  IF(AND(AV25&gt;=10, AL25&gt;=8, AT25&gt;=8), ""Legacy Product"", """")
)"),"BIFL Approved, Repair Friendly, Crowd Favorite")</f>
        <v>BIFL Approved, Repair Friendly, Crowd Favorite</v>
      </c>
      <c r="CA25" s="29" t="s">
        <v>911</v>
      </c>
      <c r="CB25" s="29" t="s">
        <v>912</v>
      </c>
      <c r="CC25" s="44" t="s">
        <v>1508</v>
      </c>
      <c r="CD25" s="29" t="s">
        <v>1509</v>
      </c>
      <c r="CE25" s="29">
        <f>W28</f>
        <v>2203</v>
      </c>
      <c r="CF25" s="29" t="s">
        <v>1510</v>
      </c>
      <c r="CG25" s="31" t="s">
        <v>1511</v>
      </c>
      <c r="CH25" s="28"/>
      <c r="CI25" s="28"/>
      <c r="CJ25" s="28"/>
      <c r="CK25" s="28"/>
    </row>
    <row r="26" ht="27.0" customHeight="1">
      <c r="A26" s="37" t="s">
        <v>1512</v>
      </c>
      <c r="B26" s="38" t="s">
        <v>1513</v>
      </c>
      <c r="C26" s="40" t="s">
        <v>1514</v>
      </c>
      <c r="D26" s="20" t="s">
        <v>1515</v>
      </c>
      <c r="E26" s="47" t="s">
        <v>1516</v>
      </c>
      <c r="F26" s="22" t="s">
        <v>90</v>
      </c>
      <c r="G26" s="22" t="s">
        <v>91</v>
      </c>
      <c r="H26" s="22" t="s">
        <v>92</v>
      </c>
      <c r="I26" s="22"/>
      <c r="J26" s="23"/>
      <c r="K26" s="20" t="s">
        <v>1517</v>
      </c>
      <c r="L26" s="25" t="s">
        <v>1518</v>
      </c>
      <c r="M26" s="25" t="s">
        <v>1519</v>
      </c>
      <c r="N26" s="25" t="s">
        <v>1520</v>
      </c>
      <c r="O26" s="25" t="s">
        <v>1521</v>
      </c>
      <c r="P26" s="25" t="s">
        <v>1522</v>
      </c>
      <c r="Q26" s="25" t="s">
        <v>1523</v>
      </c>
      <c r="R26" s="25" t="s">
        <v>1524</v>
      </c>
      <c r="S26" s="29" t="s">
        <v>1525</v>
      </c>
      <c r="T26" s="41">
        <v>199.95</v>
      </c>
      <c r="U26" s="42">
        <v>199.95</v>
      </c>
      <c r="V26" s="29">
        <v>4.6</v>
      </c>
      <c r="W26" s="30">
        <v>9560.0</v>
      </c>
      <c r="X26" s="29" t="s">
        <v>1526</v>
      </c>
      <c r="Y26" s="28"/>
      <c r="Z26" s="30" t="b">
        <v>0</v>
      </c>
      <c r="AA26" s="22" t="s">
        <v>1527</v>
      </c>
      <c r="AB26" s="29" t="s">
        <v>1528</v>
      </c>
      <c r="AC26" s="28"/>
      <c r="AD26" s="29" t="s">
        <v>1348</v>
      </c>
      <c r="AE26" s="29" t="s">
        <v>1529</v>
      </c>
      <c r="AF26" s="28"/>
      <c r="AG26" s="29" t="s">
        <v>1530</v>
      </c>
      <c r="AH26" s="29" t="s">
        <v>1531</v>
      </c>
      <c r="AI26" s="29" t="s">
        <v>1532</v>
      </c>
      <c r="AJ26" s="29" t="s">
        <v>1533</v>
      </c>
      <c r="AK26" s="31" t="s">
        <v>1534</v>
      </c>
      <c r="AL26" s="32">
        <v>7.5</v>
      </c>
      <c r="AM26" s="29" t="s">
        <v>1535</v>
      </c>
      <c r="AN26" s="32">
        <v>7.5</v>
      </c>
      <c r="AO26" s="29" t="s">
        <v>1536</v>
      </c>
      <c r="AP26" s="51">
        <v>6.0</v>
      </c>
      <c r="AQ26" s="29" t="s">
        <v>1537</v>
      </c>
      <c r="AR26" s="51">
        <v>5.0</v>
      </c>
      <c r="AS26" s="29" t="s">
        <v>1538</v>
      </c>
      <c r="AT26" s="51">
        <v>7.5</v>
      </c>
      <c r="AU26" s="29" t="s">
        <v>1539</v>
      </c>
      <c r="AV26" s="34">
        <f t="shared" si="1"/>
        <v>7</v>
      </c>
      <c r="AW26" s="43" t="s">
        <v>1540</v>
      </c>
      <c r="AX26" s="29" t="s">
        <v>1541</v>
      </c>
      <c r="AY26" s="29" t="s">
        <v>1542</v>
      </c>
      <c r="AZ26" s="29" t="s">
        <v>1543</v>
      </c>
      <c r="BA26" s="29" t="s">
        <v>1544</v>
      </c>
      <c r="BB26" s="29" t="s">
        <v>1545</v>
      </c>
      <c r="BC26" s="29" t="s">
        <v>1546</v>
      </c>
      <c r="BD26" s="29" t="s">
        <v>1547</v>
      </c>
      <c r="BE26" s="29" t="s">
        <v>1548</v>
      </c>
      <c r="BF26" s="29" t="s">
        <v>1549</v>
      </c>
      <c r="BG26" s="29" t="s">
        <v>1550</v>
      </c>
      <c r="BH26" s="29" t="s">
        <v>1551</v>
      </c>
      <c r="BI26" s="29" t="s">
        <v>1552</v>
      </c>
      <c r="BJ26" s="29" t="s">
        <v>1553</v>
      </c>
      <c r="BK26" s="29" t="s">
        <v>1554</v>
      </c>
      <c r="BL26" s="29" t="s">
        <v>1555</v>
      </c>
      <c r="BM26" s="29" t="s">
        <v>1556</v>
      </c>
      <c r="BN26" s="29" t="s">
        <v>1557</v>
      </c>
      <c r="BO26" s="29" t="s">
        <v>1558</v>
      </c>
      <c r="BP26" s="29" t="s">
        <v>1559</v>
      </c>
      <c r="BQ26" s="29" t="s">
        <v>1560</v>
      </c>
      <c r="BR26" s="29" t="s">
        <v>1561</v>
      </c>
      <c r="BS26" s="29" t="s">
        <v>1562</v>
      </c>
      <c r="BT26" s="29" t="s">
        <v>1563</v>
      </c>
      <c r="BU26" s="29" t="s">
        <v>1564</v>
      </c>
      <c r="BV26" s="29" t="s">
        <v>1565</v>
      </c>
      <c r="BW26" s="29" t="s">
        <v>1566</v>
      </c>
      <c r="BX26" s="29" t="s">
        <v>331</v>
      </c>
      <c r="BY26" s="29" t="s">
        <v>1567</v>
      </c>
      <c r="BZ26" s="29" t="str">
        <f>IFERROR(__xludf.DUMMYFUNCTION("TEXTJOIN("", "", TRUE,
  IF(AND(AL26&gt;=9, AN26&gt;=8, AP26&gt;=7, AT26&gt;=8), ""Gold Standard"", """"),
  IF(OR(
      AV26&gt;=7.5,
      AND(AL26&gt;=7, AN26&gt;=7, AP26&gt;=6, AT26&gt;=8)
    ), ""BIFL Approved"", """"),
  IF(AN26&gt;=8.5, ""Repair Friendly"", """"),
  IF(OR(AP2"&amp;"6=10, REGEXMATCH(AU26, ""Lifetime Guarantee"")), ""Lifetime Warranty"", """"),
  IF(AT26&gt;=8.5, ""Crowd Favorite"", """"),
  IF(AR26&gt;=8, ""Eco Hero"", """"),
  IF(AND(AV26&gt;=10, AL26&gt;=8, AT26&gt;=8), ""Legacy Product"", """")
)"),"")</f>
        <v/>
      </c>
      <c r="CA26" s="29" t="s">
        <v>1568</v>
      </c>
      <c r="CB26" s="29" t="s">
        <v>1569</v>
      </c>
      <c r="CC26" s="44" t="s">
        <v>1570</v>
      </c>
      <c r="CD26" s="29" t="s">
        <v>1571</v>
      </c>
      <c r="CE26" s="29">
        <f>W27</f>
        <v>21070</v>
      </c>
      <c r="CF26" s="29" t="s">
        <v>1572</v>
      </c>
      <c r="CG26" s="31" t="s">
        <v>1573</v>
      </c>
      <c r="CH26" s="28"/>
      <c r="CI26" s="28"/>
      <c r="CJ26" s="28"/>
      <c r="CK26" s="28"/>
    </row>
    <row r="27" ht="27.0" customHeight="1">
      <c r="A27" s="37" t="s">
        <v>1574</v>
      </c>
      <c r="B27" s="38" t="s">
        <v>1575</v>
      </c>
      <c r="C27" s="20" t="s">
        <v>1576</v>
      </c>
      <c r="D27" s="20" t="s">
        <v>1577</v>
      </c>
      <c r="E27" s="47" t="s">
        <v>1578</v>
      </c>
      <c r="F27" s="22" t="s">
        <v>90</v>
      </c>
      <c r="G27" s="22" t="s">
        <v>91</v>
      </c>
      <c r="H27" s="22" t="s">
        <v>92</v>
      </c>
      <c r="I27" s="22"/>
      <c r="J27" s="23"/>
      <c r="K27" s="20" t="s">
        <v>1579</v>
      </c>
      <c r="L27" s="25" t="s">
        <v>1580</v>
      </c>
      <c r="M27" s="25" t="s">
        <v>1581</v>
      </c>
      <c r="N27" s="25" t="s">
        <v>1582</v>
      </c>
      <c r="O27" s="25" t="s">
        <v>1583</v>
      </c>
      <c r="P27" s="25" t="s">
        <v>1584</v>
      </c>
      <c r="Q27" s="25" t="s">
        <v>1585</v>
      </c>
      <c r="R27" s="25" t="s">
        <v>1586</v>
      </c>
      <c r="S27" s="29" t="s">
        <v>1587</v>
      </c>
      <c r="T27" s="41">
        <v>21.65</v>
      </c>
      <c r="U27" s="28"/>
      <c r="V27" s="29">
        <v>4.6</v>
      </c>
      <c r="W27" s="30">
        <v>21070.0</v>
      </c>
      <c r="X27" s="29" t="s">
        <v>1588</v>
      </c>
      <c r="Y27" s="29" t="s">
        <v>165</v>
      </c>
      <c r="Z27" s="30" t="b">
        <v>0</v>
      </c>
      <c r="AA27" s="29" t="s">
        <v>1589</v>
      </c>
      <c r="AB27" s="29" t="s">
        <v>1590</v>
      </c>
      <c r="AC27" s="29" t="s">
        <v>1591</v>
      </c>
      <c r="AD27" s="29" t="s">
        <v>1592</v>
      </c>
      <c r="AE27" s="29" t="s">
        <v>1593</v>
      </c>
      <c r="AF27" s="28"/>
      <c r="AG27" s="29" t="s">
        <v>1594</v>
      </c>
      <c r="AH27" s="29" t="s">
        <v>1595</v>
      </c>
      <c r="AI27" s="29" t="s">
        <v>1596</v>
      </c>
      <c r="AJ27" s="29" t="s">
        <v>1597</v>
      </c>
      <c r="AK27" s="31" t="s">
        <v>1598</v>
      </c>
      <c r="AL27" s="32">
        <v>8.5</v>
      </c>
      <c r="AM27" s="29" t="s">
        <v>1599</v>
      </c>
      <c r="AN27" s="32">
        <v>3.5</v>
      </c>
      <c r="AO27" s="29" t="s">
        <v>1600</v>
      </c>
      <c r="AP27" s="51">
        <v>8.5</v>
      </c>
      <c r="AQ27" s="29" t="s">
        <v>1601</v>
      </c>
      <c r="AR27" s="51">
        <v>5.0</v>
      </c>
      <c r="AS27" s="22" t="s">
        <v>1602</v>
      </c>
      <c r="AT27" s="51">
        <v>8.5</v>
      </c>
      <c r="AU27" s="29" t="s">
        <v>1603</v>
      </c>
      <c r="AV27" s="34">
        <f t="shared" si="1"/>
        <v>7.5</v>
      </c>
      <c r="AW27" s="43" t="s">
        <v>1604</v>
      </c>
      <c r="AX27" s="29" t="s">
        <v>1605</v>
      </c>
      <c r="AY27" s="29" t="s">
        <v>1606</v>
      </c>
      <c r="AZ27" s="29" t="s">
        <v>1607</v>
      </c>
      <c r="BA27" s="29" t="s">
        <v>1608</v>
      </c>
      <c r="BB27" s="29" t="s">
        <v>1609</v>
      </c>
      <c r="BC27" s="29" t="s">
        <v>1610</v>
      </c>
      <c r="BD27" s="29" t="s">
        <v>1611</v>
      </c>
      <c r="BE27" s="29" t="s">
        <v>1612</v>
      </c>
      <c r="BF27" s="29" t="s">
        <v>1613</v>
      </c>
      <c r="BG27" s="29" t="s">
        <v>1614</v>
      </c>
      <c r="BH27" s="29" t="s">
        <v>1615</v>
      </c>
      <c r="BI27" s="29" t="s">
        <v>1616</v>
      </c>
      <c r="BJ27" s="29" t="s">
        <v>1617</v>
      </c>
      <c r="BK27" s="29" t="s">
        <v>1618</v>
      </c>
      <c r="BL27" s="29" t="s">
        <v>1619</v>
      </c>
      <c r="BM27" s="29" t="s">
        <v>1620</v>
      </c>
      <c r="BN27" s="29" t="s">
        <v>1621</v>
      </c>
      <c r="BO27" s="29" t="s">
        <v>1622</v>
      </c>
      <c r="BP27" s="29" t="s">
        <v>1623</v>
      </c>
      <c r="BQ27" s="29" t="s">
        <v>1624</v>
      </c>
      <c r="BR27" s="29" t="s">
        <v>1625</v>
      </c>
      <c r="BS27" s="29" t="s">
        <v>1626</v>
      </c>
      <c r="BT27" s="29" t="s">
        <v>1627</v>
      </c>
      <c r="BU27" s="29" t="s">
        <v>267</v>
      </c>
      <c r="BV27" s="29" t="s">
        <v>1628</v>
      </c>
      <c r="BW27" s="29" t="s">
        <v>1629</v>
      </c>
      <c r="BX27" s="29" t="s">
        <v>331</v>
      </c>
      <c r="BY27" s="29" t="s">
        <v>1630</v>
      </c>
      <c r="BZ27" s="29" t="str">
        <f>IFERROR(__xludf.DUMMYFUNCTION("TEXTJOIN("", "", TRUE,
  IF(AND(AL27&gt;=9, AN27&gt;=8, AP27&gt;=7, AT27&gt;=8), ""Gold Standard"", """"),
  IF(OR(
      AV27&gt;=7.5,
      AND(AL27&gt;=7, AN27&gt;=7, AP27&gt;=6, AT27&gt;=8)
    ), ""BIFL Approved"", """"),
  IF(AN27&gt;=8.5, ""Repair Friendly"", """"),
  IF(OR(AP2"&amp;"7=10, REGEXMATCH(AU27, ""Lifetime Guarantee"")), ""Lifetime Warranty"", """"),
  IF(AT27&gt;=8.5, ""Crowd Favorite"", """"),
  IF(AR27&gt;=8, ""Eco Hero"", """"),
  IF(AND(AV27&gt;=10, AL27&gt;=8, AT27&gt;=8), ""Legacy Product"", """")
)"),"BIFL Approved, Crowd Favorite")</f>
        <v>BIFL Approved, Crowd Favorite</v>
      </c>
      <c r="CA27" s="29" t="s">
        <v>209</v>
      </c>
      <c r="CB27" s="29" t="s">
        <v>1631</v>
      </c>
      <c r="CC27" s="44" t="s">
        <v>1632</v>
      </c>
      <c r="CD27" s="29" t="s">
        <v>1633</v>
      </c>
      <c r="CE27" s="29">
        <f>W31</f>
        <v>34</v>
      </c>
      <c r="CF27" s="29" t="s">
        <v>1634</v>
      </c>
      <c r="CG27" s="31" t="s">
        <v>1635</v>
      </c>
      <c r="CH27" s="28"/>
      <c r="CI27" s="28"/>
      <c r="CJ27" s="28"/>
      <c r="CK27" s="28"/>
    </row>
    <row r="28" ht="27.0" customHeight="1">
      <c r="A28" s="37" t="s">
        <v>1636</v>
      </c>
      <c r="B28" s="38" t="s">
        <v>1637</v>
      </c>
      <c r="C28" s="20" t="s">
        <v>1638</v>
      </c>
      <c r="D28" s="20" t="s">
        <v>1639</v>
      </c>
      <c r="E28" s="47" t="s">
        <v>1640</v>
      </c>
      <c r="F28" s="22" t="s">
        <v>90</v>
      </c>
      <c r="G28" s="22" t="s">
        <v>91</v>
      </c>
      <c r="H28" s="22" t="s">
        <v>92</v>
      </c>
      <c r="I28" s="22"/>
      <c r="J28" s="23"/>
      <c r="K28" s="20" t="s">
        <v>1641</v>
      </c>
      <c r="L28" s="25" t="s">
        <v>1642</v>
      </c>
      <c r="M28" s="28"/>
      <c r="N28" s="25" t="s">
        <v>1643</v>
      </c>
      <c r="O28" s="25" t="s">
        <v>1644</v>
      </c>
      <c r="P28" s="25" t="s">
        <v>1645</v>
      </c>
      <c r="Q28" s="25" t="s">
        <v>1646</v>
      </c>
      <c r="R28" s="25" t="s">
        <v>1647</v>
      </c>
      <c r="S28" s="29" t="s">
        <v>1648</v>
      </c>
      <c r="T28" s="41">
        <v>413.99</v>
      </c>
      <c r="U28" s="28"/>
      <c r="V28" s="29">
        <v>4.6</v>
      </c>
      <c r="W28" s="30">
        <v>2203.0</v>
      </c>
      <c r="X28" s="28"/>
      <c r="Y28" s="29" t="s">
        <v>1649</v>
      </c>
      <c r="Z28" s="30" t="b">
        <v>0</v>
      </c>
      <c r="AA28" s="29" t="s">
        <v>1650</v>
      </c>
      <c r="AB28" s="29" t="s">
        <v>1651</v>
      </c>
      <c r="AC28" s="29" t="s">
        <v>1652</v>
      </c>
      <c r="AD28" s="28"/>
      <c r="AE28" s="28"/>
      <c r="AF28" s="28"/>
      <c r="AG28" s="29" t="s">
        <v>1653</v>
      </c>
      <c r="AH28" s="29" t="s">
        <v>1654</v>
      </c>
      <c r="AI28" s="29" t="s">
        <v>1655</v>
      </c>
      <c r="AJ28" s="29" t="s">
        <v>1656</v>
      </c>
      <c r="AK28" s="31" t="s">
        <v>1657</v>
      </c>
      <c r="AL28" s="32">
        <v>7.0</v>
      </c>
      <c r="AM28" s="29" t="s">
        <v>1658</v>
      </c>
      <c r="AN28" s="32">
        <v>5.5</v>
      </c>
      <c r="AO28" s="29" t="s">
        <v>1659</v>
      </c>
      <c r="AP28" s="51">
        <v>5.0</v>
      </c>
      <c r="AQ28" s="29" t="s">
        <v>1660</v>
      </c>
      <c r="AR28" s="51">
        <v>5.0</v>
      </c>
      <c r="AS28" s="29" t="s">
        <v>1661</v>
      </c>
      <c r="AT28" s="51">
        <v>7.5</v>
      </c>
      <c r="AU28" s="29" t="s">
        <v>1662</v>
      </c>
      <c r="AV28" s="34">
        <f t="shared" si="1"/>
        <v>6.5</v>
      </c>
      <c r="AW28" s="35" t="s">
        <v>1663</v>
      </c>
      <c r="AX28" s="29" t="s">
        <v>1664</v>
      </c>
      <c r="AY28" s="29" t="s">
        <v>1665</v>
      </c>
      <c r="AZ28" s="29" t="s">
        <v>1666</v>
      </c>
      <c r="BA28" s="29" t="s">
        <v>1667</v>
      </c>
      <c r="BB28" s="29" t="s">
        <v>1668</v>
      </c>
      <c r="BC28" s="29" t="s">
        <v>1669</v>
      </c>
      <c r="BD28" s="29" t="s">
        <v>1670</v>
      </c>
      <c r="BE28" s="29" t="s">
        <v>1671</v>
      </c>
      <c r="BF28" s="29" t="s">
        <v>1672</v>
      </c>
      <c r="BG28" s="29" t="s">
        <v>1673</v>
      </c>
      <c r="BH28" s="29" t="s">
        <v>1674</v>
      </c>
      <c r="BI28" s="29" t="s">
        <v>1675</v>
      </c>
      <c r="BJ28" s="29" t="s">
        <v>1676</v>
      </c>
      <c r="BK28" s="29" t="s">
        <v>1677</v>
      </c>
      <c r="BL28" s="29" t="s">
        <v>1678</v>
      </c>
      <c r="BM28" s="29" t="s">
        <v>1679</v>
      </c>
      <c r="BN28" s="29" t="s">
        <v>1680</v>
      </c>
      <c r="BO28" s="29" t="s">
        <v>1681</v>
      </c>
      <c r="BP28" s="29" t="s">
        <v>1682</v>
      </c>
      <c r="BQ28" s="29" t="s">
        <v>1683</v>
      </c>
      <c r="BR28" s="29" t="s">
        <v>1684</v>
      </c>
      <c r="BS28" s="29" t="s">
        <v>1685</v>
      </c>
      <c r="BT28" s="29" t="s">
        <v>1686</v>
      </c>
      <c r="BU28" s="29" t="s">
        <v>435</v>
      </c>
      <c r="BV28" s="29" t="s">
        <v>1687</v>
      </c>
      <c r="BW28" s="29" t="s">
        <v>1688</v>
      </c>
      <c r="BX28" s="22" t="s">
        <v>1689</v>
      </c>
      <c r="BY28" s="22" t="s">
        <v>1690</v>
      </c>
      <c r="BZ28" s="29" t="str">
        <f>IFERROR(__xludf.DUMMYFUNCTION("TEXTJOIN("", "", TRUE,
  IF(AND(AL28&gt;=9, AN28&gt;=8, AP28&gt;=7, AT28&gt;=8), ""Gold Standard"", """"),
  IF(OR(
      AV28&gt;=7.5,
      AND(AL28&gt;=7, AN28&gt;=7, AP28&gt;=6, AT28&gt;=8)
    ), ""BIFL Approved"", """"),
  IF(AN28&gt;=8.5, ""Repair Friendly"", """"),
  IF(OR(AP2"&amp;"8=10, REGEXMATCH(AU28, ""Lifetime Guarantee"")), ""Lifetime Warranty"", """"),
  IF(AT28&gt;=8.5, ""Crowd Favorite"", """"),
  IF(AR28&gt;=8, ""Eco Hero"", """"),
  IF(AND(AV28&gt;=10, AL28&gt;=8, AT28&gt;=8), ""Legacy Product"", """")
)"),"")</f>
        <v/>
      </c>
      <c r="CA28" s="29" t="s">
        <v>1568</v>
      </c>
      <c r="CB28" s="29" t="s">
        <v>1691</v>
      </c>
      <c r="CC28" s="44" t="s">
        <v>1692</v>
      </c>
      <c r="CD28" s="29" t="s">
        <v>1693</v>
      </c>
      <c r="CE28" s="29">
        <f>W26</f>
        <v>9560</v>
      </c>
      <c r="CF28" s="29" t="s">
        <v>1694</v>
      </c>
      <c r="CG28" s="31" t="s">
        <v>1695</v>
      </c>
      <c r="CH28" s="28"/>
      <c r="CI28" s="28"/>
      <c r="CJ28" s="28"/>
      <c r="CK28" s="28"/>
    </row>
    <row r="29" ht="27.0" customHeight="1">
      <c r="A29" s="37" t="s">
        <v>1696</v>
      </c>
      <c r="B29" s="38" t="s">
        <v>1697</v>
      </c>
      <c r="C29" s="20" t="s">
        <v>1698</v>
      </c>
      <c r="D29" s="20" t="s">
        <v>1699</v>
      </c>
      <c r="E29" s="65" t="s">
        <v>1700</v>
      </c>
      <c r="F29" s="22" t="s">
        <v>90</v>
      </c>
      <c r="G29" s="22" t="s">
        <v>91</v>
      </c>
      <c r="H29" s="22" t="s">
        <v>92</v>
      </c>
      <c r="I29" s="22"/>
      <c r="J29" s="23"/>
      <c r="K29" s="20" t="s">
        <v>1701</v>
      </c>
      <c r="L29" s="25" t="s">
        <v>1702</v>
      </c>
      <c r="M29" s="25" t="s">
        <v>1703</v>
      </c>
      <c r="N29" s="25" t="s">
        <v>1704</v>
      </c>
      <c r="O29" s="25" t="s">
        <v>1705</v>
      </c>
      <c r="P29" s="25" t="s">
        <v>1706</v>
      </c>
      <c r="Q29" s="25" t="s">
        <v>1707</v>
      </c>
      <c r="R29" s="25" t="s">
        <v>1708</v>
      </c>
      <c r="S29" s="29" t="s">
        <v>1709</v>
      </c>
      <c r="T29" s="41">
        <v>114.18</v>
      </c>
      <c r="U29" s="42">
        <v>128.0</v>
      </c>
      <c r="V29" s="29">
        <v>4.6</v>
      </c>
      <c r="W29" s="30">
        <v>5650.0</v>
      </c>
      <c r="X29" s="29" t="s">
        <v>869</v>
      </c>
      <c r="Y29" s="29" t="s">
        <v>289</v>
      </c>
      <c r="Z29" s="30" t="b">
        <v>1</v>
      </c>
      <c r="AA29" s="29" t="s">
        <v>1710</v>
      </c>
      <c r="AB29" s="29" t="s">
        <v>1711</v>
      </c>
      <c r="AC29" s="29" t="s">
        <v>1712</v>
      </c>
      <c r="AD29" s="29" t="s">
        <v>1348</v>
      </c>
      <c r="AE29" s="29" t="s">
        <v>1713</v>
      </c>
      <c r="AF29" s="28"/>
      <c r="AG29" s="29" t="s">
        <v>1714</v>
      </c>
      <c r="AH29" s="29" t="s">
        <v>1715</v>
      </c>
      <c r="AI29" s="29" t="s">
        <v>1716</v>
      </c>
      <c r="AJ29" s="29" t="s">
        <v>1717</v>
      </c>
      <c r="AK29" s="31" t="s">
        <v>1718</v>
      </c>
      <c r="AL29" s="32">
        <v>8.0</v>
      </c>
      <c r="AM29" s="29" t="s">
        <v>1719</v>
      </c>
      <c r="AN29" s="32">
        <v>2.0</v>
      </c>
      <c r="AO29" s="22" t="s">
        <v>1720</v>
      </c>
      <c r="AP29" s="51">
        <v>7.5</v>
      </c>
      <c r="AQ29" s="22" t="s">
        <v>1721</v>
      </c>
      <c r="AR29" s="51">
        <v>5.0</v>
      </c>
      <c r="AS29" s="29" t="s">
        <v>1722</v>
      </c>
      <c r="AT29" s="51">
        <v>7.5</v>
      </c>
      <c r="AU29" s="29" t="s">
        <v>1723</v>
      </c>
      <c r="AV29" s="34">
        <f t="shared" si="1"/>
        <v>6.5</v>
      </c>
      <c r="AW29" s="43" t="s">
        <v>1724</v>
      </c>
      <c r="AX29" s="29" t="s">
        <v>1725</v>
      </c>
      <c r="AY29" s="29" t="s">
        <v>1726</v>
      </c>
      <c r="AZ29" s="29" t="s">
        <v>1727</v>
      </c>
      <c r="BA29" s="29" t="s">
        <v>1728</v>
      </c>
      <c r="BB29" s="29" t="s">
        <v>1729</v>
      </c>
      <c r="BC29" s="29" t="s">
        <v>1730</v>
      </c>
      <c r="BD29" s="29" t="s">
        <v>1731</v>
      </c>
      <c r="BE29" s="29" t="s">
        <v>1732</v>
      </c>
      <c r="BF29" s="29" t="s">
        <v>1733</v>
      </c>
      <c r="BG29" s="29" t="s">
        <v>1734</v>
      </c>
      <c r="BH29" s="29" t="s">
        <v>1735</v>
      </c>
      <c r="BI29" s="29" t="s">
        <v>1736</v>
      </c>
      <c r="BJ29" s="29" t="s">
        <v>1737</v>
      </c>
      <c r="BK29" s="29" t="s">
        <v>1738</v>
      </c>
      <c r="BL29" s="29" t="s">
        <v>1739</v>
      </c>
      <c r="BM29" s="29" t="s">
        <v>1740</v>
      </c>
      <c r="BN29" s="29" t="s">
        <v>1741</v>
      </c>
      <c r="BO29" s="29" t="s">
        <v>1742</v>
      </c>
      <c r="BP29" s="29" t="s">
        <v>1743</v>
      </c>
      <c r="BQ29" s="29" t="s">
        <v>1744</v>
      </c>
      <c r="BR29" s="29" t="s">
        <v>1745</v>
      </c>
      <c r="BS29" s="29" t="s">
        <v>1746</v>
      </c>
      <c r="BT29" s="29" t="s">
        <v>1747</v>
      </c>
      <c r="BU29" s="29" t="s">
        <v>1748</v>
      </c>
      <c r="BV29" s="29" t="s">
        <v>267</v>
      </c>
      <c r="BW29" s="29" t="s">
        <v>1749</v>
      </c>
      <c r="BX29" s="22" t="s">
        <v>144</v>
      </c>
      <c r="BY29" s="22" t="s">
        <v>1750</v>
      </c>
      <c r="BZ29" s="29" t="str">
        <f>IFERROR(__xludf.DUMMYFUNCTION("TEXTJOIN("", "", TRUE,
  IF(AND(AL29&gt;=9, AN29&gt;=8, AP29&gt;=7, AT29&gt;=8), ""Gold Standard"", """"),
  IF(OR(
      AV29&gt;=7.5,
      AND(AL29&gt;=7, AN29&gt;=7, AP29&gt;=6, AT29&gt;=8)
    ), ""BIFL Approved"", """"),
  IF(AN29&gt;=8.5, ""Repair Friendly"", """"),
  IF(OR(AP2"&amp;"9=10, REGEXMATCH(AU29, ""Lifetime Guarantee"")), ""Lifetime Warranty"", """"),
  IF(AT29&gt;=8.5, ""Crowd Favorite"", """"),
  IF(AR29&gt;=8, ""Eco Hero"", """"),
  IF(AND(AV29&gt;=10, AL29&gt;=8, AT29&gt;=8), ""Legacy Product"", """")
)"),"")</f>
        <v/>
      </c>
      <c r="CA29" s="29" t="s">
        <v>209</v>
      </c>
      <c r="CB29" s="29" t="s">
        <v>1631</v>
      </c>
      <c r="CC29" s="44" t="s">
        <v>1751</v>
      </c>
      <c r="CD29" s="29" t="s">
        <v>1752</v>
      </c>
      <c r="CE29" s="29">
        <f>W39</f>
        <v>76</v>
      </c>
      <c r="CF29" s="22" t="s">
        <v>1753</v>
      </c>
      <c r="CG29" s="61" t="s">
        <v>1754</v>
      </c>
      <c r="CH29" s="28"/>
      <c r="CI29" s="28"/>
      <c r="CJ29" s="28"/>
      <c r="CK29" s="28"/>
    </row>
    <row r="30" ht="27.0" customHeight="1">
      <c r="A30" s="37" t="s">
        <v>1755</v>
      </c>
      <c r="B30" s="38" t="s">
        <v>1756</v>
      </c>
      <c r="C30" s="20" t="s">
        <v>1757</v>
      </c>
      <c r="D30" s="20" t="s">
        <v>1758</v>
      </c>
      <c r="E30" s="47" t="s">
        <v>1759</v>
      </c>
      <c r="F30" s="22" t="s">
        <v>90</v>
      </c>
      <c r="G30" s="22" t="s">
        <v>91</v>
      </c>
      <c r="H30" s="22" t="s">
        <v>92</v>
      </c>
      <c r="I30" s="22"/>
      <c r="J30" s="23"/>
      <c r="K30" s="20" t="s">
        <v>1760</v>
      </c>
      <c r="L30" s="25" t="s">
        <v>1761</v>
      </c>
      <c r="M30" s="25" t="s">
        <v>1762</v>
      </c>
      <c r="N30" s="25" t="s">
        <v>1763</v>
      </c>
      <c r="O30" s="25" t="s">
        <v>1764</v>
      </c>
      <c r="P30" s="25" t="s">
        <v>1765</v>
      </c>
      <c r="Q30" s="25" t="s">
        <v>1766</v>
      </c>
      <c r="R30" s="59" t="s">
        <v>1767</v>
      </c>
      <c r="S30" s="29" t="s">
        <v>1768</v>
      </c>
      <c r="T30" s="41">
        <v>145.0</v>
      </c>
      <c r="U30" s="28"/>
      <c r="V30" s="29">
        <v>4.5</v>
      </c>
      <c r="W30" s="30">
        <v>375.0</v>
      </c>
      <c r="X30" s="28"/>
      <c r="Y30" s="28"/>
      <c r="Z30" s="30" t="b">
        <v>0</v>
      </c>
      <c r="AA30" s="29" t="s">
        <v>1769</v>
      </c>
      <c r="AB30" s="29" t="s">
        <v>1770</v>
      </c>
      <c r="AC30" s="29" t="s">
        <v>1771</v>
      </c>
      <c r="AD30" s="28"/>
      <c r="AE30" s="29" t="s">
        <v>1772</v>
      </c>
      <c r="AF30" s="28"/>
      <c r="AG30" s="29" t="s">
        <v>1773</v>
      </c>
      <c r="AH30" s="29" t="s">
        <v>1774</v>
      </c>
      <c r="AI30" s="29" t="s">
        <v>1775</v>
      </c>
      <c r="AJ30" s="29" t="s">
        <v>1776</v>
      </c>
      <c r="AK30" s="31" t="s">
        <v>1777</v>
      </c>
      <c r="AL30" s="32">
        <v>4.5</v>
      </c>
      <c r="AM30" s="22" t="s">
        <v>1778</v>
      </c>
      <c r="AN30" s="32">
        <v>3.5</v>
      </c>
      <c r="AO30" s="29" t="s">
        <v>1779</v>
      </c>
      <c r="AP30" s="51">
        <v>5.0</v>
      </c>
      <c r="AQ30" s="22" t="s">
        <v>1780</v>
      </c>
      <c r="AR30" s="51">
        <v>5.0</v>
      </c>
      <c r="AS30" s="29" t="s">
        <v>1781</v>
      </c>
      <c r="AT30" s="51">
        <v>4.5</v>
      </c>
      <c r="AU30" s="29" t="s">
        <v>1782</v>
      </c>
      <c r="AV30" s="34">
        <f t="shared" si="1"/>
        <v>4.5</v>
      </c>
      <c r="AW30" s="43" t="s">
        <v>1783</v>
      </c>
      <c r="AX30" s="29" t="s">
        <v>1784</v>
      </c>
      <c r="AY30" s="29" t="s">
        <v>1785</v>
      </c>
      <c r="AZ30" s="29" t="s">
        <v>1786</v>
      </c>
      <c r="BA30" s="29" t="s">
        <v>1787</v>
      </c>
      <c r="BB30" s="29" t="s">
        <v>1788</v>
      </c>
      <c r="BC30" s="29" t="s">
        <v>1789</v>
      </c>
      <c r="BD30" s="29" t="s">
        <v>1790</v>
      </c>
      <c r="BE30" s="29" t="s">
        <v>1791</v>
      </c>
      <c r="BF30" s="29" t="s">
        <v>1792</v>
      </c>
      <c r="BG30" s="29" t="s">
        <v>1793</v>
      </c>
      <c r="BH30" s="29" t="s">
        <v>1794</v>
      </c>
      <c r="BI30" s="29" t="s">
        <v>1795</v>
      </c>
      <c r="BJ30" s="29" t="s">
        <v>1796</v>
      </c>
      <c r="BK30" s="29" t="s">
        <v>1797</v>
      </c>
      <c r="BL30" s="29" t="s">
        <v>1798</v>
      </c>
      <c r="BM30" s="29" t="s">
        <v>1799</v>
      </c>
      <c r="BN30" s="29" t="s">
        <v>1800</v>
      </c>
      <c r="BO30" s="29" t="s">
        <v>1801</v>
      </c>
      <c r="BP30" s="29" t="s">
        <v>1802</v>
      </c>
      <c r="BQ30" s="29" t="s">
        <v>1803</v>
      </c>
      <c r="BR30" s="29" t="s">
        <v>1804</v>
      </c>
      <c r="BS30" s="29" t="s">
        <v>1805</v>
      </c>
      <c r="BT30" s="29" t="s">
        <v>1806</v>
      </c>
      <c r="BU30" s="29" t="s">
        <v>1807</v>
      </c>
      <c r="BV30" s="29" t="s">
        <v>435</v>
      </c>
      <c r="BW30" s="29"/>
      <c r="BX30" s="22" t="s">
        <v>331</v>
      </c>
      <c r="BY30" s="22" t="s">
        <v>1808</v>
      </c>
      <c r="BZ30" s="29" t="str">
        <f>IFERROR(__xludf.DUMMYFUNCTION("TEXTJOIN("", "", TRUE,
  IF(AND(AL30&gt;=9, AN30&gt;=8, AP30&gt;=7, AT30&gt;=8), ""Gold Standard"", """"),
  IF(OR(
      AV30&gt;=7.5,
      AND(AL30&gt;=7, AN30&gt;=7, AP30&gt;=6, AT30&gt;=8)
    ), ""BIFL Approved"", """"),
  IF(AN30&gt;=8.5, ""Repair Friendly"", """"),
  IF(OR(AP3"&amp;"0=10, REGEXMATCH(AU30, ""Lifetime Guarantee"")), ""Lifetime Warranty"", """"),
  IF(AT30&gt;=8.5, ""Crowd Favorite"", """"),
  IF(AR30&gt;=8, ""Eco Hero"", """"),
  IF(AND(AV30&gt;=10, AL30&gt;=8, AT30&gt;=8), ""Legacy Product"", """")
)"),"")</f>
        <v/>
      </c>
      <c r="CA30" s="29" t="s">
        <v>911</v>
      </c>
      <c r="CB30" s="29" t="s">
        <v>1809</v>
      </c>
      <c r="CC30" s="44" t="s">
        <v>1810</v>
      </c>
      <c r="CD30" s="29" t="s">
        <v>1811</v>
      </c>
      <c r="CE30" s="29" t="str">
        <f>#REF!</f>
        <v>#REF!</v>
      </c>
      <c r="CF30" s="29" t="s">
        <v>1812</v>
      </c>
      <c r="CG30" s="31" t="s">
        <v>1813</v>
      </c>
      <c r="CH30" s="28"/>
      <c r="CI30" s="28"/>
      <c r="CJ30" s="28"/>
      <c r="CK30" s="28"/>
    </row>
    <row r="31" ht="27.0" customHeight="1">
      <c r="A31" s="37" t="s">
        <v>1814</v>
      </c>
      <c r="B31" s="38" t="s">
        <v>1815</v>
      </c>
      <c r="C31" s="20" t="s">
        <v>1816</v>
      </c>
      <c r="D31" s="20" t="s">
        <v>1817</v>
      </c>
      <c r="E31" s="47" t="s">
        <v>1818</v>
      </c>
      <c r="F31" s="22" t="s">
        <v>90</v>
      </c>
      <c r="G31" s="22" t="s">
        <v>91</v>
      </c>
      <c r="H31" s="22" t="s">
        <v>92</v>
      </c>
      <c r="I31" s="22"/>
      <c r="J31" s="23"/>
      <c r="K31" s="20" t="s">
        <v>1819</v>
      </c>
      <c r="L31" s="25" t="s">
        <v>1820</v>
      </c>
      <c r="M31" s="25" t="s">
        <v>1821</v>
      </c>
      <c r="N31" s="26" t="s">
        <v>1822</v>
      </c>
      <c r="O31" s="25" t="s">
        <v>1823</v>
      </c>
      <c r="P31" s="25" t="s">
        <v>1824</v>
      </c>
      <c r="Q31" s="25" t="s">
        <v>1825</v>
      </c>
      <c r="R31" s="25" t="s">
        <v>1826</v>
      </c>
      <c r="S31" s="29" t="s">
        <v>1827</v>
      </c>
      <c r="T31" s="41">
        <v>88.24</v>
      </c>
      <c r="U31" s="28"/>
      <c r="V31" s="29">
        <v>3.9</v>
      </c>
      <c r="W31" s="30">
        <v>34.0</v>
      </c>
      <c r="X31" s="28"/>
      <c r="Y31" s="29" t="s">
        <v>165</v>
      </c>
      <c r="Z31" s="30" t="b">
        <v>0</v>
      </c>
      <c r="AA31" s="29" t="s">
        <v>573</v>
      </c>
      <c r="AB31" s="29" t="s">
        <v>1828</v>
      </c>
      <c r="AC31" s="29" t="s">
        <v>1829</v>
      </c>
      <c r="AD31" s="29" t="s">
        <v>1348</v>
      </c>
      <c r="AE31" s="28"/>
      <c r="AF31" s="28"/>
      <c r="AG31" s="29" t="s">
        <v>1830</v>
      </c>
      <c r="AH31" s="29" t="s">
        <v>1831</v>
      </c>
      <c r="AI31" s="29" t="s">
        <v>1832</v>
      </c>
      <c r="AJ31" s="28"/>
      <c r="AK31" s="55"/>
      <c r="AL31" s="32">
        <v>4.5</v>
      </c>
      <c r="AM31" s="29" t="s">
        <v>1833</v>
      </c>
      <c r="AN31" s="32">
        <v>4.0</v>
      </c>
      <c r="AO31" s="29" t="s">
        <v>1834</v>
      </c>
      <c r="AP31" s="51">
        <v>5.0</v>
      </c>
      <c r="AQ31" s="22" t="s">
        <v>1835</v>
      </c>
      <c r="AR31" s="51">
        <v>5.0</v>
      </c>
      <c r="AS31" s="29" t="s">
        <v>1836</v>
      </c>
      <c r="AT31" s="51">
        <v>5.5</v>
      </c>
      <c r="AU31" s="29" t="s">
        <v>1837</v>
      </c>
      <c r="AV31" s="34">
        <f t="shared" si="1"/>
        <v>5</v>
      </c>
      <c r="AW31" s="43" t="s">
        <v>1838</v>
      </c>
      <c r="AX31" s="29" t="s">
        <v>1839</v>
      </c>
      <c r="AY31" s="29" t="s">
        <v>1840</v>
      </c>
      <c r="AZ31" s="29" t="s">
        <v>1841</v>
      </c>
      <c r="BA31" s="29" t="s">
        <v>1842</v>
      </c>
      <c r="BB31" s="29" t="s">
        <v>1843</v>
      </c>
      <c r="BC31" s="29" t="s">
        <v>1844</v>
      </c>
      <c r="BD31" s="29" t="s">
        <v>1845</v>
      </c>
      <c r="BE31" s="29" t="s">
        <v>1846</v>
      </c>
      <c r="BF31" s="29" t="s">
        <v>1847</v>
      </c>
      <c r="BG31" s="29" t="s">
        <v>1848</v>
      </c>
      <c r="BH31" s="29" t="s">
        <v>1849</v>
      </c>
      <c r="BI31" s="29" t="s">
        <v>1850</v>
      </c>
      <c r="BJ31" s="29" t="s">
        <v>1851</v>
      </c>
      <c r="BK31" s="29" t="s">
        <v>1852</v>
      </c>
      <c r="BL31" s="29" t="s">
        <v>1853</v>
      </c>
      <c r="BM31" s="29" t="s">
        <v>1854</v>
      </c>
      <c r="BN31" s="29" t="s">
        <v>1855</v>
      </c>
      <c r="BO31" s="29" t="s">
        <v>1856</v>
      </c>
      <c r="BP31" s="29" t="s">
        <v>1857</v>
      </c>
      <c r="BQ31" s="29" t="s">
        <v>1858</v>
      </c>
      <c r="BR31" s="29" t="s">
        <v>1859</v>
      </c>
      <c r="BS31" s="29" t="s">
        <v>1860</v>
      </c>
      <c r="BT31" s="29" t="s">
        <v>1861</v>
      </c>
      <c r="BU31" s="29" t="s">
        <v>1862</v>
      </c>
      <c r="BV31" s="29" t="s">
        <v>1863</v>
      </c>
      <c r="BW31" s="29" t="s">
        <v>1864</v>
      </c>
      <c r="BX31" s="22" t="s">
        <v>144</v>
      </c>
      <c r="BY31" s="22" t="s">
        <v>1865</v>
      </c>
      <c r="BZ31" s="29" t="str">
        <f>IFERROR(__xludf.DUMMYFUNCTION("TEXTJOIN("", "", TRUE,
  IF(AND(AL31&gt;=9, AN31&gt;=8, AP31&gt;=7, AT31&gt;=8), ""Gold Standard"", """"),
  IF(OR(
      AV31&gt;=7.5,
      AND(AL31&gt;=7, AN31&gt;=7, AP31&gt;=6, AT31&gt;=8)
    ), ""BIFL Approved"", """"),
  IF(AN31&gt;=8.5, ""Repair Friendly"", """"),
  IF(OR(AP3"&amp;"1=10, REGEXMATCH(AU31, ""Lifetime Guarantee"")), ""Lifetime Warranty"", """"),
  IF(AT31&gt;=8.5, ""Crowd Favorite"", """"),
  IF(AR31&gt;=8, ""Eco Hero"", """"),
  IF(AND(AV31&gt;=10, AL31&gt;=8, AT31&gt;=8), ""Legacy Product"", """")
)"),"")</f>
        <v/>
      </c>
      <c r="CA31" s="29" t="s">
        <v>614</v>
      </c>
      <c r="CB31" s="29" t="s">
        <v>615</v>
      </c>
      <c r="CC31" s="44" t="s">
        <v>1866</v>
      </c>
      <c r="CD31" s="29" t="s">
        <v>1867</v>
      </c>
      <c r="CE31" s="29">
        <f t="shared" ref="CE31:CE34" si="6">W33</f>
        <v>20676</v>
      </c>
      <c r="CF31" s="29" t="s">
        <v>1868</v>
      </c>
      <c r="CG31" s="31" t="s">
        <v>1869</v>
      </c>
      <c r="CH31" s="28"/>
      <c r="CI31" s="28"/>
      <c r="CJ31" s="28"/>
      <c r="CK31" s="28"/>
    </row>
    <row r="32" ht="27.0" customHeight="1">
      <c r="A32" s="37" t="s">
        <v>1870</v>
      </c>
      <c r="B32" s="38" t="s">
        <v>1871</v>
      </c>
      <c r="C32" s="20" t="s">
        <v>1872</v>
      </c>
      <c r="D32" s="20" t="s">
        <v>1873</v>
      </c>
      <c r="E32" s="47" t="s">
        <v>1874</v>
      </c>
      <c r="F32" s="22" t="s">
        <v>90</v>
      </c>
      <c r="G32" s="22" t="s">
        <v>91</v>
      </c>
      <c r="H32" s="22" t="s">
        <v>92</v>
      </c>
      <c r="I32" s="22"/>
      <c r="J32" s="23"/>
      <c r="K32" s="20" t="s">
        <v>1875</v>
      </c>
      <c r="L32" s="25" t="s">
        <v>1876</v>
      </c>
      <c r="M32" s="25" t="s">
        <v>1877</v>
      </c>
      <c r="N32" s="25" t="s">
        <v>1878</v>
      </c>
      <c r="O32" s="25" t="s">
        <v>1879</v>
      </c>
      <c r="P32" s="25" t="s">
        <v>1880</v>
      </c>
      <c r="Q32" s="25" t="s">
        <v>1881</v>
      </c>
      <c r="R32" s="25" t="s">
        <v>1882</v>
      </c>
      <c r="S32" s="29" t="s">
        <v>1883</v>
      </c>
      <c r="T32" s="27">
        <v>81.95</v>
      </c>
      <c r="U32" s="28"/>
      <c r="V32" s="29">
        <v>5.0</v>
      </c>
      <c r="W32" s="30">
        <v>7.0</v>
      </c>
      <c r="X32" s="28"/>
      <c r="Y32" s="29" t="s">
        <v>165</v>
      </c>
      <c r="Z32" s="30" t="b">
        <v>0</v>
      </c>
      <c r="AA32" s="29" t="s">
        <v>1884</v>
      </c>
      <c r="AB32" s="29" t="s">
        <v>1885</v>
      </c>
      <c r="AC32" s="29" t="s">
        <v>1886</v>
      </c>
      <c r="AD32" s="28"/>
      <c r="AE32" s="29" t="s">
        <v>1887</v>
      </c>
      <c r="AF32" s="28"/>
      <c r="AG32" s="29" t="s">
        <v>1888</v>
      </c>
      <c r="AH32" s="29" t="s">
        <v>1889</v>
      </c>
      <c r="AI32" s="29" t="s">
        <v>1890</v>
      </c>
      <c r="AJ32" s="29" t="s">
        <v>1891</v>
      </c>
      <c r="AK32" s="31" t="s">
        <v>1892</v>
      </c>
      <c r="AL32" s="32">
        <v>6.5</v>
      </c>
      <c r="AM32" s="29" t="s">
        <v>1893</v>
      </c>
      <c r="AN32" s="32">
        <v>6.5</v>
      </c>
      <c r="AO32" s="29" t="s">
        <v>1894</v>
      </c>
      <c r="AP32" s="51">
        <v>8.5</v>
      </c>
      <c r="AQ32" s="22" t="s">
        <v>1895</v>
      </c>
      <c r="AR32" s="51">
        <v>5.0</v>
      </c>
      <c r="AS32" s="29" t="s">
        <v>1896</v>
      </c>
      <c r="AT32" s="51">
        <v>7.5</v>
      </c>
      <c r="AU32" s="29" t="s">
        <v>1897</v>
      </c>
      <c r="AV32" s="34">
        <f t="shared" si="1"/>
        <v>7</v>
      </c>
      <c r="AW32" s="43" t="s">
        <v>1898</v>
      </c>
      <c r="AX32" s="29" t="s">
        <v>1899</v>
      </c>
      <c r="AY32" s="29" t="s">
        <v>1900</v>
      </c>
      <c r="AZ32" s="29" t="s">
        <v>1901</v>
      </c>
      <c r="BA32" s="29" t="s">
        <v>1902</v>
      </c>
      <c r="BB32" s="29" t="s">
        <v>1903</v>
      </c>
      <c r="BC32" s="29" t="s">
        <v>1904</v>
      </c>
      <c r="BD32" s="29" t="s">
        <v>1905</v>
      </c>
      <c r="BE32" s="29" t="s">
        <v>1906</v>
      </c>
      <c r="BF32" s="29" t="s">
        <v>1907</v>
      </c>
      <c r="BG32" s="29" t="s">
        <v>1908</v>
      </c>
      <c r="BH32" s="29" t="s">
        <v>1909</v>
      </c>
      <c r="BI32" s="29" t="s">
        <v>1910</v>
      </c>
      <c r="BJ32" s="29" t="s">
        <v>1911</v>
      </c>
      <c r="BK32" s="29" t="s">
        <v>1912</v>
      </c>
      <c r="BL32" s="29" t="s">
        <v>1913</v>
      </c>
      <c r="BM32" s="29" t="s">
        <v>1914</v>
      </c>
      <c r="BN32" s="29" t="s">
        <v>1915</v>
      </c>
      <c r="BO32" s="29" t="s">
        <v>1916</v>
      </c>
      <c r="BP32" s="29" t="s">
        <v>1917</v>
      </c>
      <c r="BQ32" s="29" t="s">
        <v>1918</v>
      </c>
      <c r="BR32" s="29" t="s">
        <v>1919</v>
      </c>
      <c r="BS32" s="29" t="s">
        <v>1920</v>
      </c>
      <c r="BT32" s="29" t="s">
        <v>1921</v>
      </c>
      <c r="BU32" s="29" t="s">
        <v>1922</v>
      </c>
      <c r="BV32" s="29" t="s">
        <v>1923</v>
      </c>
      <c r="BW32" s="29" t="s">
        <v>1924</v>
      </c>
      <c r="BX32" s="22" t="s">
        <v>144</v>
      </c>
      <c r="BY32" s="22" t="s">
        <v>1925</v>
      </c>
      <c r="BZ32" s="29" t="str">
        <f>IFERROR(__xludf.DUMMYFUNCTION("TEXTJOIN("", "", TRUE,
  IF(AND(AL32&gt;=9, AN32&gt;=8, AP32&gt;=7, AT32&gt;=8), ""Gold Standard"", """"),
  IF(OR(
      AV32&gt;=7.5,
      AND(AL32&gt;=7, AN32&gt;=7, AP32&gt;=6, AT32&gt;=8)
    ), ""BIFL Approved"", """"),
  IF(AN32&gt;=8.5, ""Repair Friendly"", """"),
  IF(OR(AP3"&amp;"2=10, REGEXMATCH(AU32, ""Lifetime Guarantee"")), ""Lifetime Warranty"", """"),
  IF(AT32&gt;=8.5, ""Crowd Favorite"", """"),
  IF(AR32&gt;=8, ""Eco Hero"", """"),
  IF(AND(AV32&gt;=10, AL32&gt;=8, AT32&gt;=8), ""Legacy Product"", """")
)"),"")</f>
        <v/>
      </c>
      <c r="CA32" s="29" t="s">
        <v>911</v>
      </c>
      <c r="CB32" s="29" t="s">
        <v>1926</v>
      </c>
      <c r="CC32" s="44" t="s">
        <v>1927</v>
      </c>
      <c r="CD32" s="29" t="s">
        <v>1928</v>
      </c>
      <c r="CE32" s="29">
        <f t="shared" si="6"/>
        <v>406</v>
      </c>
      <c r="CF32" s="29" t="s">
        <v>1929</v>
      </c>
      <c r="CG32" s="31" t="s">
        <v>1930</v>
      </c>
      <c r="CH32" s="28"/>
      <c r="CI32" s="28"/>
      <c r="CJ32" s="28"/>
      <c r="CK32" s="28"/>
    </row>
    <row r="33" ht="27.0" customHeight="1">
      <c r="A33" s="37" t="s">
        <v>1931</v>
      </c>
      <c r="B33" s="38" t="s">
        <v>1932</v>
      </c>
      <c r="C33" s="20" t="s">
        <v>1933</v>
      </c>
      <c r="D33" s="20" t="s">
        <v>1934</v>
      </c>
      <c r="E33" s="66" t="s">
        <v>1935</v>
      </c>
      <c r="F33" s="22" t="s">
        <v>90</v>
      </c>
      <c r="G33" s="22" t="s">
        <v>91</v>
      </c>
      <c r="H33" s="22" t="s">
        <v>92</v>
      </c>
      <c r="I33" s="22"/>
      <c r="J33" s="23"/>
      <c r="K33" s="20" t="s">
        <v>1936</v>
      </c>
      <c r="L33" s="25" t="s">
        <v>1937</v>
      </c>
      <c r="M33" s="25" t="s">
        <v>1938</v>
      </c>
      <c r="N33" s="25" t="s">
        <v>1939</v>
      </c>
      <c r="O33" s="25" t="s">
        <v>1940</v>
      </c>
      <c r="P33" s="25" t="s">
        <v>1941</v>
      </c>
      <c r="Q33" s="25" t="s">
        <v>1942</v>
      </c>
      <c r="R33" s="25" t="s">
        <v>1943</v>
      </c>
      <c r="S33" s="29" t="s">
        <v>1944</v>
      </c>
      <c r="T33" s="41">
        <v>35.99</v>
      </c>
      <c r="U33" s="28"/>
      <c r="V33" s="29">
        <v>4.7</v>
      </c>
      <c r="W33" s="30">
        <v>20676.0</v>
      </c>
      <c r="X33" s="29" t="s">
        <v>1945</v>
      </c>
      <c r="Y33" s="29" t="s">
        <v>165</v>
      </c>
      <c r="Z33" s="30" t="b">
        <v>0</v>
      </c>
      <c r="AA33" s="29" t="s">
        <v>1946</v>
      </c>
      <c r="AB33" s="29" t="s">
        <v>1947</v>
      </c>
      <c r="AC33" s="29" t="s">
        <v>1948</v>
      </c>
      <c r="AD33" s="29" t="s">
        <v>292</v>
      </c>
      <c r="AE33" s="29" t="s">
        <v>1949</v>
      </c>
      <c r="AF33" s="28"/>
      <c r="AG33" s="29" t="s">
        <v>1950</v>
      </c>
      <c r="AH33" s="29" t="s">
        <v>1951</v>
      </c>
      <c r="AI33" s="29" t="s">
        <v>1952</v>
      </c>
      <c r="AJ33" s="29" t="s">
        <v>1953</v>
      </c>
      <c r="AK33" s="31" t="s">
        <v>1954</v>
      </c>
      <c r="AL33" s="32">
        <v>7.5</v>
      </c>
      <c r="AM33" s="29" t="s">
        <v>1955</v>
      </c>
      <c r="AN33" s="32">
        <v>3.5</v>
      </c>
      <c r="AO33" s="22" t="s">
        <v>1956</v>
      </c>
      <c r="AP33" s="51">
        <v>6.5</v>
      </c>
      <c r="AQ33" s="22" t="s">
        <v>1957</v>
      </c>
      <c r="AR33" s="51">
        <v>5.0</v>
      </c>
      <c r="AS33" s="29" t="s">
        <v>1958</v>
      </c>
      <c r="AT33" s="51">
        <v>7.5</v>
      </c>
      <c r="AU33" s="29" t="s">
        <v>1959</v>
      </c>
      <c r="AV33" s="34">
        <f t="shared" si="1"/>
        <v>6.5</v>
      </c>
      <c r="AW33" s="43" t="s">
        <v>1960</v>
      </c>
      <c r="AX33" s="29" t="s">
        <v>1961</v>
      </c>
      <c r="AY33" s="29" t="s">
        <v>1962</v>
      </c>
      <c r="AZ33" s="29" t="s">
        <v>1963</v>
      </c>
      <c r="BA33" s="29" t="s">
        <v>1964</v>
      </c>
      <c r="BB33" s="29" t="s">
        <v>1965</v>
      </c>
      <c r="BC33" s="29" t="s">
        <v>1966</v>
      </c>
      <c r="BD33" s="29" t="s">
        <v>1967</v>
      </c>
      <c r="BE33" s="29" t="s">
        <v>1968</v>
      </c>
      <c r="BF33" s="29" t="s">
        <v>1969</v>
      </c>
      <c r="BG33" s="29" t="s">
        <v>1970</v>
      </c>
      <c r="BH33" s="29" t="s">
        <v>1971</v>
      </c>
      <c r="BI33" s="29" t="s">
        <v>1972</v>
      </c>
      <c r="BJ33" s="29" t="s">
        <v>1973</v>
      </c>
      <c r="BK33" s="29" t="s">
        <v>1974</v>
      </c>
      <c r="BL33" s="29" t="s">
        <v>1975</v>
      </c>
      <c r="BM33" s="29" t="s">
        <v>1976</v>
      </c>
      <c r="BN33" s="29" t="s">
        <v>1977</v>
      </c>
      <c r="BO33" s="29" t="s">
        <v>1978</v>
      </c>
      <c r="BP33" s="29" t="s">
        <v>1979</v>
      </c>
      <c r="BQ33" s="29" t="s">
        <v>1980</v>
      </c>
      <c r="BR33" s="29" t="s">
        <v>1981</v>
      </c>
      <c r="BS33" s="29" t="s">
        <v>1982</v>
      </c>
      <c r="BT33" s="29" t="s">
        <v>1983</v>
      </c>
      <c r="BU33" s="29" t="s">
        <v>1984</v>
      </c>
      <c r="BV33" s="29" t="s">
        <v>1985</v>
      </c>
      <c r="BW33" s="29" t="s">
        <v>1986</v>
      </c>
      <c r="BX33" s="29" t="s">
        <v>331</v>
      </c>
      <c r="BY33" s="29" t="s">
        <v>1987</v>
      </c>
      <c r="BZ33" s="29" t="str">
        <f>IFERROR(__xludf.DUMMYFUNCTION("TEXTJOIN("", "", TRUE,
  IF(AND(AL33&gt;=9, AN33&gt;=8, AP33&gt;=7, AT33&gt;=8), ""Gold Standard"", """"),
  IF(OR(
      AV33&gt;=7.5,
      AND(AL33&gt;=7, AN33&gt;=7, AP33&gt;=6, AT33&gt;=8)
    ), ""BIFL Approved"", """"),
  IF(AN33&gt;=8.5, ""Repair Friendly"", """"),
  IF(OR(AP3"&amp;"3=10, REGEXMATCH(AU33, ""Lifetime Guarantee"")), ""Lifetime Warranty"", """"),
  IF(AT33&gt;=8.5, ""Crowd Favorite"", """"),
  IF(AR33&gt;=8, ""Eco Hero"", """"),
  IF(AND(AV33&gt;=10, AL33&gt;=8, AT33&gt;=8), ""Legacy Product"", """")
)"),"")</f>
        <v/>
      </c>
      <c r="CA33" s="29" t="s">
        <v>614</v>
      </c>
      <c r="CB33" s="29" t="s">
        <v>1988</v>
      </c>
      <c r="CC33" s="44" t="s">
        <v>1989</v>
      </c>
      <c r="CD33" s="29" t="s">
        <v>1990</v>
      </c>
      <c r="CE33" s="29">
        <f t="shared" si="6"/>
        <v>2474</v>
      </c>
      <c r="CF33" s="29" t="s">
        <v>1991</v>
      </c>
      <c r="CG33" s="31" t="s">
        <v>1992</v>
      </c>
      <c r="CH33" s="28"/>
      <c r="CI33" s="28"/>
      <c r="CJ33" s="28"/>
      <c r="CK33" s="28"/>
    </row>
    <row r="34" ht="27.0" customHeight="1">
      <c r="A34" s="37" t="s">
        <v>1993</v>
      </c>
      <c r="B34" s="38" t="s">
        <v>1994</v>
      </c>
      <c r="C34" s="20" t="s">
        <v>1995</v>
      </c>
      <c r="D34" s="20" t="s">
        <v>1996</v>
      </c>
      <c r="E34" s="66" t="s">
        <v>1997</v>
      </c>
      <c r="F34" s="22" t="s">
        <v>90</v>
      </c>
      <c r="G34" s="22" t="s">
        <v>91</v>
      </c>
      <c r="H34" s="22" t="s">
        <v>92</v>
      </c>
      <c r="I34" s="22"/>
      <c r="J34" s="23"/>
      <c r="K34" s="20" t="s">
        <v>1998</v>
      </c>
      <c r="L34" s="25" t="s">
        <v>1999</v>
      </c>
      <c r="M34" s="25" t="s">
        <v>2000</v>
      </c>
      <c r="N34" s="25" t="s">
        <v>2001</v>
      </c>
      <c r="O34" s="25" t="s">
        <v>2002</v>
      </c>
      <c r="P34" s="25" t="s">
        <v>2003</v>
      </c>
      <c r="Q34" s="25" t="s">
        <v>2004</v>
      </c>
      <c r="R34" s="25" t="s">
        <v>2005</v>
      </c>
      <c r="S34" s="29" t="s">
        <v>2006</v>
      </c>
      <c r="T34" s="41">
        <v>31.99</v>
      </c>
      <c r="U34" s="42">
        <v>51.29</v>
      </c>
      <c r="V34" s="29">
        <v>4.7</v>
      </c>
      <c r="W34" s="30">
        <v>406.0</v>
      </c>
      <c r="X34" s="29" t="s">
        <v>1406</v>
      </c>
      <c r="Y34" s="29" t="s">
        <v>2007</v>
      </c>
      <c r="Z34" s="30" t="b">
        <v>0</v>
      </c>
      <c r="AA34" s="29" t="s">
        <v>2008</v>
      </c>
      <c r="AB34" s="29" t="s">
        <v>2009</v>
      </c>
      <c r="AC34" s="29" t="s">
        <v>2010</v>
      </c>
      <c r="AD34" s="22" t="s">
        <v>232</v>
      </c>
      <c r="AE34" s="29" t="s">
        <v>2011</v>
      </c>
      <c r="AF34" s="28"/>
      <c r="AG34" s="29" t="s">
        <v>2012</v>
      </c>
      <c r="AH34" s="29" t="s">
        <v>2013</v>
      </c>
      <c r="AI34" s="29" t="s">
        <v>2014</v>
      </c>
      <c r="AJ34" s="29" t="s">
        <v>2015</v>
      </c>
      <c r="AK34" s="55"/>
      <c r="AL34" s="32">
        <v>5.5</v>
      </c>
      <c r="AM34" s="22" t="s">
        <v>2016</v>
      </c>
      <c r="AN34" s="32">
        <v>4.5</v>
      </c>
      <c r="AO34" s="29" t="s">
        <v>2017</v>
      </c>
      <c r="AP34" s="51">
        <v>7.5</v>
      </c>
      <c r="AQ34" s="29" t="s">
        <v>2018</v>
      </c>
      <c r="AR34" s="51">
        <v>5.0</v>
      </c>
      <c r="AS34" s="29" t="s">
        <v>2019</v>
      </c>
      <c r="AT34" s="51">
        <v>6.5</v>
      </c>
      <c r="AU34" s="29" t="s">
        <v>2020</v>
      </c>
      <c r="AV34" s="34">
        <f t="shared" si="1"/>
        <v>6</v>
      </c>
      <c r="AW34" s="43" t="s">
        <v>2021</v>
      </c>
      <c r="AX34" s="29" t="s">
        <v>2022</v>
      </c>
      <c r="AY34" s="29" t="s">
        <v>2023</v>
      </c>
      <c r="AZ34" s="29" t="s">
        <v>2024</v>
      </c>
      <c r="BA34" s="29" t="s">
        <v>2025</v>
      </c>
      <c r="BB34" s="29" t="s">
        <v>2026</v>
      </c>
      <c r="BC34" s="29" t="s">
        <v>2027</v>
      </c>
      <c r="BD34" s="29" t="s">
        <v>2028</v>
      </c>
      <c r="BE34" s="29" t="s">
        <v>2029</v>
      </c>
      <c r="BF34" s="29" t="s">
        <v>2030</v>
      </c>
      <c r="BG34" s="29" t="s">
        <v>2031</v>
      </c>
      <c r="BH34" s="29" t="s">
        <v>2032</v>
      </c>
      <c r="BI34" s="29" t="s">
        <v>2033</v>
      </c>
      <c r="BJ34" s="29" t="s">
        <v>2034</v>
      </c>
      <c r="BK34" s="29" t="s">
        <v>2035</v>
      </c>
      <c r="BL34" s="29" t="s">
        <v>2036</v>
      </c>
      <c r="BM34" s="29" t="s">
        <v>2037</v>
      </c>
      <c r="BN34" s="29" t="s">
        <v>2038</v>
      </c>
      <c r="BO34" s="29" t="s">
        <v>2039</v>
      </c>
      <c r="BP34" s="29" t="s">
        <v>2040</v>
      </c>
      <c r="BQ34" s="29" t="s">
        <v>2041</v>
      </c>
      <c r="BR34" s="29" t="s">
        <v>2042</v>
      </c>
      <c r="BS34" s="29" t="s">
        <v>2043</v>
      </c>
      <c r="BT34" s="29" t="s">
        <v>2044</v>
      </c>
      <c r="BU34" s="29" t="s">
        <v>2045</v>
      </c>
      <c r="BV34" s="29" t="s">
        <v>2046</v>
      </c>
      <c r="BW34" s="29"/>
      <c r="BX34" s="22" t="s">
        <v>207</v>
      </c>
      <c r="BY34" s="22" t="s">
        <v>1269</v>
      </c>
      <c r="BZ34" s="29" t="str">
        <f>IFERROR(__xludf.DUMMYFUNCTION("TEXTJOIN("", "", TRUE,
  IF(AND(AL34&gt;=9, AN34&gt;=8, AP34&gt;=7, AT34&gt;=8), ""Gold Standard"", """"),
  IF(OR(
      AV34&gt;=7.5,
      AND(AL34&gt;=7, AN34&gt;=7, AP34&gt;=6, AT34&gt;=8)
    ), ""BIFL Approved"", """"),
  IF(AN34&gt;=8.5, ""Repair Friendly"", """"),
  IF(OR(AP3"&amp;"4=10, REGEXMATCH(AU34, ""Lifetime Guarantee"")), ""Lifetime Warranty"", """"),
  IF(AT34&gt;=8.5, ""Crowd Favorite"", """"),
  IF(AR34&gt;=8, ""Eco Hero"", """"),
  IF(AND(AV34&gt;=10, AL34&gt;=8, AT34&gt;=8), ""Legacy Product"", """")
)"),"")</f>
        <v/>
      </c>
      <c r="CA34" s="29" t="s">
        <v>209</v>
      </c>
      <c r="CB34" s="29" t="s">
        <v>1631</v>
      </c>
      <c r="CC34" s="44" t="s">
        <v>2047</v>
      </c>
      <c r="CD34" s="29" t="s">
        <v>2048</v>
      </c>
      <c r="CE34" s="29">
        <f t="shared" si="6"/>
        <v>1681</v>
      </c>
      <c r="CF34" s="29" t="s">
        <v>2049</v>
      </c>
      <c r="CG34" s="31" t="s">
        <v>2050</v>
      </c>
      <c r="CH34" s="28"/>
      <c r="CI34" s="28"/>
      <c r="CJ34" s="28"/>
      <c r="CK34" s="28"/>
    </row>
    <row r="35" ht="27.0" customHeight="1">
      <c r="A35" s="37" t="s">
        <v>2051</v>
      </c>
      <c r="B35" s="38" t="s">
        <v>2052</v>
      </c>
      <c r="C35" s="20" t="s">
        <v>2053</v>
      </c>
      <c r="D35" s="20" t="s">
        <v>2054</v>
      </c>
      <c r="E35" s="66" t="s">
        <v>2055</v>
      </c>
      <c r="F35" s="22" t="s">
        <v>90</v>
      </c>
      <c r="G35" s="22" t="s">
        <v>91</v>
      </c>
      <c r="H35" s="22" t="s">
        <v>92</v>
      </c>
      <c r="I35" s="22"/>
      <c r="J35" s="23"/>
      <c r="K35" s="20" t="s">
        <v>2056</v>
      </c>
      <c r="L35" s="25" t="s">
        <v>2057</v>
      </c>
      <c r="M35" s="25" t="s">
        <v>2058</v>
      </c>
      <c r="N35" s="25" t="s">
        <v>2059</v>
      </c>
      <c r="O35" s="25" t="s">
        <v>2060</v>
      </c>
      <c r="P35" s="25" t="s">
        <v>2061</v>
      </c>
      <c r="Q35" s="25" t="s">
        <v>2062</v>
      </c>
      <c r="R35" s="25" t="s">
        <v>2063</v>
      </c>
      <c r="S35" s="29" t="s">
        <v>2064</v>
      </c>
      <c r="T35" s="41">
        <v>19.62</v>
      </c>
      <c r="U35" s="42">
        <v>24.95</v>
      </c>
      <c r="V35" s="29">
        <v>4.7</v>
      </c>
      <c r="W35" s="30">
        <v>2474.0</v>
      </c>
      <c r="X35" s="29" t="s">
        <v>691</v>
      </c>
      <c r="Y35" s="29" t="s">
        <v>165</v>
      </c>
      <c r="Z35" s="30" t="b">
        <v>0</v>
      </c>
      <c r="AA35" s="29" t="s">
        <v>2065</v>
      </c>
      <c r="AB35" s="29" t="s">
        <v>2066</v>
      </c>
      <c r="AC35" s="29" t="s">
        <v>2067</v>
      </c>
      <c r="AD35" s="29" t="s">
        <v>2068</v>
      </c>
      <c r="AE35" s="29" t="s">
        <v>2069</v>
      </c>
      <c r="AF35" s="29" t="s">
        <v>2070</v>
      </c>
      <c r="AG35" s="29" t="s">
        <v>2071</v>
      </c>
      <c r="AH35" s="29" t="s">
        <v>2072</v>
      </c>
      <c r="AI35" s="29" t="s">
        <v>2073</v>
      </c>
      <c r="AJ35" s="29" t="s">
        <v>2074</v>
      </c>
      <c r="AK35" s="31" t="s">
        <v>2075</v>
      </c>
      <c r="AL35" s="32">
        <v>8.5</v>
      </c>
      <c r="AM35" s="29" t="s">
        <v>2076</v>
      </c>
      <c r="AN35" s="32">
        <v>9.0</v>
      </c>
      <c r="AO35" s="29" t="s">
        <v>2077</v>
      </c>
      <c r="AP35" s="56">
        <v>9.0</v>
      </c>
      <c r="AQ35" s="22" t="s">
        <v>2078</v>
      </c>
      <c r="AR35" s="51">
        <v>5.0</v>
      </c>
      <c r="AS35" s="29" t="s">
        <v>2079</v>
      </c>
      <c r="AT35" s="51">
        <v>8.0</v>
      </c>
      <c r="AU35" s="29" t="s">
        <v>2080</v>
      </c>
      <c r="AV35" s="34">
        <f t="shared" si="1"/>
        <v>8.5</v>
      </c>
      <c r="AW35" s="43" t="s">
        <v>2081</v>
      </c>
      <c r="AX35" s="29" t="s">
        <v>2082</v>
      </c>
      <c r="AY35" s="29" t="s">
        <v>2083</v>
      </c>
      <c r="AZ35" s="29" t="s">
        <v>2084</v>
      </c>
      <c r="BA35" s="29" t="s">
        <v>2085</v>
      </c>
      <c r="BB35" s="29" t="s">
        <v>2086</v>
      </c>
      <c r="BC35" s="29" t="s">
        <v>2087</v>
      </c>
      <c r="BD35" s="29" t="s">
        <v>2088</v>
      </c>
      <c r="BE35" s="29" t="s">
        <v>2089</v>
      </c>
      <c r="BF35" s="29" t="s">
        <v>2090</v>
      </c>
      <c r="BG35" s="29" t="s">
        <v>2091</v>
      </c>
      <c r="BH35" s="29" t="s">
        <v>2092</v>
      </c>
      <c r="BI35" s="29" t="s">
        <v>2093</v>
      </c>
      <c r="BJ35" s="29" t="s">
        <v>2094</v>
      </c>
      <c r="BK35" s="29" t="s">
        <v>2095</v>
      </c>
      <c r="BL35" s="29" t="s">
        <v>2096</v>
      </c>
      <c r="BM35" s="29" t="s">
        <v>2097</v>
      </c>
      <c r="BN35" s="29" t="s">
        <v>2098</v>
      </c>
      <c r="BO35" s="29" t="s">
        <v>2099</v>
      </c>
      <c r="BP35" s="29" t="s">
        <v>2100</v>
      </c>
      <c r="BQ35" s="29" t="s">
        <v>2101</v>
      </c>
      <c r="BR35" s="29" t="s">
        <v>2102</v>
      </c>
      <c r="BS35" s="29" t="s">
        <v>2103</v>
      </c>
      <c r="BT35" s="29" t="s">
        <v>2104</v>
      </c>
      <c r="BU35" s="29" t="s">
        <v>2105</v>
      </c>
      <c r="BV35" s="29" t="s">
        <v>2106</v>
      </c>
      <c r="BW35" s="29" t="s">
        <v>2107</v>
      </c>
      <c r="BX35" s="29" t="s">
        <v>144</v>
      </c>
      <c r="BY35" s="29" t="s">
        <v>2108</v>
      </c>
      <c r="BZ35" s="29" t="str">
        <f>IFERROR(__xludf.DUMMYFUNCTION("TEXTJOIN("", "", TRUE,
  IF(AND(AL35&gt;=9, AN35&gt;=8, AP35&gt;=7, AT35&gt;=8), ""Gold Standard"", """"),
  IF(OR(
      AV35&gt;=7.5,
      AND(AL35&gt;=7, AN35&gt;=7, AP35&gt;=6, AT35&gt;=8)
    ), ""BIFL Approved"", """"),
  IF(AN35&gt;=8.5, ""Repair Friendly"", """"),
  IF(OR(AP3"&amp;"5=10, REGEXMATCH(AU35, ""Lifetime Guarantee"")), ""Lifetime Warranty"", """"),
  IF(AT35&gt;=8.5, ""Crowd Favorite"", """"),
  IF(AR35&gt;=8, ""Eco Hero"", """"),
  IF(AND(AV35&gt;=10, AL35&gt;=8, AT35&gt;=8), ""Legacy Product"", """")
)"),"BIFL Approved, Repair Friendly")</f>
        <v>BIFL Approved, Repair Friendly</v>
      </c>
      <c r="CA35" s="29" t="s">
        <v>911</v>
      </c>
      <c r="CB35" s="29" t="s">
        <v>2109</v>
      </c>
      <c r="CC35" s="44" t="s">
        <v>2110</v>
      </c>
      <c r="CD35" s="29" t="s">
        <v>2111</v>
      </c>
      <c r="CE35" s="29" t="str">
        <f>#REF!</f>
        <v>#REF!</v>
      </c>
      <c r="CF35" s="29" t="s">
        <v>2112</v>
      </c>
      <c r="CG35" s="31" t="s">
        <v>2113</v>
      </c>
      <c r="CH35" s="28"/>
      <c r="CI35" s="28"/>
      <c r="CJ35" s="28"/>
      <c r="CK35" s="28"/>
    </row>
    <row r="36" ht="27.0" customHeight="1">
      <c r="A36" s="37" t="s">
        <v>2114</v>
      </c>
      <c r="B36" s="38" t="s">
        <v>2115</v>
      </c>
      <c r="C36" s="20" t="s">
        <v>2116</v>
      </c>
      <c r="D36" s="20" t="s">
        <v>2117</v>
      </c>
      <c r="E36" s="66" t="s">
        <v>2118</v>
      </c>
      <c r="F36" s="22" t="s">
        <v>90</v>
      </c>
      <c r="G36" s="22" t="s">
        <v>91</v>
      </c>
      <c r="H36" s="22" t="s">
        <v>92</v>
      </c>
      <c r="I36" s="22"/>
      <c r="J36" s="23"/>
      <c r="K36" s="20" t="s">
        <v>2119</v>
      </c>
      <c r="L36" s="25" t="s">
        <v>2120</v>
      </c>
      <c r="M36" s="25" t="s">
        <v>2121</v>
      </c>
      <c r="N36" s="25" t="s">
        <v>2122</v>
      </c>
      <c r="O36" s="25" t="s">
        <v>2123</v>
      </c>
      <c r="P36" s="25" t="s">
        <v>2124</v>
      </c>
      <c r="Q36" s="25" t="s">
        <v>2125</v>
      </c>
      <c r="R36" s="25" t="s">
        <v>2126</v>
      </c>
      <c r="S36" s="29" t="s">
        <v>2127</v>
      </c>
      <c r="T36" s="41">
        <v>18.69</v>
      </c>
      <c r="U36" s="42">
        <v>35.99</v>
      </c>
      <c r="V36" s="29">
        <v>4.6</v>
      </c>
      <c r="W36" s="30">
        <v>1681.0</v>
      </c>
      <c r="X36" s="29" t="s">
        <v>869</v>
      </c>
      <c r="Y36" s="29" t="s">
        <v>165</v>
      </c>
      <c r="Z36" s="30" t="b">
        <v>0</v>
      </c>
      <c r="AA36" s="29" t="s">
        <v>2128</v>
      </c>
      <c r="AB36" s="29" t="s">
        <v>2129</v>
      </c>
      <c r="AC36" s="29" t="s">
        <v>2130</v>
      </c>
      <c r="AD36" s="22" t="s">
        <v>1348</v>
      </c>
      <c r="AE36" s="29" t="s">
        <v>2131</v>
      </c>
      <c r="AF36" s="28"/>
      <c r="AG36" s="29" t="s">
        <v>2132</v>
      </c>
      <c r="AH36" s="29" t="s">
        <v>2133</v>
      </c>
      <c r="AI36" s="29" t="s">
        <v>2114</v>
      </c>
      <c r="AJ36" s="29" t="s">
        <v>2134</v>
      </c>
      <c r="AK36" s="55"/>
      <c r="AL36" s="32">
        <v>6.5</v>
      </c>
      <c r="AM36" s="29" t="s">
        <v>2135</v>
      </c>
      <c r="AN36" s="32">
        <v>7.5</v>
      </c>
      <c r="AO36" s="29" t="s">
        <v>2136</v>
      </c>
      <c r="AP36" s="51">
        <v>6.0</v>
      </c>
      <c r="AQ36" s="29" t="s">
        <v>2137</v>
      </c>
      <c r="AR36" s="51">
        <v>6.5</v>
      </c>
      <c r="AS36" s="29" t="s">
        <v>2138</v>
      </c>
      <c r="AT36" s="51">
        <v>5.5</v>
      </c>
      <c r="AU36" s="29" t="s">
        <v>2139</v>
      </c>
      <c r="AV36" s="34">
        <f t="shared" si="1"/>
        <v>6.5</v>
      </c>
      <c r="AW36" s="43" t="s">
        <v>2140</v>
      </c>
      <c r="AX36" s="29" t="s">
        <v>2141</v>
      </c>
      <c r="AY36" s="29" t="s">
        <v>2142</v>
      </c>
      <c r="AZ36" s="29" t="s">
        <v>2143</v>
      </c>
      <c r="BA36" s="29" t="s">
        <v>2144</v>
      </c>
      <c r="BB36" s="29" t="s">
        <v>2145</v>
      </c>
      <c r="BC36" s="29" t="s">
        <v>2146</v>
      </c>
      <c r="BD36" s="29" t="s">
        <v>2147</v>
      </c>
      <c r="BE36" s="29" t="s">
        <v>2148</v>
      </c>
      <c r="BF36" s="29" t="s">
        <v>2149</v>
      </c>
      <c r="BG36" s="29" t="s">
        <v>2150</v>
      </c>
      <c r="BH36" s="29" t="s">
        <v>2151</v>
      </c>
      <c r="BI36" s="29" t="s">
        <v>2152</v>
      </c>
      <c r="BJ36" s="29" t="s">
        <v>2153</v>
      </c>
      <c r="BK36" s="29" t="s">
        <v>2154</v>
      </c>
      <c r="BL36" s="29" t="s">
        <v>2155</v>
      </c>
      <c r="BM36" s="29" t="s">
        <v>2156</v>
      </c>
      <c r="BN36" s="29" t="s">
        <v>2157</v>
      </c>
      <c r="BO36" s="29" t="s">
        <v>2158</v>
      </c>
      <c r="BP36" s="29" t="s">
        <v>2159</v>
      </c>
      <c r="BQ36" s="29" t="s">
        <v>2160</v>
      </c>
      <c r="BR36" s="29" t="s">
        <v>2161</v>
      </c>
      <c r="BS36" s="29" t="s">
        <v>2162</v>
      </c>
      <c r="BT36" s="29" t="s">
        <v>2163</v>
      </c>
      <c r="BU36" s="29" t="s">
        <v>2164</v>
      </c>
      <c r="BV36" s="29" t="s">
        <v>2165</v>
      </c>
      <c r="BW36" s="29" t="s">
        <v>2166</v>
      </c>
      <c r="BX36" s="22" t="s">
        <v>2167</v>
      </c>
      <c r="BY36" s="22" t="s">
        <v>2168</v>
      </c>
      <c r="BZ36" s="29" t="str">
        <f>IFERROR(__xludf.DUMMYFUNCTION("TEXTJOIN("", "", TRUE,
  IF(AND(AL36&gt;=9, AN36&gt;=8, AP36&gt;=7, AT36&gt;=8), ""Gold Standard"", """"),
  IF(OR(
      AV36&gt;=7.5,
      AND(AL36&gt;=7, AN36&gt;=7, AP36&gt;=6, AT36&gt;=8)
    ), ""BIFL Approved"", """"),
  IF(AN36&gt;=8.5, ""Repair Friendly"", """"),
  IF(OR(AP3"&amp;"6=10, REGEXMATCH(AU36, ""Lifetime Guarantee"")), ""Lifetime Warranty"", """"),
  IF(AT36&gt;=8.5, ""Crowd Favorite"", """"),
  IF(AR36&gt;=8, ""Eco Hero"", """"),
  IF(AND(AV36&gt;=10, AL36&gt;=8, AT36&gt;=8), ""Legacy Product"", """")
)"),"")</f>
        <v/>
      </c>
      <c r="CA36" s="29" t="s">
        <v>911</v>
      </c>
      <c r="CB36" s="29" t="s">
        <v>2169</v>
      </c>
      <c r="CC36" s="44" t="s">
        <v>2170</v>
      </c>
      <c r="CD36" s="29" t="s">
        <v>2171</v>
      </c>
      <c r="CE36" s="29">
        <f t="shared" ref="CE36:CE37" si="7">W37</f>
        <v>2803</v>
      </c>
      <c r="CF36" s="29" t="s">
        <v>2172</v>
      </c>
      <c r="CG36" s="31" t="s">
        <v>2173</v>
      </c>
      <c r="CH36" s="28"/>
      <c r="CI36" s="28"/>
      <c r="CJ36" s="28"/>
      <c r="CK36" s="28"/>
    </row>
    <row r="37" ht="27.0" customHeight="1">
      <c r="A37" s="37" t="s">
        <v>2174</v>
      </c>
      <c r="B37" s="38" t="s">
        <v>2175</v>
      </c>
      <c r="C37" s="20" t="s">
        <v>2176</v>
      </c>
      <c r="D37" s="20" t="s">
        <v>2177</v>
      </c>
      <c r="E37" s="65" t="s">
        <v>2178</v>
      </c>
      <c r="F37" s="22" t="s">
        <v>90</v>
      </c>
      <c r="G37" s="22" t="s">
        <v>91</v>
      </c>
      <c r="H37" s="22" t="s">
        <v>92</v>
      </c>
      <c r="I37" s="22"/>
      <c r="J37" s="23"/>
      <c r="K37" s="24" t="s">
        <v>2179</v>
      </c>
      <c r="L37" s="25" t="s">
        <v>2180</v>
      </c>
      <c r="M37" s="28"/>
      <c r="N37" s="25" t="s">
        <v>2181</v>
      </c>
      <c r="O37" s="25" t="s">
        <v>2182</v>
      </c>
      <c r="P37" s="25" t="s">
        <v>2183</v>
      </c>
      <c r="Q37" s="25" t="s">
        <v>2184</v>
      </c>
      <c r="R37" s="25" t="s">
        <v>2185</v>
      </c>
      <c r="S37" s="29" t="s">
        <v>2186</v>
      </c>
      <c r="T37" s="41">
        <v>19.22</v>
      </c>
      <c r="U37" s="28"/>
      <c r="V37" s="29">
        <v>4.8</v>
      </c>
      <c r="W37" s="30">
        <v>2803.0</v>
      </c>
      <c r="X37" s="29" t="s">
        <v>350</v>
      </c>
      <c r="Y37" s="29" t="s">
        <v>165</v>
      </c>
      <c r="Z37" s="30" t="b">
        <v>0</v>
      </c>
      <c r="AA37" s="29" t="s">
        <v>2187</v>
      </c>
      <c r="AB37" s="29" t="s">
        <v>2188</v>
      </c>
      <c r="AC37" s="29" t="s">
        <v>2189</v>
      </c>
      <c r="AD37" s="29" t="s">
        <v>292</v>
      </c>
      <c r="AE37" s="29" t="s">
        <v>2190</v>
      </c>
      <c r="AF37" s="28"/>
      <c r="AG37" s="29" t="s">
        <v>2191</v>
      </c>
      <c r="AH37" s="29" t="s">
        <v>2192</v>
      </c>
      <c r="AI37" s="29" t="s">
        <v>2193</v>
      </c>
      <c r="AJ37" s="29" t="s">
        <v>2194</v>
      </c>
      <c r="AK37" s="31" t="s">
        <v>2195</v>
      </c>
      <c r="AL37" s="32">
        <v>8.0</v>
      </c>
      <c r="AM37" s="29" t="s">
        <v>2196</v>
      </c>
      <c r="AN37" s="32">
        <v>4.5</v>
      </c>
      <c r="AO37" s="22" t="s">
        <v>2197</v>
      </c>
      <c r="AP37" s="51">
        <v>3.5</v>
      </c>
      <c r="AQ37" s="22" t="s">
        <v>2198</v>
      </c>
      <c r="AR37" s="51">
        <v>5.0</v>
      </c>
      <c r="AS37" s="29" t="s">
        <v>2199</v>
      </c>
      <c r="AT37" s="51">
        <v>8.5</v>
      </c>
      <c r="AU37" s="29" t="s">
        <v>2200</v>
      </c>
      <c r="AV37" s="34">
        <f t="shared" si="1"/>
        <v>6.5</v>
      </c>
      <c r="AW37" s="43" t="s">
        <v>2201</v>
      </c>
      <c r="AX37" s="29" t="s">
        <v>2202</v>
      </c>
      <c r="AY37" s="29" t="s">
        <v>2203</v>
      </c>
      <c r="AZ37" s="29" t="s">
        <v>2204</v>
      </c>
      <c r="BA37" s="29" t="s">
        <v>2205</v>
      </c>
      <c r="BB37" s="29" t="s">
        <v>2206</v>
      </c>
      <c r="BC37" s="29" t="s">
        <v>2207</v>
      </c>
      <c r="BD37" s="29" t="s">
        <v>2208</v>
      </c>
      <c r="BE37" s="29" t="s">
        <v>2209</v>
      </c>
      <c r="BF37" s="29" t="s">
        <v>2210</v>
      </c>
      <c r="BG37" s="29" t="s">
        <v>2211</v>
      </c>
      <c r="BH37" s="29" t="s">
        <v>2212</v>
      </c>
      <c r="BI37" s="29" t="s">
        <v>2213</v>
      </c>
      <c r="BJ37" s="29" t="s">
        <v>2214</v>
      </c>
      <c r="BK37" s="29" t="s">
        <v>2215</v>
      </c>
      <c r="BL37" s="29" t="s">
        <v>2216</v>
      </c>
      <c r="BM37" s="29" t="s">
        <v>2217</v>
      </c>
      <c r="BN37" s="29" t="s">
        <v>2218</v>
      </c>
      <c r="BO37" s="29" t="s">
        <v>2219</v>
      </c>
      <c r="BP37" s="29" t="s">
        <v>2220</v>
      </c>
      <c r="BQ37" s="29" t="s">
        <v>2221</v>
      </c>
      <c r="BR37" s="29" t="s">
        <v>2222</v>
      </c>
      <c r="BS37" s="29" t="s">
        <v>2223</v>
      </c>
      <c r="BT37" s="29" t="s">
        <v>2224</v>
      </c>
      <c r="BU37" s="29" t="s">
        <v>2225</v>
      </c>
      <c r="BV37" s="29" t="s">
        <v>2226</v>
      </c>
      <c r="BW37" s="29" t="s">
        <v>2227</v>
      </c>
      <c r="BX37" s="29" t="s">
        <v>969</v>
      </c>
      <c r="BY37" s="29" t="s">
        <v>2228</v>
      </c>
      <c r="BZ37" s="29" t="str">
        <f>IFERROR(__xludf.DUMMYFUNCTION("TEXTJOIN("", "", TRUE,
  IF(AND(AL37&gt;=9, AN37&gt;=8, AP37&gt;=7, AT37&gt;=8), ""Gold Standard"", """"),
  IF(OR(
      AV37&gt;=7.5,
      AND(AL37&gt;=7, AN37&gt;=7, AP37&gt;=6, AT37&gt;=8)
    ), ""BIFL Approved"", """"),
  IF(AN37&gt;=8.5, ""Repair Friendly"", """"),
  IF(OR(AP3"&amp;"7=10, REGEXMATCH(AU37, ""Lifetime Guarantee"")), ""Lifetime Warranty"", """"),
  IF(AT37&gt;=8.5, ""Crowd Favorite"", """"),
  IF(AR37&gt;=8, ""Eco Hero"", """"),
  IF(AND(AV37&gt;=10, AL37&gt;=8, AT37&gt;=8), ""Legacy Product"", """")
)"),"Crowd Favorite")</f>
        <v>Crowd Favorite</v>
      </c>
      <c r="CA37" s="29" t="s">
        <v>911</v>
      </c>
      <c r="CB37" s="29" t="s">
        <v>1926</v>
      </c>
      <c r="CC37" s="44" t="s">
        <v>2229</v>
      </c>
      <c r="CD37" s="29" t="s">
        <v>2230</v>
      </c>
      <c r="CE37" s="29">
        <f t="shared" si="7"/>
        <v>6953</v>
      </c>
      <c r="CF37" s="22" t="s">
        <v>2231</v>
      </c>
      <c r="CG37" s="61" t="s">
        <v>2232</v>
      </c>
      <c r="CH37" s="28"/>
      <c r="CI37" s="28"/>
      <c r="CJ37" s="28"/>
      <c r="CK37" s="28"/>
    </row>
    <row r="38" ht="27.0" customHeight="1">
      <c r="A38" s="37" t="s">
        <v>2233</v>
      </c>
      <c r="B38" s="38" t="s">
        <v>2234</v>
      </c>
      <c r="C38" s="20" t="s">
        <v>2235</v>
      </c>
      <c r="D38" s="20" t="s">
        <v>2236</v>
      </c>
      <c r="E38" s="66" t="s">
        <v>2237</v>
      </c>
      <c r="F38" s="22" t="s">
        <v>90</v>
      </c>
      <c r="G38" s="22" t="s">
        <v>91</v>
      </c>
      <c r="H38" s="22" t="s">
        <v>92</v>
      </c>
      <c r="I38" s="22"/>
      <c r="J38" s="23"/>
      <c r="K38" s="20" t="s">
        <v>2238</v>
      </c>
      <c r="L38" s="25" t="s">
        <v>2239</v>
      </c>
      <c r="M38" s="25" t="s">
        <v>2240</v>
      </c>
      <c r="N38" s="25" t="s">
        <v>2241</v>
      </c>
      <c r="O38" s="25" t="s">
        <v>2242</v>
      </c>
      <c r="P38" s="25" t="s">
        <v>2243</v>
      </c>
      <c r="Q38" s="25" t="s">
        <v>2244</v>
      </c>
      <c r="R38" s="25" t="s">
        <v>2245</v>
      </c>
      <c r="S38" s="29" t="s">
        <v>2246</v>
      </c>
      <c r="T38" s="41">
        <v>279.2</v>
      </c>
      <c r="U38" s="42">
        <v>349.0</v>
      </c>
      <c r="V38" s="29">
        <v>4.4</v>
      </c>
      <c r="W38" s="30">
        <v>6953.0</v>
      </c>
      <c r="X38" s="29" t="s">
        <v>2247</v>
      </c>
      <c r="Y38" s="29" t="s">
        <v>165</v>
      </c>
      <c r="Z38" s="30" t="b">
        <v>0</v>
      </c>
      <c r="AA38" s="29" t="s">
        <v>2248</v>
      </c>
      <c r="AB38" s="29" t="s">
        <v>2249</v>
      </c>
      <c r="AC38" s="29" t="s">
        <v>2250</v>
      </c>
      <c r="AD38" s="28"/>
      <c r="AE38" s="29" t="s">
        <v>2251</v>
      </c>
      <c r="AF38" s="28"/>
      <c r="AG38" s="29" t="s">
        <v>2252</v>
      </c>
      <c r="AH38" s="29" t="s">
        <v>2253</v>
      </c>
      <c r="AI38" s="29" t="s">
        <v>2254</v>
      </c>
      <c r="AJ38" s="29" t="s">
        <v>2255</v>
      </c>
      <c r="AK38" s="31" t="s">
        <v>2256</v>
      </c>
      <c r="AL38" s="32">
        <v>7.5</v>
      </c>
      <c r="AM38" s="29" t="s">
        <v>2257</v>
      </c>
      <c r="AN38" s="32">
        <v>5.5</v>
      </c>
      <c r="AO38" s="29" t="s">
        <v>2258</v>
      </c>
      <c r="AP38" s="51">
        <v>6.0</v>
      </c>
      <c r="AQ38" s="22" t="s">
        <v>2259</v>
      </c>
      <c r="AR38" s="51">
        <v>5.0</v>
      </c>
      <c r="AS38" s="29" t="s">
        <v>2260</v>
      </c>
      <c r="AT38" s="51">
        <v>7.5</v>
      </c>
      <c r="AU38" s="29" t="s">
        <v>2261</v>
      </c>
      <c r="AV38" s="34">
        <f t="shared" si="1"/>
        <v>7</v>
      </c>
      <c r="AW38" s="43" t="s">
        <v>2262</v>
      </c>
      <c r="AX38" s="29" t="s">
        <v>2263</v>
      </c>
      <c r="AY38" s="29" t="s">
        <v>2264</v>
      </c>
      <c r="AZ38" s="29" t="s">
        <v>2265</v>
      </c>
      <c r="BA38" s="29" t="s">
        <v>2266</v>
      </c>
      <c r="BB38" s="29" t="s">
        <v>2267</v>
      </c>
      <c r="BC38" s="29" t="s">
        <v>2268</v>
      </c>
      <c r="BD38" s="29" t="s">
        <v>2269</v>
      </c>
      <c r="BE38" s="29" t="s">
        <v>2270</v>
      </c>
      <c r="BF38" s="29" t="s">
        <v>2271</v>
      </c>
      <c r="BG38" s="29" t="s">
        <v>2272</v>
      </c>
      <c r="BH38" s="29" t="s">
        <v>2273</v>
      </c>
      <c r="BI38" s="29" t="s">
        <v>2274</v>
      </c>
      <c r="BJ38" s="29" t="s">
        <v>2275</v>
      </c>
      <c r="BK38" s="29" t="s">
        <v>2276</v>
      </c>
      <c r="BL38" s="29" t="s">
        <v>2277</v>
      </c>
      <c r="BM38" s="29" t="s">
        <v>2278</v>
      </c>
      <c r="BN38" s="29" t="s">
        <v>2279</v>
      </c>
      <c r="BO38" s="29" t="s">
        <v>2280</v>
      </c>
      <c r="BP38" s="29" t="s">
        <v>2281</v>
      </c>
      <c r="BQ38" s="29" t="s">
        <v>2282</v>
      </c>
      <c r="BR38" s="29" t="s">
        <v>2283</v>
      </c>
      <c r="BS38" s="29" t="s">
        <v>2284</v>
      </c>
      <c r="BT38" s="29" t="s">
        <v>2285</v>
      </c>
      <c r="BU38" s="29" t="s">
        <v>2286</v>
      </c>
      <c r="BV38" s="29" t="s">
        <v>2287</v>
      </c>
      <c r="BW38" s="29" t="s">
        <v>2288</v>
      </c>
      <c r="BX38" s="29" t="s">
        <v>2167</v>
      </c>
      <c r="BY38" s="29" t="s">
        <v>2289</v>
      </c>
      <c r="BZ38" s="29" t="str">
        <f>IFERROR(__xludf.DUMMYFUNCTION("TEXTJOIN("", "", TRUE,
  IF(AND(AL38&gt;=9, AN38&gt;=8, AP38&gt;=7, AT38&gt;=8), ""Gold Standard"", """"),
  IF(OR(
      AV38&gt;=7.5,
      AND(AL38&gt;=7, AN38&gt;=7, AP38&gt;=6, AT38&gt;=8)
    ), ""BIFL Approved"", """"),
  IF(AN38&gt;=8.5, ""Repair Friendly"", """"),
  IF(OR(AP3"&amp;"8=10, REGEXMATCH(AU38, ""Lifetime Guarantee"")), ""Lifetime Warranty"", """"),
  IF(AT38&gt;=8.5, ""Crowd Favorite"", """"),
  IF(AR38&gt;=8, ""Eco Hero"", """"),
  IF(AND(AV38&gt;=10, AL38&gt;=8, AT38&gt;=8), ""Legacy Product"", """")
)"),"")</f>
        <v/>
      </c>
      <c r="CA38" s="29" t="s">
        <v>209</v>
      </c>
      <c r="CB38" s="29" t="s">
        <v>2290</v>
      </c>
      <c r="CC38" s="44" t="s">
        <v>2291</v>
      </c>
      <c r="CD38" s="29" t="s">
        <v>2292</v>
      </c>
      <c r="CE38" s="29" t="str">
        <f>#REF!</f>
        <v>#REF!</v>
      </c>
      <c r="CF38" s="29" t="s">
        <v>2293</v>
      </c>
      <c r="CG38" s="31" t="s">
        <v>2294</v>
      </c>
      <c r="CH38" s="28"/>
      <c r="CI38" s="28"/>
      <c r="CJ38" s="28"/>
      <c r="CK38" s="28"/>
    </row>
    <row r="39" ht="27.0" customHeight="1">
      <c r="A39" s="37" t="s">
        <v>2295</v>
      </c>
      <c r="B39" s="38" t="s">
        <v>2296</v>
      </c>
      <c r="C39" s="20" t="s">
        <v>2297</v>
      </c>
      <c r="D39" s="20" t="s">
        <v>2298</v>
      </c>
      <c r="E39" s="66" t="s">
        <v>2299</v>
      </c>
      <c r="F39" s="22" t="s">
        <v>90</v>
      </c>
      <c r="G39" s="22" t="s">
        <v>91</v>
      </c>
      <c r="H39" s="22" t="s">
        <v>92</v>
      </c>
      <c r="I39" s="22"/>
      <c r="J39" s="23"/>
      <c r="K39" s="20" t="s">
        <v>2300</v>
      </c>
      <c r="L39" s="25" t="s">
        <v>2301</v>
      </c>
      <c r="M39" s="25" t="s">
        <v>2302</v>
      </c>
      <c r="N39" s="25" t="s">
        <v>2303</v>
      </c>
      <c r="O39" s="25" t="s">
        <v>2304</v>
      </c>
      <c r="P39" s="25" t="s">
        <v>2305</v>
      </c>
      <c r="Q39" s="25" t="s">
        <v>2306</v>
      </c>
      <c r="R39" s="25" t="s">
        <v>2307</v>
      </c>
      <c r="S39" s="29" t="s">
        <v>2308</v>
      </c>
      <c r="T39" s="41">
        <v>329.0</v>
      </c>
      <c r="U39" s="28"/>
      <c r="V39" s="29">
        <v>4.6</v>
      </c>
      <c r="W39" s="30">
        <v>76.0</v>
      </c>
      <c r="X39" s="28"/>
      <c r="Y39" s="29" t="s">
        <v>2309</v>
      </c>
      <c r="Z39" s="30" t="b">
        <v>0</v>
      </c>
      <c r="AA39" s="29" t="s">
        <v>2310</v>
      </c>
      <c r="AB39" s="29" t="s">
        <v>2311</v>
      </c>
      <c r="AC39" s="29" t="s">
        <v>2312</v>
      </c>
      <c r="AD39" s="29" t="s">
        <v>2313</v>
      </c>
      <c r="AE39" s="29" t="s">
        <v>2314</v>
      </c>
      <c r="AF39" s="28"/>
      <c r="AG39" s="29" t="s">
        <v>2315</v>
      </c>
      <c r="AH39" s="29" t="s">
        <v>2316</v>
      </c>
      <c r="AI39" s="29" t="s">
        <v>2317</v>
      </c>
      <c r="AJ39" s="29" t="s">
        <v>2318</v>
      </c>
      <c r="AK39" s="31" t="s">
        <v>2319</v>
      </c>
      <c r="AL39" s="32">
        <v>8.5</v>
      </c>
      <c r="AM39" s="29" t="s">
        <v>2320</v>
      </c>
      <c r="AN39" s="32">
        <v>2.5</v>
      </c>
      <c r="AO39" s="29" t="s">
        <v>2321</v>
      </c>
      <c r="AP39" s="51">
        <v>7.0</v>
      </c>
      <c r="AQ39" s="29" t="s">
        <v>2322</v>
      </c>
      <c r="AR39" s="51">
        <v>5.0</v>
      </c>
      <c r="AS39" s="29" t="s">
        <v>2323</v>
      </c>
      <c r="AT39" s="51">
        <v>8.5</v>
      </c>
      <c r="AU39" s="29" t="s">
        <v>2324</v>
      </c>
      <c r="AV39" s="34">
        <f t="shared" si="1"/>
        <v>7</v>
      </c>
      <c r="AW39" s="43" t="s">
        <v>2325</v>
      </c>
      <c r="AX39" s="29" t="s">
        <v>2326</v>
      </c>
      <c r="AY39" s="29" t="s">
        <v>2327</v>
      </c>
      <c r="AZ39" s="29" t="s">
        <v>2328</v>
      </c>
      <c r="BA39" s="29" t="s">
        <v>2329</v>
      </c>
      <c r="BB39" s="29" t="s">
        <v>2330</v>
      </c>
      <c r="BC39" s="29" t="s">
        <v>2331</v>
      </c>
      <c r="BD39" s="29" t="s">
        <v>2332</v>
      </c>
      <c r="BE39" s="29" t="s">
        <v>2333</v>
      </c>
      <c r="BF39" s="29" t="s">
        <v>2334</v>
      </c>
      <c r="BG39" s="29" t="s">
        <v>2335</v>
      </c>
      <c r="BH39" s="29" t="s">
        <v>2336</v>
      </c>
      <c r="BI39" s="29" t="s">
        <v>2337</v>
      </c>
      <c r="BJ39" s="29" t="s">
        <v>2338</v>
      </c>
      <c r="BK39" s="29" t="s">
        <v>2339</v>
      </c>
      <c r="BL39" s="29" t="s">
        <v>2340</v>
      </c>
      <c r="BM39" s="29" t="s">
        <v>2341</v>
      </c>
      <c r="BN39" s="29" t="s">
        <v>2342</v>
      </c>
      <c r="BO39" s="29" t="s">
        <v>2343</v>
      </c>
      <c r="BP39" s="29" t="s">
        <v>2344</v>
      </c>
      <c r="BQ39" s="29" t="s">
        <v>2345</v>
      </c>
      <c r="BR39" s="29" t="s">
        <v>2346</v>
      </c>
      <c r="BS39" s="29" t="s">
        <v>2347</v>
      </c>
      <c r="BT39" s="29" t="s">
        <v>2348</v>
      </c>
      <c r="BU39" s="29" t="s">
        <v>2349</v>
      </c>
      <c r="BV39" s="29" t="s">
        <v>2350</v>
      </c>
      <c r="BW39" s="29" t="s">
        <v>2351</v>
      </c>
      <c r="BX39" s="22" t="s">
        <v>144</v>
      </c>
      <c r="BY39" s="22" t="s">
        <v>2352</v>
      </c>
      <c r="BZ39" s="29" t="str">
        <f>IFERROR(__xludf.DUMMYFUNCTION("TEXTJOIN("", "", TRUE,
  IF(AND(AL39&gt;=9, AN39&gt;=8, AP39&gt;=7, AT39&gt;=8), ""Gold Standard"", """"),
  IF(OR(
      AV39&gt;=7.5,
      AND(AL39&gt;=7, AN39&gt;=7, AP39&gt;=6, AT39&gt;=8)
    ), ""BIFL Approved"", """"),
  IF(AN39&gt;=8.5, ""Repair Friendly"", """"),
  IF(OR(AP3"&amp;"9=10, REGEXMATCH(AU39, ""Lifetime Guarantee"")), ""Lifetime Warranty"", """"),
  IF(AT39&gt;=8.5, ""Crowd Favorite"", """"),
  IF(AR39&gt;=8, ""Eco Hero"", """"),
  IF(AND(AV39&gt;=10, AL39&gt;=8, AT39&gt;=8), ""Legacy Product"", """")
)"),"Crowd Favorite")</f>
        <v>Crowd Favorite</v>
      </c>
      <c r="CA39" s="29" t="s">
        <v>209</v>
      </c>
      <c r="CB39" s="29" t="s">
        <v>2353</v>
      </c>
      <c r="CC39" s="44" t="s">
        <v>2354</v>
      </c>
      <c r="CD39" s="29" t="s">
        <v>2355</v>
      </c>
      <c r="CE39" s="29">
        <f>W40</f>
        <v>10095</v>
      </c>
      <c r="CF39" s="29" t="s">
        <v>2356</v>
      </c>
      <c r="CG39" s="31" t="s">
        <v>2357</v>
      </c>
      <c r="CH39" s="28"/>
      <c r="CI39" s="28"/>
      <c r="CJ39" s="28"/>
      <c r="CK39" s="28"/>
    </row>
    <row r="40" ht="27.0" customHeight="1">
      <c r="A40" s="37" t="s">
        <v>2358</v>
      </c>
      <c r="B40" s="38" t="s">
        <v>2359</v>
      </c>
      <c r="C40" s="20" t="s">
        <v>2360</v>
      </c>
      <c r="D40" s="20" t="s">
        <v>2361</v>
      </c>
      <c r="E40" s="66" t="s">
        <v>2362</v>
      </c>
      <c r="F40" s="22" t="s">
        <v>90</v>
      </c>
      <c r="G40" s="22" t="s">
        <v>91</v>
      </c>
      <c r="H40" s="22" t="s">
        <v>92</v>
      </c>
      <c r="I40" s="22"/>
      <c r="J40" s="23"/>
      <c r="K40" s="20" t="s">
        <v>2363</v>
      </c>
      <c r="L40" s="25" t="s">
        <v>2364</v>
      </c>
      <c r="M40" s="28"/>
      <c r="N40" s="25" t="s">
        <v>2365</v>
      </c>
      <c r="O40" s="25" t="s">
        <v>2366</v>
      </c>
      <c r="P40" s="59" t="s">
        <v>2367</v>
      </c>
      <c r="Q40" s="25" t="s">
        <v>2368</v>
      </c>
      <c r="R40" s="25" t="s">
        <v>2369</v>
      </c>
      <c r="S40" s="29" t="s">
        <v>2370</v>
      </c>
      <c r="T40" s="41">
        <v>12.91</v>
      </c>
      <c r="U40" s="42">
        <v>13.59</v>
      </c>
      <c r="V40" s="29">
        <v>4.6</v>
      </c>
      <c r="W40" s="30">
        <v>10095.0</v>
      </c>
      <c r="X40" s="29" t="s">
        <v>1945</v>
      </c>
      <c r="Y40" s="29" t="s">
        <v>165</v>
      </c>
      <c r="Z40" s="30" t="b">
        <v>0</v>
      </c>
      <c r="AA40" s="29" t="s">
        <v>2371</v>
      </c>
      <c r="AB40" s="29" t="s">
        <v>2372</v>
      </c>
      <c r="AC40" s="28"/>
      <c r="AD40" s="28"/>
      <c r="AE40" s="28"/>
      <c r="AF40" s="28"/>
      <c r="AG40" s="29" t="s">
        <v>2373</v>
      </c>
      <c r="AH40" s="29" t="s">
        <v>2374</v>
      </c>
      <c r="AI40" s="29" t="s">
        <v>2375</v>
      </c>
      <c r="AJ40" s="29" t="s">
        <v>2376</v>
      </c>
      <c r="AK40" s="31" t="s">
        <v>2377</v>
      </c>
      <c r="AL40" s="32">
        <v>5.5</v>
      </c>
      <c r="AM40" s="29" t="s">
        <v>2378</v>
      </c>
      <c r="AN40" s="32">
        <v>3.5</v>
      </c>
      <c r="AO40" s="29" t="s">
        <v>2379</v>
      </c>
      <c r="AP40" s="51">
        <v>5.0</v>
      </c>
      <c r="AQ40" s="29" t="s">
        <v>2380</v>
      </c>
      <c r="AR40" s="51">
        <v>5.0</v>
      </c>
      <c r="AS40" s="29" t="s">
        <v>2381</v>
      </c>
      <c r="AT40" s="51">
        <v>7.5</v>
      </c>
      <c r="AU40" s="29" t="s">
        <v>2382</v>
      </c>
      <c r="AV40" s="34">
        <f t="shared" si="1"/>
        <v>5.5</v>
      </c>
      <c r="AW40" s="43" t="s">
        <v>2383</v>
      </c>
      <c r="AX40" s="29" t="s">
        <v>2384</v>
      </c>
      <c r="AY40" s="29" t="s">
        <v>2385</v>
      </c>
      <c r="AZ40" s="29" t="s">
        <v>2386</v>
      </c>
      <c r="BA40" s="29" t="s">
        <v>2387</v>
      </c>
      <c r="BB40" s="29" t="s">
        <v>2388</v>
      </c>
      <c r="BC40" s="29" t="s">
        <v>2389</v>
      </c>
      <c r="BD40" s="29" t="s">
        <v>2390</v>
      </c>
      <c r="BE40" s="29" t="s">
        <v>2391</v>
      </c>
      <c r="BF40" s="29" t="s">
        <v>2392</v>
      </c>
      <c r="BG40" s="29" t="s">
        <v>2393</v>
      </c>
      <c r="BH40" s="29" t="s">
        <v>2394</v>
      </c>
      <c r="BI40" s="29" t="s">
        <v>2395</v>
      </c>
      <c r="BJ40" s="29" t="s">
        <v>2396</v>
      </c>
      <c r="BK40" s="29" t="s">
        <v>2397</v>
      </c>
      <c r="BL40" s="29" t="s">
        <v>2398</v>
      </c>
      <c r="BM40" s="29" t="s">
        <v>2399</v>
      </c>
      <c r="BN40" s="29" t="s">
        <v>2400</v>
      </c>
      <c r="BO40" s="29" t="s">
        <v>2401</v>
      </c>
      <c r="BP40" s="29" t="s">
        <v>2402</v>
      </c>
      <c r="BQ40" s="29" t="s">
        <v>2403</v>
      </c>
      <c r="BR40" s="29" t="s">
        <v>2404</v>
      </c>
      <c r="BS40" s="29" t="s">
        <v>2405</v>
      </c>
      <c r="BT40" s="29" t="s">
        <v>2406</v>
      </c>
      <c r="BU40" s="29" t="s">
        <v>2407</v>
      </c>
      <c r="BV40" s="29" t="s">
        <v>2408</v>
      </c>
      <c r="BW40" s="29" t="s">
        <v>2409</v>
      </c>
      <c r="BX40" s="22" t="s">
        <v>207</v>
      </c>
      <c r="BY40" s="22" t="s">
        <v>1269</v>
      </c>
      <c r="BZ40" s="29" t="str">
        <f>IFERROR(__xludf.DUMMYFUNCTION("TEXTJOIN("", "", TRUE,
  IF(AND(AL40&gt;=9, AN40&gt;=8, AP40&gt;=7, AT40&gt;=8), ""Gold Standard"", """"),
  IF(OR(
      AV40&gt;=7.5,
      AND(AL40&gt;=7, AN40&gt;=7, AP40&gt;=6, AT40&gt;=8)
    ), ""BIFL Approved"", """"),
  IF(AN40&gt;=8.5, ""Repair Friendly"", """"),
  IF(OR(AP4"&amp;"0=10, REGEXMATCH(AU40, ""Lifetime Guarantee"")), ""Lifetime Warranty"", """"),
  IF(AT40&gt;=8.5, ""Crowd Favorite"", """"),
  IF(AR40&gt;=8, ""Eco Hero"", """"),
  IF(AND(AV40&gt;=10, AL40&gt;=8, AT40&gt;=8), ""Legacy Product"", """")
)"),"")</f>
        <v/>
      </c>
      <c r="CA40" s="29" t="s">
        <v>614</v>
      </c>
      <c r="CB40" s="29" t="s">
        <v>615</v>
      </c>
      <c r="CC40" s="44" t="s">
        <v>2410</v>
      </c>
      <c r="CD40" s="29" t="s">
        <v>2411</v>
      </c>
      <c r="CE40" s="29">
        <f t="shared" ref="CE40:CE57" si="8">W42</f>
        <v>391</v>
      </c>
      <c r="CF40" s="29" t="s">
        <v>2412</v>
      </c>
      <c r="CG40" s="31" t="s">
        <v>2413</v>
      </c>
      <c r="CH40" s="28"/>
      <c r="CI40" s="28"/>
      <c r="CJ40" s="28"/>
      <c r="CK40" s="28"/>
    </row>
    <row r="41" ht="27.0" customHeight="1">
      <c r="A41" s="37" t="s">
        <v>2414</v>
      </c>
      <c r="B41" s="38" t="s">
        <v>2415</v>
      </c>
      <c r="C41" s="20" t="s">
        <v>2416</v>
      </c>
      <c r="D41" s="20" t="s">
        <v>2417</v>
      </c>
      <c r="E41" s="67" t="s">
        <v>2418</v>
      </c>
      <c r="F41" s="22" t="s">
        <v>90</v>
      </c>
      <c r="G41" s="22" t="s">
        <v>91</v>
      </c>
      <c r="H41" s="22" t="s">
        <v>92</v>
      </c>
      <c r="I41" s="22"/>
      <c r="J41" s="23"/>
      <c r="K41" s="20" t="s">
        <v>2419</v>
      </c>
      <c r="L41" s="25" t="s">
        <v>2420</v>
      </c>
      <c r="M41" s="25" t="s">
        <v>2421</v>
      </c>
      <c r="N41" s="25" t="s">
        <v>2422</v>
      </c>
      <c r="O41" s="25" t="s">
        <v>2423</v>
      </c>
      <c r="P41" s="25" t="s">
        <v>2424</v>
      </c>
      <c r="Q41" s="25" t="s">
        <v>2425</v>
      </c>
      <c r="R41" s="25" t="s">
        <v>2426</v>
      </c>
      <c r="S41" s="29" t="s">
        <v>2427</v>
      </c>
      <c r="T41" s="27">
        <v>199.95</v>
      </c>
      <c r="U41" s="28"/>
      <c r="V41" s="29">
        <v>4.2</v>
      </c>
      <c r="W41" s="30">
        <v>62.0</v>
      </c>
      <c r="X41" s="28"/>
      <c r="Y41" s="28"/>
      <c r="Z41" s="30" t="b">
        <v>0</v>
      </c>
      <c r="AA41" s="29" t="s">
        <v>2428</v>
      </c>
      <c r="AB41" s="29" t="s">
        <v>2429</v>
      </c>
      <c r="AC41" s="28"/>
      <c r="AD41" s="28"/>
      <c r="AE41" s="29" t="s">
        <v>2430</v>
      </c>
      <c r="AF41" s="28"/>
      <c r="AG41" s="29" t="s">
        <v>2431</v>
      </c>
      <c r="AH41" s="29" t="s">
        <v>2432</v>
      </c>
      <c r="AI41" s="29" t="s">
        <v>2433</v>
      </c>
      <c r="AJ41" s="29" t="s">
        <v>2434</v>
      </c>
      <c r="AK41" s="31" t="s">
        <v>2435</v>
      </c>
      <c r="AL41" s="32">
        <v>4.5</v>
      </c>
      <c r="AM41" s="22" t="s">
        <v>2436</v>
      </c>
      <c r="AN41" s="32">
        <v>4.5</v>
      </c>
      <c r="AO41" s="29" t="s">
        <v>2437</v>
      </c>
      <c r="AP41" s="51">
        <v>5.0</v>
      </c>
      <c r="AQ41" s="29" t="s">
        <v>2438</v>
      </c>
      <c r="AR41" s="51">
        <v>5.0</v>
      </c>
      <c r="AS41" s="29" t="s">
        <v>2439</v>
      </c>
      <c r="AT41" s="51">
        <v>5.5</v>
      </c>
      <c r="AU41" s="29" t="s">
        <v>2440</v>
      </c>
      <c r="AV41" s="34">
        <f t="shared" si="1"/>
        <v>5</v>
      </c>
      <c r="AW41" s="43" t="s">
        <v>2441</v>
      </c>
      <c r="AX41" s="29" t="s">
        <v>2442</v>
      </c>
      <c r="AY41" s="29" t="s">
        <v>2443</v>
      </c>
      <c r="AZ41" s="29" t="s">
        <v>2444</v>
      </c>
      <c r="BA41" s="29" t="s">
        <v>2445</v>
      </c>
      <c r="BB41" s="29" t="s">
        <v>2446</v>
      </c>
      <c r="BC41" s="29" t="s">
        <v>2447</v>
      </c>
      <c r="BD41" s="29" t="s">
        <v>2448</v>
      </c>
      <c r="BE41" s="29" t="s">
        <v>2449</v>
      </c>
      <c r="BF41" s="29" t="s">
        <v>2450</v>
      </c>
      <c r="BG41" s="29" t="s">
        <v>2451</v>
      </c>
      <c r="BH41" s="29" t="s">
        <v>2452</v>
      </c>
      <c r="BI41" s="29" t="s">
        <v>2453</v>
      </c>
      <c r="BJ41" s="29" t="s">
        <v>2454</v>
      </c>
      <c r="BK41" s="29" t="s">
        <v>2455</v>
      </c>
      <c r="BL41" s="29" t="s">
        <v>2456</v>
      </c>
      <c r="BM41" s="29" t="s">
        <v>2457</v>
      </c>
      <c r="BN41" s="29" t="s">
        <v>2458</v>
      </c>
      <c r="BO41" s="29" t="s">
        <v>2459</v>
      </c>
      <c r="BP41" s="29" t="s">
        <v>2460</v>
      </c>
      <c r="BQ41" s="29" t="s">
        <v>2461</v>
      </c>
      <c r="BR41" s="29" t="s">
        <v>2462</v>
      </c>
      <c r="BS41" s="29" t="s">
        <v>2463</v>
      </c>
      <c r="BT41" s="29" t="s">
        <v>2464</v>
      </c>
      <c r="BU41" s="29" t="s">
        <v>2465</v>
      </c>
      <c r="BV41" s="29" t="s">
        <v>2466</v>
      </c>
      <c r="BW41" s="29" t="s">
        <v>2467</v>
      </c>
      <c r="BX41" s="22" t="s">
        <v>144</v>
      </c>
      <c r="BY41" s="22" t="s">
        <v>2468</v>
      </c>
      <c r="BZ41" s="29" t="str">
        <f>IFERROR(__xludf.DUMMYFUNCTION("TEXTJOIN("", "", TRUE,
  IF(AND(AL41&gt;=9, AN41&gt;=8, AP41&gt;=7, AT41&gt;=8), ""Gold Standard"", """"),
  IF(OR(
      AV41&gt;=7.5,
      AND(AL41&gt;=7, AN41&gt;=7, AP41&gt;=6, AT41&gt;=8)
    ), ""BIFL Approved"", """"),
  IF(AN41&gt;=8.5, ""Repair Friendly"", """"),
  IF(OR(AP4"&amp;"1=10, REGEXMATCH(AU41, ""Lifetime Guarantee"")), ""Lifetime Warranty"", """"),
  IF(AT41&gt;=8.5, ""Crowd Favorite"", """"),
  IF(AR41&gt;=8, ""Eco Hero"", """"),
  IF(AND(AV41&gt;=10, AL41&gt;=8, AT41&gt;=8), ""Legacy Product"", """")
)"),"")</f>
        <v/>
      </c>
      <c r="CA41" s="29" t="s">
        <v>146</v>
      </c>
      <c r="CB41" s="29" t="s">
        <v>147</v>
      </c>
      <c r="CC41" s="44" t="s">
        <v>2469</v>
      </c>
      <c r="CD41" s="29" t="s">
        <v>2470</v>
      </c>
      <c r="CE41" s="29">
        <f t="shared" si="8"/>
        <v>3517</v>
      </c>
      <c r="CF41" s="29" t="s">
        <v>2471</v>
      </c>
      <c r="CG41" s="31" t="s">
        <v>2472</v>
      </c>
      <c r="CH41" s="28"/>
      <c r="CI41" s="28"/>
      <c r="CJ41" s="28"/>
      <c r="CK41" s="28"/>
    </row>
    <row r="42" ht="27.0" customHeight="1">
      <c r="A42" s="37" t="s">
        <v>2473</v>
      </c>
      <c r="B42" s="38" t="s">
        <v>2474</v>
      </c>
      <c r="C42" s="20" t="s">
        <v>2475</v>
      </c>
      <c r="D42" s="40" t="s">
        <v>2476</v>
      </c>
      <c r="E42" s="67" t="s">
        <v>2477</v>
      </c>
      <c r="F42" s="22" t="s">
        <v>90</v>
      </c>
      <c r="G42" s="22" t="s">
        <v>91</v>
      </c>
      <c r="H42" s="22" t="s">
        <v>92</v>
      </c>
      <c r="I42" s="22"/>
      <c r="J42" s="23"/>
      <c r="K42" s="20" t="s">
        <v>2478</v>
      </c>
      <c r="L42" s="25" t="s">
        <v>2479</v>
      </c>
      <c r="M42" s="25" t="s">
        <v>2480</v>
      </c>
      <c r="N42" s="25" t="s">
        <v>2481</v>
      </c>
      <c r="O42" s="25" t="s">
        <v>2482</v>
      </c>
      <c r="P42" s="25" t="s">
        <v>2483</v>
      </c>
      <c r="Q42" s="25" t="s">
        <v>2484</v>
      </c>
      <c r="R42" s="25" t="s">
        <v>2485</v>
      </c>
      <c r="S42" s="29" t="s">
        <v>2486</v>
      </c>
      <c r="T42" s="41">
        <v>17.95</v>
      </c>
      <c r="U42" s="28"/>
      <c r="V42" s="29">
        <v>4.7</v>
      </c>
      <c r="W42" s="30">
        <v>391.0</v>
      </c>
      <c r="X42" s="28"/>
      <c r="Y42" s="29" t="s">
        <v>165</v>
      </c>
      <c r="Z42" s="30" t="b">
        <v>0</v>
      </c>
      <c r="AA42" s="29" t="s">
        <v>2487</v>
      </c>
      <c r="AB42" s="29" t="s">
        <v>2488</v>
      </c>
      <c r="AC42" s="28"/>
      <c r="AD42" s="28"/>
      <c r="AE42" s="29" t="s">
        <v>2489</v>
      </c>
      <c r="AF42" s="28"/>
      <c r="AG42" s="29" t="s">
        <v>2490</v>
      </c>
      <c r="AH42" s="29" t="s">
        <v>2491</v>
      </c>
      <c r="AI42" s="29" t="s">
        <v>2492</v>
      </c>
      <c r="AJ42" s="29" t="s">
        <v>2493</v>
      </c>
      <c r="AK42" s="31" t="s">
        <v>2494</v>
      </c>
      <c r="AL42" s="32">
        <v>7.5</v>
      </c>
      <c r="AM42" s="29" t="s">
        <v>2495</v>
      </c>
      <c r="AN42" s="32">
        <v>2.5</v>
      </c>
      <c r="AO42" s="29" t="s">
        <v>2496</v>
      </c>
      <c r="AP42" s="51">
        <v>5.0</v>
      </c>
      <c r="AQ42" s="22" t="s">
        <v>2497</v>
      </c>
      <c r="AR42" s="51">
        <v>5.0</v>
      </c>
      <c r="AS42" s="29" t="s">
        <v>2498</v>
      </c>
      <c r="AT42" s="51">
        <v>7.5</v>
      </c>
      <c r="AU42" s="29" t="s">
        <v>2499</v>
      </c>
      <c r="AV42" s="34">
        <f t="shared" si="1"/>
        <v>6</v>
      </c>
      <c r="AW42" s="43" t="s">
        <v>2500</v>
      </c>
      <c r="AX42" s="29" t="s">
        <v>2501</v>
      </c>
      <c r="AY42" s="29" t="s">
        <v>2502</v>
      </c>
      <c r="AZ42" s="29" t="s">
        <v>2503</v>
      </c>
      <c r="BA42" s="29" t="s">
        <v>2504</v>
      </c>
      <c r="BB42" s="29" t="s">
        <v>2505</v>
      </c>
      <c r="BC42" s="29" t="s">
        <v>2506</v>
      </c>
      <c r="BD42" s="29" t="s">
        <v>2507</v>
      </c>
      <c r="BE42" s="29" t="s">
        <v>2508</v>
      </c>
      <c r="BF42" s="29" t="s">
        <v>2509</v>
      </c>
      <c r="BG42" s="29" t="s">
        <v>2510</v>
      </c>
      <c r="BH42" s="29" t="s">
        <v>2511</v>
      </c>
      <c r="BI42" s="29" t="s">
        <v>2512</v>
      </c>
      <c r="BJ42" s="29" t="s">
        <v>2513</v>
      </c>
      <c r="BK42" s="29" t="s">
        <v>2514</v>
      </c>
      <c r="BL42" s="29" t="s">
        <v>2515</v>
      </c>
      <c r="BM42" s="29" t="s">
        <v>2516</v>
      </c>
      <c r="BN42" s="29" t="s">
        <v>2517</v>
      </c>
      <c r="BO42" s="29" t="s">
        <v>2518</v>
      </c>
      <c r="BP42" s="29" t="s">
        <v>2519</v>
      </c>
      <c r="BQ42" s="29" t="s">
        <v>2520</v>
      </c>
      <c r="BR42" s="29" t="s">
        <v>2521</v>
      </c>
      <c r="BS42" s="29" t="s">
        <v>2522</v>
      </c>
      <c r="BT42" s="29" t="s">
        <v>2523</v>
      </c>
      <c r="BU42" s="29" t="s">
        <v>2524</v>
      </c>
      <c r="BV42" s="29" t="s">
        <v>2525</v>
      </c>
      <c r="BW42" s="29" t="s">
        <v>2526</v>
      </c>
      <c r="BX42" s="22" t="s">
        <v>331</v>
      </c>
      <c r="BY42" s="22" t="s">
        <v>2527</v>
      </c>
      <c r="BZ42" s="29" t="str">
        <f>IFERROR(__xludf.DUMMYFUNCTION("TEXTJOIN("", "", TRUE,
  IF(AND(AL42&gt;=9, AN42&gt;=8, AP42&gt;=7, AT42&gt;=8), ""Gold Standard"", """"),
  IF(OR(
      AV42&gt;=7.5,
      AND(AL42&gt;=7, AN42&gt;=7, AP42&gt;=6, AT42&gt;=8)
    ), ""BIFL Approved"", """"),
  IF(AN42&gt;=8.5, ""Repair Friendly"", """"),
  IF(OR(AP4"&amp;"2=10, REGEXMATCH(AU42, ""Lifetime Guarantee"")), ""Lifetime Warranty"", """"),
  IF(AT42&gt;=8.5, ""Crowd Favorite"", """"),
  IF(AR42&gt;=8, ""Eco Hero"", """"),
  IF(AND(AV42&gt;=10, AL42&gt;=8, AT42&gt;=8), ""Legacy Product"", """")
)"),"")</f>
        <v/>
      </c>
      <c r="CA42" s="29" t="s">
        <v>971</v>
      </c>
      <c r="CB42" s="29" t="s">
        <v>972</v>
      </c>
      <c r="CC42" s="44" t="s">
        <v>2528</v>
      </c>
      <c r="CD42" s="29" t="s">
        <v>2529</v>
      </c>
      <c r="CE42" s="29">
        <f t="shared" si="8"/>
        <v>197</v>
      </c>
      <c r="CF42" s="29" t="s">
        <v>2530</v>
      </c>
      <c r="CG42" s="31" t="s">
        <v>2531</v>
      </c>
      <c r="CH42" s="28"/>
      <c r="CI42" s="28"/>
      <c r="CJ42" s="28"/>
      <c r="CK42" s="28"/>
    </row>
    <row r="43" ht="27.0" customHeight="1">
      <c r="A43" s="37" t="s">
        <v>2532</v>
      </c>
      <c r="B43" s="38" t="s">
        <v>2533</v>
      </c>
      <c r="C43" s="20" t="s">
        <v>2534</v>
      </c>
      <c r="D43" s="20" t="s">
        <v>2535</v>
      </c>
      <c r="E43" s="67" t="s">
        <v>2536</v>
      </c>
      <c r="F43" s="22" t="s">
        <v>90</v>
      </c>
      <c r="G43" s="22" t="s">
        <v>91</v>
      </c>
      <c r="H43" s="22" t="s">
        <v>92</v>
      </c>
      <c r="I43" s="22"/>
      <c r="J43" s="23"/>
      <c r="K43" s="20" t="s">
        <v>2537</v>
      </c>
      <c r="L43" s="25" t="s">
        <v>2538</v>
      </c>
      <c r="M43" s="25" t="s">
        <v>2539</v>
      </c>
      <c r="N43" s="25" t="s">
        <v>2540</v>
      </c>
      <c r="O43" s="25" t="s">
        <v>2541</v>
      </c>
      <c r="P43" s="25" t="s">
        <v>2542</v>
      </c>
      <c r="Q43" s="25" t="s">
        <v>2543</v>
      </c>
      <c r="R43" s="25" t="s">
        <v>2544</v>
      </c>
      <c r="S43" s="29" t="s">
        <v>2545</v>
      </c>
      <c r="T43" s="27">
        <v>29.99</v>
      </c>
      <c r="U43" s="28"/>
      <c r="V43" s="29">
        <v>4.8</v>
      </c>
      <c r="W43" s="30">
        <v>3517.0</v>
      </c>
      <c r="X43" s="28"/>
      <c r="Y43" s="28"/>
      <c r="Z43" s="30" t="b">
        <v>0</v>
      </c>
      <c r="AA43" s="29" t="s">
        <v>2546</v>
      </c>
      <c r="AB43" s="29" t="s">
        <v>2547</v>
      </c>
      <c r="AC43" s="28"/>
      <c r="AD43" s="28"/>
      <c r="AE43" s="29" t="s">
        <v>2548</v>
      </c>
      <c r="AF43" s="28"/>
      <c r="AG43" s="29" t="s">
        <v>2549</v>
      </c>
      <c r="AH43" s="29" t="s">
        <v>2550</v>
      </c>
      <c r="AI43" s="29" t="s">
        <v>2551</v>
      </c>
      <c r="AJ43" s="29" t="s">
        <v>2552</v>
      </c>
      <c r="AK43" s="31" t="s">
        <v>2553</v>
      </c>
      <c r="AL43" s="32">
        <v>8.5</v>
      </c>
      <c r="AM43" s="29" t="s">
        <v>2554</v>
      </c>
      <c r="AN43" s="32">
        <v>2.0</v>
      </c>
      <c r="AO43" s="29" t="s">
        <v>2555</v>
      </c>
      <c r="AP43" s="51">
        <v>5.0</v>
      </c>
      <c r="AQ43" s="29" t="s">
        <v>2556</v>
      </c>
      <c r="AR43" s="51">
        <v>7.5</v>
      </c>
      <c r="AS43" s="29" t="s">
        <v>2557</v>
      </c>
      <c r="AT43" s="51">
        <v>8.5</v>
      </c>
      <c r="AU43" s="29" t="s">
        <v>2558</v>
      </c>
      <c r="AV43" s="34">
        <f t="shared" si="1"/>
        <v>6.5</v>
      </c>
      <c r="AW43" s="43" t="s">
        <v>2559</v>
      </c>
      <c r="AX43" s="29" t="s">
        <v>2560</v>
      </c>
      <c r="AY43" s="29" t="s">
        <v>2561</v>
      </c>
      <c r="AZ43" s="29" t="s">
        <v>2562</v>
      </c>
      <c r="BA43" s="29" t="s">
        <v>2563</v>
      </c>
      <c r="BB43" s="29" t="s">
        <v>2564</v>
      </c>
      <c r="BC43" s="29" t="s">
        <v>2565</v>
      </c>
      <c r="BD43" s="29" t="s">
        <v>2566</v>
      </c>
      <c r="BE43" s="29" t="s">
        <v>2567</v>
      </c>
      <c r="BF43" s="29" t="s">
        <v>2568</v>
      </c>
      <c r="BG43" s="29" t="s">
        <v>2569</v>
      </c>
      <c r="BH43" s="29" t="s">
        <v>2570</v>
      </c>
      <c r="BI43" s="29" t="s">
        <v>2571</v>
      </c>
      <c r="BJ43" s="29" t="s">
        <v>2572</v>
      </c>
      <c r="BK43" s="29" t="s">
        <v>2573</v>
      </c>
      <c r="BL43" s="29" t="s">
        <v>2574</v>
      </c>
      <c r="BM43" s="29" t="s">
        <v>2575</v>
      </c>
      <c r="BN43" s="29" t="s">
        <v>2576</v>
      </c>
      <c r="BO43" s="29" t="s">
        <v>2577</v>
      </c>
      <c r="BP43" s="29" t="s">
        <v>2578</v>
      </c>
      <c r="BQ43" s="29" t="s">
        <v>2579</v>
      </c>
      <c r="BR43" s="29" t="s">
        <v>2580</v>
      </c>
      <c r="BS43" s="29" t="s">
        <v>2581</v>
      </c>
      <c r="BT43" s="29" t="s">
        <v>2582</v>
      </c>
      <c r="BU43" s="29" t="s">
        <v>2583</v>
      </c>
      <c r="BV43" s="29" t="s">
        <v>2584</v>
      </c>
      <c r="BW43" s="29" t="s">
        <v>2585</v>
      </c>
      <c r="BX43" s="22" t="s">
        <v>207</v>
      </c>
      <c r="BY43" s="22" t="s">
        <v>2586</v>
      </c>
      <c r="BZ43" s="29" t="str">
        <f>IFERROR(__xludf.DUMMYFUNCTION("TEXTJOIN("", "", TRUE,
  IF(AND(AL43&gt;=9, AN43&gt;=8, AP43&gt;=7, AT43&gt;=8), ""Gold Standard"", """"),
  IF(OR(
      AV43&gt;=7.5,
      AND(AL43&gt;=7, AN43&gt;=7, AP43&gt;=6, AT43&gt;=8)
    ), ""BIFL Approved"", """"),
  IF(AN43&gt;=8.5, ""Repair Friendly"", """"),
  IF(OR(AP4"&amp;"3=10, REGEXMATCH(AU43, ""Lifetime Guarantee"")), ""Lifetime Warranty"", """"),
  IF(AT43&gt;=8.5, ""Crowd Favorite"", """"),
  IF(AR43&gt;=8, ""Eco Hero"", """"),
  IF(AND(AV43&gt;=10, AL43&gt;=8, AT43&gt;=8), ""Legacy Product"", """")
)"),"Crowd Favorite")</f>
        <v>Crowd Favorite</v>
      </c>
      <c r="CA43" s="29" t="s">
        <v>146</v>
      </c>
      <c r="CB43" s="29" t="s">
        <v>147</v>
      </c>
      <c r="CC43" s="44" t="s">
        <v>2587</v>
      </c>
      <c r="CD43" s="29" t="s">
        <v>2588</v>
      </c>
      <c r="CE43" s="29">
        <f t="shared" si="8"/>
        <v>1929</v>
      </c>
      <c r="CF43" s="29" t="s">
        <v>2589</v>
      </c>
      <c r="CG43" s="31" t="s">
        <v>2590</v>
      </c>
      <c r="CH43" s="28"/>
      <c r="CI43" s="28"/>
      <c r="CJ43" s="28"/>
      <c r="CK43" s="28"/>
    </row>
    <row r="44" ht="27.0" customHeight="1">
      <c r="A44" s="37" t="s">
        <v>2591</v>
      </c>
      <c r="B44" s="38" t="s">
        <v>2592</v>
      </c>
      <c r="C44" s="20" t="s">
        <v>2593</v>
      </c>
      <c r="D44" s="40" t="s">
        <v>2594</v>
      </c>
      <c r="E44" s="66" t="s">
        <v>2595</v>
      </c>
      <c r="F44" s="22" t="s">
        <v>90</v>
      </c>
      <c r="G44" s="22" t="s">
        <v>91</v>
      </c>
      <c r="H44" s="22" t="s">
        <v>92</v>
      </c>
      <c r="I44" s="22"/>
      <c r="J44" s="23"/>
      <c r="K44" s="20" t="s">
        <v>2596</v>
      </c>
      <c r="L44" s="25" t="s">
        <v>2597</v>
      </c>
      <c r="M44" s="25" t="s">
        <v>2598</v>
      </c>
      <c r="N44" s="25" t="s">
        <v>2599</v>
      </c>
      <c r="O44" s="25" t="s">
        <v>2600</v>
      </c>
      <c r="P44" s="25" t="s">
        <v>2601</v>
      </c>
      <c r="Q44" s="25" t="s">
        <v>2602</v>
      </c>
      <c r="R44" s="25" t="s">
        <v>2603</v>
      </c>
      <c r="S44" s="29" t="s">
        <v>2604</v>
      </c>
      <c r="T44" s="41">
        <v>160.0</v>
      </c>
      <c r="U44" s="42">
        <v>170.0</v>
      </c>
      <c r="V44" s="29">
        <v>4.7</v>
      </c>
      <c r="W44" s="30">
        <v>197.0</v>
      </c>
      <c r="X44" s="28"/>
      <c r="Y44" s="29" t="s">
        <v>289</v>
      </c>
      <c r="Z44" s="30" t="b">
        <v>0</v>
      </c>
      <c r="AA44" s="29" t="s">
        <v>2605</v>
      </c>
      <c r="AB44" s="29" t="s">
        <v>2606</v>
      </c>
      <c r="AC44" s="29" t="s">
        <v>2607</v>
      </c>
      <c r="AD44" s="29" t="s">
        <v>2608</v>
      </c>
      <c r="AE44" s="28"/>
      <c r="AF44" s="28"/>
      <c r="AG44" s="29" t="s">
        <v>2609</v>
      </c>
      <c r="AH44" s="29" t="s">
        <v>2610</v>
      </c>
      <c r="AI44" s="29" t="s">
        <v>2611</v>
      </c>
      <c r="AJ44" s="29" t="s">
        <v>2612</v>
      </c>
      <c r="AK44" s="31" t="s">
        <v>2613</v>
      </c>
      <c r="AL44" s="32">
        <v>8.5</v>
      </c>
      <c r="AM44" s="29" t="s">
        <v>2614</v>
      </c>
      <c r="AN44" s="32">
        <v>3.0</v>
      </c>
      <c r="AO44" s="29" t="s">
        <v>2615</v>
      </c>
      <c r="AP44" s="51">
        <v>8.5</v>
      </c>
      <c r="AQ44" s="29" t="s">
        <v>2616</v>
      </c>
      <c r="AR44" s="51">
        <v>5.0</v>
      </c>
      <c r="AS44" s="29" t="s">
        <v>2617</v>
      </c>
      <c r="AT44" s="51">
        <v>7.5</v>
      </c>
      <c r="AU44" s="29" t="s">
        <v>2618</v>
      </c>
      <c r="AV44" s="34">
        <f t="shared" si="1"/>
        <v>7</v>
      </c>
      <c r="AW44" s="43" t="s">
        <v>2619</v>
      </c>
      <c r="AX44" s="29" t="s">
        <v>2620</v>
      </c>
      <c r="AY44" s="29" t="s">
        <v>2621</v>
      </c>
      <c r="AZ44" s="29" t="s">
        <v>2622</v>
      </c>
      <c r="BA44" s="29" t="s">
        <v>2623</v>
      </c>
      <c r="BB44" s="29" t="s">
        <v>2624</v>
      </c>
      <c r="BC44" s="29" t="s">
        <v>2625</v>
      </c>
      <c r="BD44" s="29" t="s">
        <v>2626</v>
      </c>
      <c r="BE44" s="29" t="s">
        <v>2627</v>
      </c>
      <c r="BF44" s="29" t="s">
        <v>2628</v>
      </c>
      <c r="BG44" s="29" t="s">
        <v>2629</v>
      </c>
      <c r="BH44" s="29" t="s">
        <v>2630</v>
      </c>
      <c r="BI44" s="29" t="s">
        <v>2631</v>
      </c>
      <c r="BJ44" s="29" t="s">
        <v>2632</v>
      </c>
      <c r="BK44" s="29" t="s">
        <v>2633</v>
      </c>
      <c r="BL44" s="29" t="s">
        <v>2634</v>
      </c>
      <c r="BM44" s="29" t="s">
        <v>2635</v>
      </c>
      <c r="BN44" s="29" t="s">
        <v>2636</v>
      </c>
      <c r="BO44" s="29" t="s">
        <v>2637</v>
      </c>
      <c r="BP44" s="29" t="s">
        <v>2638</v>
      </c>
      <c r="BQ44" s="29" t="s">
        <v>2639</v>
      </c>
      <c r="BR44" s="29" t="s">
        <v>2640</v>
      </c>
      <c r="BS44" s="29" t="s">
        <v>2641</v>
      </c>
      <c r="BT44" s="29" t="s">
        <v>2642</v>
      </c>
      <c r="BU44" s="29" t="s">
        <v>2643</v>
      </c>
      <c r="BV44" s="29" t="s">
        <v>2644</v>
      </c>
      <c r="BW44" s="29" t="s">
        <v>2645</v>
      </c>
      <c r="BX44" s="22" t="s">
        <v>331</v>
      </c>
      <c r="BY44" s="22" t="s">
        <v>2646</v>
      </c>
      <c r="BZ44" s="29" t="str">
        <f>IFERROR(__xludf.DUMMYFUNCTION("TEXTJOIN("", "", TRUE,
  IF(AND(AL44&gt;=9, AN44&gt;=8, AP44&gt;=7, AT44&gt;=8), ""Gold Standard"", """"),
  IF(OR(
      AV44&gt;=7.5,
      AND(AL44&gt;=7, AN44&gt;=7, AP44&gt;=6, AT44&gt;=8)
    ), ""BIFL Approved"", """"),
  IF(AN44&gt;=8.5, ""Repair Friendly"", """"),
  IF(OR(AP4"&amp;"4=10, REGEXMATCH(AU44, ""Lifetime Guarantee"")), ""Lifetime Warranty"", """"),
  IF(AT44&gt;=8.5, ""Crowd Favorite"", """"),
  IF(AR44&gt;=8, ""Eco Hero"", """"),
  IF(AND(AV44&gt;=10, AL44&gt;=8, AT44&gt;=8), ""Legacy Product"", """")
)"),"")</f>
        <v/>
      </c>
      <c r="CA44" s="29" t="s">
        <v>971</v>
      </c>
      <c r="CB44" s="29" t="s">
        <v>972</v>
      </c>
      <c r="CC44" s="44" t="s">
        <v>2647</v>
      </c>
      <c r="CD44" s="29" t="s">
        <v>2648</v>
      </c>
      <c r="CE44" s="29">
        <f t="shared" si="8"/>
        <v>4102</v>
      </c>
      <c r="CF44" s="29" t="s">
        <v>2649</v>
      </c>
      <c r="CG44" s="31" t="s">
        <v>2650</v>
      </c>
      <c r="CH44" s="28"/>
      <c r="CI44" s="28"/>
      <c r="CJ44" s="28"/>
      <c r="CK44" s="28"/>
    </row>
    <row r="45" ht="27.0" customHeight="1">
      <c r="A45" s="37" t="s">
        <v>2651</v>
      </c>
      <c r="B45" s="38" t="s">
        <v>2652</v>
      </c>
      <c r="C45" s="20" t="s">
        <v>2653</v>
      </c>
      <c r="D45" s="20" t="s">
        <v>2654</v>
      </c>
      <c r="E45" s="66" t="s">
        <v>2655</v>
      </c>
      <c r="F45" s="22" t="s">
        <v>90</v>
      </c>
      <c r="G45" s="22" t="s">
        <v>91</v>
      </c>
      <c r="H45" s="22" t="s">
        <v>92</v>
      </c>
      <c r="I45" s="22"/>
      <c r="J45" s="23"/>
      <c r="K45" s="20" t="s">
        <v>2656</v>
      </c>
      <c r="L45" s="25" t="s">
        <v>2657</v>
      </c>
      <c r="M45" s="25" t="s">
        <v>2658</v>
      </c>
      <c r="N45" s="25" t="s">
        <v>2659</v>
      </c>
      <c r="O45" s="25" t="s">
        <v>2660</v>
      </c>
      <c r="P45" s="25" t="s">
        <v>2661</v>
      </c>
      <c r="Q45" s="25" t="s">
        <v>2662</v>
      </c>
      <c r="R45" s="25" t="s">
        <v>2663</v>
      </c>
      <c r="S45" s="29" t="s">
        <v>2664</v>
      </c>
      <c r="T45" s="41">
        <v>70.67</v>
      </c>
      <c r="U45" s="28"/>
      <c r="V45" s="29">
        <v>4.1</v>
      </c>
      <c r="W45" s="30">
        <v>1929.0</v>
      </c>
      <c r="X45" s="28"/>
      <c r="Y45" s="29" t="s">
        <v>2665</v>
      </c>
      <c r="Z45" s="30" t="b">
        <v>0</v>
      </c>
      <c r="AA45" s="29" t="s">
        <v>2666</v>
      </c>
      <c r="AB45" s="29" t="s">
        <v>2667</v>
      </c>
      <c r="AC45" s="29" t="s">
        <v>2668</v>
      </c>
      <c r="AD45" s="29" t="s">
        <v>2669</v>
      </c>
      <c r="AE45" s="29" t="s">
        <v>2670</v>
      </c>
      <c r="AF45" s="28"/>
      <c r="AG45" s="29" t="s">
        <v>2671</v>
      </c>
      <c r="AH45" s="29" t="s">
        <v>2672</v>
      </c>
      <c r="AI45" s="29" t="s">
        <v>2673</v>
      </c>
      <c r="AJ45" s="29" t="s">
        <v>2674</v>
      </c>
      <c r="AK45" s="31" t="s">
        <v>2675</v>
      </c>
      <c r="AL45" s="32">
        <v>5.5</v>
      </c>
      <c r="AM45" s="29" t="s">
        <v>2676</v>
      </c>
      <c r="AN45" s="32">
        <v>3.5</v>
      </c>
      <c r="AO45" s="22" t="s">
        <v>2677</v>
      </c>
      <c r="AP45" s="51">
        <v>5.5</v>
      </c>
      <c r="AQ45" s="29" t="s">
        <v>2678</v>
      </c>
      <c r="AR45" s="51">
        <v>5.0</v>
      </c>
      <c r="AS45" s="29" t="s">
        <v>2679</v>
      </c>
      <c r="AT45" s="51">
        <v>5.0</v>
      </c>
      <c r="AU45" s="29" t="s">
        <v>2680</v>
      </c>
      <c r="AV45" s="34">
        <f t="shared" si="1"/>
        <v>5</v>
      </c>
      <c r="AW45" s="43" t="s">
        <v>2681</v>
      </c>
      <c r="AX45" s="29" t="s">
        <v>2682</v>
      </c>
      <c r="AY45" s="29" t="s">
        <v>2683</v>
      </c>
      <c r="AZ45" s="29" t="s">
        <v>2684</v>
      </c>
      <c r="BA45" s="29" t="s">
        <v>2685</v>
      </c>
      <c r="BB45" s="29" t="s">
        <v>2686</v>
      </c>
      <c r="BC45" s="29" t="s">
        <v>2687</v>
      </c>
      <c r="BD45" s="29" t="s">
        <v>2688</v>
      </c>
      <c r="BE45" s="29" t="s">
        <v>2689</v>
      </c>
      <c r="BF45" s="29" t="s">
        <v>2690</v>
      </c>
      <c r="BG45" s="29" t="s">
        <v>2691</v>
      </c>
      <c r="BH45" s="29" t="s">
        <v>2692</v>
      </c>
      <c r="BI45" s="29" t="s">
        <v>2693</v>
      </c>
      <c r="BJ45" s="29" t="s">
        <v>2694</v>
      </c>
      <c r="BK45" s="29" t="s">
        <v>2695</v>
      </c>
      <c r="BL45" s="29" t="s">
        <v>2696</v>
      </c>
      <c r="BM45" s="29" t="s">
        <v>2697</v>
      </c>
      <c r="BN45" s="29" t="s">
        <v>2698</v>
      </c>
      <c r="BO45" s="29" t="s">
        <v>2699</v>
      </c>
      <c r="BP45" s="29" t="s">
        <v>2700</v>
      </c>
      <c r="BQ45" s="29" t="s">
        <v>2701</v>
      </c>
      <c r="BR45" s="29" t="s">
        <v>2702</v>
      </c>
      <c r="BS45" s="29" t="s">
        <v>2703</v>
      </c>
      <c r="BT45" s="29" t="s">
        <v>2704</v>
      </c>
      <c r="BU45" s="29" t="s">
        <v>2705</v>
      </c>
      <c r="BV45" s="29" t="s">
        <v>2706</v>
      </c>
      <c r="BW45" s="29" t="s">
        <v>2707</v>
      </c>
      <c r="BX45" s="22" t="s">
        <v>2708</v>
      </c>
      <c r="BY45" s="22" t="s">
        <v>2709</v>
      </c>
      <c r="BZ45" s="29" t="str">
        <f>IFERROR(__xludf.DUMMYFUNCTION("TEXTJOIN("", "", TRUE,
  IF(AND(AL45&gt;=9, AN45&gt;=8, AP45&gt;=7, AT45&gt;=8), ""Gold Standard"", """"),
  IF(OR(
      AV45&gt;=7.5,
      AND(AL45&gt;=7, AN45&gt;=7, AP45&gt;=6, AT45&gt;=8)
    ), ""BIFL Approved"", """"),
  IF(AN45&gt;=8.5, ""Repair Friendly"", """"),
  IF(OR(AP4"&amp;"5=10, REGEXMATCH(AU45, ""Lifetime Guarantee"")), ""Lifetime Warranty"", """"),
  IF(AT45&gt;=8.5, ""Crowd Favorite"", """"),
  IF(AR45&gt;=8, ""Eco Hero"", """"),
  IF(AND(AV45&gt;=10, AL45&gt;=8, AT45&gt;=8), ""Legacy Product"", """")
)"),"")</f>
        <v/>
      </c>
      <c r="CA45" s="29" t="s">
        <v>209</v>
      </c>
      <c r="CB45" s="29" t="s">
        <v>2290</v>
      </c>
      <c r="CC45" s="44" t="s">
        <v>2710</v>
      </c>
      <c r="CD45" s="29" t="s">
        <v>2711</v>
      </c>
      <c r="CE45" s="29">
        <f t="shared" si="8"/>
        <v>35416</v>
      </c>
      <c r="CF45" s="29" t="s">
        <v>2712</v>
      </c>
      <c r="CG45" s="31" t="s">
        <v>2713</v>
      </c>
      <c r="CH45" s="28"/>
      <c r="CI45" s="28"/>
      <c r="CJ45" s="28"/>
      <c r="CK45" s="28"/>
    </row>
    <row r="46" ht="27.0" customHeight="1">
      <c r="A46" s="37" t="s">
        <v>2714</v>
      </c>
      <c r="B46" s="38" t="s">
        <v>2715</v>
      </c>
      <c r="C46" s="20" t="s">
        <v>2716</v>
      </c>
      <c r="D46" s="20" t="s">
        <v>2717</v>
      </c>
      <c r="E46" s="66" t="s">
        <v>2718</v>
      </c>
      <c r="F46" s="22" t="s">
        <v>90</v>
      </c>
      <c r="G46" s="22" t="s">
        <v>91</v>
      </c>
      <c r="H46" s="22" t="s">
        <v>92</v>
      </c>
      <c r="I46" s="22"/>
      <c r="J46" s="23"/>
      <c r="K46" s="20" t="s">
        <v>2719</v>
      </c>
      <c r="L46" s="25" t="s">
        <v>2720</v>
      </c>
      <c r="M46" s="25" t="s">
        <v>2721</v>
      </c>
      <c r="N46" s="25" t="s">
        <v>2722</v>
      </c>
      <c r="O46" s="25" t="s">
        <v>2723</v>
      </c>
      <c r="P46" s="25" t="s">
        <v>2724</v>
      </c>
      <c r="Q46" s="25" t="s">
        <v>2725</v>
      </c>
      <c r="R46" s="59" t="s">
        <v>2726</v>
      </c>
      <c r="S46" s="29" t="s">
        <v>2727</v>
      </c>
      <c r="T46" s="41">
        <v>15.99</v>
      </c>
      <c r="U46" s="28"/>
      <c r="V46" s="29">
        <v>4.6</v>
      </c>
      <c r="W46" s="30">
        <v>4102.0</v>
      </c>
      <c r="X46" s="28"/>
      <c r="Y46" s="29" t="s">
        <v>165</v>
      </c>
      <c r="Z46" s="30" t="b">
        <v>0</v>
      </c>
      <c r="AA46" s="29" t="s">
        <v>2728</v>
      </c>
      <c r="AB46" s="29" t="s">
        <v>2729</v>
      </c>
      <c r="AC46" s="28"/>
      <c r="AD46" s="28"/>
      <c r="AE46" s="29" t="s">
        <v>2730</v>
      </c>
      <c r="AF46" s="28"/>
      <c r="AG46" s="29" t="s">
        <v>2731</v>
      </c>
      <c r="AH46" s="29" t="s">
        <v>2732</v>
      </c>
      <c r="AI46" s="29" t="s">
        <v>2733</v>
      </c>
      <c r="AJ46" s="29" t="s">
        <v>2734</v>
      </c>
      <c r="AK46" s="31" t="s">
        <v>2735</v>
      </c>
      <c r="AL46" s="32">
        <v>8.5</v>
      </c>
      <c r="AM46" s="29" t="s">
        <v>2736</v>
      </c>
      <c r="AN46" s="32">
        <v>1.5</v>
      </c>
      <c r="AO46" s="29" t="s">
        <v>2737</v>
      </c>
      <c r="AP46" s="51">
        <v>5.0</v>
      </c>
      <c r="AQ46" s="29" t="s">
        <v>2738</v>
      </c>
      <c r="AR46" s="51">
        <v>5.0</v>
      </c>
      <c r="AS46" s="29" t="s">
        <v>2739</v>
      </c>
      <c r="AT46" s="51">
        <v>8.0</v>
      </c>
      <c r="AU46" s="29" t="s">
        <v>2740</v>
      </c>
      <c r="AV46" s="34">
        <f t="shared" si="1"/>
        <v>6.5</v>
      </c>
      <c r="AW46" s="43" t="s">
        <v>2741</v>
      </c>
      <c r="AX46" s="29" t="s">
        <v>2742</v>
      </c>
      <c r="AY46" s="29" t="s">
        <v>2743</v>
      </c>
      <c r="AZ46" s="29" t="s">
        <v>2744</v>
      </c>
      <c r="BA46" s="29" t="s">
        <v>2745</v>
      </c>
      <c r="BB46" s="29" t="s">
        <v>2746</v>
      </c>
      <c r="BC46" s="29" t="s">
        <v>2747</v>
      </c>
      <c r="BD46" s="29" t="s">
        <v>2748</v>
      </c>
      <c r="BE46" s="29" t="s">
        <v>2749</v>
      </c>
      <c r="BF46" s="29" t="s">
        <v>2750</v>
      </c>
      <c r="BG46" s="29" t="s">
        <v>2751</v>
      </c>
      <c r="BH46" s="29" t="s">
        <v>2752</v>
      </c>
      <c r="BI46" s="29" t="s">
        <v>2753</v>
      </c>
      <c r="BJ46" s="29" t="s">
        <v>2754</v>
      </c>
      <c r="BK46" s="29" t="s">
        <v>2755</v>
      </c>
      <c r="BL46" s="29" t="s">
        <v>2756</v>
      </c>
      <c r="BM46" s="29" t="s">
        <v>2757</v>
      </c>
      <c r="BN46" s="29" t="s">
        <v>2758</v>
      </c>
      <c r="BO46" s="29" t="s">
        <v>2759</v>
      </c>
      <c r="BP46" s="29" t="s">
        <v>2760</v>
      </c>
      <c r="BQ46" s="29" t="s">
        <v>2761</v>
      </c>
      <c r="BR46" s="29" t="s">
        <v>2762</v>
      </c>
      <c r="BS46" s="29" t="s">
        <v>2763</v>
      </c>
      <c r="BT46" s="29" t="s">
        <v>2764</v>
      </c>
      <c r="BU46" s="29" t="s">
        <v>2765</v>
      </c>
      <c r="BV46" s="29" t="s">
        <v>2766</v>
      </c>
      <c r="BW46" s="29" t="s">
        <v>2767</v>
      </c>
      <c r="BX46" s="22" t="s">
        <v>207</v>
      </c>
      <c r="BY46" s="22" t="s">
        <v>1269</v>
      </c>
      <c r="BZ46" s="29" t="str">
        <f>IFERROR(__xludf.DUMMYFUNCTION("TEXTJOIN("", "", TRUE,
  IF(AND(AL46&gt;=9, AN46&gt;=8, AP46&gt;=7, AT46&gt;=8), ""Gold Standard"", """"),
  IF(OR(
      AV46&gt;=7.5,
      AND(AL46&gt;=7, AN46&gt;=7, AP46&gt;=6, AT46&gt;=8)
    ), ""BIFL Approved"", """"),
  IF(AN46&gt;=8.5, ""Repair Friendly"", """"),
  IF(OR(AP4"&amp;"6=10, REGEXMATCH(AU46, ""Lifetime Guarantee"")), ""Lifetime Warranty"", """"),
  IF(AT46&gt;=8.5, ""Crowd Favorite"", """"),
  IF(AR46&gt;=8, ""Eco Hero"", """"),
  IF(AND(AV46&gt;=10, AL46&gt;=8, AT46&gt;=8), ""Legacy Product"", """")
)"),"")</f>
        <v/>
      </c>
      <c r="CA46" s="29" t="s">
        <v>971</v>
      </c>
      <c r="CB46" s="29" t="s">
        <v>2768</v>
      </c>
      <c r="CC46" s="44" t="s">
        <v>2769</v>
      </c>
      <c r="CD46" s="29" t="s">
        <v>2770</v>
      </c>
      <c r="CE46" s="29">
        <f t="shared" si="8"/>
        <v>4626</v>
      </c>
      <c r="CF46" s="29" t="s">
        <v>2771</v>
      </c>
      <c r="CG46" s="31" t="s">
        <v>2772</v>
      </c>
      <c r="CH46" s="28"/>
      <c r="CI46" s="28"/>
      <c r="CJ46" s="28"/>
      <c r="CK46" s="28"/>
    </row>
    <row r="47" ht="27.0" customHeight="1">
      <c r="A47" s="37" t="s">
        <v>2773</v>
      </c>
      <c r="B47" s="38" t="s">
        <v>2774</v>
      </c>
      <c r="C47" s="20" t="s">
        <v>2775</v>
      </c>
      <c r="D47" s="20" t="s">
        <v>2776</v>
      </c>
      <c r="E47" s="67" t="s">
        <v>2777</v>
      </c>
      <c r="F47" s="22" t="s">
        <v>90</v>
      </c>
      <c r="G47" s="22" t="s">
        <v>91</v>
      </c>
      <c r="H47" s="22" t="s">
        <v>92</v>
      </c>
      <c r="I47" s="22"/>
      <c r="J47" s="23"/>
      <c r="K47" s="20" t="s">
        <v>2778</v>
      </c>
      <c r="L47" s="25" t="s">
        <v>2779</v>
      </c>
      <c r="M47" s="25" t="s">
        <v>2780</v>
      </c>
      <c r="N47" s="25" t="s">
        <v>2781</v>
      </c>
      <c r="O47" s="25" t="s">
        <v>2782</v>
      </c>
      <c r="P47" s="25" t="s">
        <v>2783</v>
      </c>
      <c r="Q47" s="25" t="s">
        <v>2784</v>
      </c>
      <c r="R47" s="25" t="s">
        <v>2785</v>
      </c>
      <c r="S47" s="29" t="s">
        <v>2786</v>
      </c>
      <c r="T47" s="41">
        <v>9.99</v>
      </c>
      <c r="U47" s="42">
        <v>14.99</v>
      </c>
      <c r="V47" s="22">
        <v>4.5</v>
      </c>
      <c r="W47" s="30">
        <v>35416.0</v>
      </c>
      <c r="X47" s="29" t="s">
        <v>2787</v>
      </c>
      <c r="Y47" s="29" t="s">
        <v>165</v>
      </c>
      <c r="Z47" s="30" t="b">
        <v>0</v>
      </c>
      <c r="AA47" s="29" t="s">
        <v>2788</v>
      </c>
      <c r="AB47" s="29" t="s">
        <v>2789</v>
      </c>
      <c r="AC47" s="28"/>
      <c r="AD47" s="28"/>
      <c r="AE47" s="29" t="s">
        <v>2790</v>
      </c>
      <c r="AF47" s="28"/>
      <c r="AG47" s="29" t="s">
        <v>2791</v>
      </c>
      <c r="AH47" s="29" t="s">
        <v>2792</v>
      </c>
      <c r="AI47" s="29" t="s">
        <v>2793</v>
      </c>
      <c r="AJ47" s="29" t="s">
        <v>2794</v>
      </c>
      <c r="AK47" s="31" t="s">
        <v>2795</v>
      </c>
      <c r="AL47" s="32">
        <v>7.5</v>
      </c>
      <c r="AM47" s="29" t="s">
        <v>2796</v>
      </c>
      <c r="AN47" s="32">
        <v>2.0</v>
      </c>
      <c r="AO47" s="29" t="s">
        <v>2797</v>
      </c>
      <c r="AP47" s="51">
        <v>7.0</v>
      </c>
      <c r="AQ47" s="29" t="s">
        <v>2798</v>
      </c>
      <c r="AR47" s="51">
        <v>5.0</v>
      </c>
      <c r="AS47" s="29" t="s">
        <v>2799</v>
      </c>
      <c r="AT47" s="51">
        <v>7.5</v>
      </c>
      <c r="AU47" s="29" t="s">
        <v>2800</v>
      </c>
      <c r="AV47" s="34">
        <f t="shared" si="1"/>
        <v>6.5</v>
      </c>
      <c r="AW47" s="43" t="s">
        <v>2801</v>
      </c>
      <c r="AX47" s="29" t="s">
        <v>2802</v>
      </c>
      <c r="AY47" s="29" t="s">
        <v>2803</v>
      </c>
      <c r="AZ47" s="29" t="s">
        <v>2804</v>
      </c>
      <c r="BA47" s="29" t="s">
        <v>2805</v>
      </c>
      <c r="BB47" s="29" t="s">
        <v>2806</v>
      </c>
      <c r="BC47" s="29" t="s">
        <v>2807</v>
      </c>
      <c r="BD47" s="29" t="s">
        <v>2808</v>
      </c>
      <c r="BE47" s="29" t="s">
        <v>2809</v>
      </c>
      <c r="BF47" s="29" t="s">
        <v>2810</v>
      </c>
      <c r="BG47" s="29" t="s">
        <v>2811</v>
      </c>
      <c r="BH47" s="29" t="s">
        <v>2812</v>
      </c>
      <c r="BI47" s="29" t="s">
        <v>2813</v>
      </c>
      <c r="BJ47" s="29" t="s">
        <v>2814</v>
      </c>
      <c r="BK47" s="29" t="s">
        <v>2815</v>
      </c>
      <c r="BL47" s="29" t="s">
        <v>2816</v>
      </c>
      <c r="BM47" s="29" t="s">
        <v>2817</v>
      </c>
      <c r="BN47" s="29" t="s">
        <v>2818</v>
      </c>
      <c r="BO47" s="29" t="s">
        <v>2819</v>
      </c>
      <c r="BP47" s="29" t="s">
        <v>2820</v>
      </c>
      <c r="BQ47" s="29" t="s">
        <v>727</v>
      </c>
      <c r="BR47" s="29" t="s">
        <v>2821</v>
      </c>
      <c r="BS47" s="29" t="s">
        <v>2822</v>
      </c>
      <c r="BT47" s="29" t="s">
        <v>2823</v>
      </c>
      <c r="BU47" s="29" t="s">
        <v>2824</v>
      </c>
      <c r="BV47" s="29" t="s">
        <v>2825</v>
      </c>
      <c r="BW47" s="29" t="s">
        <v>2826</v>
      </c>
      <c r="BX47" s="29" t="s">
        <v>207</v>
      </c>
      <c r="BY47" s="29" t="s">
        <v>1269</v>
      </c>
      <c r="BZ47" s="29" t="str">
        <f>IFERROR(__xludf.DUMMYFUNCTION("TEXTJOIN("", "", TRUE,
  IF(AND(AL47&gt;=9, AN47&gt;=8, AP47&gt;=7, AT47&gt;=8), ""Gold Standard"", """"),
  IF(OR(
      AV47&gt;=7.5,
      AND(AL47&gt;=7, AN47&gt;=7, AP47&gt;=6, AT47&gt;=8)
    ), ""BIFL Approved"", """"),
  IF(AN47&gt;=8.5, ""Repair Friendly"", """"),
  IF(OR(AP4"&amp;"7=10, REGEXMATCH(AU47, ""Lifetime Guarantee"")), ""Lifetime Warranty"", """"),
  IF(AT47&gt;=8.5, ""Crowd Favorite"", """"),
  IF(AR47&gt;=8, ""Eco Hero"", """"),
  IF(AND(AV47&gt;=10, AL47&gt;=8, AT47&gt;=8), ""Legacy Product"", """")
)"),"")</f>
        <v/>
      </c>
      <c r="CA47" s="29" t="s">
        <v>911</v>
      </c>
      <c r="CB47" s="29" t="s">
        <v>1926</v>
      </c>
      <c r="CC47" s="44" t="s">
        <v>2827</v>
      </c>
      <c r="CD47" s="29" t="s">
        <v>2828</v>
      </c>
      <c r="CE47" s="29">
        <f t="shared" si="8"/>
        <v>13057</v>
      </c>
      <c r="CF47" s="29" t="s">
        <v>2829</v>
      </c>
      <c r="CG47" s="31" t="s">
        <v>2830</v>
      </c>
      <c r="CH47" s="28"/>
      <c r="CI47" s="28"/>
      <c r="CJ47" s="28"/>
      <c r="CK47" s="28"/>
    </row>
    <row r="48" ht="27.0" customHeight="1">
      <c r="A48" s="37" t="s">
        <v>2831</v>
      </c>
      <c r="B48" s="38" t="s">
        <v>2832</v>
      </c>
      <c r="C48" s="20" t="s">
        <v>2833</v>
      </c>
      <c r="D48" s="20" t="s">
        <v>2834</v>
      </c>
      <c r="E48" s="66" t="s">
        <v>2835</v>
      </c>
      <c r="F48" s="22" t="s">
        <v>90</v>
      </c>
      <c r="G48" s="22" t="s">
        <v>91</v>
      </c>
      <c r="H48" s="22" t="s">
        <v>92</v>
      </c>
      <c r="I48" s="22"/>
      <c r="J48" s="23"/>
      <c r="K48" s="20" t="s">
        <v>2836</v>
      </c>
      <c r="L48" s="25" t="s">
        <v>2837</v>
      </c>
      <c r="M48" s="25" t="s">
        <v>2838</v>
      </c>
      <c r="N48" s="25" t="s">
        <v>2839</v>
      </c>
      <c r="O48" s="25" t="s">
        <v>2840</v>
      </c>
      <c r="P48" s="25" t="s">
        <v>2841</v>
      </c>
      <c r="Q48" s="25" t="s">
        <v>2842</v>
      </c>
      <c r="R48" s="25" t="s">
        <v>2843</v>
      </c>
      <c r="S48" s="29" t="s">
        <v>2844</v>
      </c>
      <c r="T48" s="41">
        <v>450.49</v>
      </c>
      <c r="U48" s="42">
        <v>529.99</v>
      </c>
      <c r="V48" s="29">
        <v>4.4</v>
      </c>
      <c r="W48" s="30">
        <v>4626.0</v>
      </c>
      <c r="X48" s="29" t="s">
        <v>1526</v>
      </c>
      <c r="Y48" s="29" t="s">
        <v>165</v>
      </c>
      <c r="Z48" s="30" t="b">
        <v>0</v>
      </c>
      <c r="AA48" s="29" t="s">
        <v>2845</v>
      </c>
      <c r="AB48" s="29" t="s">
        <v>2846</v>
      </c>
      <c r="AC48" s="29" t="s">
        <v>2847</v>
      </c>
      <c r="AD48" s="28"/>
      <c r="AE48" s="29" t="s">
        <v>2848</v>
      </c>
      <c r="AF48" s="28"/>
      <c r="AG48" s="29" t="s">
        <v>2849</v>
      </c>
      <c r="AH48" s="29" t="s">
        <v>2850</v>
      </c>
      <c r="AI48" s="29" t="s">
        <v>2851</v>
      </c>
      <c r="AJ48" s="29" t="s">
        <v>2852</v>
      </c>
      <c r="AK48" s="31" t="s">
        <v>2853</v>
      </c>
      <c r="AL48" s="32">
        <v>6.5</v>
      </c>
      <c r="AM48" s="29" t="s">
        <v>2854</v>
      </c>
      <c r="AN48" s="32">
        <v>3.5</v>
      </c>
      <c r="AO48" s="29" t="s">
        <v>2855</v>
      </c>
      <c r="AP48" s="51">
        <v>8.0</v>
      </c>
      <c r="AQ48" s="29" t="s">
        <v>2856</v>
      </c>
      <c r="AR48" s="51">
        <v>5.0</v>
      </c>
      <c r="AS48" s="29" t="s">
        <v>2857</v>
      </c>
      <c r="AT48" s="51">
        <v>5.5</v>
      </c>
      <c r="AU48" s="29" t="s">
        <v>2858</v>
      </c>
      <c r="AV48" s="34">
        <f t="shared" si="1"/>
        <v>6</v>
      </c>
      <c r="AW48" s="43" t="s">
        <v>2859</v>
      </c>
      <c r="AX48" s="29" t="s">
        <v>2860</v>
      </c>
      <c r="AY48" s="29" t="s">
        <v>2861</v>
      </c>
      <c r="AZ48" s="29" t="s">
        <v>2862</v>
      </c>
      <c r="BA48" s="29" t="s">
        <v>2863</v>
      </c>
      <c r="BB48" s="29" t="s">
        <v>2864</v>
      </c>
      <c r="BC48" s="29" t="s">
        <v>2865</v>
      </c>
      <c r="BD48" s="29" t="s">
        <v>2866</v>
      </c>
      <c r="BE48" s="29" t="s">
        <v>2867</v>
      </c>
      <c r="BF48" s="29" t="s">
        <v>2868</v>
      </c>
      <c r="BG48" s="29" t="s">
        <v>2869</v>
      </c>
      <c r="BH48" s="29" t="s">
        <v>2870</v>
      </c>
      <c r="BI48" s="29" t="s">
        <v>2871</v>
      </c>
      <c r="BJ48" s="29" t="s">
        <v>2872</v>
      </c>
      <c r="BK48" s="29" t="s">
        <v>2873</v>
      </c>
      <c r="BL48" s="29" t="s">
        <v>2874</v>
      </c>
      <c r="BM48" s="29" t="s">
        <v>2875</v>
      </c>
      <c r="BN48" s="29" t="s">
        <v>2876</v>
      </c>
      <c r="BO48" s="29" t="s">
        <v>2877</v>
      </c>
      <c r="BP48" s="29" t="s">
        <v>2878</v>
      </c>
      <c r="BQ48" s="29" t="s">
        <v>2879</v>
      </c>
      <c r="BR48" s="29" t="s">
        <v>2880</v>
      </c>
      <c r="BS48" s="29" t="s">
        <v>2881</v>
      </c>
      <c r="BT48" s="29" t="s">
        <v>1265</v>
      </c>
      <c r="BU48" s="29" t="s">
        <v>2882</v>
      </c>
      <c r="BV48" s="29" t="s">
        <v>2883</v>
      </c>
      <c r="BW48" s="29" t="s">
        <v>2884</v>
      </c>
      <c r="BX48" s="29" t="s">
        <v>331</v>
      </c>
      <c r="BY48" s="29" t="s">
        <v>2885</v>
      </c>
      <c r="BZ48" s="29" t="str">
        <f>IFERROR(__xludf.DUMMYFUNCTION("TEXTJOIN("", "", TRUE,
  IF(AND(AL48&gt;=9, AN48&gt;=8, AP48&gt;=7, AT48&gt;=8), ""Gold Standard"", """"),
  IF(OR(
      AV48&gt;=7.5,
      AND(AL48&gt;=7, AN48&gt;=7, AP48&gt;=6, AT48&gt;=8)
    ), ""BIFL Approved"", """"),
  IF(AN48&gt;=8.5, ""Repair Friendly"", """"),
  IF(OR(AP4"&amp;"8=10, REGEXMATCH(AU48, ""Lifetime Guarantee"")), ""Lifetime Warranty"", """"),
  IF(AT48&gt;=8.5, ""Crowd Favorite"", """"),
  IF(AR48&gt;=8, ""Eco Hero"", """"),
  IF(AND(AV48&gt;=10, AL48&gt;=8, AT48&gt;=8), ""Legacy Product"", """")
)"),"")</f>
        <v/>
      </c>
      <c r="CA48" s="29" t="s">
        <v>971</v>
      </c>
      <c r="CB48" s="29" t="s">
        <v>972</v>
      </c>
      <c r="CC48" s="44" t="s">
        <v>2886</v>
      </c>
      <c r="CD48" s="29" t="s">
        <v>2887</v>
      </c>
      <c r="CE48" s="29">
        <f t="shared" si="8"/>
        <v>1066</v>
      </c>
      <c r="CF48" s="29" t="s">
        <v>2888</v>
      </c>
      <c r="CG48" s="31" t="s">
        <v>2889</v>
      </c>
      <c r="CH48" s="28"/>
      <c r="CI48" s="28"/>
      <c r="CJ48" s="28"/>
      <c r="CK48" s="28"/>
    </row>
    <row r="49" ht="27.0" customHeight="1">
      <c r="A49" s="37" t="s">
        <v>2890</v>
      </c>
      <c r="B49" s="38" t="s">
        <v>2891</v>
      </c>
      <c r="C49" s="20" t="s">
        <v>2892</v>
      </c>
      <c r="D49" s="20" t="s">
        <v>2893</v>
      </c>
      <c r="E49" s="66" t="s">
        <v>2894</v>
      </c>
      <c r="F49" s="22" t="s">
        <v>90</v>
      </c>
      <c r="G49" s="22" t="s">
        <v>91</v>
      </c>
      <c r="H49" s="22" t="s">
        <v>92</v>
      </c>
      <c r="I49" s="22"/>
      <c r="J49" s="23"/>
      <c r="K49" s="20" t="s">
        <v>2895</v>
      </c>
      <c r="L49" s="25" t="s">
        <v>2896</v>
      </c>
      <c r="M49" s="25" t="s">
        <v>2897</v>
      </c>
      <c r="N49" s="25" t="s">
        <v>2898</v>
      </c>
      <c r="O49" s="28"/>
      <c r="P49" s="25" t="s">
        <v>2899</v>
      </c>
      <c r="Q49" s="25" t="s">
        <v>2900</v>
      </c>
      <c r="R49" s="25" t="s">
        <v>2901</v>
      </c>
      <c r="S49" s="29" t="s">
        <v>2902</v>
      </c>
      <c r="T49" s="41">
        <v>32.99</v>
      </c>
      <c r="U49" s="28"/>
      <c r="V49" s="29">
        <v>4.6</v>
      </c>
      <c r="W49" s="30">
        <v>13057.0</v>
      </c>
      <c r="X49" s="29" t="s">
        <v>1526</v>
      </c>
      <c r="Y49" s="29" t="s">
        <v>165</v>
      </c>
      <c r="Z49" s="30" t="b">
        <v>0</v>
      </c>
      <c r="AA49" s="29" t="s">
        <v>633</v>
      </c>
      <c r="AB49" s="29" t="s">
        <v>2903</v>
      </c>
      <c r="AC49" s="28"/>
      <c r="AD49" s="29" t="s">
        <v>292</v>
      </c>
      <c r="AE49" s="29" t="s">
        <v>2904</v>
      </c>
      <c r="AF49" s="28"/>
      <c r="AG49" s="29" t="s">
        <v>292</v>
      </c>
      <c r="AH49" s="29" t="s">
        <v>2905</v>
      </c>
      <c r="AI49" s="29" t="s">
        <v>2906</v>
      </c>
      <c r="AJ49" s="29" t="s">
        <v>2907</v>
      </c>
      <c r="AK49" s="31" t="s">
        <v>2908</v>
      </c>
      <c r="AL49" s="32">
        <v>7.5</v>
      </c>
      <c r="AM49" s="29" t="s">
        <v>2909</v>
      </c>
      <c r="AN49" s="32">
        <v>3.0</v>
      </c>
      <c r="AO49" s="29" t="s">
        <v>2910</v>
      </c>
      <c r="AP49" s="51">
        <v>1.0</v>
      </c>
      <c r="AQ49" s="29" t="s">
        <v>2911</v>
      </c>
      <c r="AR49" s="51">
        <v>5.0</v>
      </c>
      <c r="AS49" s="29" t="s">
        <v>2912</v>
      </c>
      <c r="AT49" s="51">
        <v>7.5</v>
      </c>
      <c r="AU49" s="29" t="s">
        <v>2913</v>
      </c>
      <c r="AV49" s="34">
        <f t="shared" si="1"/>
        <v>5.5</v>
      </c>
      <c r="AW49" s="43" t="s">
        <v>2914</v>
      </c>
      <c r="AX49" s="29" t="s">
        <v>2915</v>
      </c>
      <c r="AY49" s="29" t="s">
        <v>2916</v>
      </c>
      <c r="AZ49" s="29" t="s">
        <v>2917</v>
      </c>
      <c r="BA49" s="29" t="s">
        <v>2918</v>
      </c>
      <c r="BB49" s="29" t="s">
        <v>2919</v>
      </c>
      <c r="BC49" s="29" t="s">
        <v>2920</v>
      </c>
      <c r="BD49" s="29" t="s">
        <v>2921</v>
      </c>
      <c r="BE49" s="29" t="s">
        <v>2922</v>
      </c>
      <c r="BF49" s="29" t="s">
        <v>2923</v>
      </c>
      <c r="BG49" s="29" t="s">
        <v>2924</v>
      </c>
      <c r="BH49" s="29" t="s">
        <v>2925</v>
      </c>
      <c r="BI49" s="29" t="s">
        <v>2926</v>
      </c>
      <c r="BJ49" s="29" t="s">
        <v>2927</v>
      </c>
      <c r="BK49" s="29" t="s">
        <v>2928</v>
      </c>
      <c r="BL49" s="29" t="s">
        <v>2929</v>
      </c>
      <c r="BM49" s="29" t="s">
        <v>2930</v>
      </c>
      <c r="BN49" s="29" t="s">
        <v>2931</v>
      </c>
      <c r="BO49" s="29" t="s">
        <v>2932</v>
      </c>
      <c r="BP49" s="29" t="s">
        <v>2933</v>
      </c>
      <c r="BQ49" s="29" t="s">
        <v>2934</v>
      </c>
      <c r="BR49" s="29" t="s">
        <v>2935</v>
      </c>
      <c r="BS49" s="29" t="s">
        <v>2936</v>
      </c>
      <c r="BT49" s="29" t="s">
        <v>2937</v>
      </c>
      <c r="BU49" s="29" t="s">
        <v>2938</v>
      </c>
      <c r="BV49" s="29" t="s">
        <v>2939</v>
      </c>
      <c r="BW49" s="29" t="s">
        <v>2940</v>
      </c>
      <c r="BX49" s="22" t="s">
        <v>207</v>
      </c>
      <c r="BY49" s="22" t="s">
        <v>1269</v>
      </c>
      <c r="BZ49" s="29" t="str">
        <f>IFERROR(__xludf.DUMMYFUNCTION("TEXTJOIN("", "", TRUE,
  IF(AND(AL49&gt;=9, AN49&gt;=8, AP49&gt;=7, AT49&gt;=8), ""Gold Standard"", """"),
  IF(OR(
      AV49&gt;=7.5,
      AND(AL49&gt;=7, AN49&gt;=7, AP49&gt;=6, AT49&gt;=8)
    ), ""BIFL Approved"", """"),
  IF(AN49&gt;=8.5, ""Repair Friendly"", """"),
  IF(OR(AP4"&amp;"9=10, REGEXMATCH(AU49, ""Lifetime Guarantee"")), ""Lifetime Warranty"", """"),
  IF(AT49&gt;=8.5, ""Crowd Favorite"", """"),
  IF(AR49&gt;=8, ""Eco Hero"", """"),
  IF(AND(AV49&gt;=10, AL49&gt;=8, AT49&gt;=8), ""Legacy Product"", """")
)"),"")</f>
        <v/>
      </c>
      <c r="CA49" s="29" t="s">
        <v>146</v>
      </c>
      <c r="CB49" s="29" t="s">
        <v>674</v>
      </c>
      <c r="CC49" s="44" t="s">
        <v>2941</v>
      </c>
      <c r="CD49" s="29" t="s">
        <v>2942</v>
      </c>
      <c r="CE49" s="29">
        <f t="shared" si="8"/>
        <v>4231</v>
      </c>
      <c r="CF49" s="29" t="s">
        <v>2943</v>
      </c>
      <c r="CG49" s="31" t="s">
        <v>2944</v>
      </c>
      <c r="CH49" s="28"/>
      <c r="CI49" s="28"/>
      <c r="CJ49" s="28"/>
      <c r="CK49" s="28"/>
    </row>
    <row r="50" ht="27.0" customHeight="1">
      <c r="A50" s="37" t="s">
        <v>2945</v>
      </c>
      <c r="B50" s="38" t="s">
        <v>2946</v>
      </c>
      <c r="C50" s="20" t="s">
        <v>2947</v>
      </c>
      <c r="D50" s="20" t="s">
        <v>2948</v>
      </c>
      <c r="E50" s="66" t="s">
        <v>2949</v>
      </c>
      <c r="F50" s="22" t="s">
        <v>90</v>
      </c>
      <c r="G50" s="22" t="s">
        <v>91</v>
      </c>
      <c r="H50" s="22" t="s">
        <v>92</v>
      </c>
      <c r="I50" s="22"/>
      <c r="J50" s="23"/>
      <c r="K50" s="20" t="s">
        <v>2950</v>
      </c>
      <c r="L50" s="25" t="s">
        <v>2951</v>
      </c>
      <c r="M50" s="25" t="s">
        <v>2952</v>
      </c>
      <c r="N50" s="25" t="s">
        <v>2953</v>
      </c>
      <c r="O50" s="25" t="s">
        <v>2954</v>
      </c>
      <c r="P50" s="25" t="s">
        <v>2955</v>
      </c>
      <c r="Q50" s="25" t="s">
        <v>2956</v>
      </c>
      <c r="R50" s="25" t="s">
        <v>2957</v>
      </c>
      <c r="S50" s="29" t="s">
        <v>2958</v>
      </c>
      <c r="T50" s="27">
        <v>16.9</v>
      </c>
      <c r="U50" s="28"/>
      <c r="V50" s="29">
        <v>4.8</v>
      </c>
      <c r="W50" s="30">
        <v>1066.0</v>
      </c>
      <c r="X50" s="28"/>
      <c r="Y50" s="28"/>
      <c r="Z50" s="30" t="b">
        <v>0</v>
      </c>
      <c r="AA50" s="29" t="s">
        <v>2959</v>
      </c>
      <c r="AB50" s="29" t="s">
        <v>2960</v>
      </c>
      <c r="AC50" s="29" t="s">
        <v>2961</v>
      </c>
      <c r="AD50" s="29" t="s">
        <v>1348</v>
      </c>
      <c r="AE50" s="28"/>
      <c r="AF50" s="28"/>
      <c r="AG50" s="29" t="s">
        <v>2962</v>
      </c>
      <c r="AH50" s="29" t="s">
        <v>2963</v>
      </c>
      <c r="AI50" s="29" t="s">
        <v>2964</v>
      </c>
      <c r="AJ50" s="29" t="s">
        <v>2965</v>
      </c>
      <c r="AK50" s="31" t="s">
        <v>2966</v>
      </c>
      <c r="AL50" s="32">
        <v>9.0</v>
      </c>
      <c r="AM50" s="29" t="s">
        <v>2967</v>
      </c>
      <c r="AN50" s="32">
        <v>2.5</v>
      </c>
      <c r="AO50" s="29" t="s">
        <v>2968</v>
      </c>
      <c r="AP50" s="51">
        <v>9.0</v>
      </c>
      <c r="AQ50" s="29" t="s">
        <v>2969</v>
      </c>
      <c r="AR50" s="51">
        <v>7.5</v>
      </c>
      <c r="AS50" s="29" t="s">
        <v>2970</v>
      </c>
      <c r="AT50" s="51">
        <v>8.5</v>
      </c>
      <c r="AU50" s="29" t="s">
        <v>2971</v>
      </c>
      <c r="AV50" s="34">
        <f t="shared" si="1"/>
        <v>7.5</v>
      </c>
      <c r="AW50" s="43" t="s">
        <v>2972</v>
      </c>
      <c r="AX50" s="29" t="s">
        <v>2973</v>
      </c>
      <c r="AY50" s="29" t="s">
        <v>2974</v>
      </c>
      <c r="AZ50" s="29" t="s">
        <v>2975</v>
      </c>
      <c r="BA50" s="29" t="s">
        <v>2976</v>
      </c>
      <c r="BB50" s="29" t="s">
        <v>2977</v>
      </c>
      <c r="BC50" s="29" t="s">
        <v>2978</v>
      </c>
      <c r="BD50" s="29" t="s">
        <v>2979</v>
      </c>
      <c r="BE50" s="29" t="s">
        <v>2980</v>
      </c>
      <c r="BF50" s="29" t="s">
        <v>2981</v>
      </c>
      <c r="BG50" s="29" t="s">
        <v>2982</v>
      </c>
      <c r="BH50" s="29" t="s">
        <v>2983</v>
      </c>
      <c r="BI50" s="29" t="s">
        <v>2984</v>
      </c>
      <c r="BJ50" s="29" t="s">
        <v>2985</v>
      </c>
      <c r="BK50" s="29" t="s">
        <v>2986</v>
      </c>
      <c r="BL50" s="29" t="s">
        <v>2987</v>
      </c>
      <c r="BM50" s="29" t="s">
        <v>2988</v>
      </c>
      <c r="BN50" s="29" t="s">
        <v>2989</v>
      </c>
      <c r="BO50" s="29" t="s">
        <v>2990</v>
      </c>
      <c r="BP50" s="29" t="s">
        <v>2991</v>
      </c>
      <c r="BQ50" s="29" t="s">
        <v>2992</v>
      </c>
      <c r="BR50" s="29" t="s">
        <v>2993</v>
      </c>
      <c r="BS50" s="29" t="s">
        <v>2994</v>
      </c>
      <c r="BT50" s="29" t="s">
        <v>2995</v>
      </c>
      <c r="BU50" s="29" t="s">
        <v>2996</v>
      </c>
      <c r="BV50" s="29" t="s">
        <v>2997</v>
      </c>
      <c r="BW50" s="29"/>
      <c r="BX50" s="22" t="s">
        <v>144</v>
      </c>
      <c r="BY50" s="22" t="s">
        <v>2998</v>
      </c>
      <c r="BZ50" s="29" t="str">
        <f>IFERROR(__xludf.DUMMYFUNCTION("TEXTJOIN("", "", TRUE,
  IF(AND(AL50&gt;=9, AN50&gt;=8, AP50&gt;=7, AT50&gt;=8), ""Gold Standard"", """"),
  IF(OR(
      AV50&gt;=7.5,
      AND(AL50&gt;=7, AN50&gt;=7, AP50&gt;=6, AT50&gt;=8)
    ), ""BIFL Approved"", """"),
  IF(AN50&gt;=8.5, ""Repair Friendly"", """"),
  IF(OR(AP5"&amp;"0=10, REGEXMATCH(AU50, ""Lifetime Guarantee"")), ""Lifetime Warranty"", """"),
  IF(AT50&gt;=8.5, ""Crowd Favorite"", """"),
  IF(AR50&gt;=8, ""Eco Hero"", """"),
  IF(AND(AV50&gt;=10, AL50&gt;=8, AT50&gt;=8), ""Legacy Product"", """")
)"),"BIFL Approved, Crowd Favorite")</f>
        <v>BIFL Approved, Crowd Favorite</v>
      </c>
      <c r="CA50" s="29" t="s">
        <v>614</v>
      </c>
      <c r="CB50" s="29" t="s">
        <v>615</v>
      </c>
      <c r="CC50" s="44" t="s">
        <v>2999</v>
      </c>
      <c r="CD50" s="29" t="s">
        <v>3000</v>
      </c>
      <c r="CE50" s="29">
        <f t="shared" si="8"/>
        <v>901</v>
      </c>
      <c r="CF50" s="29" t="s">
        <v>3001</v>
      </c>
      <c r="CG50" s="31" t="s">
        <v>3002</v>
      </c>
      <c r="CH50" s="28"/>
      <c r="CI50" s="28"/>
      <c r="CJ50" s="28"/>
      <c r="CK50" s="28"/>
    </row>
    <row r="51" ht="27.0" customHeight="1">
      <c r="A51" s="37" t="s">
        <v>3003</v>
      </c>
      <c r="B51" s="38" t="s">
        <v>3004</v>
      </c>
      <c r="C51" s="20" t="s">
        <v>3005</v>
      </c>
      <c r="D51" s="20" t="s">
        <v>3006</v>
      </c>
      <c r="E51" s="67" t="s">
        <v>3007</v>
      </c>
      <c r="F51" s="22" t="s">
        <v>3008</v>
      </c>
      <c r="G51" s="22" t="s">
        <v>91</v>
      </c>
      <c r="H51" s="22" t="s">
        <v>92</v>
      </c>
      <c r="I51" s="22"/>
      <c r="J51" s="23"/>
      <c r="K51" s="20" t="s">
        <v>3009</v>
      </c>
      <c r="L51" s="25" t="s">
        <v>3010</v>
      </c>
      <c r="M51" s="25" t="s">
        <v>3011</v>
      </c>
      <c r="N51" s="25" t="s">
        <v>3012</v>
      </c>
      <c r="O51" s="25" t="s">
        <v>3013</v>
      </c>
      <c r="P51" s="25" t="s">
        <v>3014</v>
      </c>
      <c r="Q51" s="25" t="s">
        <v>3015</v>
      </c>
      <c r="R51" s="25" t="s">
        <v>3016</v>
      </c>
      <c r="S51" s="29" t="s">
        <v>3017</v>
      </c>
      <c r="T51" s="41">
        <v>14.99</v>
      </c>
      <c r="U51" s="28"/>
      <c r="V51" s="29">
        <v>4.5</v>
      </c>
      <c r="W51" s="30">
        <v>4231.0</v>
      </c>
      <c r="X51" s="29" t="s">
        <v>1526</v>
      </c>
      <c r="Y51" s="29" t="s">
        <v>165</v>
      </c>
      <c r="Z51" s="30" t="b">
        <v>0</v>
      </c>
      <c r="AA51" s="29" t="s">
        <v>3018</v>
      </c>
      <c r="AB51" s="29" t="s">
        <v>3019</v>
      </c>
      <c r="AC51" s="28"/>
      <c r="AD51" s="28"/>
      <c r="AE51" s="28"/>
      <c r="AF51" s="28"/>
      <c r="AG51" s="29" t="s">
        <v>3020</v>
      </c>
      <c r="AH51" s="29" t="s">
        <v>3021</v>
      </c>
      <c r="AI51" s="29" t="s">
        <v>3022</v>
      </c>
      <c r="AJ51" s="29" t="s">
        <v>3023</v>
      </c>
      <c r="AK51" s="31" t="s">
        <v>3024</v>
      </c>
      <c r="AL51" s="62">
        <v>5.5</v>
      </c>
      <c r="AM51" s="22" t="s">
        <v>3025</v>
      </c>
      <c r="AN51" s="32">
        <v>3.0</v>
      </c>
      <c r="AO51" s="29" t="s">
        <v>3026</v>
      </c>
      <c r="AP51" s="51">
        <v>5.0</v>
      </c>
      <c r="AQ51" s="29" t="s">
        <v>3027</v>
      </c>
      <c r="AR51" s="51">
        <v>5.0</v>
      </c>
      <c r="AS51" s="29" t="s">
        <v>3028</v>
      </c>
      <c r="AT51" s="51">
        <v>6.5</v>
      </c>
      <c r="AU51" s="29" t="s">
        <v>3029</v>
      </c>
      <c r="AV51" s="34">
        <f t="shared" si="1"/>
        <v>5</v>
      </c>
      <c r="AW51" s="35" t="s">
        <v>3030</v>
      </c>
      <c r="AX51" s="22" t="s">
        <v>3031</v>
      </c>
      <c r="AY51" s="29" t="s">
        <v>3032</v>
      </c>
      <c r="AZ51" s="22" t="s">
        <v>3033</v>
      </c>
      <c r="BA51" s="29" t="s">
        <v>3034</v>
      </c>
      <c r="BB51" s="29" t="s">
        <v>3035</v>
      </c>
      <c r="BC51" s="29" t="s">
        <v>3036</v>
      </c>
      <c r="BD51" s="29" t="s">
        <v>3037</v>
      </c>
      <c r="BE51" s="29" t="s">
        <v>3038</v>
      </c>
      <c r="BF51" s="29" t="s">
        <v>3039</v>
      </c>
      <c r="BG51" s="29" t="s">
        <v>3040</v>
      </c>
      <c r="BH51" s="29" t="s">
        <v>3041</v>
      </c>
      <c r="BI51" s="29" t="s">
        <v>3042</v>
      </c>
      <c r="BJ51" s="29" t="s">
        <v>3043</v>
      </c>
      <c r="BK51" s="29" t="s">
        <v>3044</v>
      </c>
      <c r="BL51" s="29" t="s">
        <v>3045</v>
      </c>
      <c r="BM51" s="29" t="s">
        <v>3046</v>
      </c>
      <c r="BN51" s="29" t="s">
        <v>3047</v>
      </c>
      <c r="BO51" s="29" t="s">
        <v>3048</v>
      </c>
      <c r="BP51" s="29" t="s">
        <v>3049</v>
      </c>
      <c r="BQ51" s="29" t="s">
        <v>3050</v>
      </c>
      <c r="BR51" s="29" t="s">
        <v>3051</v>
      </c>
      <c r="BS51" s="29" t="s">
        <v>3052</v>
      </c>
      <c r="BT51" s="29" t="s">
        <v>3053</v>
      </c>
      <c r="BU51" s="29" t="s">
        <v>267</v>
      </c>
      <c r="BV51" s="29" t="s">
        <v>3054</v>
      </c>
      <c r="BW51" s="29" t="s">
        <v>3055</v>
      </c>
      <c r="BX51" s="22" t="s">
        <v>331</v>
      </c>
      <c r="BY51" s="22" t="s">
        <v>3056</v>
      </c>
      <c r="BZ51" s="29" t="str">
        <f>IFERROR(__xludf.DUMMYFUNCTION("TEXTJOIN("", "", TRUE,
  IF(AND(AL51&gt;=9, AN51&gt;=8, AP51&gt;=7, AT51&gt;=8), ""Gold Standard"", """"),
  IF(OR(
      AV51&gt;=7.5,
      AND(AL51&gt;=7, AN51&gt;=7, AP51&gt;=6, AT51&gt;=8)
    ), ""BIFL Approved"", """"),
  IF(AN51&gt;=8.5, ""Repair Friendly"", """"),
  IF(OR(AP5"&amp;"1=10, REGEXMATCH(AU51, ""Lifetime Guarantee"")), ""Lifetime Warranty"", """"),
  IF(AT51&gt;=8.5, ""Crowd Favorite"", """"),
  IF(AR51&gt;=8, ""Eco Hero"", """"),
  IF(AND(AV51&gt;=10, AL51&gt;=8, AT51&gt;=8), ""Legacy Product"", """")
)"),"")</f>
        <v/>
      </c>
      <c r="CA51" s="29" t="s">
        <v>851</v>
      </c>
      <c r="CB51" s="29" t="s">
        <v>3057</v>
      </c>
      <c r="CC51" s="44" t="s">
        <v>3058</v>
      </c>
      <c r="CD51" s="29" t="s">
        <v>3059</v>
      </c>
      <c r="CE51" s="29">
        <f t="shared" si="8"/>
        <v>4595</v>
      </c>
      <c r="CF51" s="29" t="s">
        <v>3060</v>
      </c>
      <c r="CG51" s="31" t="s">
        <v>3061</v>
      </c>
      <c r="CH51" s="28"/>
      <c r="CI51" s="28"/>
      <c r="CJ51" s="28"/>
      <c r="CK51" s="28"/>
    </row>
    <row r="52" ht="27.0" customHeight="1">
      <c r="A52" s="37" t="s">
        <v>3062</v>
      </c>
      <c r="B52" s="38" t="s">
        <v>3063</v>
      </c>
      <c r="C52" s="20" t="s">
        <v>3064</v>
      </c>
      <c r="D52" s="20" t="s">
        <v>3065</v>
      </c>
      <c r="E52" s="66" t="s">
        <v>3066</v>
      </c>
      <c r="F52" s="22" t="s">
        <v>90</v>
      </c>
      <c r="G52" s="22" t="s">
        <v>91</v>
      </c>
      <c r="H52" s="22" t="s">
        <v>92</v>
      </c>
      <c r="I52" s="22"/>
      <c r="J52" s="23"/>
      <c r="K52" s="24" t="s">
        <v>3067</v>
      </c>
      <c r="L52" s="25" t="s">
        <v>3068</v>
      </c>
      <c r="M52" s="25" t="s">
        <v>3069</v>
      </c>
      <c r="N52" s="25" t="s">
        <v>3070</v>
      </c>
      <c r="O52" s="28"/>
      <c r="P52" s="25" t="s">
        <v>3071</v>
      </c>
      <c r="Q52" s="25" t="s">
        <v>3072</v>
      </c>
      <c r="R52" s="25" t="s">
        <v>3073</v>
      </c>
      <c r="S52" s="29" t="s">
        <v>3074</v>
      </c>
      <c r="T52" s="41">
        <v>8.99</v>
      </c>
      <c r="U52" s="28"/>
      <c r="V52" s="29">
        <v>4.7</v>
      </c>
      <c r="W52" s="30">
        <v>901.0</v>
      </c>
      <c r="X52" s="28"/>
      <c r="Y52" s="29" t="s">
        <v>165</v>
      </c>
      <c r="Z52" s="30" t="b">
        <v>0</v>
      </c>
      <c r="AA52" s="29" t="s">
        <v>3075</v>
      </c>
      <c r="AB52" s="29" t="s">
        <v>3076</v>
      </c>
      <c r="AC52" s="28"/>
      <c r="AD52" s="28"/>
      <c r="AE52" s="29" t="s">
        <v>3077</v>
      </c>
      <c r="AF52" s="28"/>
      <c r="AG52" s="29" t="s">
        <v>3078</v>
      </c>
      <c r="AH52" s="29" t="s">
        <v>3079</v>
      </c>
      <c r="AI52" s="29" t="s">
        <v>3080</v>
      </c>
      <c r="AJ52" s="29" t="s">
        <v>3081</v>
      </c>
      <c r="AK52" s="31" t="s">
        <v>3082</v>
      </c>
      <c r="AL52" s="32">
        <v>6.5</v>
      </c>
      <c r="AM52" s="29" t="s">
        <v>3083</v>
      </c>
      <c r="AN52" s="32">
        <v>2.5</v>
      </c>
      <c r="AO52" s="29" t="s">
        <v>3084</v>
      </c>
      <c r="AP52" s="51">
        <v>3.0</v>
      </c>
      <c r="AQ52" s="29" t="s">
        <v>3085</v>
      </c>
      <c r="AR52" s="51">
        <v>5.0</v>
      </c>
      <c r="AS52" s="29" t="s">
        <v>3086</v>
      </c>
      <c r="AT52" s="51">
        <v>6.5</v>
      </c>
      <c r="AU52" s="29" t="s">
        <v>3087</v>
      </c>
      <c r="AV52" s="34">
        <f t="shared" si="1"/>
        <v>5</v>
      </c>
      <c r="AW52" s="43" t="s">
        <v>3088</v>
      </c>
      <c r="AX52" s="29" t="s">
        <v>3089</v>
      </c>
      <c r="AY52" s="29" t="s">
        <v>3090</v>
      </c>
      <c r="AZ52" s="29" t="s">
        <v>3091</v>
      </c>
      <c r="BA52" s="29" t="s">
        <v>3092</v>
      </c>
      <c r="BB52" s="29" t="s">
        <v>3093</v>
      </c>
      <c r="BC52" s="29" t="s">
        <v>3094</v>
      </c>
      <c r="BD52" s="29" t="s">
        <v>3095</v>
      </c>
      <c r="BE52" s="29" t="s">
        <v>3096</v>
      </c>
      <c r="BF52" s="29" t="s">
        <v>3097</v>
      </c>
      <c r="BG52" s="29" t="s">
        <v>3098</v>
      </c>
      <c r="BH52" s="29" t="s">
        <v>3099</v>
      </c>
      <c r="BI52" s="29" t="s">
        <v>3100</v>
      </c>
      <c r="BJ52" s="29" t="s">
        <v>3101</v>
      </c>
      <c r="BK52" s="29" t="s">
        <v>3102</v>
      </c>
      <c r="BL52" s="29" t="s">
        <v>3103</v>
      </c>
      <c r="BM52" s="29" t="s">
        <v>3104</v>
      </c>
      <c r="BN52" s="29" t="s">
        <v>3105</v>
      </c>
      <c r="BO52" s="29" t="s">
        <v>3106</v>
      </c>
      <c r="BP52" s="29" t="s">
        <v>3107</v>
      </c>
      <c r="BQ52" s="29" t="s">
        <v>3108</v>
      </c>
      <c r="BR52" s="29" t="s">
        <v>3109</v>
      </c>
      <c r="BS52" s="29" t="s">
        <v>3110</v>
      </c>
      <c r="BT52" s="29" t="s">
        <v>3111</v>
      </c>
      <c r="BU52" s="29" t="s">
        <v>3112</v>
      </c>
      <c r="BV52" s="29" t="s">
        <v>3113</v>
      </c>
      <c r="BW52" s="29" t="s">
        <v>3114</v>
      </c>
      <c r="BX52" s="29" t="s">
        <v>144</v>
      </c>
      <c r="BY52" s="29" t="s">
        <v>3115</v>
      </c>
      <c r="BZ52" s="29" t="str">
        <f>IFERROR(__xludf.DUMMYFUNCTION("TEXTJOIN("", "", TRUE,
  IF(AND(AL52&gt;=9, AN52&gt;=8, AP52&gt;=7, AT52&gt;=8), ""Gold Standard"", """"),
  IF(OR(
      AV52&gt;=7.5,
      AND(AL52&gt;=7, AN52&gt;=7, AP52&gt;=6, AT52&gt;=8)
    ), ""BIFL Approved"", """"),
  IF(AN52&gt;=8.5, ""Repair Friendly"", """"),
  IF(OR(AP5"&amp;"2=10, REGEXMATCH(AU52, ""Lifetime Guarantee"")), ""Lifetime Warranty"", """"),
  IF(AT52&gt;=8.5, ""Crowd Favorite"", """"),
  IF(AR52&gt;=8, ""Eco Hero"", """"),
  IF(AND(AV52&gt;=10, AL52&gt;=8, AT52&gt;=8), ""Legacy Product"", """")
)"),"")</f>
        <v/>
      </c>
      <c r="CA52" s="29" t="s">
        <v>971</v>
      </c>
      <c r="CB52" s="29" t="s">
        <v>3116</v>
      </c>
      <c r="CC52" s="44" t="s">
        <v>3117</v>
      </c>
      <c r="CD52" s="29" t="s">
        <v>3118</v>
      </c>
      <c r="CE52" s="29">
        <f t="shared" si="8"/>
        <v>15733</v>
      </c>
      <c r="CF52" s="29" t="s">
        <v>3119</v>
      </c>
      <c r="CG52" s="31" t="s">
        <v>3120</v>
      </c>
      <c r="CH52" s="28"/>
      <c r="CI52" s="28"/>
      <c r="CJ52" s="28"/>
      <c r="CK52" s="28"/>
    </row>
    <row r="53" ht="29.25" customHeight="1">
      <c r="A53" s="37" t="s">
        <v>1814</v>
      </c>
      <c r="B53" s="38" t="s">
        <v>3121</v>
      </c>
      <c r="C53" s="40" t="s">
        <v>3122</v>
      </c>
      <c r="D53" s="20" t="s">
        <v>3123</v>
      </c>
      <c r="E53" s="47" t="s">
        <v>3124</v>
      </c>
      <c r="F53" s="22" t="s">
        <v>90</v>
      </c>
      <c r="G53" s="22" t="s">
        <v>91</v>
      </c>
      <c r="H53" s="22" t="s">
        <v>92</v>
      </c>
      <c r="I53" s="22"/>
      <c r="J53" s="23"/>
      <c r="K53" s="20" t="s">
        <v>3125</v>
      </c>
      <c r="L53" s="25" t="s">
        <v>3126</v>
      </c>
      <c r="M53" s="28"/>
      <c r="N53" s="25" t="s">
        <v>3127</v>
      </c>
      <c r="O53" s="25" t="s">
        <v>1823</v>
      </c>
      <c r="P53" s="25" t="s">
        <v>3128</v>
      </c>
      <c r="Q53" s="25" t="s">
        <v>3129</v>
      </c>
      <c r="R53" s="25" t="s">
        <v>3130</v>
      </c>
      <c r="S53" s="29" t="s">
        <v>3131</v>
      </c>
      <c r="T53" s="41">
        <v>219.0</v>
      </c>
      <c r="U53" s="28"/>
      <c r="V53" s="29">
        <v>4.5</v>
      </c>
      <c r="W53" s="30">
        <v>4595.0</v>
      </c>
      <c r="X53" s="28"/>
      <c r="Y53" s="28"/>
      <c r="Z53" s="30" t="b">
        <v>0</v>
      </c>
      <c r="AA53" s="29" t="s">
        <v>3132</v>
      </c>
      <c r="AB53" s="29" t="s">
        <v>3133</v>
      </c>
      <c r="AC53" s="29" t="s">
        <v>3134</v>
      </c>
      <c r="AD53" s="29" t="s">
        <v>3135</v>
      </c>
      <c r="AE53" s="29" t="s">
        <v>3136</v>
      </c>
      <c r="AF53" s="28"/>
      <c r="AG53" s="29" t="s">
        <v>3137</v>
      </c>
      <c r="AH53" s="29" t="s">
        <v>3138</v>
      </c>
      <c r="AI53" s="29" t="s">
        <v>3139</v>
      </c>
      <c r="AJ53" s="29" t="s">
        <v>3140</v>
      </c>
      <c r="AK53" s="31" t="s">
        <v>3141</v>
      </c>
      <c r="AL53" s="32">
        <v>6.5</v>
      </c>
      <c r="AM53" s="29" t="s">
        <v>3142</v>
      </c>
      <c r="AN53" s="32">
        <v>7.0</v>
      </c>
      <c r="AO53" s="29" t="s">
        <v>3143</v>
      </c>
      <c r="AP53" s="51">
        <v>5.0</v>
      </c>
      <c r="AQ53" s="29" t="s">
        <v>3144</v>
      </c>
      <c r="AR53" s="51">
        <v>5.0</v>
      </c>
      <c r="AS53" s="29" t="s">
        <v>3145</v>
      </c>
      <c r="AT53" s="51">
        <v>5.5</v>
      </c>
      <c r="AU53" s="22" t="s">
        <v>3146</v>
      </c>
      <c r="AV53" s="34">
        <f t="shared" si="1"/>
        <v>6</v>
      </c>
      <c r="AW53" s="43" t="s">
        <v>3147</v>
      </c>
      <c r="AX53" s="29" t="s">
        <v>3148</v>
      </c>
      <c r="AY53" s="29" t="s">
        <v>3149</v>
      </c>
      <c r="AZ53" s="29" t="s">
        <v>3150</v>
      </c>
      <c r="BA53" s="29" t="s">
        <v>3151</v>
      </c>
      <c r="BB53" s="29" t="s">
        <v>3152</v>
      </c>
      <c r="BC53" s="29" t="s">
        <v>3153</v>
      </c>
      <c r="BD53" s="29" t="s">
        <v>3154</v>
      </c>
      <c r="BE53" s="29" t="s">
        <v>3155</v>
      </c>
      <c r="BF53" s="29" t="s">
        <v>3156</v>
      </c>
      <c r="BG53" s="29" t="s">
        <v>3157</v>
      </c>
      <c r="BH53" s="29" t="s">
        <v>3158</v>
      </c>
      <c r="BI53" s="29" t="s">
        <v>3159</v>
      </c>
      <c r="BJ53" s="29" t="s">
        <v>3160</v>
      </c>
      <c r="BK53" s="29" t="s">
        <v>3161</v>
      </c>
      <c r="BL53" s="29" t="s">
        <v>3162</v>
      </c>
      <c r="BM53" s="29" t="s">
        <v>3163</v>
      </c>
      <c r="BN53" s="29" t="s">
        <v>3164</v>
      </c>
      <c r="BO53" s="29" t="s">
        <v>3165</v>
      </c>
      <c r="BP53" s="29" t="s">
        <v>3166</v>
      </c>
      <c r="BQ53" s="29" t="s">
        <v>3167</v>
      </c>
      <c r="BR53" s="29" t="s">
        <v>3168</v>
      </c>
      <c r="BS53" s="29" t="s">
        <v>3169</v>
      </c>
      <c r="BT53" s="29" t="s">
        <v>3170</v>
      </c>
      <c r="BU53" s="29" t="s">
        <v>3171</v>
      </c>
      <c r="BV53" s="29" t="s">
        <v>3172</v>
      </c>
      <c r="BW53" s="29" t="s">
        <v>3173</v>
      </c>
      <c r="BX53" s="22" t="s">
        <v>331</v>
      </c>
      <c r="BY53" s="22" t="s">
        <v>3174</v>
      </c>
      <c r="BZ53" s="29" t="str">
        <f>IFERROR(__xludf.DUMMYFUNCTION("TEXTJOIN("", "", TRUE,
  IF(AND(AL53&gt;=9, AN53&gt;=8, AP53&gt;=7, AT53&gt;=8), ""Gold Standard"", """"),
  IF(OR(
      AV53&gt;=7.5,
      AND(AL53&gt;=7, AN53&gt;=7, AP53&gt;=6, AT53&gt;=8)
    ), ""BIFL Approved"", """"),
  IF(AN53&gt;=8.5, ""Repair Friendly"", """"),
  IF(OR(AP5"&amp;"3=10, REGEXMATCH(AU53, ""Lifetime Guarantee"")), ""Lifetime Warranty"", """"),
  IF(AT53&gt;=8.5, ""Crowd Favorite"", """"),
  IF(AR53&gt;=8, ""Eco Hero"", """"),
  IF(AND(AV53&gt;=10, AL53&gt;=8, AT53&gt;=8), ""Legacy Product"", """")
)"),"")</f>
        <v/>
      </c>
      <c r="CA53" s="29" t="s">
        <v>614</v>
      </c>
      <c r="CB53" s="29" t="s">
        <v>3175</v>
      </c>
      <c r="CC53" s="44" t="s">
        <v>3176</v>
      </c>
      <c r="CD53" s="29" t="s">
        <v>3177</v>
      </c>
      <c r="CE53" s="29">
        <f t="shared" si="8"/>
        <v>4139</v>
      </c>
      <c r="CF53" s="29" t="s">
        <v>3178</v>
      </c>
      <c r="CG53" s="31" t="s">
        <v>3179</v>
      </c>
      <c r="CH53" s="28"/>
      <c r="CI53" s="28"/>
      <c r="CJ53" s="28"/>
      <c r="CK53" s="28"/>
    </row>
    <row r="54" ht="29.25" customHeight="1">
      <c r="A54" s="37" t="s">
        <v>3180</v>
      </c>
      <c r="B54" s="38" t="s">
        <v>3181</v>
      </c>
      <c r="C54" s="40" t="s">
        <v>3182</v>
      </c>
      <c r="D54" s="20" t="s">
        <v>3183</v>
      </c>
      <c r="E54" s="47" t="s">
        <v>3184</v>
      </c>
      <c r="F54" s="22" t="s">
        <v>90</v>
      </c>
      <c r="G54" s="22" t="s">
        <v>91</v>
      </c>
      <c r="H54" s="22" t="s">
        <v>92</v>
      </c>
      <c r="I54" s="22"/>
      <c r="J54" s="23"/>
      <c r="K54" s="20" t="s">
        <v>3185</v>
      </c>
      <c r="L54" s="25" t="s">
        <v>3186</v>
      </c>
      <c r="M54" s="25" t="s">
        <v>3187</v>
      </c>
      <c r="N54" s="25" t="s">
        <v>3188</v>
      </c>
      <c r="O54" s="25" t="s">
        <v>3189</v>
      </c>
      <c r="P54" s="25" t="s">
        <v>3190</v>
      </c>
      <c r="Q54" s="25" t="s">
        <v>3191</v>
      </c>
      <c r="R54" s="25" t="s">
        <v>3192</v>
      </c>
      <c r="S54" s="29" t="s">
        <v>3193</v>
      </c>
      <c r="T54" s="64"/>
      <c r="U54" s="28"/>
      <c r="V54" s="29">
        <v>4.5</v>
      </c>
      <c r="W54" s="30">
        <v>15733.0</v>
      </c>
      <c r="X54" s="28"/>
      <c r="Y54" s="29" t="s">
        <v>228</v>
      </c>
      <c r="Z54" s="30" t="b">
        <v>0</v>
      </c>
      <c r="AA54" s="29" t="s">
        <v>3194</v>
      </c>
      <c r="AB54" s="29" t="s">
        <v>3195</v>
      </c>
      <c r="AC54" s="28"/>
      <c r="AD54" s="28"/>
      <c r="AE54" s="28"/>
      <c r="AF54" s="28"/>
      <c r="AG54" s="29" t="s">
        <v>3196</v>
      </c>
      <c r="AH54" s="29" t="s">
        <v>3197</v>
      </c>
      <c r="AI54" s="29" t="s">
        <v>3198</v>
      </c>
      <c r="AJ54" s="29" t="s">
        <v>3199</v>
      </c>
      <c r="AK54" s="31" t="s">
        <v>3200</v>
      </c>
      <c r="AL54" s="32">
        <v>4.5</v>
      </c>
      <c r="AM54" s="29" t="s">
        <v>3201</v>
      </c>
      <c r="AN54" s="32">
        <v>4.5</v>
      </c>
      <c r="AO54" s="29" t="s">
        <v>3202</v>
      </c>
      <c r="AP54" s="51">
        <v>5.0</v>
      </c>
      <c r="AQ54" s="29" t="s">
        <v>3203</v>
      </c>
      <c r="AR54" s="51">
        <v>5.0</v>
      </c>
      <c r="AS54" s="29" t="s">
        <v>3204</v>
      </c>
      <c r="AT54" s="51">
        <v>4.5</v>
      </c>
      <c r="AU54" s="29" t="s">
        <v>3205</v>
      </c>
      <c r="AV54" s="34">
        <f t="shared" si="1"/>
        <v>4.5</v>
      </c>
      <c r="AW54" s="35" t="s">
        <v>3206</v>
      </c>
      <c r="AX54" s="29" t="s">
        <v>3207</v>
      </c>
      <c r="AY54" s="29" t="s">
        <v>3208</v>
      </c>
      <c r="AZ54" s="29" t="s">
        <v>3209</v>
      </c>
      <c r="BA54" s="29" t="s">
        <v>3210</v>
      </c>
      <c r="BB54" s="29" t="s">
        <v>3211</v>
      </c>
      <c r="BC54" s="29" t="s">
        <v>3212</v>
      </c>
      <c r="BD54" s="29" t="s">
        <v>3213</v>
      </c>
      <c r="BE54" s="29" t="s">
        <v>3214</v>
      </c>
      <c r="BF54" s="29" t="s">
        <v>3215</v>
      </c>
      <c r="BG54" s="29" t="s">
        <v>3216</v>
      </c>
      <c r="BH54" s="29" t="s">
        <v>3217</v>
      </c>
      <c r="BI54" s="29" t="s">
        <v>3218</v>
      </c>
      <c r="BJ54" s="29" t="s">
        <v>3219</v>
      </c>
      <c r="BK54" s="29" t="s">
        <v>3220</v>
      </c>
      <c r="BL54" s="29" t="s">
        <v>3221</v>
      </c>
      <c r="BM54" s="29" t="s">
        <v>3222</v>
      </c>
      <c r="BN54" s="29" t="s">
        <v>3223</v>
      </c>
      <c r="BO54" s="29" t="s">
        <v>3224</v>
      </c>
      <c r="BP54" s="29" t="s">
        <v>3225</v>
      </c>
      <c r="BQ54" s="29" t="s">
        <v>3226</v>
      </c>
      <c r="BR54" s="29" t="s">
        <v>3227</v>
      </c>
      <c r="BS54" s="29" t="s">
        <v>3228</v>
      </c>
      <c r="BT54" s="29" t="s">
        <v>390</v>
      </c>
      <c r="BU54" s="29" t="s">
        <v>3229</v>
      </c>
      <c r="BV54" s="29" t="s">
        <v>3230</v>
      </c>
      <c r="BW54" s="29" t="s">
        <v>3231</v>
      </c>
      <c r="BX54" s="22" t="s">
        <v>2167</v>
      </c>
      <c r="BY54" s="22" t="s">
        <v>3232</v>
      </c>
      <c r="BZ54" s="29" t="str">
        <f>IFERROR(__xludf.DUMMYFUNCTION("TEXTJOIN("", "", TRUE,
  IF(AND(AL54&gt;=9, AN54&gt;=8, AP54&gt;=7, AT54&gt;=8), ""Gold Standard"", """"),
  IF(OR(
      AV54&gt;=7.5,
      AND(AL54&gt;=7, AN54&gt;=7, AP54&gt;=6, AT54&gt;=8)
    ), ""BIFL Approved"", """"),
  IF(AN54&gt;=8.5, ""Repair Friendly"", """"),
  IF(OR(AP5"&amp;"4=10, REGEXMATCH(AU54, ""Lifetime Guarantee"")), ""Lifetime Warranty"", """"),
  IF(AT54&gt;=8.5, ""Crowd Favorite"", """"),
  IF(AR54&gt;=8, ""Eco Hero"", """"),
  IF(AND(AV54&gt;=10, AL54&gt;=8, AT54&gt;=8), ""Legacy Product"", """")
)"),"")</f>
        <v/>
      </c>
      <c r="CA54" s="29" t="s">
        <v>209</v>
      </c>
      <c r="CB54" s="29" t="s">
        <v>2290</v>
      </c>
      <c r="CC54" s="44" t="s">
        <v>3233</v>
      </c>
      <c r="CD54" s="29" t="s">
        <v>3234</v>
      </c>
      <c r="CE54" s="29">
        <f t="shared" si="8"/>
        <v>51</v>
      </c>
      <c r="CF54" s="29" t="s">
        <v>3235</v>
      </c>
      <c r="CG54" s="31" t="s">
        <v>3236</v>
      </c>
      <c r="CH54" s="28"/>
      <c r="CI54" s="28"/>
      <c r="CJ54" s="28"/>
      <c r="CK54" s="28"/>
    </row>
    <row r="55" ht="29.25" customHeight="1">
      <c r="A55" s="37" t="s">
        <v>3237</v>
      </c>
      <c r="B55" s="38" t="s">
        <v>3238</v>
      </c>
      <c r="C55" s="20" t="s">
        <v>3239</v>
      </c>
      <c r="D55" s="20" t="s">
        <v>3240</v>
      </c>
      <c r="E55" s="47" t="s">
        <v>3241</v>
      </c>
      <c r="F55" s="22" t="s">
        <v>90</v>
      </c>
      <c r="G55" s="22" t="s">
        <v>91</v>
      </c>
      <c r="H55" s="22" t="s">
        <v>92</v>
      </c>
      <c r="I55" s="22"/>
      <c r="J55" s="23"/>
      <c r="K55" s="20" t="s">
        <v>3242</v>
      </c>
      <c r="L55" s="25" t="s">
        <v>3243</v>
      </c>
      <c r="M55" s="25" t="s">
        <v>3244</v>
      </c>
      <c r="N55" s="25" t="s">
        <v>3245</v>
      </c>
      <c r="O55" s="25" t="s">
        <v>3246</v>
      </c>
      <c r="P55" s="25" t="s">
        <v>3247</v>
      </c>
      <c r="Q55" s="25" t="s">
        <v>3248</v>
      </c>
      <c r="R55" s="25" t="s">
        <v>3249</v>
      </c>
      <c r="S55" s="29" t="s">
        <v>3250</v>
      </c>
      <c r="T55" s="41">
        <v>234.0</v>
      </c>
      <c r="U55" s="28"/>
      <c r="V55" s="29">
        <v>4.5</v>
      </c>
      <c r="W55" s="30">
        <v>4139.0</v>
      </c>
      <c r="X55" s="29" t="s">
        <v>456</v>
      </c>
      <c r="Y55" s="29" t="s">
        <v>165</v>
      </c>
      <c r="Z55" s="30" t="b">
        <v>0</v>
      </c>
      <c r="AA55" s="29" t="s">
        <v>3251</v>
      </c>
      <c r="AB55" s="29" t="s">
        <v>3252</v>
      </c>
      <c r="AC55" s="29" t="s">
        <v>3253</v>
      </c>
      <c r="AD55" s="28"/>
      <c r="AE55" s="29" t="s">
        <v>3254</v>
      </c>
      <c r="AF55" s="28"/>
      <c r="AG55" s="29" t="s">
        <v>3255</v>
      </c>
      <c r="AH55" s="29" t="s">
        <v>3256</v>
      </c>
      <c r="AI55" s="29" t="s">
        <v>3257</v>
      </c>
      <c r="AJ55" s="29" t="s">
        <v>3258</v>
      </c>
      <c r="AK55" s="31" t="s">
        <v>3259</v>
      </c>
      <c r="AL55" s="32">
        <v>8.5</v>
      </c>
      <c r="AM55" s="29" t="s">
        <v>3260</v>
      </c>
      <c r="AN55" s="32">
        <v>8.5</v>
      </c>
      <c r="AO55" s="29" t="s">
        <v>3261</v>
      </c>
      <c r="AP55" s="51">
        <v>6.5</v>
      </c>
      <c r="AQ55" s="29" t="s">
        <v>3262</v>
      </c>
      <c r="AR55" s="51">
        <v>7.5</v>
      </c>
      <c r="AS55" s="29" t="s">
        <v>3263</v>
      </c>
      <c r="AT55" s="51">
        <v>8.5</v>
      </c>
      <c r="AU55" s="29" t="s">
        <v>3264</v>
      </c>
      <c r="AV55" s="34">
        <f t="shared" si="1"/>
        <v>8</v>
      </c>
      <c r="AW55" s="43" t="s">
        <v>3265</v>
      </c>
      <c r="AX55" s="29" t="s">
        <v>3266</v>
      </c>
      <c r="AY55" s="29" t="s">
        <v>3267</v>
      </c>
      <c r="AZ55" s="29" t="s">
        <v>3268</v>
      </c>
      <c r="BA55" s="29" t="s">
        <v>3269</v>
      </c>
      <c r="BB55" s="29" t="s">
        <v>3270</v>
      </c>
      <c r="BC55" s="29" t="s">
        <v>3271</v>
      </c>
      <c r="BD55" s="29" t="s">
        <v>3272</v>
      </c>
      <c r="BE55" s="29" t="s">
        <v>3273</v>
      </c>
      <c r="BF55" s="29" t="s">
        <v>3274</v>
      </c>
      <c r="BG55" s="29" t="s">
        <v>3275</v>
      </c>
      <c r="BH55" s="29" t="s">
        <v>3276</v>
      </c>
      <c r="BI55" s="29" t="s">
        <v>3277</v>
      </c>
      <c r="BJ55" s="29" t="s">
        <v>3278</v>
      </c>
      <c r="BK55" s="29" t="s">
        <v>3279</v>
      </c>
      <c r="BL55" s="29" t="s">
        <v>3280</v>
      </c>
      <c r="BM55" s="29" t="s">
        <v>3281</v>
      </c>
      <c r="BN55" s="29" t="s">
        <v>3282</v>
      </c>
      <c r="BO55" s="29" t="s">
        <v>3283</v>
      </c>
      <c r="BP55" s="29" t="s">
        <v>3284</v>
      </c>
      <c r="BQ55" s="29" t="s">
        <v>3285</v>
      </c>
      <c r="BR55" s="29" t="s">
        <v>3286</v>
      </c>
      <c r="BS55" s="29" t="s">
        <v>3287</v>
      </c>
      <c r="BT55" s="29" t="s">
        <v>3288</v>
      </c>
      <c r="BU55" s="29" t="s">
        <v>3289</v>
      </c>
      <c r="BV55" s="29" t="s">
        <v>3290</v>
      </c>
      <c r="BW55" s="29" t="s">
        <v>3291</v>
      </c>
      <c r="BX55" s="22" t="s">
        <v>144</v>
      </c>
      <c r="BY55" s="22" t="s">
        <v>3292</v>
      </c>
      <c r="BZ55" s="29" t="str">
        <f>IFERROR(__xludf.DUMMYFUNCTION("TEXTJOIN("", "", TRUE,
  IF(AND(AL55&gt;=9, AN55&gt;=8, AP55&gt;=7, AT55&gt;=8), ""Gold Standard"", """"),
  IF(OR(
      AV55&gt;=7.5,
      AND(AL55&gt;=7, AN55&gt;=7, AP55&gt;=6, AT55&gt;=8)
    ), ""BIFL Approved"", """"),
  IF(AN55&gt;=8.5, ""Repair Friendly"", """"),
  IF(OR(AP5"&amp;"5=10, REGEXMATCH(AU55, ""Lifetime Guarantee"")), ""Lifetime Warranty"", """"),
  IF(AT55&gt;=8.5, ""Crowd Favorite"", """"),
  IF(AR55&gt;=8, ""Eco Hero"", """"),
  IF(AND(AV55&gt;=10, AL55&gt;=8, AT55&gt;=8), ""Legacy Product"", """")
)"),"BIFL Approved, Repair Friendly, Crowd Favorite")</f>
        <v>BIFL Approved, Repair Friendly, Crowd Favorite</v>
      </c>
      <c r="CA55" s="29" t="s">
        <v>209</v>
      </c>
      <c r="CB55" s="29" t="s">
        <v>2290</v>
      </c>
      <c r="CC55" s="44" t="s">
        <v>3293</v>
      </c>
      <c r="CD55" s="29" t="s">
        <v>3294</v>
      </c>
      <c r="CE55" s="29">
        <f t="shared" si="8"/>
        <v>1111</v>
      </c>
      <c r="CF55" s="29" t="s">
        <v>3295</v>
      </c>
      <c r="CG55" s="31" t="s">
        <v>3296</v>
      </c>
      <c r="CH55" s="28"/>
      <c r="CI55" s="28"/>
      <c r="CJ55" s="28"/>
      <c r="CK55" s="28"/>
    </row>
    <row r="56" ht="29.25" customHeight="1">
      <c r="A56" s="37" t="s">
        <v>3297</v>
      </c>
      <c r="B56" s="38" t="s">
        <v>3298</v>
      </c>
      <c r="C56" s="20" t="s">
        <v>3299</v>
      </c>
      <c r="D56" s="20" t="s">
        <v>3300</v>
      </c>
      <c r="E56" s="47" t="s">
        <v>3301</v>
      </c>
      <c r="F56" s="22" t="s">
        <v>90</v>
      </c>
      <c r="G56" s="22" t="s">
        <v>91</v>
      </c>
      <c r="H56" s="22" t="s">
        <v>92</v>
      </c>
      <c r="I56" s="22"/>
      <c r="J56" s="23"/>
      <c r="K56" s="20" t="s">
        <v>3302</v>
      </c>
      <c r="L56" s="25" t="s">
        <v>3303</v>
      </c>
      <c r="M56" s="25" t="s">
        <v>3304</v>
      </c>
      <c r="N56" s="25" t="s">
        <v>3305</v>
      </c>
      <c r="O56" s="25" t="s">
        <v>3306</v>
      </c>
      <c r="P56" s="25" t="s">
        <v>3307</v>
      </c>
      <c r="Q56" s="25" t="s">
        <v>3308</v>
      </c>
      <c r="R56" s="25" t="s">
        <v>3309</v>
      </c>
      <c r="S56" s="29" t="s">
        <v>3310</v>
      </c>
      <c r="T56" s="27">
        <v>89.95</v>
      </c>
      <c r="U56" s="28"/>
      <c r="V56" s="29">
        <v>4.2</v>
      </c>
      <c r="W56" s="30">
        <v>51.0</v>
      </c>
      <c r="X56" s="28"/>
      <c r="Y56" s="28"/>
      <c r="Z56" s="30" t="b">
        <v>0</v>
      </c>
      <c r="AA56" s="29" t="s">
        <v>3311</v>
      </c>
      <c r="AB56" s="29" t="s">
        <v>3312</v>
      </c>
      <c r="AC56" s="29" t="s">
        <v>3313</v>
      </c>
      <c r="AD56" s="28"/>
      <c r="AE56" s="29" t="s">
        <v>3314</v>
      </c>
      <c r="AF56" s="28"/>
      <c r="AG56" s="29" t="s">
        <v>3315</v>
      </c>
      <c r="AH56" s="29" t="s">
        <v>3316</v>
      </c>
      <c r="AI56" s="29" t="s">
        <v>3317</v>
      </c>
      <c r="AJ56" s="29" t="s">
        <v>3318</v>
      </c>
      <c r="AK56" s="31" t="s">
        <v>3319</v>
      </c>
      <c r="AL56" s="32">
        <v>4.5</v>
      </c>
      <c r="AM56" s="22" t="s">
        <v>3320</v>
      </c>
      <c r="AN56" s="32">
        <v>2.5</v>
      </c>
      <c r="AO56" s="29" t="s">
        <v>3321</v>
      </c>
      <c r="AP56" s="51">
        <v>8.5</v>
      </c>
      <c r="AQ56" s="29" t="s">
        <v>3322</v>
      </c>
      <c r="AR56" s="51">
        <v>5.0</v>
      </c>
      <c r="AS56" s="29" t="s">
        <v>3323</v>
      </c>
      <c r="AT56" s="51">
        <v>6.5</v>
      </c>
      <c r="AU56" s="29" t="s">
        <v>3324</v>
      </c>
      <c r="AV56" s="34">
        <f t="shared" si="1"/>
        <v>5.5</v>
      </c>
      <c r="AW56" s="43" t="s">
        <v>3325</v>
      </c>
      <c r="AX56" s="29" t="s">
        <v>3326</v>
      </c>
      <c r="AY56" s="29" t="s">
        <v>3327</v>
      </c>
      <c r="AZ56" s="29" t="s">
        <v>3328</v>
      </c>
      <c r="BA56" s="29" t="s">
        <v>3329</v>
      </c>
      <c r="BB56" s="29" t="s">
        <v>3330</v>
      </c>
      <c r="BC56" s="29" t="s">
        <v>3331</v>
      </c>
      <c r="BD56" s="29" t="s">
        <v>3332</v>
      </c>
      <c r="BE56" s="29" t="s">
        <v>3333</v>
      </c>
      <c r="BF56" s="29" t="s">
        <v>3334</v>
      </c>
      <c r="BG56" s="29" t="s">
        <v>3335</v>
      </c>
      <c r="BH56" s="29" t="s">
        <v>3336</v>
      </c>
      <c r="BI56" s="29" t="s">
        <v>3337</v>
      </c>
      <c r="BJ56" s="29" t="s">
        <v>3338</v>
      </c>
      <c r="BK56" s="29" t="s">
        <v>3339</v>
      </c>
      <c r="BL56" s="29" t="s">
        <v>3340</v>
      </c>
      <c r="BM56" s="29" t="s">
        <v>3341</v>
      </c>
      <c r="BN56" s="29" t="s">
        <v>3342</v>
      </c>
      <c r="BO56" s="29" t="s">
        <v>3343</v>
      </c>
      <c r="BP56" s="29" t="s">
        <v>3344</v>
      </c>
      <c r="BQ56" s="29" t="s">
        <v>3345</v>
      </c>
      <c r="BR56" s="29" t="s">
        <v>3346</v>
      </c>
      <c r="BS56" s="29" t="s">
        <v>3347</v>
      </c>
      <c r="BT56" s="29" t="s">
        <v>3348</v>
      </c>
      <c r="BU56" s="29" t="s">
        <v>1747</v>
      </c>
      <c r="BV56" s="29" t="s">
        <v>3349</v>
      </c>
      <c r="BW56" s="29" t="s">
        <v>3350</v>
      </c>
      <c r="BX56" s="22" t="s">
        <v>331</v>
      </c>
      <c r="BY56" s="22" t="s">
        <v>3351</v>
      </c>
      <c r="BZ56" s="29" t="str">
        <f>IFERROR(__xludf.DUMMYFUNCTION("TEXTJOIN("", "", TRUE,
  IF(AND(AL56&gt;=9, AN56&gt;=8, AP56&gt;=7, AT56&gt;=8), ""Gold Standard"", """"),
  IF(OR(
      AV56&gt;=7.5,
      AND(AL56&gt;=7, AN56&gt;=7, AP56&gt;=6, AT56&gt;=8)
    ), ""BIFL Approved"", """"),
  IF(AN56&gt;=8.5, ""Repair Friendly"", """"),
  IF(OR(AP5"&amp;"6=10, REGEXMATCH(AU56, ""Lifetime Guarantee"")), ""Lifetime Warranty"", """"),
  IF(AT56&gt;=8.5, ""Crowd Favorite"", """"),
  IF(AR56&gt;=8, ""Eco Hero"", """"),
  IF(AND(AV56&gt;=10, AL56&gt;=8, AT56&gt;=8), ""Legacy Product"", """")
)"),"")</f>
        <v/>
      </c>
      <c r="CA56" s="29" t="s">
        <v>851</v>
      </c>
      <c r="CB56" s="29" t="s">
        <v>3352</v>
      </c>
      <c r="CC56" s="44" t="s">
        <v>3353</v>
      </c>
      <c r="CD56" s="29" t="s">
        <v>3354</v>
      </c>
      <c r="CE56" s="29">
        <f t="shared" si="8"/>
        <v>20043</v>
      </c>
      <c r="CF56" s="29" t="s">
        <v>3355</v>
      </c>
      <c r="CG56" s="31" t="s">
        <v>3356</v>
      </c>
      <c r="CH56" s="28"/>
      <c r="CI56" s="28"/>
      <c r="CJ56" s="28"/>
      <c r="CK56" s="28"/>
    </row>
    <row r="57" ht="29.25" customHeight="1">
      <c r="A57" s="37" t="s">
        <v>3357</v>
      </c>
      <c r="B57" s="38" t="s">
        <v>3358</v>
      </c>
      <c r="C57" s="20" t="s">
        <v>3359</v>
      </c>
      <c r="D57" s="20" t="s">
        <v>3360</v>
      </c>
      <c r="E57" s="47" t="s">
        <v>3361</v>
      </c>
      <c r="F57" s="22" t="s">
        <v>90</v>
      </c>
      <c r="G57" s="22" t="s">
        <v>91</v>
      </c>
      <c r="H57" s="22" t="s">
        <v>92</v>
      </c>
      <c r="I57" s="22"/>
      <c r="J57" s="23"/>
      <c r="K57" s="20" t="s">
        <v>3362</v>
      </c>
      <c r="L57" s="25" t="s">
        <v>3363</v>
      </c>
      <c r="M57" s="25" t="s">
        <v>3364</v>
      </c>
      <c r="N57" s="25" t="s">
        <v>3365</v>
      </c>
      <c r="O57" s="25" t="s">
        <v>3366</v>
      </c>
      <c r="P57" s="25" t="s">
        <v>3367</v>
      </c>
      <c r="Q57" s="28"/>
      <c r="R57" s="25" t="s">
        <v>3368</v>
      </c>
      <c r="S57" s="29" t="s">
        <v>3369</v>
      </c>
      <c r="T57" s="41">
        <v>39.95</v>
      </c>
      <c r="U57" s="28"/>
      <c r="V57" s="29">
        <v>4.4</v>
      </c>
      <c r="W57" s="30">
        <v>1111.0</v>
      </c>
      <c r="X57" s="29" t="s">
        <v>1526</v>
      </c>
      <c r="Y57" s="29" t="s">
        <v>165</v>
      </c>
      <c r="Z57" s="30" t="b">
        <v>0</v>
      </c>
      <c r="AA57" s="29" t="s">
        <v>3370</v>
      </c>
      <c r="AB57" s="28"/>
      <c r="AC57" s="28"/>
      <c r="AD57" s="28"/>
      <c r="AE57" s="29" t="s">
        <v>3371</v>
      </c>
      <c r="AF57" s="28"/>
      <c r="AG57" s="28"/>
      <c r="AH57" s="28"/>
      <c r="AI57" s="28"/>
      <c r="AJ57" s="28"/>
      <c r="AK57" s="55"/>
      <c r="AL57" s="32">
        <v>7.5</v>
      </c>
      <c r="AM57" s="29" t="s">
        <v>3372</v>
      </c>
      <c r="AN57" s="32">
        <v>8.5</v>
      </c>
      <c r="AO57" s="22" t="s">
        <v>3373</v>
      </c>
      <c r="AP57" s="51">
        <v>6.0</v>
      </c>
      <c r="AQ57" s="29" t="s">
        <v>3374</v>
      </c>
      <c r="AR57" s="51">
        <v>6.5</v>
      </c>
      <c r="AS57" s="29" t="s">
        <v>3375</v>
      </c>
      <c r="AT57" s="51">
        <v>8.5</v>
      </c>
      <c r="AU57" s="29" t="s">
        <v>3376</v>
      </c>
      <c r="AV57" s="34">
        <f t="shared" si="1"/>
        <v>7.5</v>
      </c>
      <c r="AW57" s="43" t="s">
        <v>3377</v>
      </c>
      <c r="AX57" s="29" t="s">
        <v>3378</v>
      </c>
      <c r="AY57" s="29" t="s">
        <v>3379</v>
      </c>
      <c r="AZ57" s="29" t="s">
        <v>3380</v>
      </c>
      <c r="BA57" s="29" t="s">
        <v>3381</v>
      </c>
      <c r="BB57" s="29" t="s">
        <v>3382</v>
      </c>
      <c r="BC57" s="29" t="s">
        <v>3383</v>
      </c>
      <c r="BD57" s="29" t="s">
        <v>3384</v>
      </c>
      <c r="BE57" s="29" t="s">
        <v>3385</v>
      </c>
      <c r="BF57" s="29" t="s">
        <v>3386</v>
      </c>
      <c r="BG57" s="29" t="s">
        <v>3387</v>
      </c>
      <c r="BH57" s="29" t="s">
        <v>3388</v>
      </c>
      <c r="BI57" s="29" t="s">
        <v>3389</v>
      </c>
      <c r="BJ57" s="29" t="s">
        <v>3390</v>
      </c>
      <c r="BK57" s="29" t="s">
        <v>3391</v>
      </c>
      <c r="BL57" s="29" t="s">
        <v>3392</v>
      </c>
      <c r="BM57" s="29" t="s">
        <v>3393</v>
      </c>
      <c r="BN57" s="29" t="s">
        <v>3394</v>
      </c>
      <c r="BO57" s="29" t="s">
        <v>3395</v>
      </c>
      <c r="BP57" s="29" t="s">
        <v>3396</v>
      </c>
      <c r="BQ57" s="29" t="s">
        <v>3397</v>
      </c>
      <c r="BR57" s="29" t="s">
        <v>3398</v>
      </c>
      <c r="BS57" s="29" t="s">
        <v>3399</v>
      </c>
      <c r="BT57" s="29" t="s">
        <v>3400</v>
      </c>
      <c r="BU57" s="29" t="s">
        <v>3401</v>
      </c>
      <c r="BV57" s="29" t="s">
        <v>3402</v>
      </c>
      <c r="BW57" s="29" t="s">
        <v>3403</v>
      </c>
      <c r="BX57" s="29" t="s">
        <v>2167</v>
      </c>
      <c r="BY57" s="29" t="s">
        <v>3404</v>
      </c>
      <c r="BZ57" s="29" t="str">
        <f>IFERROR(__xludf.DUMMYFUNCTION("TEXTJOIN("", "", TRUE,
  IF(AND(AL57&gt;=9, AN57&gt;=8, AP57&gt;=7, AT57&gt;=8), ""Gold Standard"", """"),
  IF(OR(
      AV57&gt;=7.5,
      AND(AL57&gt;=7, AN57&gt;=7, AP57&gt;=6, AT57&gt;=8)
    ), ""BIFL Approved"", """"),
  IF(AN57&gt;=8.5, ""Repair Friendly"", """"),
  IF(OR(AP5"&amp;"7=10, REGEXMATCH(AU57, ""Lifetime Guarantee"")), ""Lifetime Warranty"", """"),
  IF(AT57&gt;=8.5, ""Crowd Favorite"", """"),
  IF(AR57&gt;=8, ""Eco Hero"", """"),
  IF(AND(AV57&gt;=10, AL57&gt;=8, AT57&gt;=8), ""Legacy Product"", """")
)"),"BIFL Approved, Repair Friendly, Crowd Favorite")</f>
        <v>BIFL Approved, Repair Friendly, Crowd Favorite</v>
      </c>
      <c r="CA57" s="29" t="s">
        <v>146</v>
      </c>
      <c r="CB57" s="29" t="s">
        <v>674</v>
      </c>
      <c r="CC57" s="44" t="s">
        <v>3405</v>
      </c>
      <c r="CD57" s="29" t="s">
        <v>3406</v>
      </c>
      <c r="CE57" s="29">
        <f t="shared" si="8"/>
        <v>43177</v>
      </c>
      <c r="CF57" s="29" t="s">
        <v>3407</v>
      </c>
      <c r="CG57" s="31" t="s">
        <v>3408</v>
      </c>
      <c r="CH57" s="28"/>
      <c r="CI57" s="28"/>
      <c r="CJ57" s="28"/>
      <c r="CK57" s="28"/>
    </row>
    <row r="58" ht="29.25" customHeight="1">
      <c r="A58" s="37" t="s">
        <v>3409</v>
      </c>
      <c r="B58" s="38" t="s">
        <v>3410</v>
      </c>
      <c r="C58" s="20" t="s">
        <v>3411</v>
      </c>
      <c r="D58" s="20" t="s">
        <v>3412</v>
      </c>
      <c r="E58" s="47" t="s">
        <v>3413</v>
      </c>
      <c r="F58" s="22" t="s">
        <v>90</v>
      </c>
      <c r="G58" s="22" t="s">
        <v>91</v>
      </c>
      <c r="H58" s="22" t="s">
        <v>92</v>
      </c>
      <c r="I58" s="22"/>
      <c r="J58" s="23"/>
      <c r="K58" s="20" t="s">
        <v>3414</v>
      </c>
      <c r="L58" s="25" t="s">
        <v>3415</v>
      </c>
      <c r="M58" s="25" t="s">
        <v>3416</v>
      </c>
      <c r="N58" s="25" t="s">
        <v>3417</v>
      </c>
      <c r="O58" s="25" t="s">
        <v>3418</v>
      </c>
      <c r="P58" s="25" t="s">
        <v>3419</v>
      </c>
      <c r="Q58" s="25" t="s">
        <v>3420</v>
      </c>
      <c r="R58" s="25" t="s">
        <v>3421</v>
      </c>
      <c r="S58" s="29" t="s">
        <v>3422</v>
      </c>
      <c r="T58" s="68">
        <v>349.99</v>
      </c>
      <c r="U58" s="28"/>
      <c r="V58" s="29">
        <v>4.7</v>
      </c>
      <c r="W58" s="30">
        <v>20043.0</v>
      </c>
      <c r="X58" s="28"/>
      <c r="Y58" s="28"/>
      <c r="Z58" s="30" t="b">
        <v>0</v>
      </c>
      <c r="AA58" s="29" t="s">
        <v>3423</v>
      </c>
      <c r="AB58" s="29" t="s">
        <v>3424</v>
      </c>
      <c r="AC58" s="29" t="s">
        <v>3425</v>
      </c>
      <c r="AD58" s="28"/>
      <c r="AE58" s="29" t="s">
        <v>3426</v>
      </c>
      <c r="AF58" s="28"/>
      <c r="AG58" s="29" t="s">
        <v>3427</v>
      </c>
      <c r="AH58" s="29" t="s">
        <v>3428</v>
      </c>
      <c r="AI58" s="29" t="s">
        <v>3429</v>
      </c>
      <c r="AJ58" s="29" t="s">
        <v>3430</v>
      </c>
      <c r="AK58" s="31" t="s">
        <v>3431</v>
      </c>
      <c r="AL58" s="32">
        <v>6.5</v>
      </c>
      <c r="AM58" s="29" t="s">
        <v>3432</v>
      </c>
      <c r="AN58" s="32">
        <v>4.5</v>
      </c>
      <c r="AO58" s="29" t="s">
        <v>3433</v>
      </c>
      <c r="AP58" s="51">
        <v>7.0</v>
      </c>
      <c r="AQ58" s="29" t="s">
        <v>3434</v>
      </c>
      <c r="AR58" s="51">
        <v>5.0</v>
      </c>
      <c r="AS58" s="29" t="s">
        <v>3435</v>
      </c>
      <c r="AT58" s="51">
        <v>8.0</v>
      </c>
      <c r="AU58" s="29" t="s">
        <v>3436</v>
      </c>
      <c r="AV58" s="34">
        <f t="shared" si="1"/>
        <v>6.5</v>
      </c>
      <c r="AW58" s="43" t="s">
        <v>3437</v>
      </c>
      <c r="AX58" s="29" t="s">
        <v>3438</v>
      </c>
      <c r="AY58" s="29" t="s">
        <v>3439</v>
      </c>
      <c r="AZ58" s="29" t="s">
        <v>3440</v>
      </c>
      <c r="BA58" s="29" t="s">
        <v>3441</v>
      </c>
      <c r="BB58" s="29" t="s">
        <v>3442</v>
      </c>
      <c r="BC58" s="29" t="s">
        <v>3443</v>
      </c>
      <c r="BD58" s="29" t="s">
        <v>3444</v>
      </c>
      <c r="BE58" s="29" t="s">
        <v>3445</v>
      </c>
      <c r="BF58" s="29" t="s">
        <v>3446</v>
      </c>
      <c r="BG58" s="29" t="s">
        <v>3447</v>
      </c>
      <c r="BH58" s="29" t="s">
        <v>3448</v>
      </c>
      <c r="BI58" s="29" t="s">
        <v>3449</v>
      </c>
      <c r="BJ58" s="29" t="s">
        <v>3450</v>
      </c>
      <c r="BK58" s="29" t="s">
        <v>3451</v>
      </c>
      <c r="BL58" s="29" t="s">
        <v>3452</v>
      </c>
      <c r="BM58" s="29" t="s">
        <v>3453</v>
      </c>
      <c r="BN58" s="29" t="s">
        <v>3454</v>
      </c>
      <c r="BO58" s="29" t="s">
        <v>3455</v>
      </c>
      <c r="BP58" s="29" t="s">
        <v>3456</v>
      </c>
      <c r="BQ58" s="29" t="s">
        <v>3457</v>
      </c>
      <c r="BR58" s="29" t="s">
        <v>3458</v>
      </c>
      <c r="BS58" s="29" t="s">
        <v>3459</v>
      </c>
      <c r="BT58" s="29" t="s">
        <v>3460</v>
      </c>
      <c r="BU58" s="29" t="s">
        <v>3461</v>
      </c>
      <c r="BV58" s="29" t="s">
        <v>3462</v>
      </c>
      <c r="BW58" s="29" t="s">
        <v>3463</v>
      </c>
      <c r="BX58" s="22" t="s">
        <v>331</v>
      </c>
      <c r="BY58" s="22" t="s">
        <v>3464</v>
      </c>
      <c r="BZ58" s="29" t="str">
        <f>IFERROR(__xludf.DUMMYFUNCTION("TEXTJOIN("", "", TRUE,
  IF(AND(AL58&gt;=9, AN58&gt;=8, AP58&gt;=7, AT58&gt;=8), ""Gold Standard"", """"),
  IF(OR(
      AV58&gt;=7.5,
      AND(AL58&gt;=7, AN58&gt;=7, AP58&gt;=6, AT58&gt;=8)
    ), ""BIFL Approved"", """"),
  IF(AN58&gt;=8.5, ""Repair Friendly"", """"),
  IF(OR(AP5"&amp;"8=10, REGEXMATCH(AU58, ""Lifetime Guarantee"")), ""Lifetime Warranty"", """"),
  IF(AT58&gt;=8.5, ""Crowd Favorite"", """"),
  IF(AR58&gt;=8, ""Eco Hero"", """"),
  IF(AND(AV58&gt;=10, AL58&gt;=8, AT58&gt;=8), ""Legacy Product"", """")
)"),"")</f>
        <v/>
      </c>
      <c r="CA58" s="29" t="s">
        <v>209</v>
      </c>
      <c r="CB58" s="29" t="s">
        <v>2353</v>
      </c>
      <c r="CC58" s="44" t="s">
        <v>3465</v>
      </c>
      <c r="CD58" s="29" t="s">
        <v>3466</v>
      </c>
      <c r="CE58" s="29" t="str">
        <f>#REF!</f>
        <v>#REF!</v>
      </c>
      <c r="CF58" s="29" t="s">
        <v>3467</v>
      </c>
      <c r="CG58" s="31" t="s">
        <v>3468</v>
      </c>
      <c r="CH58" s="28"/>
      <c r="CI58" s="28"/>
      <c r="CJ58" s="28"/>
      <c r="CK58" s="28"/>
    </row>
    <row r="59" ht="29.25" customHeight="1">
      <c r="A59" s="37" t="s">
        <v>3469</v>
      </c>
      <c r="B59" s="38" t="s">
        <v>3470</v>
      </c>
      <c r="C59" s="20" t="s">
        <v>3471</v>
      </c>
      <c r="D59" s="20" t="s">
        <v>3472</v>
      </c>
      <c r="E59" s="66" t="s">
        <v>3473</v>
      </c>
      <c r="F59" s="22" t="s">
        <v>90</v>
      </c>
      <c r="G59" s="22" t="s">
        <v>91</v>
      </c>
      <c r="H59" s="22" t="s">
        <v>92</v>
      </c>
      <c r="I59" s="22"/>
      <c r="J59" s="23"/>
      <c r="K59" s="20" t="s">
        <v>3474</v>
      </c>
      <c r="L59" s="25" t="s">
        <v>3475</v>
      </c>
      <c r="M59" s="25" t="s">
        <v>3476</v>
      </c>
      <c r="N59" s="25" t="s">
        <v>3477</v>
      </c>
      <c r="O59" s="25" t="s">
        <v>3478</v>
      </c>
      <c r="P59" s="25" t="s">
        <v>3479</v>
      </c>
      <c r="Q59" s="25" t="s">
        <v>3480</v>
      </c>
      <c r="R59" s="25" t="s">
        <v>3481</v>
      </c>
      <c r="S59" s="29" t="s">
        <v>3482</v>
      </c>
      <c r="T59" s="41">
        <v>38.0</v>
      </c>
      <c r="U59" s="42">
        <v>38.0</v>
      </c>
      <c r="V59" s="29">
        <v>4.6</v>
      </c>
      <c r="W59" s="30">
        <v>43177.0</v>
      </c>
      <c r="X59" s="29" t="s">
        <v>2247</v>
      </c>
      <c r="Y59" s="29" t="s">
        <v>165</v>
      </c>
      <c r="Z59" s="30" t="b">
        <v>0</v>
      </c>
      <c r="AA59" s="29" t="s">
        <v>929</v>
      </c>
      <c r="AB59" s="29" t="s">
        <v>3483</v>
      </c>
      <c r="AC59" s="29" t="s">
        <v>3484</v>
      </c>
      <c r="AD59" s="28"/>
      <c r="AE59" s="29" t="s">
        <v>3485</v>
      </c>
      <c r="AF59" s="28"/>
      <c r="AG59" s="29" t="s">
        <v>3486</v>
      </c>
      <c r="AH59" s="29" t="s">
        <v>3487</v>
      </c>
      <c r="AI59" s="29" t="s">
        <v>3488</v>
      </c>
      <c r="AJ59" s="29" t="s">
        <v>3489</v>
      </c>
      <c r="AK59" s="31" t="s">
        <v>3490</v>
      </c>
      <c r="AL59" s="32">
        <v>5.5</v>
      </c>
      <c r="AM59" s="29" t="s">
        <v>3491</v>
      </c>
      <c r="AN59" s="32">
        <v>5.5</v>
      </c>
      <c r="AO59" s="29" t="s">
        <v>3492</v>
      </c>
      <c r="AP59" s="51">
        <v>8.5</v>
      </c>
      <c r="AQ59" s="29" t="s">
        <v>3493</v>
      </c>
      <c r="AR59" s="51">
        <v>5.0</v>
      </c>
      <c r="AS59" s="29" t="s">
        <v>3494</v>
      </c>
      <c r="AT59" s="51">
        <v>6.0</v>
      </c>
      <c r="AU59" s="29" t="s">
        <v>3495</v>
      </c>
      <c r="AV59" s="34">
        <f t="shared" si="1"/>
        <v>6.5</v>
      </c>
      <c r="AW59" s="43" t="s">
        <v>3496</v>
      </c>
      <c r="AX59" s="29" t="s">
        <v>3497</v>
      </c>
      <c r="AY59" s="29" t="s">
        <v>3498</v>
      </c>
      <c r="AZ59" s="29" t="s">
        <v>3499</v>
      </c>
      <c r="BA59" s="29" t="s">
        <v>3500</v>
      </c>
      <c r="BB59" s="29" t="s">
        <v>3501</v>
      </c>
      <c r="BC59" s="29" t="s">
        <v>3502</v>
      </c>
      <c r="BD59" s="29" t="s">
        <v>3503</v>
      </c>
      <c r="BE59" s="29" t="s">
        <v>3504</v>
      </c>
      <c r="BF59" s="29" t="s">
        <v>3505</v>
      </c>
      <c r="BG59" s="29" t="s">
        <v>3506</v>
      </c>
      <c r="BH59" s="29" t="s">
        <v>3507</v>
      </c>
      <c r="BI59" s="29" t="s">
        <v>3508</v>
      </c>
      <c r="BJ59" s="29" t="s">
        <v>3509</v>
      </c>
      <c r="BK59" s="29" t="s">
        <v>3510</v>
      </c>
      <c r="BL59" s="29" t="s">
        <v>3511</v>
      </c>
      <c r="BM59" s="29" t="s">
        <v>3512</v>
      </c>
      <c r="BN59" s="29" t="s">
        <v>3513</v>
      </c>
      <c r="BO59" s="29" t="s">
        <v>3514</v>
      </c>
      <c r="BP59" s="29" t="s">
        <v>3515</v>
      </c>
      <c r="BQ59" s="29" t="s">
        <v>3516</v>
      </c>
      <c r="BR59" s="29" t="s">
        <v>3517</v>
      </c>
      <c r="BS59" s="29" t="s">
        <v>3518</v>
      </c>
      <c r="BT59" s="29" t="s">
        <v>3519</v>
      </c>
      <c r="BU59" s="29" t="s">
        <v>3520</v>
      </c>
      <c r="BV59" s="29" t="s">
        <v>3521</v>
      </c>
      <c r="BW59" s="29"/>
      <c r="BX59" s="29" t="s">
        <v>331</v>
      </c>
      <c r="BY59" s="29" t="s">
        <v>3522</v>
      </c>
      <c r="BZ59" s="29" t="str">
        <f>IFERROR(__xludf.DUMMYFUNCTION("TEXTJOIN("", "", TRUE,
  IF(AND(AL59&gt;=9, AN59&gt;=8, AP59&gt;=7, AT59&gt;=8), ""Gold Standard"", """"),
  IF(OR(
      AV59&gt;=7.5,
      AND(AL59&gt;=7, AN59&gt;=7, AP59&gt;=6, AT59&gt;=8)
    ), ""BIFL Approved"", """"),
  IF(AN59&gt;=8.5, ""Repair Friendly"", """"),
  IF(OR(AP5"&amp;"9=10, REGEXMATCH(AU59, ""Lifetime Guarantee"")), ""Lifetime Warranty"", """"),
  IF(AT59&gt;=8.5, ""Crowd Favorite"", """"),
  IF(AR59&gt;=8, ""Eco Hero"", """"),
  IF(AND(AV59&gt;=10, AL59&gt;=8, AT59&gt;=8), ""Legacy Product"", """")
)"),"")</f>
        <v/>
      </c>
      <c r="CA59" s="29" t="s">
        <v>971</v>
      </c>
      <c r="CB59" s="29" t="s">
        <v>972</v>
      </c>
      <c r="CC59" s="44" t="s">
        <v>3523</v>
      </c>
      <c r="CD59" s="29" t="s">
        <v>3524</v>
      </c>
      <c r="CE59" s="29">
        <f>W60</f>
        <v>300</v>
      </c>
      <c r="CF59" s="29" t="s">
        <v>3525</v>
      </c>
      <c r="CG59" s="31" t="s">
        <v>3526</v>
      </c>
      <c r="CH59" s="28"/>
      <c r="CI59" s="28"/>
      <c r="CJ59" s="28"/>
      <c r="CK59" s="28"/>
    </row>
    <row r="60" ht="29.25" customHeight="1">
      <c r="A60" s="37" t="s">
        <v>3527</v>
      </c>
      <c r="B60" s="38" t="s">
        <v>3528</v>
      </c>
      <c r="C60" s="20" t="s">
        <v>3529</v>
      </c>
      <c r="D60" s="20" t="s">
        <v>3530</v>
      </c>
      <c r="E60" s="47" t="s">
        <v>3531</v>
      </c>
      <c r="F60" s="22" t="s">
        <v>3008</v>
      </c>
      <c r="G60" s="22" t="s">
        <v>91</v>
      </c>
      <c r="H60" s="22" t="s">
        <v>92</v>
      </c>
      <c r="I60" s="22"/>
      <c r="J60" s="23"/>
      <c r="K60" s="20" t="s">
        <v>3532</v>
      </c>
      <c r="L60" s="25" t="s">
        <v>3533</v>
      </c>
      <c r="M60" s="25" t="s">
        <v>3534</v>
      </c>
      <c r="N60" s="28"/>
      <c r="O60" s="28"/>
      <c r="P60" s="25" t="s">
        <v>3535</v>
      </c>
      <c r="Q60" s="25" t="s">
        <v>3536</v>
      </c>
      <c r="R60" s="25" t="s">
        <v>3537</v>
      </c>
      <c r="S60" s="29" t="s">
        <v>3538</v>
      </c>
      <c r="T60" s="41">
        <v>98.24</v>
      </c>
      <c r="U60" s="42">
        <v>139.95</v>
      </c>
      <c r="V60" s="29">
        <v>4.6</v>
      </c>
      <c r="W60" s="30">
        <v>300.0</v>
      </c>
      <c r="X60" s="29" t="s">
        <v>1526</v>
      </c>
      <c r="Y60" s="29" t="s">
        <v>165</v>
      </c>
      <c r="Z60" s="30" t="b">
        <v>0</v>
      </c>
      <c r="AA60" s="29" t="s">
        <v>3539</v>
      </c>
      <c r="AB60" s="29" t="s">
        <v>3540</v>
      </c>
      <c r="AC60" s="29" t="s">
        <v>3541</v>
      </c>
      <c r="AD60" s="29" t="s">
        <v>3542</v>
      </c>
      <c r="AE60" s="29" t="s">
        <v>3543</v>
      </c>
      <c r="AF60" s="28"/>
      <c r="AG60" s="29" t="s">
        <v>3544</v>
      </c>
      <c r="AH60" s="29" t="s">
        <v>3545</v>
      </c>
      <c r="AI60" s="29" t="s">
        <v>3546</v>
      </c>
      <c r="AJ60" s="29" t="s">
        <v>3547</v>
      </c>
      <c r="AK60" s="31" t="s">
        <v>3548</v>
      </c>
      <c r="AL60" s="32">
        <v>6.5</v>
      </c>
      <c r="AM60" s="29" t="s">
        <v>3549</v>
      </c>
      <c r="AN60" s="32">
        <v>7.5</v>
      </c>
      <c r="AO60" s="29" t="s">
        <v>3550</v>
      </c>
      <c r="AP60" s="51">
        <v>5.0</v>
      </c>
      <c r="AQ60" s="29" t="s">
        <v>3551</v>
      </c>
      <c r="AR60" s="51">
        <v>5.0</v>
      </c>
      <c r="AS60" s="29" t="s">
        <v>3552</v>
      </c>
      <c r="AT60" s="51">
        <v>7.5</v>
      </c>
      <c r="AU60" s="29" t="s">
        <v>3553</v>
      </c>
      <c r="AV60" s="34">
        <f t="shared" si="1"/>
        <v>6.5</v>
      </c>
      <c r="AW60" s="43" t="s">
        <v>3554</v>
      </c>
      <c r="AX60" s="29" t="s">
        <v>3555</v>
      </c>
      <c r="AY60" s="29" t="s">
        <v>3556</v>
      </c>
      <c r="AZ60" s="29" t="s">
        <v>3557</v>
      </c>
      <c r="BA60" s="29" t="s">
        <v>3558</v>
      </c>
      <c r="BB60" s="29" t="s">
        <v>3559</v>
      </c>
      <c r="BC60" s="29" t="s">
        <v>3560</v>
      </c>
      <c r="BD60" s="29" t="s">
        <v>3561</v>
      </c>
      <c r="BE60" s="29" t="s">
        <v>3562</v>
      </c>
      <c r="BF60" s="29" t="s">
        <v>3563</v>
      </c>
      <c r="BG60" s="29" t="s">
        <v>3564</v>
      </c>
      <c r="BH60" s="29" t="s">
        <v>3565</v>
      </c>
      <c r="BI60" s="29" t="s">
        <v>3566</v>
      </c>
      <c r="BJ60" s="29" t="s">
        <v>3567</v>
      </c>
      <c r="BK60" s="29" t="s">
        <v>3568</v>
      </c>
      <c r="BL60" s="29" t="s">
        <v>3569</v>
      </c>
      <c r="BM60" s="29" t="s">
        <v>3570</v>
      </c>
      <c r="BN60" s="29" t="s">
        <v>3571</v>
      </c>
      <c r="BO60" s="29" t="s">
        <v>3572</v>
      </c>
      <c r="BP60" s="29" t="s">
        <v>3573</v>
      </c>
      <c r="BQ60" s="29" t="s">
        <v>3574</v>
      </c>
      <c r="BR60" s="29" t="s">
        <v>3575</v>
      </c>
      <c r="BS60" s="29" t="s">
        <v>3576</v>
      </c>
      <c r="BT60" s="29" t="s">
        <v>3577</v>
      </c>
      <c r="BU60" s="29" t="s">
        <v>3578</v>
      </c>
      <c r="BV60" s="29" t="s">
        <v>3579</v>
      </c>
      <c r="BW60" s="29" t="s">
        <v>3580</v>
      </c>
      <c r="BX60" s="22" t="s">
        <v>207</v>
      </c>
      <c r="BY60" s="22" t="s">
        <v>3581</v>
      </c>
      <c r="BZ60" s="29" t="str">
        <f>IFERROR(__xludf.DUMMYFUNCTION("TEXTJOIN("", "", TRUE,
  IF(AND(AL60&gt;=9, AN60&gt;=8, AP60&gt;=7, AT60&gt;=8), ""Gold Standard"", """"),
  IF(OR(
      AV60&gt;=7.5,
      AND(AL60&gt;=7, AN60&gt;=7, AP60&gt;=6, AT60&gt;=8)
    ), ""BIFL Approved"", """"),
  IF(AN60&gt;=8.5, ""Repair Friendly"", """"),
  IF(OR(AP6"&amp;"0=10, REGEXMATCH(AU60, ""Lifetime Guarantee"")), ""Lifetime Warranty"", """"),
  IF(AT60&gt;=8.5, ""Crowd Favorite"", """"),
  IF(AR60&gt;=8, ""Eco Hero"", """"),
  IF(AND(AV60&gt;=10, AL60&gt;=8, AT60&gt;=8), ""Legacy Product"", """")
)"),"")</f>
        <v/>
      </c>
      <c r="CA60" s="29" t="s">
        <v>614</v>
      </c>
      <c r="CB60" s="29" t="s">
        <v>615</v>
      </c>
      <c r="CC60" s="44" t="s">
        <v>3582</v>
      </c>
      <c r="CD60" s="29" t="s">
        <v>3583</v>
      </c>
      <c r="CE60" s="29" t="str">
        <f t="shared" ref="CE60:CE61" si="9">#REF!</f>
        <v>#REF!</v>
      </c>
      <c r="CF60" s="29" t="s">
        <v>3584</v>
      </c>
      <c r="CG60" s="31" t="s">
        <v>3585</v>
      </c>
      <c r="CH60" s="28"/>
      <c r="CI60" s="28"/>
      <c r="CJ60" s="28"/>
      <c r="CK60" s="28"/>
    </row>
    <row r="61" ht="29.25" customHeight="1">
      <c r="A61" s="37" t="s">
        <v>3586</v>
      </c>
      <c r="B61" s="38" t="s">
        <v>3587</v>
      </c>
      <c r="C61" s="20" t="s">
        <v>3588</v>
      </c>
      <c r="D61" s="20" t="s">
        <v>3589</v>
      </c>
      <c r="E61" s="67" t="s">
        <v>3590</v>
      </c>
      <c r="F61" s="22" t="s">
        <v>90</v>
      </c>
      <c r="G61" s="22" t="s">
        <v>91</v>
      </c>
      <c r="H61" s="22" t="s">
        <v>92</v>
      </c>
      <c r="I61" s="22"/>
      <c r="J61" s="23"/>
      <c r="K61" s="20" t="s">
        <v>3591</v>
      </c>
      <c r="L61" s="25" t="s">
        <v>3592</v>
      </c>
      <c r="M61" s="25" t="s">
        <v>3593</v>
      </c>
      <c r="N61" s="25" t="s">
        <v>3594</v>
      </c>
      <c r="O61" s="25" t="s">
        <v>3595</v>
      </c>
      <c r="P61" s="25" t="s">
        <v>3596</v>
      </c>
      <c r="Q61" s="25" t="s">
        <v>3597</v>
      </c>
      <c r="R61" s="25" t="s">
        <v>3598</v>
      </c>
      <c r="S61" s="29" t="s">
        <v>3599</v>
      </c>
      <c r="T61" s="41">
        <v>22.45</v>
      </c>
      <c r="U61" s="42">
        <v>39.99</v>
      </c>
      <c r="V61" s="29">
        <v>4.4</v>
      </c>
      <c r="W61" s="30">
        <v>6872.0</v>
      </c>
      <c r="X61" s="29" t="s">
        <v>1945</v>
      </c>
      <c r="Y61" s="29" t="s">
        <v>165</v>
      </c>
      <c r="Z61" s="30" t="b">
        <v>0</v>
      </c>
      <c r="AA61" s="29" t="s">
        <v>3600</v>
      </c>
      <c r="AB61" s="29" t="s">
        <v>3601</v>
      </c>
      <c r="AC61" s="28"/>
      <c r="AD61" s="29" t="s">
        <v>3542</v>
      </c>
      <c r="AE61" s="29" t="s">
        <v>3602</v>
      </c>
      <c r="AF61" s="28"/>
      <c r="AG61" s="29" t="s">
        <v>3603</v>
      </c>
      <c r="AH61" s="29" t="s">
        <v>3604</v>
      </c>
      <c r="AI61" s="29" t="s">
        <v>3605</v>
      </c>
      <c r="AJ61" s="29" t="s">
        <v>3606</v>
      </c>
      <c r="AK61" s="31" t="s">
        <v>3607</v>
      </c>
      <c r="AL61" s="32">
        <v>6.5</v>
      </c>
      <c r="AM61" s="29" t="s">
        <v>3608</v>
      </c>
      <c r="AN61" s="32">
        <v>6.5</v>
      </c>
      <c r="AO61" s="29" t="s">
        <v>3609</v>
      </c>
      <c r="AP61" s="51">
        <v>6.5</v>
      </c>
      <c r="AQ61" s="29" t="s">
        <v>3610</v>
      </c>
      <c r="AR61" s="51">
        <v>5.0</v>
      </c>
      <c r="AS61" s="29" t="s">
        <v>3611</v>
      </c>
      <c r="AT61" s="51">
        <v>7.5</v>
      </c>
      <c r="AU61" s="29" t="s">
        <v>3612</v>
      </c>
      <c r="AV61" s="34">
        <f t="shared" si="1"/>
        <v>7</v>
      </c>
      <c r="AW61" s="43" t="s">
        <v>3613</v>
      </c>
      <c r="AX61" s="29" t="s">
        <v>3614</v>
      </c>
      <c r="AY61" s="29" t="s">
        <v>3615</v>
      </c>
      <c r="AZ61" s="29" t="s">
        <v>3616</v>
      </c>
      <c r="BA61" s="29" t="s">
        <v>3617</v>
      </c>
      <c r="BB61" s="29" t="s">
        <v>3618</v>
      </c>
      <c r="BC61" s="29" t="s">
        <v>3619</v>
      </c>
      <c r="BD61" s="29" t="s">
        <v>3620</v>
      </c>
      <c r="BE61" s="29" t="s">
        <v>3621</v>
      </c>
      <c r="BF61" s="29" t="s">
        <v>3622</v>
      </c>
      <c r="BG61" s="29" t="s">
        <v>3623</v>
      </c>
      <c r="BH61" s="29" t="s">
        <v>3624</v>
      </c>
      <c r="BI61" s="29" t="s">
        <v>3625</v>
      </c>
      <c r="BJ61" s="29" t="s">
        <v>3626</v>
      </c>
      <c r="BK61" s="29" t="s">
        <v>3627</v>
      </c>
      <c r="BL61" s="29" t="s">
        <v>3628</v>
      </c>
      <c r="BM61" s="29" t="s">
        <v>3629</v>
      </c>
      <c r="BN61" s="29" t="s">
        <v>3630</v>
      </c>
      <c r="BO61" s="29" t="s">
        <v>3631</v>
      </c>
      <c r="BP61" s="29" t="s">
        <v>3632</v>
      </c>
      <c r="BQ61" s="29" t="s">
        <v>3633</v>
      </c>
      <c r="BR61" s="29" t="s">
        <v>3634</v>
      </c>
      <c r="BS61" s="29" t="s">
        <v>3635</v>
      </c>
      <c r="BT61" s="29" t="s">
        <v>3636</v>
      </c>
      <c r="BU61" s="29" t="s">
        <v>3637</v>
      </c>
      <c r="BV61" s="29" t="s">
        <v>3638</v>
      </c>
      <c r="BW61" s="29" t="s">
        <v>3639</v>
      </c>
      <c r="BX61" s="29" t="s">
        <v>331</v>
      </c>
      <c r="BY61" s="29" t="s">
        <v>3640</v>
      </c>
      <c r="BZ61" s="29" t="str">
        <f>IFERROR(__xludf.DUMMYFUNCTION("TEXTJOIN("", "", TRUE,
  IF(AND(AL61&gt;=9, AN61&gt;=8, AP61&gt;=7, AT61&gt;=8), ""Gold Standard"", """"),
  IF(OR(
      AV61&gt;=7.5,
      AND(AL61&gt;=7, AN61&gt;=7, AP61&gt;=6, AT61&gt;=8)
    ), ""BIFL Approved"", """"),
  IF(AN61&gt;=8.5, ""Repair Friendly"", """"),
  IF(OR(AP6"&amp;"1=10, REGEXMATCH(AU61, ""Lifetime Guarantee"")), ""Lifetime Warranty"", """"),
  IF(AT61&gt;=8.5, ""Crowd Favorite"", """"),
  IF(AR61&gt;=8, ""Eco Hero"", """"),
  IF(AND(AV61&gt;=10, AL61&gt;=8, AT61&gt;=8), ""Legacy Product"", """")
)"),"")</f>
        <v/>
      </c>
      <c r="CA61" s="29" t="s">
        <v>1568</v>
      </c>
      <c r="CB61" s="29" t="s">
        <v>3641</v>
      </c>
      <c r="CC61" s="44" t="s">
        <v>3642</v>
      </c>
      <c r="CD61" s="29" t="s">
        <v>3643</v>
      </c>
      <c r="CE61" s="29" t="str">
        <f t="shared" si="9"/>
        <v>#REF!</v>
      </c>
      <c r="CF61" s="29" t="s">
        <v>3644</v>
      </c>
      <c r="CG61" s="31" t="s">
        <v>3645</v>
      </c>
      <c r="CH61" s="28"/>
      <c r="CI61" s="28"/>
      <c r="CJ61" s="28"/>
      <c r="CK61" s="28"/>
    </row>
    <row r="62" ht="29.25" customHeight="1">
      <c r="A62" s="37" t="s">
        <v>3646</v>
      </c>
      <c r="B62" s="38" t="s">
        <v>3647</v>
      </c>
      <c r="C62" s="40" t="s">
        <v>3648</v>
      </c>
      <c r="D62" s="40" t="s">
        <v>3649</v>
      </c>
      <c r="E62" s="47" t="s">
        <v>3650</v>
      </c>
      <c r="F62" s="22" t="s">
        <v>90</v>
      </c>
      <c r="G62" s="22" t="s">
        <v>91</v>
      </c>
      <c r="H62" s="22" t="s">
        <v>92</v>
      </c>
      <c r="I62" s="22"/>
      <c r="J62" s="23"/>
      <c r="K62" s="20" t="s">
        <v>3651</v>
      </c>
      <c r="L62" s="25" t="s">
        <v>3652</v>
      </c>
      <c r="M62" s="28"/>
      <c r="N62" s="25" t="s">
        <v>3653</v>
      </c>
      <c r="O62" s="25" t="s">
        <v>3654</v>
      </c>
      <c r="P62" s="25" t="s">
        <v>3655</v>
      </c>
      <c r="Q62" s="25" t="s">
        <v>3656</v>
      </c>
      <c r="R62" s="25" t="s">
        <v>3657</v>
      </c>
      <c r="S62" s="29" t="s">
        <v>3658</v>
      </c>
      <c r="T62" s="69">
        <v>205.6</v>
      </c>
      <c r="U62" s="28"/>
      <c r="V62" s="29">
        <v>4.5</v>
      </c>
      <c r="W62" s="30">
        <v>454.0</v>
      </c>
      <c r="X62" s="28"/>
      <c r="Y62" s="28"/>
      <c r="Z62" s="30" t="b">
        <v>0</v>
      </c>
      <c r="AA62" s="29" t="s">
        <v>3659</v>
      </c>
      <c r="AB62" s="29" t="s">
        <v>3660</v>
      </c>
      <c r="AC62" s="29" t="s">
        <v>3661</v>
      </c>
      <c r="AD62" s="29" t="s">
        <v>3662</v>
      </c>
      <c r="AE62" s="29" t="s">
        <v>3663</v>
      </c>
      <c r="AF62" s="28"/>
      <c r="AG62" s="29" t="s">
        <v>3664</v>
      </c>
      <c r="AH62" s="29" t="s">
        <v>3665</v>
      </c>
      <c r="AI62" s="29" t="s">
        <v>3666</v>
      </c>
      <c r="AJ62" s="29" t="s">
        <v>3667</v>
      </c>
      <c r="AK62" s="31" t="s">
        <v>3668</v>
      </c>
      <c r="AL62" s="32">
        <v>5.5</v>
      </c>
      <c r="AM62" s="29" t="s">
        <v>3669</v>
      </c>
      <c r="AN62" s="32">
        <v>6.5</v>
      </c>
      <c r="AO62" s="29" t="s">
        <v>3670</v>
      </c>
      <c r="AP62" s="51">
        <v>8.5</v>
      </c>
      <c r="AQ62" s="29" t="s">
        <v>3671</v>
      </c>
      <c r="AR62" s="51">
        <v>5.0</v>
      </c>
      <c r="AS62" s="29" t="s">
        <v>3672</v>
      </c>
      <c r="AT62" s="51">
        <v>6.5</v>
      </c>
      <c r="AU62" s="29" t="s">
        <v>3673</v>
      </c>
      <c r="AV62" s="34">
        <f t="shared" si="1"/>
        <v>6.5</v>
      </c>
      <c r="AW62" s="43" t="s">
        <v>3674</v>
      </c>
      <c r="AX62" s="29" t="s">
        <v>3675</v>
      </c>
      <c r="AY62" s="29" t="s">
        <v>3676</v>
      </c>
      <c r="AZ62" s="29" t="s">
        <v>3677</v>
      </c>
      <c r="BA62" s="29" t="s">
        <v>3678</v>
      </c>
      <c r="BB62" s="29" t="s">
        <v>3679</v>
      </c>
      <c r="BC62" s="29" t="s">
        <v>3680</v>
      </c>
      <c r="BD62" s="29" t="s">
        <v>3681</v>
      </c>
      <c r="BE62" s="29" t="s">
        <v>3682</v>
      </c>
      <c r="BF62" s="29" t="s">
        <v>3683</v>
      </c>
      <c r="BG62" s="29" t="s">
        <v>3684</v>
      </c>
      <c r="BH62" s="29" t="s">
        <v>3685</v>
      </c>
      <c r="BI62" s="29" t="s">
        <v>3686</v>
      </c>
      <c r="BJ62" s="29" t="s">
        <v>3687</v>
      </c>
      <c r="BK62" s="29" t="s">
        <v>3688</v>
      </c>
      <c r="BL62" s="29" t="s">
        <v>3689</v>
      </c>
      <c r="BM62" s="29" t="s">
        <v>3690</v>
      </c>
      <c r="BN62" s="29" t="s">
        <v>3691</v>
      </c>
      <c r="BO62" s="29" t="s">
        <v>3692</v>
      </c>
      <c r="BP62" s="29" t="s">
        <v>3693</v>
      </c>
      <c r="BQ62" s="29" t="s">
        <v>3694</v>
      </c>
      <c r="BR62" s="29" t="s">
        <v>3695</v>
      </c>
      <c r="BS62" s="29" t="s">
        <v>3696</v>
      </c>
      <c r="BT62" s="29" t="s">
        <v>3697</v>
      </c>
      <c r="BU62" s="29" t="s">
        <v>3698</v>
      </c>
      <c r="BV62" s="29" t="s">
        <v>3699</v>
      </c>
      <c r="BW62" s="29" t="s">
        <v>3700</v>
      </c>
      <c r="BX62" s="22" t="s">
        <v>3701</v>
      </c>
      <c r="BY62" s="22" t="s">
        <v>3702</v>
      </c>
      <c r="BZ62" s="29" t="str">
        <f>IFERROR(__xludf.DUMMYFUNCTION("TEXTJOIN("", "", TRUE,
  IF(AND(AL62&gt;=9, AN62&gt;=8, AP62&gt;=7, AT62&gt;=8), ""Gold Standard"", """"),
  IF(OR(
      AV62&gt;=7.5,
      AND(AL62&gt;=7, AN62&gt;=7, AP62&gt;=6, AT62&gt;=8)
    ), ""BIFL Approved"", """"),
  IF(AN62&gt;=8.5, ""Repair Friendly"", """"),
  IF(OR(AP6"&amp;"2=10, REGEXMATCH(AU62, ""Lifetime Guarantee"")), ""Lifetime Warranty"", """"),
  IF(AT62&gt;=8.5, ""Crowd Favorite"", """"),
  IF(AR62&gt;=8, ""Eco Hero"", """"),
  IF(AND(AV62&gt;=10, AL62&gt;=8, AT62&gt;=8), ""Legacy Product"", """")
)"),"")</f>
        <v/>
      </c>
      <c r="CA62" s="29" t="s">
        <v>911</v>
      </c>
      <c r="CB62" s="29" t="s">
        <v>1926</v>
      </c>
      <c r="CC62" s="44" t="s">
        <v>3703</v>
      </c>
      <c r="CD62" s="29" t="s">
        <v>3704</v>
      </c>
      <c r="CE62" s="29">
        <f t="shared" ref="CE62:CE63" si="10">W64</f>
        <v>606</v>
      </c>
      <c r="CF62" s="29" t="s">
        <v>3705</v>
      </c>
      <c r="CG62" s="31" t="s">
        <v>3706</v>
      </c>
      <c r="CH62" s="28"/>
      <c r="CI62" s="28"/>
      <c r="CJ62" s="28"/>
      <c r="CK62" s="28"/>
    </row>
    <row r="63" ht="29.25" customHeight="1">
      <c r="A63" s="37" t="s">
        <v>3646</v>
      </c>
      <c r="B63" s="38" t="s">
        <v>3707</v>
      </c>
      <c r="C63" s="40" t="s">
        <v>3708</v>
      </c>
      <c r="D63" s="40" t="s">
        <v>3709</v>
      </c>
      <c r="E63" s="66" t="s">
        <v>3710</v>
      </c>
      <c r="F63" s="22" t="s">
        <v>90</v>
      </c>
      <c r="G63" s="22" t="s">
        <v>91</v>
      </c>
      <c r="H63" s="22" t="s">
        <v>92</v>
      </c>
      <c r="I63" s="22"/>
      <c r="J63" s="23"/>
      <c r="K63" s="20" t="s">
        <v>3711</v>
      </c>
      <c r="L63" s="25" t="s">
        <v>3712</v>
      </c>
      <c r="M63" s="25" t="s">
        <v>3713</v>
      </c>
      <c r="N63" s="25" t="s">
        <v>3714</v>
      </c>
      <c r="O63" s="25" t="s">
        <v>3654</v>
      </c>
      <c r="P63" s="25" t="s">
        <v>3715</v>
      </c>
      <c r="Q63" s="25" t="s">
        <v>3716</v>
      </c>
      <c r="R63" s="25" t="s">
        <v>3717</v>
      </c>
      <c r="S63" s="29" t="s">
        <v>3718</v>
      </c>
      <c r="T63" s="41">
        <v>189.0</v>
      </c>
      <c r="U63" s="28"/>
      <c r="V63" s="29">
        <v>4.6</v>
      </c>
      <c r="W63" s="30">
        <v>1977.0</v>
      </c>
      <c r="X63" s="28"/>
      <c r="Y63" s="29" t="s">
        <v>228</v>
      </c>
      <c r="Z63" s="30" t="b">
        <v>0</v>
      </c>
      <c r="AA63" s="29" t="s">
        <v>3719</v>
      </c>
      <c r="AB63" s="29" t="s">
        <v>3720</v>
      </c>
      <c r="AC63" s="29" t="s">
        <v>3721</v>
      </c>
      <c r="AD63" s="28"/>
      <c r="AE63" s="29" t="s">
        <v>3722</v>
      </c>
      <c r="AF63" s="28"/>
      <c r="AG63" s="29" t="s">
        <v>3723</v>
      </c>
      <c r="AH63" s="29" t="s">
        <v>3724</v>
      </c>
      <c r="AI63" s="29" t="s">
        <v>3725</v>
      </c>
      <c r="AJ63" s="28"/>
      <c r="AK63" s="55"/>
      <c r="AL63" s="32">
        <v>6.5</v>
      </c>
      <c r="AM63" s="29" t="s">
        <v>3726</v>
      </c>
      <c r="AN63" s="32">
        <v>3.0</v>
      </c>
      <c r="AO63" s="29" t="s">
        <v>3727</v>
      </c>
      <c r="AP63" s="51">
        <v>9.0</v>
      </c>
      <c r="AQ63" s="29" t="s">
        <v>3728</v>
      </c>
      <c r="AR63" s="51">
        <v>5.0</v>
      </c>
      <c r="AS63" s="29" t="s">
        <v>3729</v>
      </c>
      <c r="AT63" s="51">
        <v>7.5</v>
      </c>
      <c r="AU63" s="29" t="s">
        <v>3730</v>
      </c>
      <c r="AV63" s="34">
        <f t="shared" si="1"/>
        <v>6.5</v>
      </c>
      <c r="AW63" s="43" t="s">
        <v>3731</v>
      </c>
      <c r="AX63" s="29" t="s">
        <v>3732</v>
      </c>
      <c r="AY63" s="29" t="s">
        <v>3733</v>
      </c>
      <c r="AZ63" s="29" t="s">
        <v>3734</v>
      </c>
      <c r="BA63" s="29" t="s">
        <v>3735</v>
      </c>
      <c r="BB63" s="29" t="s">
        <v>3736</v>
      </c>
      <c r="BC63" s="29" t="s">
        <v>3737</v>
      </c>
      <c r="BD63" s="29" t="s">
        <v>3738</v>
      </c>
      <c r="BE63" s="29" t="s">
        <v>3739</v>
      </c>
      <c r="BF63" s="29" t="s">
        <v>3740</v>
      </c>
      <c r="BG63" s="29" t="s">
        <v>3741</v>
      </c>
      <c r="BH63" s="29" t="s">
        <v>3742</v>
      </c>
      <c r="BI63" s="29" t="s">
        <v>3743</v>
      </c>
      <c r="BJ63" s="29" t="s">
        <v>3744</v>
      </c>
      <c r="BK63" s="29" t="s">
        <v>3745</v>
      </c>
      <c r="BL63" s="29" t="s">
        <v>3746</v>
      </c>
      <c r="BM63" s="29" t="s">
        <v>3747</v>
      </c>
      <c r="BN63" s="29" t="s">
        <v>3748</v>
      </c>
      <c r="BO63" s="29" t="s">
        <v>3749</v>
      </c>
      <c r="BP63" s="29" t="s">
        <v>3750</v>
      </c>
      <c r="BQ63" s="29" t="s">
        <v>3751</v>
      </c>
      <c r="BR63" s="29" t="s">
        <v>3752</v>
      </c>
      <c r="BS63" s="29" t="s">
        <v>3753</v>
      </c>
      <c r="BT63" s="29" t="s">
        <v>3754</v>
      </c>
      <c r="BU63" s="29" t="s">
        <v>3755</v>
      </c>
      <c r="BV63" s="29" t="s">
        <v>3756</v>
      </c>
      <c r="BW63" s="29" t="s">
        <v>3757</v>
      </c>
      <c r="BX63" s="22" t="s">
        <v>672</v>
      </c>
      <c r="BY63" s="22" t="s">
        <v>3758</v>
      </c>
      <c r="BZ63" s="29" t="str">
        <f>IFERROR(__xludf.DUMMYFUNCTION("TEXTJOIN("", "", TRUE,
  IF(AND(AL63&gt;=9, AN63&gt;=8, AP63&gt;=7, AT63&gt;=8), ""Gold Standard"", """"),
  IF(OR(
      AV63&gt;=7.5,
      AND(AL63&gt;=7, AN63&gt;=7, AP63&gt;=6, AT63&gt;=8)
    ), ""BIFL Approved"", """"),
  IF(AN63&gt;=8.5, ""Repair Friendly"", """"),
  IF(OR(AP6"&amp;"3=10, REGEXMATCH(AU63, ""Lifetime Guarantee"")), ""Lifetime Warranty"", """"),
  IF(AT63&gt;=8.5, ""Crowd Favorite"", """"),
  IF(AR63&gt;=8, ""Eco Hero"", """"),
  IF(AND(AV63&gt;=10, AL63&gt;=8, AT63&gt;=8), ""Legacy Product"", """")
)"),"")</f>
        <v/>
      </c>
      <c r="CA63" s="29" t="s">
        <v>911</v>
      </c>
      <c r="CB63" s="29" t="s">
        <v>1926</v>
      </c>
      <c r="CC63" s="44" t="s">
        <v>3759</v>
      </c>
      <c r="CD63" s="29" t="s">
        <v>3760</v>
      </c>
      <c r="CE63" s="29">
        <f t="shared" si="10"/>
        <v>1098</v>
      </c>
      <c r="CF63" s="29" t="s">
        <v>3761</v>
      </c>
      <c r="CG63" s="31" t="s">
        <v>3762</v>
      </c>
      <c r="CH63" s="28"/>
      <c r="CI63" s="28"/>
      <c r="CJ63" s="28"/>
      <c r="CK63" s="28"/>
    </row>
    <row r="64" ht="29.25" customHeight="1">
      <c r="A64" s="37" t="s">
        <v>3763</v>
      </c>
      <c r="B64" s="38" t="s">
        <v>3764</v>
      </c>
      <c r="C64" s="20" t="s">
        <v>3765</v>
      </c>
      <c r="D64" s="20" t="s">
        <v>3766</v>
      </c>
      <c r="E64" s="66" t="s">
        <v>3767</v>
      </c>
      <c r="F64" s="22" t="s">
        <v>90</v>
      </c>
      <c r="G64" s="22" t="s">
        <v>91</v>
      </c>
      <c r="H64" s="22" t="s">
        <v>92</v>
      </c>
      <c r="I64" s="22"/>
      <c r="J64" s="23"/>
      <c r="K64" s="20" t="s">
        <v>3768</v>
      </c>
      <c r="L64" s="25" t="s">
        <v>3769</v>
      </c>
      <c r="M64" s="25" t="s">
        <v>3770</v>
      </c>
      <c r="N64" s="25" t="s">
        <v>3771</v>
      </c>
      <c r="O64" s="25" t="s">
        <v>3772</v>
      </c>
      <c r="P64" s="25" t="s">
        <v>3773</v>
      </c>
      <c r="Q64" s="25" t="s">
        <v>3774</v>
      </c>
      <c r="R64" s="25" t="s">
        <v>3775</v>
      </c>
      <c r="S64" s="29" t="s">
        <v>3776</v>
      </c>
      <c r="T64" s="41">
        <v>12.85</v>
      </c>
      <c r="U64" s="42">
        <v>15.98</v>
      </c>
      <c r="V64" s="29">
        <v>4.8</v>
      </c>
      <c r="W64" s="30">
        <v>606.0</v>
      </c>
      <c r="X64" s="28"/>
      <c r="Y64" s="29" t="s">
        <v>165</v>
      </c>
      <c r="Z64" s="30" t="b">
        <v>0</v>
      </c>
      <c r="AA64" s="29" t="s">
        <v>3777</v>
      </c>
      <c r="AB64" s="29" t="s">
        <v>3778</v>
      </c>
      <c r="AC64" s="29" t="s">
        <v>3779</v>
      </c>
      <c r="AD64" s="29" t="s">
        <v>3780</v>
      </c>
      <c r="AE64" s="29" t="s">
        <v>3781</v>
      </c>
      <c r="AF64" s="28"/>
      <c r="AG64" s="29" t="s">
        <v>3778</v>
      </c>
      <c r="AH64" s="28"/>
      <c r="AI64" s="28"/>
      <c r="AJ64" s="28"/>
      <c r="AK64" s="55"/>
      <c r="AL64" s="32">
        <v>7.5</v>
      </c>
      <c r="AM64" s="29" t="s">
        <v>3782</v>
      </c>
      <c r="AN64" s="32">
        <v>6.5</v>
      </c>
      <c r="AO64" s="29" t="s">
        <v>3783</v>
      </c>
      <c r="AP64" s="51">
        <v>1.0</v>
      </c>
      <c r="AQ64" s="29" t="s">
        <v>3784</v>
      </c>
      <c r="AR64" s="51">
        <v>5.0</v>
      </c>
      <c r="AS64" s="29" t="s">
        <v>3785</v>
      </c>
      <c r="AT64" s="51">
        <v>8.0</v>
      </c>
      <c r="AU64" s="29" t="s">
        <v>3786</v>
      </c>
      <c r="AV64" s="34">
        <f t="shared" si="1"/>
        <v>6</v>
      </c>
      <c r="AW64" s="43" t="s">
        <v>3787</v>
      </c>
      <c r="AX64" s="29" t="s">
        <v>3788</v>
      </c>
      <c r="AY64" s="29" t="s">
        <v>3789</v>
      </c>
      <c r="AZ64" s="29" t="s">
        <v>3790</v>
      </c>
      <c r="BA64" s="29" t="s">
        <v>3791</v>
      </c>
      <c r="BB64" s="29" t="s">
        <v>3792</v>
      </c>
      <c r="BC64" s="29" t="s">
        <v>3793</v>
      </c>
      <c r="BD64" s="29" t="s">
        <v>3794</v>
      </c>
      <c r="BE64" s="29" t="s">
        <v>3795</v>
      </c>
      <c r="BF64" s="29" t="s">
        <v>3796</v>
      </c>
      <c r="BG64" s="29" t="s">
        <v>3797</v>
      </c>
      <c r="BH64" s="29" t="s">
        <v>3798</v>
      </c>
      <c r="BI64" s="29" t="s">
        <v>3799</v>
      </c>
      <c r="BJ64" s="29" t="s">
        <v>3800</v>
      </c>
      <c r="BK64" s="29" t="s">
        <v>3801</v>
      </c>
      <c r="BL64" s="29" t="s">
        <v>3802</v>
      </c>
      <c r="BM64" s="29" t="s">
        <v>3803</v>
      </c>
      <c r="BN64" s="29" t="s">
        <v>3804</v>
      </c>
      <c r="BO64" s="29" t="s">
        <v>3805</v>
      </c>
      <c r="BP64" s="29" t="s">
        <v>3806</v>
      </c>
      <c r="BQ64" s="29" t="s">
        <v>3807</v>
      </c>
      <c r="BR64" s="29" t="s">
        <v>3808</v>
      </c>
      <c r="BS64" s="29" t="s">
        <v>3809</v>
      </c>
      <c r="BT64" s="29" t="s">
        <v>3810</v>
      </c>
      <c r="BU64" s="29" t="s">
        <v>3811</v>
      </c>
      <c r="BV64" s="29" t="s">
        <v>3812</v>
      </c>
      <c r="BW64" s="29" t="s">
        <v>3813</v>
      </c>
      <c r="BX64" s="22" t="s">
        <v>144</v>
      </c>
      <c r="BY64" s="22" t="s">
        <v>3814</v>
      </c>
      <c r="BZ64" s="29" t="str">
        <f>IFERROR(__xludf.DUMMYFUNCTION("TEXTJOIN("", "", TRUE,
  IF(AND(AL64&gt;=9, AN64&gt;=8, AP64&gt;=7, AT64&gt;=8), ""Gold Standard"", """"),
  IF(OR(
      AV64&gt;=7.5,
      AND(AL64&gt;=7, AN64&gt;=7, AP64&gt;=6, AT64&gt;=8)
    ), ""BIFL Approved"", """"),
  IF(AN64&gt;=8.5, ""Repair Friendly"", """"),
  IF(OR(AP6"&amp;"4=10, REGEXMATCH(AU64, ""Lifetime Guarantee"")), ""Lifetime Warranty"", """"),
  IF(AT64&gt;=8.5, ""Crowd Favorite"", """"),
  IF(AR64&gt;=8, ""Eco Hero"", """"),
  IF(AND(AV64&gt;=10, AL64&gt;=8, AT64&gt;=8), ""Legacy Product"", """")
)"),"")</f>
        <v/>
      </c>
      <c r="CA64" s="29" t="s">
        <v>911</v>
      </c>
      <c r="CB64" s="29" t="s">
        <v>1926</v>
      </c>
      <c r="CC64" s="44" t="s">
        <v>3815</v>
      </c>
      <c r="CD64" s="29" t="s">
        <v>3816</v>
      </c>
      <c r="CE64" s="29" t="str">
        <f>#REF!</f>
        <v>#REF!</v>
      </c>
      <c r="CF64" s="29" t="s">
        <v>3817</v>
      </c>
      <c r="CG64" s="31" t="s">
        <v>3818</v>
      </c>
      <c r="CH64" s="28"/>
      <c r="CI64" s="28"/>
      <c r="CJ64" s="28"/>
      <c r="CK64" s="28"/>
    </row>
    <row r="65" ht="29.25" customHeight="1">
      <c r="A65" s="37" t="s">
        <v>3819</v>
      </c>
      <c r="B65" s="38" t="s">
        <v>3820</v>
      </c>
      <c r="C65" s="20" t="s">
        <v>3821</v>
      </c>
      <c r="D65" s="20" t="s">
        <v>3822</v>
      </c>
      <c r="E65" s="66" t="s">
        <v>3823</v>
      </c>
      <c r="F65" s="22" t="s">
        <v>90</v>
      </c>
      <c r="G65" s="22" t="s">
        <v>91</v>
      </c>
      <c r="H65" s="22" t="s">
        <v>92</v>
      </c>
      <c r="I65" s="22"/>
      <c r="J65" s="23"/>
      <c r="K65" s="20" t="s">
        <v>3824</v>
      </c>
      <c r="L65" s="25" t="s">
        <v>3825</v>
      </c>
      <c r="M65" s="25" t="s">
        <v>3826</v>
      </c>
      <c r="N65" s="25" t="s">
        <v>3827</v>
      </c>
      <c r="O65" s="25" t="s">
        <v>3828</v>
      </c>
      <c r="P65" s="25" t="s">
        <v>3829</v>
      </c>
      <c r="Q65" s="25" t="s">
        <v>3830</v>
      </c>
      <c r="R65" s="25" t="s">
        <v>3831</v>
      </c>
      <c r="S65" s="29" t="s">
        <v>3832</v>
      </c>
      <c r="T65" s="41">
        <v>132.99</v>
      </c>
      <c r="U65" s="28"/>
      <c r="V65" s="29">
        <v>4.2</v>
      </c>
      <c r="W65" s="30">
        <v>1098.0</v>
      </c>
      <c r="X65" s="28"/>
      <c r="Y65" s="29" t="s">
        <v>3833</v>
      </c>
      <c r="Z65" s="30" t="b">
        <v>0</v>
      </c>
      <c r="AA65" s="29" t="s">
        <v>3834</v>
      </c>
      <c r="AB65" s="29" t="s">
        <v>3835</v>
      </c>
      <c r="AC65" s="29" t="s">
        <v>3836</v>
      </c>
      <c r="AD65" s="29" t="s">
        <v>3837</v>
      </c>
      <c r="AE65" s="29" t="s">
        <v>3838</v>
      </c>
      <c r="AF65" s="28"/>
      <c r="AG65" s="29" t="s">
        <v>3839</v>
      </c>
      <c r="AH65" s="29" t="s">
        <v>3840</v>
      </c>
      <c r="AI65" s="29" t="s">
        <v>3841</v>
      </c>
      <c r="AJ65" s="29" t="s">
        <v>3842</v>
      </c>
      <c r="AK65" s="31" t="s">
        <v>3843</v>
      </c>
      <c r="AL65" s="32">
        <v>7.5</v>
      </c>
      <c r="AM65" s="29" t="s">
        <v>3844</v>
      </c>
      <c r="AN65" s="32">
        <v>7.5</v>
      </c>
      <c r="AO65" s="29" t="s">
        <v>3845</v>
      </c>
      <c r="AP65" s="51">
        <v>6.0</v>
      </c>
      <c r="AQ65" s="29" t="s">
        <v>3846</v>
      </c>
      <c r="AR65" s="51">
        <v>5.0</v>
      </c>
      <c r="AS65" s="29" t="s">
        <v>3847</v>
      </c>
      <c r="AT65" s="51">
        <v>7.5</v>
      </c>
      <c r="AU65" s="29" t="s">
        <v>3848</v>
      </c>
      <c r="AV65" s="34">
        <f t="shared" si="1"/>
        <v>7</v>
      </c>
      <c r="AW65" s="43" t="s">
        <v>3849</v>
      </c>
      <c r="AX65" s="29" t="s">
        <v>3850</v>
      </c>
      <c r="AY65" s="29" t="s">
        <v>3851</v>
      </c>
      <c r="AZ65" s="29" t="s">
        <v>3852</v>
      </c>
      <c r="BA65" s="29" t="s">
        <v>3853</v>
      </c>
      <c r="BB65" s="29" t="s">
        <v>3854</v>
      </c>
      <c r="BC65" s="29" t="s">
        <v>3855</v>
      </c>
      <c r="BD65" s="29" t="s">
        <v>3856</v>
      </c>
      <c r="BE65" s="29" t="s">
        <v>3857</v>
      </c>
      <c r="BF65" s="29" t="s">
        <v>3858</v>
      </c>
      <c r="BG65" s="29" t="s">
        <v>3859</v>
      </c>
      <c r="BH65" s="29" t="s">
        <v>3860</v>
      </c>
      <c r="BI65" s="29" t="s">
        <v>3861</v>
      </c>
      <c r="BJ65" s="29" t="s">
        <v>3862</v>
      </c>
      <c r="BK65" s="29" t="s">
        <v>3863</v>
      </c>
      <c r="BL65" s="29" t="s">
        <v>3864</v>
      </c>
      <c r="BM65" s="29" t="s">
        <v>3865</v>
      </c>
      <c r="BN65" s="29" t="s">
        <v>3866</v>
      </c>
      <c r="BO65" s="29" t="s">
        <v>3867</v>
      </c>
      <c r="BP65" s="29" t="s">
        <v>3868</v>
      </c>
      <c r="BQ65" s="29" t="s">
        <v>3869</v>
      </c>
      <c r="BR65" s="29" t="s">
        <v>3870</v>
      </c>
      <c r="BS65" s="29" t="s">
        <v>3871</v>
      </c>
      <c r="BT65" s="29" t="s">
        <v>3872</v>
      </c>
      <c r="BU65" s="29" t="s">
        <v>3873</v>
      </c>
      <c r="BV65" s="29" t="s">
        <v>3874</v>
      </c>
      <c r="BW65" s="29" t="s">
        <v>3875</v>
      </c>
      <c r="BX65" s="22" t="s">
        <v>144</v>
      </c>
      <c r="BY65" s="22" t="s">
        <v>3876</v>
      </c>
      <c r="BZ65" s="29" t="str">
        <f>IFERROR(__xludf.DUMMYFUNCTION("TEXTJOIN("", "", TRUE,
  IF(AND(AL65&gt;=9, AN65&gt;=8, AP65&gt;=7, AT65&gt;=8), ""Gold Standard"", """"),
  IF(OR(
      AV65&gt;=7.5,
      AND(AL65&gt;=7, AN65&gt;=7, AP65&gt;=6, AT65&gt;=8)
    ), ""BIFL Approved"", """"),
  IF(AN65&gt;=8.5, ""Repair Friendly"", """"),
  IF(OR(AP6"&amp;"5=10, REGEXMATCH(AU65, ""Lifetime Guarantee"")), ""Lifetime Warranty"", """"),
  IF(AT65&gt;=8.5, ""Crowd Favorite"", """"),
  IF(AR65&gt;=8, ""Eco Hero"", """"),
  IF(AND(AV65&gt;=10, AL65&gt;=8, AT65&gt;=8), ""Legacy Product"", """")
)"),"")</f>
        <v/>
      </c>
      <c r="CA65" s="29" t="s">
        <v>614</v>
      </c>
      <c r="CB65" s="29" t="s">
        <v>2353</v>
      </c>
      <c r="CC65" s="44" t="s">
        <v>3877</v>
      </c>
      <c r="CD65" s="29" t="s">
        <v>3878</v>
      </c>
      <c r="CE65" s="29">
        <f>W66</f>
        <v>4162</v>
      </c>
      <c r="CF65" s="29" t="s">
        <v>3879</v>
      </c>
      <c r="CG65" s="31" t="s">
        <v>3880</v>
      </c>
      <c r="CH65" s="28"/>
      <c r="CI65" s="28"/>
      <c r="CJ65" s="28"/>
      <c r="CK65" s="28"/>
    </row>
    <row r="66" ht="29.25" customHeight="1">
      <c r="A66" s="37" t="s">
        <v>3881</v>
      </c>
      <c r="B66" s="38" t="s">
        <v>3882</v>
      </c>
      <c r="C66" s="20" t="s">
        <v>3883</v>
      </c>
      <c r="D66" s="20" t="s">
        <v>3884</v>
      </c>
      <c r="E66" s="66" t="s">
        <v>3885</v>
      </c>
      <c r="F66" s="22" t="s">
        <v>90</v>
      </c>
      <c r="G66" s="22" t="s">
        <v>91</v>
      </c>
      <c r="H66" s="22" t="s">
        <v>92</v>
      </c>
      <c r="I66" s="22"/>
      <c r="J66" s="23"/>
      <c r="K66" s="20" t="s">
        <v>3886</v>
      </c>
      <c r="L66" s="25" t="s">
        <v>3887</v>
      </c>
      <c r="M66" s="25" t="s">
        <v>3888</v>
      </c>
      <c r="N66" s="25" t="s">
        <v>3889</v>
      </c>
      <c r="O66" s="25" t="s">
        <v>3890</v>
      </c>
      <c r="P66" s="25" t="s">
        <v>3891</v>
      </c>
      <c r="Q66" s="25" t="s">
        <v>3892</v>
      </c>
      <c r="R66" s="25" t="s">
        <v>3893</v>
      </c>
      <c r="S66" s="29" t="s">
        <v>3894</v>
      </c>
      <c r="T66" s="41">
        <v>25.99</v>
      </c>
      <c r="U66" s="28"/>
      <c r="V66" s="29">
        <v>4.6</v>
      </c>
      <c r="W66" s="30">
        <v>4162.0</v>
      </c>
      <c r="X66" s="29" t="s">
        <v>1945</v>
      </c>
      <c r="Y66" s="29" t="s">
        <v>165</v>
      </c>
      <c r="Z66" s="30" t="b">
        <v>0</v>
      </c>
      <c r="AA66" s="29" t="s">
        <v>3895</v>
      </c>
      <c r="AB66" s="29" t="s">
        <v>3896</v>
      </c>
      <c r="AC66" s="28"/>
      <c r="AD66" s="29" t="s">
        <v>3897</v>
      </c>
      <c r="AE66" s="28"/>
      <c r="AF66" s="28"/>
      <c r="AG66" s="29" t="s">
        <v>3898</v>
      </c>
      <c r="AH66" s="29" t="s">
        <v>3899</v>
      </c>
      <c r="AI66" s="29" t="s">
        <v>3900</v>
      </c>
      <c r="AJ66" s="29" t="s">
        <v>3901</v>
      </c>
      <c r="AK66" s="31" t="s">
        <v>3902</v>
      </c>
      <c r="AL66" s="32">
        <v>5.5</v>
      </c>
      <c r="AM66" s="29" t="s">
        <v>3903</v>
      </c>
      <c r="AN66" s="32">
        <v>3.5</v>
      </c>
      <c r="AO66" s="29" t="s">
        <v>3904</v>
      </c>
      <c r="AP66" s="51">
        <v>4.5</v>
      </c>
      <c r="AQ66" s="29" t="s">
        <v>3905</v>
      </c>
      <c r="AR66" s="51">
        <v>5.0</v>
      </c>
      <c r="AS66" s="29" t="s">
        <v>3906</v>
      </c>
      <c r="AT66" s="51">
        <v>5.0</v>
      </c>
      <c r="AU66" s="22" t="s">
        <v>3907</v>
      </c>
      <c r="AV66" s="34">
        <f t="shared" si="1"/>
        <v>5</v>
      </c>
      <c r="AW66" s="43" t="s">
        <v>3908</v>
      </c>
      <c r="AX66" s="29" t="s">
        <v>3909</v>
      </c>
      <c r="AY66" s="29" t="s">
        <v>3910</v>
      </c>
      <c r="AZ66" s="29" t="s">
        <v>3911</v>
      </c>
      <c r="BA66" s="29" t="s">
        <v>3912</v>
      </c>
      <c r="BB66" s="29" t="s">
        <v>3913</v>
      </c>
      <c r="BC66" s="29" t="s">
        <v>3914</v>
      </c>
      <c r="BD66" s="29" t="s">
        <v>3915</v>
      </c>
      <c r="BE66" s="29" t="s">
        <v>3916</v>
      </c>
      <c r="BF66" s="29" t="s">
        <v>3917</v>
      </c>
      <c r="BG66" s="29" t="s">
        <v>3918</v>
      </c>
      <c r="BH66" s="29" t="s">
        <v>3919</v>
      </c>
      <c r="BI66" s="29" t="s">
        <v>3920</v>
      </c>
      <c r="BJ66" s="29" t="s">
        <v>3921</v>
      </c>
      <c r="BK66" s="29" t="s">
        <v>3922</v>
      </c>
      <c r="BL66" s="29" t="s">
        <v>3923</v>
      </c>
      <c r="BM66" s="29" t="s">
        <v>3924</v>
      </c>
      <c r="BN66" s="29" t="s">
        <v>3925</v>
      </c>
      <c r="BO66" s="29" t="s">
        <v>3926</v>
      </c>
      <c r="BP66" s="29" t="s">
        <v>3927</v>
      </c>
      <c r="BQ66" s="29" t="s">
        <v>3928</v>
      </c>
      <c r="BR66" s="29" t="s">
        <v>3929</v>
      </c>
      <c r="BS66" s="29" t="s">
        <v>3930</v>
      </c>
      <c r="BT66" s="29" t="s">
        <v>3931</v>
      </c>
      <c r="BU66" s="29" t="s">
        <v>3932</v>
      </c>
      <c r="BV66" s="29" t="s">
        <v>3933</v>
      </c>
      <c r="BW66" s="29" t="s">
        <v>3934</v>
      </c>
      <c r="BX66" s="29" t="s">
        <v>331</v>
      </c>
      <c r="BY66" s="29" t="s">
        <v>3935</v>
      </c>
      <c r="BZ66" s="29" t="str">
        <f>IFERROR(__xludf.DUMMYFUNCTION("TEXTJOIN("", "", TRUE,
  IF(AND(AL66&gt;=9, AN66&gt;=8, AP66&gt;=7, AT66&gt;=8), ""Gold Standard"", """"),
  IF(OR(
      AV66&gt;=7.5,
      AND(AL66&gt;=7, AN66&gt;=7, AP66&gt;=6, AT66&gt;=8)
    ), ""BIFL Approved"", """"),
  IF(AN66&gt;=8.5, ""Repair Friendly"", """"),
  IF(OR(AP6"&amp;"6=10, REGEXMATCH(AU66, ""Lifetime Guarantee"")), ""Lifetime Warranty"", """"),
  IF(AT66&gt;=8.5, ""Crowd Favorite"", """"),
  IF(AR66&gt;=8, ""Eco Hero"", """"),
  IF(AND(AV66&gt;=10, AL66&gt;=8, AT66&gt;=8), ""Legacy Product"", """")
)"),"")</f>
        <v/>
      </c>
      <c r="CA66" s="29" t="s">
        <v>911</v>
      </c>
      <c r="CB66" s="29" t="s">
        <v>1926</v>
      </c>
      <c r="CC66" s="44" t="s">
        <v>3936</v>
      </c>
      <c r="CD66" s="29" t="s">
        <v>3937</v>
      </c>
      <c r="CE66" s="29">
        <f>W68</f>
        <v>11498</v>
      </c>
      <c r="CF66" s="29" t="s">
        <v>3938</v>
      </c>
      <c r="CG66" s="31" t="s">
        <v>3939</v>
      </c>
      <c r="CH66" s="28"/>
      <c r="CI66" s="28"/>
      <c r="CJ66" s="28"/>
      <c r="CK66" s="28"/>
    </row>
    <row r="67" ht="29.25" customHeight="1">
      <c r="A67" s="37" t="s">
        <v>3940</v>
      </c>
      <c r="B67" s="38" t="s">
        <v>3941</v>
      </c>
      <c r="C67" s="20" t="s">
        <v>3942</v>
      </c>
      <c r="D67" s="20" t="s">
        <v>3943</v>
      </c>
      <c r="E67" s="66" t="s">
        <v>3944</v>
      </c>
      <c r="F67" s="22" t="s">
        <v>90</v>
      </c>
      <c r="G67" s="22" t="s">
        <v>91</v>
      </c>
      <c r="H67" s="22" t="s">
        <v>92</v>
      </c>
      <c r="I67" s="22"/>
      <c r="J67" s="23"/>
      <c r="K67" s="20" t="s">
        <v>3945</v>
      </c>
      <c r="L67" s="25" t="s">
        <v>3946</v>
      </c>
      <c r="M67" s="25" t="s">
        <v>3947</v>
      </c>
      <c r="N67" s="25" t="s">
        <v>3948</v>
      </c>
      <c r="O67" s="25" t="s">
        <v>3949</v>
      </c>
      <c r="P67" s="25" t="s">
        <v>3950</v>
      </c>
      <c r="Q67" s="25" t="s">
        <v>3951</v>
      </c>
      <c r="R67" s="25" t="s">
        <v>3952</v>
      </c>
      <c r="S67" s="29" t="s">
        <v>3953</v>
      </c>
      <c r="T67" s="41">
        <v>40.48</v>
      </c>
      <c r="U67" s="28"/>
      <c r="V67" s="29">
        <v>4.7</v>
      </c>
      <c r="W67" s="30">
        <v>4671.0</v>
      </c>
      <c r="X67" s="29" t="s">
        <v>869</v>
      </c>
      <c r="Y67" s="29" t="s">
        <v>3954</v>
      </c>
      <c r="Z67" s="30" t="b">
        <v>0</v>
      </c>
      <c r="AA67" s="29" t="s">
        <v>3955</v>
      </c>
      <c r="AB67" s="29" t="s">
        <v>3956</v>
      </c>
      <c r="AC67" s="29" t="s">
        <v>3957</v>
      </c>
      <c r="AD67" s="29" t="s">
        <v>3958</v>
      </c>
      <c r="AE67" s="29" t="s">
        <v>3959</v>
      </c>
      <c r="AF67" s="28"/>
      <c r="AG67" s="29" t="s">
        <v>3960</v>
      </c>
      <c r="AH67" s="29" t="s">
        <v>3961</v>
      </c>
      <c r="AI67" s="29" t="s">
        <v>3962</v>
      </c>
      <c r="AJ67" s="29" t="s">
        <v>3963</v>
      </c>
      <c r="AK67" s="31" t="s">
        <v>3964</v>
      </c>
      <c r="AL67" s="32">
        <v>7.5</v>
      </c>
      <c r="AM67" s="29" t="s">
        <v>3965</v>
      </c>
      <c r="AN67" s="32">
        <v>5.5</v>
      </c>
      <c r="AO67" s="29" t="s">
        <v>3966</v>
      </c>
      <c r="AP67" s="51">
        <v>8.5</v>
      </c>
      <c r="AQ67" s="29" t="s">
        <v>3967</v>
      </c>
      <c r="AR67" s="51">
        <v>5.0</v>
      </c>
      <c r="AS67" s="29" t="s">
        <v>3968</v>
      </c>
      <c r="AT67" s="51">
        <v>7.5</v>
      </c>
      <c r="AU67" s="29" t="s">
        <v>3969</v>
      </c>
      <c r="AV67" s="34">
        <f t="shared" si="1"/>
        <v>7.5</v>
      </c>
      <c r="AW67" s="43" t="s">
        <v>3970</v>
      </c>
      <c r="AX67" s="29" t="s">
        <v>3971</v>
      </c>
      <c r="AY67" s="29" t="s">
        <v>3972</v>
      </c>
      <c r="AZ67" s="29" t="s">
        <v>3973</v>
      </c>
      <c r="BA67" s="29" t="s">
        <v>3974</v>
      </c>
      <c r="BB67" s="29" t="s">
        <v>3975</v>
      </c>
      <c r="BC67" s="29" t="s">
        <v>3976</v>
      </c>
      <c r="BD67" s="29" t="s">
        <v>3977</v>
      </c>
      <c r="BE67" s="29" t="s">
        <v>3978</v>
      </c>
      <c r="BF67" s="29" t="s">
        <v>3979</v>
      </c>
      <c r="BG67" s="29" t="s">
        <v>3980</v>
      </c>
      <c r="BH67" s="29" t="s">
        <v>3981</v>
      </c>
      <c r="BI67" s="29" t="s">
        <v>3982</v>
      </c>
      <c r="BJ67" s="29" t="s">
        <v>3983</v>
      </c>
      <c r="BK67" s="29" t="s">
        <v>3984</v>
      </c>
      <c r="BL67" s="29" t="s">
        <v>3985</v>
      </c>
      <c r="BM67" s="29" t="s">
        <v>3986</v>
      </c>
      <c r="BN67" s="29" t="s">
        <v>3987</v>
      </c>
      <c r="BO67" s="29" t="s">
        <v>3988</v>
      </c>
      <c r="BP67" s="29" t="s">
        <v>3989</v>
      </c>
      <c r="BQ67" s="29" t="s">
        <v>3990</v>
      </c>
      <c r="BR67" s="29" t="s">
        <v>3991</v>
      </c>
      <c r="BS67" s="29" t="s">
        <v>3992</v>
      </c>
      <c r="BT67" s="29" t="s">
        <v>3993</v>
      </c>
      <c r="BU67" s="29" t="s">
        <v>3994</v>
      </c>
      <c r="BV67" s="29" t="s">
        <v>3995</v>
      </c>
      <c r="BW67" s="29" t="s">
        <v>3996</v>
      </c>
      <c r="BX67" s="29" t="s">
        <v>331</v>
      </c>
      <c r="BY67" s="22" t="s">
        <v>3997</v>
      </c>
      <c r="BZ67" s="29" t="str">
        <f>IFERROR(__xludf.DUMMYFUNCTION("TEXTJOIN("", "", TRUE,
  IF(AND(AL67&gt;=9, AN67&gt;=8, AP67&gt;=7, AT67&gt;=8), ""Gold Standard"", """"),
  IF(OR(
      AV67&gt;=7.5,
      AND(AL67&gt;=7, AN67&gt;=7, AP67&gt;=6, AT67&gt;=8)
    ), ""BIFL Approved"", """"),
  IF(AN67&gt;=8.5, ""Repair Friendly"", """"),
  IF(OR(AP6"&amp;"7=10, REGEXMATCH(AU67, ""Lifetime Guarantee"")), ""Lifetime Warranty"", """"),
  IF(AT67&gt;=8.5, ""Crowd Favorite"", """"),
  IF(AR67&gt;=8, ""Eco Hero"", """"),
  IF(AND(AV67&gt;=10, AL67&gt;=8, AT67&gt;=8), ""Legacy Product"", """")
)"),"BIFL Approved")</f>
        <v>BIFL Approved</v>
      </c>
      <c r="CA67" s="29" t="s">
        <v>911</v>
      </c>
      <c r="CB67" s="29" t="s">
        <v>1926</v>
      </c>
      <c r="CC67" s="44" t="s">
        <v>3998</v>
      </c>
      <c r="CD67" s="29" t="s">
        <v>3999</v>
      </c>
      <c r="CE67" s="29" t="str">
        <f>#REF!</f>
        <v>#REF!</v>
      </c>
      <c r="CF67" s="29" t="s">
        <v>4000</v>
      </c>
      <c r="CG67" s="31" t="s">
        <v>4001</v>
      </c>
      <c r="CH67" s="28"/>
      <c r="CI67" s="28"/>
      <c r="CJ67" s="28"/>
      <c r="CK67" s="28"/>
    </row>
    <row r="68" ht="29.25" customHeight="1">
      <c r="A68" s="37" t="s">
        <v>4002</v>
      </c>
      <c r="B68" s="38" t="s">
        <v>4003</v>
      </c>
      <c r="C68" s="20" t="s">
        <v>4004</v>
      </c>
      <c r="D68" s="20" t="s">
        <v>4005</v>
      </c>
      <c r="E68" s="66" t="s">
        <v>4006</v>
      </c>
      <c r="F68" s="22" t="s">
        <v>90</v>
      </c>
      <c r="G68" s="22" t="s">
        <v>91</v>
      </c>
      <c r="H68" s="22" t="s">
        <v>92</v>
      </c>
      <c r="I68" s="22"/>
      <c r="J68" s="23"/>
      <c r="K68" s="20" t="s">
        <v>4007</v>
      </c>
      <c r="L68" s="25" t="s">
        <v>4008</v>
      </c>
      <c r="M68" s="25" t="s">
        <v>4009</v>
      </c>
      <c r="N68" s="25" t="s">
        <v>4010</v>
      </c>
      <c r="O68" s="25" t="s">
        <v>4011</v>
      </c>
      <c r="P68" s="25" t="s">
        <v>4012</v>
      </c>
      <c r="Q68" s="25" t="s">
        <v>4013</v>
      </c>
      <c r="R68" s="25" t="s">
        <v>4014</v>
      </c>
      <c r="S68" s="29" t="s">
        <v>4015</v>
      </c>
      <c r="T68" s="41">
        <v>26.58</v>
      </c>
      <c r="U68" s="28"/>
      <c r="V68" s="29">
        <v>4.7</v>
      </c>
      <c r="W68" s="30">
        <v>11498.0</v>
      </c>
      <c r="X68" s="29" t="s">
        <v>1945</v>
      </c>
      <c r="Y68" s="29" t="s">
        <v>165</v>
      </c>
      <c r="Z68" s="30" t="b">
        <v>0</v>
      </c>
      <c r="AA68" s="29" t="s">
        <v>4016</v>
      </c>
      <c r="AB68" s="29" t="s">
        <v>4017</v>
      </c>
      <c r="AC68" s="29" t="s">
        <v>4018</v>
      </c>
      <c r="AD68" s="28"/>
      <c r="AE68" s="29" t="s">
        <v>4019</v>
      </c>
      <c r="AF68" s="28"/>
      <c r="AG68" s="29" t="s">
        <v>4020</v>
      </c>
      <c r="AH68" s="29" t="s">
        <v>4021</v>
      </c>
      <c r="AI68" s="29" t="s">
        <v>4022</v>
      </c>
      <c r="AJ68" s="29" t="s">
        <v>4023</v>
      </c>
      <c r="AK68" s="31" t="s">
        <v>4024</v>
      </c>
      <c r="AL68" s="32">
        <v>7.5</v>
      </c>
      <c r="AM68" s="29" t="s">
        <v>4025</v>
      </c>
      <c r="AN68" s="32">
        <v>2.0</v>
      </c>
      <c r="AO68" s="29" t="s">
        <v>4026</v>
      </c>
      <c r="AP68" s="51">
        <v>3.5</v>
      </c>
      <c r="AQ68" s="29" t="s">
        <v>4027</v>
      </c>
      <c r="AR68" s="51">
        <v>5.0</v>
      </c>
      <c r="AS68" s="29" t="s">
        <v>4028</v>
      </c>
      <c r="AT68" s="51">
        <v>8.5</v>
      </c>
      <c r="AU68" s="29" t="s">
        <v>4029</v>
      </c>
      <c r="AV68" s="34">
        <f t="shared" si="1"/>
        <v>6</v>
      </c>
      <c r="AW68" s="43" t="s">
        <v>4030</v>
      </c>
      <c r="AX68" s="29" t="s">
        <v>4031</v>
      </c>
      <c r="AY68" s="29" t="s">
        <v>4032</v>
      </c>
      <c r="AZ68" s="29" t="s">
        <v>4033</v>
      </c>
      <c r="BA68" s="29" t="s">
        <v>4034</v>
      </c>
      <c r="BB68" s="29" t="s">
        <v>4035</v>
      </c>
      <c r="BC68" s="29" t="s">
        <v>4036</v>
      </c>
      <c r="BD68" s="29" t="s">
        <v>4037</v>
      </c>
      <c r="BE68" s="29" t="s">
        <v>4038</v>
      </c>
      <c r="BF68" s="29" t="s">
        <v>4039</v>
      </c>
      <c r="BG68" s="29" t="s">
        <v>4040</v>
      </c>
      <c r="BH68" s="29" t="s">
        <v>4041</v>
      </c>
      <c r="BI68" s="29" t="s">
        <v>4042</v>
      </c>
      <c r="BJ68" s="29" t="s">
        <v>4043</v>
      </c>
      <c r="BK68" s="29" t="s">
        <v>4044</v>
      </c>
      <c r="BL68" s="29" t="s">
        <v>4045</v>
      </c>
      <c r="BM68" s="29" t="s">
        <v>4046</v>
      </c>
      <c r="BN68" s="29" t="s">
        <v>4047</v>
      </c>
      <c r="BO68" s="29" t="s">
        <v>4048</v>
      </c>
      <c r="BP68" s="29" t="s">
        <v>4049</v>
      </c>
      <c r="BQ68" s="29" t="s">
        <v>4050</v>
      </c>
      <c r="BR68" s="29" t="s">
        <v>4051</v>
      </c>
      <c r="BS68" s="29" t="s">
        <v>4052</v>
      </c>
      <c r="BT68" s="29" t="s">
        <v>4053</v>
      </c>
      <c r="BU68" s="29" t="s">
        <v>4054</v>
      </c>
      <c r="BV68" s="29" t="s">
        <v>4055</v>
      </c>
      <c r="BW68" s="29" t="s">
        <v>4056</v>
      </c>
      <c r="BX68" s="29" t="s">
        <v>4057</v>
      </c>
      <c r="BY68" s="22" t="s">
        <v>4058</v>
      </c>
      <c r="BZ68" s="29" t="str">
        <f>IFERROR(__xludf.DUMMYFUNCTION("TEXTJOIN("", "", TRUE,
  IF(AND(AL68&gt;=9, AN68&gt;=8, AP68&gt;=7, AT68&gt;=8), ""Gold Standard"", """"),
  IF(OR(
      AV68&gt;=7.5,
      AND(AL68&gt;=7, AN68&gt;=7, AP68&gt;=6, AT68&gt;=8)
    ), ""BIFL Approved"", """"),
  IF(AN68&gt;=8.5, ""Repair Friendly"", """"),
  IF(OR(AP6"&amp;"8=10, REGEXMATCH(AU68, ""Lifetime Guarantee"")), ""Lifetime Warranty"", """"),
  IF(AT68&gt;=8.5, ""Crowd Favorite"", """"),
  IF(AR68&gt;=8, ""Eco Hero"", """"),
  IF(AND(AV68&gt;=10, AL68&gt;=8, AT68&gt;=8), ""Legacy Product"", """")
)"),"Crowd Favorite")</f>
        <v>Crowd Favorite</v>
      </c>
      <c r="CA68" s="29" t="s">
        <v>209</v>
      </c>
      <c r="CB68" s="29" t="s">
        <v>210</v>
      </c>
      <c r="CC68" s="44" t="s">
        <v>4059</v>
      </c>
      <c r="CD68" s="29" t="s">
        <v>4060</v>
      </c>
      <c r="CE68" s="29">
        <f>W69</f>
        <v>7147</v>
      </c>
      <c r="CF68" s="29" t="s">
        <v>4061</v>
      </c>
      <c r="CG68" s="31" t="s">
        <v>4062</v>
      </c>
      <c r="CH68" s="28"/>
      <c r="CI68" s="28"/>
      <c r="CJ68" s="28"/>
      <c r="CK68" s="28"/>
    </row>
    <row r="69" ht="29.25" customHeight="1">
      <c r="A69" s="37" t="s">
        <v>738</v>
      </c>
      <c r="B69" s="38" t="s">
        <v>4063</v>
      </c>
      <c r="C69" s="20" t="s">
        <v>4064</v>
      </c>
      <c r="D69" s="20" t="s">
        <v>4065</v>
      </c>
      <c r="E69" s="66" t="s">
        <v>4066</v>
      </c>
      <c r="F69" s="22" t="s">
        <v>90</v>
      </c>
      <c r="G69" s="22" t="s">
        <v>91</v>
      </c>
      <c r="H69" s="22" t="s">
        <v>92</v>
      </c>
      <c r="I69" s="22"/>
      <c r="J69" s="23"/>
      <c r="K69" s="20" t="s">
        <v>4067</v>
      </c>
      <c r="L69" s="25" t="s">
        <v>4068</v>
      </c>
      <c r="M69" s="25" t="s">
        <v>4069</v>
      </c>
      <c r="N69" s="25" t="s">
        <v>4070</v>
      </c>
      <c r="O69" s="25" t="s">
        <v>4071</v>
      </c>
      <c r="P69" s="25" t="s">
        <v>4072</v>
      </c>
      <c r="Q69" s="25" t="s">
        <v>4073</v>
      </c>
      <c r="R69" s="25" t="s">
        <v>4074</v>
      </c>
      <c r="S69" s="29" t="s">
        <v>4075</v>
      </c>
      <c r="T69" s="41">
        <v>289.99</v>
      </c>
      <c r="U69" s="42">
        <v>419.95</v>
      </c>
      <c r="V69" s="29">
        <v>4.7</v>
      </c>
      <c r="W69" s="30">
        <v>7147.0</v>
      </c>
      <c r="X69" s="29" t="s">
        <v>350</v>
      </c>
      <c r="Y69" s="29" t="s">
        <v>165</v>
      </c>
      <c r="Z69" s="30" t="b">
        <v>0</v>
      </c>
      <c r="AA69" s="29" t="s">
        <v>750</v>
      </c>
      <c r="AB69" s="29" t="s">
        <v>751</v>
      </c>
      <c r="AC69" s="28"/>
      <c r="AD69" s="28"/>
      <c r="AE69" s="28"/>
      <c r="AF69" s="28"/>
      <c r="AG69" s="29" t="s">
        <v>754</v>
      </c>
      <c r="AH69" s="29" t="s">
        <v>755</v>
      </c>
      <c r="AI69" s="29" t="s">
        <v>756</v>
      </c>
      <c r="AJ69" s="29" t="s">
        <v>757</v>
      </c>
      <c r="AK69" s="31" t="s">
        <v>758</v>
      </c>
      <c r="AL69" s="32">
        <v>9.0</v>
      </c>
      <c r="AM69" s="29" t="s">
        <v>4076</v>
      </c>
      <c r="AN69" s="32">
        <v>2.0</v>
      </c>
      <c r="AO69" s="29" t="s">
        <v>4077</v>
      </c>
      <c r="AP69" s="51">
        <v>9.0</v>
      </c>
      <c r="AQ69" s="29" t="s">
        <v>4078</v>
      </c>
      <c r="AR69" s="51">
        <v>5.0</v>
      </c>
      <c r="AS69" s="29" t="s">
        <v>4079</v>
      </c>
      <c r="AT69" s="51">
        <v>9.0</v>
      </c>
      <c r="AU69" s="29" t="s">
        <v>4080</v>
      </c>
      <c r="AV69" s="34">
        <f t="shared" si="1"/>
        <v>7.5</v>
      </c>
      <c r="AW69" s="43" t="s">
        <v>4081</v>
      </c>
      <c r="AX69" s="29" t="s">
        <v>4082</v>
      </c>
      <c r="AY69" s="29" t="s">
        <v>4083</v>
      </c>
      <c r="AZ69" s="29" t="s">
        <v>4084</v>
      </c>
      <c r="BA69" s="29" t="s">
        <v>4085</v>
      </c>
      <c r="BB69" s="29" t="s">
        <v>4086</v>
      </c>
      <c r="BC69" s="29" t="s">
        <v>4087</v>
      </c>
      <c r="BD69" s="29" t="s">
        <v>4088</v>
      </c>
      <c r="BE69" s="29" t="s">
        <v>4089</v>
      </c>
      <c r="BF69" s="29" t="s">
        <v>4090</v>
      </c>
      <c r="BG69" s="29" t="s">
        <v>4091</v>
      </c>
      <c r="BH69" s="29" t="s">
        <v>4092</v>
      </c>
      <c r="BI69" s="29" t="s">
        <v>4093</v>
      </c>
      <c r="BJ69" s="29" t="s">
        <v>4094</v>
      </c>
      <c r="BK69" s="29" t="s">
        <v>4095</v>
      </c>
      <c r="BL69" s="29" t="s">
        <v>4096</v>
      </c>
      <c r="BM69" s="29" t="s">
        <v>4097</v>
      </c>
      <c r="BN69" s="29" t="s">
        <v>4098</v>
      </c>
      <c r="BO69" s="29" t="s">
        <v>4099</v>
      </c>
      <c r="BP69" s="29" t="s">
        <v>4100</v>
      </c>
      <c r="BQ69" s="29" t="s">
        <v>4101</v>
      </c>
      <c r="BR69" s="29" t="s">
        <v>4102</v>
      </c>
      <c r="BS69" s="29" t="s">
        <v>2349</v>
      </c>
      <c r="BT69" s="29" t="s">
        <v>4103</v>
      </c>
      <c r="BU69" s="29" t="s">
        <v>2995</v>
      </c>
      <c r="BV69" s="29" t="s">
        <v>4104</v>
      </c>
      <c r="BW69" s="29" t="s">
        <v>4105</v>
      </c>
      <c r="BX69" s="22" t="s">
        <v>791</v>
      </c>
      <c r="BY69" s="22" t="s">
        <v>4106</v>
      </c>
      <c r="BZ69" s="29" t="str">
        <f>IFERROR(__xludf.DUMMYFUNCTION("TEXTJOIN("", "", TRUE,
  IF(AND(AL69&gt;=9, AN69&gt;=8, AP69&gt;=7, AT69&gt;=8), ""Gold Standard"", """"),
  IF(OR(
      AV69&gt;=7.5,
      AND(AL69&gt;=7, AN69&gt;=7, AP69&gt;=6, AT69&gt;=8)
    ), ""BIFL Approved"", """"),
  IF(AN69&gt;=8.5, ""Repair Friendly"", """"),
  IF(OR(AP6"&amp;"9=10, REGEXMATCH(AU69, ""Lifetime Guarantee"")), ""Lifetime Warranty"", """"),
  IF(AT69&gt;=8.5, ""Crowd Favorite"", """"),
  IF(AR69&gt;=8, ""Eco Hero"", """"),
  IF(AND(AV69&gt;=10, AL69&gt;=8, AT69&gt;=8), ""Legacy Product"", """")
)"),"BIFL Approved, Crowd Favorite")</f>
        <v>BIFL Approved, Crowd Favorite</v>
      </c>
      <c r="CA69" s="29" t="s">
        <v>209</v>
      </c>
      <c r="CB69" s="29" t="s">
        <v>210</v>
      </c>
      <c r="CC69" s="44" t="s">
        <v>4107</v>
      </c>
      <c r="CD69" s="29" t="s">
        <v>4108</v>
      </c>
      <c r="CE69" s="29">
        <f t="shared" ref="CE69:CE70" si="11">W71</f>
        <v>23106</v>
      </c>
      <c r="CF69" s="29" t="s">
        <v>4109</v>
      </c>
      <c r="CG69" s="31" t="s">
        <v>4110</v>
      </c>
      <c r="CH69" s="28"/>
      <c r="CI69" s="28"/>
      <c r="CJ69" s="28"/>
      <c r="CK69" s="28"/>
    </row>
    <row r="70" ht="29.25" customHeight="1">
      <c r="A70" s="37" t="s">
        <v>4111</v>
      </c>
      <c r="B70" s="38" t="s">
        <v>4112</v>
      </c>
      <c r="C70" s="20" t="s">
        <v>4113</v>
      </c>
      <c r="D70" s="20" t="s">
        <v>4114</v>
      </c>
      <c r="E70" s="66" t="s">
        <v>4115</v>
      </c>
      <c r="F70" s="22" t="s">
        <v>90</v>
      </c>
      <c r="G70" s="22" t="s">
        <v>91</v>
      </c>
      <c r="H70" s="22" t="s">
        <v>92</v>
      </c>
      <c r="I70" s="22"/>
      <c r="J70" s="23"/>
      <c r="K70" s="20" t="s">
        <v>4116</v>
      </c>
      <c r="L70" s="25" t="s">
        <v>4117</v>
      </c>
      <c r="M70" s="26" t="s">
        <v>4118</v>
      </c>
      <c r="N70" s="25" t="s">
        <v>4119</v>
      </c>
      <c r="O70" s="25" t="s">
        <v>4120</v>
      </c>
      <c r="P70" s="25" t="s">
        <v>4121</v>
      </c>
      <c r="Q70" s="25" t="s">
        <v>4122</v>
      </c>
      <c r="R70" s="25" t="s">
        <v>4123</v>
      </c>
      <c r="S70" s="29" t="s">
        <v>4124</v>
      </c>
      <c r="T70" s="41">
        <v>20.99</v>
      </c>
      <c r="U70" s="42">
        <v>24.95</v>
      </c>
      <c r="V70" s="29">
        <v>4.8</v>
      </c>
      <c r="W70" s="30">
        <v>6304.0</v>
      </c>
      <c r="X70" s="29" t="s">
        <v>350</v>
      </c>
      <c r="Y70" s="29" t="s">
        <v>165</v>
      </c>
      <c r="Z70" s="30" t="b">
        <v>0</v>
      </c>
      <c r="AA70" s="29" t="s">
        <v>4125</v>
      </c>
      <c r="AB70" s="29" t="s">
        <v>4126</v>
      </c>
      <c r="AC70" s="28"/>
      <c r="AD70" s="29" t="s">
        <v>292</v>
      </c>
      <c r="AE70" s="29" t="s">
        <v>4127</v>
      </c>
      <c r="AF70" s="28"/>
      <c r="AG70" s="29" t="s">
        <v>4128</v>
      </c>
      <c r="AH70" s="29" t="s">
        <v>4129</v>
      </c>
      <c r="AI70" s="29" t="s">
        <v>4130</v>
      </c>
      <c r="AJ70" s="29" t="s">
        <v>4131</v>
      </c>
      <c r="AK70" s="31" t="s">
        <v>4132</v>
      </c>
      <c r="AL70" s="32">
        <v>8.5</v>
      </c>
      <c r="AM70" s="29" t="s">
        <v>4133</v>
      </c>
      <c r="AN70" s="32">
        <v>2.0</v>
      </c>
      <c r="AO70" s="29" t="s">
        <v>4134</v>
      </c>
      <c r="AP70" s="51">
        <v>6.5</v>
      </c>
      <c r="AQ70" s="29" t="s">
        <v>4135</v>
      </c>
      <c r="AR70" s="51">
        <v>5.0</v>
      </c>
      <c r="AS70" s="29" t="s">
        <v>4136</v>
      </c>
      <c r="AT70" s="51">
        <v>8.0</v>
      </c>
      <c r="AU70" s="29" t="s">
        <v>4137</v>
      </c>
      <c r="AV70" s="34">
        <f t="shared" si="1"/>
        <v>6.5</v>
      </c>
      <c r="AW70" s="43" t="s">
        <v>4138</v>
      </c>
      <c r="AX70" s="29" t="s">
        <v>4139</v>
      </c>
      <c r="AY70" s="29" t="s">
        <v>4140</v>
      </c>
      <c r="AZ70" s="29" t="s">
        <v>4141</v>
      </c>
      <c r="BA70" s="29" t="s">
        <v>4142</v>
      </c>
      <c r="BB70" s="29" t="s">
        <v>4143</v>
      </c>
      <c r="BC70" s="29" t="s">
        <v>4144</v>
      </c>
      <c r="BD70" s="29" t="s">
        <v>4145</v>
      </c>
      <c r="BE70" s="29" t="s">
        <v>4146</v>
      </c>
      <c r="BF70" s="29" t="s">
        <v>4147</v>
      </c>
      <c r="BG70" s="29" t="s">
        <v>4148</v>
      </c>
      <c r="BH70" s="29" t="s">
        <v>4149</v>
      </c>
      <c r="BI70" s="29" t="s">
        <v>4150</v>
      </c>
      <c r="BJ70" s="29" t="s">
        <v>4151</v>
      </c>
      <c r="BK70" s="29" t="s">
        <v>4152</v>
      </c>
      <c r="BL70" s="29" t="s">
        <v>4153</v>
      </c>
      <c r="BM70" s="29" t="s">
        <v>4154</v>
      </c>
      <c r="BN70" s="29" t="s">
        <v>4155</v>
      </c>
      <c r="BO70" s="29" t="s">
        <v>4156</v>
      </c>
      <c r="BP70" s="29" t="s">
        <v>4157</v>
      </c>
      <c r="BQ70" s="29" t="s">
        <v>4158</v>
      </c>
      <c r="BR70" s="29" t="s">
        <v>4159</v>
      </c>
      <c r="BS70" s="29" t="s">
        <v>4160</v>
      </c>
      <c r="BT70" s="29" t="s">
        <v>4161</v>
      </c>
      <c r="BU70" s="29" t="s">
        <v>4162</v>
      </c>
      <c r="BV70" s="29" t="s">
        <v>4163</v>
      </c>
      <c r="BW70" s="29" t="s">
        <v>4164</v>
      </c>
      <c r="BX70" s="22" t="s">
        <v>144</v>
      </c>
      <c r="BY70" s="22" t="s">
        <v>4165</v>
      </c>
      <c r="BZ70" s="29" t="str">
        <f>IFERROR(__xludf.DUMMYFUNCTION("TEXTJOIN("", "", TRUE,
  IF(AND(AL70&gt;=9, AN70&gt;=8, AP70&gt;=7, AT70&gt;=8), ""Gold Standard"", """"),
  IF(OR(
      AV70&gt;=7.5,
      AND(AL70&gt;=7, AN70&gt;=7, AP70&gt;=6, AT70&gt;=8)
    ), ""BIFL Approved"", """"),
  IF(AN70&gt;=8.5, ""Repair Friendly"", """"),
  IF(OR(AP7"&amp;"0=10, REGEXMATCH(AU70, ""Lifetime Guarantee"")), ""Lifetime Warranty"", """"),
  IF(AT70&gt;=8.5, ""Crowd Favorite"", """"),
  IF(AR70&gt;=8, ""Eco Hero"", """"),
  IF(AND(AV70&gt;=10, AL70&gt;=8, AT70&gt;=8), ""Legacy Product"", """")
)"),"")</f>
        <v/>
      </c>
      <c r="CA70" s="29" t="s">
        <v>209</v>
      </c>
      <c r="CB70" s="29" t="s">
        <v>210</v>
      </c>
      <c r="CC70" s="44" t="s">
        <v>4166</v>
      </c>
      <c r="CD70" s="29" t="s">
        <v>4167</v>
      </c>
      <c r="CE70" s="29">
        <f t="shared" si="11"/>
        <v>344</v>
      </c>
      <c r="CF70" s="29" t="s">
        <v>4168</v>
      </c>
      <c r="CG70" s="31" t="s">
        <v>4169</v>
      </c>
      <c r="CH70" s="28"/>
      <c r="CI70" s="28"/>
      <c r="CJ70" s="28"/>
      <c r="CK70" s="28"/>
    </row>
    <row r="71" ht="29.25" customHeight="1">
      <c r="A71" s="37" t="s">
        <v>4170</v>
      </c>
      <c r="B71" s="38" t="s">
        <v>4171</v>
      </c>
      <c r="C71" s="20" t="s">
        <v>4172</v>
      </c>
      <c r="D71" s="20" t="s">
        <v>4173</v>
      </c>
      <c r="E71" s="67" t="s">
        <v>4174</v>
      </c>
      <c r="F71" s="22" t="s">
        <v>90</v>
      </c>
      <c r="G71" s="22" t="s">
        <v>91</v>
      </c>
      <c r="H71" s="22" t="s">
        <v>92</v>
      </c>
      <c r="I71" s="22"/>
      <c r="J71" s="23"/>
      <c r="K71" s="20" t="s">
        <v>4175</v>
      </c>
      <c r="L71" s="25" t="s">
        <v>4176</v>
      </c>
      <c r="M71" s="25" t="s">
        <v>4177</v>
      </c>
      <c r="N71" s="25" t="s">
        <v>4178</v>
      </c>
      <c r="O71" s="29" t="s">
        <v>4179</v>
      </c>
      <c r="P71" s="25" t="s">
        <v>4180</v>
      </c>
      <c r="Q71" s="25" t="s">
        <v>4181</v>
      </c>
      <c r="R71" s="25" t="s">
        <v>4182</v>
      </c>
      <c r="S71" s="29" t="s">
        <v>4183</v>
      </c>
      <c r="T71" s="41">
        <v>21.31</v>
      </c>
      <c r="U71" s="42">
        <v>31.99</v>
      </c>
      <c r="V71" s="29">
        <v>4.8</v>
      </c>
      <c r="W71" s="30">
        <v>23106.0</v>
      </c>
      <c r="X71" s="29" t="s">
        <v>350</v>
      </c>
      <c r="Y71" s="29" t="s">
        <v>165</v>
      </c>
      <c r="Z71" s="30" t="b">
        <v>0</v>
      </c>
      <c r="AA71" s="29" t="s">
        <v>4184</v>
      </c>
      <c r="AB71" s="29" t="s">
        <v>4185</v>
      </c>
      <c r="AC71" s="28"/>
      <c r="AD71" s="28"/>
      <c r="AE71" s="28"/>
      <c r="AF71" s="28"/>
      <c r="AG71" s="29" t="s">
        <v>4186</v>
      </c>
      <c r="AH71" s="29" t="s">
        <v>4187</v>
      </c>
      <c r="AI71" s="29" t="s">
        <v>4188</v>
      </c>
      <c r="AJ71" s="29" t="s">
        <v>4189</v>
      </c>
      <c r="AK71" s="31" t="s">
        <v>4190</v>
      </c>
      <c r="AL71" s="32">
        <v>7.5</v>
      </c>
      <c r="AM71" s="29" t="s">
        <v>4191</v>
      </c>
      <c r="AN71" s="32">
        <v>2.0</v>
      </c>
      <c r="AO71" s="29" t="s">
        <v>4192</v>
      </c>
      <c r="AP71" s="51">
        <v>6.5</v>
      </c>
      <c r="AQ71" s="29" t="s">
        <v>4193</v>
      </c>
      <c r="AR71" s="51">
        <v>7.5</v>
      </c>
      <c r="AS71" s="29" t="s">
        <v>4194</v>
      </c>
      <c r="AT71" s="51">
        <v>7.5</v>
      </c>
      <c r="AU71" s="22" t="s">
        <v>4195</v>
      </c>
      <c r="AV71" s="34">
        <f t="shared" si="1"/>
        <v>6</v>
      </c>
      <c r="AW71" s="43" t="s">
        <v>4196</v>
      </c>
      <c r="AX71" s="29" t="s">
        <v>4197</v>
      </c>
      <c r="AY71" s="29" t="s">
        <v>4198</v>
      </c>
      <c r="AZ71" s="29" t="s">
        <v>4199</v>
      </c>
      <c r="BA71" s="29" t="s">
        <v>4200</v>
      </c>
      <c r="BB71" s="29" t="s">
        <v>4201</v>
      </c>
      <c r="BC71" s="29" t="s">
        <v>4202</v>
      </c>
      <c r="BD71" s="29" t="s">
        <v>4203</v>
      </c>
      <c r="BE71" s="29" t="s">
        <v>4204</v>
      </c>
      <c r="BF71" s="29" t="s">
        <v>4205</v>
      </c>
      <c r="BG71" s="29" t="s">
        <v>4206</v>
      </c>
      <c r="BH71" s="29" t="s">
        <v>4207</v>
      </c>
      <c r="BI71" s="29" t="s">
        <v>4208</v>
      </c>
      <c r="BJ71" s="29" t="s">
        <v>4209</v>
      </c>
      <c r="BK71" s="29" t="s">
        <v>4210</v>
      </c>
      <c r="BL71" s="29" t="s">
        <v>4211</v>
      </c>
      <c r="BM71" s="29" t="s">
        <v>4212</v>
      </c>
      <c r="BN71" s="29" t="s">
        <v>4213</v>
      </c>
      <c r="BO71" s="29" t="s">
        <v>4214</v>
      </c>
      <c r="BP71" s="29" t="s">
        <v>4215</v>
      </c>
      <c r="BQ71" s="29" t="s">
        <v>4216</v>
      </c>
      <c r="BR71" s="29" t="s">
        <v>4217</v>
      </c>
      <c r="BS71" s="29" t="s">
        <v>4218</v>
      </c>
      <c r="BT71" s="29" t="s">
        <v>4219</v>
      </c>
      <c r="BU71" s="29" t="s">
        <v>4220</v>
      </c>
      <c r="BV71" s="29" t="s">
        <v>4221</v>
      </c>
      <c r="BW71" s="29" t="s">
        <v>4222</v>
      </c>
      <c r="BX71" s="29" t="s">
        <v>331</v>
      </c>
      <c r="BY71" s="29" t="s">
        <v>4223</v>
      </c>
      <c r="BZ71" s="29" t="str">
        <f>IFERROR(__xludf.DUMMYFUNCTION("TEXTJOIN("", "", TRUE,
  IF(AND(AL71&gt;=9, AN71&gt;=8, AP71&gt;=7, AT71&gt;=8), ""Gold Standard"", """"),
  IF(OR(
      AV71&gt;=7.5,
      AND(AL71&gt;=7, AN71&gt;=7, AP71&gt;=6, AT71&gt;=8)
    ), ""BIFL Approved"", """"),
  IF(AN71&gt;=8.5, ""Repair Friendly"", """"),
  IF(OR(AP7"&amp;"1=10, REGEXMATCH(AU71, ""Lifetime Guarantee"")), ""Lifetime Warranty"", """"),
  IF(AT71&gt;=8.5, ""Crowd Favorite"", """"),
  IF(AR71&gt;=8, ""Eco Hero"", """"),
  IF(AND(AV71&gt;=10, AL71&gt;=8, AT71&gt;=8), ""Legacy Product"", """")
)"),"")</f>
        <v/>
      </c>
      <c r="CA71" s="29" t="s">
        <v>209</v>
      </c>
      <c r="CB71" s="29" t="s">
        <v>210</v>
      </c>
      <c r="CC71" s="44" t="s">
        <v>4224</v>
      </c>
      <c r="CD71" s="29" t="s">
        <v>4225</v>
      </c>
      <c r="CE71" s="29" t="str">
        <f>#REF!</f>
        <v>#REF!</v>
      </c>
      <c r="CF71" s="29" t="s">
        <v>4226</v>
      </c>
      <c r="CG71" s="31" t="s">
        <v>4227</v>
      </c>
      <c r="CH71" s="30">
        <v>5512.0</v>
      </c>
      <c r="CI71" s="25" t="s">
        <v>4228</v>
      </c>
      <c r="CJ71" s="28"/>
      <c r="CK71" s="28"/>
    </row>
    <row r="72" ht="29.25" customHeight="1">
      <c r="A72" s="37" t="s">
        <v>4229</v>
      </c>
      <c r="B72" s="38" t="s">
        <v>4230</v>
      </c>
      <c r="C72" s="20" t="s">
        <v>4231</v>
      </c>
      <c r="D72" s="20" t="s">
        <v>4232</v>
      </c>
      <c r="E72" s="66" t="s">
        <v>4233</v>
      </c>
      <c r="F72" s="22" t="s">
        <v>90</v>
      </c>
      <c r="G72" s="22" t="s">
        <v>91</v>
      </c>
      <c r="H72" s="22" t="s">
        <v>92</v>
      </c>
      <c r="I72" s="22"/>
      <c r="J72" s="23"/>
      <c r="K72" s="20" t="s">
        <v>4234</v>
      </c>
      <c r="L72" s="25" t="s">
        <v>4235</v>
      </c>
      <c r="M72" s="25" t="s">
        <v>4236</v>
      </c>
      <c r="N72" s="25" t="s">
        <v>4237</v>
      </c>
      <c r="O72" s="25" t="s">
        <v>4238</v>
      </c>
      <c r="P72" s="26" t="s">
        <v>4239</v>
      </c>
      <c r="Q72" s="25" t="s">
        <v>4240</v>
      </c>
      <c r="R72" s="25" t="s">
        <v>4241</v>
      </c>
      <c r="S72" s="29" t="s">
        <v>4242</v>
      </c>
      <c r="T72" s="41">
        <v>95.0</v>
      </c>
      <c r="U72" s="28"/>
      <c r="V72" s="29">
        <v>4.7</v>
      </c>
      <c r="W72" s="30">
        <v>344.0</v>
      </c>
      <c r="X72" s="28"/>
      <c r="Y72" s="29" t="s">
        <v>2309</v>
      </c>
      <c r="Z72" s="30" t="b">
        <v>0</v>
      </c>
      <c r="AA72" s="29" t="s">
        <v>4243</v>
      </c>
      <c r="AB72" s="29" t="s">
        <v>4244</v>
      </c>
      <c r="AC72" s="29" t="s">
        <v>4245</v>
      </c>
      <c r="AD72" s="28"/>
      <c r="AE72" s="28"/>
      <c r="AF72" s="28"/>
      <c r="AG72" s="29" t="s">
        <v>4246</v>
      </c>
      <c r="AH72" s="29" t="s">
        <v>4247</v>
      </c>
      <c r="AI72" s="29" t="s">
        <v>4248</v>
      </c>
      <c r="AJ72" s="29" t="s">
        <v>4249</v>
      </c>
      <c r="AK72" s="31" t="s">
        <v>4250</v>
      </c>
      <c r="AL72" s="32">
        <v>8.5</v>
      </c>
      <c r="AM72" s="29" t="s">
        <v>4251</v>
      </c>
      <c r="AN72" s="32">
        <v>3.0</v>
      </c>
      <c r="AO72" s="29" t="s">
        <v>4252</v>
      </c>
      <c r="AP72" s="51">
        <v>9.0</v>
      </c>
      <c r="AQ72" s="29" t="s">
        <v>4253</v>
      </c>
      <c r="AR72" s="51">
        <v>5.0</v>
      </c>
      <c r="AS72" s="29" t="s">
        <v>4254</v>
      </c>
      <c r="AT72" s="51">
        <v>8.5</v>
      </c>
      <c r="AU72" s="29" t="s">
        <v>4255</v>
      </c>
      <c r="AV72" s="34">
        <f t="shared" si="1"/>
        <v>7.5</v>
      </c>
      <c r="AW72" s="43" t="s">
        <v>4256</v>
      </c>
      <c r="AX72" s="29" t="s">
        <v>4257</v>
      </c>
      <c r="AY72" s="29" t="s">
        <v>4258</v>
      </c>
      <c r="AZ72" s="29" t="s">
        <v>4259</v>
      </c>
      <c r="BA72" s="29" t="s">
        <v>4260</v>
      </c>
      <c r="BB72" s="29" t="s">
        <v>4261</v>
      </c>
      <c r="BC72" s="29" t="s">
        <v>4262</v>
      </c>
      <c r="BD72" s="29" t="s">
        <v>4263</v>
      </c>
      <c r="BE72" s="29" t="s">
        <v>4264</v>
      </c>
      <c r="BF72" s="29" t="s">
        <v>4265</v>
      </c>
      <c r="BG72" s="29" t="s">
        <v>4266</v>
      </c>
      <c r="BH72" s="29" t="s">
        <v>4267</v>
      </c>
      <c r="BI72" s="29" t="s">
        <v>4268</v>
      </c>
      <c r="BJ72" s="29" t="s">
        <v>4269</v>
      </c>
      <c r="BK72" s="29" t="s">
        <v>4270</v>
      </c>
      <c r="BL72" s="29" t="s">
        <v>4271</v>
      </c>
      <c r="BM72" s="29" t="s">
        <v>4272</v>
      </c>
      <c r="BN72" s="29" t="s">
        <v>4273</v>
      </c>
      <c r="BO72" s="29" t="s">
        <v>4274</v>
      </c>
      <c r="BP72" s="29" t="s">
        <v>4275</v>
      </c>
      <c r="BQ72" s="29" t="s">
        <v>4276</v>
      </c>
      <c r="BR72" s="29" t="s">
        <v>4277</v>
      </c>
      <c r="BS72" s="29" t="s">
        <v>4278</v>
      </c>
      <c r="BT72" s="29" t="s">
        <v>4279</v>
      </c>
      <c r="BU72" s="29" t="s">
        <v>4280</v>
      </c>
      <c r="BV72" s="29" t="s">
        <v>4281</v>
      </c>
      <c r="BW72" s="29" t="s">
        <v>4282</v>
      </c>
      <c r="BX72" s="22" t="s">
        <v>2167</v>
      </c>
      <c r="BY72" s="22" t="s">
        <v>4283</v>
      </c>
      <c r="BZ72" s="29" t="str">
        <f>IFERROR(__xludf.DUMMYFUNCTION("TEXTJOIN("", "", TRUE,
  IF(AND(AL72&gt;=9, AN72&gt;=8, AP72&gt;=7, AT72&gt;=8), ""Gold Standard"", """"),
  IF(OR(
      AV72&gt;=7.5,
      AND(AL72&gt;=7, AN72&gt;=7, AP72&gt;=6, AT72&gt;=8)
    ), ""BIFL Approved"", """"),
  IF(AN72&gt;=8.5, ""Repair Friendly"", """"),
  IF(OR(AP7"&amp;"2=10, REGEXMATCH(AU72, ""Lifetime Guarantee"")), ""Lifetime Warranty"", """"),
  IF(AT72&gt;=8.5, ""Crowd Favorite"", """"),
  IF(AR72&gt;=8, ""Eco Hero"", """"),
  IF(AND(AV72&gt;=10, AL72&gt;=8, AT72&gt;=8), ""Legacy Product"", """")
)"),"BIFL Approved, Crowd Favorite")</f>
        <v>BIFL Approved, Crowd Favorite</v>
      </c>
      <c r="CA72" s="29" t="s">
        <v>209</v>
      </c>
      <c r="CB72" s="29" t="s">
        <v>4284</v>
      </c>
      <c r="CC72" s="44" t="s">
        <v>4285</v>
      </c>
      <c r="CD72" s="29" t="s">
        <v>4286</v>
      </c>
      <c r="CE72" s="29">
        <f>W420</f>
        <v>4385</v>
      </c>
      <c r="CF72" s="29" t="s">
        <v>4287</v>
      </c>
      <c r="CG72" s="31" t="s">
        <v>4288</v>
      </c>
      <c r="CH72" s="28"/>
      <c r="CI72" s="28"/>
      <c r="CJ72" s="28"/>
      <c r="CK72" s="28"/>
    </row>
    <row r="73" ht="27.0" customHeight="1">
      <c r="A73" s="53" t="s">
        <v>4289</v>
      </c>
      <c r="B73" s="70" t="s">
        <v>4290</v>
      </c>
      <c r="C73" s="20" t="s">
        <v>4291</v>
      </c>
      <c r="D73" s="20" t="s">
        <v>4292</v>
      </c>
      <c r="E73" s="21" t="s">
        <v>4293</v>
      </c>
      <c r="F73" s="22" t="s">
        <v>90</v>
      </c>
      <c r="G73" s="22" t="s">
        <v>91</v>
      </c>
      <c r="H73" s="22" t="s">
        <v>92</v>
      </c>
      <c r="I73" s="28"/>
      <c r="J73" s="23"/>
      <c r="K73" s="20" t="s">
        <v>4294</v>
      </c>
      <c r="L73" s="25" t="s">
        <v>4295</v>
      </c>
      <c r="M73" s="25" t="s">
        <v>4296</v>
      </c>
      <c r="N73" s="25" t="s">
        <v>4297</v>
      </c>
      <c r="O73" s="25" t="s">
        <v>4298</v>
      </c>
      <c r="P73" s="59" t="s">
        <v>4299</v>
      </c>
      <c r="Q73" s="25" t="s">
        <v>4300</v>
      </c>
      <c r="R73" s="25" t="s">
        <v>4301</v>
      </c>
      <c r="S73" s="29" t="s">
        <v>4302</v>
      </c>
      <c r="T73" s="41">
        <v>89.99</v>
      </c>
      <c r="U73" s="42">
        <v>125.0</v>
      </c>
      <c r="V73" s="29">
        <v>4.4</v>
      </c>
      <c r="W73" s="30">
        <v>13144.0</v>
      </c>
      <c r="X73" s="29" t="s">
        <v>691</v>
      </c>
      <c r="Y73" s="29" t="s">
        <v>1649</v>
      </c>
      <c r="Z73" s="30" t="b">
        <v>0</v>
      </c>
      <c r="AA73" s="29" t="s">
        <v>4303</v>
      </c>
      <c r="AB73" s="29" t="s">
        <v>4304</v>
      </c>
      <c r="AC73" s="28"/>
      <c r="AD73" s="29" t="s">
        <v>4305</v>
      </c>
      <c r="AE73" s="29" t="s">
        <v>4306</v>
      </c>
      <c r="AF73" s="28"/>
      <c r="AG73" s="29" t="s">
        <v>4307</v>
      </c>
      <c r="AH73" s="29" t="s">
        <v>4308</v>
      </c>
      <c r="AI73" s="29" t="s">
        <v>4309</v>
      </c>
      <c r="AJ73" s="29" t="s">
        <v>4310</v>
      </c>
      <c r="AK73" s="31" t="s">
        <v>4311</v>
      </c>
      <c r="AL73" s="32">
        <v>8.5</v>
      </c>
      <c r="AM73" s="29" t="s">
        <v>4312</v>
      </c>
      <c r="AN73" s="32">
        <v>7.5</v>
      </c>
      <c r="AO73" s="29" t="s">
        <v>4313</v>
      </c>
      <c r="AP73" s="51">
        <v>8.5</v>
      </c>
      <c r="AQ73" s="29" t="s">
        <v>4314</v>
      </c>
      <c r="AR73" s="51">
        <v>8.5</v>
      </c>
      <c r="AS73" s="29" t="s">
        <v>4315</v>
      </c>
      <c r="AT73" s="51">
        <v>8.0</v>
      </c>
      <c r="AU73" s="29" t="s">
        <v>4316</v>
      </c>
      <c r="AV73" s="34">
        <f t="shared" si="1"/>
        <v>8</v>
      </c>
      <c r="AW73" s="35" t="s">
        <v>4317</v>
      </c>
      <c r="AX73" s="22" t="s">
        <v>4318</v>
      </c>
      <c r="AY73" s="22" t="s">
        <v>4319</v>
      </c>
      <c r="AZ73" s="29" t="s">
        <v>4320</v>
      </c>
      <c r="BA73" s="29" t="s">
        <v>4321</v>
      </c>
      <c r="BB73" s="22" t="s">
        <v>4322</v>
      </c>
      <c r="BC73" s="22" t="s">
        <v>4323</v>
      </c>
      <c r="BD73" s="29" t="s">
        <v>4324</v>
      </c>
      <c r="BE73" s="29" t="s">
        <v>4325</v>
      </c>
      <c r="BF73" s="29" t="s">
        <v>4326</v>
      </c>
      <c r="BG73" s="29" t="s">
        <v>4327</v>
      </c>
      <c r="BH73" s="29" t="s">
        <v>4328</v>
      </c>
      <c r="BI73" s="29" t="s">
        <v>4329</v>
      </c>
      <c r="BJ73" s="29" t="s">
        <v>4330</v>
      </c>
      <c r="BK73" s="29" t="s">
        <v>4331</v>
      </c>
      <c r="BL73" s="29" t="s">
        <v>4332</v>
      </c>
      <c r="BM73" s="29" t="s">
        <v>4333</v>
      </c>
      <c r="BN73" s="29" t="s">
        <v>4334</v>
      </c>
      <c r="BO73" s="29" t="s">
        <v>4335</v>
      </c>
      <c r="BP73" s="29" t="s">
        <v>4336</v>
      </c>
      <c r="BQ73" s="29" t="s">
        <v>727</v>
      </c>
      <c r="BR73" s="29" t="s">
        <v>4337</v>
      </c>
      <c r="BS73" s="29" t="s">
        <v>4338</v>
      </c>
      <c r="BT73" s="29" t="s">
        <v>4339</v>
      </c>
      <c r="BU73" s="29" t="s">
        <v>4340</v>
      </c>
      <c r="BV73" s="29" t="s">
        <v>4341</v>
      </c>
      <c r="BW73" s="29" t="s">
        <v>4342</v>
      </c>
      <c r="BX73" s="71" t="s">
        <v>791</v>
      </c>
      <c r="BY73" s="72" t="s">
        <v>4343</v>
      </c>
      <c r="BZ73" s="29" t="str">
        <f>IFERROR(__xludf.DUMMYFUNCTION("TEXTJOIN("", "", TRUE,
  IF(AND(AL73&gt;=9, AN73&gt;=8, AP73&gt;=7, AT73&gt;=8), ""Gold Standard"", """"),
  IF(OR(
      AV73&gt;=7.5,
      AND(AL73&gt;=7, AN73&gt;=7, AP73&gt;=6, AT73&gt;=8)
    ), ""BIFL Approved"", """"),
  IF(AN73&gt;=8.5, ""Repair Friendly"", """"),
  IF(OR(AP7"&amp;"3=10, REGEXMATCH(AU73, ""Lifetime Guarantee"")), ""Lifetime Warranty"", """"),
  IF(AT73&gt;=8.5, ""Crowd Favorite"", """"),
  IF(AR73&gt;=8, ""Eco Hero"", """"),
  IF(AND(AV73&gt;=10, AL73&gt;=8, AT73&gt;=8), ""Legacy Product"", """")
)"),"BIFL Approved, Eco Hero")</f>
        <v>BIFL Approved, Eco Hero</v>
      </c>
      <c r="CA73" s="29" t="s">
        <v>209</v>
      </c>
      <c r="CB73" s="29" t="s">
        <v>498</v>
      </c>
      <c r="CC73" s="36" t="s">
        <v>4344</v>
      </c>
      <c r="CD73" s="22" t="s">
        <v>4345</v>
      </c>
      <c r="CE73" s="29">
        <f t="shared" ref="CE73:CE86" si="12">W75</f>
        <v>6506</v>
      </c>
      <c r="CF73" s="29" t="s">
        <v>4346</v>
      </c>
      <c r="CG73" s="31" t="s">
        <v>4347</v>
      </c>
      <c r="CH73" s="30">
        <v>5619.0</v>
      </c>
      <c r="CI73" s="25" t="s">
        <v>4348</v>
      </c>
      <c r="CJ73" s="28"/>
      <c r="CK73" s="28"/>
    </row>
    <row r="74" ht="27.0" customHeight="1">
      <c r="A74" s="17" t="s">
        <v>4349</v>
      </c>
      <c r="B74" s="21" t="s">
        <v>4350</v>
      </c>
      <c r="C74" s="40" t="s">
        <v>4351</v>
      </c>
      <c r="D74" s="20" t="s">
        <v>4352</v>
      </c>
      <c r="E74" s="21" t="s">
        <v>4353</v>
      </c>
      <c r="F74" s="22" t="s">
        <v>90</v>
      </c>
      <c r="G74" s="22" t="s">
        <v>91</v>
      </c>
      <c r="H74" s="22" t="s">
        <v>92</v>
      </c>
      <c r="I74" s="28"/>
      <c r="J74" s="23"/>
      <c r="K74" s="20" t="s">
        <v>4354</v>
      </c>
      <c r="L74" s="25" t="s">
        <v>4355</v>
      </c>
      <c r="M74" s="25" t="s">
        <v>4356</v>
      </c>
      <c r="N74" s="25" t="s">
        <v>4357</v>
      </c>
      <c r="O74" s="25" t="s">
        <v>4358</v>
      </c>
      <c r="P74" s="25" t="s">
        <v>4359</v>
      </c>
      <c r="Q74" s="25" t="s">
        <v>4360</v>
      </c>
      <c r="R74" s="25" t="s">
        <v>4361</v>
      </c>
      <c r="S74" s="29" t="s">
        <v>4362</v>
      </c>
      <c r="T74" s="41">
        <v>790.77</v>
      </c>
      <c r="U74" s="42">
        <v>899.99</v>
      </c>
      <c r="V74" s="29">
        <v>4.4</v>
      </c>
      <c r="W74" s="30">
        <v>154.0</v>
      </c>
      <c r="X74" s="28"/>
      <c r="Y74" s="29" t="s">
        <v>165</v>
      </c>
      <c r="Z74" s="30" t="b">
        <v>0</v>
      </c>
      <c r="AA74" s="29" t="s">
        <v>4363</v>
      </c>
      <c r="AB74" s="29" t="s">
        <v>4364</v>
      </c>
      <c r="AC74" s="29" t="s">
        <v>4365</v>
      </c>
      <c r="AD74" s="28"/>
      <c r="AE74" s="29" t="s">
        <v>4366</v>
      </c>
      <c r="AF74" s="28"/>
      <c r="AG74" s="29" t="s">
        <v>4367</v>
      </c>
      <c r="AH74" s="29" t="s">
        <v>4368</v>
      </c>
      <c r="AI74" s="29" t="s">
        <v>4369</v>
      </c>
      <c r="AJ74" s="29" t="s">
        <v>4370</v>
      </c>
      <c r="AK74" s="31" t="s">
        <v>4371</v>
      </c>
      <c r="AL74" s="32">
        <v>8.5</v>
      </c>
      <c r="AM74" s="29" t="s">
        <v>4372</v>
      </c>
      <c r="AN74" s="32">
        <v>6.5</v>
      </c>
      <c r="AO74" s="29" t="s">
        <v>4373</v>
      </c>
      <c r="AP74" s="51">
        <v>8.5</v>
      </c>
      <c r="AQ74" s="29" t="s">
        <v>4374</v>
      </c>
      <c r="AR74" s="51">
        <v>5.0</v>
      </c>
      <c r="AS74" s="29" t="s">
        <v>4375</v>
      </c>
      <c r="AT74" s="51">
        <v>8.5</v>
      </c>
      <c r="AU74" s="29" t="s">
        <v>4376</v>
      </c>
      <c r="AV74" s="34">
        <f t="shared" si="1"/>
        <v>8</v>
      </c>
      <c r="AW74" s="43" t="s">
        <v>4377</v>
      </c>
      <c r="AX74" s="22" t="s">
        <v>4378</v>
      </c>
      <c r="AY74" s="29" t="s">
        <v>4379</v>
      </c>
      <c r="AZ74" s="29" t="s">
        <v>4380</v>
      </c>
      <c r="BA74" s="29" t="s">
        <v>4381</v>
      </c>
      <c r="BB74" s="29" t="s">
        <v>4382</v>
      </c>
      <c r="BC74" s="29" t="s">
        <v>4383</v>
      </c>
      <c r="BD74" s="29" t="s">
        <v>4384</v>
      </c>
      <c r="BE74" s="29" t="s">
        <v>4385</v>
      </c>
      <c r="BF74" s="29" t="s">
        <v>4386</v>
      </c>
      <c r="BG74" s="29" t="s">
        <v>4387</v>
      </c>
      <c r="BH74" s="29" t="s">
        <v>4388</v>
      </c>
      <c r="BI74" s="29" t="s">
        <v>4389</v>
      </c>
      <c r="BJ74" s="29" t="s">
        <v>4390</v>
      </c>
      <c r="BK74" s="29" t="s">
        <v>4391</v>
      </c>
      <c r="BL74" s="29" t="s">
        <v>4392</v>
      </c>
      <c r="BM74" s="29" t="s">
        <v>4393</v>
      </c>
      <c r="BN74" s="29" t="s">
        <v>4394</v>
      </c>
      <c r="BO74" s="29" t="s">
        <v>4395</v>
      </c>
      <c r="BP74" s="29" t="s">
        <v>4396</v>
      </c>
      <c r="BQ74" s="29" t="s">
        <v>4397</v>
      </c>
      <c r="BR74" s="29" t="s">
        <v>4398</v>
      </c>
      <c r="BS74" s="29" t="s">
        <v>4399</v>
      </c>
      <c r="BT74" s="29" t="s">
        <v>4400</v>
      </c>
      <c r="BU74" s="29" t="s">
        <v>4401</v>
      </c>
      <c r="BV74" s="29" t="s">
        <v>4402</v>
      </c>
      <c r="BW74" s="29" t="s">
        <v>4403</v>
      </c>
      <c r="BX74" s="71" t="s">
        <v>144</v>
      </c>
      <c r="BY74" s="72" t="s">
        <v>4404</v>
      </c>
      <c r="BZ74" s="29" t="str">
        <f>IFERROR(__xludf.DUMMYFUNCTION("TEXTJOIN("", "", TRUE,
  IF(AND(AL74&gt;=9, AN74&gt;=8, AP74&gt;=7, AT74&gt;=8), ""Gold Standard"", """"),
  IF(OR(
      AV74&gt;=7.5,
      AND(AL74&gt;=7, AN74&gt;=7, AP74&gt;=6, AT74&gt;=8)
    ), ""BIFL Approved"", """"),
  IF(AN74&gt;=8.5, ""Repair Friendly"", """"),
  IF(OR(AP7"&amp;"4=10, REGEXMATCH(AU74, ""Lifetime Guarantee"")), ""Lifetime Warranty"", """"),
  IF(AT74&gt;=8.5, ""Crowd Favorite"", """"),
  IF(AR74&gt;=8, ""Eco Hero"", """"),
  IF(AND(AV74&gt;=10, AL74&gt;=8, AT74&gt;=8), ""Legacy Product"", """")
)"),"BIFL Approved, Crowd Favorite")</f>
        <v>BIFL Approved, Crowd Favorite</v>
      </c>
      <c r="CA74" s="29" t="s">
        <v>911</v>
      </c>
      <c r="CB74" s="29" t="s">
        <v>2169</v>
      </c>
      <c r="CC74" s="44" t="s">
        <v>4405</v>
      </c>
      <c r="CD74" s="29" t="s">
        <v>4406</v>
      </c>
      <c r="CE74" s="29">
        <f t="shared" si="12"/>
        <v>14623</v>
      </c>
      <c r="CF74" s="29" t="s">
        <v>4407</v>
      </c>
      <c r="CG74" s="31" t="s">
        <v>4408</v>
      </c>
      <c r="CH74" s="30">
        <v>5629.0</v>
      </c>
      <c r="CI74" s="25" t="s">
        <v>4409</v>
      </c>
      <c r="CJ74" s="28"/>
      <c r="CK74" s="28"/>
    </row>
    <row r="75" ht="27.0" customHeight="1">
      <c r="A75" s="17" t="s">
        <v>4410</v>
      </c>
      <c r="B75" s="21" t="s">
        <v>4411</v>
      </c>
      <c r="C75" s="20" t="s">
        <v>4412</v>
      </c>
      <c r="D75" s="20" t="s">
        <v>4413</v>
      </c>
      <c r="E75" s="21" t="s">
        <v>4414</v>
      </c>
      <c r="F75" s="22" t="s">
        <v>90</v>
      </c>
      <c r="G75" s="22" t="s">
        <v>91</v>
      </c>
      <c r="H75" s="22" t="s">
        <v>92</v>
      </c>
      <c r="I75" s="28"/>
      <c r="J75" s="23"/>
      <c r="K75" s="20" t="s">
        <v>4415</v>
      </c>
      <c r="L75" s="25" t="s">
        <v>4416</v>
      </c>
      <c r="M75" s="25" t="s">
        <v>4417</v>
      </c>
      <c r="N75" s="25" t="s">
        <v>4418</v>
      </c>
      <c r="O75" s="25" t="s">
        <v>4419</v>
      </c>
      <c r="P75" s="25" t="s">
        <v>4420</v>
      </c>
      <c r="Q75" s="25" t="s">
        <v>4421</v>
      </c>
      <c r="R75" s="25" t="s">
        <v>4422</v>
      </c>
      <c r="S75" s="29" t="s">
        <v>4423</v>
      </c>
      <c r="T75" s="41">
        <v>31.04</v>
      </c>
      <c r="U75" s="42">
        <v>34.99</v>
      </c>
      <c r="V75" s="29">
        <v>4.5</v>
      </c>
      <c r="W75" s="30">
        <v>6506.0</v>
      </c>
      <c r="X75" s="29" t="s">
        <v>2247</v>
      </c>
      <c r="Y75" s="29" t="s">
        <v>165</v>
      </c>
      <c r="Z75" s="30" t="b">
        <v>0</v>
      </c>
      <c r="AA75" s="29" t="s">
        <v>4424</v>
      </c>
      <c r="AB75" s="29" t="s">
        <v>4425</v>
      </c>
      <c r="AC75" s="29" t="s">
        <v>4426</v>
      </c>
      <c r="AD75" s="29" t="s">
        <v>3542</v>
      </c>
      <c r="AE75" s="29" t="s">
        <v>4427</v>
      </c>
      <c r="AF75" s="28"/>
      <c r="AG75" s="29" t="s">
        <v>4428</v>
      </c>
      <c r="AH75" s="29" t="s">
        <v>4429</v>
      </c>
      <c r="AI75" s="29" t="s">
        <v>4430</v>
      </c>
      <c r="AJ75" s="29" t="s">
        <v>4431</v>
      </c>
      <c r="AK75" s="31" t="s">
        <v>4432</v>
      </c>
      <c r="AL75" s="32">
        <v>8.5</v>
      </c>
      <c r="AM75" s="29" t="s">
        <v>4433</v>
      </c>
      <c r="AN75" s="32">
        <v>2.5</v>
      </c>
      <c r="AO75" s="29" t="s">
        <v>4434</v>
      </c>
      <c r="AP75" s="51">
        <v>8.5</v>
      </c>
      <c r="AQ75" s="29" t="s">
        <v>4435</v>
      </c>
      <c r="AR75" s="51">
        <v>5.0</v>
      </c>
      <c r="AS75" s="29" t="s">
        <v>4436</v>
      </c>
      <c r="AT75" s="51">
        <v>8.5</v>
      </c>
      <c r="AU75" s="29" t="s">
        <v>4437</v>
      </c>
      <c r="AV75" s="34">
        <f t="shared" si="1"/>
        <v>7.5</v>
      </c>
      <c r="AW75" s="43" t="s">
        <v>4438</v>
      </c>
      <c r="AX75" s="22" t="s">
        <v>4439</v>
      </c>
      <c r="AY75" s="29" t="s">
        <v>4440</v>
      </c>
      <c r="AZ75" s="29" t="s">
        <v>4441</v>
      </c>
      <c r="BA75" s="29" t="s">
        <v>4442</v>
      </c>
      <c r="BB75" s="29" t="s">
        <v>4443</v>
      </c>
      <c r="BC75" s="29" t="s">
        <v>4444</v>
      </c>
      <c r="BD75" s="29" t="s">
        <v>4445</v>
      </c>
      <c r="BE75" s="29" t="s">
        <v>4446</v>
      </c>
      <c r="BF75" s="29" t="s">
        <v>4447</v>
      </c>
      <c r="BG75" s="29" t="s">
        <v>4448</v>
      </c>
      <c r="BH75" s="29" t="s">
        <v>4449</v>
      </c>
      <c r="BI75" s="29" t="s">
        <v>4450</v>
      </c>
      <c r="BJ75" s="29" t="s">
        <v>4451</v>
      </c>
      <c r="BK75" s="29" t="s">
        <v>4452</v>
      </c>
      <c r="BL75" s="29" t="s">
        <v>4453</v>
      </c>
      <c r="BM75" s="29" t="s">
        <v>4454</v>
      </c>
      <c r="BN75" s="29" t="s">
        <v>4455</v>
      </c>
      <c r="BO75" s="29" t="s">
        <v>4456</v>
      </c>
      <c r="BP75" s="29" t="s">
        <v>4457</v>
      </c>
      <c r="BQ75" s="29" t="s">
        <v>727</v>
      </c>
      <c r="BR75" s="29" t="s">
        <v>4458</v>
      </c>
      <c r="BS75" s="29" t="s">
        <v>4459</v>
      </c>
      <c r="BT75" s="29" t="s">
        <v>4460</v>
      </c>
      <c r="BU75" s="29" t="s">
        <v>4461</v>
      </c>
      <c r="BV75" s="29" t="s">
        <v>4462</v>
      </c>
      <c r="BW75" s="29" t="s">
        <v>4463</v>
      </c>
      <c r="BX75" s="71" t="s">
        <v>144</v>
      </c>
      <c r="BY75" s="72" t="s">
        <v>4464</v>
      </c>
      <c r="BZ75" s="29" t="str">
        <f>IFERROR(__xludf.DUMMYFUNCTION("TEXTJOIN("", "", TRUE,
  IF(AND(AL75&gt;=9, AN75&gt;=8, AP75&gt;=7, AT75&gt;=8), ""Gold Standard"", """"),
  IF(OR(
      AV75&gt;=7.5,
      AND(AL75&gt;=7, AN75&gt;=7, AP75&gt;=6, AT75&gt;=8)
    ), ""BIFL Approved"", """"),
  IF(AN75&gt;=8.5, ""Repair Friendly"", """"),
  IF(OR(AP7"&amp;"5=10, REGEXMATCH(AU75, ""Lifetime Guarantee"")), ""Lifetime Warranty"", """"),
  IF(AT75&gt;=8.5, ""Crowd Favorite"", """"),
  IF(AR75&gt;=8, ""Eco Hero"", """"),
  IF(AND(AV75&gt;=10, AL75&gt;=8, AT75&gt;=8), ""Legacy Product"", """")
)"),"BIFL Approved, Crowd Favorite")</f>
        <v>BIFL Approved, Crowd Favorite</v>
      </c>
      <c r="CA75" s="29" t="s">
        <v>209</v>
      </c>
      <c r="CB75" s="29" t="s">
        <v>210</v>
      </c>
      <c r="CC75" s="44" t="s">
        <v>4465</v>
      </c>
      <c r="CD75" s="29" t="s">
        <v>4466</v>
      </c>
      <c r="CE75" s="29">
        <f t="shared" si="12"/>
        <v>538</v>
      </c>
      <c r="CF75" s="29" t="s">
        <v>4467</v>
      </c>
      <c r="CG75" s="31" t="s">
        <v>4468</v>
      </c>
      <c r="CH75" s="30">
        <v>5639.0</v>
      </c>
      <c r="CI75" s="25" t="s">
        <v>4469</v>
      </c>
      <c r="CJ75" s="28"/>
      <c r="CK75" s="28"/>
    </row>
    <row r="76" ht="27.0" customHeight="1">
      <c r="A76" s="73" t="s">
        <v>4470</v>
      </c>
      <c r="B76" s="21" t="s">
        <v>4471</v>
      </c>
      <c r="C76" s="20" t="s">
        <v>4472</v>
      </c>
      <c r="D76" s="20" t="s">
        <v>4473</v>
      </c>
      <c r="E76" s="21" t="s">
        <v>4474</v>
      </c>
      <c r="F76" s="22" t="s">
        <v>90</v>
      </c>
      <c r="G76" s="22" t="s">
        <v>91</v>
      </c>
      <c r="H76" s="22" t="s">
        <v>92</v>
      </c>
      <c r="I76" s="28"/>
      <c r="J76" s="23"/>
      <c r="K76" s="20" t="s">
        <v>4475</v>
      </c>
      <c r="L76" s="25" t="s">
        <v>4476</v>
      </c>
      <c r="M76" s="25" t="s">
        <v>4477</v>
      </c>
      <c r="N76" s="25" t="s">
        <v>4478</v>
      </c>
      <c r="O76" s="25" t="s">
        <v>4479</v>
      </c>
      <c r="P76" s="25" t="s">
        <v>4480</v>
      </c>
      <c r="Q76" s="25" t="s">
        <v>4481</v>
      </c>
      <c r="R76" s="25" t="s">
        <v>4482</v>
      </c>
      <c r="S76" s="29" t="s">
        <v>4483</v>
      </c>
      <c r="T76" s="41">
        <v>14.99</v>
      </c>
      <c r="U76" s="42">
        <v>24.99</v>
      </c>
      <c r="V76" s="29">
        <v>4.6</v>
      </c>
      <c r="W76" s="30">
        <v>14623.0</v>
      </c>
      <c r="X76" s="29" t="s">
        <v>2787</v>
      </c>
      <c r="Y76" s="29" t="s">
        <v>165</v>
      </c>
      <c r="Z76" s="30" t="b">
        <v>0</v>
      </c>
      <c r="AA76" s="29" t="s">
        <v>4484</v>
      </c>
      <c r="AB76" s="29" t="s">
        <v>4485</v>
      </c>
      <c r="AC76" s="29" t="s">
        <v>4486</v>
      </c>
      <c r="AD76" s="28"/>
      <c r="AE76" s="29" t="s">
        <v>4487</v>
      </c>
      <c r="AF76" s="28"/>
      <c r="AG76" s="29" t="s">
        <v>4488</v>
      </c>
      <c r="AH76" s="29" t="s">
        <v>4489</v>
      </c>
      <c r="AI76" s="29" t="s">
        <v>4490</v>
      </c>
      <c r="AJ76" s="29" t="s">
        <v>4491</v>
      </c>
      <c r="AK76" s="31" t="s">
        <v>4492</v>
      </c>
      <c r="AL76" s="32">
        <v>6.0</v>
      </c>
      <c r="AM76" s="29" t="s">
        <v>4493</v>
      </c>
      <c r="AN76" s="32">
        <v>3.5</v>
      </c>
      <c r="AO76" s="29" t="s">
        <v>4494</v>
      </c>
      <c r="AP76" s="51">
        <v>8.0</v>
      </c>
      <c r="AQ76" s="29" t="s">
        <v>4495</v>
      </c>
      <c r="AR76" s="51">
        <v>5.0</v>
      </c>
      <c r="AS76" s="29" t="s">
        <v>4496</v>
      </c>
      <c r="AT76" s="51">
        <v>5.5</v>
      </c>
      <c r="AU76" s="29" t="s">
        <v>4497</v>
      </c>
      <c r="AV76" s="34">
        <f t="shared" si="1"/>
        <v>6</v>
      </c>
      <c r="AW76" s="43" t="s">
        <v>4498</v>
      </c>
      <c r="AX76" s="22" t="s">
        <v>4499</v>
      </c>
      <c r="AY76" s="29" t="s">
        <v>4500</v>
      </c>
      <c r="AZ76" s="29" t="s">
        <v>4501</v>
      </c>
      <c r="BA76" s="29" t="s">
        <v>4502</v>
      </c>
      <c r="BB76" s="29" t="s">
        <v>4503</v>
      </c>
      <c r="BC76" s="29" t="s">
        <v>4504</v>
      </c>
      <c r="BD76" s="29" t="s">
        <v>4505</v>
      </c>
      <c r="BE76" s="29" t="s">
        <v>4506</v>
      </c>
      <c r="BF76" s="29" t="s">
        <v>4507</v>
      </c>
      <c r="BG76" s="29" t="s">
        <v>4508</v>
      </c>
      <c r="BH76" s="29" t="s">
        <v>4509</v>
      </c>
      <c r="BI76" s="29" t="s">
        <v>4510</v>
      </c>
      <c r="BJ76" s="29" t="s">
        <v>4511</v>
      </c>
      <c r="BK76" s="29" t="s">
        <v>4512</v>
      </c>
      <c r="BL76" s="29" t="s">
        <v>4513</v>
      </c>
      <c r="BM76" s="29" t="s">
        <v>4514</v>
      </c>
      <c r="BN76" s="29" t="s">
        <v>4515</v>
      </c>
      <c r="BO76" s="29" t="s">
        <v>4516</v>
      </c>
      <c r="BP76" s="29" t="s">
        <v>4517</v>
      </c>
      <c r="BQ76" s="29" t="s">
        <v>4518</v>
      </c>
      <c r="BR76" s="29" t="s">
        <v>4519</v>
      </c>
      <c r="BS76" s="29" t="s">
        <v>4520</v>
      </c>
      <c r="BT76" s="29" t="s">
        <v>4521</v>
      </c>
      <c r="BU76" s="29" t="s">
        <v>4522</v>
      </c>
      <c r="BV76" s="29" t="s">
        <v>4523</v>
      </c>
      <c r="BW76" s="29" t="s">
        <v>4524</v>
      </c>
      <c r="BX76" s="71" t="s">
        <v>331</v>
      </c>
      <c r="BY76" s="72" t="s">
        <v>4525</v>
      </c>
      <c r="BZ76" s="29" t="str">
        <f>IFERROR(__xludf.DUMMYFUNCTION("TEXTJOIN("", "", TRUE,
  IF(AND(AL76&gt;=9, AN76&gt;=8, AP76&gt;=7, AT76&gt;=8), ""Gold Standard"", """"),
  IF(OR(
      AV76&gt;=7.5,
      AND(AL76&gt;=7, AN76&gt;=7, AP76&gt;=6, AT76&gt;=8)
    ), ""BIFL Approved"", """"),
  IF(AN76&gt;=8.5, ""Repair Friendly"", """"),
  IF(OR(AP7"&amp;"6=10, REGEXMATCH(AU76, ""Lifetime Guarantee"")), ""Lifetime Warranty"", """"),
  IF(AT76&gt;=8.5, ""Crowd Favorite"", """"),
  IF(AR76&gt;=8, ""Eco Hero"", """"),
  IF(AND(AV76&gt;=10, AL76&gt;=8, AT76&gt;=8), ""Legacy Product"", """")
)"),"")</f>
        <v/>
      </c>
      <c r="CA76" s="29" t="s">
        <v>209</v>
      </c>
      <c r="CB76" s="29" t="s">
        <v>210</v>
      </c>
      <c r="CC76" s="44" t="s">
        <v>4526</v>
      </c>
      <c r="CD76" s="29" t="s">
        <v>4527</v>
      </c>
      <c r="CE76" s="29">
        <f t="shared" si="12"/>
        <v>4912</v>
      </c>
      <c r="CF76" s="29" t="s">
        <v>4528</v>
      </c>
      <c r="CG76" s="31" t="s">
        <v>4529</v>
      </c>
      <c r="CH76" s="30">
        <v>5648.0</v>
      </c>
      <c r="CI76" s="59" t="s">
        <v>4530</v>
      </c>
      <c r="CJ76" s="28"/>
      <c r="CK76" s="28"/>
    </row>
    <row r="77" ht="27.0" customHeight="1">
      <c r="A77" s="73" t="s">
        <v>4531</v>
      </c>
      <c r="B77" s="21" t="s">
        <v>4532</v>
      </c>
      <c r="C77" s="20" t="s">
        <v>4533</v>
      </c>
      <c r="D77" s="20" t="s">
        <v>4534</v>
      </c>
      <c r="E77" s="21" t="s">
        <v>4535</v>
      </c>
      <c r="F77" s="22" t="s">
        <v>90</v>
      </c>
      <c r="G77" s="22" t="s">
        <v>91</v>
      </c>
      <c r="H77" s="22" t="s">
        <v>92</v>
      </c>
      <c r="I77" s="28"/>
      <c r="J77" s="23"/>
      <c r="K77" s="20" t="s">
        <v>4536</v>
      </c>
      <c r="L77" s="25" t="s">
        <v>4537</v>
      </c>
      <c r="M77" s="25" t="s">
        <v>4538</v>
      </c>
      <c r="N77" s="25" t="s">
        <v>4539</v>
      </c>
      <c r="O77" s="25" t="s">
        <v>4540</v>
      </c>
      <c r="P77" s="25" t="s">
        <v>4541</v>
      </c>
      <c r="Q77" s="25" t="s">
        <v>4542</v>
      </c>
      <c r="R77" s="25" t="s">
        <v>4543</v>
      </c>
      <c r="S77" s="29" t="s">
        <v>4544</v>
      </c>
      <c r="T77" s="41">
        <v>119.0</v>
      </c>
      <c r="U77" s="28"/>
      <c r="V77" s="29">
        <v>4.8</v>
      </c>
      <c r="W77" s="30">
        <v>538.0</v>
      </c>
      <c r="X77" s="29" t="s">
        <v>1588</v>
      </c>
      <c r="Y77" s="29" t="s">
        <v>165</v>
      </c>
      <c r="Z77" s="30" t="b">
        <v>0</v>
      </c>
      <c r="AA77" s="29" t="s">
        <v>4545</v>
      </c>
      <c r="AB77" s="29" t="s">
        <v>4546</v>
      </c>
      <c r="AC77" s="28"/>
      <c r="AD77" s="28"/>
      <c r="AE77" s="28"/>
      <c r="AF77" s="28"/>
      <c r="AG77" s="29" t="s">
        <v>4547</v>
      </c>
      <c r="AH77" s="29" t="s">
        <v>4548</v>
      </c>
      <c r="AI77" s="29" t="s">
        <v>4549</v>
      </c>
      <c r="AJ77" s="29" t="s">
        <v>4550</v>
      </c>
      <c r="AK77" s="31" t="s">
        <v>4551</v>
      </c>
      <c r="AL77" s="32">
        <v>9.0</v>
      </c>
      <c r="AM77" s="29" t="s">
        <v>4552</v>
      </c>
      <c r="AN77" s="32">
        <v>3.0</v>
      </c>
      <c r="AO77" s="29" t="s">
        <v>4553</v>
      </c>
      <c r="AP77" s="51">
        <v>7.0</v>
      </c>
      <c r="AQ77" s="29" t="s">
        <v>4554</v>
      </c>
      <c r="AR77" s="51">
        <v>5.0</v>
      </c>
      <c r="AS77" s="29" t="s">
        <v>4555</v>
      </c>
      <c r="AT77" s="51">
        <v>9.0</v>
      </c>
      <c r="AU77" s="29" t="s">
        <v>4556</v>
      </c>
      <c r="AV77" s="34">
        <f t="shared" si="1"/>
        <v>7.5</v>
      </c>
      <c r="AW77" s="43" t="s">
        <v>4557</v>
      </c>
      <c r="AX77" s="22" t="s">
        <v>4558</v>
      </c>
      <c r="AY77" s="29" t="s">
        <v>4559</v>
      </c>
      <c r="AZ77" s="29" t="s">
        <v>4560</v>
      </c>
      <c r="BA77" s="29" t="s">
        <v>4561</v>
      </c>
      <c r="BB77" s="29" t="s">
        <v>4562</v>
      </c>
      <c r="BC77" s="29" t="s">
        <v>4563</v>
      </c>
      <c r="BD77" s="29" t="s">
        <v>4564</v>
      </c>
      <c r="BE77" s="29" t="s">
        <v>4565</v>
      </c>
      <c r="BF77" s="29" t="s">
        <v>4566</v>
      </c>
      <c r="BG77" s="29" t="s">
        <v>4567</v>
      </c>
      <c r="BH77" s="29" t="s">
        <v>4568</v>
      </c>
      <c r="BI77" s="29" t="s">
        <v>4569</v>
      </c>
      <c r="BJ77" s="29" t="s">
        <v>4570</v>
      </c>
      <c r="BK77" s="29" t="s">
        <v>4571</v>
      </c>
      <c r="BL77" s="29" t="s">
        <v>4572</v>
      </c>
      <c r="BM77" s="29" t="s">
        <v>4573</v>
      </c>
      <c r="BN77" s="29" t="s">
        <v>4574</v>
      </c>
      <c r="BO77" s="29" t="s">
        <v>4575</v>
      </c>
      <c r="BP77" s="29" t="s">
        <v>4576</v>
      </c>
      <c r="BQ77" s="29" t="s">
        <v>4577</v>
      </c>
      <c r="BR77" s="29" t="s">
        <v>4578</v>
      </c>
      <c r="BS77" s="29" t="s">
        <v>4579</v>
      </c>
      <c r="BT77" s="29" t="s">
        <v>4580</v>
      </c>
      <c r="BU77" s="29" t="s">
        <v>4581</v>
      </c>
      <c r="BV77" s="29" t="s">
        <v>4582</v>
      </c>
      <c r="BW77" s="29" t="s">
        <v>4583</v>
      </c>
      <c r="BX77" s="71" t="s">
        <v>2708</v>
      </c>
      <c r="BY77" s="72" t="s">
        <v>4584</v>
      </c>
      <c r="BZ77" s="29" t="str">
        <f>IFERROR(__xludf.DUMMYFUNCTION("TEXTJOIN("", "", TRUE,
  IF(AND(AL77&gt;=9, AN77&gt;=8, AP77&gt;=7, AT77&gt;=8), ""Gold Standard"", """"),
  IF(OR(
      AV77&gt;=7.5,
      AND(AL77&gt;=7, AN77&gt;=7, AP77&gt;=6, AT77&gt;=8)
    ), ""BIFL Approved"", """"),
  IF(AN77&gt;=8.5, ""Repair Friendly"", """"),
  IF(OR(AP7"&amp;"7=10, REGEXMATCH(AU77, ""Lifetime Guarantee"")), ""Lifetime Warranty"", """"),
  IF(AT77&gt;=8.5, ""Crowd Favorite"", """"),
  IF(AR77&gt;=8, ""Eco Hero"", """"),
  IF(AND(AV77&gt;=10, AL77&gt;=8, AT77&gt;=8), ""Legacy Product"", """")
)"),"BIFL Approved, Crowd Favorite")</f>
        <v>BIFL Approved, Crowd Favorite</v>
      </c>
      <c r="CA77" s="29" t="s">
        <v>209</v>
      </c>
      <c r="CB77" s="29" t="s">
        <v>210</v>
      </c>
      <c r="CC77" s="44" t="s">
        <v>4585</v>
      </c>
      <c r="CD77" s="29" t="s">
        <v>4586</v>
      </c>
      <c r="CE77" s="29">
        <f t="shared" si="12"/>
        <v>7975</v>
      </c>
      <c r="CF77" s="29" t="s">
        <v>4587</v>
      </c>
      <c r="CG77" s="31" t="s">
        <v>4588</v>
      </c>
      <c r="CH77" s="30">
        <v>5656.0</v>
      </c>
      <c r="CI77" s="25" t="s">
        <v>4589</v>
      </c>
      <c r="CJ77" s="28"/>
      <c r="CK77" s="28"/>
    </row>
    <row r="78" ht="27.0" customHeight="1">
      <c r="A78" s="73" t="s">
        <v>2945</v>
      </c>
      <c r="B78" s="21" t="s">
        <v>4590</v>
      </c>
      <c r="C78" s="20" t="s">
        <v>4591</v>
      </c>
      <c r="D78" s="20" t="s">
        <v>4592</v>
      </c>
      <c r="E78" s="21" t="s">
        <v>4593</v>
      </c>
      <c r="F78" s="22" t="s">
        <v>90</v>
      </c>
      <c r="G78" s="22" t="s">
        <v>91</v>
      </c>
      <c r="H78" s="22" t="s">
        <v>92</v>
      </c>
      <c r="I78" s="28"/>
      <c r="J78" s="23"/>
      <c r="K78" s="20" t="s">
        <v>4594</v>
      </c>
      <c r="L78" s="25" t="s">
        <v>4595</v>
      </c>
      <c r="M78" s="25" t="s">
        <v>4596</v>
      </c>
      <c r="N78" s="25" t="s">
        <v>4597</v>
      </c>
      <c r="O78" s="25" t="s">
        <v>4598</v>
      </c>
      <c r="P78" s="25" t="s">
        <v>4599</v>
      </c>
      <c r="Q78" s="25" t="s">
        <v>4600</v>
      </c>
      <c r="R78" s="25" t="s">
        <v>4601</v>
      </c>
      <c r="S78" s="29" t="s">
        <v>4602</v>
      </c>
      <c r="T78" s="41">
        <v>16.49</v>
      </c>
      <c r="U78" s="28"/>
      <c r="V78" s="29">
        <v>4.8</v>
      </c>
      <c r="W78" s="30">
        <v>4912.0</v>
      </c>
      <c r="X78" s="29" t="s">
        <v>1945</v>
      </c>
      <c r="Y78" s="29" t="s">
        <v>165</v>
      </c>
      <c r="Z78" s="30" t="b">
        <v>0</v>
      </c>
      <c r="AA78" s="29" t="s">
        <v>2959</v>
      </c>
      <c r="AB78" s="29" t="s">
        <v>2960</v>
      </c>
      <c r="AC78" s="29" t="s">
        <v>4603</v>
      </c>
      <c r="AD78" s="29" t="s">
        <v>4604</v>
      </c>
      <c r="AE78" s="29" t="s">
        <v>4605</v>
      </c>
      <c r="AF78" s="28"/>
      <c r="AG78" s="29" t="s">
        <v>2962</v>
      </c>
      <c r="AH78" s="29" t="s">
        <v>2963</v>
      </c>
      <c r="AI78" s="29" t="s">
        <v>2964</v>
      </c>
      <c r="AJ78" s="29" t="s">
        <v>2965</v>
      </c>
      <c r="AK78" s="31" t="s">
        <v>2966</v>
      </c>
      <c r="AL78" s="32">
        <v>8.5</v>
      </c>
      <c r="AM78" s="29" t="s">
        <v>4606</v>
      </c>
      <c r="AN78" s="32">
        <v>3.0</v>
      </c>
      <c r="AO78" s="29" t="s">
        <v>4607</v>
      </c>
      <c r="AP78" s="51">
        <v>9.0</v>
      </c>
      <c r="AQ78" s="29" t="s">
        <v>4608</v>
      </c>
      <c r="AR78" s="51">
        <v>7.5</v>
      </c>
      <c r="AS78" s="29" t="s">
        <v>4609</v>
      </c>
      <c r="AT78" s="51">
        <v>8.5</v>
      </c>
      <c r="AU78" s="29" t="s">
        <v>4610</v>
      </c>
      <c r="AV78" s="34">
        <f t="shared" si="1"/>
        <v>7.5</v>
      </c>
      <c r="AW78" s="43" t="s">
        <v>4611</v>
      </c>
      <c r="AX78" s="22" t="s">
        <v>4612</v>
      </c>
      <c r="AY78" s="29" t="s">
        <v>4613</v>
      </c>
      <c r="AZ78" s="29" t="s">
        <v>4614</v>
      </c>
      <c r="BA78" s="29" t="s">
        <v>4615</v>
      </c>
      <c r="BB78" s="29" t="s">
        <v>4616</v>
      </c>
      <c r="BC78" s="29" t="s">
        <v>4617</v>
      </c>
      <c r="BD78" s="29" t="s">
        <v>4618</v>
      </c>
      <c r="BE78" s="29" t="s">
        <v>4619</v>
      </c>
      <c r="BF78" s="29" t="s">
        <v>4620</v>
      </c>
      <c r="BG78" s="29" t="s">
        <v>4621</v>
      </c>
      <c r="BH78" s="29" t="s">
        <v>4622</v>
      </c>
      <c r="BI78" s="29" t="s">
        <v>4623</v>
      </c>
      <c r="BJ78" s="29" t="s">
        <v>4624</v>
      </c>
      <c r="BK78" s="29" t="s">
        <v>4625</v>
      </c>
      <c r="BL78" s="29" t="s">
        <v>4626</v>
      </c>
      <c r="BM78" s="29" t="s">
        <v>4627</v>
      </c>
      <c r="BN78" s="29" t="s">
        <v>4628</v>
      </c>
      <c r="BO78" s="29" t="s">
        <v>4629</v>
      </c>
      <c r="BP78" s="29" t="s">
        <v>4630</v>
      </c>
      <c r="BQ78" s="29" t="s">
        <v>4631</v>
      </c>
      <c r="BR78" s="29" t="s">
        <v>4632</v>
      </c>
      <c r="BS78" s="29" t="s">
        <v>4633</v>
      </c>
      <c r="BT78" s="29" t="s">
        <v>4634</v>
      </c>
      <c r="BU78" s="29" t="s">
        <v>4635</v>
      </c>
      <c r="BV78" s="29" t="s">
        <v>4636</v>
      </c>
      <c r="BW78" s="29" t="s">
        <v>4637</v>
      </c>
      <c r="BX78" s="71" t="s">
        <v>144</v>
      </c>
      <c r="BY78" s="72" t="s">
        <v>4638</v>
      </c>
      <c r="BZ78" s="29" t="str">
        <f>IFERROR(__xludf.DUMMYFUNCTION("TEXTJOIN("", "", TRUE,
  IF(AND(AL78&gt;=9, AN78&gt;=8, AP78&gt;=7, AT78&gt;=8), ""Gold Standard"", """"),
  IF(OR(
      AV78&gt;=7.5,
      AND(AL78&gt;=7, AN78&gt;=7, AP78&gt;=6, AT78&gt;=8)
    ), ""BIFL Approved"", """"),
  IF(AN78&gt;=8.5, ""Repair Friendly"", """"),
  IF(OR(AP7"&amp;"8=10, REGEXMATCH(AU78, ""Lifetime Guarantee"")), ""Lifetime Warranty"", """"),
  IF(AT78&gt;=8.5, ""Crowd Favorite"", """"),
  IF(AR78&gt;=8, ""Eco Hero"", """"),
  IF(AND(AV78&gt;=10, AL78&gt;=8, AT78&gt;=8), ""Legacy Product"", """")
)"),"BIFL Approved, Crowd Favorite")</f>
        <v>BIFL Approved, Crowd Favorite</v>
      </c>
      <c r="CA78" s="29" t="s">
        <v>614</v>
      </c>
      <c r="CB78" s="29" t="s">
        <v>1988</v>
      </c>
      <c r="CC78" s="44" t="s">
        <v>4639</v>
      </c>
      <c r="CD78" s="29" t="s">
        <v>4640</v>
      </c>
      <c r="CE78" s="29">
        <f t="shared" si="12"/>
        <v>2007</v>
      </c>
      <c r="CF78" s="29" t="s">
        <v>4641</v>
      </c>
      <c r="CG78" s="31" t="s">
        <v>4642</v>
      </c>
      <c r="CH78" s="30">
        <v>5665.0</v>
      </c>
      <c r="CI78" s="25" t="s">
        <v>4643</v>
      </c>
      <c r="CJ78" s="28"/>
      <c r="CK78" s="28"/>
    </row>
    <row r="79" ht="27.0" customHeight="1">
      <c r="A79" s="73" t="s">
        <v>4644</v>
      </c>
      <c r="B79" s="21" t="s">
        <v>4645</v>
      </c>
      <c r="C79" s="20" t="s">
        <v>4646</v>
      </c>
      <c r="D79" s="20" t="s">
        <v>4647</v>
      </c>
      <c r="E79" s="21" t="s">
        <v>4648</v>
      </c>
      <c r="F79" s="22" t="s">
        <v>90</v>
      </c>
      <c r="G79" s="22" t="s">
        <v>91</v>
      </c>
      <c r="H79" s="22" t="s">
        <v>92</v>
      </c>
      <c r="I79" s="28"/>
      <c r="J79" s="23"/>
      <c r="K79" s="20" t="s">
        <v>4649</v>
      </c>
      <c r="L79" s="25" t="s">
        <v>4650</v>
      </c>
      <c r="M79" s="25" t="s">
        <v>4651</v>
      </c>
      <c r="N79" s="25" t="s">
        <v>4652</v>
      </c>
      <c r="O79" s="25" t="s">
        <v>4653</v>
      </c>
      <c r="P79" s="25" t="s">
        <v>4654</v>
      </c>
      <c r="Q79" s="25" t="s">
        <v>4655</v>
      </c>
      <c r="R79" s="25" t="s">
        <v>4656</v>
      </c>
      <c r="S79" s="29" t="s">
        <v>4657</v>
      </c>
      <c r="T79" s="41">
        <v>89.89</v>
      </c>
      <c r="U79" s="42">
        <v>89.89</v>
      </c>
      <c r="V79" s="29">
        <v>4.6</v>
      </c>
      <c r="W79" s="30">
        <v>7975.0</v>
      </c>
      <c r="X79" s="29" t="s">
        <v>4658</v>
      </c>
      <c r="Y79" s="29" t="s">
        <v>165</v>
      </c>
      <c r="Z79" s="30" t="b">
        <v>0</v>
      </c>
      <c r="AA79" s="29" t="s">
        <v>4659</v>
      </c>
      <c r="AB79" s="29" t="s">
        <v>4660</v>
      </c>
      <c r="AC79" s="29" t="s">
        <v>4661</v>
      </c>
      <c r="AD79" s="29" t="s">
        <v>4662</v>
      </c>
      <c r="AE79" s="29" t="s">
        <v>4663</v>
      </c>
      <c r="AF79" s="28"/>
      <c r="AG79" s="29" t="s">
        <v>4664</v>
      </c>
      <c r="AH79" s="29" t="s">
        <v>4665</v>
      </c>
      <c r="AI79" s="29" t="s">
        <v>4666</v>
      </c>
      <c r="AJ79" s="29" t="s">
        <v>4667</v>
      </c>
      <c r="AK79" s="31" t="s">
        <v>4668</v>
      </c>
      <c r="AL79" s="32">
        <v>8.5</v>
      </c>
      <c r="AM79" s="29" t="s">
        <v>4669</v>
      </c>
      <c r="AN79" s="32">
        <v>7.5</v>
      </c>
      <c r="AO79" s="29" t="s">
        <v>4670</v>
      </c>
      <c r="AP79" s="51">
        <v>5.0</v>
      </c>
      <c r="AQ79" s="29" t="s">
        <v>4671</v>
      </c>
      <c r="AR79" s="51">
        <v>5.0</v>
      </c>
      <c r="AS79" s="29" t="s">
        <v>4672</v>
      </c>
      <c r="AT79" s="51">
        <v>8.5</v>
      </c>
      <c r="AU79" s="29" t="s">
        <v>4673</v>
      </c>
      <c r="AV79" s="34">
        <f t="shared" si="1"/>
        <v>7.5</v>
      </c>
      <c r="AW79" s="43" t="s">
        <v>4674</v>
      </c>
      <c r="AX79" s="22" t="s">
        <v>4675</v>
      </c>
      <c r="AY79" s="29" t="s">
        <v>4676</v>
      </c>
      <c r="AZ79" s="29" t="s">
        <v>4677</v>
      </c>
      <c r="BA79" s="29" t="s">
        <v>4678</v>
      </c>
      <c r="BB79" s="29" t="s">
        <v>4679</v>
      </c>
      <c r="BC79" s="29" t="s">
        <v>4680</v>
      </c>
      <c r="BD79" s="29" t="s">
        <v>4681</v>
      </c>
      <c r="BE79" s="29" t="s">
        <v>4682</v>
      </c>
      <c r="BF79" s="29" t="s">
        <v>4683</v>
      </c>
      <c r="BG79" s="29" t="s">
        <v>4684</v>
      </c>
      <c r="BH79" s="29" t="s">
        <v>4685</v>
      </c>
      <c r="BI79" s="29" t="s">
        <v>4686</v>
      </c>
      <c r="BJ79" s="29" t="s">
        <v>4687</v>
      </c>
      <c r="BK79" s="29" t="s">
        <v>4688</v>
      </c>
      <c r="BL79" s="29" t="s">
        <v>4689</v>
      </c>
      <c r="BM79" s="29" t="s">
        <v>4690</v>
      </c>
      <c r="BN79" s="29" t="s">
        <v>4691</v>
      </c>
      <c r="BO79" s="29" t="s">
        <v>4692</v>
      </c>
      <c r="BP79" s="29" t="s">
        <v>4693</v>
      </c>
      <c r="BQ79" s="29" t="s">
        <v>4694</v>
      </c>
      <c r="BR79" s="29" t="s">
        <v>4695</v>
      </c>
      <c r="BS79" s="29" t="s">
        <v>4696</v>
      </c>
      <c r="BT79" s="29" t="s">
        <v>4697</v>
      </c>
      <c r="BU79" s="29" t="s">
        <v>4698</v>
      </c>
      <c r="BV79" s="29" t="s">
        <v>4699</v>
      </c>
      <c r="BW79" s="29" t="s">
        <v>4700</v>
      </c>
      <c r="BX79" s="71" t="s">
        <v>331</v>
      </c>
      <c r="BY79" s="72" t="s">
        <v>4701</v>
      </c>
      <c r="BZ79" s="29" t="str">
        <f>IFERROR(__xludf.DUMMYFUNCTION("TEXTJOIN("", "", TRUE,
  IF(AND(AL79&gt;=9, AN79&gt;=8, AP79&gt;=7, AT79&gt;=8), ""Gold Standard"", """"),
  IF(OR(
      AV79&gt;=7.5,
      AND(AL79&gt;=7, AN79&gt;=7, AP79&gt;=6, AT79&gt;=8)
    ), ""BIFL Approved"", """"),
  IF(AN79&gt;=8.5, ""Repair Friendly"", """"),
  IF(OR(AP7"&amp;"9=10, REGEXMATCH(AU79, ""Lifetime Guarantee"")), ""Lifetime Warranty"", """"),
  IF(AT79&gt;=8.5, ""Crowd Favorite"", """"),
  IF(AR79&gt;=8, ""Eco Hero"", """"),
  IF(AND(AV79&gt;=10, AL79&gt;=8, AT79&gt;=8), ""Legacy Product"", """")
)"),"BIFL Approved, Crowd Favorite")</f>
        <v>BIFL Approved, Crowd Favorite</v>
      </c>
      <c r="CA79" s="29" t="s">
        <v>1328</v>
      </c>
      <c r="CB79" s="29" t="s">
        <v>1329</v>
      </c>
      <c r="CC79" s="44" t="s">
        <v>4702</v>
      </c>
      <c r="CD79" s="29" t="s">
        <v>4703</v>
      </c>
      <c r="CE79" s="29">
        <f t="shared" si="12"/>
        <v>5280</v>
      </c>
      <c r="CF79" s="29" t="s">
        <v>4704</v>
      </c>
      <c r="CG79" s="31" t="s">
        <v>4705</v>
      </c>
      <c r="CH79" s="30">
        <v>5674.0</v>
      </c>
      <c r="CI79" s="25" t="s">
        <v>4706</v>
      </c>
      <c r="CJ79" s="28"/>
      <c r="CK79" s="28"/>
    </row>
    <row r="80" ht="27.0" customHeight="1">
      <c r="A80" s="73" t="s">
        <v>4707</v>
      </c>
      <c r="B80" s="21" t="s">
        <v>4708</v>
      </c>
      <c r="C80" s="20" t="s">
        <v>4709</v>
      </c>
      <c r="D80" s="20" t="s">
        <v>4710</v>
      </c>
      <c r="E80" s="21" t="s">
        <v>4711</v>
      </c>
      <c r="F80" s="22" t="s">
        <v>90</v>
      </c>
      <c r="G80" s="22" t="s">
        <v>91</v>
      </c>
      <c r="H80" s="22" t="s">
        <v>92</v>
      </c>
      <c r="I80" s="28"/>
      <c r="J80" s="23"/>
      <c r="K80" s="74" t="s">
        <v>4712</v>
      </c>
      <c r="L80" s="25" t="s">
        <v>4713</v>
      </c>
      <c r="M80" s="25" t="s">
        <v>4714</v>
      </c>
      <c r="N80" s="25" t="s">
        <v>4715</v>
      </c>
      <c r="O80" s="25" t="s">
        <v>4716</v>
      </c>
      <c r="P80" s="25" t="s">
        <v>4717</v>
      </c>
      <c r="Q80" s="25" t="s">
        <v>4718</v>
      </c>
      <c r="R80" s="25" t="s">
        <v>4719</v>
      </c>
      <c r="S80" s="29" t="s">
        <v>4720</v>
      </c>
      <c r="T80" s="41">
        <v>25.19</v>
      </c>
      <c r="U80" s="28"/>
      <c r="V80" s="29">
        <v>4.6</v>
      </c>
      <c r="W80" s="30">
        <v>2007.0</v>
      </c>
      <c r="X80" s="29" t="s">
        <v>1945</v>
      </c>
      <c r="Y80" s="29" t="s">
        <v>165</v>
      </c>
      <c r="Z80" s="30" t="b">
        <v>0</v>
      </c>
      <c r="AA80" s="29" t="s">
        <v>4721</v>
      </c>
      <c r="AB80" s="29" t="s">
        <v>4722</v>
      </c>
      <c r="AC80" s="29" t="s">
        <v>4723</v>
      </c>
      <c r="AD80" s="28"/>
      <c r="AE80" s="29" t="s">
        <v>4724</v>
      </c>
      <c r="AF80" s="28"/>
      <c r="AG80" s="29" t="s">
        <v>4725</v>
      </c>
      <c r="AH80" s="29" t="s">
        <v>4726</v>
      </c>
      <c r="AI80" s="29" t="s">
        <v>4727</v>
      </c>
      <c r="AJ80" s="29" t="s">
        <v>4728</v>
      </c>
      <c r="AK80" s="31" t="s">
        <v>4729</v>
      </c>
      <c r="AL80" s="32">
        <v>9.0</v>
      </c>
      <c r="AM80" s="29" t="s">
        <v>4730</v>
      </c>
      <c r="AN80" s="32">
        <v>2.5</v>
      </c>
      <c r="AO80" s="29" t="s">
        <v>4731</v>
      </c>
      <c r="AP80" s="75">
        <v>6.0</v>
      </c>
      <c r="AQ80" s="76" t="s">
        <v>4732</v>
      </c>
      <c r="AR80" s="51">
        <v>5.0</v>
      </c>
      <c r="AS80" s="29" t="s">
        <v>4733</v>
      </c>
      <c r="AT80" s="51">
        <v>8.5</v>
      </c>
      <c r="AU80" s="29" t="s">
        <v>4734</v>
      </c>
      <c r="AV80" s="34">
        <f t="shared" si="1"/>
        <v>7</v>
      </c>
      <c r="AW80" s="43" t="s">
        <v>4735</v>
      </c>
      <c r="AX80" s="22" t="s">
        <v>4736</v>
      </c>
      <c r="AY80" s="29" t="s">
        <v>4737</v>
      </c>
      <c r="AZ80" s="29" t="s">
        <v>4738</v>
      </c>
      <c r="BA80" s="29" t="s">
        <v>4739</v>
      </c>
      <c r="BB80" s="29" t="s">
        <v>4740</v>
      </c>
      <c r="BC80" s="29" t="s">
        <v>4741</v>
      </c>
      <c r="BD80" s="29" t="s">
        <v>4742</v>
      </c>
      <c r="BE80" s="29" t="s">
        <v>4743</v>
      </c>
      <c r="BF80" s="29" t="s">
        <v>4744</v>
      </c>
      <c r="BG80" s="29" t="s">
        <v>4745</v>
      </c>
      <c r="BH80" s="29" t="s">
        <v>4746</v>
      </c>
      <c r="BI80" s="29" t="s">
        <v>4747</v>
      </c>
      <c r="BJ80" s="29" t="s">
        <v>4748</v>
      </c>
      <c r="BK80" s="29" t="s">
        <v>4749</v>
      </c>
      <c r="BL80" s="29" t="s">
        <v>4750</v>
      </c>
      <c r="BM80" s="29" t="s">
        <v>4751</v>
      </c>
      <c r="BN80" s="29" t="s">
        <v>4752</v>
      </c>
      <c r="BO80" s="29" t="s">
        <v>4753</v>
      </c>
      <c r="BP80" s="29" t="s">
        <v>4754</v>
      </c>
      <c r="BQ80" s="29" t="s">
        <v>4755</v>
      </c>
      <c r="BR80" s="29" t="s">
        <v>4756</v>
      </c>
      <c r="BS80" s="29" t="s">
        <v>4461</v>
      </c>
      <c r="BT80" s="29" t="s">
        <v>4757</v>
      </c>
      <c r="BU80" s="29" t="s">
        <v>4758</v>
      </c>
      <c r="BV80" s="29" t="s">
        <v>4759</v>
      </c>
      <c r="BW80" s="29" t="s">
        <v>4760</v>
      </c>
      <c r="BX80" s="71" t="s">
        <v>144</v>
      </c>
      <c r="BY80" s="72" t="s">
        <v>4761</v>
      </c>
      <c r="BZ80" s="29" t="str">
        <f>IFERROR(__xludf.DUMMYFUNCTION("TEXTJOIN("", "", TRUE,
  IF(AND(AL80&gt;=9, AN80&gt;=8, AP80&gt;=7, AT80&gt;=8), ""Gold Standard"", """"),
  IF(OR(
      AV80&gt;=7.5,
      AND(AL80&gt;=7, AN80&gt;=7, AP80&gt;=6, AT80&gt;=8)
    ), ""BIFL Approved"", """"),
  IF(AN80&gt;=8.5, ""Repair Friendly"", """"),
  IF(OR(AP8"&amp;"0=10, REGEXMATCH(AU80, ""Lifetime Guarantee"")), ""Lifetime Warranty"", """"),
  IF(AT80&gt;=8.5, ""Crowd Favorite"", """"),
  IF(AR80&gt;=8, ""Eco Hero"", """"),
  IF(AND(AV80&gt;=10, AL80&gt;=8, AT80&gt;=8), ""Legacy Product"", """")
)"),"Crowd Favorite")</f>
        <v>Crowd Favorite</v>
      </c>
      <c r="CA80" s="29" t="s">
        <v>209</v>
      </c>
      <c r="CB80" s="29" t="s">
        <v>1631</v>
      </c>
      <c r="CC80" s="44" t="s">
        <v>4762</v>
      </c>
      <c r="CD80" s="29" t="s">
        <v>4763</v>
      </c>
      <c r="CE80" s="29">
        <f t="shared" si="12"/>
        <v>14419</v>
      </c>
      <c r="CF80" s="29" t="s">
        <v>4764</v>
      </c>
      <c r="CG80" s="31" t="s">
        <v>4765</v>
      </c>
      <c r="CH80" s="30">
        <v>5682.0</v>
      </c>
      <c r="CI80" s="25" t="s">
        <v>4766</v>
      </c>
      <c r="CJ80" s="28"/>
      <c r="CK80" s="28"/>
    </row>
    <row r="81" ht="27.0" customHeight="1">
      <c r="A81" s="73" t="s">
        <v>4767</v>
      </c>
      <c r="B81" s="21" t="s">
        <v>4768</v>
      </c>
      <c r="C81" s="20" t="s">
        <v>4769</v>
      </c>
      <c r="D81" s="20" t="s">
        <v>4770</v>
      </c>
      <c r="E81" s="21" t="s">
        <v>4771</v>
      </c>
      <c r="F81" s="22" t="s">
        <v>90</v>
      </c>
      <c r="G81" s="22" t="s">
        <v>91</v>
      </c>
      <c r="H81" s="22" t="s">
        <v>92</v>
      </c>
      <c r="I81" s="28"/>
      <c r="J81" s="23"/>
      <c r="K81" s="20" t="s">
        <v>4772</v>
      </c>
      <c r="L81" s="25" t="s">
        <v>4773</v>
      </c>
      <c r="M81" s="25" t="s">
        <v>4774</v>
      </c>
      <c r="N81" s="25" t="s">
        <v>4775</v>
      </c>
      <c r="O81" s="25" t="s">
        <v>4776</v>
      </c>
      <c r="P81" s="25" t="s">
        <v>4777</v>
      </c>
      <c r="Q81" s="25" t="s">
        <v>4778</v>
      </c>
      <c r="R81" s="25" t="s">
        <v>4779</v>
      </c>
      <c r="S81" s="29" t="s">
        <v>4780</v>
      </c>
      <c r="T81" s="41">
        <v>38.49</v>
      </c>
      <c r="U81" s="28"/>
      <c r="V81" s="29">
        <v>4.8</v>
      </c>
      <c r="W81" s="30">
        <v>5280.0</v>
      </c>
      <c r="X81" s="29" t="s">
        <v>164</v>
      </c>
      <c r="Y81" s="29" t="s">
        <v>165</v>
      </c>
      <c r="Z81" s="30" t="b">
        <v>0</v>
      </c>
      <c r="AA81" s="29" t="s">
        <v>4781</v>
      </c>
      <c r="AB81" s="29" t="s">
        <v>4782</v>
      </c>
      <c r="AC81" s="29" t="s">
        <v>4783</v>
      </c>
      <c r="AD81" s="29" t="s">
        <v>232</v>
      </c>
      <c r="AE81" s="28"/>
      <c r="AF81" s="28"/>
      <c r="AG81" s="29" t="s">
        <v>4784</v>
      </c>
      <c r="AH81" s="29" t="s">
        <v>4785</v>
      </c>
      <c r="AI81" s="29" t="s">
        <v>4786</v>
      </c>
      <c r="AJ81" s="29" t="s">
        <v>4787</v>
      </c>
      <c r="AK81" s="31" t="s">
        <v>4788</v>
      </c>
      <c r="AL81" s="32">
        <v>8.5</v>
      </c>
      <c r="AM81" s="29" t="s">
        <v>4789</v>
      </c>
      <c r="AN81" s="32">
        <v>1.0</v>
      </c>
      <c r="AO81" s="29" t="s">
        <v>4790</v>
      </c>
      <c r="AP81" s="51">
        <v>7.5</v>
      </c>
      <c r="AQ81" s="76" t="s">
        <v>4791</v>
      </c>
      <c r="AR81" s="51">
        <v>5.0</v>
      </c>
      <c r="AS81" s="29" t="s">
        <v>4792</v>
      </c>
      <c r="AT81" s="51">
        <v>8.5</v>
      </c>
      <c r="AU81" s="29" t="s">
        <v>4793</v>
      </c>
      <c r="AV81" s="34">
        <f t="shared" si="1"/>
        <v>7</v>
      </c>
      <c r="AW81" s="43" t="s">
        <v>4794</v>
      </c>
      <c r="AX81" s="22" t="s">
        <v>4795</v>
      </c>
      <c r="AY81" s="29" t="s">
        <v>4796</v>
      </c>
      <c r="AZ81" s="29" t="s">
        <v>4797</v>
      </c>
      <c r="BA81" s="29" t="s">
        <v>4798</v>
      </c>
      <c r="BB81" s="29" t="s">
        <v>4799</v>
      </c>
      <c r="BC81" s="29" t="s">
        <v>4800</v>
      </c>
      <c r="BD81" s="29" t="s">
        <v>4801</v>
      </c>
      <c r="BE81" s="29" t="s">
        <v>4802</v>
      </c>
      <c r="BF81" s="29" t="s">
        <v>4803</v>
      </c>
      <c r="BG81" s="29" t="s">
        <v>4804</v>
      </c>
      <c r="BH81" s="29" t="s">
        <v>4805</v>
      </c>
      <c r="BI81" s="29" t="s">
        <v>4806</v>
      </c>
      <c r="BJ81" s="29" t="s">
        <v>4807</v>
      </c>
      <c r="BK81" s="29" t="s">
        <v>4808</v>
      </c>
      <c r="BL81" s="29" t="s">
        <v>4809</v>
      </c>
      <c r="BM81" s="29" t="s">
        <v>4810</v>
      </c>
      <c r="BN81" s="29" t="s">
        <v>4811</v>
      </c>
      <c r="BO81" s="29" t="s">
        <v>1497</v>
      </c>
      <c r="BP81" s="29" t="s">
        <v>4812</v>
      </c>
      <c r="BQ81" s="29" t="s">
        <v>4813</v>
      </c>
      <c r="BR81" s="29" t="s">
        <v>4814</v>
      </c>
      <c r="BS81" s="29" t="s">
        <v>4815</v>
      </c>
      <c r="BT81" s="29" t="s">
        <v>4816</v>
      </c>
      <c r="BU81" s="29" t="s">
        <v>4817</v>
      </c>
      <c r="BV81" s="29" t="s">
        <v>4818</v>
      </c>
      <c r="BW81" s="29" t="s">
        <v>4819</v>
      </c>
      <c r="BX81" s="71" t="s">
        <v>144</v>
      </c>
      <c r="BY81" s="72" t="s">
        <v>4820</v>
      </c>
      <c r="BZ81" s="29" t="str">
        <f>IFERROR(__xludf.DUMMYFUNCTION("TEXTJOIN("", "", TRUE,
  IF(AND(AL81&gt;=9, AN81&gt;=8, AP81&gt;=7, AT81&gt;=8), ""Gold Standard"", """"),
  IF(OR(
      AV81&gt;=7.5,
      AND(AL81&gt;=7, AN81&gt;=7, AP81&gt;=6, AT81&gt;=8)
    ), ""BIFL Approved"", """"),
  IF(AN81&gt;=8.5, ""Repair Friendly"", """"),
  IF(OR(AP8"&amp;"1=10, REGEXMATCH(AU81, ""Lifetime Guarantee"")), ""Lifetime Warranty"", """"),
  IF(AT81&gt;=8.5, ""Crowd Favorite"", """"),
  IF(AR81&gt;=8, ""Eco Hero"", """"),
  IF(AND(AV81&gt;=10, AL81&gt;=8, AT81&gt;=8), ""Legacy Product"", """")
)"),"Crowd Favorite")</f>
        <v>Crowd Favorite</v>
      </c>
      <c r="CA81" s="29" t="s">
        <v>209</v>
      </c>
      <c r="CB81" s="29" t="s">
        <v>210</v>
      </c>
      <c r="CC81" s="44" t="s">
        <v>4821</v>
      </c>
      <c r="CD81" s="29" t="s">
        <v>4822</v>
      </c>
      <c r="CE81" s="29">
        <f t="shared" si="12"/>
        <v>7427</v>
      </c>
      <c r="CF81" s="29" t="s">
        <v>4823</v>
      </c>
      <c r="CG81" s="31" t="s">
        <v>4824</v>
      </c>
      <c r="CH81" s="30">
        <v>5692.0</v>
      </c>
      <c r="CI81" s="25" t="s">
        <v>4825</v>
      </c>
      <c r="CJ81" s="28"/>
      <c r="CK81" s="28"/>
    </row>
    <row r="82" ht="27.0" customHeight="1">
      <c r="A82" s="17" t="s">
        <v>1452</v>
      </c>
      <c r="B82" s="21" t="s">
        <v>4826</v>
      </c>
      <c r="C82" s="20" t="s">
        <v>4827</v>
      </c>
      <c r="D82" s="20" t="s">
        <v>4828</v>
      </c>
      <c r="E82" s="21" t="s">
        <v>4829</v>
      </c>
      <c r="F82" s="22" t="s">
        <v>90</v>
      </c>
      <c r="G82" s="22" t="s">
        <v>91</v>
      </c>
      <c r="H82" s="22" t="s">
        <v>92</v>
      </c>
      <c r="I82" s="28"/>
      <c r="J82" s="23"/>
      <c r="K82" s="20" t="s">
        <v>4830</v>
      </c>
      <c r="L82" s="25" t="s">
        <v>4831</v>
      </c>
      <c r="M82" s="25" t="s">
        <v>4832</v>
      </c>
      <c r="N82" s="25" t="s">
        <v>4833</v>
      </c>
      <c r="O82" s="25" t="s">
        <v>1461</v>
      </c>
      <c r="P82" s="25" t="s">
        <v>4834</v>
      </c>
      <c r="Q82" s="25" t="s">
        <v>4835</v>
      </c>
      <c r="R82" s="25" t="s">
        <v>4836</v>
      </c>
      <c r="S82" s="29" t="s">
        <v>4837</v>
      </c>
      <c r="T82" s="41">
        <v>45.0</v>
      </c>
      <c r="U82" s="28"/>
      <c r="V82" s="29">
        <v>4.8</v>
      </c>
      <c r="W82" s="30">
        <v>14419.0</v>
      </c>
      <c r="X82" s="29" t="s">
        <v>1945</v>
      </c>
      <c r="Y82" s="29" t="s">
        <v>165</v>
      </c>
      <c r="Z82" s="30" t="b">
        <v>0</v>
      </c>
      <c r="AA82" s="29" t="s">
        <v>4838</v>
      </c>
      <c r="AB82" s="29" t="s">
        <v>4839</v>
      </c>
      <c r="AC82" s="29" t="s">
        <v>4840</v>
      </c>
      <c r="AD82" s="28"/>
      <c r="AE82" s="28"/>
      <c r="AF82" s="28"/>
      <c r="AG82" s="29" t="s">
        <v>4841</v>
      </c>
      <c r="AH82" s="29" t="s">
        <v>4842</v>
      </c>
      <c r="AI82" s="29" t="s">
        <v>4843</v>
      </c>
      <c r="AJ82" s="29" t="s">
        <v>4844</v>
      </c>
      <c r="AK82" s="31" t="s">
        <v>4845</v>
      </c>
      <c r="AL82" s="32">
        <v>8.0</v>
      </c>
      <c r="AM82" s="29" t="s">
        <v>4846</v>
      </c>
      <c r="AN82" s="32">
        <v>7.5</v>
      </c>
      <c r="AO82" s="29" t="s">
        <v>4847</v>
      </c>
      <c r="AP82" s="51">
        <v>8.5</v>
      </c>
      <c r="AQ82" s="29" t="s">
        <v>4848</v>
      </c>
      <c r="AR82" s="51">
        <v>5.0</v>
      </c>
      <c r="AS82" s="29" t="s">
        <v>4849</v>
      </c>
      <c r="AT82" s="51">
        <v>9.0</v>
      </c>
      <c r="AU82" s="29" t="s">
        <v>4850</v>
      </c>
      <c r="AV82" s="34">
        <f t="shared" si="1"/>
        <v>8.5</v>
      </c>
      <c r="AW82" s="43" t="s">
        <v>4851</v>
      </c>
      <c r="AX82" s="22" t="s">
        <v>4852</v>
      </c>
      <c r="AY82" s="29" t="s">
        <v>4853</v>
      </c>
      <c r="AZ82" s="29" t="s">
        <v>4854</v>
      </c>
      <c r="BA82" s="29" t="s">
        <v>4855</v>
      </c>
      <c r="BB82" s="29" t="s">
        <v>4856</v>
      </c>
      <c r="BC82" s="29" t="s">
        <v>4857</v>
      </c>
      <c r="BD82" s="29" t="s">
        <v>4858</v>
      </c>
      <c r="BE82" s="29" t="s">
        <v>4859</v>
      </c>
      <c r="BF82" s="29" t="s">
        <v>4860</v>
      </c>
      <c r="BG82" s="29" t="s">
        <v>4861</v>
      </c>
      <c r="BH82" s="29" t="s">
        <v>4862</v>
      </c>
      <c r="BI82" s="29" t="s">
        <v>4863</v>
      </c>
      <c r="BJ82" s="29" t="s">
        <v>4864</v>
      </c>
      <c r="BK82" s="29" t="s">
        <v>4865</v>
      </c>
      <c r="BL82" s="29" t="s">
        <v>4866</v>
      </c>
      <c r="BM82" s="29" t="s">
        <v>4867</v>
      </c>
      <c r="BN82" s="29" t="s">
        <v>4868</v>
      </c>
      <c r="BO82" s="29" t="s">
        <v>4869</v>
      </c>
      <c r="BP82" s="29" t="s">
        <v>4870</v>
      </c>
      <c r="BQ82" s="29" t="s">
        <v>4871</v>
      </c>
      <c r="BR82" s="29" t="s">
        <v>727</v>
      </c>
      <c r="BS82" s="29" t="s">
        <v>4872</v>
      </c>
      <c r="BT82" s="29" t="s">
        <v>4873</v>
      </c>
      <c r="BU82" s="29" t="s">
        <v>4874</v>
      </c>
      <c r="BV82" s="29" t="s">
        <v>4875</v>
      </c>
      <c r="BW82" s="29" t="s">
        <v>4876</v>
      </c>
      <c r="BX82" s="71" t="s">
        <v>1506</v>
      </c>
      <c r="BY82" s="72" t="s">
        <v>4877</v>
      </c>
      <c r="BZ82" s="29" t="str">
        <f>IFERROR(__xludf.DUMMYFUNCTION("TEXTJOIN("", "", TRUE,
  IF(AND(AL82&gt;=9, AN82&gt;=8, AP82&gt;=7, AT82&gt;=8), ""Gold Standard"", """"),
  IF(OR(
      AV82&gt;=7.5,
      AND(AL82&gt;=7, AN82&gt;=7, AP82&gt;=6, AT82&gt;=8)
    ), ""BIFL Approved"", """"),
  IF(AN82&gt;=8.5, ""Repair Friendly"", """"),
  IF(OR(AP8"&amp;"2=10, REGEXMATCH(AU82, ""Lifetime Guarantee"")), ""Lifetime Warranty"", """"),
  IF(AT82&gt;=8.5, ""Crowd Favorite"", """"),
  IF(AR82&gt;=8, ""Eco Hero"", """"),
  IF(AND(AV82&gt;=10, AL82&gt;=8, AT82&gt;=8), ""Legacy Product"", """")
)"),"BIFL Approved, Crowd Favorite")</f>
        <v>BIFL Approved, Crowd Favorite</v>
      </c>
      <c r="CA82" s="29" t="s">
        <v>209</v>
      </c>
      <c r="CB82" s="29" t="s">
        <v>4284</v>
      </c>
      <c r="CC82" s="44" t="s">
        <v>4878</v>
      </c>
      <c r="CD82" s="29" t="s">
        <v>4879</v>
      </c>
      <c r="CE82" s="29">
        <f t="shared" si="12"/>
        <v>61434</v>
      </c>
      <c r="CF82" s="29" t="s">
        <v>4880</v>
      </c>
      <c r="CG82" s="31" t="s">
        <v>4881</v>
      </c>
      <c r="CH82" s="30">
        <v>5699.0</v>
      </c>
      <c r="CI82" s="25" t="s">
        <v>4882</v>
      </c>
      <c r="CJ82" s="28"/>
      <c r="CK82" s="28"/>
    </row>
    <row r="83" ht="27.0" customHeight="1">
      <c r="A83" s="17" t="s">
        <v>4883</v>
      </c>
      <c r="B83" s="21" t="s">
        <v>4884</v>
      </c>
      <c r="C83" s="20" t="s">
        <v>4885</v>
      </c>
      <c r="D83" s="20" t="s">
        <v>4886</v>
      </c>
      <c r="E83" s="21" t="s">
        <v>4887</v>
      </c>
      <c r="F83" s="22" t="s">
        <v>90</v>
      </c>
      <c r="G83" s="22" t="s">
        <v>91</v>
      </c>
      <c r="H83" s="22" t="s">
        <v>92</v>
      </c>
      <c r="I83" s="28"/>
      <c r="J83" s="23"/>
      <c r="K83" s="20" t="s">
        <v>4888</v>
      </c>
      <c r="L83" s="25" t="s">
        <v>4889</v>
      </c>
      <c r="M83" s="25" t="s">
        <v>4890</v>
      </c>
      <c r="N83" s="25" t="s">
        <v>4891</v>
      </c>
      <c r="O83" s="25" t="s">
        <v>1461</v>
      </c>
      <c r="P83" s="25" t="s">
        <v>4892</v>
      </c>
      <c r="Q83" s="25" t="s">
        <v>4893</v>
      </c>
      <c r="R83" s="25" t="s">
        <v>4894</v>
      </c>
      <c r="S83" s="29" t="s">
        <v>4895</v>
      </c>
      <c r="T83" s="41">
        <v>13.9</v>
      </c>
      <c r="U83" s="28"/>
      <c r="V83" s="29">
        <v>4.7</v>
      </c>
      <c r="W83" s="30">
        <v>7427.0</v>
      </c>
      <c r="X83" s="29" t="s">
        <v>991</v>
      </c>
      <c r="Y83" s="29" t="s">
        <v>165</v>
      </c>
      <c r="Z83" s="30" t="b">
        <v>0</v>
      </c>
      <c r="AA83" s="29" t="s">
        <v>4243</v>
      </c>
      <c r="AB83" s="29" t="s">
        <v>4896</v>
      </c>
      <c r="AC83" s="29" t="s">
        <v>4897</v>
      </c>
      <c r="AD83" s="28"/>
      <c r="AE83" s="28"/>
      <c r="AF83" s="28"/>
      <c r="AG83" s="29" t="s">
        <v>4898</v>
      </c>
      <c r="AH83" s="29" t="s">
        <v>4899</v>
      </c>
      <c r="AI83" s="29" t="s">
        <v>4900</v>
      </c>
      <c r="AJ83" s="29" t="s">
        <v>4901</v>
      </c>
      <c r="AK83" s="55"/>
      <c r="AL83" s="32">
        <v>8.5</v>
      </c>
      <c r="AM83" s="29" t="s">
        <v>4902</v>
      </c>
      <c r="AN83" s="32">
        <v>7.0</v>
      </c>
      <c r="AO83" s="29" t="s">
        <v>4903</v>
      </c>
      <c r="AP83" s="51">
        <v>8.5</v>
      </c>
      <c r="AQ83" s="29" t="s">
        <v>4904</v>
      </c>
      <c r="AR83" s="51">
        <v>5.0</v>
      </c>
      <c r="AS83" s="29" t="s">
        <v>4905</v>
      </c>
      <c r="AT83" s="51">
        <v>8.5</v>
      </c>
      <c r="AU83" s="29" t="s">
        <v>4906</v>
      </c>
      <c r="AV83" s="34">
        <f t="shared" si="1"/>
        <v>8</v>
      </c>
      <c r="AW83" s="43" t="s">
        <v>4907</v>
      </c>
      <c r="AX83" s="22" t="s">
        <v>4908</v>
      </c>
      <c r="AY83" s="29" t="s">
        <v>4909</v>
      </c>
      <c r="AZ83" s="29" t="s">
        <v>4910</v>
      </c>
      <c r="BA83" s="29" t="s">
        <v>4911</v>
      </c>
      <c r="BB83" s="29" t="s">
        <v>4912</v>
      </c>
      <c r="BC83" s="29" t="s">
        <v>4913</v>
      </c>
      <c r="BD83" s="29" t="s">
        <v>4914</v>
      </c>
      <c r="BE83" s="29" t="s">
        <v>4915</v>
      </c>
      <c r="BF83" s="29" t="s">
        <v>4916</v>
      </c>
      <c r="BG83" s="29" t="s">
        <v>4917</v>
      </c>
      <c r="BH83" s="29" t="s">
        <v>4918</v>
      </c>
      <c r="BI83" s="29" t="s">
        <v>4919</v>
      </c>
      <c r="BJ83" s="29" t="s">
        <v>4920</v>
      </c>
      <c r="BK83" s="29" t="s">
        <v>4921</v>
      </c>
      <c r="BL83" s="29" t="s">
        <v>4922</v>
      </c>
      <c r="BM83" s="29" t="s">
        <v>4923</v>
      </c>
      <c r="BN83" s="29" t="s">
        <v>4924</v>
      </c>
      <c r="BO83" s="29" t="s">
        <v>4925</v>
      </c>
      <c r="BP83" s="29" t="s">
        <v>4926</v>
      </c>
      <c r="BQ83" s="29" t="s">
        <v>727</v>
      </c>
      <c r="BR83" s="29" t="s">
        <v>4927</v>
      </c>
      <c r="BS83" s="29" t="s">
        <v>4928</v>
      </c>
      <c r="BT83" s="29" t="s">
        <v>4929</v>
      </c>
      <c r="BU83" s="29" t="s">
        <v>4930</v>
      </c>
      <c r="BV83" s="29" t="s">
        <v>4931</v>
      </c>
      <c r="BW83" s="29" t="s">
        <v>4932</v>
      </c>
      <c r="BX83" s="71" t="s">
        <v>1506</v>
      </c>
      <c r="BY83" s="72" t="s">
        <v>4933</v>
      </c>
      <c r="BZ83" s="29" t="str">
        <f>IFERROR(__xludf.DUMMYFUNCTION("TEXTJOIN("", "", TRUE,
  IF(AND(AL83&gt;=9, AN83&gt;=8, AP83&gt;=7, AT83&gt;=8), ""Gold Standard"", """"),
  IF(OR(
      AV83&gt;=7.5,
      AND(AL83&gt;=7, AN83&gt;=7, AP83&gt;=6, AT83&gt;=8)
    ), ""BIFL Approved"", """"),
  IF(AN83&gt;=8.5, ""Repair Friendly"", """"),
  IF(OR(AP8"&amp;"3=10, REGEXMATCH(AU83, ""Lifetime Guarantee"")), ""Lifetime Warranty"", """"),
  IF(AT83&gt;=8.5, ""Crowd Favorite"", """"),
  IF(AR83&gt;=8, ""Eco Hero"", """"),
  IF(AND(AV83&gt;=10, AL83&gt;=8, AT83&gt;=8), ""Legacy Product"", """")
)"),"BIFL Approved, Crowd Favorite")</f>
        <v>BIFL Approved, Crowd Favorite</v>
      </c>
      <c r="CA83" s="29" t="s">
        <v>209</v>
      </c>
      <c r="CB83" s="29" t="s">
        <v>4284</v>
      </c>
      <c r="CC83" s="44" t="s">
        <v>4934</v>
      </c>
      <c r="CD83" s="29" t="s">
        <v>4935</v>
      </c>
      <c r="CE83" s="29">
        <f t="shared" si="12"/>
        <v>11991</v>
      </c>
      <c r="CF83" s="29" t="s">
        <v>4936</v>
      </c>
      <c r="CG83" s="31" t="s">
        <v>4937</v>
      </c>
      <c r="CH83" s="30">
        <v>5709.0</v>
      </c>
      <c r="CI83" s="25" t="s">
        <v>4938</v>
      </c>
      <c r="CJ83" s="28"/>
      <c r="CK83" s="28"/>
    </row>
    <row r="84" ht="27.0" customHeight="1">
      <c r="A84" s="17" t="s">
        <v>4939</v>
      </c>
      <c r="B84" s="21" t="s">
        <v>4940</v>
      </c>
      <c r="C84" s="20" t="s">
        <v>4941</v>
      </c>
      <c r="D84" s="20" t="s">
        <v>4942</v>
      </c>
      <c r="E84" s="21" t="s">
        <v>4943</v>
      </c>
      <c r="F84" s="22" t="s">
        <v>90</v>
      </c>
      <c r="G84" s="22" t="s">
        <v>91</v>
      </c>
      <c r="H84" s="22" t="s">
        <v>92</v>
      </c>
      <c r="I84" s="28"/>
      <c r="J84" s="23"/>
      <c r="K84" s="20" t="s">
        <v>4944</v>
      </c>
      <c r="L84" s="25" t="s">
        <v>4945</v>
      </c>
      <c r="M84" s="25" t="s">
        <v>4946</v>
      </c>
      <c r="N84" s="25" t="s">
        <v>4947</v>
      </c>
      <c r="O84" s="25" t="s">
        <v>4948</v>
      </c>
      <c r="P84" s="25" t="s">
        <v>4949</v>
      </c>
      <c r="Q84" s="25" t="s">
        <v>4950</v>
      </c>
      <c r="R84" s="25" t="s">
        <v>4951</v>
      </c>
      <c r="S84" s="29" t="s">
        <v>4952</v>
      </c>
      <c r="T84" s="41">
        <v>89.99</v>
      </c>
      <c r="U84" s="42">
        <v>139.99</v>
      </c>
      <c r="V84" s="29">
        <v>4.6</v>
      </c>
      <c r="W84" s="30">
        <v>61434.0</v>
      </c>
      <c r="X84" s="29" t="s">
        <v>4953</v>
      </c>
      <c r="Y84" s="29" t="s">
        <v>165</v>
      </c>
      <c r="Z84" s="30" t="b">
        <v>0</v>
      </c>
      <c r="AA84" s="29" t="s">
        <v>4954</v>
      </c>
      <c r="AB84" s="29" t="s">
        <v>4955</v>
      </c>
      <c r="AC84" s="29" t="s">
        <v>4956</v>
      </c>
      <c r="AD84" s="29" t="s">
        <v>1592</v>
      </c>
      <c r="AE84" s="29" t="s">
        <v>4957</v>
      </c>
      <c r="AF84" s="28"/>
      <c r="AG84" s="29" t="s">
        <v>4958</v>
      </c>
      <c r="AH84" s="29" t="s">
        <v>4959</v>
      </c>
      <c r="AI84" s="29" t="s">
        <v>4960</v>
      </c>
      <c r="AJ84" s="29" t="s">
        <v>4961</v>
      </c>
      <c r="AK84" s="31" t="s">
        <v>4962</v>
      </c>
      <c r="AL84" s="32">
        <v>5.5</v>
      </c>
      <c r="AM84" s="29" t="s">
        <v>4963</v>
      </c>
      <c r="AN84" s="32">
        <v>2.0</v>
      </c>
      <c r="AO84" s="29" t="s">
        <v>4964</v>
      </c>
      <c r="AP84" s="51">
        <v>6.0</v>
      </c>
      <c r="AQ84" s="29" t="s">
        <v>4965</v>
      </c>
      <c r="AR84" s="51">
        <v>5.0</v>
      </c>
      <c r="AS84" s="29" t="s">
        <v>4966</v>
      </c>
      <c r="AT84" s="51">
        <v>6.0</v>
      </c>
      <c r="AU84" s="29" t="s">
        <v>4967</v>
      </c>
      <c r="AV84" s="34">
        <f t="shared" si="1"/>
        <v>5</v>
      </c>
      <c r="AW84" s="43" t="s">
        <v>4968</v>
      </c>
      <c r="AX84" s="22" t="s">
        <v>4969</v>
      </c>
      <c r="AY84" s="29" t="s">
        <v>4970</v>
      </c>
      <c r="AZ84" s="29" t="s">
        <v>4971</v>
      </c>
      <c r="BA84" s="29" t="s">
        <v>4972</v>
      </c>
      <c r="BB84" s="29" t="s">
        <v>4973</v>
      </c>
      <c r="BC84" s="29" t="s">
        <v>4974</v>
      </c>
      <c r="BD84" s="29" t="s">
        <v>4975</v>
      </c>
      <c r="BE84" s="29" t="s">
        <v>4976</v>
      </c>
      <c r="BF84" s="29" t="s">
        <v>4977</v>
      </c>
      <c r="BG84" s="29" t="s">
        <v>4978</v>
      </c>
      <c r="BH84" s="29" t="s">
        <v>4979</v>
      </c>
      <c r="BI84" s="29" t="s">
        <v>4980</v>
      </c>
      <c r="BJ84" s="29" t="s">
        <v>4981</v>
      </c>
      <c r="BK84" s="29" t="s">
        <v>4982</v>
      </c>
      <c r="BL84" s="29" t="s">
        <v>4983</v>
      </c>
      <c r="BM84" s="29" t="s">
        <v>4984</v>
      </c>
      <c r="BN84" s="29" t="s">
        <v>4985</v>
      </c>
      <c r="BO84" s="29" t="s">
        <v>4986</v>
      </c>
      <c r="BP84" s="29" t="s">
        <v>4987</v>
      </c>
      <c r="BQ84" s="29" t="s">
        <v>4988</v>
      </c>
      <c r="BR84" s="29" t="s">
        <v>4989</v>
      </c>
      <c r="BS84" s="29" t="s">
        <v>4990</v>
      </c>
      <c r="BT84" s="29" t="s">
        <v>4991</v>
      </c>
      <c r="BU84" s="29" t="s">
        <v>4992</v>
      </c>
      <c r="BV84" s="29" t="s">
        <v>4993</v>
      </c>
      <c r="BW84" s="29" t="s">
        <v>4994</v>
      </c>
      <c r="BX84" s="71" t="s">
        <v>331</v>
      </c>
      <c r="BY84" s="72" t="s">
        <v>4995</v>
      </c>
      <c r="BZ84" s="29" t="str">
        <f>IFERROR(__xludf.DUMMYFUNCTION("TEXTJOIN("", "", TRUE,
  IF(AND(AL84&gt;=9, AN84&gt;=8, AP84&gt;=7, AT84&gt;=8), ""Gold Standard"", """"),
  IF(OR(
      AV84&gt;=7.5,
      AND(AL84&gt;=7, AN84&gt;=7, AP84&gt;=6, AT84&gt;=8)
    ), ""BIFL Approved"", """"),
  IF(AN84&gt;=8.5, ""Repair Friendly"", """"),
  IF(OR(AP8"&amp;"4=10, REGEXMATCH(AU84, ""Lifetime Guarantee"")), ""Lifetime Warranty"", """"),
  IF(AT84&gt;=8.5, ""Crowd Favorite"", """"),
  IF(AR84&gt;=8, ""Eco Hero"", """"),
  IF(AND(AV84&gt;=10, AL84&gt;=8, AT84&gt;=8), ""Legacy Product"", """")
)"),"")</f>
        <v/>
      </c>
      <c r="CA84" s="29" t="s">
        <v>1568</v>
      </c>
      <c r="CB84" s="29" t="s">
        <v>4996</v>
      </c>
      <c r="CC84" s="44" t="s">
        <v>4997</v>
      </c>
      <c r="CD84" s="29" t="s">
        <v>4998</v>
      </c>
      <c r="CE84" s="29">
        <f t="shared" si="12"/>
        <v>1721</v>
      </c>
      <c r="CF84" s="29" t="s">
        <v>4999</v>
      </c>
      <c r="CG84" s="31" t="s">
        <v>5000</v>
      </c>
      <c r="CH84" s="30">
        <v>5722.0</v>
      </c>
      <c r="CI84" s="25" t="s">
        <v>5001</v>
      </c>
      <c r="CJ84" s="28"/>
      <c r="CK84" s="28"/>
    </row>
    <row r="85" ht="27.0" customHeight="1">
      <c r="A85" s="73" t="s">
        <v>5002</v>
      </c>
      <c r="B85" s="21" t="s">
        <v>5003</v>
      </c>
      <c r="C85" s="20" t="s">
        <v>5004</v>
      </c>
      <c r="D85" s="20" t="s">
        <v>5005</v>
      </c>
      <c r="E85" s="21" t="s">
        <v>5006</v>
      </c>
      <c r="F85" s="22" t="s">
        <v>90</v>
      </c>
      <c r="G85" s="22" t="s">
        <v>91</v>
      </c>
      <c r="H85" s="22" t="s">
        <v>92</v>
      </c>
      <c r="I85" s="28"/>
      <c r="J85" s="23"/>
      <c r="K85" s="20" t="s">
        <v>5007</v>
      </c>
      <c r="L85" s="25" t="s">
        <v>5008</v>
      </c>
      <c r="M85" s="25" t="s">
        <v>5009</v>
      </c>
      <c r="N85" s="25" t="s">
        <v>5010</v>
      </c>
      <c r="O85" s="25" t="s">
        <v>5011</v>
      </c>
      <c r="P85" s="25" t="s">
        <v>5012</v>
      </c>
      <c r="Q85" s="25" t="s">
        <v>5013</v>
      </c>
      <c r="R85" s="25" t="s">
        <v>5014</v>
      </c>
      <c r="S85" s="29" t="s">
        <v>5015</v>
      </c>
      <c r="T85" s="41">
        <v>109.0</v>
      </c>
      <c r="U85" s="28"/>
      <c r="V85" s="29">
        <v>4.7</v>
      </c>
      <c r="W85" s="30">
        <v>11991.0</v>
      </c>
      <c r="X85" s="29" t="s">
        <v>164</v>
      </c>
      <c r="Y85" s="29" t="s">
        <v>165</v>
      </c>
      <c r="Z85" s="30" t="b">
        <v>0</v>
      </c>
      <c r="AA85" s="29" t="s">
        <v>5016</v>
      </c>
      <c r="AB85" s="29" t="s">
        <v>5017</v>
      </c>
      <c r="AC85" s="29" t="s">
        <v>5018</v>
      </c>
      <c r="AD85" s="29" t="s">
        <v>1592</v>
      </c>
      <c r="AE85" s="29" t="s">
        <v>5019</v>
      </c>
      <c r="AF85" s="28"/>
      <c r="AG85" s="29" t="s">
        <v>5020</v>
      </c>
      <c r="AH85" s="29" t="s">
        <v>5021</v>
      </c>
      <c r="AI85" s="29" t="s">
        <v>5022</v>
      </c>
      <c r="AJ85" s="29" t="s">
        <v>5023</v>
      </c>
      <c r="AK85" s="31" t="s">
        <v>5024</v>
      </c>
      <c r="AL85" s="32">
        <v>9.5</v>
      </c>
      <c r="AM85" s="29" t="s">
        <v>5025</v>
      </c>
      <c r="AN85" s="32">
        <v>8.5</v>
      </c>
      <c r="AO85" s="29" t="s">
        <v>5026</v>
      </c>
      <c r="AP85" s="51">
        <v>6.0</v>
      </c>
      <c r="AQ85" s="29" t="s">
        <v>5027</v>
      </c>
      <c r="AR85" s="77"/>
      <c r="AS85" s="28"/>
      <c r="AT85" s="51">
        <v>9.5</v>
      </c>
      <c r="AU85" s="29" t="s">
        <v>5028</v>
      </c>
      <c r="AV85" s="34">
        <f t="shared" si="1"/>
        <v>8.5</v>
      </c>
      <c r="AW85" s="43" t="s">
        <v>5029</v>
      </c>
      <c r="AX85" s="22" t="s">
        <v>5030</v>
      </c>
      <c r="AY85" s="29" t="s">
        <v>5031</v>
      </c>
      <c r="AZ85" s="29" t="s">
        <v>5032</v>
      </c>
      <c r="BA85" s="29" t="s">
        <v>5033</v>
      </c>
      <c r="BB85" s="29" t="s">
        <v>5034</v>
      </c>
      <c r="BC85" s="29" t="s">
        <v>5035</v>
      </c>
      <c r="BD85" s="29" t="s">
        <v>5036</v>
      </c>
      <c r="BE85" s="29" t="s">
        <v>5037</v>
      </c>
      <c r="BF85" s="29" t="s">
        <v>5038</v>
      </c>
      <c r="BG85" s="29" t="s">
        <v>5039</v>
      </c>
      <c r="BH85" s="29" t="s">
        <v>5040</v>
      </c>
      <c r="BI85" s="29" t="s">
        <v>5041</v>
      </c>
      <c r="BJ85" s="29" t="s">
        <v>5042</v>
      </c>
      <c r="BK85" s="29" t="s">
        <v>5043</v>
      </c>
      <c r="BL85" s="29" t="s">
        <v>5044</v>
      </c>
      <c r="BM85" s="29" t="s">
        <v>5045</v>
      </c>
      <c r="BN85" s="29" t="s">
        <v>5046</v>
      </c>
      <c r="BO85" s="29" t="s">
        <v>5047</v>
      </c>
      <c r="BP85" s="29" t="s">
        <v>5048</v>
      </c>
      <c r="BQ85" s="29" t="s">
        <v>5049</v>
      </c>
      <c r="BR85" s="29" t="s">
        <v>5050</v>
      </c>
      <c r="BS85" s="29" t="s">
        <v>5051</v>
      </c>
      <c r="BT85" s="29" t="s">
        <v>5052</v>
      </c>
      <c r="BU85" s="29" t="s">
        <v>5053</v>
      </c>
      <c r="BV85" s="29" t="s">
        <v>5054</v>
      </c>
      <c r="BW85" s="29" t="s">
        <v>5055</v>
      </c>
      <c r="BX85" s="71" t="s">
        <v>3701</v>
      </c>
      <c r="BY85" s="72" t="s">
        <v>5056</v>
      </c>
      <c r="BZ85" s="29" t="str">
        <f>IFERROR(__xludf.DUMMYFUNCTION("TEXTJOIN("", "", TRUE,
  IF(AND(AL85&gt;=9, AN85&gt;=8, AP85&gt;=7, AT85&gt;=8), ""Gold Standard"", """"),
  IF(OR(
      AV85&gt;=7.5,
      AND(AL85&gt;=7, AN85&gt;=7, AP85&gt;=6, AT85&gt;=8)
    ), ""BIFL Approved"", """"),
  IF(AN85&gt;=8.5, ""Repair Friendly"", """"),
  IF(OR(AP8"&amp;"5=10, REGEXMATCH(AU85, ""Lifetime Guarantee"")), ""Lifetime Warranty"", """"),
  IF(AT85&gt;=8.5, ""Crowd Favorite"", """"),
  IF(AR85&gt;=8, ""Eco Hero"", """"),
  IF(AND(AV85&gt;=10, AL85&gt;=8, AT85&gt;=8), ""Legacy Product"", """")
)"),"BIFL Approved, Repair Friendly, Crowd Favorite")</f>
        <v>BIFL Approved, Repair Friendly, Crowd Favorite</v>
      </c>
      <c r="CA85" s="29" t="s">
        <v>1568</v>
      </c>
      <c r="CB85" s="29" t="s">
        <v>4996</v>
      </c>
      <c r="CC85" s="44" t="s">
        <v>5057</v>
      </c>
      <c r="CD85" s="29" t="s">
        <v>5058</v>
      </c>
      <c r="CE85" s="29">
        <f t="shared" si="12"/>
        <v>7890</v>
      </c>
      <c r="CF85" s="29" t="s">
        <v>5059</v>
      </c>
      <c r="CG85" s="31" t="s">
        <v>5060</v>
      </c>
      <c r="CH85" s="30">
        <v>5735.0</v>
      </c>
      <c r="CI85" s="25" t="s">
        <v>5061</v>
      </c>
      <c r="CJ85" s="28"/>
      <c r="CK85" s="28"/>
    </row>
    <row r="86" ht="27.0" customHeight="1">
      <c r="A86" s="73" t="s">
        <v>5062</v>
      </c>
      <c r="B86" s="21" t="s">
        <v>5063</v>
      </c>
      <c r="C86" s="20" t="s">
        <v>5064</v>
      </c>
      <c r="D86" s="20" t="s">
        <v>5065</v>
      </c>
      <c r="E86" s="21" t="s">
        <v>5066</v>
      </c>
      <c r="F86" s="22" t="s">
        <v>90</v>
      </c>
      <c r="G86" s="22" t="s">
        <v>91</v>
      </c>
      <c r="H86" s="22" t="s">
        <v>92</v>
      </c>
      <c r="I86" s="28"/>
      <c r="J86" s="23"/>
      <c r="K86" s="20" t="s">
        <v>5067</v>
      </c>
      <c r="L86" s="25" t="s">
        <v>5068</v>
      </c>
      <c r="M86" s="25" t="s">
        <v>5069</v>
      </c>
      <c r="N86" s="25" t="s">
        <v>5070</v>
      </c>
      <c r="O86" s="25" t="s">
        <v>5071</v>
      </c>
      <c r="P86" s="25" t="s">
        <v>5072</v>
      </c>
      <c r="Q86" s="25" t="s">
        <v>5073</v>
      </c>
      <c r="R86" s="25" t="s">
        <v>5074</v>
      </c>
      <c r="S86" s="29" t="s">
        <v>5075</v>
      </c>
      <c r="T86" s="41">
        <v>799.95</v>
      </c>
      <c r="U86" s="28"/>
      <c r="V86" s="29">
        <v>4.6</v>
      </c>
      <c r="W86" s="30">
        <v>1721.0</v>
      </c>
      <c r="X86" s="29" t="s">
        <v>869</v>
      </c>
      <c r="Y86" s="29" t="s">
        <v>165</v>
      </c>
      <c r="Z86" s="30" t="b">
        <v>0</v>
      </c>
      <c r="AA86" s="29" t="s">
        <v>5076</v>
      </c>
      <c r="AB86" s="29" t="s">
        <v>5077</v>
      </c>
      <c r="AC86" s="29" t="s">
        <v>5078</v>
      </c>
      <c r="AD86" s="29" t="s">
        <v>292</v>
      </c>
      <c r="AE86" s="29" t="s">
        <v>5079</v>
      </c>
      <c r="AF86" s="28"/>
      <c r="AG86" s="29" t="s">
        <v>5080</v>
      </c>
      <c r="AH86" s="29" t="s">
        <v>5081</v>
      </c>
      <c r="AI86" s="29" t="s">
        <v>5082</v>
      </c>
      <c r="AJ86" s="29" t="s">
        <v>5083</v>
      </c>
      <c r="AK86" s="31" t="s">
        <v>5084</v>
      </c>
      <c r="AL86" s="32">
        <v>7.0</v>
      </c>
      <c r="AM86" s="29" t="s">
        <v>5085</v>
      </c>
      <c r="AN86" s="32">
        <v>3.0</v>
      </c>
      <c r="AO86" s="29" t="s">
        <v>5086</v>
      </c>
      <c r="AP86" s="51">
        <v>7.5</v>
      </c>
      <c r="AQ86" s="29" t="s">
        <v>5087</v>
      </c>
      <c r="AR86" s="51">
        <v>5.0</v>
      </c>
      <c r="AS86" s="29" t="s">
        <v>5088</v>
      </c>
      <c r="AT86" s="51">
        <v>8.5</v>
      </c>
      <c r="AU86" s="29" t="s">
        <v>5089</v>
      </c>
      <c r="AV86" s="34">
        <f t="shared" si="1"/>
        <v>7</v>
      </c>
      <c r="AW86" s="43" t="s">
        <v>5090</v>
      </c>
      <c r="AX86" s="22" t="s">
        <v>5091</v>
      </c>
      <c r="AY86" s="29" t="s">
        <v>5092</v>
      </c>
      <c r="AZ86" s="29" t="s">
        <v>5093</v>
      </c>
      <c r="BA86" s="29" t="s">
        <v>5094</v>
      </c>
      <c r="BB86" s="29" t="s">
        <v>5095</v>
      </c>
      <c r="BC86" s="29" t="s">
        <v>5096</v>
      </c>
      <c r="BD86" s="29" t="s">
        <v>5097</v>
      </c>
      <c r="BE86" s="29" t="s">
        <v>5098</v>
      </c>
      <c r="BF86" s="29" t="s">
        <v>5099</v>
      </c>
      <c r="BG86" s="29" t="s">
        <v>5100</v>
      </c>
      <c r="BH86" s="29" t="s">
        <v>5101</v>
      </c>
      <c r="BI86" s="29" t="s">
        <v>5102</v>
      </c>
      <c r="BJ86" s="29" t="s">
        <v>5103</v>
      </c>
      <c r="BK86" s="29" t="s">
        <v>5104</v>
      </c>
      <c r="BL86" s="29" t="s">
        <v>5105</v>
      </c>
      <c r="BM86" s="29" t="s">
        <v>5106</v>
      </c>
      <c r="BN86" s="29" t="s">
        <v>5107</v>
      </c>
      <c r="BO86" s="29" t="s">
        <v>5108</v>
      </c>
      <c r="BP86" s="29" t="s">
        <v>5109</v>
      </c>
      <c r="BQ86" s="29" t="s">
        <v>5110</v>
      </c>
      <c r="BR86" s="29" t="s">
        <v>5111</v>
      </c>
      <c r="BS86" s="29" t="s">
        <v>5112</v>
      </c>
      <c r="BT86" s="29" t="s">
        <v>5113</v>
      </c>
      <c r="BU86" s="29" t="s">
        <v>5114</v>
      </c>
      <c r="BV86" s="29" t="s">
        <v>5115</v>
      </c>
      <c r="BW86" s="29" t="s">
        <v>5116</v>
      </c>
      <c r="BX86" s="71" t="s">
        <v>144</v>
      </c>
      <c r="BY86" s="72" t="s">
        <v>5117</v>
      </c>
      <c r="BZ86" s="29" t="str">
        <f>IFERROR(__xludf.DUMMYFUNCTION("TEXTJOIN("", "", TRUE,
  IF(AND(AL86&gt;=9, AN86&gt;=8, AP86&gt;=7, AT86&gt;=8), ""Gold Standard"", """"),
  IF(OR(
      AV86&gt;=7.5,
      AND(AL86&gt;=7, AN86&gt;=7, AP86&gt;=6, AT86&gt;=8)
    ), ""BIFL Approved"", """"),
  IF(AN86&gt;=8.5, ""Repair Friendly"", """"),
  IF(OR(AP8"&amp;"6=10, REGEXMATCH(AU86, ""Lifetime Guarantee"")), ""Lifetime Warranty"", """"),
  IF(AT86&gt;=8.5, ""Crowd Favorite"", """"),
  IF(AR86&gt;=8, ""Eco Hero"", """"),
  IF(AND(AV86&gt;=10, AL86&gt;=8, AT86&gt;=8), ""Legacy Product"", """")
)"),"Crowd Favorite")</f>
        <v>Crowd Favorite</v>
      </c>
      <c r="CA86" s="29" t="s">
        <v>209</v>
      </c>
      <c r="CB86" s="29" t="s">
        <v>498</v>
      </c>
      <c r="CC86" s="44" t="s">
        <v>5118</v>
      </c>
      <c r="CD86" s="29" t="s">
        <v>5119</v>
      </c>
      <c r="CE86" s="29">
        <f t="shared" si="12"/>
        <v>24340</v>
      </c>
      <c r="CF86" s="29" t="s">
        <v>5120</v>
      </c>
      <c r="CG86" s="31" t="s">
        <v>5121</v>
      </c>
      <c r="CH86" s="30">
        <v>5744.0</v>
      </c>
      <c r="CI86" s="25" t="s">
        <v>5122</v>
      </c>
      <c r="CJ86" s="28"/>
      <c r="CK86" s="28"/>
    </row>
    <row r="87" ht="27.0" customHeight="1">
      <c r="A87" s="73" t="s">
        <v>5123</v>
      </c>
      <c r="B87" s="21" t="s">
        <v>5124</v>
      </c>
      <c r="C87" s="20" t="s">
        <v>5125</v>
      </c>
      <c r="D87" s="20" t="s">
        <v>5126</v>
      </c>
      <c r="E87" s="21" t="s">
        <v>5127</v>
      </c>
      <c r="F87" s="22" t="s">
        <v>90</v>
      </c>
      <c r="G87" s="22" t="s">
        <v>91</v>
      </c>
      <c r="H87" s="22" t="s">
        <v>92</v>
      </c>
      <c r="I87" s="28"/>
      <c r="J87" s="23"/>
      <c r="K87" s="20" t="s">
        <v>5128</v>
      </c>
      <c r="L87" s="25" t="s">
        <v>5129</v>
      </c>
      <c r="M87" s="25" t="s">
        <v>5130</v>
      </c>
      <c r="N87" s="25" t="s">
        <v>5131</v>
      </c>
      <c r="O87" s="25" t="s">
        <v>5132</v>
      </c>
      <c r="P87" s="25" t="s">
        <v>5133</v>
      </c>
      <c r="Q87" s="25" t="s">
        <v>5134</v>
      </c>
      <c r="R87" s="25" t="s">
        <v>5135</v>
      </c>
      <c r="S87" s="29" t="s">
        <v>5136</v>
      </c>
      <c r="T87" s="41">
        <v>459.99</v>
      </c>
      <c r="U87" s="42">
        <v>482.99</v>
      </c>
      <c r="V87" s="29">
        <v>4.4</v>
      </c>
      <c r="W87" s="30">
        <v>7890.0</v>
      </c>
      <c r="X87" s="29" t="s">
        <v>5137</v>
      </c>
      <c r="Y87" s="29" t="s">
        <v>165</v>
      </c>
      <c r="Z87" s="30" t="b">
        <v>0</v>
      </c>
      <c r="AA87" s="29" t="s">
        <v>5138</v>
      </c>
      <c r="AB87" s="29" t="s">
        <v>5139</v>
      </c>
      <c r="AC87" s="29" t="s">
        <v>5140</v>
      </c>
      <c r="AD87" s="28"/>
      <c r="AE87" s="29" t="s">
        <v>5141</v>
      </c>
      <c r="AF87" s="28"/>
      <c r="AG87" s="29" t="s">
        <v>5142</v>
      </c>
      <c r="AH87" s="29" t="s">
        <v>5143</v>
      </c>
      <c r="AI87" s="29" t="s">
        <v>5144</v>
      </c>
      <c r="AJ87" s="29" t="s">
        <v>5145</v>
      </c>
      <c r="AK87" s="31" t="s">
        <v>5146</v>
      </c>
      <c r="AL87" s="32">
        <v>8.0</v>
      </c>
      <c r="AM87" s="29" t="s">
        <v>5147</v>
      </c>
      <c r="AN87" s="32">
        <v>7.5</v>
      </c>
      <c r="AO87" s="29" t="s">
        <v>5148</v>
      </c>
      <c r="AP87" s="51">
        <v>8.5</v>
      </c>
      <c r="AQ87" s="29" t="s">
        <v>5149</v>
      </c>
      <c r="AR87" s="51">
        <v>8.5</v>
      </c>
      <c r="AS87" s="29" t="s">
        <v>5150</v>
      </c>
      <c r="AT87" s="51">
        <v>8.5</v>
      </c>
      <c r="AU87" s="29" t="s">
        <v>5151</v>
      </c>
      <c r="AV87" s="34">
        <f t="shared" si="1"/>
        <v>8</v>
      </c>
      <c r="AW87" s="43" t="s">
        <v>5152</v>
      </c>
      <c r="AX87" s="22" t="s">
        <v>5153</v>
      </c>
      <c r="AY87" s="29" t="s">
        <v>5154</v>
      </c>
      <c r="AZ87" s="29" t="s">
        <v>5155</v>
      </c>
      <c r="BA87" s="29" t="s">
        <v>5156</v>
      </c>
      <c r="BB87" s="29" t="s">
        <v>5157</v>
      </c>
      <c r="BC87" s="29" t="s">
        <v>5158</v>
      </c>
      <c r="BD87" s="29" t="s">
        <v>5159</v>
      </c>
      <c r="BE87" s="29" t="s">
        <v>5160</v>
      </c>
      <c r="BF87" s="29" t="s">
        <v>5161</v>
      </c>
      <c r="BG87" s="29" t="s">
        <v>5162</v>
      </c>
      <c r="BH87" s="29" t="s">
        <v>5163</v>
      </c>
      <c r="BI87" s="29" t="s">
        <v>5164</v>
      </c>
      <c r="BJ87" s="29" t="s">
        <v>5165</v>
      </c>
      <c r="BK87" s="29" t="s">
        <v>5166</v>
      </c>
      <c r="BL87" s="29" t="s">
        <v>5167</v>
      </c>
      <c r="BM87" s="29" t="s">
        <v>5168</v>
      </c>
      <c r="BN87" s="29" t="s">
        <v>5169</v>
      </c>
      <c r="BO87" s="29" t="s">
        <v>5170</v>
      </c>
      <c r="BP87" s="29" t="s">
        <v>5171</v>
      </c>
      <c r="BQ87" s="29" t="s">
        <v>5172</v>
      </c>
      <c r="BR87" s="29" t="s">
        <v>5173</v>
      </c>
      <c r="BS87" s="29" t="s">
        <v>5174</v>
      </c>
      <c r="BT87" s="29" t="s">
        <v>5175</v>
      </c>
      <c r="BU87" s="29" t="s">
        <v>5176</v>
      </c>
      <c r="BV87" s="29" t="s">
        <v>5177</v>
      </c>
      <c r="BW87" s="29" t="s">
        <v>5178</v>
      </c>
      <c r="BX87" s="71" t="s">
        <v>144</v>
      </c>
      <c r="BY87" s="72" t="s">
        <v>5179</v>
      </c>
      <c r="BZ87" s="29" t="str">
        <f>IFERROR(__xludf.DUMMYFUNCTION("TEXTJOIN("", "", TRUE,
  IF(AND(AL87&gt;=9, AN87&gt;=8, AP87&gt;=7, AT87&gt;=8), ""Gold Standard"", """"),
  IF(OR(
      AV87&gt;=7.5,
      AND(AL87&gt;=7, AN87&gt;=7, AP87&gt;=6, AT87&gt;=8)
    ), ""BIFL Approved"", """"),
  IF(AN87&gt;=8.5, ""Repair Friendly"", """"),
  IF(OR(AP8"&amp;"7=10, REGEXMATCH(AU87, ""Lifetime Guarantee"")), ""Lifetime Warranty"", """"),
  IF(AT87&gt;=8.5, ""Crowd Favorite"", """"),
  IF(AR87&gt;=8, ""Eco Hero"", """"),
  IF(AND(AV87&gt;=10, AL87&gt;=8, AT87&gt;=8), ""Legacy Product"", """")
)"),"BIFL Approved, Crowd Favorite, Eco Hero")</f>
        <v>BIFL Approved, Crowd Favorite, Eco Hero</v>
      </c>
      <c r="CA87" s="29" t="s">
        <v>209</v>
      </c>
      <c r="CB87" s="29" t="s">
        <v>210</v>
      </c>
      <c r="CC87" s="44" t="s">
        <v>5180</v>
      </c>
      <c r="CD87" s="29" t="s">
        <v>5181</v>
      </c>
      <c r="CE87" s="30">
        <v>7890.0</v>
      </c>
      <c r="CF87" s="29" t="s">
        <v>5182</v>
      </c>
      <c r="CG87" s="31" t="s">
        <v>5183</v>
      </c>
      <c r="CH87" s="30">
        <v>5755.0</v>
      </c>
      <c r="CI87" s="25" t="s">
        <v>5184</v>
      </c>
      <c r="CJ87" s="28"/>
      <c r="CK87" s="28"/>
    </row>
    <row r="88" ht="27.0" customHeight="1">
      <c r="A88" s="73" t="s">
        <v>5185</v>
      </c>
      <c r="B88" s="21" t="s">
        <v>5186</v>
      </c>
      <c r="C88" s="20" t="s">
        <v>5187</v>
      </c>
      <c r="D88" s="20" t="s">
        <v>5188</v>
      </c>
      <c r="E88" s="21" t="s">
        <v>5189</v>
      </c>
      <c r="F88" s="22" t="s">
        <v>90</v>
      </c>
      <c r="G88" s="22" t="s">
        <v>91</v>
      </c>
      <c r="H88" s="22" t="s">
        <v>92</v>
      </c>
      <c r="I88" s="28"/>
      <c r="J88" s="23"/>
      <c r="K88" s="20" t="s">
        <v>5190</v>
      </c>
      <c r="L88" s="25" t="s">
        <v>5191</v>
      </c>
      <c r="M88" s="25" t="s">
        <v>5192</v>
      </c>
      <c r="N88" s="25" t="s">
        <v>5193</v>
      </c>
      <c r="O88" s="25" t="s">
        <v>5194</v>
      </c>
      <c r="P88" s="25" t="s">
        <v>5195</v>
      </c>
      <c r="Q88" s="25" t="s">
        <v>5196</v>
      </c>
      <c r="R88" s="25" t="s">
        <v>5197</v>
      </c>
      <c r="S88" s="29" t="s">
        <v>5198</v>
      </c>
      <c r="T88" s="41">
        <v>37.99</v>
      </c>
      <c r="U88" s="42">
        <v>39.95</v>
      </c>
      <c r="V88" s="29">
        <v>4.6</v>
      </c>
      <c r="W88" s="30">
        <v>24340.0</v>
      </c>
      <c r="X88" s="29" t="s">
        <v>5199</v>
      </c>
      <c r="Y88" s="29" t="s">
        <v>2309</v>
      </c>
      <c r="Z88" s="30" t="b">
        <v>0</v>
      </c>
      <c r="AA88" s="29" t="s">
        <v>5200</v>
      </c>
      <c r="AB88" s="29" t="s">
        <v>5201</v>
      </c>
      <c r="AC88" s="28"/>
      <c r="AD88" s="28"/>
      <c r="AE88" s="29" t="s">
        <v>5202</v>
      </c>
      <c r="AF88" s="28"/>
      <c r="AG88" s="29" t="s">
        <v>5203</v>
      </c>
      <c r="AH88" s="29" t="s">
        <v>5204</v>
      </c>
      <c r="AI88" s="29" t="s">
        <v>5205</v>
      </c>
      <c r="AJ88" s="29" t="s">
        <v>5206</v>
      </c>
      <c r="AK88" s="31" t="s">
        <v>5207</v>
      </c>
      <c r="AL88" s="32">
        <v>8.0</v>
      </c>
      <c r="AM88" s="29" t="s">
        <v>5208</v>
      </c>
      <c r="AN88" s="32">
        <v>7.5</v>
      </c>
      <c r="AO88" s="29" t="s">
        <v>5209</v>
      </c>
      <c r="AP88" s="51">
        <v>5.0</v>
      </c>
      <c r="AQ88" s="29" t="s">
        <v>5210</v>
      </c>
      <c r="AR88" s="51">
        <v>6.5</v>
      </c>
      <c r="AS88" s="29" t="s">
        <v>5211</v>
      </c>
      <c r="AT88" s="51">
        <v>8.5</v>
      </c>
      <c r="AU88" s="29" t="s">
        <v>5212</v>
      </c>
      <c r="AV88" s="34">
        <f t="shared" si="1"/>
        <v>7.5</v>
      </c>
      <c r="AW88" s="43" t="s">
        <v>5213</v>
      </c>
      <c r="AX88" s="22" t="s">
        <v>5214</v>
      </c>
      <c r="AY88" s="29" t="s">
        <v>5215</v>
      </c>
      <c r="AZ88" s="29" t="s">
        <v>5216</v>
      </c>
      <c r="BA88" s="29" t="s">
        <v>5217</v>
      </c>
      <c r="BB88" s="29" t="s">
        <v>5218</v>
      </c>
      <c r="BC88" s="29" t="s">
        <v>5219</v>
      </c>
      <c r="BD88" s="29" t="s">
        <v>5220</v>
      </c>
      <c r="BE88" s="29" t="s">
        <v>5221</v>
      </c>
      <c r="BF88" s="29" t="s">
        <v>5222</v>
      </c>
      <c r="BG88" s="29" t="s">
        <v>5223</v>
      </c>
      <c r="BH88" s="29" t="s">
        <v>5224</v>
      </c>
      <c r="BI88" s="29" t="s">
        <v>5225</v>
      </c>
      <c r="BJ88" s="29" t="s">
        <v>5226</v>
      </c>
      <c r="BK88" s="29" t="s">
        <v>5227</v>
      </c>
      <c r="BL88" s="29" t="s">
        <v>5228</v>
      </c>
      <c r="BM88" s="29" t="s">
        <v>5229</v>
      </c>
      <c r="BN88" s="29" t="s">
        <v>5230</v>
      </c>
      <c r="BO88" s="29" t="s">
        <v>5231</v>
      </c>
      <c r="BP88" s="29" t="s">
        <v>5232</v>
      </c>
      <c r="BQ88" s="29" t="s">
        <v>199</v>
      </c>
      <c r="BR88" s="29" t="s">
        <v>5233</v>
      </c>
      <c r="BS88" s="29" t="s">
        <v>5234</v>
      </c>
      <c r="BT88" s="29" t="s">
        <v>5235</v>
      </c>
      <c r="BU88" s="29" t="s">
        <v>5236</v>
      </c>
      <c r="BV88" s="29" t="s">
        <v>5237</v>
      </c>
      <c r="BW88" s="29" t="s">
        <v>5238</v>
      </c>
      <c r="BX88" s="71" t="s">
        <v>144</v>
      </c>
      <c r="BY88" s="72" t="s">
        <v>5239</v>
      </c>
      <c r="BZ88" s="29" t="str">
        <f>IFERROR(__xludf.DUMMYFUNCTION("TEXTJOIN("", "", TRUE,
  IF(AND(AL88&gt;=9, AN88&gt;=8, AP88&gt;=7, AT88&gt;=8), ""Gold Standard"", """"),
  IF(OR(
      AV88&gt;=7.5,
      AND(AL88&gt;=7, AN88&gt;=7, AP88&gt;=6, AT88&gt;=8)
    ), ""BIFL Approved"", """"),
  IF(AN88&gt;=8.5, ""Repair Friendly"", """"),
  IF(OR(AP8"&amp;"8=10, REGEXMATCH(AU88, ""Lifetime Guarantee"")), ""Lifetime Warranty"", """"),
  IF(AT88&gt;=8.5, ""Crowd Favorite"", """"),
  IF(AR88&gt;=8, ""Eco Hero"", """"),
  IF(AND(AV88&gt;=10, AL88&gt;=8, AT88&gt;=8), ""Legacy Product"", """")
)"),"BIFL Approved, Crowd Favorite")</f>
        <v>BIFL Approved, Crowd Favorite</v>
      </c>
      <c r="CA88" s="29" t="s">
        <v>209</v>
      </c>
      <c r="CB88" s="29" t="s">
        <v>210</v>
      </c>
      <c r="CC88" s="44" t="s">
        <v>5240</v>
      </c>
      <c r="CD88" s="29" t="s">
        <v>5241</v>
      </c>
      <c r="CE88" s="30">
        <v>24340.0</v>
      </c>
      <c r="CF88" s="29" t="s">
        <v>5242</v>
      </c>
      <c r="CG88" s="31" t="s">
        <v>5243</v>
      </c>
      <c r="CH88" s="30">
        <v>5766.0</v>
      </c>
      <c r="CI88" s="25" t="s">
        <v>5244</v>
      </c>
      <c r="CJ88" s="28"/>
      <c r="CK88" s="28"/>
    </row>
    <row r="89" ht="27.0" customHeight="1">
      <c r="A89" s="17" t="s">
        <v>5245</v>
      </c>
      <c r="B89" s="21" t="s">
        <v>5246</v>
      </c>
      <c r="C89" s="20" t="s">
        <v>5247</v>
      </c>
      <c r="D89" s="20" t="s">
        <v>5248</v>
      </c>
      <c r="E89" s="21" t="s">
        <v>5249</v>
      </c>
      <c r="F89" s="22" t="s">
        <v>90</v>
      </c>
      <c r="G89" s="22" t="s">
        <v>91</v>
      </c>
      <c r="H89" s="22" t="s">
        <v>92</v>
      </c>
      <c r="I89" s="28"/>
      <c r="J89" s="23"/>
      <c r="K89" s="20" t="s">
        <v>5250</v>
      </c>
      <c r="L89" s="25" t="s">
        <v>5251</v>
      </c>
      <c r="M89" s="25" t="s">
        <v>5252</v>
      </c>
      <c r="N89" s="25" t="s">
        <v>5253</v>
      </c>
      <c r="O89" s="25" t="s">
        <v>5254</v>
      </c>
      <c r="P89" s="25" t="s">
        <v>5255</v>
      </c>
      <c r="Q89" s="25" t="s">
        <v>5256</v>
      </c>
      <c r="R89" s="25" t="s">
        <v>5257</v>
      </c>
      <c r="S89" s="29" t="s">
        <v>5258</v>
      </c>
      <c r="T89" s="41">
        <v>49.95</v>
      </c>
      <c r="U89" s="42">
        <v>59.99</v>
      </c>
      <c r="V89" s="29">
        <v>4.5</v>
      </c>
      <c r="W89" s="30">
        <v>84538.0</v>
      </c>
      <c r="X89" s="29" t="s">
        <v>1588</v>
      </c>
      <c r="Y89" s="29" t="s">
        <v>165</v>
      </c>
      <c r="Z89" s="30" t="b">
        <v>0</v>
      </c>
      <c r="AA89" s="29" t="s">
        <v>5259</v>
      </c>
      <c r="AB89" s="29" t="s">
        <v>5260</v>
      </c>
      <c r="AC89" s="29" t="s">
        <v>5261</v>
      </c>
      <c r="AD89" s="28"/>
      <c r="AE89" s="29" t="s">
        <v>5262</v>
      </c>
      <c r="AF89" s="28"/>
      <c r="AG89" s="29" t="s">
        <v>5263</v>
      </c>
      <c r="AH89" s="29" t="s">
        <v>5264</v>
      </c>
      <c r="AI89" s="29" t="s">
        <v>5265</v>
      </c>
      <c r="AJ89" s="29" t="s">
        <v>5266</v>
      </c>
      <c r="AK89" s="31" t="s">
        <v>5267</v>
      </c>
      <c r="AL89" s="32">
        <v>8.5</v>
      </c>
      <c r="AM89" s="29" t="s">
        <v>5268</v>
      </c>
      <c r="AN89" s="32">
        <v>9.0</v>
      </c>
      <c r="AO89" s="29" t="s">
        <v>5269</v>
      </c>
      <c r="AP89" s="51">
        <v>5.5</v>
      </c>
      <c r="AQ89" s="29" t="s">
        <v>5270</v>
      </c>
      <c r="AR89" s="51">
        <v>7.5</v>
      </c>
      <c r="AS89" s="29" t="s">
        <v>5271</v>
      </c>
      <c r="AT89" s="51">
        <v>8.5</v>
      </c>
      <c r="AU89" s="29" t="s">
        <v>5272</v>
      </c>
      <c r="AV89" s="34">
        <f t="shared" si="1"/>
        <v>8</v>
      </c>
      <c r="AW89" s="43" t="s">
        <v>5273</v>
      </c>
      <c r="AX89" s="22" t="s">
        <v>5274</v>
      </c>
      <c r="AY89" s="29" t="s">
        <v>5275</v>
      </c>
      <c r="AZ89" s="29" t="s">
        <v>5276</v>
      </c>
      <c r="BA89" s="29" t="s">
        <v>5277</v>
      </c>
      <c r="BB89" s="29" t="s">
        <v>5278</v>
      </c>
      <c r="BC89" s="29" t="s">
        <v>5279</v>
      </c>
      <c r="BD89" s="29" t="s">
        <v>5280</v>
      </c>
      <c r="BE89" s="29" t="s">
        <v>5281</v>
      </c>
      <c r="BF89" s="29" t="s">
        <v>5282</v>
      </c>
      <c r="BG89" s="29" t="s">
        <v>5283</v>
      </c>
      <c r="BH89" s="29" t="s">
        <v>5284</v>
      </c>
      <c r="BI89" s="29" t="s">
        <v>5285</v>
      </c>
      <c r="BJ89" s="29" t="s">
        <v>5286</v>
      </c>
      <c r="BK89" s="29" t="s">
        <v>5287</v>
      </c>
      <c r="BL89" s="29" t="s">
        <v>5288</v>
      </c>
      <c r="BM89" s="29" t="s">
        <v>5289</v>
      </c>
      <c r="BN89" s="78" t="s">
        <v>5290</v>
      </c>
      <c r="BO89" s="29" t="s">
        <v>5291</v>
      </c>
      <c r="BP89" s="29" t="s">
        <v>5292</v>
      </c>
      <c r="BQ89" s="29" t="s">
        <v>5293</v>
      </c>
      <c r="BR89" s="29" t="s">
        <v>5294</v>
      </c>
      <c r="BS89" s="29" t="s">
        <v>5295</v>
      </c>
      <c r="BT89" s="29" t="s">
        <v>5296</v>
      </c>
      <c r="BU89" s="29" t="s">
        <v>5297</v>
      </c>
      <c r="BV89" s="29" t="s">
        <v>5298</v>
      </c>
      <c r="BW89" s="29" t="s">
        <v>5299</v>
      </c>
      <c r="BX89" s="71" t="s">
        <v>5300</v>
      </c>
      <c r="BY89" s="72" t="s">
        <v>5301</v>
      </c>
      <c r="BZ89" s="29" t="str">
        <f>IFERROR(__xludf.DUMMYFUNCTION("TEXTJOIN("", "", TRUE,
  IF(AND(AL89&gt;=9, AN89&gt;=8, AP89&gt;=7, AT89&gt;=8), ""Gold Standard"", """"),
  IF(OR(
      AV89&gt;=7.5,
      AND(AL89&gt;=7, AN89&gt;=7, AP89&gt;=6, AT89&gt;=8)
    ), ""BIFL Approved"", """"),
  IF(AN89&gt;=8.5, ""Repair Friendly"", """"),
  IF(OR(AP8"&amp;"9=10, REGEXMATCH(AU89, ""Lifetime Guarantee"")), ""Lifetime Warranty"", """"),
  IF(AT89&gt;=8.5, ""Crowd Favorite"", """"),
  IF(AR89&gt;=8, ""Eco Hero"", """"),
  IF(AND(AV89&gt;=10, AL89&gt;=8, AT89&gt;=8), ""Legacy Product"", """")
)"),"BIFL Approved, Repair Friendly, Crowd Favorite")</f>
        <v>BIFL Approved, Repair Friendly, Crowd Favorite</v>
      </c>
      <c r="CA89" s="29" t="s">
        <v>209</v>
      </c>
      <c r="CB89" s="29" t="s">
        <v>498</v>
      </c>
      <c r="CC89" s="44" t="s">
        <v>5302</v>
      </c>
      <c r="CD89" s="29" t="s">
        <v>5303</v>
      </c>
      <c r="CE89" s="30">
        <v>84538.0</v>
      </c>
      <c r="CF89" s="29" t="s">
        <v>5304</v>
      </c>
      <c r="CG89" s="31" t="s">
        <v>5305</v>
      </c>
      <c r="CH89" s="30">
        <v>5775.0</v>
      </c>
      <c r="CI89" s="25" t="s">
        <v>5306</v>
      </c>
      <c r="CJ89" s="28"/>
      <c r="CK89" s="28"/>
    </row>
    <row r="90" ht="27.0" customHeight="1">
      <c r="A90" s="73" t="s">
        <v>5307</v>
      </c>
      <c r="B90" s="21" t="s">
        <v>5308</v>
      </c>
      <c r="C90" s="20" t="s">
        <v>5309</v>
      </c>
      <c r="D90" s="20" t="s">
        <v>5310</v>
      </c>
      <c r="E90" s="21" t="s">
        <v>5311</v>
      </c>
      <c r="F90" s="22" t="s">
        <v>90</v>
      </c>
      <c r="G90" s="22" t="s">
        <v>91</v>
      </c>
      <c r="H90" s="22" t="s">
        <v>92</v>
      </c>
      <c r="I90" s="28"/>
      <c r="J90" s="23"/>
      <c r="K90" s="20" t="s">
        <v>5312</v>
      </c>
      <c r="L90" s="25" t="s">
        <v>5313</v>
      </c>
      <c r="M90" s="25" t="s">
        <v>5314</v>
      </c>
      <c r="N90" s="25" t="s">
        <v>5315</v>
      </c>
      <c r="O90" s="25" t="s">
        <v>5316</v>
      </c>
      <c r="P90" s="25" t="s">
        <v>5317</v>
      </c>
      <c r="Q90" s="25" t="s">
        <v>5318</v>
      </c>
      <c r="R90" s="25" t="s">
        <v>5319</v>
      </c>
      <c r="S90" s="29" t="s">
        <v>5320</v>
      </c>
      <c r="T90" s="41">
        <v>229.0</v>
      </c>
      <c r="U90" s="28"/>
      <c r="V90" s="29">
        <v>4.5</v>
      </c>
      <c r="W90" s="30">
        <v>1109.0</v>
      </c>
      <c r="X90" s="29" t="s">
        <v>1526</v>
      </c>
      <c r="Y90" s="29" t="s">
        <v>165</v>
      </c>
      <c r="Z90" s="30" t="b">
        <v>0</v>
      </c>
      <c r="AA90" s="29" t="s">
        <v>5321</v>
      </c>
      <c r="AB90" s="29" t="s">
        <v>5322</v>
      </c>
      <c r="AC90" s="28"/>
      <c r="AD90" s="28"/>
      <c r="AE90" s="29" t="s">
        <v>5323</v>
      </c>
      <c r="AF90" s="28"/>
      <c r="AG90" s="29" t="s">
        <v>5324</v>
      </c>
      <c r="AH90" s="29" t="s">
        <v>5325</v>
      </c>
      <c r="AI90" s="29" t="s">
        <v>5326</v>
      </c>
      <c r="AJ90" s="29" t="s">
        <v>5327</v>
      </c>
      <c r="AK90" s="31" t="s">
        <v>5328</v>
      </c>
      <c r="AL90" s="32">
        <v>8.0</v>
      </c>
      <c r="AM90" s="29" t="s">
        <v>5329</v>
      </c>
      <c r="AN90" s="32">
        <v>8.5</v>
      </c>
      <c r="AO90" s="29" t="s">
        <v>5330</v>
      </c>
      <c r="AP90" s="51">
        <v>8.0</v>
      </c>
      <c r="AQ90" s="29" t="s">
        <v>5331</v>
      </c>
      <c r="AR90" s="51">
        <v>5.0</v>
      </c>
      <c r="AS90" s="29" t="s">
        <v>5332</v>
      </c>
      <c r="AT90" s="51">
        <v>8.5</v>
      </c>
      <c r="AU90" s="29" t="s">
        <v>5333</v>
      </c>
      <c r="AV90" s="34">
        <f t="shared" si="1"/>
        <v>8.5</v>
      </c>
      <c r="AW90" s="43" t="s">
        <v>5334</v>
      </c>
      <c r="AX90" s="79" t="s">
        <v>5335</v>
      </c>
      <c r="AY90" s="29" t="s">
        <v>5336</v>
      </c>
      <c r="AZ90" s="29" t="s">
        <v>5337</v>
      </c>
      <c r="BA90" s="29" t="s">
        <v>5338</v>
      </c>
      <c r="BB90" s="29" t="s">
        <v>5339</v>
      </c>
      <c r="BC90" s="29" t="s">
        <v>5340</v>
      </c>
      <c r="BD90" s="29" t="s">
        <v>5341</v>
      </c>
      <c r="BE90" s="29" t="s">
        <v>5342</v>
      </c>
      <c r="BF90" s="29" t="s">
        <v>5343</v>
      </c>
      <c r="BG90" s="29" t="s">
        <v>5344</v>
      </c>
      <c r="BH90" s="29" t="s">
        <v>5345</v>
      </c>
      <c r="BI90" s="29" t="s">
        <v>5346</v>
      </c>
      <c r="BJ90" s="29" t="s">
        <v>5347</v>
      </c>
      <c r="BK90" s="29" t="s">
        <v>5348</v>
      </c>
      <c r="BL90" s="29" t="s">
        <v>5349</v>
      </c>
      <c r="BM90" s="29" t="s">
        <v>5350</v>
      </c>
      <c r="BN90" s="29" t="s">
        <v>5351</v>
      </c>
      <c r="BO90" s="29" t="s">
        <v>5352</v>
      </c>
      <c r="BP90" s="29" t="s">
        <v>5353</v>
      </c>
      <c r="BQ90" s="29" t="s">
        <v>5354</v>
      </c>
      <c r="BR90" s="29" t="s">
        <v>5355</v>
      </c>
      <c r="BS90" s="29" t="s">
        <v>3401</v>
      </c>
      <c r="BT90" s="29" t="s">
        <v>5356</v>
      </c>
      <c r="BU90" s="29" t="s">
        <v>5357</v>
      </c>
      <c r="BV90" s="29" t="s">
        <v>5358</v>
      </c>
      <c r="BW90" s="29" t="s">
        <v>5359</v>
      </c>
      <c r="BX90" s="71" t="s">
        <v>331</v>
      </c>
      <c r="BY90" s="72" t="s">
        <v>5360</v>
      </c>
      <c r="BZ90" s="29" t="str">
        <f>IFERROR(__xludf.DUMMYFUNCTION("TEXTJOIN("", "", TRUE,
  IF(AND(AL90&gt;=9, AN90&gt;=8, AP90&gt;=7, AT90&gt;=8), ""Gold Standard"", """"),
  IF(OR(
      AV90&gt;=7.5,
      AND(AL90&gt;=7, AN90&gt;=7, AP90&gt;=6, AT90&gt;=8)
    ), ""BIFL Approved"", """"),
  IF(AN90&gt;=8.5, ""Repair Friendly"", """"),
  IF(OR(AP9"&amp;"0=10, REGEXMATCH(AU90, ""Lifetime Guarantee"")), ""Lifetime Warranty"", """"),
  IF(AT90&gt;=8.5, ""Crowd Favorite"", """"),
  IF(AR90&gt;=8, ""Eco Hero"", """"),
  IF(AND(AV90&gt;=10, AL90&gt;=8, AT90&gt;=8), ""Legacy Product"", """")
)"),"BIFL Approved, Repair Friendly, Crowd Favorite")</f>
        <v>BIFL Approved, Repair Friendly, Crowd Favorite</v>
      </c>
      <c r="CA90" s="29" t="s">
        <v>209</v>
      </c>
      <c r="CB90" s="29" t="s">
        <v>210</v>
      </c>
      <c r="CC90" s="44" t="s">
        <v>5361</v>
      </c>
      <c r="CD90" s="29" t="s">
        <v>5362</v>
      </c>
      <c r="CE90" s="30">
        <v>1109.0</v>
      </c>
      <c r="CF90" s="29" t="s">
        <v>5363</v>
      </c>
      <c r="CG90" s="31" t="s">
        <v>5364</v>
      </c>
      <c r="CH90" s="30">
        <v>5786.0</v>
      </c>
      <c r="CI90" s="25" t="s">
        <v>5365</v>
      </c>
      <c r="CJ90" s="28"/>
      <c r="CK90" s="28"/>
    </row>
    <row r="91" ht="27.0" customHeight="1">
      <c r="A91" s="73" t="s">
        <v>5366</v>
      </c>
      <c r="B91" s="21" t="s">
        <v>5367</v>
      </c>
      <c r="C91" s="20" t="s">
        <v>5368</v>
      </c>
      <c r="D91" s="20" t="s">
        <v>5369</v>
      </c>
      <c r="E91" s="21" t="s">
        <v>5370</v>
      </c>
      <c r="F91" s="22" t="s">
        <v>90</v>
      </c>
      <c r="G91" s="22" t="s">
        <v>91</v>
      </c>
      <c r="H91" s="22" t="s">
        <v>92</v>
      </c>
      <c r="I91" s="28"/>
      <c r="J91" s="23"/>
      <c r="K91" s="20" t="s">
        <v>5371</v>
      </c>
      <c r="L91" s="25" t="s">
        <v>5372</v>
      </c>
      <c r="M91" s="25" t="s">
        <v>5373</v>
      </c>
      <c r="N91" s="25" t="s">
        <v>5374</v>
      </c>
      <c r="O91" s="25" t="s">
        <v>5375</v>
      </c>
      <c r="P91" s="25" t="s">
        <v>5376</v>
      </c>
      <c r="Q91" s="25" t="s">
        <v>5377</v>
      </c>
      <c r="R91" s="25" t="s">
        <v>5378</v>
      </c>
      <c r="S91" s="29" t="s">
        <v>5379</v>
      </c>
      <c r="T91" s="41">
        <v>995.0</v>
      </c>
      <c r="U91" s="42"/>
      <c r="V91" s="29">
        <v>4.1</v>
      </c>
      <c r="W91" s="30">
        <v>172.0</v>
      </c>
      <c r="X91" s="29"/>
      <c r="Y91" s="29" t="s">
        <v>5380</v>
      </c>
      <c r="Z91" s="30" t="b">
        <v>0</v>
      </c>
      <c r="AA91" s="29" t="s">
        <v>5321</v>
      </c>
      <c r="AB91" s="29" t="s">
        <v>5381</v>
      </c>
      <c r="AC91" s="29" t="s">
        <v>5382</v>
      </c>
      <c r="AD91" s="28"/>
      <c r="AE91" s="29" t="s">
        <v>5383</v>
      </c>
      <c r="AF91" s="28"/>
      <c r="AG91" s="29" t="s">
        <v>5384</v>
      </c>
      <c r="AH91" s="29" t="s">
        <v>5385</v>
      </c>
      <c r="AI91" s="29" t="s">
        <v>5386</v>
      </c>
      <c r="AJ91" s="29" t="s">
        <v>5387</v>
      </c>
      <c r="AK91" s="31" t="s">
        <v>5388</v>
      </c>
      <c r="AL91" s="32">
        <v>9.0</v>
      </c>
      <c r="AM91" s="29" t="s">
        <v>5389</v>
      </c>
      <c r="AN91" s="32">
        <v>9.0</v>
      </c>
      <c r="AO91" s="29" t="s">
        <v>5390</v>
      </c>
      <c r="AP91" s="51">
        <v>5.0</v>
      </c>
      <c r="AQ91" s="29" t="s">
        <v>5391</v>
      </c>
      <c r="AR91" s="51">
        <v>8.0</v>
      </c>
      <c r="AS91" s="29" t="s">
        <v>5392</v>
      </c>
      <c r="AT91" s="51">
        <v>9.0</v>
      </c>
      <c r="AU91" s="29" t="s">
        <v>5393</v>
      </c>
      <c r="AV91" s="34">
        <f t="shared" si="1"/>
        <v>8</v>
      </c>
      <c r="AW91" s="43" t="s">
        <v>5394</v>
      </c>
      <c r="AX91" s="22" t="s">
        <v>5395</v>
      </c>
      <c r="AY91" s="29" t="s">
        <v>5396</v>
      </c>
      <c r="AZ91" s="29" t="s">
        <v>5397</v>
      </c>
      <c r="BA91" s="29" t="s">
        <v>5398</v>
      </c>
      <c r="BB91" s="29" t="s">
        <v>5399</v>
      </c>
      <c r="BC91" s="29" t="s">
        <v>5400</v>
      </c>
      <c r="BD91" s="29" t="s">
        <v>5401</v>
      </c>
      <c r="BE91" s="29" t="s">
        <v>5402</v>
      </c>
      <c r="BF91" s="29" t="s">
        <v>5403</v>
      </c>
      <c r="BG91" s="29" t="s">
        <v>5404</v>
      </c>
      <c r="BH91" s="29" t="s">
        <v>5405</v>
      </c>
      <c r="BI91" s="29" t="s">
        <v>5406</v>
      </c>
      <c r="BJ91" s="29" t="s">
        <v>5407</v>
      </c>
      <c r="BK91" s="29" t="s">
        <v>5408</v>
      </c>
      <c r="BL91" s="29" t="s">
        <v>5409</v>
      </c>
      <c r="BM91" s="29" t="s">
        <v>5410</v>
      </c>
      <c r="BN91" s="29" t="s">
        <v>5411</v>
      </c>
      <c r="BO91" s="29" t="s">
        <v>5412</v>
      </c>
      <c r="BP91" s="29" t="s">
        <v>5413</v>
      </c>
      <c r="BQ91" s="29" t="s">
        <v>5414</v>
      </c>
      <c r="BR91" s="29" t="s">
        <v>5415</v>
      </c>
      <c r="BS91" s="29" t="s">
        <v>5416</v>
      </c>
      <c r="BT91" s="29" t="s">
        <v>5417</v>
      </c>
      <c r="BU91" s="29" t="s">
        <v>5418</v>
      </c>
      <c r="BV91" s="29" t="s">
        <v>5419</v>
      </c>
      <c r="BW91" s="29" t="s">
        <v>5420</v>
      </c>
      <c r="BX91" s="71" t="s">
        <v>5300</v>
      </c>
      <c r="BY91" s="72" t="s">
        <v>5421</v>
      </c>
      <c r="BZ91" s="29" t="str">
        <f>IFERROR(__xludf.DUMMYFUNCTION("TEXTJOIN("", "", TRUE,
  IF(AND(AL91&gt;=9, AN91&gt;=8, AP91&gt;=7, AT91&gt;=8), ""Gold Standard"", """"),
  IF(OR(
      AV91&gt;=7.5,
      AND(AL91&gt;=7, AN91&gt;=7, AP91&gt;=6, AT91&gt;=8)
    ), ""BIFL Approved"", """"),
  IF(AN91&gt;=8.5, ""Repair Friendly"", """"),
  IF(OR(AP9"&amp;"1=10, REGEXMATCH(AU91, ""Lifetime Guarantee"")), ""Lifetime Warranty"", """"),
  IF(AT91&gt;=8.5, ""Crowd Favorite"", """"),
  IF(AR91&gt;=8, ""Eco Hero"", """"),
  IF(AND(AV91&gt;=10, AL91&gt;=8, AT91&gt;=8), ""Legacy Product"", """")
)"),"BIFL Approved, Repair Friendly, Crowd Favorite, Eco Hero")</f>
        <v>BIFL Approved, Repair Friendly, Crowd Favorite, Eco Hero</v>
      </c>
      <c r="CA91" s="29" t="s">
        <v>209</v>
      </c>
      <c r="CB91" s="29" t="s">
        <v>210</v>
      </c>
      <c r="CC91" s="44" t="s">
        <v>5422</v>
      </c>
      <c r="CD91" s="29" t="s">
        <v>5423</v>
      </c>
      <c r="CE91" s="30">
        <v>172.0</v>
      </c>
      <c r="CF91" s="29" t="s">
        <v>5424</v>
      </c>
      <c r="CG91" s="31" t="s">
        <v>5425</v>
      </c>
      <c r="CH91" s="30">
        <v>5796.0</v>
      </c>
      <c r="CI91" s="25" t="s">
        <v>5426</v>
      </c>
      <c r="CJ91" s="28"/>
      <c r="CK91" s="28"/>
    </row>
    <row r="92" ht="27.0" customHeight="1">
      <c r="A92" s="17" t="s">
        <v>5427</v>
      </c>
      <c r="B92" s="21" t="s">
        <v>5428</v>
      </c>
      <c r="C92" s="40" t="s">
        <v>5429</v>
      </c>
      <c r="D92" s="20" t="s">
        <v>5430</v>
      </c>
      <c r="E92" s="21" t="s">
        <v>5431</v>
      </c>
      <c r="F92" s="22" t="s">
        <v>90</v>
      </c>
      <c r="G92" s="22" t="s">
        <v>91</v>
      </c>
      <c r="H92" s="22" t="s">
        <v>92</v>
      </c>
      <c r="I92" s="28"/>
      <c r="J92" s="23"/>
      <c r="K92" s="20" t="s">
        <v>5432</v>
      </c>
      <c r="L92" s="25" t="s">
        <v>5433</v>
      </c>
      <c r="M92" s="25" t="s">
        <v>5434</v>
      </c>
      <c r="N92" s="25" t="s">
        <v>5435</v>
      </c>
      <c r="O92" s="25" t="s">
        <v>5436</v>
      </c>
      <c r="P92" s="25" t="s">
        <v>5437</v>
      </c>
      <c r="Q92" s="25" t="s">
        <v>5438</v>
      </c>
      <c r="R92" s="25" t="s">
        <v>5439</v>
      </c>
      <c r="S92" s="29" t="s">
        <v>5440</v>
      </c>
      <c r="T92" s="41">
        <v>339.0</v>
      </c>
      <c r="U92" s="42">
        <v>339.0</v>
      </c>
      <c r="V92" s="29">
        <v>4.2</v>
      </c>
      <c r="W92" s="30">
        <v>3085.0</v>
      </c>
      <c r="X92" s="29" t="s">
        <v>1945</v>
      </c>
      <c r="Y92" s="29" t="s">
        <v>165</v>
      </c>
      <c r="Z92" s="30" t="b">
        <v>0</v>
      </c>
      <c r="AA92" s="29" t="s">
        <v>5441</v>
      </c>
      <c r="AB92" s="29" t="s">
        <v>5442</v>
      </c>
      <c r="AC92" s="29" t="s">
        <v>5443</v>
      </c>
      <c r="AD92" s="28"/>
      <c r="AE92" s="29" t="s">
        <v>5444</v>
      </c>
      <c r="AF92" s="28"/>
      <c r="AG92" s="29" t="s">
        <v>4020</v>
      </c>
      <c r="AH92" s="29" t="s">
        <v>5445</v>
      </c>
      <c r="AI92" s="29" t="s">
        <v>5446</v>
      </c>
      <c r="AJ92" s="29" t="s">
        <v>5447</v>
      </c>
      <c r="AK92" s="31" t="s">
        <v>5448</v>
      </c>
      <c r="AL92" s="32">
        <v>8.5</v>
      </c>
      <c r="AM92" s="29" t="s">
        <v>5449</v>
      </c>
      <c r="AN92" s="32">
        <v>8.5</v>
      </c>
      <c r="AO92" s="29" t="s">
        <v>5450</v>
      </c>
      <c r="AP92" s="51">
        <v>8.5</v>
      </c>
      <c r="AQ92" s="29" t="s">
        <v>5451</v>
      </c>
      <c r="AR92" s="51">
        <v>5.0</v>
      </c>
      <c r="AS92" s="29" t="s">
        <v>5452</v>
      </c>
      <c r="AT92" s="51">
        <v>8.5</v>
      </c>
      <c r="AU92" s="29" t="s">
        <v>5453</v>
      </c>
      <c r="AV92" s="34">
        <f t="shared" si="1"/>
        <v>8.5</v>
      </c>
      <c r="AW92" s="43" t="s">
        <v>5454</v>
      </c>
      <c r="AX92" s="22" t="s">
        <v>5455</v>
      </c>
      <c r="AY92" s="29" t="s">
        <v>5456</v>
      </c>
      <c r="AZ92" s="29" t="s">
        <v>5457</v>
      </c>
      <c r="BA92" s="29" t="s">
        <v>5458</v>
      </c>
      <c r="BB92" s="29" t="s">
        <v>5459</v>
      </c>
      <c r="BC92" s="29" t="s">
        <v>5460</v>
      </c>
      <c r="BD92" s="29" t="s">
        <v>5461</v>
      </c>
      <c r="BE92" s="29" t="s">
        <v>5462</v>
      </c>
      <c r="BF92" s="29" t="s">
        <v>5463</v>
      </c>
      <c r="BG92" s="29" t="s">
        <v>5464</v>
      </c>
      <c r="BH92" s="29" t="s">
        <v>5465</v>
      </c>
      <c r="BI92" s="29" t="s">
        <v>5466</v>
      </c>
      <c r="BJ92" s="29" t="s">
        <v>5467</v>
      </c>
      <c r="BK92" s="29" t="s">
        <v>5468</v>
      </c>
      <c r="BL92" s="29" t="s">
        <v>5469</v>
      </c>
      <c r="BM92" s="29" t="s">
        <v>5470</v>
      </c>
      <c r="BN92" s="29" t="s">
        <v>5471</v>
      </c>
      <c r="BO92" s="29" t="s">
        <v>5472</v>
      </c>
      <c r="BP92" s="29" t="s">
        <v>5473</v>
      </c>
      <c r="BQ92" s="29" t="s">
        <v>5474</v>
      </c>
      <c r="BR92" s="29" t="s">
        <v>5475</v>
      </c>
      <c r="BS92" s="29" t="s">
        <v>5476</v>
      </c>
      <c r="BT92" s="29" t="s">
        <v>5477</v>
      </c>
      <c r="BU92" s="29" t="s">
        <v>5478</v>
      </c>
      <c r="BV92" s="29" t="s">
        <v>5479</v>
      </c>
      <c r="BW92" s="29" t="s">
        <v>5480</v>
      </c>
      <c r="BX92" s="71" t="s">
        <v>5481</v>
      </c>
      <c r="BY92" s="72" t="s">
        <v>5482</v>
      </c>
      <c r="BZ92" s="29" t="str">
        <f>IFERROR(__xludf.DUMMYFUNCTION("TEXTJOIN("", "", TRUE,
  IF(AND(AL92&gt;=9, AN92&gt;=8, AP92&gt;=7, AT92&gt;=8), ""Gold Standard"", """"),
  IF(OR(
      AV92&gt;=7.5,
      AND(AL92&gt;=7, AN92&gt;=7, AP92&gt;=6, AT92&gt;=8)
    ), ""BIFL Approved"", """"),
  IF(AN92&gt;=8.5, ""Repair Friendly"", """"),
  IF(OR(AP9"&amp;"2=10, REGEXMATCH(AU92, ""Lifetime Guarantee"")), ""Lifetime Warranty"", """"),
  IF(AT92&gt;=8.5, ""Crowd Favorite"", """"),
  IF(AR92&gt;=8, ""Eco Hero"", """"),
  IF(AND(AV92&gt;=10, AL92&gt;=8, AT92&gt;=8), ""Legacy Product"", """")
)"),"BIFL Approved, Repair Friendly, Crowd Favorite")</f>
        <v>BIFL Approved, Repair Friendly, Crowd Favorite</v>
      </c>
      <c r="CA92" s="29" t="s">
        <v>209</v>
      </c>
      <c r="CB92" s="29" t="s">
        <v>210</v>
      </c>
      <c r="CC92" s="44" t="s">
        <v>5483</v>
      </c>
      <c r="CD92" s="29" t="s">
        <v>5484</v>
      </c>
      <c r="CE92" s="30">
        <v>3085.0</v>
      </c>
      <c r="CF92" s="29" t="s">
        <v>5485</v>
      </c>
      <c r="CG92" s="31" t="s">
        <v>5486</v>
      </c>
      <c r="CH92" s="30">
        <v>5803.0</v>
      </c>
      <c r="CI92" s="25" t="s">
        <v>5487</v>
      </c>
      <c r="CJ92" s="28"/>
      <c r="CK92" s="28"/>
    </row>
    <row r="93" ht="27.0" customHeight="1">
      <c r="A93" s="73" t="s">
        <v>5488</v>
      </c>
      <c r="B93" s="21" t="s">
        <v>5489</v>
      </c>
      <c r="C93" s="20" t="s">
        <v>5490</v>
      </c>
      <c r="D93" s="20" t="s">
        <v>5491</v>
      </c>
      <c r="E93" s="21" t="s">
        <v>5492</v>
      </c>
      <c r="F93" s="22" t="s">
        <v>90</v>
      </c>
      <c r="G93" s="22" t="s">
        <v>91</v>
      </c>
      <c r="H93" s="22" t="s">
        <v>92</v>
      </c>
      <c r="I93" s="28"/>
      <c r="J93" s="23"/>
      <c r="K93" s="20" t="s">
        <v>5493</v>
      </c>
      <c r="L93" s="25" t="s">
        <v>5494</v>
      </c>
      <c r="M93" s="25" t="s">
        <v>5495</v>
      </c>
      <c r="N93" s="25" t="s">
        <v>5496</v>
      </c>
      <c r="O93" s="25" t="s">
        <v>5497</v>
      </c>
      <c r="P93" s="25" t="s">
        <v>5498</v>
      </c>
      <c r="Q93" s="25" t="s">
        <v>5499</v>
      </c>
      <c r="R93" s="25" t="s">
        <v>5500</v>
      </c>
      <c r="S93" s="29" t="s">
        <v>5501</v>
      </c>
      <c r="T93" s="41">
        <v>422.44</v>
      </c>
      <c r="U93" s="28"/>
      <c r="V93" s="29">
        <v>4.5</v>
      </c>
      <c r="W93" s="30">
        <v>939.0</v>
      </c>
      <c r="X93" s="29" t="s">
        <v>1526</v>
      </c>
      <c r="Y93" s="29" t="s">
        <v>1649</v>
      </c>
      <c r="Z93" s="30" t="b">
        <v>0</v>
      </c>
      <c r="AA93" s="29" t="s">
        <v>5441</v>
      </c>
      <c r="AB93" s="29" t="s">
        <v>5502</v>
      </c>
      <c r="AC93" s="29" t="s">
        <v>5503</v>
      </c>
      <c r="AD93" s="28"/>
      <c r="AE93" s="29" t="s">
        <v>5504</v>
      </c>
      <c r="AF93" s="28"/>
      <c r="AG93" s="29" t="s">
        <v>5505</v>
      </c>
      <c r="AH93" s="29" t="s">
        <v>5506</v>
      </c>
      <c r="AI93" s="29" t="s">
        <v>5507</v>
      </c>
      <c r="AJ93" s="29" t="s">
        <v>5508</v>
      </c>
      <c r="AK93" s="31" t="s">
        <v>5509</v>
      </c>
      <c r="AL93" s="32">
        <v>8.5</v>
      </c>
      <c r="AM93" s="29" t="s">
        <v>5510</v>
      </c>
      <c r="AN93" s="32">
        <v>8.5</v>
      </c>
      <c r="AO93" s="29" t="s">
        <v>5511</v>
      </c>
      <c r="AP93" s="51">
        <v>6.5</v>
      </c>
      <c r="AQ93" s="29" t="s">
        <v>5512</v>
      </c>
      <c r="AR93" s="51">
        <v>7.5</v>
      </c>
      <c r="AS93" s="29" t="s">
        <v>5513</v>
      </c>
      <c r="AT93" s="51">
        <v>8.5</v>
      </c>
      <c r="AU93" s="29" t="s">
        <v>5514</v>
      </c>
      <c r="AV93" s="34">
        <f t="shared" si="1"/>
        <v>8</v>
      </c>
      <c r="AW93" s="43" t="s">
        <v>5515</v>
      </c>
      <c r="AX93" s="22" t="s">
        <v>5516</v>
      </c>
      <c r="AY93" s="29" t="s">
        <v>5517</v>
      </c>
      <c r="AZ93" s="29" t="s">
        <v>5518</v>
      </c>
      <c r="BA93" s="29" t="s">
        <v>5519</v>
      </c>
      <c r="BB93" s="29" t="s">
        <v>5520</v>
      </c>
      <c r="BC93" s="22" t="s">
        <v>5521</v>
      </c>
      <c r="BD93" s="29" t="s">
        <v>5522</v>
      </c>
      <c r="BE93" s="29" t="s">
        <v>5523</v>
      </c>
      <c r="BF93" s="29" t="s">
        <v>5524</v>
      </c>
      <c r="BG93" s="29" t="s">
        <v>5525</v>
      </c>
      <c r="BH93" s="29" t="s">
        <v>5526</v>
      </c>
      <c r="BI93" s="29" t="s">
        <v>5527</v>
      </c>
      <c r="BJ93" s="29" t="s">
        <v>5528</v>
      </c>
      <c r="BK93" s="29" t="s">
        <v>5529</v>
      </c>
      <c r="BL93" s="29" t="s">
        <v>5530</v>
      </c>
      <c r="BM93" s="29" t="s">
        <v>5531</v>
      </c>
      <c r="BN93" s="29" t="s">
        <v>5532</v>
      </c>
      <c r="BO93" s="29" t="s">
        <v>5533</v>
      </c>
      <c r="BP93" s="29" t="s">
        <v>5534</v>
      </c>
      <c r="BQ93" s="29" t="s">
        <v>5535</v>
      </c>
      <c r="BR93" s="29" t="s">
        <v>5536</v>
      </c>
      <c r="BS93" s="29" t="s">
        <v>5537</v>
      </c>
      <c r="BT93" s="29" t="s">
        <v>5538</v>
      </c>
      <c r="BU93" s="29" t="s">
        <v>5539</v>
      </c>
      <c r="BV93" s="29" t="s">
        <v>5540</v>
      </c>
      <c r="BW93" s="29" t="s">
        <v>5541</v>
      </c>
      <c r="BX93" s="80" t="s">
        <v>144</v>
      </c>
      <c r="BY93" s="81" t="s">
        <v>5542</v>
      </c>
      <c r="BZ93" s="29" t="str">
        <f>IFERROR(__xludf.DUMMYFUNCTION("TEXTJOIN("", "", TRUE,
  IF(AND(AL93&gt;=9, AN93&gt;=8, AP93&gt;=7, AT93&gt;=8), ""Gold Standard"", """"),
  IF(OR(
      AV93&gt;=7.5,
      AND(AL93&gt;=7, AN93&gt;=7, AP93&gt;=6, AT93&gt;=8)
    ), ""BIFL Approved"", """"),
  IF(AN93&gt;=8.5, ""Repair Friendly"", """"),
  IF(OR(AP9"&amp;"3=10, REGEXMATCH(AU93, ""Lifetime Guarantee"")), ""Lifetime Warranty"", """"),
  IF(AT93&gt;=8.5, ""Crowd Favorite"", """"),
  IF(AR93&gt;=8, ""Eco Hero"", """"),
  IF(AND(AV93&gt;=10, AL93&gt;=8, AT93&gt;=8), ""Legacy Product"", """")
)"),"BIFL Approved, Repair Friendly, Crowd Favorite")</f>
        <v>BIFL Approved, Repair Friendly, Crowd Favorite</v>
      </c>
      <c r="CA93" s="29" t="s">
        <v>209</v>
      </c>
      <c r="CB93" s="29" t="s">
        <v>210</v>
      </c>
      <c r="CC93" s="44" t="s">
        <v>5543</v>
      </c>
      <c r="CD93" s="29" t="s">
        <v>5544</v>
      </c>
      <c r="CE93" s="30">
        <v>939.0</v>
      </c>
      <c r="CF93" s="29" t="s">
        <v>5545</v>
      </c>
      <c r="CG93" s="31" t="s">
        <v>5546</v>
      </c>
      <c r="CH93" s="30">
        <v>5814.0</v>
      </c>
      <c r="CI93" s="25" t="s">
        <v>5547</v>
      </c>
      <c r="CJ93" s="28"/>
      <c r="CK93" s="28"/>
    </row>
    <row r="94" ht="27.0" customHeight="1">
      <c r="A94" s="73" t="s">
        <v>5548</v>
      </c>
      <c r="B94" s="21" t="s">
        <v>5549</v>
      </c>
      <c r="C94" s="20" t="s">
        <v>5550</v>
      </c>
      <c r="D94" s="20" t="s">
        <v>5551</v>
      </c>
      <c r="E94" s="21" t="s">
        <v>5552</v>
      </c>
      <c r="F94" s="22" t="s">
        <v>90</v>
      </c>
      <c r="G94" s="22" t="s">
        <v>91</v>
      </c>
      <c r="H94" s="22" t="s">
        <v>92</v>
      </c>
      <c r="I94" s="28"/>
      <c r="J94" s="23"/>
      <c r="K94" s="20" t="s">
        <v>5553</v>
      </c>
      <c r="L94" s="25" t="s">
        <v>5554</v>
      </c>
      <c r="M94" s="25" t="s">
        <v>5555</v>
      </c>
      <c r="N94" s="25" t="s">
        <v>5556</v>
      </c>
      <c r="O94" s="25" t="s">
        <v>5557</v>
      </c>
      <c r="P94" s="25" t="s">
        <v>5558</v>
      </c>
      <c r="Q94" s="25" t="s">
        <v>5559</v>
      </c>
      <c r="R94" s="25" t="s">
        <v>5560</v>
      </c>
      <c r="S94" s="29" t="s">
        <v>5561</v>
      </c>
      <c r="T94" s="41">
        <v>226.0</v>
      </c>
      <c r="U94" s="42">
        <v>301.0</v>
      </c>
      <c r="V94" s="29">
        <v>4.7</v>
      </c>
      <c r="W94" s="30">
        <v>11909.0</v>
      </c>
      <c r="X94" s="29" t="s">
        <v>164</v>
      </c>
      <c r="Y94" s="29" t="s">
        <v>165</v>
      </c>
      <c r="Z94" s="30" t="b">
        <v>0</v>
      </c>
      <c r="AA94" s="29" t="s">
        <v>5562</v>
      </c>
      <c r="AB94" s="29" t="s">
        <v>5563</v>
      </c>
      <c r="AC94" s="29" t="s">
        <v>5564</v>
      </c>
      <c r="AD94" s="29" t="s">
        <v>292</v>
      </c>
      <c r="AE94" s="29" t="s">
        <v>5565</v>
      </c>
      <c r="AF94" s="28"/>
      <c r="AG94" s="29" t="s">
        <v>5566</v>
      </c>
      <c r="AH94" s="29" t="s">
        <v>5567</v>
      </c>
      <c r="AI94" s="29" t="s">
        <v>5568</v>
      </c>
      <c r="AJ94" s="29" t="s">
        <v>5569</v>
      </c>
      <c r="AK94" s="31" t="s">
        <v>5570</v>
      </c>
      <c r="AL94" s="32">
        <v>9.0</v>
      </c>
      <c r="AM94" s="29" t="s">
        <v>5571</v>
      </c>
      <c r="AN94" s="32">
        <v>3.5</v>
      </c>
      <c r="AO94" s="29" t="s">
        <v>5572</v>
      </c>
      <c r="AP94" s="51">
        <v>5.0</v>
      </c>
      <c r="AQ94" s="29" t="s">
        <v>5573</v>
      </c>
      <c r="AR94" s="51">
        <v>5.0</v>
      </c>
      <c r="AS94" s="29" t="s">
        <v>5574</v>
      </c>
      <c r="AT94" s="51">
        <v>9.0</v>
      </c>
      <c r="AU94" s="29" t="s">
        <v>5575</v>
      </c>
      <c r="AV94" s="34">
        <f t="shared" si="1"/>
        <v>7</v>
      </c>
      <c r="AW94" s="43" t="s">
        <v>5576</v>
      </c>
      <c r="AX94" s="22" t="s">
        <v>5577</v>
      </c>
      <c r="AY94" s="29" t="s">
        <v>5578</v>
      </c>
      <c r="AZ94" s="29" t="s">
        <v>5579</v>
      </c>
      <c r="BA94" s="29" t="s">
        <v>5580</v>
      </c>
      <c r="BB94" s="29" t="s">
        <v>5581</v>
      </c>
      <c r="BC94" s="29" t="s">
        <v>5582</v>
      </c>
      <c r="BD94" s="29" t="s">
        <v>5583</v>
      </c>
      <c r="BE94" s="29" t="s">
        <v>5584</v>
      </c>
      <c r="BF94" s="29" t="s">
        <v>5585</v>
      </c>
      <c r="BG94" s="29" t="s">
        <v>5586</v>
      </c>
      <c r="BH94" s="29" t="s">
        <v>5587</v>
      </c>
      <c r="BI94" s="29" t="s">
        <v>5588</v>
      </c>
      <c r="BJ94" s="29" t="s">
        <v>5589</v>
      </c>
      <c r="BK94" s="29" t="s">
        <v>5590</v>
      </c>
      <c r="BL94" s="29" t="s">
        <v>5591</v>
      </c>
      <c r="BM94" s="29" t="s">
        <v>5592</v>
      </c>
      <c r="BN94" s="29" t="s">
        <v>5593</v>
      </c>
      <c r="BO94" s="29" t="s">
        <v>5594</v>
      </c>
      <c r="BP94" s="29" t="s">
        <v>5595</v>
      </c>
      <c r="BQ94" s="29" t="s">
        <v>5596</v>
      </c>
      <c r="BR94" s="29" t="s">
        <v>5597</v>
      </c>
      <c r="BS94" s="29" t="s">
        <v>5598</v>
      </c>
      <c r="BT94" s="29" t="s">
        <v>5599</v>
      </c>
      <c r="BU94" s="29" t="s">
        <v>5600</v>
      </c>
      <c r="BV94" s="29" t="s">
        <v>390</v>
      </c>
      <c r="BW94" s="29" t="s">
        <v>5601</v>
      </c>
      <c r="BX94" s="71" t="s">
        <v>4057</v>
      </c>
      <c r="BY94" s="72" t="s">
        <v>5602</v>
      </c>
      <c r="BZ94" s="29" t="str">
        <f>IFERROR(__xludf.DUMMYFUNCTION("TEXTJOIN("", "", TRUE,
  IF(AND(AL94&gt;=9, AN94&gt;=8, AP94&gt;=7, AT94&gt;=8), ""Gold Standard"", """"),
  IF(OR(
      AV94&gt;=7.5,
      AND(AL94&gt;=7, AN94&gt;=7, AP94&gt;=6, AT94&gt;=8)
    ), ""BIFL Approved"", """"),
  IF(AN94&gt;=8.5, ""Repair Friendly"", """"),
  IF(OR(AP9"&amp;"4=10, REGEXMATCH(AU94, ""Lifetime Guarantee"")), ""Lifetime Warranty"", """"),
  IF(AT94&gt;=8.5, ""Crowd Favorite"", """"),
  IF(AR94&gt;=8, ""Eco Hero"", """"),
  IF(AND(AV94&gt;=10, AL94&gt;=8, AT94&gt;=8), ""Legacy Product"", """")
)"),"Crowd Favorite")</f>
        <v>Crowd Favorite</v>
      </c>
      <c r="CA94" s="29" t="s">
        <v>209</v>
      </c>
      <c r="CB94" s="29" t="s">
        <v>210</v>
      </c>
      <c r="CC94" s="44" t="s">
        <v>5603</v>
      </c>
      <c r="CD94" s="29" t="s">
        <v>5604</v>
      </c>
      <c r="CE94" s="30">
        <v>11909.0</v>
      </c>
      <c r="CF94" s="29" t="s">
        <v>5605</v>
      </c>
      <c r="CG94" s="31" t="s">
        <v>5606</v>
      </c>
      <c r="CH94" s="30">
        <v>5820.0</v>
      </c>
      <c r="CI94" s="25" t="s">
        <v>5607</v>
      </c>
      <c r="CJ94" s="28"/>
      <c r="CK94" s="28"/>
    </row>
    <row r="95" ht="27.0" customHeight="1">
      <c r="A95" s="17" t="s">
        <v>5062</v>
      </c>
      <c r="B95" s="21" t="s">
        <v>5608</v>
      </c>
      <c r="C95" s="20" t="s">
        <v>5609</v>
      </c>
      <c r="D95" s="20" t="s">
        <v>5610</v>
      </c>
      <c r="E95" s="21" t="s">
        <v>5611</v>
      </c>
      <c r="F95" s="22" t="s">
        <v>90</v>
      </c>
      <c r="G95" s="22" t="s">
        <v>91</v>
      </c>
      <c r="H95" s="22" t="s">
        <v>92</v>
      </c>
      <c r="I95" s="28"/>
      <c r="J95" s="23"/>
      <c r="K95" s="20" t="s">
        <v>5612</v>
      </c>
      <c r="L95" s="25" t="s">
        <v>5613</v>
      </c>
      <c r="M95" s="25" t="s">
        <v>5614</v>
      </c>
      <c r="N95" s="25" t="s">
        <v>5615</v>
      </c>
      <c r="O95" s="25" t="s">
        <v>5071</v>
      </c>
      <c r="P95" s="25" t="s">
        <v>5616</v>
      </c>
      <c r="Q95" s="25" t="s">
        <v>5617</v>
      </c>
      <c r="R95" s="25" t="s">
        <v>5618</v>
      </c>
      <c r="S95" s="29" t="s">
        <v>5619</v>
      </c>
      <c r="T95" s="41">
        <v>119.95</v>
      </c>
      <c r="U95" s="42">
        <v>119.95</v>
      </c>
      <c r="V95" s="29">
        <v>4.4</v>
      </c>
      <c r="W95" s="30">
        <v>1831.0</v>
      </c>
      <c r="X95" s="29" t="s">
        <v>350</v>
      </c>
      <c r="Y95" s="29" t="s">
        <v>165</v>
      </c>
      <c r="Z95" s="30" t="b">
        <v>0</v>
      </c>
      <c r="AA95" s="29" t="s">
        <v>5620</v>
      </c>
      <c r="AB95" s="29" t="s">
        <v>5621</v>
      </c>
      <c r="AC95" s="29" t="s">
        <v>5622</v>
      </c>
      <c r="AD95" s="29" t="s">
        <v>292</v>
      </c>
      <c r="AE95" s="29" t="s">
        <v>5623</v>
      </c>
      <c r="AF95" s="28"/>
      <c r="AG95" s="29" t="s">
        <v>5624</v>
      </c>
      <c r="AH95" s="29" t="s">
        <v>5625</v>
      </c>
      <c r="AI95" s="29" t="s">
        <v>5626</v>
      </c>
      <c r="AJ95" s="29" t="s">
        <v>5627</v>
      </c>
      <c r="AK95" s="31" t="s">
        <v>5628</v>
      </c>
      <c r="AL95" s="32">
        <v>6.5</v>
      </c>
      <c r="AM95" s="29" t="s">
        <v>5629</v>
      </c>
      <c r="AN95" s="32">
        <v>3.0</v>
      </c>
      <c r="AO95" s="29" t="s">
        <v>5630</v>
      </c>
      <c r="AP95" s="51">
        <v>8.5</v>
      </c>
      <c r="AQ95" s="29" t="s">
        <v>5631</v>
      </c>
      <c r="AR95" s="51">
        <v>5.0</v>
      </c>
      <c r="AS95" s="29" t="s">
        <v>5632</v>
      </c>
      <c r="AT95" s="51">
        <v>7.0</v>
      </c>
      <c r="AU95" s="29" t="s">
        <v>5633</v>
      </c>
      <c r="AV95" s="34">
        <f t="shared" si="1"/>
        <v>6.5</v>
      </c>
      <c r="AW95" s="43" t="s">
        <v>5634</v>
      </c>
      <c r="AX95" s="22" t="s">
        <v>5635</v>
      </c>
      <c r="AY95" s="29" t="s">
        <v>5636</v>
      </c>
      <c r="AZ95" s="29" t="s">
        <v>5637</v>
      </c>
      <c r="BA95" s="29" t="s">
        <v>5638</v>
      </c>
      <c r="BB95" s="29" t="s">
        <v>5639</v>
      </c>
      <c r="BC95" s="29" t="s">
        <v>5640</v>
      </c>
      <c r="BD95" s="29" t="s">
        <v>5641</v>
      </c>
      <c r="BE95" s="29" t="s">
        <v>5642</v>
      </c>
      <c r="BF95" s="29" t="s">
        <v>5643</v>
      </c>
      <c r="BG95" s="29" t="s">
        <v>5644</v>
      </c>
      <c r="BH95" s="29" t="s">
        <v>5645</v>
      </c>
      <c r="BI95" s="29" t="s">
        <v>5646</v>
      </c>
      <c r="BJ95" s="29" t="s">
        <v>5647</v>
      </c>
      <c r="BK95" s="29" t="s">
        <v>5648</v>
      </c>
      <c r="BL95" s="29" t="s">
        <v>5649</v>
      </c>
      <c r="BM95" s="29" t="s">
        <v>5650</v>
      </c>
      <c r="BN95" s="29" t="s">
        <v>5651</v>
      </c>
      <c r="BO95" s="29" t="s">
        <v>5652</v>
      </c>
      <c r="BP95" s="29" t="s">
        <v>5653</v>
      </c>
      <c r="BQ95" s="29" t="s">
        <v>5654</v>
      </c>
      <c r="BR95" s="29" t="s">
        <v>666</v>
      </c>
      <c r="BS95" s="29" t="s">
        <v>5655</v>
      </c>
      <c r="BT95" s="29" t="s">
        <v>5656</v>
      </c>
      <c r="BU95" s="29" t="s">
        <v>5657</v>
      </c>
      <c r="BV95" s="29" t="s">
        <v>5658</v>
      </c>
      <c r="BW95" s="29" t="s">
        <v>5659</v>
      </c>
      <c r="BX95" s="71" t="s">
        <v>331</v>
      </c>
      <c r="BY95" s="72" t="s">
        <v>5660</v>
      </c>
      <c r="BZ95" s="29" t="str">
        <f>IFERROR(__xludf.DUMMYFUNCTION("TEXTJOIN("", "", TRUE,
  IF(AND(AL95&gt;=9, AN95&gt;=8, AP95&gt;=7, AT95&gt;=8), ""Gold Standard"", """"),
  IF(OR(
      AV95&gt;=7.5,
      AND(AL95&gt;=7, AN95&gt;=7, AP95&gt;=6, AT95&gt;=8)
    ), ""BIFL Approved"", """"),
  IF(AN95&gt;=8.5, ""Repair Friendly"", """"),
  IF(OR(AP9"&amp;"5=10, REGEXMATCH(AU95, ""Lifetime Guarantee"")), ""Lifetime Warranty"", """"),
  IF(AT95&gt;=8.5, ""Crowd Favorite"", """"),
  IF(AR95&gt;=8, ""Eco Hero"", """"),
  IF(AND(AV95&gt;=10, AL95&gt;=8, AT95&gt;=8), ""Legacy Product"", """")
)"),"")</f>
        <v/>
      </c>
      <c r="CA95" s="29" t="s">
        <v>209</v>
      </c>
      <c r="CB95" s="29" t="s">
        <v>210</v>
      </c>
      <c r="CC95" s="44" t="s">
        <v>5661</v>
      </c>
      <c r="CD95" s="29" t="s">
        <v>5662</v>
      </c>
      <c r="CE95" s="30">
        <v>1831.0</v>
      </c>
      <c r="CF95" s="29" t="s">
        <v>5663</v>
      </c>
      <c r="CG95" s="31" t="s">
        <v>5664</v>
      </c>
      <c r="CH95" s="30">
        <v>5828.0</v>
      </c>
      <c r="CI95" s="25" t="s">
        <v>5665</v>
      </c>
      <c r="CJ95" s="28"/>
      <c r="CK95" s="28"/>
    </row>
    <row r="96" ht="27.0" customHeight="1">
      <c r="A96" s="17" t="s">
        <v>5666</v>
      </c>
      <c r="B96" s="21" t="s">
        <v>5667</v>
      </c>
      <c r="C96" s="20" t="s">
        <v>5668</v>
      </c>
      <c r="D96" s="20" t="s">
        <v>5669</v>
      </c>
      <c r="E96" s="21" t="s">
        <v>5670</v>
      </c>
      <c r="F96" s="22" t="s">
        <v>90</v>
      </c>
      <c r="G96" s="22" t="s">
        <v>91</v>
      </c>
      <c r="H96" s="22" t="s">
        <v>92</v>
      </c>
      <c r="I96" s="28"/>
      <c r="J96" s="23"/>
      <c r="K96" s="20" t="s">
        <v>5671</v>
      </c>
      <c r="L96" s="25" t="s">
        <v>5672</v>
      </c>
      <c r="M96" s="25" t="s">
        <v>5673</v>
      </c>
      <c r="N96" s="25" t="s">
        <v>5674</v>
      </c>
      <c r="O96" s="25" t="s">
        <v>5675</v>
      </c>
      <c r="P96" s="25" t="s">
        <v>5676</v>
      </c>
      <c r="Q96" s="25" t="s">
        <v>5677</v>
      </c>
      <c r="R96" s="25" t="s">
        <v>5678</v>
      </c>
      <c r="S96" s="29" t="s">
        <v>5679</v>
      </c>
      <c r="T96" s="41">
        <v>149.28</v>
      </c>
      <c r="U96" s="42">
        <v>236.0</v>
      </c>
      <c r="V96" s="29">
        <v>4.1</v>
      </c>
      <c r="W96" s="30">
        <v>195.0</v>
      </c>
      <c r="X96" s="28"/>
      <c r="Y96" s="29" t="s">
        <v>5680</v>
      </c>
      <c r="Z96" s="30" t="b">
        <v>0</v>
      </c>
      <c r="AA96" s="29" t="s">
        <v>5681</v>
      </c>
      <c r="AB96" s="29" t="s">
        <v>5682</v>
      </c>
      <c r="AC96" s="29" t="s">
        <v>5683</v>
      </c>
      <c r="AD96" s="29" t="s">
        <v>694</v>
      </c>
      <c r="AE96" s="29" t="s">
        <v>5684</v>
      </c>
      <c r="AF96" s="28"/>
      <c r="AG96" s="29" t="s">
        <v>5685</v>
      </c>
      <c r="AH96" s="29" t="s">
        <v>5686</v>
      </c>
      <c r="AI96" s="29" t="s">
        <v>5687</v>
      </c>
      <c r="AJ96" s="29" t="s">
        <v>5688</v>
      </c>
      <c r="AK96" s="31" t="s">
        <v>5689</v>
      </c>
      <c r="AL96" s="32">
        <v>5.5</v>
      </c>
      <c r="AM96" s="29" t="s">
        <v>5690</v>
      </c>
      <c r="AN96" s="32">
        <v>2.0</v>
      </c>
      <c r="AO96" s="29" t="s">
        <v>5691</v>
      </c>
      <c r="AP96" s="51">
        <v>8.5</v>
      </c>
      <c r="AQ96" s="29" t="s">
        <v>5692</v>
      </c>
      <c r="AR96" s="51">
        <v>5.0</v>
      </c>
      <c r="AS96" s="29" t="s">
        <v>5693</v>
      </c>
      <c r="AT96" s="51">
        <v>5.5</v>
      </c>
      <c r="AU96" s="29" t="s">
        <v>5694</v>
      </c>
      <c r="AV96" s="34">
        <f t="shared" si="1"/>
        <v>5.5</v>
      </c>
      <c r="AW96" s="43" t="s">
        <v>5695</v>
      </c>
      <c r="AX96" s="22" t="s">
        <v>5696</v>
      </c>
      <c r="AY96" s="29" t="s">
        <v>5697</v>
      </c>
      <c r="AZ96" s="29" t="s">
        <v>5698</v>
      </c>
      <c r="BA96" s="29" t="s">
        <v>5699</v>
      </c>
      <c r="BB96" s="29" t="s">
        <v>5700</v>
      </c>
      <c r="BC96" s="29" t="s">
        <v>5701</v>
      </c>
      <c r="BD96" s="29" t="s">
        <v>5702</v>
      </c>
      <c r="BE96" s="29" t="s">
        <v>5703</v>
      </c>
      <c r="BF96" s="29" t="s">
        <v>5704</v>
      </c>
      <c r="BG96" s="29" t="s">
        <v>5705</v>
      </c>
      <c r="BH96" s="29" t="s">
        <v>5706</v>
      </c>
      <c r="BI96" s="29" t="s">
        <v>5707</v>
      </c>
      <c r="BJ96" s="29" t="s">
        <v>5708</v>
      </c>
      <c r="BK96" s="29" t="s">
        <v>5709</v>
      </c>
      <c r="BL96" s="29" t="s">
        <v>5710</v>
      </c>
      <c r="BM96" s="29" t="s">
        <v>5711</v>
      </c>
      <c r="BN96" s="29" t="s">
        <v>5712</v>
      </c>
      <c r="BO96" s="29" t="s">
        <v>5713</v>
      </c>
      <c r="BP96" s="29" t="s">
        <v>5714</v>
      </c>
      <c r="BQ96" s="29" t="s">
        <v>5715</v>
      </c>
      <c r="BR96" s="29" t="s">
        <v>727</v>
      </c>
      <c r="BS96" s="29" t="s">
        <v>5716</v>
      </c>
      <c r="BT96" s="29" t="s">
        <v>5717</v>
      </c>
      <c r="BU96" s="29" t="s">
        <v>5718</v>
      </c>
      <c r="BV96" s="29" t="s">
        <v>5719</v>
      </c>
      <c r="BW96" s="29" t="s">
        <v>5720</v>
      </c>
      <c r="BX96" s="71" t="s">
        <v>791</v>
      </c>
      <c r="BY96" s="72" t="s">
        <v>5721</v>
      </c>
      <c r="BZ96" s="29" t="str">
        <f>IFERROR(__xludf.DUMMYFUNCTION("TEXTJOIN("", "", TRUE,
  IF(AND(AL96&gt;=9, AN96&gt;=8, AP96&gt;=7, AT96&gt;=8), ""Gold Standard"", """"),
  IF(OR(
      AV96&gt;=7.5,
      AND(AL96&gt;=7, AN96&gt;=7, AP96&gt;=6, AT96&gt;=8)
    ), ""BIFL Approved"", """"),
  IF(AN96&gt;=8.5, ""Repair Friendly"", """"),
  IF(OR(AP9"&amp;"6=10, REGEXMATCH(AU96, ""Lifetime Guarantee"")), ""Lifetime Warranty"", """"),
  IF(AT96&gt;=8.5, ""Crowd Favorite"", """"),
  IF(AR96&gt;=8, ""Eco Hero"", """"),
  IF(AND(AV96&gt;=10, AL96&gt;=8, AT96&gt;=8), ""Legacy Product"", """")
)"),"")</f>
        <v/>
      </c>
      <c r="CA96" s="29" t="s">
        <v>209</v>
      </c>
      <c r="CB96" s="29" t="s">
        <v>498</v>
      </c>
      <c r="CC96" s="44" t="s">
        <v>5722</v>
      </c>
      <c r="CD96" s="29" t="s">
        <v>5723</v>
      </c>
      <c r="CE96" s="30">
        <v>195.0</v>
      </c>
      <c r="CF96" s="29" t="s">
        <v>5724</v>
      </c>
      <c r="CG96" s="31" t="s">
        <v>5725</v>
      </c>
      <c r="CH96" s="30">
        <v>5836.0</v>
      </c>
      <c r="CI96" s="25" t="s">
        <v>5726</v>
      </c>
      <c r="CJ96" s="28"/>
      <c r="CK96" s="28"/>
    </row>
    <row r="97" ht="27.0" customHeight="1">
      <c r="A97" s="17" t="s">
        <v>5548</v>
      </c>
      <c r="B97" s="21" t="s">
        <v>5727</v>
      </c>
      <c r="C97" s="20" t="s">
        <v>5728</v>
      </c>
      <c r="D97" s="20" t="s">
        <v>5729</v>
      </c>
      <c r="E97" s="21" t="s">
        <v>5730</v>
      </c>
      <c r="F97" s="22" t="s">
        <v>90</v>
      </c>
      <c r="G97" s="22" t="s">
        <v>91</v>
      </c>
      <c r="H97" s="22" t="s">
        <v>92</v>
      </c>
      <c r="I97" s="28"/>
      <c r="J97" s="23"/>
      <c r="K97" s="20" t="s">
        <v>5731</v>
      </c>
      <c r="L97" s="25" t="s">
        <v>5732</v>
      </c>
      <c r="M97" s="25" t="s">
        <v>5733</v>
      </c>
      <c r="N97" s="25" t="s">
        <v>5734</v>
      </c>
      <c r="O97" s="25" t="s">
        <v>5557</v>
      </c>
      <c r="P97" s="25" t="s">
        <v>5735</v>
      </c>
      <c r="Q97" s="25" t="s">
        <v>5736</v>
      </c>
      <c r="R97" s="25" t="s">
        <v>5737</v>
      </c>
      <c r="S97" s="29" t="s">
        <v>5738</v>
      </c>
      <c r="T97" s="41">
        <v>248.67</v>
      </c>
      <c r="U97" s="28"/>
      <c r="V97" s="29">
        <v>4.6</v>
      </c>
      <c r="W97" s="30">
        <v>2228.0</v>
      </c>
      <c r="X97" s="29" t="s">
        <v>691</v>
      </c>
      <c r="Y97" s="29" t="s">
        <v>165</v>
      </c>
      <c r="Z97" s="30" t="b">
        <v>0</v>
      </c>
      <c r="AA97" s="29" t="s">
        <v>5739</v>
      </c>
      <c r="AB97" s="29" t="s">
        <v>5740</v>
      </c>
      <c r="AC97" s="29" t="s">
        <v>5741</v>
      </c>
      <c r="AD97" s="28"/>
      <c r="AE97" s="29" t="s">
        <v>5742</v>
      </c>
      <c r="AF97" s="28"/>
      <c r="AG97" s="29" t="s">
        <v>5743</v>
      </c>
      <c r="AH97" s="29" t="s">
        <v>5744</v>
      </c>
      <c r="AI97" s="29" t="s">
        <v>5745</v>
      </c>
      <c r="AJ97" s="29" t="s">
        <v>5746</v>
      </c>
      <c r="AK97" s="31" t="s">
        <v>5747</v>
      </c>
      <c r="AL97" s="32">
        <v>7.5</v>
      </c>
      <c r="AM97" s="29" t="s">
        <v>5748</v>
      </c>
      <c r="AN97" s="32">
        <v>6.0</v>
      </c>
      <c r="AO97" s="29" t="s">
        <v>5749</v>
      </c>
      <c r="AP97" s="51">
        <v>5.0</v>
      </c>
      <c r="AQ97" s="29" t="s">
        <v>5750</v>
      </c>
      <c r="AR97" s="51">
        <v>7.5</v>
      </c>
      <c r="AS97" s="29" t="s">
        <v>5751</v>
      </c>
      <c r="AT97" s="51">
        <v>7.5</v>
      </c>
      <c r="AU97" s="29" t="s">
        <v>5752</v>
      </c>
      <c r="AV97" s="34">
        <f t="shared" si="1"/>
        <v>6.5</v>
      </c>
      <c r="AW97" s="43" t="s">
        <v>5753</v>
      </c>
      <c r="AX97" s="22" t="s">
        <v>5754</v>
      </c>
      <c r="AY97" s="29" t="s">
        <v>5755</v>
      </c>
      <c r="AZ97" s="29" t="s">
        <v>5756</v>
      </c>
      <c r="BA97" s="29" t="s">
        <v>5757</v>
      </c>
      <c r="BB97" s="29" t="s">
        <v>5758</v>
      </c>
      <c r="BC97" s="29" t="s">
        <v>5759</v>
      </c>
      <c r="BD97" s="29" t="s">
        <v>5760</v>
      </c>
      <c r="BE97" s="29" t="s">
        <v>5761</v>
      </c>
      <c r="BF97" s="29" t="s">
        <v>5762</v>
      </c>
      <c r="BG97" s="29" t="s">
        <v>5763</v>
      </c>
      <c r="BH97" s="29" t="s">
        <v>5764</v>
      </c>
      <c r="BI97" s="29" t="s">
        <v>5765</v>
      </c>
      <c r="BJ97" s="29" t="s">
        <v>5766</v>
      </c>
      <c r="BK97" s="29" t="s">
        <v>5767</v>
      </c>
      <c r="BL97" s="29" t="s">
        <v>5768</v>
      </c>
      <c r="BM97" s="29" t="s">
        <v>5769</v>
      </c>
      <c r="BN97" s="29" t="s">
        <v>5770</v>
      </c>
      <c r="BO97" s="29" t="s">
        <v>5771</v>
      </c>
      <c r="BP97" s="29" t="s">
        <v>5772</v>
      </c>
      <c r="BQ97" s="29" t="s">
        <v>5773</v>
      </c>
      <c r="BR97" s="29" t="s">
        <v>5774</v>
      </c>
      <c r="BS97" s="29" t="s">
        <v>5775</v>
      </c>
      <c r="BT97" s="29" t="s">
        <v>5776</v>
      </c>
      <c r="BU97" s="29" t="s">
        <v>5777</v>
      </c>
      <c r="BV97" s="29" t="s">
        <v>435</v>
      </c>
      <c r="BW97" s="29" t="s">
        <v>5778</v>
      </c>
      <c r="BX97" s="71" t="s">
        <v>4057</v>
      </c>
      <c r="BY97" s="72" t="s">
        <v>5779</v>
      </c>
      <c r="BZ97" s="29" t="str">
        <f>IFERROR(__xludf.DUMMYFUNCTION("TEXTJOIN("", "", TRUE,
  IF(AND(AL97&gt;=9, AN97&gt;=8, AP97&gt;=7, AT97&gt;=8), ""Gold Standard"", """"),
  IF(OR(
      AV97&gt;=7.5,
      AND(AL97&gt;=7, AN97&gt;=7, AP97&gt;=6, AT97&gt;=8)
    ), ""BIFL Approved"", """"),
  IF(AN97&gt;=8.5, ""Repair Friendly"", """"),
  IF(OR(AP9"&amp;"7=10, REGEXMATCH(AU97, ""Lifetime Guarantee"")), ""Lifetime Warranty"", """"),
  IF(AT97&gt;=8.5, ""Crowd Favorite"", """"),
  IF(AR97&gt;=8, ""Eco Hero"", """"),
  IF(AND(AV97&gt;=10, AL97&gt;=8, AT97&gt;=8), ""Legacy Product"", """")
)"),"")</f>
        <v/>
      </c>
      <c r="CA97" s="29" t="s">
        <v>209</v>
      </c>
      <c r="CB97" s="29" t="s">
        <v>210</v>
      </c>
      <c r="CC97" s="44" t="s">
        <v>5780</v>
      </c>
      <c r="CD97" s="29" t="s">
        <v>5781</v>
      </c>
      <c r="CE97" s="30">
        <v>2228.0</v>
      </c>
      <c r="CF97" s="29" t="s">
        <v>5782</v>
      </c>
      <c r="CG97" s="31" t="s">
        <v>5783</v>
      </c>
      <c r="CH97" s="30">
        <v>5845.0</v>
      </c>
      <c r="CI97" s="25" t="s">
        <v>5784</v>
      </c>
      <c r="CJ97" s="28"/>
      <c r="CK97" s="28"/>
    </row>
    <row r="98" ht="27.0" customHeight="1">
      <c r="A98" s="73" t="s">
        <v>5785</v>
      </c>
      <c r="B98" s="21" t="s">
        <v>5786</v>
      </c>
      <c r="C98" s="20" t="s">
        <v>5787</v>
      </c>
      <c r="D98" s="20" t="s">
        <v>5788</v>
      </c>
      <c r="E98" s="21" t="s">
        <v>5789</v>
      </c>
      <c r="F98" s="22" t="s">
        <v>90</v>
      </c>
      <c r="G98" s="22" t="s">
        <v>91</v>
      </c>
      <c r="H98" s="22" t="s">
        <v>92</v>
      </c>
      <c r="I98" s="28"/>
      <c r="J98" s="23"/>
      <c r="K98" s="20" t="s">
        <v>5790</v>
      </c>
      <c r="L98" s="25" t="s">
        <v>5791</v>
      </c>
      <c r="M98" s="25" t="s">
        <v>5792</v>
      </c>
      <c r="N98" s="25" t="s">
        <v>5793</v>
      </c>
      <c r="O98" s="25" t="s">
        <v>5794</v>
      </c>
      <c r="P98" s="25" t="s">
        <v>5795</v>
      </c>
      <c r="Q98" s="25" t="s">
        <v>5796</v>
      </c>
      <c r="R98" s="25" t="s">
        <v>5797</v>
      </c>
      <c r="S98" s="29" t="s">
        <v>5798</v>
      </c>
      <c r="T98" s="41">
        <v>342.62</v>
      </c>
      <c r="U98" s="42">
        <v>399.99</v>
      </c>
      <c r="V98" s="29">
        <v>4.4</v>
      </c>
      <c r="W98" s="30">
        <v>1126.0</v>
      </c>
      <c r="X98" s="29" t="s">
        <v>1526</v>
      </c>
      <c r="Y98" s="29" t="s">
        <v>165</v>
      </c>
      <c r="Z98" s="30" t="b">
        <v>0</v>
      </c>
      <c r="AA98" s="29" t="s">
        <v>5799</v>
      </c>
      <c r="AB98" s="29" t="s">
        <v>5800</v>
      </c>
      <c r="AC98" s="29" t="s">
        <v>5801</v>
      </c>
      <c r="AD98" s="29" t="s">
        <v>1592</v>
      </c>
      <c r="AE98" s="29" t="s">
        <v>5802</v>
      </c>
      <c r="AF98" s="28"/>
      <c r="AG98" s="29" t="s">
        <v>5803</v>
      </c>
      <c r="AH98" s="29" t="s">
        <v>5804</v>
      </c>
      <c r="AI98" s="29" t="s">
        <v>5805</v>
      </c>
      <c r="AJ98" s="29" t="s">
        <v>5806</v>
      </c>
      <c r="AK98" s="55"/>
      <c r="AL98" s="32">
        <v>8.0</v>
      </c>
      <c r="AM98" s="29" t="s">
        <v>5807</v>
      </c>
      <c r="AN98" s="32">
        <v>8.5</v>
      </c>
      <c r="AO98" s="29" t="s">
        <v>5808</v>
      </c>
      <c r="AP98" s="51">
        <v>5.5</v>
      </c>
      <c r="AQ98" s="29" t="s">
        <v>5809</v>
      </c>
      <c r="AR98" s="51">
        <v>8.5</v>
      </c>
      <c r="AS98" s="29" t="s">
        <v>5810</v>
      </c>
      <c r="AT98" s="51">
        <v>7.5</v>
      </c>
      <c r="AU98" s="29" t="s">
        <v>5811</v>
      </c>
      <c r="AV98" s="34">
        <f t="shared" si="1"/>
        <v>7.5</v>
      </c>
      <c r="AW98" s="43" t="s">
        <v>5812</v>
      </c>
      <c r="AX98" s="22" t="s">
        <v>5813</v>
      </c>
      <c r="AY98" s="29" t="s">
        <v>5814</v>
      </c>
      <c r="AZ98" s="29" t="s">
        <v>5815</v>
      </c>
      <c r="BA98" s="29" t="s">
        <v>5816</v>
      </c>
      <c r="BB98" s="29" t="s">
        <v>5817</v>
      </c>
      <c r="BC98" s="29" t="s">
        <v>5818</v>
      </c>
      <c r="BD98" s="29" t="s">
        <v>5819</v>
      </c>
      <c r="BE98" s="29" t="s">
        <v>5820</v>
      </c>
      <c r="BF98" s="29" t="s">
        <v>5821</v>
      </c>
      <c r="BG98" s="29" t="s">
        <v>5822</v>
      </c>
      <c r="BH98" s="29" t="s">
        <v>5823</v>
      </c>
      <c r="BI98" s="29" t="s">
        <v>5824</v>
      </c>
      <c r="BJ98" s="29" t="s">
        <v>5825</v>
      </c>
      <c r="BK98" s="29" t="s">
        <v>5826</v>
      </c>
      <c r="BL98" s="29" t="s">
        <v>5827</v>
      </c>
      <c r="BM98" s="29" t="s">
        <v>5828</v>
      </c>
      <c r="BN98" s="29" t="s">
        <v>5829</v>
      </c>
      <c r="BO98" s="29" t="s">
        <v>5830</v>
      </c>
      <c r="BP98" s="29" t="s">
        <v>3284</v>
      </c>
      <c r="BQ98" s="29" t="s">
        <v>5831</v>
      </c>
      <c r="BR98" s="29" t="s">
        <v>5832</v>
      </c>
      <c r="BS98" s="29" t="s">
        <v>5833</v>
      </c>
      <c r="BT98" s="29" t="s">
        <v>5834</v>
      </c>
      <c r="BU98" s="29" t="s">
        <v>5835</v>
      </c>
      <c r="BV98" s="29" t="s">
        <v>5836</v>
      </c>
      <c r="BW98" s="29" t="s">
        <v>5837</v>
      </c>
      <c r="BX98" s="71" t="s">
        <v>2708</v>
      </c>
      <c r="BY98" s="72" t="s">
        <v>5838</v>
      </c>
      <c r="BZ98" s="29" t="str">
        <f>IFERROR(__xludf.DUMMYFUNCTION("TEXTJOIN("", "", TRUE,
  IF(AND(AL98&gt;=9, AN98&gt;=8, AP98&gt;=7, AT98&gt;=8), ""Gold Standard"", """"),
  IF(OR(
      AV98&gt;=7.5,
      AND(AL98&gt;=7, AN98&gt;=7, AP98&gt;=6, AT98&gt;=8)
    ), ""BIFL Approved"", """"),
  IF(AN98&gt;=8.5, ""Repair Friendly"", """"),
  IF(OR(AP9"&amp;"8=10, REGEXMATCH(AU98, ""Lifetime Guarantee"")), ""Lifetime Warranty"", """"),
  IF(AT98&gt;=8.5, ""Crowd Favorite"", """"),
  IF(AR98&gt;=8, ""Eco Hero"", """"),
  IF(AND(AV98&gt;=10, AL98&gt;=8, AT98&gt;=8), ""Legacy Product"", """")
)"),"BIFL Approved, Repair Friendly, Eco Hero")</f>
        <v>BIFL Approved, Repair Friendly, Eco Hero</v>
      </c>
      <c r="CA98" s="29" t="s">
        <v>209</v>
      </c>
      <c r="CB98" s="29" t="s">
        <v>210</v>
      </c>
      <c r="CC98" s="44" t="s">
        <v>5839</v>
      </c>
      <c r="CD98" s="29" t="s">
        <v>5840</v>
      </c>
      <c r="CE98" s="30">
        <v>1126.0</v>
      </c>
      <c r="CF98" s="29" t="s">
        <v>5841</v>
      </c>
      <c r="CG98" s="31" t="s">
        <v>5842</v>
      </c>
      <c r="CH98" s="30">
        <v>5858.0</v>
      </c>
      <c r="CI98" s="25" t="s">
        <v>5843</v>
      </c>
      <c r="CJ98" s="28"/>
      <c r="CK98" s="28"/>
    </row>
    <row r="99" ht="27.0" customHeight="1">
      <c r="A99" s="17" t="s">
        <v>5844</v>
      </c>
      <c r="B99" s="21" t="s">
        <v>5845</v>
      </c>
      <c r="C99" s="20" t="s">
        <v>5846</v>
      </c>
      <c r="D99" s="40" t="s">
        <v>5847</v>
      </c>
      <c r="E99" s="21" t="s">
        <v>5848</v>
      </c>
      <c r="F99" s="22" t="s">
        <v>90</v>
      </c>
      <c r="G99" s="22" t="s">
        <v>91</v>
      </c>
      <c r="H99" s="22" t="s">
        <v>92</v>
      </c>
      <c r="I99" s="28"/>
      <c r="J99" s="23"/>
      <c r="K99" s="20" t="s">
        <v>5849</v>
      </c>
      <c r="L99" s="25" t="s">
        <v>5850</v>
      </c>
      <c r="M99" s="25" t="s">
        <v>5851</v>
      </c>
      <c r="N99" s="25" t="s">
        <v>5852</v>
      </c>
      <c r="O99" s="25" t="s">
        <v>5853</v>
      </c>
      <c r="P99" s="25" t="s">
        <v>5854</v>
      </c>
      <c r="Q99" s="25" t="s">
        <v>5855</v>
      </c>
      <c r="R99" s="25" t="s">
        <v>5856</v>
      </c>
      <c r="S99" s="29" t="s">
        <v>5857</v>
      </c>
      <c r="T99" s="41">
        <v>27.29</v>
      </c>
      <c r="U99" s="28"/>
      <c r="V99" s="29">
        <v>4.7</v>
      </c>
      <c r="W99" s="30">
        <v>14580.0</v>
      </c>
      <c r="X99" s="29" t="s">
        <v>164</v>
      </c>
      <c r="Y99" s="29" t="s">
        <v>165</v>
      </c>
      <c r="Z99" s="30" t="b">
        <v>0</v>
      </c>
      <c r="AA99" s="29" t="s">
        <v>5858</v>
      </c>
      <c r="AB99" s="29" t="s">
        <v>5859</v>
      </c>
      <c r="AC99" s="29" t="s">
        <v>5860</v>
      </c>
      <c r="AD99" s="28"/>
      <c r="AE99" s="29" t="s">
        <v>5861</v>
      </c>
      <c r="AF99" s="28"/>
      <c r="AG99" s="29" t="s">
        <v>5862</v>
      </c>
      <c r="AH99" s="29" t="s">
        <v>5863</v>
      </c>
      <c r="AI99" s="29" t="s">
        <v>5864</v>
      </c>
      <c r="AJ99" s="29" t="s">
        <v>5865</v>
      </c>
      <c r="AK99" s="31" t="s">
        <v>5866</v>
      </c>
      <c r="AL99" s="32">
        <v>8.5</v>
      </c>
      <c r="AM99" s="29" t="s">
        <v>5867</v>
      </c>
      <c r="AN99" s="32">
        <v>7.5</v>
      </c>
      <c r="AO99" s="29" t="s">
        <v>5868</v>
      </c>
      <c r="AP99" s="51">
        <v>8.5</v>
      </c>
      <c r="AQ99" s="29" t="s">
        <v>5869</v>
      </c>
      <c r="AR99" s="51">
        <v>5.0</v>
      </c>
      <c r="AS99" s="29" t="s">
        <v>5870</v>
      </c>
      <c r="AT99" s="51">
        <v>8.5</v>
      </c>
      <c r="AU99" s="29" t="s">
        <v>5871</v>
      </c>
      <c r="AV99" s="34">
        <f t="shared" si="1"/>
        <v>8.5</v>
      </c>
      <c r="AW99" s="43" t="s">
        <v>5872</v>
      </c>
      <c r="AX99" s="22" t="s">
        <v>5873</v>
      </c>
      <c r="AY99" s="29" t="s">
        <v>5874</v>
      </c>
      <c r="AZ99" s="29" t="s">
        <v>5875</v>
      </c>
      <c r="BA99" s="29" t="s">
        <v>5876</v>
      </c>
      <c r="BB99" s="29" t="s">
        <v>5877</v>
      </c>
      <c r="BC99" s="29" t="s">
        <v>5878</v>
      </c>
      <c r="BD99" s="29" t="s">
        <v>5879</v>
      </c>
      <c r="BE99" s="29" t="s">
        <v>5880</v>
      </c>
      <c r="BF99" s="29" t="s">
        <v>5881</v>
      </c>
      <c r="BG99" s="29" t="s">
        <v>5882</v>
      </c>
      <c r="BH99" s="29" t="s">
        <v>5883</v>
      </c>
      <c r="BI99" s="29" t="s">
        <v>5884</v>
      </c>
      <c r="BJ99" s="29" t="s">
        <v>5885</v>
      </c>
      <c r="BK99" s="29" t="s">
        <v>5886</v>
      </c>
      <c r="BL99" s="29" t="s">
        <v>5887</v>
      </c>
      <c r="BM99" s="29" t="s">
        <v>5888</v>
      </c>
      <c r="BN99" s="29" t="s">
        <v>5889</v>
      </c>
      <c r="BO99" s="29" t="s">
        <v>5890</v>
      </c>
      <c r="BP99" s="29" t="s">
        <v>5891</v>
      </c>
      <c r="BQ99" s="29" t="s">
        <v>5892</v>
      </c>
      <c r="BR99" s="29" t="s">
        <v>5893</v>
      </c>
      <c r="BS99" s="29" t="s">
        <v>5894</v>
      </c>
      <c r="BT99" s="29" t="s">
        <v>5895</v>
      </c>
      <c r="BU99" s="29" t="s">
        <v>5896</v>
      </c>
      <c r="BV99" s="29" t="s">
        <v>5897</v>
      </c>
      <c r="BW99" s="29" t="s">
        <v>5898</v>
      </c>
      <c r="BX99" s="71" t="s">
        <v>331</v>
      </c>
      <c r="BY99" s="72" t="s">
        <v>5899</v>
      </c>
      <c r="BZ99" s="29" t="str">
        <f>IFERROR(__xludf.DUMMYFUNCTION("TEXTJOIN("", "", TRUE,
  IF(AND(AL99&gt;=9, AN99&gt;=8, AP99&gt;=7, AT99&gt;=8), ""Gold Standard"", """"),
  IF(OR(
      AV99&gt;=7.5,
      AND(AL99&gt;=7, AN99&gt;=7, AP99&gt;=6, AT99&gt;=8)
    ), ""BIFL Approved"", """"),
  IF(AN99&gt;=8.5, ""Repair Friendly"", """"),
  IF(OR(AP9"&amp;"9=10, REGEXMATCH(AU99, ""Lifetime Guarantee"")), ""Lifetime Warranty"", """"),
  IF(AT99&gt;=8.5, ""Crowd Favorite"", """"),
  IF(AR99&gt;=8, ""Eco Hero"", """"),
  IF(AND(AV99&gt;=10, AL99&gt;=8, AT99&gt;=8), ""Legacy Product"", """")
)"),"BIFL Approved, Crowd Favorite")</f>
        <v>BIFL Approved, Crowd Favorite</v>
      </c>
      <c r="CA99" s="29" t="s">
        <v>209</v>
      </c>
      <c r="CB99" s="29" t="s">
        <v>210</v>
      </c>
      <c r="CC99" s="44" t="s">
        <v>5900</v>
      </c>
      <c r="CD99" s="29" t="s">
        <v>5901</v>
      </c>
      <c r="CE99" s="30">
        <v>14580.0</v>
      </c>
      <c r="CF99" s="29" t="s">
        <v>5902</v>
      </c>
      <c r="CG99" s="31" t="s">
        <v>5903</v>
      </c>
      <c r="CH99" s="30">
        <v>5866.0</v>
      </c>
      <c r="CI99" s="25" t="s">
        <v>5904</v>
      </c>
      <c r="CJ99" s="28"/>
      <c r="CK99" s="28"/>
    </row>
    <row r="100" ht="27.0" customHeight="1">
      <c r="A100" s="73" t="s">
        <v>5905</v>
      </c>
      <c r="B100" s="21" t="s">
        <v>5906</v>
      </c>
      <c r="C100" s="20" t="s">
        <v>5907</v>
      </c>
      <c r="D100" s="20" t="s">
        <v>5908</v>
      </c>
      <c r="E100" s="21" t="s">
        <v>5909</v>
      </c>
      <c r="F100" s="22" t="s">
        <v>90</v>
      </c>
      <c r="G100" s="22" t="s">
        <v>91</v>
      </c>
      <c r="H100" s="22" t="s">
        <v>92</v>
      </c>
      <c r="I100" s="28"/>
      <c r="J100" s="23"/>
      <c r="K100" s="20" t="s">
        <v>5910</v>
      </c>
      <c r="L100" s="25" t="s">
        <v>5911</v>
      </c>
      <c r="M100" s="25" t="s">
        <v>5912</v>
      </c>
      <c r="N100" s="25" t="s">
        <v>5913</v>
      </c>
      <c r="O100" s="28"/>
      <c r="P100" s="25" t="s">
        <v>5914</v>
      </c>
      <c r="Q100" s="25" t="s">
        <v>5915</v>
      </c>
      <c r="R100" s="25" t="s">
        <v>5916</v>
      </c>
      <c r="S100" s="29" t="s">
        <v>5917</v>
      </c>
      <c r="T100" s="41">
        <v>203.0</v>
      </c>
      <c r="U100" s="42">
        <v>255.0</v>
      </c>
      <c r="V100" s="29">
        <v>4.4</v>
      </c>
      <c r="W100" s="30">
        <v>706.0</v>
      </c>
      <c r="X100" s="29" t="s">
        <v>1526</v>
      </c>
      <c r="Y100" s="29" t="s">
        <v>165</v>
      </c>
      <c r="Z100" s="30" t="b">
        <v>0</v>
      </c>
      <c r="AA100" s="29" t="s">
        <v>5918</v>
      </c>
      <c r="AB100" s="29" t="s">
        <v>5919</v>
      </c>
      <c r="AC100" s="29" t="s">
        <v>5920</v>
      </c>
      <c r="AD100" s="28"/>
      <c r="AE100" s="29" t="s">
        <v>5921</v>
      </c>
      <c r="AF100" s="28"/>
      <c r="AG100" s="29" t="s">
        <v>5922</v>
      </c>
      <c r="AH100" s="29" t="s">
        <v>5923</v>
      </c>
      <c r="AI100" s="29" t="s">
        <v>5924</v>
      </c>
      <c r="AJ100" s="29" t="s">
        <v>5925</v>
      </c>
      <c r="AK100" s="31" t="s">
        <v>5926</v>
      </c>
      <c r="AL100" s="32">
        <v>6.5</v>
      </c>
      <c r="AM100" s="29" t="s">
        <v>5927</v>
      </c>
      <c r="AN100" s="32">
        <v>7.5</v>
      </c>
      <c r="AO100" s="29" t="s">
        <v>5928</v>
      </c>
      <c r="AP100" s="51">
        <v>8.5</v>
      </c>
      <c r="AQ100" s="29" t="s">
        <v>5929</v>
      </c>
      <c r="AR100" s="51">
        <v>5.0</v>
      </c>
      <c r="AS100" s="29" t="s">
        <v>5930</v>
      </c>
      <c r="AT100" s="51">
        <v>7.5</v>
      </c>
      <c r="AU100" s="29" t="s">
        <v>5931</v>
      </c>
      <c r="AV100" s="34">
        <f t="shared" si="1"/>
        <v>7.5</v>
      </c>
      <c r="AW100" s="43" t="s">
        <v>5932</v>
      </c>
      <c r="AX100" s="22" t="s">
        <v>5933</v>
      </c>
      <c r="AY100" s="29" t="s">
        <v>5934</v>
      </c>
      <c r="AZ100" s="29" t="s">
        <v>5935</v>
      </c>
      <c r="BA100" s="29" t="s">
        <v>5936</v>
      </c>
      <c r="BB100" s="29" t="s">
        <v>5937</v>
      </c>
      <c r="BC100" s="29" t="s">
        <v>5938</v>
      </c>
      <c r="BD100" s="29" t="s">
        <v>5939</v>
      </c>
      <c r="BE100" s="29" t="s">
        <v>5940</v>
      </c>
      <c r="BF100" s="29" t="s">
        <v>5941</v>
      </c>
      <c r="BG100" s="29" t="s">
        <v>5942</v>
      </c>
      <c r="BH100" s="29" t="s">
        <v>5943</v>
      </c>
      <c r="BI100" s="29" t="s">
        <v>5944</v>
      </c>
      <c r="BJ100" s="29" t="s">
        <v>5945</v>
      </c>
      <c r="BK100" s="29" t="s">
        <v>5946</v>
      </c>
      <c r="BL100" s="29" t="s">
        <v>5947</v>
      </c>
      <c r="BM100" s="29" t="s">
        <v>5948</v>
      </c>
      <c r="BN100" s="29" t="s">
        <v>5949</v>
      </c>
      <c r="BO100" s="29" t="s">
        <v>5950</v>
      </c>
      <c r="BP100" s="29" t="s">
        <v>5951</v>
      </c>
      <c r="BQ100" s="29" t="s">
        <v>5952</v>
      </c>
      <c r="BR100" s="29" t="s">
        <v>5953</v>
      </c>
      <c r="BS100" s="29" t="s">
        <v>5954</v>
      </c>
      <c r="BT100" s="29" t="s">
        <v>5955</v>
      </c>
      <c r="BU100" s="29" t="s">
        <v>5956</v>
      </c>
      <c r="BV100" s="29" t="s">
        <v>5957</v>
      </c>
      <c r="BW100" s="29" t="s">
        <v>5958</v>
      </c>
      <c r="BX100" s="71" t="s">
        <v>331</v>
      </c>
      <c r="BY100" s="72" t="s">
        <v>5959</v>
      </c>
      <c r="BZ100" s="29" t="str">
        <f>IFERROR(__xludf.DUMMYFUNCTION("TEXTJOIN("", "", TRUE,
  IF(AND(AL100&gt;=9, AN100&gt;=8, AP100&gt;=7, AT100&gt;=8), ""Gold Standard"", """"),
  IF(OR(
      AV100&gt;=7.5,
      AND(AL100&gt;=7, AN100&gt;=7, AP100&gt;=6, AT100&gt;=8)
    ), ""BIFL Approved"", """"),
  IF(AN100&gt;=8.5, ""Repair Friendly"", """"),
 "&amp;" IF(OR(AP100=10, REGEXMATCH(AU100, ""Lifetime Guarantee"")), ""Lifetime Warranty"", """"),
  IF(AT100&gt;=8.5, ""Crowd Favorite"", """"),
  IF(AR100&gt;=8, ""Eco Hero"", """"),
  IF(AND(AV100&gt;=10, AL100&gt;=8, AT100&gt;=8), ""Legacy Product"", """")
)"),"BIFL Approved")</f>
        <v>BIFL Approved</v>
      </c>
      <c r="CA100" s="29" t="s">
        <v>5960</v>
      </c>
      <c r="CB100" s="29" t="s">
        <v>209</v>
      </c>
      <c r="CC100" s="44" t="s">
        <v>5961</v>
      </c>
      <c r="CD100" s="29" t="s">
        <v>5962</v>
      </c>
      <c r="CE100" s="30">
        <v>706.0</v>
      </c>
      <c r="CF100" s="29" t="s">
        <v>5963</v>
      </c>
      <c r="CG100" s="31" t="s">
        <v>5964</v>
      </c>
      <c r="CH100" s="30">
        <v>5870.0</v>
      </c>
      <c r="CI100" s="25" t="s">
        <v>5965</v>
      </c>
      <c r="CJ100" s="28"/>
      <c r="CK100" s="28"/>
    </row>
    <row r="101" ht="27.0" customHeight="1">
      <c r="A101" s="17" t="s">
        <v>5966</v>
      </c>
      <c r="B101" s="21" t="s">
        <v>5967</v>
      </c>
      <c r="C101" s="20" t="s">
        <v>5968</v>
      </c>
      <c r="D101" s="20" t="s">
        <v>5969</v>
      </c>
      <c r="E101" s="21" t="s">
        <v>5970</v>
      </c>
      <c r="F101" s="22" t="s">
        <v>90</v>
      </c>
      <c r="G101" s="22" t="s">
        <v>91</v>
      </c>
      <c r="H101" s="22" t="s">
        <v>92</v>
      </c>
      <c r="I101" s="28"/>
      <c r="J101" s="23"/>
      <c r="K101" s="20" t="s">
        <v>5971</v>
      </c>
      <c r="L101" s="25" t="s">
        <v>5972</v>
      </c>
      <c r="M101" s="25" t="s">
        <v>5973</v>
      </c>
      <c r="N101" s="25" t="s">
        <v>5974</v>
      </c>
      <c r="O101" s="25" t="s">
        <v>5975</v>
      </c>
      <c r="P101" s="25" t="s">
        <v>5976</v>
      </c>
      <c r="Q101" s="25" t="s">
        <v>5977</v>
      </c>
      <c r="R101" s="25" t="s">
        <v>5978</v>
      </c>
      <c r="S101" s="29" t="s">
        <v>5979</v>
      </c>
      <c r="T101" s="41">
        <v>949.0</v>
      </c>
      <c r="U101" s="28"/>
      <c r="V101" s="29">
        <v>4.6</v>
      </c>
      <c r="W101" s="30">
        <v>733.0</v>
      </c>
      <c r="X101" s="28"/>
      <c r="Y101" s="29" t="s">
        <v>165</v>
      </c>
      <c r="Z101" s="30" t="b">
        <v>0</v>
      </c>
      <c r="AA101" s="29" t="s">
        <v>5980</v>
      </c>
      <c r="AB101" s="29" t="s">
        <v>5981</v>
      </c>
      <c r="AC101" s="28"/>
      <c r="AD101" s="29" t="s">
        <v>292</v>
      </c>
      <c r="AE101" s="29" t="s">
        <v>5982</v>
      </c>
      <c r="AF101" s="28"/>
      <c r="AG101" s="29" t="s">
        <v>5983</v>
      </c>
      <c r="AH101" s="29" t="s">
        <v>5984</v>
      </c>
      <c r="AI101" s="29" t="s">
        <v>5985</v>
      </c>
      <c r="AJ101" s="29" t="s">
        <v>5986</v>
      </c>
      <c r="AK101" s="31" t="s">
        <v>5987</v>
      </c>
      <c r="AL101" s="32">
        <v>8.5</v>
      </c>
      <c r="AM101" s="29" t="s">
        <v>5988</v>
      </c>
      <c r="AN101" s="32">
        <v>8.0</v>
      </c>
      <c r="AO101" s="29" t="s">
        <v>5989</v>
      </c>
      <c r="AP101" s="51">
        <v>5.5</v>
      </c>
      <c r="AQ101" s="29" t="s">
        <v>5990</v>
      </c>
      <c r="AR101" s="51">
        <v>7.5</v>
      </c>
      <c r="AS101" s="29" t="s">
        <v>5991</v>
      </c>
      <c r="AT101" s="51">
        <v>8.5</v>
      </c>
      <c r="AU101" s="29" t="s">
        <v>5992</v>
      </c>
      <c r="AV101" s="34">
        <f t="shared" si="1"/>
        <v>8</v>
      </c>
      <c r="AW101" s="43" t="s">
        <v>5993</v>
      </c>
      <c r="AX101" s="22" t="s">
        <v>5994</v>
      </c>
      <c r="AY101" s="29" t="s">
        <v>5995</v>
      </c>
      <c r="AZ101" s="29" t="s">
        <v>5996</v>
      </c>
      <c r="BA101" s="29" t="s">
        <v>5997</v>
      </c>
      <c r="BB101" s="29" t="s">
        <v>5998</v>
      </c>
      <c r="BC101" s="29" t="s">
        <v>5999</v>
      </c>
      <c r="BD101" s="29" t="s">
        <v>6000</v>
      </c>
      <c r="BE101" s="29" t="s">
        <v>6001</v>
      </c>
      <c r="BF101" s="29" t="s">
        <v>6002</v>
      </c>
      <c r="BG101" s="29" t="s">
        <v>6003</v>
      </c>
      <c r="BH101" s="29" t="s">
        <v>6004</v>
      </c>
      <c r="BI101" s="29" t="s">
        <v>6005</v>
      </c>
      <c r="BJ101" s="29" t="s">
        <v>6006</v>
      </c>
      <c r="BK101" s="29" t="s">
        <v>6007</v>
      </c>
      <c r="BL101" s="29" t="s">
        <v>6008</v>
      </c>
      <c r="BM101" s="29" t="s">
        <v>6009</v>
      </c>
      <c r="BN101" s="29" t="s">
        <v>6010</v>
      </c>
      <c r="BO101" s="29" t="s">
        <v>6011</v>
      </c>
      <c r="BP101" s="29" t="s">
        <v>6012</v>
      </c>
      <c r="BQ101" s="29" t="s">
        <v>6013</v>
      </c>
      <c r="BR101" s="29" t="s">
        <v>6014</v>
      </c>
      <c r="BS101" s="29" t="s">
        <v>6015</v>
      </c>
      <c r="BT101" s="29" t="s">
        <v>6016</v>
      </c>
      <c r="BU101" s="29" t="s">
        <v>435</v>
      </c>
      <c r="BV101" s="29" t="s">
        <v>6017</v>
      </c>
      <c r="BW101" s="29" t="s">
        <v>6018</v>
      </c>
      <c r="BX101" s="71" t="s">
        <v>331</v>
      </c>
      <c r="BY101" s="72" t="s">
        <v>6019</v>
      </c>
      <c r="BZ101" s="29" t="str">
        <f>IFERROR(__xludf.DUMMYFUNCTION("TEXTJOIN("", "", TRUE,
  IF(AND(AL101&gt;=9, AN101&gt;=8, AP101&gt;=7, AT101&gt;=8), ""Gold Standard"", """"),
  IF(OR(
      AV101&gt;=7.5,
      AND(AL101&gt;=7, AN101&gt;=7, AP101&gt;=6, AT101&gt;=8)
    ), ""BIFL Approved"", """"),
  IF(AN101&gt;=8.5, ""Repair Friendly"", """"),
 "&amp;" IF(OR(AP101=10, REGEXMATCH(AU101, ""Lifetime Guarantee"")), ""Lifetime Warranty"", """"),
  IF(AT101&gt;=8.5, ""Crowd Favorite"", """"),
  IF(AR101&gt;=8, ""Eco Hero"", """"),
  IF(AND(AV101&gt;=10, AL101&gt;=8, AT101&gt;=8), ""Legacy Product"", """")
)"),"BIFL Approved, Crowd Favorite")</f>
        <v>BIFL Approved, Crowd Favorite</v>
      </c>
      <c r="CA101" s="29" t="s">
        <v>209</v>
      </c>
      <c r="CB101" s="29" t="s">
        <v>210</v>
      </c>
      <c r="CC101" s="44" t="s">
        <v>6020</v>
      </c>
      <c r="CD101" s="29" t="s">
        <v>6021</v>
      </c>
      <c r="CE101" s="30">
        <v>733.0</v>
      </c>
      <c r="CF101" s="29" t="s">
        <v>6022</v>
      </c>
      <c r="CG101" s="31" t="s">
        <v>6023</v>
      </c>
      <c r="CH101" s="30">
        <v>5881.0</v>
      </c>
      <c r="CI101" s="25" t="s">
        <v>6024</v>
      </c>
      <c r="CJ101" s="28"/>
      <c r="CK101" s="28"/>
    </row>
    <row r="102" ht="27.0" customHeight="1">
      <c r="A102" s="17" t="s">
        <v>6025</v>
      </c>
      <c r="B102" s="21" t="s">
        <v>6026</v>
      </c>
      <c r="C102" s="20" t="s">
        <v>6027</v>
      </c>
      <c r="D102" s="20" t="s">
        <v>6028</v>
      </c>
      <c r="E102" s="21" t="s">
        <v>6029</v>
      </c>
      <c r="F102" s="22" t="s">
        <v>90</v>
      </c>
      <c r="G102" s="22" t="s">
        <v>91</v>
      </c>
      <c r="H102" s="22" t="s">
        <v>92</v>
      </c>
      <c r="I102" s="28"/>
      <c r="J102" s="23"/>
      <c r="K102" s="20" t="s">
        <v>6030</v>
      </c>
      <c r="L102" s="25" t="s">
        <v>6031</v>
      </c>
      <c r="M102" s="25" t="s">
        <v>6032</v>
      </c>
      <c r="N102" s="25" t="s">
        <v>6033</v>
      </c>
      <c r="O102" s="25" t="s">
        <v>6034</v>
      </c>
      <c r="P102" s="25" t="s">
        <v>6035</v>
      </c>
      <c r="Q102" s="25" t="s">
        <v>6036</v>
      </c>
      <c r="R102" s="25" t="s">
        <v>6037</v>
      </c>
      <c r="S102" s="29" t="s">
        <v>6038</v>
      </c>
      <c r="T102" s="41">
        <v>61.95</v>
      </c>
      <c r="U102" s="28"/>
      <c r="V102" s="29">
        <v>4.2</v>
      </c>
      <c r="W102" s="30">
        <v>4707.0</v>
      </c>
      <c r="X102" s="29" t="s">
        <v>350</v>
      </c>
      <c r="Y102" s="29" t="s">
        <v>165</v>
      </c>
      <c r="Z102" s="30" t="b">
        <v>0</v>
      </c>
      <c r="AA102" s="29" t="s">
        <v>6039</v>
      </c>
      <c r="AB102" s="29" t="s">
        <v>6040</v>
      </c>
      <c r="AC102" s="28"/>
      <c r="AD102" s="29" t="s">
        <v>6041</v>
      </c>
      <c r="AE102" s="29" t="s">
        <v>6042</v>
      </c>
      <c r="AF102" s="28"/>
      <c r="AG102" s="29" t="s">
        <v>6043</v>
      </c>
      <c r="AH102" s="29" t="s">
        <v>6044</v>
      </c>
      <c r="AI102" s="29" t="s">
        <v>6045</v>
      </c>
      <c r="AJ102" s="29" t="s">
        <v>6046</v>
      </c>
      <c r="AK102" s="31" t="s">
        <v>6047</v>
      </c>
      <c r="AL102" s="32">
        <v>5.5</v>
      </c>
      <c r="AM102" s="29" t="s">
        <v>6048</v>
      </c>
      <c r="AN102" s="32">
        <v>7.5</v>
      </c>
      <c r="AO102" s="29" t="s">
        <v>6049</v>
      </c>
      <c r="AP102" s="51">
        <v>5.0</v>
      </c>
      <c r="AQ102" s="29" t="s">
        <v>6050</v>
      </c>
      <c r="AR102" s="51">
        <v>6.5</v>
      </c>
      <c r="AS102" s="29" t="s">
        <v>6051</v>
      </c>
      <c r="AT102" s="51">
        <v>5.5</v>
      </c>
      <c r="AU102" s="29" t="s">
        <v>6052</v>
      </c>
      <c r="AV102" s="34">
        <f t="shared" si="1"/>
        <v>6</v>
      </c>
      <c r="AW102" s="43" t="s">
        <v>6053</v>
      </c>
      <c r="AX102" s="22" t="s">
        <v>6054</v>
      </c>
      <c r="AY102" s="29" t="s">
        <v>6055</v>
      </c>
      <c r="AZ102" s="29" t="s">
        <v>6056</v>
      </c>
      <c r="BA102" s="29" t="s">
        <v>6057</v>
      </c>
      <c r="BB102" s="29" t="s">
        <v>6058</v>
      </c>
      <c r="BC102" s="29" t="s">
        <v>6059</v>
      </c>
      <c r="BD102" s="29" t="s">
        <v>6060</v>
      </c>
      <c r="BE102" s="29" t="s">
        <v>6061</v>
      </c>
      <c r="BF102" s="29" t="s">
        <v>6062</v>
      </c>
      <c r="BG102" s="29" t="s">
        <v>6063</v>
      </c>
      <c r="BH102" s="29" t="s">
        <v>6064</v>
      </c>
      <c r="BI102" s="29" t="s">
        <v>6065</v>
      </c>
      <c r="BJ102" s="29" t="s">
        <v>6066</v>
      </c>
      <c r="BK102" s="29" t="s">
        <v>6067</v>
      </c>
      <c r="BL102" s="29" t="s">
        <v>6068</v>
      </c>
      <c r="BM102" s="29" t="s">
        <v>6069</v>
      </c>
      <c r="BN102" s="29" t="s">
        <v>6070</v>
      </c>
      <c r="BO102" s="29" t="s">
        <v>6071</v>
      </c>
      <c r="BP102" s="29" t="s">
        <v>6072</v>
      </c>
      <c r="BQ102" s="29" t="s">
        <v>6073</v>
      </c>
      <c r="BR102" s="29" t="s">
        <v>6074</v>
      </c>
      <c r="BS102" s="29" t="s">
        <v>6075</v>
      </c>
      <c r="BT102" s="29" t="s">
        <v>6076</v>
      </c>
      <c r="BU102" s="29" t="s">
        <v>1323</v>
      </c>
      <c r="BV102" s="29" t="s">
        <v>6077</v>
      </c>
      <c r="BW102" s="29" t="s">
        <v>6078</v>
      </c>
      <c r="BX102" s="71" t="s">
        <v>144</v>
      </c>
      <c r="BY102" s="72" t="s">
        <v>6079</v>
      </c>
      <c r="BZ102" s="29" t="str">
        <f>IFERROR(__xludf.DUMMYFUNCTION("TEXTJOIN("", "", TRUE,
  IF(AND(AL102&gt;=9, AN102&gt;=8, AP102&gt;=7, AT102&gt;=8), ""Gold Standard"", """"),
  IF(OR(
      AV102&gt;=7.5,
      AND(AL102&gt;=7, AN102&gt;=7, AP102&gt;=6, AT102&gt;=8)
    ), ""BIFL Approved"", """"),
  IF(AN102&gt;=8.5, ""Repair Friendly"", """"),
 "&amp;" IF(OR(AP102=10, REGEXMATCH(AU102, ""Lifetime Guarantee"")), ""Lifetime Warranty"", """"),
  IF(AT102&gt;=8.5, ""Crowd Favorite"", """"),
  IF(AR102&gt;=8, ""Eco Hero"", """"),
  IF(AND(AV102&gt;=10, AL102&gt;=8, AT102&gt;=8), ""Legacy Product"", """")
)"),"")</f>
        <v/>
      </c>
      <c r="CA102" s="29" t="s">
        <v>209</v>
      </c>
      <c r="CB102" s="29" t="s">
        <v>4284</v>
      </c>
      <c r="CC102" s="44" t="s">
        <v>6080</v>
      </c>
      <c r="CD102" s="29" t="s">
        <v>6081</v>
      </c>
      <c r="CE102" s="30">
        <v>4707.0</v>
      </c>
      <c r="CF102" s="29" t="s">
        <v>6082</v>
      </c>
      <c r="CG102" s="31" t="s">
        <v>6083</v>
      </c>
      <c r="CH102" s="30">
        <v>5893.0</v>
      </c>
      <c r="CI102" s="25" t="s">
        <v>6084</v>
      </c>
      <c r="CJ102" s="28"/>
      <c r="CK102" s="28"/>
    </row>
    <row r="103" ht="27.0" customHeight="1">
      <c r="A103" s="73" t="s">
        <v>6085</v>
      </c>
      <c r="B103" s="21" t="s">
        <v>6086</v>
      </c>
      <c r="C103" s="20" t="s">
        <v>6087</v>
      </c>
      <c r="D103" s="20" t="s">
        <v>6088</v>
      </c>
      <c r="E103" s="21" t="s">
        <v>6089</v>
      </c>
      <c r="F103" s="22" t="s">
        <v>90</v>
      </c>
      <c r="G103" s="22" t="s">
        <v>91</v>
      </c>
      <c r="H103" s="22" t="s">
        <v>92</v>
      </c>
      <c r="I103" s="28"/>
      <c r="J103" s="23"/>
      <c r="K103" s="20" t="s">
        <v>6090</v>
      </c>
      <c r="L103" s="25" t="s">
        <v>6091</v>
      </c>
      <c r="M103" s="25" t="s">
        <v>6092</v>
      </c>
      <c r="N103" s="25" t="s">
        <v>6093</v>
      </c>
      <c r="O103" s="25" t="s">
        <v>6094</v>
      </c>
      <c r="P103" s="25" t="s">
        <v>6095</v>
      </c>
      <c r="Q103" s="28"/>
      <c r="R103" s="25" t="s">
        <v>6096</v>
      </c>
      <c r="S103" s="29" t="s">
        <v>6097</v>
      </c>
      <c r="T103" s="41">
        <v>45.0</v>
      </c>
      <c r="U103" s="42">
        <v>60.0</v>
      </c>
      <c r="V103" s="29">
        <v>4.5</v>
      </c>
      <c r="W103" s="30">
        <v>7664.0</v>
      </c>
      <c r="X103" s="29" t="s">
        <v>1945</v>
      </c>
      <c r="Y103" s="29" t="s">
        <v>165</v>
      </c>
      <c r="Z103" s="30" t="b">
        <v>0</v>
      </c>
      <c r="AA103" s="29" t="s">
        <v>3370</v>
      </c>
      <c r="AB103" s="28"/>
      <c r="AC103" s="28"/>
      <c r="AD103" s="28"/>
      <c r="AE103" s="29" t="s">
        <v>6098</v>
      </c>
      <c r="AF103" s="28"/>
      <c r="AG103" s="28"/>
      <c r="AH103" s="28"/>
      <c r="AI103" s="28"/>
      <c r="AJ103" s="28"/>
      <c r="AK103" s="55"/>
      <c r="AL103" s="32">
        <v>6.5</v>
      </c>
      <c r="AM103" s="29" t="s">
        <v>6099</v>
      </c>
      <c r="AN103" s="32">
        <v>6.5</v>
      </c>
      <c r="AO103" s="29" t="s">
        <v>6100</v>
      </c>
      <c r="AP103" s="51">
        <v>8.5</v>
      </c>
      <c r="AQ103" s="29" t="s">
        <v>6101</v>
      </c>
      <c r="AR103" s="51">
        <v>5.0</v>
      </c>
      <c r="AS103" s="29" t="s">
        <v>6102</v>
      </c>
      <c r="AT103" s="51">
        <v>6.5</v>
      </c>
      <c r="AU103" s="29" t="s">
        <v>6103</v>
      </c>
      <c r="AV103" s="34">
        <f t="shared" si="1"/>
        <v>7</v>
      </c>
      <c r="AW103" s="43" t="s">
        <v>6104</v>
      </c>
      <c r="AX103" s="22" t="s">
        <v>6105</v>
      </c>
      <c r="AY103" s="29" t="s">
        <v>6106</v>
      </c>
      <c r="AZ103" s="29" t="s">
        <v>6107</v>
      </c>
      <c r="BA103" s="29" t="s">
        <v>6108</v>
      </c>
      <c r="BB103" s="29" t="s">
        <v>6109</v>
      </c>
      <c r="BC103" s="29" t="s">
        <v>6110</v>
      </c>
      <c r="BD103" s="29" t="s">
        <v>6111</v>
      </c>
      <c r="BE103" s="29" t="s">
        <v>6112</v>
      </c>
      <c r="BF103" s="29" t="s">
        <v>6113</v>
      </c>
      <c r="BG103" s="29" t="s">
        <v>6114</v>
      </c>
      <c r="BH103" s="29" t="s">
        <v>6115</v>
      </c>
      <c r="BI103" s="29" t="s">
        <v>6116</v>
      </c>
      <c r="BJ103" s="29" t="s">
        <v>6117</v>
      </c>
      <c r="BK103" s="29" t="s">
        <v>6118</v>
      </c>
      <c r="BL103" s="29" t="s">
        <v>6119</v>
      </c>
      <c r="BM103" s="29" t="s">
        <v>6120</v>
      </c>
      <c r="BN103" s="29" t="s">
        <v>6121</v>
      </c>
      <c r="BO103" s="29" t="s">
        <v>6122</v>
      </c>
      <c r="BP103" s="29" t="s">
        <v>6123</v>
      </c>
      <c r="BQ103" s="29" t="s">
        <v>6124</v>
      </c>
      <c r="BR103" s="29" t="s">
        <v>6125</v>
      </c>
      <c r="BS103" s="29" t="s">
        <v>6126</v>
      </c>
      <c r="BT103" s="29" t="s">
        <v>267</v>
      </c>
      <c r="BU103" s="29" t="s">
        <v>6127</v>
      </c>
      <c r="BV103" s="29" t="s">
        <v>6128</v>
      </c>
      <c r="BW103" s="29" t="s">
        <v>6129</v>
      </c>
      <c r="BX103" s="71" t="s">
        <v>2167</v>
      </c>
      <c r="BY103" s="72" t="s">
        <v>6130</v>
      </c>
      <c r="BZ103" s="29" t="str">
        <f>IFERROR(__xludf.DUMMYFUNCTION("TEXTJOIN("", "", TRUE,
  IF(AND(AL103&gt;=9, AN103&gt;=8, AP103&gt;=7, AT103&gt;=8), ""Gold Standard"", """"),
  IF(OR(
      AV103&gt;=7.5,
      AND(AL103&gt;=7, AN103&gt;=7, AP103&gt;=6, AT103&gt;=8)
    ), ""BIFL Approved"", """"),
  IF(AN103&gt;=8.5, ""Repair Friendly"", """"),
 "&amp;" IF(OR(AP103=10, REGEXMATCH(AU103, ""Lifetime Guarantee"")), ""Lifetime Warranty"", """"),
  IF(AT103&gt;=8.5, ""Crowd Favorite"", """"),
  IF(AR103&gt;=8, ""Eco Hero"", """"),
  IF(AND(AV103&gt;=10, AL103&gt;=8, AT103&gt;=8), ""Legacy Product"", """")
)"),"")</f>
        <v/>
      </c>
      <c r="CA103" s="29" t="s">
        <v>146</v>
      </c>
      <c r="CB103" s="29" t="s">
        <v>674</v>
      </c>
      <c r="CC103" s="44" t="s">
        <v>6131</v>
      </c>
      <c r="CD103" s="29" t="s">
        <v>6132</v>
      </c>
      <c r="CE103" s="30">
        <v>7664.0</v>
      </c>
      <c r="CF103" s="29" t="s">
        <v>6133</v>
      </c>
      <c r="CG103" s="31" t="s">
        <v>6134</v>
      </c>
      <c r="CH103" s="30">
        <v>5907.0</v>
      </c>
      <c r="CI103" s="25" t="s">
        <v>6135</v>
      </c>
      <c r="CJ103" s="28"/>
      <c r="CK103" s="28"/>
    </row>
    <row r="104" ht="27.0" customHeight="1">
      <c r="A104" s="73" t="s">
        <v>6136</v>
      </c>
      <c r="B104" s="21" t="s">
        <v>6137</v>
      </c>
      <c r="C104" s="20" t="s">
        <v>6138</v>
      </c>
      <c r="D104" s="40" t="s">
        <v>6139</v>
      </c>
      <c r="E104" s="21" t="s">
        <v>6140</v>
      </c>
      <c r="F104" s="22" t="s">
        <v>90</v>
      </c>
      <c r="G104" s="22" t="s">
        <v>91</v>
      </c>
      <c r="H104" s="22" t="s">
        <v>92</v>
      </c>
      <c r="I104" s="28"/>
      <c r="J104" s="23"/>
      <c r="K104" s="20" t="s">
        <v>6141</v>
      </c>
      <c r="L104" s="25" t="s">
        <v>6142</v>
      </c>
      <c r="M104" s="25" t="s">
        <v>6143</v>
      </c>
      <c r="N104" s="25" t="s">
        <v>6144</v>
      </c>
      <c r="O104" s="25" t="s">
        <v>6145</v>
      </c>
      <c r="P104" s="25" t="s">
        <v>6146</v>
      </c>
      <c r="Q104" s="25" t="s">
        <v>6147</v>
      </c>
      <c r="R104" s="25" t="s">
        <v>6148</v>
      </c>
      <c r="S104" s="29" t="s">
        <v>6149</v>
      </c>
      <c r="T104" s="22">
        <v>184.95</v>
      </c>
      <c r="U104" s="28"/>
      <c r="V104" s="29">
        <v>4.5</v>
      </c>
      <c r="W104" s="30">
        <v>6577.0</v>
      </c>
      <c r="X104" s="28"/>
      <c r="Y104" s="28"/>
      <c r="Z104" s="30" t="b">
        <v>0</v>
      </c>
      <c r="AA104" s="29" t="s">
        <v>6150</v>
      </c>
      <c r="AB104" s="29" t="s">
        <v>6151</v>
      </c>
      <c r="AC104" s="29" t="s">
        <v>6152</v>
      </c>
      <c r="AD104" s="28"/>
      <c r="AE104" s="29" t="s">
        <v>6153</v>
      </c>
      <c r="AF104" s="28"/>
      <c r="AG104" s="29" t="s">
        <v>6154</v>
      </c>
      <c r="AH104" s="29" t="s">
        <v>6155</v>
      </c>
      <c r="AI104" s="29" t="s">
        <v>6156</v>
      </c>
      <c r="AJ104" s="29" t="s">
        <v>6157</v>
      </c>
      <c r="AK104" s="31" t="s">
        <v>6158</v>
      </c>
      <c r="AL104" s="32">
        <v>8.0</v>
      </c>
      <c r="AM104" s="29" t="s">
        <v>6159</v>
      </c>
      <c r="AN104" s="32">
        <v>8.5</v>
      </c>
      <c r="AO104" s="29" t="s">
        <v>6160</v>
      </c>
      <c r="AP104" s="51">
        <v>5.0</v>
      </c>
      <c r="AQ104" s="29" t="s">
        <v>6161</v>
      </c>
      <c r="AR104" s="51">
        <v>7.5</v>
      </c>
      <c r="AS104" s="29" t="s">
        <v>6162</v>
      </c>
      <c r="AT104" s="51">
        <v>8.5</v>
      </c>
      <c r="AU104" s="29" t="s">
        <v>6163</v>
      </c>
      <c r="AV104" s="34">
        <f t="shared" si="1"/>
        <v>7.5</v>
      </c>
      <c r="AW104" s="43" t="s">
        <v>6164</v>
      </c>
      <c r="AX104" s="22" t="s">
        <v>6165</v>
      </c>
      <c r="AY104" s="29" t="s">
        <v>6166</v>
      </c>
      <c r="AZ104" s="29" t="s">
        <v>6167</v>
      </c>
      <c r="BA104" s="29" t="s">
        <v>6168</v>
      </c>
      <c r="BB104" s="29" t="s">
        <v>6169</v>
      </c>
      <c r="BC104" s="29" t="s">
        <v>6170</v>
      </c>
      <c r="BD104" s="29" t="s">
        <v>6171</v>
      </c>
      <c r="BE104" s="29" t="s">
        <v>6172</v>
      </c>
      <c r="BF104" s="29" t="s">
        <v>6173</v>
      </c>
      <c r="BG104" s="29" t="s">
        <v>6174</v>
      </c>
      <c r="BH104" s="29" t="s">
        <v>6175</v>
      </c>
      <c r="BI104" s="29" t="s">
        <v>6176</v>
      </c>
      <c r="BJ104" s="29" t="s">
        <v>6177</v>
      </c>
      <c r="BK104" s="29" t="s">
        <v>6178</v>
      </c>
      <c r="BL104" s="29" t="s">
        <v>6179</v>
      </c>
      <c r="BM104" s="29" t="s">
        <v>6180</v>
      </c>
      <c r="BN104" s="29" t="s">
        <v>6181</v>
      </c>
      <c r="BO104" s="29" t="s">
        <v>6182</v>
      </c>
      <c r="BP104" s="29" t="s">
        <v>6183</v>
      </c>
      <c r="BQ104" s="29" t="s">
        <v>199</v>
      </c>
      <c r="BR104" s="29" t="s">
        <v>6184</v>
      </c>
      <c r="BS104" s="29" t="s">
        <v>6185</v>
      </c>
      <c r="BT104" s="29" t="s">
        <v>6186</v>
      </c>
      <c r="BU104" s="29" t="s">
        <v>6187</v>
      </c>
      <c r="BV104" s="29" t="s">
        <v>6188</v>
      </c>
      <c r="BW104" s="29" t="s">
        <v>6189</v>
      </c>
      <c r="BX104" s="71" t="s">
        <v>144</v>
      </c>
      <c r="BY104" s="72" t="s">
        <v>6190</v>
      </c>
      <c r="BZ104" s="29" t="str">
        <f>IFERROR(__xludf.DUMMYFUNCTION("TEXTJOIN("", "", TRUE,
  IF(AND(AL104&gt;=9, AN104&gt;=8, AP104&gt;=7, AT104&gt;=8), ""Gold Standard"", """"),
  IF(OR(
      AV104&gt;=7.5,
      AND(AL104&gt;=7, AN104&gt;=7, AP104&gt;=6, AT104&gt;=8)
    ), ""BIFL Approved"", """"),
  IF(AN104&gt;=8.5, ""Repair Friendly"", """"),
 "&amp;" IF(OR(AP104=10, REGEXMATCH(AU104, ""Lifetime Guarantee"")), ""Lifetime Warranty"", """"),
  IF(AT104&gt;=8.5, ""Crowd Favorite"", """"),
  IF(AR104&gt;=8, ""Eco Hero"", """"),
  IF(AND(AV104&gt;=10, AL104&gt;=8, AT104&gt;=8), ""Legacy Product"", """")
)"),"BIFL Approved, Repair Friendly, Crowd Favorite")</f>
        <v>BIFL Approved, Repair Friendly, Crowd Favorite</v>
      </c>
      <c r="CA104" s="29" t="s">
        <v>209</v>
      </c>
      <c r="CB104" s="29" t="s">
        <v>2290</v>
      </c>
      <c r="CC104" s="44" t="s">
        <v>6191</v>
      </c>
      <c r="CD104" s="29" t="s">
        <v>6192</v>
      </c>
      <c r="CE104" s="30">
        <v>6577.0</v>
      </c>
      <c r="CF104" s="29" t="s">
        <v>6193</v>
      </c>
      <c r="CG104" s="31" t="s">
        <v>6194</v>
      </c>
      <c r="CH104" s="30">
        <v>5917.0</v>
      </c>
      <c r="CI104" s="25" t="s">
        <v>6195</v>
      </c>
      <c r="CJ104" s="28"/>
      <c r="CK104" s="28"/>
    </row>
    <row r="105" ht="27.0" customHeight="1">
      <c r="A105" s="17" t="s">
        <v>3646</v>
      </c>
      <c r="B105" s="21" t="s">
        <v>6196</v>
      </c>
      <c r="C105" s="20" t="s">
        <v>6197</v>
      </c>
      <c r="D105" s="20" t="s">
        <v>6198</v>
      </c>
      <c r="E105" s="21" t="s">
        <v>6199</v>
      </c>
      <c r="F105" s="22" t="s">
        <v>90</v>
      </c>
      <c r="G105" s="22" t="s">
        <v>91</v>
      </c>
      <c r="H105" s="22" t="s">
        <v>92</v>
      </c>
      <c r="I105" s="28"/>
      <c r="J105" s="23"/>
      <c r="K105" s="20" t="s">
        <v>6200</v>
      </c>
      <c r="L105" s="25" t="s">
        <v>6201</v>
      </c>
      <c r="M105" s="25" t="s">
        <v>6202</v>
      </c>
      <c r="N105" s="25" t="s">
        <v>6203</v>
      </c>
      <c r="O105" s="25" t="s">
        <v>6204</v>
      </c>
      <c r="P105" s="25" t="s">
        <v>6205</v>
      </c>
      <c r="Q105" s="25" t="s">
        <v>6206</v>
      </c>
      <c r="R105" s="25" t="s">
        <v>6207</v>
      </c>
      <c r="S105" s="29" t="s">
        <v>6208</v>
      </c>
      <c r="T105" s="41">
        <v>56.42</v>
      </c>
      <c r="U105" s="28"/>
      <c r="V105" s="29">
        <v>4.7</v>
      </c>
      <c r="W105" s="30">
        <v>45079.0</v>
      </c>
      <c r="X105" s="29" t="s">
        <v>991</v>
      </c>
      <c r="Y105" s="29" t="s">
        <v>165</v>
      </c>
      <c r="Z105" s="30" t="b">
        <v>0</v>
      </c>
      <c r="AA105" s="29" t="s">
        <v>1946</v>
      </c>
      <c r="AB105" s="29" t="s">
        <v>6209</v>
      </c>
      <c r="AC105" s="29" t="s">
        <v>6210</v>
      </c>
      <c r="AD105" s="29" t="s">
        <v>292</v>
      </c>
      <c r="AE105" s="29" t="s">
        <v>6211</v>
      </c>
      <c r="AF105" s="28"/>
      <c r="AG105" s="29" t="s">
        <v>6212</v>
      </c>
      <c r="AH105" s="29" t="s">
        <v>6213</v>
      </c>
      <c r="AI105" s="29" t="s">
        <v>6214</v>
      </c>
      <c r="AJ105" s="29" t="s">
        <v>6215</v>
      </c>
      <c r="AK105" s="31" t="s">
        <v>6216</v>
      </c>
      <c r="AL105" s="32">
        <v>8.5</v>
      </c>
      <c r="AM105" s="29" t="s">
        <v>6217</v>
      </c>
      <c r="AN105" s="32">
        <v>7.5</v>
      </c>
      <c r="AO105" s="29" t="s">
        <v>6218</v>
      </c>
      <c r="AP105" s="51">
        <v>9.0</v>
      </c>
      <c r="AQ105" s="29" t="s">
        <v>6219</v>
      </c>
      <c r="AR105" s="51">
        <v>5.0</v>
      </c>
      <c r="AS105" s="29" t="s">
        <v>6220</v>
      </c>
      <c r="AT105" s="51">
        <v>8.5</v>
      </c>
      <c r="AU105" s="29" t="s">
        <v>6221</v>
      </c>
      <c r="AV105" s="34">
        <f t="shared" si="1"/>
        <v>8.5</v>
      </c>
      <c r="AW105" s="43" t="s">
        <v>6222</v>
      </c>
      <c r="AX105" s="22" t="s">
        <v>6223</v>
      </c>
      <c r="AY105" s="29" t="s">
        <v>6224</v>
      </c>
      <c r="AZ105" s="29" t="s">
        <v>6225</v>
      </c>
      <c r="BA105" s="29" t="s">
        <v>6226</v>
      </c>
      <c r="BB105" s="29" t="s">
        <v>6227</v>
      </c>
      <c r="BC105" s="29" t="s">
        <v>6228</v>
      </c>
      <c r="BD105" s="29" t="s">
        <v>6229</v>
      </c>
      <c r="BE105" s="29" t="s">
        <v>6230</v>
      </c>
      <c r="BF105" s="29" t="s">
        <v>6231</v>
      </c>
      <c r="BG105" s="29" t="s">
        <v>6232</v>
      </c>
      <c r="BH105" s="29" t="s">
        <v>6233</v>
      </c>
      <c r="BI105" s="29" t="s">
        <v>6234</v>
      </c>
      <c r="BJ105" s="29" t="s">
        <v>6235</v>
      </c>
      <c r="BK105" s="29" t="s">
        <v>6236</v>
      </c>
      <c r="BL105" s="29" t="s">
        <v>6237</v>
      </c>
      <c r="BM105" s="29" t="s">
        <v>6238</v>
      </c>
      <c r="BN105" s="29" t="s">
        <v>6239</v>
      </c>
      <c r="BO105" s="29" t="s">
        <v>6240</v>
      </c>
      <c r="BP105" s="29" t="s">
        <v>6241</v>
      </c>
      <c r="BQ105" s="29" t="s">
        <v>6242</v>
      </c>
      <c r="BR105" s="29" t="s">
        <v>6243</v>
      </c>
      <c r="BS105" s="29" t="s">
        <v>6244</v>
      </c>
      <c r="BT105" s="29" t="s">
        <v>6245</v>
      </c>
      <c r="BU105" s="29" t="s">
        <v>6246</v>
      </c>
      <c r="BV105" s="29" t="s">
        <v>6247</v>
      </c>
      <c r="BW105" s="29" t="s">
        <v>6248</v>
      </c>
      <c r="BX105" s="71" t="s">
        <v>331</v>
      </c>
      <c r="BY105" s="72" t="s">
        <v>6249</v>
      </c>
      <c r="BZ105" s="29" t="str">
        <f>IFERROR(__xludf.DUMMYFUNCTION("TEXTJOIN("", "", TRUE,
  IF(AND(AL105&gt;=9, AN105&gt;=8, AP105&gt;=7, AT105&gt;=8), ""Gold Standard"", """"),
  IF(OR(
      AV105&gt;=7.5,
      AND(AL105&gt;=7, AN105&gt;=7, AP105&gt;=6, AT105&gt;=8)
    ), ""BIFL Approved"", """"),
  IF(AN105&gt;=8.5, ""Repair Friendly"", """"),
 "&amp;" IF(OR(AP105=10, REGEXMATCH(AU105, ""Lifetime Guarantee"")), ""Lifetime Warranty"", """"),
  IF(AT105&gt;=8.5, ""Crowd Favorite"", """"),
  IF(AR105&gt;=8, ""Eco Hero"", """"),
  IF(AND(AV105&gt;=10, AL105&gt;=8, AT105&gt;=8), ""Legacy Product"", """")
)"),"BIFL Approved, Crowd Favorite")</f>
        <v>BIFL Approved, Crowd Favorite</v>
      </c>
      <c r="CA105" s="29" t="s">
        <v>971</v>
      </c>
      <c r="CB105" s="29" t="s">
        <v>1988</v>
      </c>
      <c r="CC105" s="44" t="s">
        <v>6250</v>
      </c>
      <c r="CD105" s="29" t="s">
        <v>6251</v>
      </c>
      <c r="CE105" s="30">
        <v>45079.0</v>
      </c>
      <c r="CF105" s="29" t="s">
        <v>6252</v>
      </c>
      <c r="CG105" s="31" t="s">
        <v>6253</v>
      </c>
      <c r="CH105" s="30">
        <v>5926.0</v>
      </c>
      <c r="CI105" s="25" t="s">
        <v>6254</v>
      </c>
      <c r="CJ105" s="28"/>
      <c r="CK105" s="28"/>
    </row>
    <row r="106" ht="27.0" customHeight="1">
      <c r="A106" s="73" t="s">
        <v>6255</v>
      </c>
      <c r="B106" s="21" t="s">
        <v>6256</v>
      </c>
      <c r="C106" s="20" t="s">
        <v>6257</v>
      </c>
      <c r="D106" s="20" t="s">
        <v>6258</v>
      </c>
      <c r="E106" s="21" t="s">
        <v>6259</v>
      </c>
      <c r="F106" s="22" t="s">
        <v>90</v>
      </c>
      <c r="G106" s="22" t="s">
        <v>91</v>
      </c>
      <c r="H106" s="22" t="s">
        <v>92</v>
      </c>
      <c r="I106" s="28"/>
      <c r="J106" s="23"/>
      <c r="K106" s="20" t="s">
        <v>6260</v>
      </c>
      <c r="L106" s="25" t="s">
        <v>6261</v>
      </c>
      <c r="M106" s="25" t="s">
        <v>6262</v>
      </c>
      <c r="N106" s="25" t="s">
        <v>6263</v>
      </c>
      <c r="O106" s="25" t="s">
        <v>6264</v>
      </c>
      <c r="P106" s="25" t="s">
        <v>6265</v>
      </c>
      <c r="Q106" s="28"/>
      <c r="R106" s="25" t="s">
        <v>6266</v>
      </c>
      <c r="S106" s="29" t="s">
        <v>6267</v>
      </c>
      <c r="T106" s="41">
        <v>250.0</v>
      </c>
      <c r="U106" s="42">
        <v>250.0</v>
      </c>
      <c r="V106" s="29">
        <v>4.4</v>
      </c>
      <c r="W106" s="30">
        <v>1231.0</v>
      </c>
      <c r="X106" s="28"/>
      <c r="Y106" s="29" t="s">
        <v>6268</v>
      </c>
      <c r="Z106" s="30" t="b">
        <v>0</v>
      </c>
      <c r="AA106" s="29" t="s">
        <v>6269</v>
      </c>
      <c r="AB106" s="28"/>
      <c r="AC106" s="28"/>
      <c r="AD106" s="28"/>
      <c r="AE106" s="29" t="s">
        <v>6270</v>
      </c>
      <c r="AF106" s="28"/>
      <c r="AG106" s="28"/>
      <c r="AH106" s="28"/>
      <c r="AI106" s="28"/>
      <c r="AJ106" s="28"/>
      <c r="AK106" s="55"/>
      <c r="AL106" s="32">
        <v>6.5</v>
      </c>
      <c r="AM106" s="29" t="s">
        <v>6271</v>
      </c>
      <c r="AN106" s="32">
        <v>8.5</v>
      </c>
      <c r="AO106" s="29" t="s">
        <v>6272</v>
      </c>
      <c r="AP106" s="51">
        <v>8.5</v>
      </c>
      <c r="AQ106" s="29" t="s">
        <v>6273</v>
      </c>
      <c r="AR106" s="51">
        <v>7.5</v>
      </c>
      <c r="AS106" s="29" t="s">
        <v>6274</v>
      </c>
      <c r="AT106" s="51">
        <v>5.5</v>
      </c>
      <c r="AU106" s="29" t="s">
        <v>6275</v>
      </c>
      <c r="AV106" s="34">
        <f t="shared" si="1"/>
        <v>7</v>
      </c>
      <c r="AW106" s="43" t="s">
        <v>6276</v>
      </c>
      <c r="AX106" s="22" t="s">
        <v>6277</v>
      </c>
      <c r="AY106" s="29" t="s">
        <v>6278</v>
      </c>
      <c r="AZ106" s="29" t="s">
        <v>6279</v>
      </c>
      <c r="BA106" s="29" t="s">
        <v>6280</v>
      </c>
      <c r="BB106" s="29" t="s">
        <v>6281</v>
      </c>
      <c r="BC106" s="29" t="s">
        <v>6282</v>
      </c>
      <c r="BD106" s="29" t="s">
        <v>6283</v>
      </c>
      <c r="BE106" s="29" t="s">
        <v>6284</v>
      </c>
      <c r="BF106" s="29" t="s">
        <v>6285</v>
      </c>
      <c r="BG106" s="29" t="s">
        <v>6286</v>
      </c>
      <c r="BH106" s="29" t="s">
        <v>6287</v>
      </c>
      <c r="BI106" s="29" t="s">
        <v>6288</v>
      </c>
      <c r="BJ106" s="29" t="s">
        <v>6289</v>
      </c>
      <c r="BK106" s="29" t="s">
        <v>6290</v>
      </c>
      <c r="BL106" s="29" t="s">
        <v>6291</v>
      </c>
      <c r="BM106" s="29" t="s">
        <v>6292</v>
      </c>
      <c r="BN106" s="29" t="s">
        <v>6293</v>
      </c>
      <c r="BO106" s="29" t="s">
        <v>6294</v>
      </c>
      <c r="BP106" s="29" t="s">
        <v>6295</v>
      </c>
      <c r="BQ106" s="29" t="s">
        <v>6296</v>
      </c>
      <c r="BR106" s="29" t="s">
        <v>6297</v>
      </c>
      <c r="BS106" s="29" t="s">
        <v>6298</v>
      </c>
      <c r="BT106" s="29" t="s">
        <v>6299</v>
      </c>
      <c r="BU106" s="29" t="s">
        <v>6300</v>
      </c>
      <c r="BV106" s="29" t="s">
        <v>6301</v>
      </c>
      <c r="BW106" s="29" t="s">
        <v>6302</v>
      </c>
      <c r="BX106" s="71" t="s">
        <v>2167</v>
      </c>
      <c r="BY106" s="72" t="s">
        <v>6303</v>
      </c>
      <c r="BZ106" s="29" t="str">
        <f>IFERROR(__xludf.DUMMYFUNCTION("TEXTJOIN("", "", TRUE,
  IF(AND(AL106&gt;=9, AN106&gt;=8, AP106&gt;=7, AT106&gt;=8), ""Gold Standard"", """"),
  IF(OR(
      AV106&gt;=7.5,
      AND(AL106&gt;=7, AN106&gt;=7, AP106&gt;=6, AT106&gt;=8)
    ), ""BIFL Approved"", """"),
  IF(AN106&gt;=8.5, ""Repair Friendly"", """"),
 "&amp;" IF(OR(AP106=10, REGEXMATCH(AU106, ""Lifetime Guarantee"")), ""Lifetime Warranty"", """"),
  IF(AT106&gt;=8.5, ""Crowd Favorite"", """"),
  IF(AR106&gt;=8, ""Eco Hero"", """"),
  IF(AND(AV106&gt;=10, AL106&gt;=8, AT106&gt;=8), ""Legacy Product"", """")
)"),"Repair Friendly")</f>
        <v>Repair Friendly</v>
      </c>
      <c r="CA106" s="29" t="s">
        <v>146</v>
      </c>
      <c r="CB106" s="29" t="s">
        <v>674</v>
      </c>
      <c r="CC106" s="44" t="s">
        <v>6304</v>
      </c>
      <c r="CD106" s="29" t="s">
        <v>6305</v>
      </c>
      <c r="CE106" s="30">
        <v>1231.0</v>
      </c>
      <c r="CF106" s="29" t="s">
        <v>6306</v>
      </c>
      <c r="CG106" s="31" t="s">
        <v>6307</v>
      </c>
      <c r="CH106" s="30">
        <v>5930.0</v>
      </c>
      <c r="CI106" s="25" t="s">
        <v>6308</v>
      </c>
      <c r="CJ106" s="28"/>
      <c r="CK106" s="28"/>
    </row>
    <row r="107" ht="27.0" customHeight="1">
      <c r="A107" s="73" t="s">
        <v>6309</v>
      </c>
      <c r="B107" s="21" t="s">
        <v>6310</v>
      </c>
      <c r="C107" s="20" t="s">
        <v>6311</v>
      </c>
      <c r="D107" s="20" t="s">
        <v>6312</v>
      </c>
      <c r="E107" s="21" t="s">
        <v>6313</v>
      </c>
      <c r="F107" s="22" t="s">
        <v>90</v>
      </c>
      <c r="G107" s="22" t="s">
        <v>91</v>
      </c>
      <c r="H107" s="22" t="s">
        <v>92</v>
      </c>
      <c r="I107" s="28"/>
      <c r="J107" s="23"/>
      <c r="K107" s="20" t="s">
        <v>6314</v>
      </c>
      <c r="L107" s="25" t="s">
        <v>6315</v>
      </c>
      <c r="M107" s="25" t="s">
        <v>6316</v>
      </c>
      <c r="N107" s="25" t="s">
        <v>6317</v>
      </c>
      <c r="O107" s="25" t="s">
        <v>6318</v>
      </c>
      <c r="P107" s="25" t="s">
        <v>6319</v>
      </c>
      <c r="Q107" s="25" t="s">
        <v>6320</v>
      </c>
      <c r="R107" s="25" t="s">
        <v>6321</v>
      </c>
      <c r="S107" s="29" t="s">
        <v>6322</v>
      </c>
      <c r="T107" s="41">
        <v>13.99</v>
      </c>
      <c r="U107" s="42">
        <v>14.99</v>
      </c>
      <c r="V107" s="29">
        <v>4.8</v>
      </c>
      <c r="W107" s="30">
        <v>1321.0</v>
      </c>
      <c r="X107" s="29" t="s">
        <v>1406</v>
      </c>
      <c r="Y107" s="29" t="s">
        <v>165</v>
      </c>
      <c r="Z107" s="30" t="b">
        <v>0</v>
      </c>
      <c r="AA107" s="29" t="s">
        <v>6323</v>
      </c>
      <c r="AB107" s="29" t="s">
        <v>6324</v>
      </c>
      <c r="AC107" s="29" t="s">
        <v>6325</v>
      </c>
      <c r="AD107" s="28"/>
      <c r="AE107" s="29" t="s">
        <v>6326</v>
      </c>
      <c r="AF107" s="28"/>
      <c r="AG107" s="29" t="s">
        <v>6327</v>
      </c>
      <c r="AH107" s="29" t="s">
        <v>6328</v>
      </c>
      <c r="AI107" s="29" t="s">
        <v>6329</v>
      </c>
      <c r="AJ107" s="29" t="s">
        <v>6330</v>
      </c>
      <c r="AK107" s="55"/>
      <c r="AL107" s="32">
        <v>8.5</v>
      </c>
      <c r="AM107" s="29" t="s">
        <v>6331</v>
      </c>
      <c r="AN107" s="32">
        <v>2.0</v>
      </c>
      <c r="AO107" s="29" t="s">
        <v>6332</v>
      </c>
      <c r="AP107" s="51">
        <v>5.5</v>
      </c>
      <c r="AQ107" s="29" t="s">
        <v>6333</v>
      </c>
      <c r="AR107" s="51">
        <v>5.0</v>
      </c>
      <c r="AS107" s="29" t="s">
        <v>6334</v>
      </c>
      <c r="AT107" s="51">
        <v>8.5</v>
      </c>
      <c r="AU107" s="29" t="s">
        <v>6335</v>
      </c>
      <c r="AV107" s="34">
        <f t="shared" si="1"/>
        <v>6.5</v>
      </c>
      <c r="AW107" s="43" t="s">
        <v>6336</v>
      </c>
      <c r="AX107" s="22" t="s">
        <v>6337</v>
      </c>
      <c r="AY107" s="29" t="s">
        <v>6338</v>
      </c>
      <c r="AZ107" s="29" t="s">
        <v>6339</v>
      </c>
      <c r="BA107" s="29" t="s">
        <v>6340</v>
      </c>
      <c r="BB107" s="29" t="s">
        <v>6341</v>
      </c>
      <c r="BC107" s="29" t="s">
        <v>6342</v>
      </c>
      <c r="BD107" s="29" t="s">
        <v>6343</v>
      </c>
      <c r="BE107" s="29" t="s">
        <v>6344</v>
      </c>
      <c r="BF107" s="29" t="s">
        <v>6345</v>
      </c>
      <c r="BG107" s="29" t="s">
        <v>6346</v>
      </c>
      <c r="BH107" s="29" t="s">
        <v>6347</v>
      </c>
      <c r="BI107" s="29" t="s">
        <v>6348</v>
      </c>
      <c r="BJ107" s="29" t="s">
        <v>6349</v>
      </c>
      <c r="BK107" s="29" t="s">
        <v>6350</v>
      </c>
      <c r="BL107" s="29" t="s">
        <v>6351</v>
      </c>
      <c r="BM107" s="29" t="s">
        <v>6352</v>
      </c>
      <c r="BN107" s="29" t="s">
        <v>6353</v>
      </c>
      <c r="BO107" s="29" t="s">
        <v>6354</v>
      </c>
      <c r="BP107" s="29" t="s">
        <v>6355</v>
      </c>
      <c r="BQ107" s="29" t="s">
        <v>6356</v>
      </c>
      <c r="BR107" s="29" t="s">
        <v>6357</v>
      </c>
      <c r="BS107" s="29" t="s">
        <v>6358</v>
      </c>
      <c r="BT107" s="29" t="s">
        <v>2763</v>
      </c>
      <c r="BU107" s="29" t="s">
        <v>6359</v>
      </c>
      <c r="BV107" s="29" t="s">
        <v>6360</v>
      </c>
      <c r="BW107" s="29" t="s">
        <v>6361</v>
      </c>
      <c r="BX107" s="71" t="s">
        <v>144</v>
      </c>
      <c r="BY107" s="72" t="s">
        <v>6362</v>
      </c>
      <c r="BZ107" s="29" t="str">
        <f>IFERROR(__xludf.DUMMYFUNCTION("TEXTJOIN("", "", TRUE,
  IF(AND(AL107&gt;=9, AN107&gt;=8, AP107&gt;=7, AT107&gt;=8), ""Gold Standard"", """"),
  IF(OR(
      AV107&gt;=7.5,
      AND(AL107&gt;=7, AN107&gt;=7, AP107&gt;=6, AT107&gt;=8)
    ), ""BIFL Approved"", """"),
  IF(AN107&gt;=8.5, ""Repair Friendly"", """"),
 "&amp;" IF(OR(AP107=10, REGEXMATCH(AU107, ""Lifetime Guarantee"")), ""Lifetime Warranty"", """"),
  IF(AT107&gt;=8.5, ""Crowd Favorite"", """"),
  IF(AR107&gt;=8, ""Eco Hero"", """"),
  IF(AND(AV107&gt;=10, AL107&gt;=8, AT107&gt;=8), ""Legacy Product"", """")
)"),"Crowd Favorite")</f>
        <v>Crowd Favorite</v>
      </c>
      <c r="CA107" s="29" t="s">
        <v>146</v>
      </c>
      <c r="CB107" s="29" t="s">
        <v>674</v>
      </c>
      <c r="CC107" s="44" t="s">
        <v>6363</v>
      </c>
      <c r="CD107" s="29" t="s">
        <v>6364</v>
      </c>
      <c r="CE107" s="30">
        <v>1321.0</v>
      </c>
      <c r="CF107" s="29" t="s">
        <v>6365</v>
      </c>
      <c r="CG107" s="31" t="s">
        <v>6366</v>
      </c>
      <c r="CH107" s="30">
        <v>5956.0</v>
      </c>
      <c r="CI107" s="25" t="s">
        <v>6367</v>
      </c>
      <c r="CJ107" s="28"/>
      <c r="CK107" s="28"/>
    </row>
    <row r="108" ht="27.0" customHeight="1">
      <c r="A108" s="73" t="s">
        <v>620</v>
      </c>
      <c r="B108" s="21" t="s">
        <v>6368</v>
      </c>
      <c r="C108" s="20" t="s">
        <v>6369</v>
      </c>
      <c r="D108" s="20" t="s">
        <v>6370</v>
      </c>
      <c r="E108" s="21" t="s">
        <v>6371</v>
      </c>
      <c r="F108" s="22" t="s">
        <v>90</v>
      </c>
      <c r="G108" s="22" t="s">
        <v>91</v>
      </c>
      <c r="H108" s="22" t="s">
        <v>92</v>
      </c>
      <c r="I108" s="28"/>
      <c r="J108" s="23"/>
      <c r="K108" s="20" t="s">
        <v>6372</v>
      </c>
      <c r="L108" s="25" t="s">
        <v>6373</v>
      </c>
      <c r="M108" s="82" t="s">
        <v>6374</v>
      </c>
      <c r="N108" s="25" t="s">
        <v>6375</v>
      </c>
      <c r="O108" s="25" t="s">
        <v>6376</v>
      </c>
      <c r="P108" s="25" t="s">
        <v>6377</v>
      </c>
      <c r="Q108" s="25" t="s">
        <v>6378</v>
      </c>
      <c r="R108" s="25" t="s">
        <v>6379</v>
      </c>
      <c r="S108" s="29" t="s">
        <v>6380</v>
      </c>
      <c r="T108" s="41">
        <v>23.48</v>
      </c>
      <c r="U108" s="42">
        <v>26.11</v>
      </c>
      <c r="V108" s="29">
        <v>4.6</v>
      </c>
      <c r="W108" s="30">
        <v>801.0</v>
      </c>
      <c r="X108" s="29" t="s">
        <v>6381</v>
      </c>
      <c r="Y108" s="29" t="s">
        <v>165</v>
      </c>
      <c r="Z108" s="30" t="b">
        <v>1</v>
      </c>
      <c r="AA108" s="29" t="s">
        <v>6382</v>
      </c>
      <c r="AB108" s="29" t="s">
        <v>6383</v>
      </c>
      <c r="AC108" s="29" t="s">
        <v>6384</v>
      </c>
      <c r="AD108" s="28"/>
      <c r="AE108" s="29" t="s">
        <v>6385</v>
      </c>
      <c r="AF108" s="28"/>
      <c r="AG108" s="29" t="s">
        <v>6386</v>
      </c>
      <c r="AH108" s="29" t="s">
        <v>6387</v>
      </c>
      <c r="AI108" s="29" t="s">
        <v>6388</v>
      </c>
      <c r="AJ108" s="29" t="s">
        <v>6389</v>
      </c>
      <c r="AK108" s="55"/>
      <c r="AL108" s="32">
        <v>7.0</v>
      </c>
      <c r="AM108" s="29" t="s">
        <v>6390</v>
      </c>
      <c r="AN108" s="32">
        <v>6.5</v>
      </c>
      <c r="AO108" s="29" t="s">
        <v>6391</v>
      </c>
      <c r="AP108" s="51">
        <v>7.0</v>
      </c>
      <c r="AQ108" s="29" t="s">
        <v>6392</v>
      </c>
      <c r="AR108" s="51">
        <v>5.0</v>
      </c>
      <c r="AS108" s="29" t="s">
        <v>6393</v>
      </c>
      <c r="AT108" s="51">
        <v>6.5</v>
      </c>
      <c r="AU108" s="29" t="s">
        <v>6394</v>
      </c>
      <c r="AV108" s="34">
        <f t="shared" si="1"/>
        <v>7</v>
      </c>
      <c r="AW108" s="43" t="s">
        <v>6395</v>
      </c>
      <c r="AX108" s="22" t="s">
        <v>6396</v>
      </c>
      <c r="AY108" s="29" t="s">
        <v>6397</v>
      </c>
      <c r="AZ108" s="29" t="s">
        <v>6398</v>
      </c>
      <c r="BA108" s="29" t="s">
        <v>6399</v>
      </c>
      <c r="BB108" s="29" t="s">
        <v>6400</v>
      </c>
      <c r="BC108" s="29" t="s">
        <v>6401</v>
      </c>
      <c r="BD108" s="29" t="s">
        <v>6402</v>
      </c>
      <c r="BE108" s="29" t="s">
        <v>6403</v>
      </c>
      <c r="BF108" s="29" t="s">
        <v>6404</v>
      </c>
      <c r="BG108" s="29" t="s">
        <v>6405</v>
      </c>
      <c r="BH108" s="29" t="s">
        <v>6406</v>
      </c>
      <c r="BI108" s="29" t="s">
        <v>6407</v>
      </c>
      <c r="BJ108" s="29" t="s">
        <v>6408</v>
      </c>
      <c r="BK108" s="29" t="s">
        <v>6409</v>
      </c>
      <c r="BL108" s="29" t="s">
        <v>6410</v>
      </c>
      <c r="BM108" s="29" t="s">
        <v>6411</v>
      </c>
      <c r="BN108" s="29" t="s">
        <v>6412</v>
      </c>
      <c r="BO108" s="29" t="s">
        <v>663</v>
      </c>
      <c r="BP108" s="29" t="s">
        <v>6413</v>
      </c>
      <c r="BQ108" s="29" t="s">
        <v>6414</v>
      </c>
      <c r="BR108" s="29" t="s">
        <v>6415</v>
      </c>
      <c r="BS108" s="29" t="s">
        <v>3636</v>
      </c>
      <c r="BT108" s="29" t="s">
        <v>6416</v>
      </c>
      <c r="BU108" s="29" t="s">
        <v>6417</v>
      </c>
      <c r="BV108" s="29" t="s">
        <v>6418</v>
      </c>
      <c r="BW108" s="29" t="s">
        <v>6419</v>
      </c>
      <c r="BX108" s="71" t="s">
        <v>207</v>
      </c>
      <c r="BY108" s="72" t="s">
        <v>1269</v>
      </c>
      <c r="BZ108" s="29" t="str">
        <f>IFERROR(__xludf.DUMMYFUNCTION("TEXTJOIN("", "", TRUE,
  IF(AND(AL108&gt;=9, AN108&gt;=8, AP108&gt;=7, AT108&gt;=8), ""Gold Standard"", """"),
  IF(OR(
      AV108&gt;=7.5,
      AND(AL108&gt;=7, AN108&gt;=7, AP108&gt;=6, AT108&gt;=8)
    ), ""BIFL Approved"", """"),
  IF(AN108&gt;=8.5, ""Repair Friendly"", """"),
 "&amp;" IF(OR(AP108=10, REGEXMATCH(AU108, ""Lifetime Guarantee"")), ""Lifetime Warranty"", """"),
  IF(AT108&gt;=8.5, ""Crowd Favorite"", """"),
  IF(AR108&gt;=8, ""Eco Hero"", """"),
  IF(AND(AV108&gt;=10, AL108&gt;=8, AT108&gt;=8), ""Legacy Product"", """")
)"),"")</f>
        <v/>
      </c>
      <c r="CA108" s="29" t="s">
        <v>209</v>
      </c>
      <c r="CB108" s="29" t="s">
        <v>4284</v>
      </c>
      <c r="CC108" s="44" t="s">
        <v>6420</v>
      </c>
      <c r="CD108" s="29" t="s">
        <v>6421</v>
      </c>
      <c r="CE108" s="30">
        <v>801.0</v>
      </c>
      <c r="CF108" s="29" t="s">
        <v>6422</v>
      </c>
      <c r="CG108" s="31" t="s">
        <v>6423</v>
      </c>
      <c r="CH108" s="30">
        <v>5975.0</v>
      </c>
      <c r="CI108" s="25" t="s">
        <v>6424</v>
      </c>
      <c r="CJ108" s="28"/>
      <c r="CK108" s="28"/>
    </row>
    <row r="109" ht="27.0" customHeight="1">
      <c r="A109" s="73" t="s">
        <v>6425</v>
      </c>
      <c r="B109" s="21" t="s">
        <v>6426</v>
      </c>
      <c r="C109" s="40" t="s">
        <v>6427</v>
      </c>
      <c r="D109" s="20" t="s">
        <v>6428</v>
      </c>
      <c r="E109" s="21" t="s">
        <v>6429</v>
      </c>
      <c r="F109" s="22" t="s">
        <v>90</v>
      </c>
      <c r="G109" s="22" t="s">
        <v>91</v>
      </c>
      <c r="H109" s="22" t="s">
        <v>92</v>
      </c>
      <c r="I109" s="28"/>
      <c r="J109" s="23"/>
      <c r="K109" s="20" t="s">
        <v>6430</v>
      </c>
      <c r="L109" s="25" t="s">
        <v>6431</v>
      </c>
      <c r="M109" s="25" t="s">
        <v>6432</v>
      </c>
      <c r="N109" s="25" t="s">
        <v>6433</v>
      </c>
      <c r="O109" s="25" t="s">
        <v>6434</v>
      </c>
      <c r="P109" s="25" t="s">
        <v>6435</v>
      </c>
      <c r="Q109" s="25" t="s">
        <v>6436</v>
      </c>
      <c r="R109" s="25" t="s">
        <v>6437</v>
      </c>
      <c r="S109" s="29" t="s">
        <v>6438</v>
      </c>
      <c r="T109" s="41">
        <v>949.0</v>
      </c>
      <c r="U109" s="28"/>
      <c r="V109" s="29">
        <v>4.5</v>
      </c>
      <c r="W109" s="30">
        <v>199.0</v>
      </c>
      <c r="X109" s="29" t="s">
        <v>691</v>
      </c>
      <c r="Y109" s="29" t="s">
        <v>6439</v>
      </c>
      <c r="Z109" s="30" t="b">
        <v>0</v>
      </c>
      <c r="AA109" s="29" t="s">
        <v>6440</v>
      </c>
      <c r="AB109" s="29" t="s">
        <v>6441</v>
      </c>
      <c r="AC109" s="29" t="s">
        <v>6442</v>
      </c>
      <c r="AD109" s="29" t="s">
        <v>292</v>
      </c>
      <c r="AE109" s="29" t="s">
        <v>6443</v>
      </c>
      <c r="AF109" s="28"/>
      <c r="AG109" s="29" t="s">
        <v>6444</v>
      </c>
      <c r="AH109" s="29" t="s">
        <v>6445</v>
      </c>
      <c r="AI109" s="29" t="s">
        <v>6446</v>
      </c>
      <c r="AJ109" s="29" t="s">
        <v>6447</v>
      </c>
      <c r="AK109" s="31" t="s">
        <v>6448</v>
      </c>
      <c r="AL109" s="32">
        <v>7.5</v>
      </c>
      <c r="AM109" s="29" t="s">
        <v>6449</v>
      </c>
      <c r="AN109" s="32">
        <v>7.5</v>
      </c>
      <c r="AO109" s="29" t="s">
        <v>6450</v>
      </c>
      <c r="AP109" s="51">
        <v>8.5</v>
      </c>
      <c r="AQ109" s="29" t="s">
        <v>6451</v>
      </c>
      <c r="AR109" s="51">
        <v>5.0</v>
      </c>
      <c r="AS109" s="29" t="s">
        <v>6452</v>
      </c>
      <c r="AT109" s="51">
        <v>8.0</v>
      </c>
      <c r="AU109" s="29" t="s">
        <v>6453</v>
      </c>
      <c r="AV109" s="34">
        <f t="shared" si="1"/>
        <v>8</v>
      </c>
      <c r="AW109" s="43" t="s">
        <v>6454</v>
      </c>
      <c r="AX109" s="22" t="s">
        <v>6455</v>
      </c>
      <c r="AY109" s="29" t="s">
        <v>6456</v>
      </c>
      <c r="AZ109" s="29" t="s">
        <v>6457</v>
      </c>
      <c r="BA109" s="29" t="s">
        <v>6458</v>
      </c>
      <c r="BB109" s="29" t="s">
        <v>6459</v>
      </c>
      <c r="BC109" s="29" t="s">
        <v>6460</v>
      </c>
      <c r="BD109" s="29" t="s">
        <v>6461</v>
      </c>
      <c r="BE109" s="29" t="s">
        <v>6462</v>
      </c>
      <c r="BF109" s="29" t="s">
        <v>6463</v>
      </c>
      <c r="BG109" s="29" t="s">
        <v>6464</v>
      </c>
      <c r="BH109" s="29" t="s">
        <v>6465</v>
      </c>
      <c r="BI109" s="29" t="s">
        <v>6466</v>
      </c>
      <c r="BJ109" s="29" t="s">
        <v>6467</v>
      </c>
      <c r="BK109" s="29" t="s">
        <v>6468</v>
      </c>
      <c r="BL109" s="29" t="s">
        <v>6469</v>
      </c>
      <c r="BM109" s="29" t="s">
        <v>6470</v>
      </c>
      <c r="BN109" s="29" t="s">
        <v>6471</v>
      </c>
      <c r="BO109" s="29" t="s">
        <v>6472</v>
      </c>
      <c r="BP109" s="29" t="s">
        <v>6473</v>
      </c>
      <c r="BQ109" s="29" t="s">
        <v>6474</v>
      </c>
      <c r="BR109" s="29" t="s">
        <v>6475</v>
      </c>
      <c r="BS109" s="29" t="s">
        <v>6476</v>
      </c>
      <c r="BT109" s="29" t="s">
        <v>6477</v>
      </c>
      <c r="BU109" s="29" t="s">
        <v>6478</v>
      </c>
      <c r="BV109" s="29" t="s">
        <v>6479</v>
      </c>
      <c r="BW109" s="29" t="s">
        <v>6480</v>
      </c>
      <c r="BX109" s="71" t="s">
        <v>331</v>
      </c>
      <c r="BY109" s="72" t="s">
        <v>6481</v>
      </c>
      <c r="BZ109" s="29" t="str">
        <f>IFERROR(__xludf.DUMMYFUNCTION("TEXTJOIN("", "", TRUE,
  IF(AND(AL109&gt;=9, AN109&gt;=8, AP109&gt;=7, AT109&gt;=8), ""Gold Standard"", """"),
  IF(OR(
      AV109&gt;=7.5,
      AND(AL109&gt;=7, AN109&gt;=7, AP109&gt;=6, AT109&gt;=8)
    ), ""BIFL Approved"", """"),
  IF(AN109&gt;=8.5, ""Repair Friendly"", """"),
 "&amp;" IF(OR(AP109=10, REGEXMATCH(AU109, ""Lifetime Guarantee"")), ""Lifetime Warranty"", """"),
  IF(AT109&gt;=8.5, ""Crowd Favorite"", """"),
  IF(AR109&gt;=8, ""Eco Hero"", """"),
  IF(AND(AV109&gt;=10, AL109&gt;=8, AT109&gt;=8), ""Legacy Product"", """")
)"),"BIFL Approved")</f>
        <v>BIFL Approved</v>
      </c>
      <c r="CA109" s="29" t="s">
        <v>209</v>
      </c>
      <c r="CB109" s="29" t="s">
        <v>210</v>
      </c>
      <c r="CC109" s="44" t="s">
        <v>6482</v>
      </c>
      <c r="CD109" s="29" t="s">
        <v>6483</v>
      </c>
      <c r="CE109" s="30">
        <v>199.0</v>
      </c>
      <c r="CF109" s="29" t="s">
        <v>6484</v>
      </c>
      <c r="CG109" s="31" t="s">
        <v>6485</v>
      </c>
      <c r="CH109" s="30">
        <v>5985.0</v>
      </c>
      <c r="CI109" s="25" t="s">
        <v>6486</v>
      </c>
      <c r="CJ109" s="28"/>
      <c r="CK109" s="28"/>
    </row>
    <row r="110" ht="27.0" customHeight="1">
      <c r="A110" s="73" t="s">
        <v>6487</v>
      </c>
      <c r="B110" s="21" t="s">
        <v>6488</v>
      </c>
      <c r="C110" s="20" t="s">
        <v>6489</v>
      </c>
      <c r="D110" s="20" t="s">
        <v>6490</v>
      </c>
      <c r="E110" s="21" t="s">
        <v>6491</v>
      </c>
      <c r="F110" s="22" t="s">
        <v>90</v>
      </c>
      <c r="G110" s="22" t="s">
        <v>91</v>
      </c>
      <c r="H110" s="22" t="s">
        <v>92</v>
      </c>
      <c r="I110" s="28"/>
      <c r="J110" s="23"/>
      <c r="K110" s="20" t="s">
        <v>6492</v>
      </c>
      <c r="L110" s="25" t="s">
        <v>6493</v>
      </c>
      <c r="M110" s="25" t="s">
        <v>6494</v>
      </c>
      <c r="N110" s="25" t="s">
        <v>6495</v>
      </c>
      <c r="O110" s="25" t="s">
        <v>6496</v>
      </c>
      <c r="P110" s="25" t="s">
        <v>6497</v>
      </c>
      <c r="Q110" s="25" t="s">
        <v>6498</v>
      </c>
      <c r="R110" s="25" t="s">
        <v>6499</v>
      </c>
      <c r="S110" s="29" t="s">
        <v>6500</v>
      </c>
      <c r="T110" s="41">
        <v>969.99</v>
      </c>
      <c r="U110" s="28"/>
      <c r="V110" s="29">
        <v>4.7</v>
      </c>
      <c r="W110" s="30">
        <v>25.0</v>
      </c>
      <c r="X110" s="28"/>
      <c r="Y110" s="29" t="s">
        <v>6501</v>
      </c>
      <c r="Z110" s="30" t="b">
        <v>0</v>
      </c>
      <c r="AA110" s="29" t="s">
        <v>6502</v>
      </c>
      <c r="AB110" s="29" t="s">
        <v>6503</v>
      </c>
      <c r="AC110" s="29" t="s">
        <v>6504</v>
      </c>
      <c r="AD110" s="28"/>
      <c r="AE110" s="29" t="s">
        <v>6505</v>
      </c>
      <c r="AF110" s="28"/>
      <c r="AG110" s="29" t="s">
        <v>6506</v>
      </c>
      <c r="AH110" s="29" t="s">
        <v>6507</v>
      </c>
      <c r="AI110" s="29" t="s">
        <v>6508</v>
      </c>
      <c r="AJ110" s="29" t="s">
        <v>6509</v>
      </c>
      <c r="AK110" s="31" t="s">
        <v>6510</v>
      </c>
      <c r="AL110" s="32">
        <v>8.5</v>
      </c>
      <c r="AM110" s="29" t="s">
        <v>6511</v>
      </c>
      <c r="AN110" s="32">
        <v>6.5</v>
      </c>
      <c r="AO110" s="29" t="s">
        <v>6512</v>
      </c>
      <c r="AP110" s="51">
        <v>7.0</v>
      </c>
      <c r="AQ110" s="29" t="s">
        <v>6513</v>
      </c>
      <c r="AR110" s="51">
        <v>5.0</v>
      </c>
      <c r="AS110" s="29" t="s">
        <v>6514</v>
      </c>
      <c r="AT110" s="51">
        <v>7.5</v>
      </c>
      <c r="AU110" s="29" t="s">
        <v>6515</v>
      </c>
      <c r="AV110" s="34">
        <f t="shared" si="1"/>
        <v>7.5</v>
      </c>
      <c r="AW110" s="43" t="s">
        <v>6516</v>
      </c>
      <c r="AX110" s="22" t="s">
        <v>6517</v>
      </c>
      <c r="AY110" s="29" t="s">
        <v>6518</v>
      </c>
      <c r="AZ110" s="29" t="s">
        <v>6519</v>
      </c>
      <c r="BA110" s="29" t="s">
        <v>6520</v>
      </c>
      <c r="BB110" s="29" t="s">
        <v>6521</v>
      </c>
      <c r="BC110" s="29" t="s">
        <v>6522</v>
      </c>
      <c r="BD110" s="29" t="s">
        <v>6523</v>
      </c>
      <c r="BE110" s="29" t="s">
        <v>6524</v>
      </c>
      <c r="BF110" s="29" t="s">
        <v>6525</v>
      </c>
      <c r="BG110" s="29" t="s">
        <v>6526</v>
      </c>
      <c r="BH110" s="29" t="s">
        <v>6527</v>
      </c>
      <c r="BI110" s="29" t="s">
        <v>6528</v>
      </c>
      <c r="BJ110" s="29" t="s">
        <v>6529</v>
      </c>
      <c r="BK110" s="29" t="s">
        <v>6530</v>
      </c>
      <c r="BL110" s="29" t="s">
        <v>6531</v>
      </c>
      <c r="BM110" s="29" t="s">
        <v>6532</v>
      </c>
      <c r="BN110" s="29" t="s">
        <v>6533</v>
      </c>
      <c r="BO110" s="29" t="s">
        <v>6534</v>
      </c>
      <c r="BP110" s="29" t="s">
        <v>6535</v>
      </c>
      <c r="BQ110" s="29" t="s">
        <v>6536</v>
      </c>
      <c r="BR110" s="29" t="s">
        <v>6537</v>
      </c>
      <c r="BS110" s="29" t="s">
        <v>6538</v>
      </c>
      <c r="BT110" s="29" t="s">
        <v>6539</v>
      </c>
      <c r="BU110" s="29" t="s">
        <v>6540</v>
      </c>
      <c r="BV110" s="29" t="s">
        <v>6541</v>
      </c>
      <c r="BW110" s="29" t="s">
        <v>6542</v>
      </c>
      <c r="BX110" s="71" t="s">
        <v>331</v>
      </c>
      <c r="BY110" s="72" t="s">
        <v>6543</v>
      </c>
      <c r="BZ110" s="29" t="str">
        <f>IFERROR(__xludf.DUMMYFUNCTION("TEXTJOIN("", "", TRUE,
  IF(AND(AL110&gt;=9, AN110&gt;=8, AP110&gt;=7, AT110&gt;=8), ""Gold Standard"", """"),
  IF(OR(
      AV110&gt;=7.5,
      AND(AL110&gt;=7, AN110&gt;=7, AP110&gt;=6, AT110&gt;=8)
    ), ""BIFL Approved"", """"),
  IF(AN110&gt;=8.5, ""Repair Friendly"", """"),
 "&amp;" IF(OR(AP110=10, REGEXMATCH(AU110, ""Lifetime Guarantee"")), ""Lifetime Warranty"", """"),
  IF(AT110&gt;=8.5, ""Crowd Favorite"", """"),
  IF(AR110&gt;=8, ""Eco Hero"", """"),
  IF(AND(AV110&gt;=10, AL110&gt;=8, AT110&gt;=8), ""Legacy Product"", """")
)"),"BIFL Approved")</f>
        <v>BIFL Approved</v>
      </c>
      <c r="CA110" s="29" t="s">
        <v>209</v>
      </c>
      <c r="CB110" s="29" t="s">
        <v>210</v>
      </c>
      <c r="CC110" s="44" t="s">
        <v>6544</v>
      </c>
      <c r="CD110" s="29" t="s">
        <v>6545</v>
      </c>
      <c r="CE110" s="30">
        <v>25.0</v>
      </c>
      <c r="CF110" s="29" t="s">
        <v>6546</v>
      </c>
      <c r="CG110" s="31" t="s">
        <v>6547</v>
      </c>
      <c r="CH110" s="30">
        <v>5995.0</v>
      </c>
      <c r="CI110" s="25" t="s">
        <v>6548</v>
      </c>
      <c r="CJ110" s="28"/>
      <c r="CK110" s="28"/>
    </row>
    <row r="111" ht="27.0" customHeight="1">
      <c r="A111" s="73" t="s">
        <v>6549</v>
      </c>
      <c r="B111" s="21" t="s">
        <v>6550</v>
      </c>
      <c r="C111" s="40" t="s">
        <v>6551</v>
      </c>
      <c r="D111" s="20" t="s">
        <v>6552</v>
      </c>
      <c r="E111" s="21" t="s">
        <v>6553</v>
      </c>
      <c r="F111" s="22" t="s">
        <v>90</v>
      </c>
      <c r="G111" s="22" t="s">
        <v>91</v>
      </c>
      <c r="H111" s="22" t="s">
        <v>92</v>
      </c>
      <c r="I111" s="28"/>
      <c r="J111" s="23"/>
      <c r="K111" s="20" t="s">
        <v>6554</v>
      </c>
      <c r="L111" s="25" t="s">
        <v>6555</v>
      </c>
      <c r="M111" s="25" t="s">
        <v>6556</v>
      </c>
      <c r="N111" s="25" t="s">
        <v>6557</v>
      </c>
      <c r="O111" s="25" t="s">
        <v>6558</v>
      </c>
      <c r="P111" s="25" t="s">
        <v>6559</v>
      </c>
      <c r="Q111" s="25" t="s">
        <v>6560</v>
      </c>
      <c r="R111" s="25" t="s">
        <v>6561</v>
      </c>
      <c r="S111" s="29" t="s">
        <v>6562</v>
      </c>
      <c r="T111" s="41">
        <v>16.99</v>
      </c>
      <c r="U111" s="42">
        <v>29.98</v>
      </c>
      <c r="V111" s="29">
        <v>4.2</v>
      </c>
      <c r="W111" s="30">
        <v>232.0</v>
      </c>
      <c r="X111" s="29" t="s">
        <v>1526</v>
      </c>
      <c r="Y111" s="29" t="s">
        <v>6563</v>
      </c>
      <c r="Z111" s="30" t="b">
        <v>0</v>
      </c>
      <c r="AA111" s="29" t="s">
        <v>6564</v>
      </c>
      <c r="AB111" s="28"/>
      <c r="AC111" s="28"/>
      <c r="AD111" s="29" t="s">
        <v>292</v>
      </c>
      <c r="AE111" s="29" t="s">
        <v>6565</v>
      </c>
      <c r="AF111" s="28"/>
      <c r="AG111" s="28"/>
      <c r="AH111" s="28"/>
      <c r="AI111" s="28"/>
      <c r="AJ111" s="28"/>
      <c r="AK111" s="55"/>
      <c r="AL111" s="32">
        <v>5.5</v>
      </c>
      <c r="AM111" s="29" t="s">
        <v>6566</v>
      </c>
      <c r="AN111" s="32">
        <v>5.0</v>
      </c>
      <c r="AO111" s="29" t="s">
        <v>6567</v>
      </c>
      <c r="AP111" s="51">
        <v>5.0</v>
      </c>
      <c r="AQ111" s="29" t="s">
        <v>6568</v>
      </c>
      <c r="AR111" s="51">
        <v>5.0</v>
      </c>
      <c r="AS111" s="29" t="s">
        <v>6569</v>
      </c>
      <c r="AT111" s="51">
        <v>5.5</v>
      </c>
      <c r="AU111" s="29" t="s">
        <v>6570</v>
      </c>
      <c r="AV111" s="34">
        <f t="shared" si="1"/>
        <v>5.5</v>
      </c>
      <c r="AW111" s="43" t="s">
        <v>6571</v>
      </c>
      <c r="AX111" s="22" t="s">
        <v>6572</v>
      </c>
      <c r="AY111" s="29" t="s">
        <v>6573</v>
      </c>
      <c r="AZ111" s="29" t="s">
        <v>6574</v>
      </c>
      <c r="BA111" s="29" t="s">
        <v>6575</v>
      </c>
      <c r="BB111" s="29" t="s">
        <v>6576</v>
      </c>
      <c r="BC111" s="29" t="s">
        <v>6577</v>
      </c>
      <c r="BD111" s="29" t="s">
        <v>6578</v>
      </c>
      <c r="BE111" s="29" t="s">
        <v>6579</v>
      </c>
      <c r="BF111" s="29" t="s">
        <v>6580</v>
      </c>
      <c r="BG111" s="29" t="s">
        <v>6581</v>
      </c>
      <c r="BH111" s="29" t="s">
        <v>6582</v>
      </c>
      <c r="BI111" s="29" t="s">
        <v>6583</v>
      </c>
      <c r="BJ111" s="29" t="s">
        <v>6584</v>
      </c>
      <c r="BK111" s="29" t="s">
        <v>6585</v>
      </c>
      <c r="BL111" s="29" t="s">
        <v>6586</v>
      </c>
      <c r="BM111" s="29" t="s">
        <v>6587</v>
      </c>
      <c r="BN111" s="29" t="s">
        <v>6588</v>
      </c>
      <c r="BO111" s="29" t="s">
        <v>6589</v>
      </c>
      <c r="BP111" s="29" t="s">
        <v>6590</v>
      </c>
      <c r="BQ111" s="29" t="s">
        <v>6591</v>
      </c>
      <c r="BR111" s="29" t="s">
        <v>6592</v>
      </c>
      <c r="BS111" s="29" t="s">
        <v>6593</v>
      </c>
      <c r="BT111" s="29" t="s">
        <v>1323</v>
      </c>
      <c r="BU111" s="29" t="s">
        <v>6594</v>
      </c>
      <c r="BV111" s="29" t="s">
        <v>6595</v>
      </c>
      <c r="BW111" s="29" t="s">
        <v>6596</v>
      </c>
      <c r="BX111" s="71" t="s">
        <v>791</v>
      </c>
      <c r="BY111" s="72" t="s">
        <v>6597</v>
      </c>
      <c r="BZ111" s="29" t="str">
        <f>IFERROR(__xludf.DUMMYFUNCTION("TEXTJOIN("", "", TRUE,
  IF(AND(AL111&gt;=9, AN111&gt;=8, AP111&gt;=7, AT111&gt;=8), ""Gold Standard"", """"),
  IF(OR(
      AV111&gt;=7.5,
      AND(AL111&gt;=7, AN111&gt;=7, AP111&gt;=6, AT111&gt;=8)
    ), ""BIFL Approved"", """"),
  IF(AN111&gt;=8.5, ""Repair Friendly"", """"),
 "&amp;" IF(OR(AP111=10, REGEXMATCH(AU111, ""Lifetime Guarantee"")), ""Lifetime Warranty"", """"),
  IF(AT111&gt;=8.5, ""Crowd Favorite"", """"),
  IF(AR111&gt;=8, ""Eco Hero"", """"),
  IF(AND(AV111&gt;=10, AL111&gt;=8, AT111&gt;=8), ""Legacy Product"", """")
)"),"")</f>
        <v/>
      </c>
      <c r="CA111" s="29" t="s">
        <v>209</v>
      </c>
      <c r="CB111" s="29" t="s">
        <v>210</v>
      </c>
      <c r="CC111" s="44" t="s">
        <v>6598</v>
      </c>
      <c r="CD111" s="29" t="s">
        <v>6599</v>
      </c>
      <c r="CE111" s="30">
        <v>232.0</v>
      </c>
      <c r="CF111" s="29" t="s">
        <v>6600</v>
      </c>
      <c r="CG111" s="31" t="s">
        <v>6601</v>
      </c>
      <c r="CH111" s="30">
        <v>6002.0</v>
      </c>
      <c r="CI111" s="25" t="s">
        <v>6602</v>
      </c>
      <c r="CJ111" s="28"/>
      <c r="CK111" s="28"/>
    </row>
    <row r="112" ht="27.0" customHeight="1">
      <c r="A112" s="17" t="s">
        <v>6603</v>
      </c>
      <c r="B112" s="21" t="s">
        <v>6604</v>
      </c>
      <c r="C112" s="20" t="s">
        <v>6605</v>
      </c>
      <c r="D112" s="20" t="s">
        <v>6606</v>
      </c>
      <c r="E112" s="21" t="s">
        <v>6607</v>
      </c>
      <c r="F112" s="22" t="s">
        <v>90</v>
      </c>
      <c r="G112" s="22" t="s">
        <v>91</v>
      </c>
      <c r="H112" s="22" t="s">
        <v>92</v>
      </c>
      <c r="I112" s="28"/>
      <c r="J112" s="23"/>
      <c r="K112" s="20" t="s">
        <v>6608</v>
      </c>
      <c r="L112" s="25" t="s">
        <v>6609</v>
      </c>
      <c r="M112" s="25" t="s">
        <v>6610</v>
      </c>
      <c r="N112" s="25" t="s">
        <v>6611</v>
      </c>
      <c r="O112" s="25" t="s">
        <v>6612</v>
      </c>
      <c r="P112" s="25" t="s">
        <v>6613</v>
      </c>
      <c r="Q112" s="25" t="s">
        <v>6614</v>
      </c>
      <c r="R112" s="25" t="s">
        <v>6615</v>
      </c>
      <c r="S112" s="29" t="s">
        <v>6616</v>
      </c>
      <c r="T112" s="41">
        <v>17.95</v>
      </c>
      <c r="U112" s="28"/>
      <c r="V112" s="29">
        <v>4.9</v>
      </c>
      <c r="W112" s="30">
        <v>46882.0</v>
      </c>
      <c r="X112" s="29" t="s">
        <v>2787</v>
      </c>
      <c r="Y112" s="29" t="s">
        <v>165</v>
      </c>
      <c r="Z112" s="30" t="b">
        <v>0</v>
      </c>
      <c r="AA112" s="29" t="s">
        <v>6617</v>
      </c>
      <c r="AB112" s="29" t="s">
        <v>6618</v>
      </c>
      <c r="AC112" s="28"/>
      <c r="AD112" s="29" t="s">
        <v>292</v>
      </c>
      <c r="AE112" s="29" t="s">
        <v>6619</v>
      </c>
      <c r="AF112" s="28"/>
      <c r="AG112" s="29" t="s">
        <v>6620</v>
      </c>
      <c r="AH112" s="29" t="s">
        <v>6621</v>
      </c>
      <c r="AI112" s="29" t="s">
        <v>6622</v>
      </c>
      <c r="AJ112" s="29" t="s">
        <v>6623</v>
      </c>
      <c r="AK112" s="31" t="s">
        <v>6624</v>
      </c>
      <c r="AL112" s="32">
        <v>8.5</v>
      </c>
      <c r="AM112" s="29" t="s">
        <v>6625</v>
      </c>
      <c r="AN112" s="32">
        <v>2.0</v>
      </c>
      <c r="AO112" s="29" t="s">
        <v>6626</v>
      </c>
      <c r="AP112" s="51">
        <v>6.5</v>
      </c>
      <c r="AQ112" s="29" t="s">
        <v>6627</v>
      </c>
      <c r="AR112" s="51">
        <v>5.0</v>
      </c>
      <c r="AS112" s="29" t="s">
        <v>6628</v>
      </c>
      <c r="AT112" s="51">
        <v>9.0</v>
      </c>
      <c r="AU112" s="29" t="s">
        <v>6629</v>
      </c>
      <c r="AV112" s="34">
        <f t="shared" si="1"/>
        <v>7</v>
      </c>
      <c r="AW112" s="43" t="s">
        <v>6630</v>
      </c>
      <c r="AX112" s="22" t="s">
        <v>6631</v>
      </c>
      <c r="AY112" s="29" t="s">
        <v>6632</v>
      </c>
      <c r="AZ112" s="29" t="s">
        <v>6633</v>
      </c>
      <c r="BA112" s="29" t="s">
        <v>6634</v>
      </c>
      <c r="BB112" s="29" t="s">
        <v>6635</v>
      </c>
      <c r="BC112" s="29" t="s">
        <v>6636</v>
      </c>
      <c r="BD112" s="29" t="s">
        <v>6637</v>
      </c>
      <c r="BE112" s="29" t="s">
        <v>6638</v>
      </c>
      <c r="BF112" s="29" t="s">
        <v>6639</v>
      </c>
      <c r="BG112" s="29" t="s">
        <v>6640</v>
      </c>
      <c r="BH112" s="29" t="s">
        <v>6641</v>
      </c>
      <c r="BI112" s="29" t="s">
        <v>6642</v>
      </c>
      <c r="BJ112" s="29" t="s">
        <v>6643</v>
      </c>
      <c r="BK112" s="29" t="s">
        <v>6644</v>
      </c>
      <c r="BL112" s="29" t="s">
        <v>6645</v>
      </c>
      <c r="BM112" s="29" t="s">
        <v>6646</v>
      </c>
      <c r="BN112" s="29" t="s">
        <v>6647</v>
      </c>
      <c r="BO112" s="29" t="s">
        <v>6648</v>
      </c>
      <c r="BP112" s="29" t="s">
        <v>6649</v>
      </c>
      <c r="BQ112" s="29" t="s">
        <v>6650</v>
      </c>
      <c r="BR112" s="29" t="s">
        <v>6651</v>
      </c>
      <c r="BS112" s="29" t="s">
        <v>6652</v>
      </c>
      <c r="BT112" s="29" t="s">
        <v>6653</v>
      </c>
      <c r="BU112" s="29" t="s">
        <v>6654</v>
      </c>
      <c r="BV112" s="29" t="s">
        <v>6655</v>
      </c>
      <c r="BW112" s="29" t="s">
        <v>6656</v>
      </c>
      <c r="BX112" s="71" t="s">
        <v>144</v>
      </c>
      <c r="BY112" s="72" t="s">
        <v>6657</v>
      </c>
      <c r="BZ112" s="29" t="str">
        <f>IFERROR(__xludf.DUMMYFUNCTION("TEXTJOIN("", "", TRUE,
  IF(AND(AL112&gt;=9, AN112&gt;=8, AP112&gt;=7, AT112&gt;=8), ""Gold Standard"", """"),
  IF(OR(
      AV112&gt;=7.5,
      AND(AL112&gt;=7, AN112&gt;=7, AP112&gt;=6, AT112&gt;=8)
    ), ""BIFL Approved"", """"),
  IF(AN112&gt;=8.5, ""Repair Friendly"", """"),
 "&amp;" IF(OR(AP112=10, REGEXMATCH(AU112, ""Lifetime Guarantee"")), ""Lifetime Warranty"", """"),
  IF(AT112&gt;=8.5, ""Crowd Favorite"", """"),
  IF(AR112&gt;=8, ""Eco Hero"", """"),
  IF(AND(AV112&gt;=10, AL112&gt;=8, AT112&gt;=8), ""Legacy Product"", """")
)"),"Crowd Favorite")</f>
        <v>Crowd Favorite</v>
      </c>
      <c r="CA112" s="29" t="s">
        <v>209</v>
      </c>
      <c r="CB112" s="29" t="s">
        <v>4284</v>
      </c>
      <c r="CC112" s="44" t="s">
        <v>6658</v>
      </c>
      <c r="CD112" s="29" t="s">
        <v>6659</v>
      </c>
      <c r="CE112" s="30">
        <v>46882.0</v>
      </c>
      <c r="CF112" s="29" t="s">
        <v>6660</v>
      </c>
      <c r="CG112" s="31" t="s">
        <v>6661</v>
      </c>
      <c r="CH112" s="30">
        <v>6013.0</v>
      </c>
      <c r="CI112" s="25" t="s">
        <v>6662</v>
      </c>
      <c r="CJ112" s="28"/>
      <c r="CK112" s="28"/>
    </row>
    <row r="113" ht="27.0" customHeight="1">
      <c r="A113" s="73" t="s">
        <v>6663</v>
      </c>
      <c r="B113" s="21" t="s">
        <v>6664</v>
      </c>
      <c r="C113" s="20" t="s">
        <v>6665</v>
      </c>
      <c r="D113" s="40" t="s">
        <v>6666</v>
      </c>
      <c r="E113" s="21" t="s">
        <v>6667</v>
      </c>
      <c r="F113" s="22" t="s">
        <v>90</v>
      </c>
      <c r="G113" s="22" t="s">
        <v>91</v>
      </c>
      <c r="H113" s="22" t="s">
        <v>92</v>
      </c>
      <c r="I113" s="28"/>
      <c r="J113" s="23"/>
      <c r="K113" s="20" t="s">
        <v>6668</v>
      </c>
      <c r="L113" s="25" t="s">
        <v>6669</v>
      </c>
      <c r="M113" s="25" t="s">
        <v>6670</v>
      </c>
      <c r="N113" s="25" t="s">
        <v>6671</v>
      </c>
      <c r="O113" s="25" t="s">
        <v>6672</v>
      </c>
      <c r="P113" s="25" t="s">
        <v>6673</v>
      </c>
      <c r="Q113" s="25" t="s">
        <v>6674</v>
      </c>
      <c r="R113" s="25" t="s">
        <v>6675</v>
      </c>
      <c r="S113" s="29" t="s">
        <v>6676</v>
      </c>
      <c r="T113" s="41">
        <v>23.3</v>
      </c>
      <c r="U113" s="42">
        <v>24.99</v>
      </c>
      <c r="V113" s="29">
        <v>4.6</v>
      </c>
      <c r="W113" s="30">
        <v>2370.0</v>
      </c>
      <c r="X113" s="29" t="s">
        <v>691</v>
      </c>
      <c r="Y113" s="29" t="s">
        <v>6677</v>
      </c>
      <c r="Z113" s="22" t="b">
        <v>0</v>
      </c>
      <c r="AA113" s="29" t="s">
        <v>6678</v>
      </c>
      <c r="AB113" s="29" t="s">
        <v>6679</v>
      </c>
      <c r="AC113" s="29" t="s">
        <v>6680</v>
      </c>
      <c r="AD113" s="28"/>
      <c r="AE113" s="29" t="s">
        <v>6681</v>
      </c>
      <c r="AF113" s="28"/>
      <c r="AG113" s="29" t="s">
        <v>6682</v>
      </c>
      <c r="AH113" s="29" t="s">
        <v>6683</v>
      </c>
      <c r="AI113" s="29" t="s">
        <v>6684</v>
      </c>
      <c r="AJ113" s="29" t="s">
        <v>6685</v>
      </c>
      <c r="AK113" s="31" t="s">
        <v>6686</v>
      </c>
      <c r="AL113" s="32">
        <v>7.5</v>
      </c>
      <c r="AM113" s="29" t="s">
        <v>6687</v>
      </c>
      <c r="AN113" s="32">
        <v>2.0</v>
      </c>
      <c r="AO113" s="29" t="s">
        <v>6688</v>
      </c>
      <c r="AP113" s="51">
        <v>5.0</v>
      </c>
      <c r="AQ113" s="29" t="s">
        <v>6689</v>
      </c>
      <c r="AR113" s="51">
        <v>5.0</v>
      </c>
      <c r="AS113" s="29" t="s">
        <v>6690</v>
      </c>
      <c r="AT113" s="51">
        <v>8.5</v>
      </c>
      <c r="AU113" s="29" t="s">
        <v>6691</v>
      </c>
      <c r="AV113" s="34">
        <f t="shared" si="1"/>
        <v>6</v>
      </c>
      <c r="AW113" s="43" t="s">
        <v>6692</v>
      </c>
      <c r="AX113" s="22" t="s">
        <v>6693</v>
      </c>
      <c r="AY113" s="29" t="s">
        <v>6694</v>
      </c>
      <c r="AZ113" s="29" t="s">
        <v>6695</v>
      </c>
      <c r="BA113" s="29" t="s">
        <v>6696</v>
      </c>
      <c r="BB113" s="29" t="s">
        <v>6697</v>
      </c>
      <c r="BC113" s="29" t="s">
        <v>6698</v>
      </c>
      <c r="BD113" s="29" t="s">
        <v>6699</v>
      </c>
      <c r="BE113" s="29" t="s">
        <v>6700</v>
      </c>
      <c r="BF113" s="29" t="s">
        <v>6701</v>
      </c>
      <c r="BG113" s="29" t="s">
        <v>6702</v>
      </c>
      <c r="BH113" s="29" t="s">
        <v>6703</v>
      </c>
      <c r="BI113" s="29" t="s">
        <v>6704</v>
      </c>
      <c r="BJ113" s="29" t="s">
        <v>6705</v>
      </c>
      <c r="BK113" s="29" t="s">
        <v>6706</v>
      </c>
      <c r="BL113" s="29" t="s">
        <v>6707</v>
      </c>
      <c r="BM113" s="29" t="s">
        <v>6708</v>
      </c>
      <c r="BN113" s="29" t="s">
        <v>6709</v>
      </c>
      <c r="BO113" s="29" t="s">
        <v>6710</v>
      </c>
      <c r="BP113" s="29" t="s">
        <v>6711</v>
      </c>
      <c r="BQ113" s="29" t="s">
        <v>6712</v>
      </c>
      <c r="BR113" s="29" t="s">
        <v>6713</v>
      </c>
      <c r="BS113" s="29" t="s">
        <v>4459</v>
      </c>
      <c r="BT113" s="29" t="s">
        <v>2763</v>
      </c>
      <c r="BU113" s="29" t="s">
        <v>494</v>
      </c>
      <c r="BV113" s="29" t="s">
        <v>6714</v>
      </c>
      <c r="BW113" s="29" t="s">
        <v>6715</v>
      </c>
      <c r="BX113" s="71" t="s">
        <v>144</v>
      </c>
      <c r="BY113" s="72" t="s">
        <v>6716</v>
      </c>
      <c r="BZ113" s="29" t="str">
        <f>IFERROR(__xludf.DUMMYFUNCTION("TEXTJOIN("", "", TRUE,
  IF(AND(AL113&gt;=9, AN113&gt;=8, AP113&gt;=7, AT113&gt;=8), ""Gold Standard"", """"),
  IF(OR(
      AV113&gt;=7.5,
      AND(AL113&gt;=7, AN113&gt;=7, AP113&gt;=6, AT113&gt;=8)
    ), ""BIFL Approved"", """"),
  IF(AN113&gt;=8.5, ""Repair Friendly"", """"),
 "&amp;" IF(OR(AP113=10, REGEXMATCH(AU113, ""Lifetime Guarantee"")), ""Lifetime Warranty"", """"),
  IF(AT113&gt;=8.5, ""Crowd Favorite"", """"),
  IF(AR113&gt;=8, ""Eco Hero"", """"),
  IF(AND(AV113&gt;=10, AL113&gt;=8, AT113&gt;=8), ""Legacy Product"", """")
)"),"Crowd Favorite")</f>
        <v>Crowd Favorite</v>
      </c>
      <c r="CA113" s="29" t="s">
        <v>209</v>
      </c>
      <c r="CB113" s="29" t="s">
        <v>210</v>
      </c>
      <c r="CC113" s="44" t="s">
        <v>6717</v>
      </c>
      <c r="CD113" s="29" t="s">
        <v>6718</v>
      </c>
      <c r="CE113" s="30">
        <v>2370.0</v>
      </c>
      <c r="CF113" s="29" t="s">
        <v>6719</v>
      </c>
      <c r="CG113" s="31" t="s">
        <v>6720</v>
      </c>
      <c r="CH113" s="30">
        <v>6022.0</v>
      </c>
      <c r="CI113" s="25" t="s">
        <v>6721</v>
      </c>
      <c r="CJ113" s="28"/>
      <c r="CK113" s="28"/>
    </row>
    <row r="114" ht="27.0" customHeight="1">
      <c r="A114" s="73" t="s">
        <v>5062</v>
      </c>
      <c r="B114" s="21" t="s">
        <v>6722</v>
      </c>
      <c r="C114" s="40" t="s">
        <v>6723</v>
      </c>
      <c r="D114" s="20" t="s">
        <v>6724</v>
      </c>
      <c r="E114" s="21" t="s">
        <v>6725</v>
      </c>
      <c r="F114" s="22" t="s">
        <v>90</v>
      </c>
      <c r="G114" s="22" t="s">
        <v>91</v>
      </c>
      <c r="H114" s="22" t="s">
        <v>92</v>
      </c>
      <c r="I114" s="28"/>
      <c r="J114" s="23"/>
      <c r="K114" s="20" t="s">
        <v>6726</v>
      </c>
      <c r="L114" s="25" t="s">
        <v>6727</v>
      </c>
      <c r="M114" s="25" t="s">
        <v>6728</v>
      </c>
      <c r="N114" s="25" t="s">
        <v>6729</v>
      </c>
      <c r="O114" s="25" t="s">
        <v>5071</v>
      </c>
      <c r="P114" s="25" t="s">
        <v>6730</v>
      </c>
      <c r="Q114" s="25" t="s">
        <v>6731</v>
      </c>
      <c r="R114" s="25" t="s">
        <v>6732</v>
      </c>
      <c r="S114" s="29" t="s">
        <v>6733</v>
      </c>
      <c r="T114" s="41">
        <v>39.99</v>
      </c>
      <c r="U114" s="28"/>
      <c r="V114" s="29">
        <v>4.5</v>
      </c>
      <c r="W114" s="30">
        <v>962.0</v>
      </c>
      <c r="X114" s="29" t="s">
        <v>1406</v>
      </c>
      <c r="Y114" s="29" t="s">
        <v>165</v>
      </c>
      <c r="Z114" s="30" t="b">
        <v>0</v>
      </c>
      <c r="AA114" s="29" t="s">
        <v>6734</v>
      </c>
      <c r="AB114" s="29" t="s">
        <v>6735</v>
      </c>
      <c r="AC114" s="29" t="s">
        <v>6736</v>
      </c>
      <c r="AD114" s="29" t="s">
        <v>292</v>
      </c>
      <c r="AE114" s="29" t="s">
        <v>6737</v>
      </c>
      <c r="AF114" s="28"/>
      <c r="AG114" s="29" t="s">
        <v>6738</v>
      </c>
      <c r="AH114" s="29" t="s">
        <v>6739</v>
      </c>
      <c r="AI114" s="29" t="s">
        <v>6740</v>
      </c>
      <c r="AJ114" s="29" t="s">
        <v>6741</v>
      </c>
      <c r="AK114" s="31" t="s">
        <v>6742</v>
      </c>
      <c r="AL114" s="32">
        <v>5.5</v>
      </c>
      <c r="AM114" s="29" t="s">
        <v>6743</v>
      </c>
      <c r="AN114" s="32">
        <v>2.0</v>
      </c>
      <c r="AO114" s="29" t="s">
        <v>6744</v>
      </c>
      <c r="AP114" s="51">
        <v>8.5</v>
      </c>
      <c r="AQ114" s="29" t="s">
        <v>6745</v>
      </c>
      <c r="AR114" s="51">
        <v>5.0</v>
      </c>
      <c r="AS114" s="29" t="s">
        <v>6746</v>
      </c>
      <c r="AT114" s="51">
        <v>6.0</v>
      </c>
      <c r="AU114" s="29" t="s">
        <v>6747</v>
      </c>
      <c r="AV114" s="34">
        <f t="shared" si="1"/>
        <v>5.5</v>
      </c>
      <c r="AW114" s="43" t="s">
        <v>6748</v>
      </c>
      <c r="AX114" s="22" t="s">
        <v>6749</v>
      </c>
      <c r="AY114" s="29" t="s">
        <v>6750</v>
      </c>
      <c r="AZ114" s="29" t="s">
        <v>6751</v>
      </c>
      <c r="BA114" s="29" t="s">
        <v>6752</v>
      </c>
      <c r="BB114" s="29" t="s">
        <v>6753</v>
      </c>
      <c r="BC114" s="29" t="s">
        <v>6754</v>
      </c>
      <c r="BD114" s="29" t="s">
        <v>6755</v>
      </c>
      <c r="BE114" s="29" t="s">
        <v>6756</v>
      </c>
      <c r="BF114" s="29" t="s">
        <v>6757</v>
      </c>
      <c r="BG114" s="29" t="s">
        <v>6758</v>
      </c>
      <c r="BH114" s="29" t="s">
        <v>6759</v>
      </c>
      <c r="BI114" s="29" t="s">
        <v>6760</v>
      </c>
      <c r="BJ114" s="29" t="s">
        <v>6761</v>
      </c>
      <c r="BK114" s="29" t="s">
        <v>6762</v>
      </c>
      <c r="BL114" s="29" t="s">
        <v>6763</v>
      </c>
      <c r="BM114" s="29" t="s">
        <v>6764</v>
      </c>
      <c r="BN114" s="29" t="s">
        <v>6765</v>
      </c>
      <c r="BO114" s="29" t="s">
        <v>6297</v>
      </c>
      <c r="BP114" s="29" t="s">
        <v>6766</v>
      </c>
      <c r="BQ114" s="29" t="s">
        <v>6767</v>
      </c>
      <c r="BR114" s="29" t="s">
        <v>6768</v>
      </c>
      <c r="BS114" s="29" t="s">
        <v>1323</v>
      </c>
      <c r="BT114" s="29" t="s">
        <v>6769</v>
      </c>
      <c r="BU114" s="29" t="s">
        <v>6770</v>
      </c>
      <c r="BV114" s="29" t="s">
        <v>6771</v>
      </c>
      <c r="BW114" s="29" t="s">
        <v>6772</v>
      </c>
      <c r="BX114" s="71" t="s">
        <v>331</v>
      </c>
      <c r="BY114" s="72" t="s">
        <v>6773</v>
      </c>
      <c r="BZ114" s="29" t="str">
        <f>IFERROR(__xludf.DUMMYFUNCTION("TEXTJOIN("", "", TRUE,
  IF(AND(AL114&gt;=9, AN114&gt;=8, AP114&gt;=7, AT114&gt;=8), ""Gold Standard"", """"),
  IF(OR(
      AV114&gt;=7.5,
      AND(AL114&gt;=7, AN114&gt;=7, AP114&gt;=6, AT114&gt;=8)
    ), ""BIFL Approved"", """"),
  IF(AN114&gt;=8.5, ""Repair Friendly"", """"),
 "&amp;" IF(OR(AP114=10, REGEXMATCH(AU114, ""Lifetime Guarantee"")), ""Lifetime Warranty"", """"),
  IF(AT114&gt;=8.5, ""Crowd Favorite"", """"),
  IF(AR114&gt;=8, ""Eco Hero"", """"),
  IF(AND(AV114&gt;=10, AL114&gt;=8, AT114&gt;=8), ""Legacy Product"", """")
)"),"")</f>
        <v/>
      </c>
      <c r="CA114" s="29" t="s">
        <v>209</v>
      </c>
      <c r="CB114" s="29" t="s">
        <v>210</v>
      </c>
      <c r="CC114" s="44" t="s">
        <v>6774</v>
      </c>
      <c r="CD114" s="29" t="s">
        <v>6775</v>
      </c>
      <c r="CE114" s="30">
        <v>962.0</v>
      </c>
      <c r="CF114" s="29" t="s">
        <v>6776</v>
      </c>
      <c r="CG114" s="31" t="s">
        <v>6777</v>
      </c>
      <c r="CH114" s="30">
        <v>6030.0</v>
      </c>
      <c r="CI114" s="25" t="s">
        <v>6778</v>
      </c>
      <c r="CJ114" s="28"/>
      <c r="CK114" s="28"/>
    </row>
    <row r="115" ht="27.0" customHeight="1">
      <c r="A115" s="73" t="s">
        <v>6779</v>
      </c>
      <c r="B115" s="21" t="s">
        <v>6780</v>
      </c>
      <c r="C115" s="20" t="s">
        <v>6781</v>
      </c>
      <c r="D115" s="20" t="s">
        <v>6782</v>
      </c>
      <c r="E115" s="21" t="s">
        <v>6783</v>
      </c>
      <c r="F115" s="22" t="s">
        <v>90</v>
      </c>
      <c r="G115" s="22" t="s">
        <v>91</v>
      </c>
      <c r="H115" s="22" t="s">
        <v>92</v>
      </c>
      <c r="I115" s="28"/>
      <c r="J115" s="23"/>
      <c r="K115" s="20" t="s">
        <v>6784</v>
      </c>
      <c r="L115" s="25" t="s">
        <v>6785</v>
      </c>
      <c r="M115" s="25" t="s">
        <v>6786</v>
      </c>
      <c r="N115" s="25" t="s">
        <v>6787</v>
      </c>
      <c r="O115" s="25" t="s">
        <v>6788</v>
      </c>
      <c r="P115" s="25" t="s">
        <v>6789</v>
      </c>
      <c r="Q115" s="25" t="s">
        <v>6790</v>
      </c>
      <c r="R115" s="25" t="s">
        <v>6791</v>
      </c>
      <c r="S115" s="29" t="s">
        <v>6792</v>
      </c>
      <c r="T115" s="41">
        <v>104.49</v>
      </c>
      <c r="U115" s="28"/>
      <c r="V115" s="29">
        <v>4.6</v>
      </c>
      <c r="W115" s="30">
        <v>5491.0</v>
      </c>
      <c r="X115" s="29" t="s">
        <v>1526</v>
      </c>
      <c r="Y115" s="29" t="s">
        <v>165</v>
      </c>
      <c r="Z115" s="30" t="b">
        <v>0</v>
      </c>
      <c r="AA115" s="29" t="s">
        <v>6793</v>
      </c>
      <c r="AB115" s="29" t="s">
        <v>6794</v>
      </c>
      <c r="AC115" s="29" t="s">
        <v>6795</v>
      </c>
      <c r="AD115" s="28"/>
      <c r="AE115" s="29" t="s">
        <v>6796</v>
      </c>
      <c r="AF115" s="28"/>
      <c r="AG115" s="29" t="s">
        <v>6797</v>
      </c>
      <c r="AH115" s="29" t="s">
        <v>6798</v>
      </c>
      <c r="AI115" s="29" t="s">
        <v>6799</v>
      </c>
      <c r="AJ115" s="29" t="s">
        <v>6800</v>
      </c>
      <c r="AK115" s="55"/>
      <c r="AL115" s="32">
        <v>8.0</v>
      </c>
      <c r="AM115" s="29" t="s">
        <v>6801</v>
      </c>
      <c r="AN115" s="32">
        <v>7.0</v>
      </c>
      <c r="AO115" s="29" t="s">
        <v>6802</v>
      </c>
      <c r="AP115" s="51">
        <v>5.5</v>
      </c>
      <c r="AQ115" s="29" t="s">
        <v>6803</v>
      </c>
      <c r="AR115" s="51">
        <v>5.0</v>
      </c>
      <c r="AS115" s="29" t="s">
        <v>6804</v>
      </c>
      <c r="AT115" s="51">
        <v>8.5</v>
      </c>
      <c r="AU115" s="29" t="s">
        <v>6805</v>
      </c>
      <c r="AV115" s="34">
        <f t="shared" si="1"/>
        <v>7.5</v>
      </c>
      <c r="AW115" s="43" t="s">
        <v>6806</v>
      </c>
      <c r="AX115" s="22" t="s">
        <v>6807</v>
      </c>
      <c r="AY115" s="29" t="s">
        <v>6808</v>
      </c>
      <c r="AZ115" s="29" t="s">
        <v>6809</v>
      </c>
      <c r="BA115" s="29" t="s">
        <v>6810</v>
      </c>
      <c r="BB115" s="29" t="s">
        <v>6811</v>
      </c>
      <c r="BC115" s="29" t="s">
        <v>6812</v>
      </c>
      <c r="BD115" s="29" t="s">
        <v>6813</v>
      </c>
      <c r="BE115" s="29" t="s">
        <v>6814</v>
      </c>
      <c r="BF115" s="29" t="s">
        <v>6815</v>
      </c>
      <c r="BG115" s="29" t="s">
        <v>6816</v>
      </c>
      <c r="BH115" s="29" t="s">
        <v>6817</v>
      </c>
      <c r="BI115" s="29" t="s">
        <v>6818</v>
      </c>
      <c r="BJ115" s="29" t="s">
        <v>6819</v>
      </c>
      <c r="BK115" s="29" t="s">
        <v>6820</v>
      </c>
      <c r="BL115" s="29" t="s">
        <v>6821</v>
      </c>
      <c r="BM115" s="29" t="s">
        <v>6822</v>
      </c>
      <c r="BN115" s="29" t="s">
        <v>6823</v>
      </c>
      <c r="BO115" s="29" t="s">
        <v>6824</v>
      </c>
      <c r="BP115" s="29" t="s">
        <v>6825</v>
      </c>
      <c r="BQ115" s="29" t="s">
        <v>6826</v>
      </c>
      <c r="BR115" s="29" t="s">
        <v>6827</v>
      </c>
      <c r="BS115" s="29" t="s">
        <v>6828</v>
      </c>
      <c r="BT115" s="29" t="s">
        <v>6829</v>
      </c>
      <c r="BU115" s="29" t="s">
        <v>6830</v>
      </c>
      <c r="BV115" s="29" t="s">
        <v>6831</v>
      </c>
      <c r="BW115" s="29" t="s">
        <v>6832</v>
      </c>
      <c r="BX115" s="71" t="s">
        <v>331</v>
      </c>
      <c r="BY115" s="72" t="s">
        <v>6833</v>
      </c>
      <c r="BZ115" s="29" t="str">
        <f>IFERROR(__xludf.DUMMYFUNCTION("TEXTJOIN("", "", TRUE,
  IF(AND(AL115&gt;=9, AN115&gt;=8, AP115&gt;=7, AT115&gt;=8), ""Gold Standard"", """"),
  IF(OR(
      AV115&gt;=7.5,
      AND(AL115&gt;=7, AN115&gt;=7, AP115&gt;=6, AT115&gt;=8)
    ), ""BIFL Approved"", """"),
  IF(AN115&gt;=8.5, ""Repair Friendly"", """"),
 "&amp;" IF(OR(AP115=10, REGEXMATCH(AU115, ""Lifetime Guarantee"")), ""Lifetime Warranty"", """"),
  IF(AT115&gt;=8.5, ""Crowd Favorite"", """"),
  IF(AR115&gt;=8, ""Eco Hero"", """"),
  IF(AND(AV115&gt;=10, AL115&gt;=8, AT115&gt;=8), ""Legacy Product"", """")
)"),"BIFL Approved, Crowd Favorite")</f>
        <v>BIFL Approved, Crowd Favorite</v>
      </c>
      <c r="CA115" s="29" t="s">
        <v>1568</v>
      </c>
      <c r="CB115" s="29" t="s">
        <v>4996</v>
      </c>
      <c r="CC115" s="44" t="s">
        <v>6834</v>
      </c>
      <c r="CD115" s="29" t="s">
        <v>6835</v>
      </c>
      <c r="CE115" s="30">
        <v>5491.0</v>
      </c>
      <c r="CF115" s="29" t="s">
        <v>6836</v>
      </c>
      <c r="CG115" s="31" t="s">
        <v>6837</v>
      </c>
      <c r="CH115" s="30">
        <v>6037.0</v>
      </c>
      <c r="CI115" s="25" t="s">
        <v>6838</v>
      </c>
      <c r="CJ115" s="28"/>
      <c r="CK115" s="28"/>
    </row>
    <row r="116" ht="27.0" customHeight="1">
      <c r="A116" s="73" t="s">
        <v>6839</v>
      </c>
      <c r="B116" s="21" t="s">
        <v>6840</v>
      </c>
      <c r="C116" s="40" t="s">
        <v>6841</v>
      </c>
      <c r="D116" s="20" t="s">
        <v>6842</v>
      </c>
      <c r="E116" s="21" t="s">
        <v>6843</v>
      </c>
      <c r="F116" s="22" t="s">
        <v>90</v>
      </c>
      <c r="G116" s="22" t="s">
        <v>91</v>
      </c>
      <c r="H116" s="22" t="s">
        <v>92</v>
      </c>
      <c r="I116" s="28"/>
      <c r="J116" s="23"/>
      <c r="K116" s="20" t="s">
        <v>6844</v>
      </c>
      <c r="L116" s="25" t="s">
        <v>6845</v>
      </c>
      <c r="M116" s="25" t="s">
        <v>6846</v>
      </c>
      <c r="N116" s="25" t="s">
        <v>6847</v>
      </c>
      <c r="O116" s="25" t="s">
        <v>6848</v>
      </c>
      <c r="P116" s="25" t="s">
        <v>6849</v>
      </c>
      <c r="Q116" s="25" t="s">
        <v>6850</v>
      </c>
      <c r="R116" s="25" t="s">
        <v>6851</v>
      </c>
      <c r="S116" s="29" t="s">
        <v>6852</v>
      </c>
      <c r="T116" s="41">
        <v>199.95</v>
      </c>
      <c r="U116" s="42">
        <v>259.95</v>
      </c>
      <c r="V116" s="29">
        <v>4.5</v>
      </c>
      <c r="W116" s="30">
        <v>769.0</v>
      </c>
      <c r="X116" s="29" t="s">
        <v>691</v>
      </c>
      <c r="Y116" s="29" t="s">
        <v>165</v>
      </c>
      <c r="Z116" s="30" t="b">
        <v>0</v>
      </c>
      <c r="AA116" s="29" t="s">
        <v>6853</v>
      </c>
      <c r="AB116" s="29" t="s">
        <v>6854</v>
      </c>
      <c r="AC116" s="29" t="s">
        <v>6855</v>
      </c>
      <c r="AD116" s="28"/>
      <c r="AE116" s="29" t="s">
        <v>6856</v>
      </c>
      <c r="AF116" s="28"/>
      <c r="AG116" s="29" t="s">
        <v>6857</v>
      </c>
      <c r="AH116" s="29" t="s">
        <v>6858</v>
      </c>
      <c r="AI116" s="29" t="s">
        <v>6859</v>
      </c>
      <c r="AJ116" s="29" t="s">
        <v>6860</v>
      </c>
      <c r="AK116" s="31" t="s">
        <v>6861</v>
      </c>
      <c r="AL116" s="32">
        <v>5.5</v>
      </c>
      <c r="AM116" s="29" t="s">
        <v>6862</v>
      </c>
      <c r="AN116" s="32">
        <v>4.5</v>
      </c>
      <c r="AO116" s="29" t="s">
        <v>6863</v>
      </c>
      <c r="AP116" s="51">
        <v>8.5</v>
      </c>
      <c r="AQ116" s="29" t="s">
        <v>6864</v>
      </c>
      <c r="AR116" s="51">
        <v>5.0</v>
      </c>
      <c r="AS116" s="29" t="s">
        <v>6865</v>
      </c>
      <c r="AT116" s="51">
        <v>6.0</v>
      </c>
      <c r="AU116" s="29" t="s">
        <v>6866</v>
      </c>
      <c r="AV116" s="34">
        <f t="shared" si="1"/>
        <v>6</v>
      </c>
      <c r="AW116" s="43" t="s">
        <v>6867</v>
      </c>
      <c r="AX116" s="22" t="s">
        <v>6868</v>
      </c>
      <c r="AY116" s="29" t="s">
        <v>6869</v>
      </c>
      <c r="AZ116" s="29" t="s">
        <v>6870</v>
      </c>
      <c r="BA116" s="29" t="s">
        <v>6871</v>
      </c>
      <c r="BB116" s="29" t="s">
        <v>6872</v>
      </c>
      <c r="BC116" s="29" t="s">
        <v>6873</v>
      </c>
      <c r="BD116" s="29" t="s">
        <v>6874</v>
      </c>
      <c r="BE116" s="29" t="s">
        <v>6875</v>
      </c>
      <c r="BF116" s="29" t="s">
        <v>6876</v>
      </c>
      <c r="BG116" s="29" t="s">
        <v>6877</v>
      </c>
      <c r="BH116" s="29" t="s">
        <v>6878</v>
      </c>
      <c r="BI116" s="29" t="s">
        <v>6879</v>
      </c>
      <c r="BJ116" s="29" t="s">
        <v>6880</v>
      </c>
      <c r="BK116" s="29" t="s">
        <v>6881</v>
      </c>
      <c r="BL116" s="29" t="s">
        <v>6882</v>
      </c>
      <c r="BM116" s="29" t="s">
        <v>6883</v>
      </c>
      <c r="BN116" s="29" t="s">
        <v>6884</v>
      </c>
      <c r="BO116" s="29" t="s">
        <v>6885</v>
      </c>
      <c r="BP116" s="29" t="s">
        <v>6886</v>
      </c>
      <c r="BQ116" s="29" t="s">
        <v>6887</v>
      </c>
      <c r="BR116" s="29" t="s">
        <v>6888</v>
      </c>
      <c r="BS116" s="29" t="s">
        <v>6889</v>
      </c>
      <c r="BT116" s="29" t="s">
        <v>6890</v>
      </c>
      <c r="BU116" s="29" t="s">
        <v>6891</v>
      </c>
      <c r="BV116" s="29" t="s">
        <v>6892</v>
      </c>
      <c r="BW116" s="29" t="s">
        <v>6893</v>
      </c>
      <c r="BX116" s="71" t="s">
        <v>5300</v>
      </c>
      <c r="BY116" s="72" t="s">
        <v>6894</v>
      </c>
      <c r="BZ116" s="29" t="str">
        <f>IFERROR(__xludf.DUMMYFUNCTION("TEXTJOIN("", "", TRUE,
  IF(AND(AL116&gt;=9, AN116&gt;=8, AP116&gt;=7, AT116&gt;=8), ""Gold Standard"", """"),
  IF(OR(
      AV116&gt;=7.5,
      AND(AL116&gt;=7, AN116&gt;=7, AP116&gt;=6, AT116&gt;=8)
    ), ""BIFL Approved"", """"),
  IF(AN116&gt;=8.5, ""Repair Friendly"", """"),
 "&amp;" IF(OR(AP116=10, REGEXMATCH(AU116, ""Lifetime Guarantee"")), ""Lifetime Warranty"", """"),
  IF(AT116&gt;=8.5, ""Crowd Favorite"", """"),
  IF(AR116&gt;=8, ""Eco Hero"", """"),
  IF(AND(AV116&gt;=10, AL116&gt;=8, AT116&gt;=8), ""Legacy Product"", """")
)"),"")</f>
        <v/>
      </c>
      <c r="CA116" s="29" t="s">
        <v>1568</v>
      </c>
      <c r="CB116" s="29" t="s">
        <v>1691</v>
      </c>
      <c r="CC116" s="44" t="s">
        <v>6895</v>
      </c>
      <c r="CD116" s="29" t="s">
        <v>6896</v>
      </c>
      <c r="CE116" s="30">
        <v>769.0</v>
      </c>
      <c r="CF116" s="29" t="s">
        <v>6897</v>
      </c>
      <c r="CG116" s="31" t="s">
        <v>6898</v>
      </c>
      <c r="CH116" s="30">
        <v>6046.0</v>
      </c>
      <c r="CI116" s="25" t="s">
        <v>6899</v>
      </c>
      <c r="CJ116" s="28"/>
      <c r="CK116" s="28"/>
    </row>
    <row r="117" ht="27.0" customHeight="1">
      <c r="A117" s="73" t="s">
        <v>6839</v>
      </c>
      <c r="B117" s="21" t="s">
        <v>6900</v>
      </c>
      <c r="C117" s="20" t="s">
        <v>6901</v>
      </c>
      <c r="D117" s="20" t="s">
        <v>6902</v>
      </c>
      <c r="E117" s="21" t="s">
        <v>6903</v>
      </c>
      <c r="F117" s="22" t="s">
        <v>90</v>
      </c>
      <c r="G117" s="22" t="s">
        <v>91</v>
      </c>
      <c r="H117" s="22" t="s">
        <v>92</v>
      </c>
      <c r="I117" s="28"/>
      <c r="J117" s="23"/>
      <c r="K117" s="20" t="s">
        <v>6904</v>
      </c>
      <c r="L117" s="25" t="s">
        <v>6905</v>
      </c>
      <c r="M117" s="25" t="s">
        <v>6906</v>
      </c>
      <c r="N117" s="25" t="s">
        <v>6907</v>
      </c>
      <c r="O117" s="25" t="s">
        <v>6848</v>
      </c>
      <c r="P117" s="25" t="s">
        <v>6908</v>
      </c>
      <c r="Q117" s="25" t="s">
        <v>6909</v>
      </c>
      <c r="R117" s="25" t="s">
        <v>6910</v>
      </c>
      <c r="S117" s="29" t="s">
        <v>6911</v>
      </c>
      <c r="T117" s="41">
        <v>270.02</v>
      </c>
      <c r="U117" s="42">
        <v>349.95</v>
      </c>
      <c r="V117" s="29">
        <v>4.4</v>
      </c>
      <c r="W117" s="30">
        <v>202.0</v>
      </c>
      <c r="X117" s="29" t="s">
        <v>1526</v>
      </c>
      <c r="Y117" s="29" t="s">
        <v>165</v>
      </c>
      <c r="Z117" s="30" t="b">
        <v>0</v>
      </c>
      <c r="AA117" s="29" t="s">
        <v>6853</v>
      </c>
      <c r="AB117" s="29" t="s">
        <v>6912</v>
      </c>
      <c r="AC117" s="29" t="s">
        <v>6913</v>
      </c>
      <c r="AD117" s="28"/>
      <c r="AE117" s="29" t="s">
        <v>6914</v>
      </c>
      <c r="AF117" s="28"/>
      <c r="AG117" s="29" t="s">
        <v>6915</v>
      </c>
      <c r="AH117" s="29" t="s">
        <v>6916</v>
      </c>
      <c r="AI117" s="29" t="s">
        <v>6917</v>
      </c>
      <c r="AJ117" s="29" t="s">
        <v>6918</v>
      </c>
      <c r="AK117" s="31" t="s">
        <v>6919</v>
      </c>
      <c r="AL117" s="32">
        <v>4.5</v>
      </c>
      <c r="AM117" s="29" t="s">
        <v>6920</v>
      </c>
      <c r="AN117" s="32">
        <v>3.5</v>
      </c>
      <c r="AO117" s="29" t="s">
        <v>6921</v>
      </c>
      <c r="AP117" s="51">
        <v>7.0</v>
      </c>
      <c r="AQ117" s="29" t="s">
        <v>6922</v>
      </c>
      <c r="AR117" s="51">
        <v>5.0</v>
      </c>
      <c r="AS117" s="29" t="s">
        <v>6923</v>
      </c>
      <c r="AT117" s="51">
        <v>5.5</v>
      </c>
      <c r="AU117" s="29" t="s">
        <v>6924</v>
      </c>
      <c r="AV117" s="34">
        <f t="shared" si="1"/>
        <v>5</v>
      </c>
      <c r="AW117" s="43" t="s">
        <v>6925</v>
      </c>
      <c r="AX117" s="22" t="s">
        <v>6926</v>
      </c>
      <c r="AY117" s="29" t="s">
        <v>6927</v>
      </c>
      <c r="AZ117" s="29" t="s">
        <v>6928</v>
      </c>
      <c r="BA117" s="29" t="s">
        <v>6929</v>
      </c>
      <c r="BB117" s="29" t="s">
        <v>6930</v>
      </c>
      <c r="BC117" s="29" t="s">
        <v>6931</v>
      </c>
      <c r="BD117" s="29" t="s">
        <v>6932</v>
      </c>
      <c r="BE117" s="29" t="s">
        <v>6933</v>
      </c>
      <c r="BF117" s="29" t="s">
        <v>6934</v>
      </c>
      <c r="BG117" s="29" t="s">
        <v>6935</v>
      </c>
      <c r="BH117" s="29" t="s">
        <v>6936</v>
      </c>
      <c r="BI117" s="29" t="s">
        <v>6937</v>
      </c>
      <c r="BJ117" s="29" t="s">
        <v>6938</v>
      </c>
      <c r="BK117" s="29" t="s">
        <v>6939</v>
      </c>
      <c r="BL117" s="29" t="s">
        <v>6940</v>
      </c>
      <c r="BM117" s="29" t="s">
        <v>6941</v>
      </c>
      <c r="BN117" s="29" t="s">
        <v>6942</v>
      </c>
      <c r="BO117" s="29" t="s">
        <v>6943</v>
      </c>
      <c r="BP117" s="29" t="s">
        <v>6944</v>
      </c>
      <c r="BQ117" s="29" t="s">
        <v>6945</v>
      </c>
      <c r="BR117" s="29" t="s">
        <v>6946</v>
      </c>
      <c r="BS117" s="29" t="s">
        <v>6947</v>
      </c>
      <c r="BT117" s="29" t="s">
        <v>6948</v>
      </c>
      <c r="BU117" s="29" t="s">
        <v>6949</v>
      </c>
      <c r="BV117" s="29" t="s">
        <v>5719</v>
      </c>
      <c r="BW117" s="29" t="s">
        <v>6950</v>
      </c>
      <c r="BX117" s="71" t="s">
        <v>5300</v>
      </c>
      <c r="BY117" s="72" t="s">
        <v>6951</v>
      </c>
      <c r="BZ117" s="29" t="str">
        <f>IFERROR(__xludf.DUMMYFUNCTION("TEXTJOIN("", "", TRUE,
  IF(AND(AL117&gt;=9, AN117&gt;=8, AP117&gt;=7, AT117&gt;=8), ""Gold Standard"", """"),
  IF(OR(
      AV117&gt;=7.5,
      AND(AL117&gt;=7, AN117&gt;=7, AP117&gt;=6, AT117&gt;=8)
    ), ""BIFL Approved"", """"),
  IF(AN117&gt;=8.5, ""Repair Friendly"", """"),
 "&amp;" IF(OR(AP117=10, REGEXMATCH(AU117, ""Lifetime Guarantee"")), ""Lifetime Warranty"", """"),
  IF(AT117&gt;=8.5, ""Crowd Favorite"", """"),
  IF(AR117&gt;=8, ""Eco Hero"", """"),
  IF(AND(AV117&gt;=10, AL117&gt;=8, AT117&gt;=8), ""Legacy Product"", """")
)"),"")</f>
        <v/>
      </c>
      <c r="CA117" s="29" t="s">
        <v>1568</v>
      </c>
      <c r="CB117" s="29" t="s">
        <v>6952</v>
      </c>
      <c r="CC117" s="44" t="s">
        <v>6953</v>
      </c>
      <c r="CD117" s="29" t="s">
        <v>6954</v>
      </c>
      <c r="CE117" s="30">
        <v>202.0</v>
      </c>
      <c r="CF117" s="29" t="s">
        <v>6955</v>
      </c>
      <c r="CG117" s="31" t="s">
        <v>6956</v>
      </c>
      <c r="CH117" s="30">
        <v>6060.0</v>
      </c>
      <c r="CI117" s="25" t="s">
        <v>6957</v>
      </c>
      <c r="CJ117" s="28"/>
      <c r="CK117" s="28"/>
    </row>
    <row r="118" ht="27.0" customHeight="1">
      <c r="A118" s="73" t="s">
        <v>6839</v>
      </c>
      <c r="B118" s="21" t="s">
        <v>6958</v>
      </c>
      <c r="C118" s="20" t="s">
        <v>6959</v>
      </c>
      <c r="D118" s="20" t="s">
        <v>6960</v>
      </c>
      <c r="E118" s="21" t="s">
        <v>6961</v>
      </c>
      <c r="F118" s="22" t="s">
        <v>90</v>
      </c>
      <c r="G118" s="22" t="s">
        <v>91</v>
      </c>
      <c r="H118" s="22" t="s">
        <v>92</v>
      </c>
      <c r="I118" s="28"/>
      <c r="J118" s="23"/>
      <c r="K118" s="20" t="s">
        <v>6962</v>
      </c>
      <c r="L118" s="25" t="s">
        <v>6963</v>
      </c>
      <c r="M118" s="25" t="s">
        <v>6964</v>
      </c>
      <c r="N118" s="25" t="s">
        <v>6965</v>
      </c>
      <c r="O118" s="25" t="s">
        <v>6848</v>
      </c>
      <c r="P118" s="25" t="s">
        <v>6966</v>
      </c>
      <c r="Q118" s="25" t="s">
        <v>6967</v>
      </c>
      <c r="R118" s="25" t="s">
        <v>6968</v>
      </c>
      <c r="S118" s="29" t="s">
        <v>6969</v>
      </c>
      <c r="T118" s="41">
        <v>39.95</v>
      </c>
      <c r="U118" s="42">
        <v>46.95</v>
      </c>
      <c r="V118" s="29">
        <v>4.7</v>
      </c>
      <c r="W118" s="30">
        <v>22306.0</v>
      </c>
      <c r="X118" s="29" t="s">
        <v>1406</v>
      </c>
      <c r="Y118" s="29" t="s">
        <v>165</v>
      </c>
      <c r="Z118" s="30" t="b">
        <v>0</v>
      </c>
      <c r="AA118" s="29" t="s">
        <v>6970</v>
      </c>
      <c r="AB118" s="29" t="s">
        <v>6971</v>
      </c>
      <c r="AC118" s="29" t="s">
        <v>6972</v>
      </c>
      <c r="AD118" s="28"/>
      <c r="AE118" s="28"/>
      <c r="AF118" s="28"/>
      <c r="AG118" s="29" t="s">
        <v>6973</v>
      </c>
      <c r="AH118" s="29" t="s">
        <v>6974</v>
      </c>
      <c r="AI118" s="29" t="s">
        <v>6975</v>
      </c>
      <c r="AJ118" s="29" t="s">
        <v>6976</v>
      </c>
      <c r="AK118" s="31" t="s">
        <v>6977</v>
      </c>
      <c r="AL118" s="32">
        <v>7.5</v>
      </c>
      <c r="AM118" s="29" t="s">
        <v>6978</v>
      </c>
      <c r="AN118" s="32">
        <v>4.5</v>
      </c>
      <c r="AO118" s="22" t="s">
        <v>6979</v>
      </c>
      <c r="AP118" s="51">
        <v>7.5</v>
      </c>
      <c r="AQ118" s="29" t="s">
        <v>6980</v>
      </c>
      <c r="AR118" s="51">
        <v>5.0</v>
      </c>
      <c r="AS118" s="29" t="s">
        <v>6981</v>
      </c>
      <c r="AT118" s="51">
        <v>7.5</v>
      </c>
      <c r="AU118" s="29" t="s">
        <v>6982</v>
      </c>
      <c r="AV118" s="34">
        <f t="shared" si="1"/>
        <v>7</v>
      </c>
      <c r="AW118" s="43" t="s">
        <v>6983</v>
      </c>
      <c r="AX118" s="22" t="s">
        <v>6984</v>
      </c>
      <c r="AY118" s="29" t="s">
        <v>6985</v>
      </c>
      <c r="AZ118" s="29" t="s">
        <v>6986</v>
      </c>
      <c r="BA118" s="29" t="s">
        <v>6987</v>
      </c>
      <c r="BB118" s="29" t="s">
        <v>6988</v>
      </c>
      <c r="BC118" s="29" t="s">
        <v>6989</v>
      </c>
      <c r="BD118" s="29" t="s">
        <v>6990</v>
      </c>
      <c r="BE118" s="29" t="s">
        <v>6991</v>
      </c>
      <c r="BF118" s="29" t="s">
        <v>6992</v>
      </c>
      <c r="BG118" s="29" t="s">
        <v>6993</v>
      </c>
      <c r="BH118" s="29" t="s">
        <v>6994</v>
      </c>
      <c r="BI118" s="29" t="s">
        <v>6995</v>
      </c>
      <c r="BJ118" s="29" t="s">
        <v>6996</v>
      </c>
      <c r="BK118" s="29" t="s">
        <v>6997</v>
      </c>
      <c r="BL118" s="29" t="s">
        <v>6998</v>
      </c>
      <c r="BM118" s="29" t="s">
        <v>6999</v>
      </c>
      <c r="BN118" s="29" t="s">
        <v>7000</v>
      </c>
      <c r="BO118" s="29" t="s">
        <v>7001</v>
      </c>
      <c r="BP118" s="29" t="s">
        <v>7002</v>
      </c>
      <c r="BQ118" s="29" t="s">
        <v>7003</v>
      </c>
      <c r="BR118" s="29" t="s">
        <v>7004</v>
      </c>
      <c r="BS118" s="29" t="s">
        <v>7005</v>
      </c>
      <c r="BT118" s="29" t="s">
        <v>7006</v>
      </c>
      <c r="BU118" s="29" t="s">
        <v>7007</v>
      </c>
      <c r="BV118" s="29" t="s">
        <v>7008</v>
      </c>
      <c r="BW118" s="29" t="s">
        <v>7009</v>
      </c>
      <c r="BX118" s="71" t="s">
        <v>5300</v>
      </c>
      <c r="BY118" s="72" t="s">
        <v>7010</v>
      </c>
      <c r="BZ118" s="29" t="str">
        <f>IFERROR(__xludf.DUMMYFUNCTION("TEXTJOIN("", "", TRUE,
  IF(AND(AL118&gt;=9, AN118&gt;=8, AP118&gt;=7, AT118&gt;=8), ""Gold Standard"", """"),
  IF(OR(
      AV118&gt;=7.5,
      AND(AL118&gt;=7, AN118&gt;=7, AP118&gt;=6, AT118&gt;=8)
    ), ""BIFL Approved"", """"),
  IF(AN118&gt;=8.5, ""Repair Friendly"", """"),
 "&amp;" IF(OR(AP118=10, REGEXMATCH(AU118, ""Lifetime Guarantee"")), ""Lifetime Warranty"", """"),
  IF(AT118&gt;=8.5, ""Crowd Favorite"", """"),
  IF(AR118&gt;=8, ""Eco Hero"", """"),
  IF(AND(AV118&gt;=10, AL118&gt;=8, AT118&gt;=8), ""Legacy Product"", """")
)"),"")</f>
        <v/>
      </c>
      <c r="CA118" s="29" t="s">
        <v>1568</v>
      </c>
      <c r="CB118" s="29" t="s">
        <v>7011</v>
      </c>
      <c r="CC118" s="44" t="s">
        <v>7012</v>
      </c>
      <c r="CD118" s="29" t="s">
        <v>7013</v>
      </c>
      <c r="CE118" s="30">
        <v>22306.0</v>
      </c>
      <c r="CF118" s="29" t="s">
        <v>7014</v>
      </c>
      <c r="CG118" s="31" t="s">
        <v>7015</v>
      </c>
      <c r="CH118" s="30">
        <v>6069.0</v>
      </c>
      <c r="CI118" s="25" t="s">
        <v>7016</v>
      </c>
      <c r="CJ118" s="28"/>
      <c r="CK118" s="28"/>
    </row>
    <row r="119" ht="27.0" customHeight="1">
      <c r="A119" s="17" t="s">
        <v>7017</v>
      </c>
      <c r="B119" s="83" t="s">
        <v>7018</v>
      </c>
      <c r="C119" s="20" t="s">
        <v>7019</v>
      </c>
      <c r="D119" s="20" t="s">
        <v>7020</v>
      </c>
      <c r="E119" s="21" t="s">
        <v>7021</v>
      </c>
      <c r="F119" s="22" t="s">
        <v>90</v>
      </c>
      <c r="G119" s="22" t="s">
        <v>91</v>
      </c>
      <c r="H119" s="22" t="s">
        <v>92</v>
      </c>
      <c r="I119" s="28"/>
      <c r="J119" s="23"/>
      <c r="K119" s="20" t="s">
        <v>7022</v>
      </c>
      <c r="L119" s="25" t="s">
        <v>7023</v>
      </c>
      <c r="M119" s="25" t="s">
        <v>7024</v>
      </c>
      <c r="N119" s="25" t="s">
        <v>7025</v>
      </c>
      <c r="O119" s="25" t="s">
        <v>7026</v>
      </c>
      <c r="P119" s="25" t="s">
        <v>7027</v>
      </c>
      <c r="Q119" s="25" t="s">
        <v>7028</v>
      </c>
      <c r="R119" s="25" t="s">
        <v>7029</v>
      </c>
      <c r="S119" s="29" t="s">
        <v>7030</v>
      </c>
      <c r="T119" s="27">
        <v>11.75</v>
      </c>
      <c r="U119" s="28"/>
      <c r="V119" s="29">
        <v>4.5</v>
      </c>
      <c r="W119" s="30">
        <v>18573.0</v>
      </c>
      <c r="X119" s="28"/>
      <c r="Y119" s="28"/>
      <c r="Z119" s="30" t="b">
        <v>0</v>
      </c>
      <c r="AA119" s="29" t="s">
        <v>7031</v>
      </c>
      <c r="AB119" s="29" t="s">
        <v>7032</v>
      </c>
      <c r="AC119" s="29" t="s">
        <v>7033</v>
      </c>
      <c r="AD119" s="29" t="s">
        <v>2068</v>
      </c>
      <c r="AE119" s="28"/>
      <c r="AF119" s="28"/>
      <c r="AG119" s="29" t="s">
        <v>7034</v>
      </c>
      <c r="AH119" s="29" t="s">
        <v>3259</v>
      </c>
      <c r="AI119" s="29" t="s">
        <v>7035</v>
      </c>
      <c r="AJ119" s="29" t="s">
        <v>7036</v>
      </c>
      <c r="AK119" s="31" t="s">
        <v>7037</v>
      </c>
      <c r="AL119" s="32">
        <v>9.0</v>
      </c>
      <c r="AM119" s="29" t="s">
        <v>7038</v>
      </c>
      <c r="AN119" s="32">
        <v>1.0</v>
      </c>
      <c r="AO119" s="22" t="s">
        <v>7039</v>
      </c>
      <c r="AP119" s="51">
        <v>9.0</v>
      </c>
      <c r="AQ119" s="29" t="s">
        <v>7040</v>
      </c>
      <c r="AR119" s="51">
        <v>5.0</v>
      </c>
      <c r="AS119" s="29" t="s">
        <v>7041</v>
      </c>
      <c r="AT119" s="51">
        <v>9.0</v>
      </c>
      <c r="AU119" s="29" t="s">
        <v>7042</v>
      </c>
      <c r="AV119" s="34">
        <f t="shared" si="1"/>
        <v>7.5</v>
      </c>
      <c r="AW119" s="43" t="s">
        <v>7043</v>
      </c>
      <c r="AX119" s="22" t="s">
        <v>7044</v>
      </c>
      <c r="AY119" s="29" t="s">
        <v>7045</v>
      </c>
      <c r="AZ119" s="29" t="s">
        <v>7046</v>
      </c>
      <c r="BA119" s="29" t="s">
        <v>7047</v>
      </c>
      <c r="BB119" s="29" t="s">
        <v>7048</v>
      </c>
      <c r="BC119" s="29" t="s">
        <v>7049</v>
      </c>
      <c r="BD119" s="29" t="s">
        <v>7050</v>
      </c>
      <c r="BE119" s="29" t="s">
        <v>7051</v>
      </c>
      <c r="BF119" s="29" t="s">
        <v>7052</v>
      </c>
      <c r="BG119" s="29" t="s">
        <v>7053</v>
      </c>
      <c r="BH119" s="29" t="s">
        <v>7054</v>
      </c>
      <c r="BI119" s="29" t="s">
        <v>7055</v>
      </c>
      <c r="BJ119" s="29" t="s">
        <v>7056</v>
      </c>
      <c r="BK119" s="29" t="s">
        <v>7057</v>
      </c>
      <c r="BL119" s="29" t="s">
        <v>7058</v>
      </c>
      <c r="BM119" s="29" t="s">
        <v>7059</v>
      </c>
      <c r="BN119" s="29" t="s">
        <v>7060</v>
      </c>
      <c r="BO119" s="29" t="s">
        <v>7061</v>
      </c>
      <c r="BP119" s="29" t="s">
        <v>7062</v>
      </c>
      <c r="BQ119" s="29" t="s">
        <v>7063</v>
      </c>
      <c r="BR119" s="29" t="s">
        <v>7064</v>
      </c>
      <c r="BS119" s="29" t="s">
        <v>7065</v>
      </c>
      <c r="BT119" s="29" t="s">
        <v>7066</v>
      </c>
      <c r="BU119" s="29" t="s">
        <v>7067</v>
      </c>
      <c r="BV119" s="29" t="s">
        <v>7068</v>
      </c>
      <c r="BW119" s="29" t="s">
        <v>7069</v>
      </c>
      <c r="BX119" s="71" t="s">
        <v>144</v>
      </c>
      <c r="BY119" s="72" t="s">
        <v>7070</v>
      </c>
      <c r="BZ119" s="29" t="str">
        <f>IFERROR(__xludf.DUMMYFUNCTION("TEXTJOIN("", "", TRUE,
  IF(AND(AL119&gt;=9, AN119&gt;=8, AP119&gt;=7, AT119&gt;=8), ""Gold Standard"", """"),
  IF(OR(
      AV119&gt;=7.5,
      AND(AL119&gt;=7, AN119&gt;=7, AP119&gt;=6, AT119&gt;=8)
    ), ""BIFL Approved"", """"),
  IF(AN119&gt;=8.5, ""Repair Friendly"", """"),
 "&amp;" IF(OR(AP119=10, REGEXMATCH(AU119, ""Lifetime Guarantee"")), ""Lifetime Warranty"", """"),
  IF(AT119&gt;=8.5, ""Crowd Favorite"", """"),
  IF(AR119&gt;=8, ""Eco Hero"", """"),
  IF(AND(AV119&gt;=10, AL119&gt;=8, AT119&gt;=8), ""Legacy Product"", """")
)"),"BIFL Approved, Crowd Favorite")</f>
        <v>BIFL Approved, Crowd Favorite</v>
      </c>
      <c r="CA119" s="29" t="s">
        <v>146</v>
      </c>
      <c r="CB119" s="29" t="s">
        <v>147</v>
      </c>
      <c r="CC119" s="44" t="s">
        <v>7071</v>
      </c>
      <c r="CD119" s="29" t="s">
        <v>7072</v>
      </c>
      <c r="CE119" s="30">
        <v>18573.0</v>
      </c>
      <c r="CF119" s="29" t="s">
        <v>7073</v>
      </c>
      <c r="CG119" s="31" t="s">
        <v>7074</v>
      </c>
      <c r="CH119" s="30">
        <v>6079.0</v>
      </c>
      <c r="CI119" s="25" t="s">
        <v>7075</v>
      </c>
      <c r="CJ119" s="28"/>
      <c r="CK119" s="28"/>
    </row>
    <row r="120" ht="27.0" customHeight="1">
      <c r="A120" s="17" t="s">
        <v>7076</v>
      </c>
      <c r="B120" s="21" t="s">
        <v>7077</v>
      </c>
      <c r="C120" s="40" t="s">
        <v>7078</v>
      </c>
      <c r="D120" s="20" t="s">
        <v>7079</v>
      </c>
      <c r="E120" s="21" t="s">
        <v>7080</v>
      </c>
      <c r="F120" s="22" t="s">
        <v>90</v>
      </c>
      <c r="G120" s="22" t="s">
        <v>91</v>
      </c>
      <c r="H120" s="22" t="s">
        <v>92</v>
      </c>
      <c r="I120" s="28"/>
      <c r="J120" s="23"/>
      <c r="K120" s="20" t="s">
        <v>7081</v>
      </c>
      <c r="L120" s="25" t="s">
        <v>7082</v>
      </c>
      <c r="M120" s="25" t="s">
        <v>7083</v>
      </c>
      <c r="N120" s="25" t="s">
        <v>7084</v>
      </c>
      <c r="O120" s="25" t="s">
        <v>7085</v>
      </c>
      <c r="P120" s="25" t="s">
        <v>7086</v>
      </c>
      <c r="Q120" s="25" t="s">
        <v>7087</v>
      </c>
      <c r="R120" s="25" t="s">
        <v>7088</v>
      </c>
      <c r="S120" s="29" t="s">
        <v>7089</v>
      </c>
      <c r="T120" s="41">
        <v>26.19</v>
      </c>
      <c r="U120" s="28"/>
      <c r="V120" s="29">
        <v>4.6</v>
      </c>
      <c r="W120" s="30">
        <v>5351.0</v>
      </c>
      <c r="X120" s="29" t="s">
        <v>1526</v>
      </c>
      <c r="Y120" s="29" t="s">
        <v>2309</v>
      </c>
      <c r="Z120" s="30" t="b">
        <v>0</v>
      </c>
      <c r="AA120" s="29" t="s">
        <v>7090</v>
      </c>
      <c r="AB120" s="29" t="s">
        <v>7091</v>
      </c>
      <c r="AC120" s="28"/>
      <c r="AD120" s="28"/>
      <c r="AE120" s="29" t="s">
        <v>7092</v>
      </c>
      <c r="AF120" s="28"/>
      <c r="AG120" s="29" t="s">
        <v>7093</v>
      </c>
      <c r="AH120" s="29" t="s">
        <v>7094</v>
      </c>
      <c r="AI120" s="29" t="s">
        <v>7095</v>
      </c>
      <c r="AJ120" s="29" t="s">
        <v>7096</v>
      </c>
      <c r="AK120" s="31" t="s">
        <v>7097</v>
      </c>
      <c r="AL120" s="32">
        <v>7.0</v>
      </c>
      <c r="AM120" s="29" t="s">
        <v>7098</v>
      </c>
      <c r="AN120" s="32">
        <v>8.0</v>
      </c>
      <c r="AO120" s="29" t="s">
        <v>7099</v>
      </c>
      <c r="AP120" s="51">
        <v>9.0</v>
      </c>
      <c r="AQ120" s="29" t="s">
        <v>7100</v>
      </c>
      <c r="AR120" s="51">
        <v>5.0</v>
      </c>
      <c r="AS120" s="29" t="s">
        <v>7101</v>
      </c>
      <c r="AT120" s="51">
        <v>7.5</v>
      </c>
      <c r="AU120" s="29" t="s">
        <v>7102</v>
      </c>
      <c r="AV120" s="34">
        <f t="shared" si="1"/>
        <v>8</v>
      </c>
      <c r="AW120" s="43" t="s">
        <v>7103</v>
      </c>
      <c r="AX120" s="22" t="s">
        <v>7104</v>
      </c>
      <c r="AY120" s="29" t="s">
        <v>7105</v>
      </c>
      <c r="AZ120" s="29" t="s">
        <v>7106</v>
      </c>
      <c r="BA120" s="29" t="s">
        <v>7107</v>
      </c>
      <c r="BB120" s="29" t="s">
        <v>7108</v>
      </c>
      <c r="BC120" s="29" t="s">
        <v>7109</v>
      </c>
      <c r="BD120" s="29" t="s">
        <v>7110</v>
      </c>
      <c r="BE120" s="29" t="s">
        <v>7111</v>
      </c>
      <c r="BF120" s="29" t="s">
        <v>7112</v>
      </c>
      <c r="BG120" s="29" t="s">
        <v>7113</v>
      </c>
      <c r="BH120" s="29" t="s">
        <v>7114</v>
      </c>
      <c r="BI120" s="29" t="s">
        <v>7115</v>
      </c>
      <c r="BJ120" s="29" t="s">
        <v>7116</v>
      </c>
      <c r="BK120" s="29" t="s">
        <v>7117</v>
      </c>
      <c r="BL120" s="29" t="s">
        <v>7118</v>
      </c>
      <c r="BM120" s="29" t="s">
        <v>7119</v>
      </c>
      <c r="BN120" s="29" t="s">
        <v>7120</v>
      </c>
      <c r="BO120" s="29" t="s">
        <v>7121</v>
      </c>
      <c r="BP120" s="29" t="s">
        <v>7122</v>
      </c>
      <c r="BQ120" s="29" t="s">
        <v>7123</v>
      </c>
      <c r="BR120" s="29" t="s">
        <v>7124</v>
      </c>
      <c r="BS120" s="29" t="s">
        <v>7125</v>
      </c>
      <c r="BT120" s="29" t="s">
        <v>7126</v>
      </c>
      <c r="BU120" s="29" t="s">
        <v>7127</v>
      </c>
      <c r="BV120" s="29" t="s">
        <v>7128</v>
      </c>
      <c r="BW120" s="29" t="s">
        <v>7129</v>
      </c>
      <c r="BX120" s="71" t="s">
        <v>144</v>
      </c>
      <c r="BY120" s="72" t="s">
        <v>7130</v>
      </c>
      <c r="BZ120" s="29" t="str">
        <f>IFERROR(__xludf.DUMMYFUNCTION("TEXTJOIN("", "", TRUE,
  IF(AND(AL120&gt;=9, AN120&gt;=8, AP120&gt;=7, AT120&gt;=8), ""Gold Standard"", """"),
  IF(OR(
      AV120&gt;=7.5,
      AND(AL120&gt;=7, AN120&gt;=7, AP120&gt;=6, AT120&gt;=8)
    ), ""BIFL Approved"", """"),
  IF(AN120&gt;=8.5, ""Repair Friendly"", """"),
 "&amp;" IF(OR(AP120=10, REGEXMATCH(AU120, ""Lifetime Guarantee"")), ""Lifetime Warranty"", """"),
  IF(AT120&gt;=8.5, ""Crowd Favorite"", """"),
  IF(AR120&gt;=8, ""Eco Hero"", """"),
  IF(AND(AV120&gt;=10, AL120&gt;=8, AT120&gt;=8), ""Legacy Product"", """")
)"),"BIFL Approved")</f>
        <v>BIFL Approved</v>
      </c>
      <c r="CA120" s="29" t="s">
        <v>971</v>
      </c>
      <c r="CB120" s="29" t="s">
        <v>3116</v>
      </c>
      <c r="CC120" s="44" t="s">
        <v>7131</v>
      </c>
      <c r="CD120" s="29" t="s">
        <v>7132</v>
      </c>
      <c r="CE120" s="30">
        <v>5351.0</v>
      </c>
      <c r="CF120" s="29" t="s">
        <v>7133</v>
      </c>
      <c r="CG120" s="31" t="s">
        <v>7134</v>
      </c>
      <c r="CH120" s="30">
        <v>6087.0</v>
      </c>
      <c r="CI120" s="25" t="s">
        <v>7135</v>
      </c>
      <c r="CJ120" s="28"/>
      <c r="CK120" s="28"/>
    </row>
    <row r="121" ht="27.0" customHeight="1">
      <c r="A121" s="17" t="s">
        <v>7136</v>
      </c>
      <c r="B121" s="21" t="s">
        <v>7137</v>
      </c>
      <c r="C121" s="40" t="s">
        <v>7138</v>
      </c>
      <c r="D121" s="20" t="s">
        <v>7139</v>
      </c>
      <c r="E121" s="21" t="s">
        <v>7140</v>
      </c>
      <c r="F121" s="22" t="s">
        <v>90</v>
      </c>
      <c r="G121" s="22" t="s">
        <v>91</v>
      </c>
      <c r="H121" s="22" t="s">
        <v>92</v>
      </c>
      <c r="I121" s="28"/>
      <c r="J121" s="23"/>
      <c r="K121" s="20" t="s">
        <v>7141</v>
      </c>
      <c r="L121" s="25" t="s">
        <v>7142</v>
      </c>
      <c r="M121" s="25" t="s">
        <v>7143</v>
      </c>
      <c r="N121" s="25" t="s">
        <v>7144</v>
      </c>
      <c r="O121" s="25" t="s">
        <v>7145</v>
      </c>
      <c r="P121" s="25" t="s">
        <v>7146</v>
      </c>
      <c r="Q121" s="25" t="s">
        <v>7147</v>
      </c>
      <c r="R121" s="25" t="s">
        <v>7148</v>
      </c>
      <c r="S121" s="29" t="s">
        <v>7149</v>
      </c>
      <c r="T121" s="41">
        <v>9.99</v>
      </c>
      <c r="U121" s="42">
        <v>13.99</v>
      </c>
      <c r="V121" s="29">
        <v>4.8</v>
      </c>
      <c r="W121" s="30">
        <v>1690.0</v>
      </c>
      <c r="X121" s="29" t="s">
        <v>1406</v>
      </c>
      <c r="Y121" s="29" t="s">
        <v>165</v>
      </c>
      <c r="Z121" s="30" t="b">
        <v>0</v>
      </c>
      <c r="AA121" s="29" t="s">
        <v>7090</v>
      </c>
      <c r="AB121" s="29" t="s">
        <v>7150</v>
      </c>
      <c r="AC121" s="28"/>
      <c r="AD121" s="28"/>
      <c r="AE121" s="29" t="s">
        <v>7151</v>
      </c>
      <c r="AF121" s="28"/>
      <c r="AG121" s="29" t="s">
        <v>7152</v>
      </c>
      <c r="AH121" s="29" t="s">
        <v>7153</v>
      </c>
      <c r="AI121" s="29" t="s">
        <v>7154</v>
      </c>
      <c r="AJ121" s="29" t="s">
        <v>7155</v>
      </c>
      <c r="AK121" s="31" t="s">
        <v>7156</v>
      </c>
      <c r="AL121" s="32">
        <v>8.0</v>
      </c>
      <c r="AM121" s="29" t="s">
        <v>7157</v>
      </c>
      <c r="AN121" s="32">
        <v>7.5</v>
      </c>
      <c r="AO121" s="29" t="s">
        <v>7158</v>
      </c>
      <c r="AP121" s="51">
        <v>8.5</v>
      </c>
      <c r="AQ121" s="29" t="s">
        <v>7159</v>
      </c>
      <c r="AR121" s="51">
        <v>5.0</v>
      </c>
      <c r="AS121" s="29" t="s">
        <v>7160</v>
      </c>
      <c r="AT121" s="51">
        <v>8.5</v>
      </c>
      <c r="AU121" s="29" t="s">
        <v>7161</v>
      </c>
      <c r="AV121" s="34">
        <f t="shared" si="1"/>
        <v>8</v>
      </c>
      <c r="AW121" s="43" t="s">
        <v>7162</v>
      </c>
      <c r="AX121" s="22" t="s">
        <v>7163</v>
      </c>
      <c r="AY121" s="29" t="s">
        <v>7164</v>
      </c>
      <c r="AZ121" s="29" t="s">
        <v>7165</v>
      </c>
      <c r="BA121" s="29" t="s">
        <v>7166</v>
      </c>
      <c r="BB121" s="29" t="s">
        <v>7167</v>
      </c>
      <c r="BC121" s="29" t="s">
        <v>7168</v>
      </c>
      <c r="BD121" s="29" t="s">
        <v>7169</v>
      </c>
      <c r="BE121" s="29" t="s">
        <v>7170</v>
      </c>
      <c r="BF121" s="29" t="s">
        <v>7171</v>
      </c>
      <c r="BG121" s="29" t="s">
        <v>7172</v>
      </c>
      <c r="BH121" s="29" t="s">
        <v>7173</v>
      </c>
      <c r="BI121" s="29" t="s">
        <v>7174</v>
      </c>
      <c r="BJ121" s="29" t="s">
        <v>7175</v>
      </c>
      <c r="BK121" s="29" t="s">
        <v>7176</v>
      </c>
      <c r="BL121" s="29" t="s">
        <v>7177</v>
      </c>
      <c r="BM121" s="29" t="s">
        <v>7178</v>
      </c>
      <c r="BN121" s="29" t="s">
        <v>7179</v>
      </c>
      <c r="BO121" s="29" t="s">
        <v>7180</v>
      </c>
      <c r="BP121" s="29" t="s">
        <v>7181</v>
      </c>
      <c r="BQ121" s="29" t="s">
        <v>7182</v>
      </c>
      <c r="BR121" s="29" t="s">
        <v>7183</v>
      </c>
      <c r="BS121" s="29" t="s">
        <v>7184</v>
      </c>
      <c r="BT121" s="29" t="s">
        <v>7185</v>
      </c>
      <c r="BU121" s="29" t="s">
        <v>7186</v>
      </c>
      <c r="BV121" s="29" t="s">
        <v>7187</v>
      </c>
      <c r="BW121" s="29" t="s">
        <v>7188</v>
      </c>
      <c r="BX121" s="71" t="s">
        <v>4057</v>
      </c>
      <c r="BY121" s="72" t="s">
        <v>7189</v>
      </c>
      <c r="BZ121" s="29" t="str">
        <f>IFERROR(__xludf.DUMMYFUNCTION("TEXTJOIN("", "", TRUE,
  IF(AND(AL121&gt;=9, AN121&gt;=8, AP121&gt;=7, AT121&gt;=8), ""Gold Standard"", """"),
  IF(OR(
      AV121&gt;=7.5,
      AND(AL121&gt;=7, AN121&gt;=7, AP121&gt;=6, AT121&gt;=8)
    ), ""BIFL Approved"", """"),
  IF(AN121&gt;=8.5, ""Repair Friendly"", """"),
 "&amp;" IF(OR(AP121=10, REGEXMATCH(AU121, ""Lifetime Guarantee"")), ""Lifetime Warranty"", """"),
  IF(AT121&gt;=8.5, ""Crowd Favorite"", """"),
  IF(AR121&gt;=8, ""Eco Hero"", """"),
  IF(AND(AV121&gt;=10, AL121&gt;=8, AT121&gt;=8), ""Legacy Product"", """")
)"),"BIFL Approved, Crowd Favorite")</f>
        <v>BIFL Approved, Crowd Favorite</v>
      </c>
      <c r="CA121" s="29" t="s">
        <v>971</v>
      </c>
      <c r="CB121" s="29" t="s">
        <v>3116</v>
      </c>
      <c r="CC121" s="44" t="s">
        <v>7190</v>
      </c>
      <c r="CD121" s="29" t="s">
        <v>7191</v>
      </c>
      <c r="CE121" s="30">
        <v>1690.0</v>
      </c>
      <c r="CF121" s="29" t="s">
        <v>7192</v>
      </c>
      <c r="CG121" s="31" t="s">
        <v>7193</v>
      </c>
      <c r="CH121" s="30">
        <v>6098.0</v>
      </c>
      <c r="CI121" s="25" t="s">
        <v>7194</v>
      </c>
      <c r="CJ121" s="28"/>
      <c r="CK121" s="28"/>
    </row>
    <row r="122" ht="27.0" customHeight="1">
      <c r="A122" s="73" t="s">
        <v>7195</v>
      </c>
      <c r="B122" s="21" t="s">
        <v>7196</v>
      </c>
      <c r="C122" s="20" t="s">
        <v>7197</v>
      </c>
      <c r="D122" s="20" t="s">
        <v>7198</v>
      </c>
      <c r="E122" s="21" t="s">
        <v>7199</v>
      </c>
      <c r="F122" s="22" t="s">
        <v>90</v>
      </c>
      <c r="G122" s="22" t="s">
        <v>91</v>
      </c>
      <c r="H122" s="22" t="s">
        <v>92</v>
      </c>
      <c r="I122" s="28"/>
      <c r="J122" s="23"/>
      <c r="K122" s="20" t="s">
        <v>7200</v>
      </c>
      <c r="L122" s="25" t="s">
        <v>7201</v>
      </c>
      <c r="M122" s="25" t="s">
        <v>7202</v>
      </c>
      <c r="N122" s="25" t="s">
        <v>7203</v>
      </c>
      <c r="O122" s="25" t="s">
        <v>7204</v>
      </c>
      <c r="P122" s="25" t="s">
        <v>7205</v>
      </c>
      <c r="Q122" s="25" t="s">
        <v>7206</v>
      </c>
      <c r="R122" s="25" t="s">
        <v>7207</v>
      </c>
      <c r="S122" s="29" t="s">
        <v>7208</v>
      </c>
      <c r="T122" s="41">
        <v>43.17</v>
      </c>
      <c r="U122" s="42">
        <v>90.0</v>
      </c>
      <c r="V122" s="29">
        <v>4.7</v>
      </c>
      <c r="W122" s="30">
        <v>7931.0</v>
      </c>
      <c r="X122" s="29" t="s">
        <v>1526</v>
      </c>
      <c r="Y122" s="29" t="s">
        <v>165</v>
      </c>
      <c r="Z122" s="30" t="b">
        <v>0</v>
      </c>
      <c r="AA122" s="29" t="s">
        <v>7090</v>
      </c>
      <c r="AB122" s="29" t="s">
        <v>7209</v>
      </c>
      <c r="AC122" s="28"/>
      <c r="AD122" s="28"/>
      <c r="AE122" s="29" t="s">
        <v>7210</v>
      </c>
      <c r="AF122" s="28"/>
      <c r="AG122" s="29" t="s">
        <v>7211</v>
      </c>
      <c r="AH122" s="29" t="s">
        <v>7212</v>
      </c>
      <c r="AI122" s="29" t="s">
        <v>7213</v>
      </c>
      <c r="AJ122" s="29" t="s">
        <v>7214</v>
      </c>
      <c r="AK122" s="31" t="s">
        <v>7215</v>
      </c>
      <c r="AL122" s="32">
        <v>6.5</v>
      </c>
      <c r="AM122" s="29" t="s">
        <v>7216</v>
      </c>
      <c r="AN122" s="32">
        <v>2.5</v>
      </c>
      <c r="AO122" s="29" t="s">
        <v>7217</v>
      </c>
      <c r="AP122" s="51">
        <v>8.5</v>
      </c>
      <c r="AQ122" s="22" t="s">
        <v>7218</v>
      </c>
      <c r="AR122" s="51">
        <v>5.0</v>
      </c>
      <c r="AS122" s="29" t="s">
        <v>7219</v>
      </c>
      <c r="AT122" s="51">
        <v>5.5</v>
      </c>
      <c r="AU122" s="29" t="s">
        <v>7220</v>
      </c>
      <c r="AV122" s="34">
        <f t="shared" si="1"/>
        <v>6</v>
      </c>
      <c r="AW122" s="43" t="s">
        <v>7221</v>
      </c>
      <c r="AX122" s="22" t="s">
        <v>7222</v>
      </c>
      <c r="AY122" s="29" t="s">
        <v>7223</v>
      </c>
      <c r="AZ122" s="29" t="s">
        <v>7224</v>
      </c>
      <c r="BA122" s="29" t="s">
        <v>7225</v>
      </c>
      <c r="BB122" s="29" t="s">
        <v>7226</v>
      </c>
      <c r="BC122" s="29" t="s">
        <v>7227</v>
      </c>
      <c r="BD122" s="29" t="s">
        <v>7228</v>
      </c>
      <c r="BE122" s="29" t="s">
        <v>7229</v>
      </c>
      <c r="BF122" s="29" t="s">
        <v>7230</v>
      </c>
      <c r="BG122" s="29" t="s">
        <v>7231</v>
      </c>
      <c r="BH122" s="29" t="s">
        <v>7232</v>
      </c>
      <c r="BI122" s="29" t="s">
        <v>7233</v>
      </c>
      <c r="BJ122" s="29" t="s">
        <v>7234</v>
      </c>
      <c r="BK122" s="29" t="s">
        <v>7235</v>
      </c>
      <c r="BL122" s="29" t="s">
        <v>7236</v>
      </c>
      <c r="BM122" s="29" t="s">
        <v>7237</v>
      </c>
      <c r="BN122" s="29" t="s">
        <v>7238</v>
      </c>
      <c r="BO122" s="29" t="s">
        <v>7239</v>
      </c>
      <c r="BP122" s="29" t="s">
        <v>7240</v>
      </c>
      <c r="BQ122" s="29" t="s">
        <v>7241</v>
      </c>
      <c r="BR122" s="29" t="s">
        <v>2160</v>
      </c>
      <c r="BS122" s="29" t="s">
        <v>7242</v>
      </c>
      <c r="BT122" s="29" t="s">
        <v>7243</v>
      </c>
      <c r="BU122" s="29" t="s">
        <v>7244</v>
      </c>
      <c r="BV122" s="29" t="s">
        <v>7245</v>
      </c>
      <c r="BW122" s="29" t="s">
        <v>7246</v>
      </c>
      <c r="BX122" s="71" t="s">
        <v>331</v>
      </c>
      <c r="BY122" s="72" t="s">
        <v>7247</v>
      </c>
      <c r="BZ122" s="29" t="str">
        <f>IFERROR(__xludf.DUMMYFUNCTION("TEXTJOIN("", "", TRUE,
  IF(AND(AL122&gt;=9, AN122&gt;=8, AP122&gt;=7, AT122&gt;=8), ""Gold Standard"", """"),
  IF(OR(
      AV122&gt;=7.5,
      AND(AL122&gt;=7, AN122&gt;=7, AP122&gt;=6, AT122&gt;=8)
    ), ""BIFL Approved"", """"),
  IF(AN122&gt;=8.5, ""Repair Friendly"", """"),
 "&amp;" IF(OR(AP122=10, REGEXMATCH(AU122, ""Lifetime Guarantee"")), ""Lifetime Warranty"", """"),
  IF(AT122&gt;=8.5, ""Crowd Favorite"", """"),
  IF(AR122&gt;=8, ""Eco Hero"", """"),
  IF(AND(AV122&gt;=10, AL122&gt;=8, AT122&gt;=8), ""Legacy Product"", """")
)"),"")</f>
        <v/>
      </c>
      <c r="CA122" s="29" t="s">
        <v>911</v>
      </c>
      <c r="CB122" s="29" t="s">
        <v>1926</v>
      </c>
      <c r="CC122" s="44" t="s">
        <v>7248</v>
      </c>
      <c r="CD122" s="29" t="s">
        <v>7249</v>
      </c>
      <c r="CE122" s="30">
        <v>7931.0</v>
      </c>
      <c r="CF122" s="29" t="s">
        <v>7250</v>
      </c>
      <c r="CG122" s="31" t="s">
        <v>7251</v>
      </c>
      <c r="CH122" s="30">
        <v>6108.0</v>
      </c>
      <c r="CI122" s="25" t="s">
        <v>7252</v>
      </c>
      <c r="CJ122" s="28"/>
      <c r="CK122" s="28"/>
    </row>
    <row r="123" ht="27.0" customHeight="1">
      <c r="A123" s="84" t="s">
        <v>7253</v>
      </c>
      <c r="B123" s="21" t="s">
        <v>7254</v>
      </c>
      <c r="C123" s="20" t="s">
        <v>7255</v>
      </c>
      <c r="D123" s="20" t="s">
        <v>7256</v>
      </c>
      <c r="E123" s="21" t="s">
        <v>7257</v>
      </c>
      <c r="F123" s="22" t="s">
        <v>90</v>
      </c>
      <c r="G123" s="22" t="s">
        <v>91</v>
      </c>
      <c r="H123" s="22" t="s">
        <v>92</v>
      </c>
      <c r="I123" s="28"/>
      <c r="J123" s="23"/>
      <c r="K123" s="20" t="s">
        <v>7258</v>
      </c>
      <c r="L123" s="25" t="s">
        <v>7259</v>
      </c>
      <c r="M123" s="25" t="s">
        <v>7260</v>
      </c>
      <c r="N123" s="25" t="s">
        <v>7261</v>
      </c>
      <c r="O123" s="25" t="s">
        <v>7262</v>
      </c>
      <c r="P123" s="25" t="s">
        <v>7263</v>
      </c>
      <c r="Q123" s="25" t="s">
        <v>7264</v>
      </c>
      <c r="R123" s="25" t="s">
        <v>7265</v>
      </c>
      <c r="S123" s="29" t="s">
        <v>7266</v>
      </c>
      <c r="T123" s="41">
        <v>281.25</v>
      </c>
      <c r="U123" s="42">
        <v>395.0</v>
      </c>
      <c r="V123" s="29">
        <v>4.6</v>
      </c>
      <c r="W123" s="30">
        <v>8733.0</v>
      </c>
      <c r="X123" s="29" t="s">
        <v>1526</v>
      </c>
      <c r="Y123" s="29" t="s">
        <v>165</v>
      </c>
      <c r="Z123" s="30" t="b">
        <v>0</v>
      </c>
      <c r="AA123" s="29" t="s">
        <v>7267</v>
      </c>
      <c r="AB123" s="29" t="s">
        <v>7268</v>
      </c>
      <c r="AC123" s="28"/>
      <c r="AD123" s="28"/>
      <c r="AE123" s="29" t="s">
        <v>7269</v>
      </c>
      <c r="AF123" s="28"/>
      <c r="AG123" s="29" t="s">
        <v>7270</v>
      </c>
      <c r="AH123" s="29" t="s">
        <v>7271</v>
      </c>
      <c r="AI123" s="29" t="s">
        <v>7272</v>
      </c>
      <c r="AJ123" s="29" t="s">
        <v>7273</v>
      </c>
      <c r="AK123" s="31" t="s">
        <v>7274</v>
      </c>
      <c r="AL123" s="32">
        <v>8.5</v>
      </c>
      <c r="AM123" s="29" t="s">
        <v>7275</v>
      </c>
      <c r="AN123" s="32">
        <v>4.5</v>
      </c>
      <c r="AO123" s="29" t="s">
        <v>7276</v>
      </c>
      <c r="AP123" s="51">
        <v>7.0</v>
      </c>
      <c r="AQ123" s="22" t="s">
        <v>7277</v>
      </c>
      <c r="AR123" s="51">
        <v>8.0</v>
      </c>
      <c r="AS123" s="29" t="s">
        <v>7278</v>
      </c>
      <c r="AT123" s="51">
        <v>8.5</v>
      </c>
      <c r="AU123" s="29" t="s">
        <v>7279</v>
      </c>
      <c r="AV123" s="34">
        <f t="shared" si="1"/>
        <v>7.5</v>
      </c>
      <c r="AW123" s="43" t="s">
        <v>7280</v>
      </c>
      <c r="AX123" s="22" t="s">
        <v>7281</v>
      </c>
      <c r="AY123" s="29" t="s">
        <v>7282</v>
      </c>
      <c r="AZ123" s="29" t="s">
        <v>7283</v>
      </c>
      <c r="BA123" s="29" t="s">
        <v>7284</v>
      </c>
      <c r="BB123" s="29" t="s">
        <v>7285</v>
      </c>
      <c r="BC123" s="29" t="s">
        <v>7286</v>
      </c>
      <c r="BD123" s="29" t="s">
        <v>7287</v>
      </c>
      <c r="BE123" s="29" t="s">
        <v>7288</v>
      </c>
      <c r="BF123" s="29" t="s">
        <v>7289</v>
      </c>
      <c r="BG123" s="29" t="s">
        <v>7290</v>
      </c>
      <c r="BH123" s="29" t="s">
        <v>7291</v>
      </c>
      <c r="BI123" s="29" t="s">
        <v>7292</v>
      </c>
      <c r="BJ123" s="29" t="s">
        <v>7293</v>
      </c>
      <c r="BK123" s="29" t="s">
        <v>7294</v>
      </c>
      <c r="BL123" s="29" t="s">
        <v>7295</v>
      </c>
      <c r="BM123" s="29" t="s">
        <v>7296</v>
      </c>
      <c r="BN123" s="29" t="s">
        <v>7297</v>
      </c>
      <c r="BO123" s="29" t="s">
        <v>7298</v>
      </c>
      <c r="BP123" s="29" t="s">
        <v>7299</v>
      </c>
      <c r="BQ123" s="29" t="s">
        <v>7300</v>
      </c>
      <c r="BR123" s="29" t="s">
        <v>7301</v>
      </c>
      <c r="BS123" s="29" t="s">
        <v>7302</v>
      </c>
      <c r="BT123" s="29" t="s">
        <v>7303</v>
      </c>
      <c r="BU123" s="29" t="s">
        <v>7304</v>
      </c>
      <c r="BV123" s="29" t="s">
        <v>7305</v>
      </c>
      <c r="BW123" s="29" t="s">
        <v>7306</v>
      </c>
      <c r="BX123" s="71" t="s">
        <v>4057</v>
      </c>
      <c r="BY123" s="72" t="s">
        <v>7307</v>
      </c>
      <c r="BZ123" s="29" t="str">
        <f>IFERROR(__xludf.DUMMYFUNCTION("TEXTJOIN("", "", TRUE,
  IF(AND(AL123&gt;=9, AN123&gt;=8, AP123&gt;=7, AT123&gt;=8), ""Gold Standard"", """"),
  IF(OR(
      AV123&gt;=7.5,
      AND(AL123&gt;=7, AN123&gt;=7, AP123&gt;=6, AT123&gt;=8)
    ), ""BIFL Approved"", """"),
  IF(AN123&gt;=8.5, ""Repair Friendly"", """"),
 "&amp;" IF(OR(AP123=10, REGEXMATCH(AU123, ""Lifetime Guarantee"")), ""Lifetime Warranty"", """"),
  IF(AT123&gt;=8.5, ""Crowd Favorite"", """"),
  IF(AR123&gt;=8, ""Eco Hero"", """"),
  IF(AND(AV123&gt;=10, AL123&gt;=8, AT123&gt;=8), ""Legacy Product"", """")
)"),"BIFL Approved, Crowd Favorite, Eco Hero")</f>
        <v>BIFL Approved, Crowd Favorite, Eco Hero</v>
      </c>
      <c r="CA123" s="29" t="s">
        <v>146</v>
      </c>
      <c r="CB123" s="29" t="s">
        <v>674</v>
      </c>
      <c r="CC123" s="44" t="s">
        <v>7308</v>
      </c>
      <c r="CD123" s="29" t="s">
        <v>7309</v>
      </c>
      <c r="CE123" s="30">
        <v>8733.0</v>
      </c>
      <c r="CF123" s="29" t="s">
        <v>7310</v>
      </c>
      <c r="CG123" s="31" t="s">
        <v>7311</v>
      </c>
      <c r="CH123" s="30">
        <v>6115.0</v>
      </c>
      <c r="CI123" s="25" t="s">
        <v>7312</v>
      </c>
      <c r="CJ123" s="28"/>
      <c r="CK123" s="28"/>
    </row>
    <row r="124" ht="27.0" customHeight="1">
      <c r="A124" s="73" t="s">
        <v>7313</v>
      </c>
      <c r="B124" s="21" t="s">
        <v>7314</v>
      </c>
      <c r="C124" s="20" t="s">
        <v>7315</v>
      </c>
      <c r="D124" s="20" t="s">
        <v>7316</v>
      </c>
      <c r="E124" s="21" t="s">
        <v>7317</v>
      </c>
      <c r="F124" s="22" t="s">
        <v>90</v>
      </c>
      <c r="G124" s="22" t="s">
        <v>91</v>
      </c>
      <c r="H124" s="22" t="s">
        <v>92</v>
      </c>
      <c r="I124" s="28"/>
      <c r="J124" s="23"/>
      <c r="K124" s="20" t="s">
        <v>7318</v>
      </c>
      <c r="L124" s="25" t="s">
        <v>7319</v>
      </c>
      <c r="M124" s="25" t="s">
        <v>7320</v>
      </c>
      <c r="N124" s="25" t="s">
        <v>7321</v>
      </c>
      <c r="O124" s="25" t="s">
        <v>7322</v>
      </c>
      <c r="P124" s="25" t="s">
        <v>7323</v>
      </c>
      <c r="Q124" s="25" t="s">
        <v>7324</v>
      </c>
      <c r="R124" s="25" t="s">
        <v>7325</v>
      </c>
      <c r="S124" s="29" t="s">
        <v>7326</v>
      </c>
      <c r="T124" s="41">
        <v>17.82</v>
      </c>
      <c r="U124" s="28"/>
      <c r="V124" s="29">
        <v>4.4</v>
      </c>
      <c r="W124" s="30">
        <v>4468.0</v>
      </c>
      <c r="X124" s="29" t="s">
        <v>5137</v>
      </c>
      <c r="Y124" s="29" t="s">
        <v>165</v>
      </c>
      <c r="Z124" s="30" t="b">
        <v>0</v>
      </c>
      <c r="AA124" s="29" t="s">
        <v>7327</v>
      </c>
      <c r="AB124" s="29" t="s">
        <v>7328</v>
      </c>
      <c r="AC124" s="29" t="s">
        <v>7329</v>
      </c>
      <c r="AD124" s="28"/>
      <c r="AE124" s="29" t="s">
        <v>7330</v>
      </c>
      <c r="AF124" s="28"/>
      <c r="AG124" s="29" t="s">
        <v>7331</v>
      </c>
      <c r="AH124" s="29" t="s">
        <v>7332</v>
      </c>
      <c r="AI124" s="29" t="s">
        <v>7333</v>
      </c>
      <c r="AJ124" s="29" t="s">
        <v>7334</v>
      </c>
      <c r="AK124" s="31" t="s">
        <v>7335</v>
      </c>
      <c r="AL124" s="32">
        <v>7.5</v>
      </c>
      <c r="AM124" s="29" t="s">
        <v>7336</v>
      </c>
      <c r="AN124" s="32">
        <v>3.5</v>
      </c>
      <c r="AO124" s="29" t="s">
        <v>7337</v>
      </c>
      <c r="AP124" s="51">
        <v>1.0</v>
      </c>
      <c r="AQ124" s="22" t="s">
        <v>7338</v>
      </c>
      <c r="AR124" s="51">
        <v>5.0</v>
      </c>
      <c r="AS124" s="29" t="s">
        <v>7339</v>
      </c>
      <c r="AT124" s="51">
        <v>8.5</v>
      </c>
      <c r="AU124" s="29" t="s">
        <v>7340</v>
      </c>
      <c r="AV124" s="34">
        <f t="shared" si="1"/>
        <v>5.5</v>
      </c>
      <c r="AW124" s="43" t="s">
        <v>7341</v>
      </c>
      <c r="AX124" s="22" t="s">
        <v>7342</v>
      </c>
      <c r="AY124" s="29" t="s">
        <v>7343</v>
      </c>
      <c r="AZ124" s="29" t="s">
        <v>7344</v>
      </c>
      <c r="BA124" s="29" t="s">
        <v>7345</v>
      </c>
      <c r="BB124" s="29" t="s">
        <v>7346</v>
      </c>
      <c r="BC124" s="29" t="s">
        <v>7347</v>
      </c>
      <c r="BD124" s="29" t="s">
        <v>7348</v>
      </c>
      <c r="BE124" s="29" t="s">
        <v>7349</v>
      </c>
      <c r="BF124" s="29" t="s">
        <v>7350</v>
      </c>
      <c r="BG124" s="29" t="s">
        <v>7351</v>
      </c>
      <c r="BH124" s="29" t="s">
        <v>7352</v>
      </c>
      <c r="BI124" s="29" t="s">
        <v>7353</v>
      </c>
      <c r="BJ124" s="29" t="s">
        <v>7354</v>
      </c>
      <c r="BK124" s="29" t="s">
        <v>7355</v>
      </c>
      <c r="BL124" s="29" t="s">
        <v>7356</v>
      </c>
      <c r="BM124" s="29" t="s">
        <v>7357</v>
      </c>
      <c r="BN124" s="29" t="s">
        <v>7358</v>
      </c>
      <c r="BO124" s="29" t="s">
        <v>7359</v>
      </c>
      <c r="BP124" s="29" t="s">
        <v>7360</v>
      </c>
      <c r="BQ124" s="29" t="s">
        <v>7361</v>
      </c>
      <c r="BR124" s="29" t="s">
        <v>7362</v>
      </c>
      <c r="BS124" s="29" t="s">
        <v>7363</v>
      </c>
      <c r="BT124" s="29" t="s">
        <v>7364</v>
      </c>
      <c r="BU124" s="29" t="s">
        <v>267</v>
      </c>
      <c r="BV124" s="29" t="s">
        <v>7365</v>
      </c>
      <c r="BW124" s="29" t="s">
        <v>7366</v>
      </c>
      <c r="BX124" s="71" t="s">
        <v>144</v>
      </c>
      <c r="BY124" s="72" t="s">
        <v>7367</v>
      </c>
      <c r="BZ124" s="29" t="str">
        <f>IFERROR(__xludf.DUMMYFUNCTION("TEXTJOIN("", "", TRUE,
  IF(AND(AL124&gt;=9, AN124&gt;=8, AP124&gt;=7, AT124&gt;=8), ""Gold Standard"", """"),
  IF(OR(
      AV124&gt;=7.5,
      AND(AL124&gt;=7, AN124&gt;=7, AP124&gt;=6, AT124&gt;=8)
    ), ""BIFL Approved"", """"),
  IF(AN124&gt;=8.5, ""Repair Friendly"", """"),
 "&amp;" IF(OR(AP124=10, REGEXMATCH(AU124, ""Lifetime Guarantee"")), ""Lifetime Warranty"", """"),
  IF(AT124&gt;=8.5, ""Crowd Favorite"", """"),
  IF(AR124&gt;=8, ""Eco Hero"", """"),
  IF(AND(AV124&gt;=10, AL124&gt;=8, AT124&gt;=8), ""Legacy Product"", """")
)"),"Crowd Favorite")</f>
        <v>Crowd Favorite</v>
      </c>
      <c r="CA124" s="29" t="s">
        <v>209</v>
      </c>
      <c r="CB124" s="29" t="s">
        <v>2290</v>
      </c>
      <c r="CC124" s="44" t="s">
        <v>7368</v>
      </c>
      <c r="CD124" s="29" t="s">
        <v>7369</v>
      </c>
      <c r="CE124" s="30">
        <v>4468.0</v>
      </c>
      <c r="CF124" s="29" t="s">
        <v>7370</v>
      </c>
      <c r="CG124" s="31" t="s">
        <v>7371</v>
      </c>
      <c r="CH124" s="30">
        <v>6123.0</v>
      </c>
      <c r="CI124" s="25" t="s">
        <v>7372</v>
      </c>
      <c r="CJ124" s="28"/>
      <c r="CK124" s="28"/>
    </row>
    <row r="125" ht="27.0" customHeight="1">
      <c r="A125" s="73" t="s">
        <v>7373</v>
      </c>
      <c r="B125" s="21" t="s">
        <v>7374</v>
      </c>
      <c r="C125" s="20" t="s">
        <v>7375</v>
      </c>
      <c r="D125" s="20" t="s">
        <v>7376</v>
      </c>
      <c r="E125" s="21" t="s">
        <v>7377</v>
      </c>
      <c r="F125" s="22" t="s">
        <v>90</v>
      </c>
      <c r="G125" s="22" t="s">
        <v>91</v>
      </c>
      <c r="H125" s="22" t="s">
        <v>92</v>
      </c>
      <c r="I125" s="28"/>
      <c r="J125" s="23"/>
      <c r="K125" s="20" t="s">
        <v>7378</v>
      </c>
      <c r="L125" s="25" t="s">
        <v>7379</v>
      </c>
      <c r="M125" s="25" t="s">
        <v>7380</v>
      </c>
      <c r="N125" s="25" t="s">
        <v>7381</v>
      </c>
      <c r="O125" s="25" t="s">
        <v>7382</v>
      </c>
      <c r="P125" s="25" t="s">
        <v>7383</v>
      </c>
      <c r="Q125" s="25" t="s">
        <v>7384</v>
      </c>
      <c r="R125" s="25" t="s">
        <v>7385</v>
      </c>
      <c r="S125" s="29" t="s">
        <v>7386</v>
      </c>
      <c r="T125" s="41">
        <v>32.99</v>
      </c>
      <c r="U125" s="28"/>
      <c r="V125" s="29">
        <v>4.4</v>
      </c>
      <c r="W125" s="30">
        <v>377.0</v>
      </c>
      <c r="X125" s="29" t="s">
        <v>1526</v>
      </c>
      <c r="Y125" s="29" t="s">
        <v>165</v>
      </c>
      <c r="Z125" s="30" t="b">
        <v>0</v>
      </c>
      <c r="AA125" s="29" t="s">
        <v>7387</v>
      </c>
      <c r="AB125" s="29" t="s">
        <v>7388</v>
      </c>
      <c r="AC125" s="29" t="s">
        <v>7389</v>
      </c>
      <c r="AD125" s="29" t="s">
        <v>7390</v>
      </c>
      <c r="AE125" s="29" t="s">
        <v>7391</v>
      </c>
      <c r="AF125" s="28"/>
      <c r="AG125" s="29" t="s">
        <v>7392</v>
      </c>
      <c r="AH125" s="29" t="s">
        <v>3259</v>
      </c>
      <c r="AI125" s="29" t="s">
        <v>7393</v>
      </c>
      <c r="AJ125" s="29" t="s">
        <v>7394</v>
      </c>
      <c r="AK125" s="31" t="s">
        <v>7395</v>
      </c>
      <c r="AL125" s="32">
        <v>7.5</v>
      </c>
      <c r="AM125" s="29" t="s">
        <v>7396</v>
      </c>
      <c r="AN125" s="32">
        <v>7.0</v>
      </c>
      <c r="AO125" s="29" t="s">
        <v>7397</v>
      </c>
      <c r="AP125" s="51">
        <v>5.5</v>
      </c>
      <c r="AQ125" s="29" t="s">
        <v>7398</v>
      </c>
      <c r="AR125" s="51">
        <v>5.0</v>
      </c>
      <c r="AS125" s="29" t="s">
        <v>7399</v>
      </c>
      <c r="AT125" s="51">
        <v>7.5</v>
      </c>
      <c r="AU125" s="22" t="s">
        <v>7400</v>
      </c>
      <c r="AV125" s="34">
        <f t="shared" si="1"/>
        <v>7</v>
      </c>
      <c r="AW125" s="43" t="s">
        <v>7401</v>
      </c>
      <c r="AX125" s="22" t="s">
        <v>7402</v>
      </c>
      <c r="AY125" s="29" t="s">
        <v>7403</v>
      </c>
      <c r="AZ125" s="29" t="s">
        <v>7404</v>
      </c>
      <c r="BA125" s="29" t="s">
        <v>7405</v>
      </c>
      <c r="BB125" s="29" t="s">
        <v>7406</v>
      </c>
      <c r="BC125" s="29" t="s">
        <v>7407</v>
      </c>
      <c r="BD125" s="29" t="s">
        <v>7408</v>
      </c>
      <c r="BE125" s="29" t="s">
        <v>7409</v>
      </c>
      <c r="BF125" s="29" t="s">
        <v>7410</v>
      </c>
      <c r="BG125" s="29" t="s">
        <v>7411</v>
      </c>
      <c r="BH125" s="29" t="s">
        <v>7412</v>
      </c>
      <c r="BI125" s="29" t="s">
        <v>7413</v>
      </c>
      <c r="BJ125" s="29" t="s">
        <v>7414</v>
      </c>
      <c r="BK125" s="29" t="s">
        <v>7415</v>
      </c>
      <c r="BL125" s="29" t="s">
        <v>7416</v>
      </c>
      <c r="BM125" s="29" t="s">
        <v>7417</v>
      </c>
      <c r="BN125" s="29" t="s">
        <v>7418</v>
      </c>
      <c r="BO125" s="29" t="s">
        <v>7419</v>
      </c>
      <c r="BP125" s="29" t="s">
        <v>7420</v>
      </c>
      <c r="BQ125" s="29" t="s">
        <v>7421</v>
      </c>
      <c r="BR125" s="29" t="s">
        <v>7422</v>
      </c>
      <c r="BS125" s="29" t="s">
        <v>7423</v>
      </c>
      <c r="BT125" s="29" t="s">
        <v>7424</v>
      </c>
      <c r="BU125" s="29" t="s">
        <v>7425</v>
      </c>
      <c r="BV125" s="29" t="s">
        <v>7426</v>
      </c>
      <c r="BW125" s="29" t="s">
        <v>7427</v>
      </c>
      <c r="BX125" s="71" t="s">
        <v>144</v>
      </c>
      <c r="BY125" s="72" t="s">
        <v>7428</v>
      </c>
      <c r="BZ125" s="29" t="str">
        <f>IFERROR(__xludf.DUMMYFUNCTION("TEXTJOIN("", "", TRUE,
  IF(AND(AL125&gt;=9, AN125&gt;=8, AP125&gt;=7, AT125&gt;=8), ""Gold Standard"", """"),
  IF(OR(
      AV125&gt;=7.5,
      AND(AL125&gt;=7, AN125&gt;=7, AP125&gt;=6, AT125&gt;=8)
    ), ""BIFL Approved"", """"),
  IF(AN125&gt;=8.5, ""Repair Friendly"", """"),
 "&amp;" IF(OR(AP125=10, REGEXMATCH(AU125, ""Lifetime Guarantee"")), ""Lifetime Warranty"", """"),
  IF(AT125&gt;=8.5, ""Crowd Favorite"", """"),
  IF(AR125&gt;=8, ""Eco Hero"", """"),
  IF(AND(AV125&gt;=10, AL125&gt;=8, AT125&gt;=8), ""Legacy Product"", """")
)"),"")</f>
        <v/>
      </c>
      <c r="CA125" s="29" t="s">
        <v>209</v>
      </c>
      <c r="CB125" s="29" t="s">
        <v>2290</v>
      </c>
      <c r="CC125" s="44" t="s">
        <v>7429</v>
      </c>
      <c r="CD125" s="29" t="s">
        <v>7430</v>
      </c>
      <c r="CE125" s="30">
        <v>377.0</v>
      </c>
      <c r="CF125" s="29" t="s">
        <v>7431</v>
      </c>
      <c r="CG125" s="31" t="s">
        <v>7432</v>
      </c>
      <c r="CH125" s="30">
        <v>6129.0</v>
      </c>
      <c r="CI125" s="25" t="s">
        <v>7433</v>
      </c>
      <c r="CJ125" s="28"/>
      <c r="CK125" s="28"/>
    </row>
    <row r="126" ht="27.0" customHeight="1">
      <c r="A126" s="17" t="s">
        <v>1696</v>
      </c>
      <c r="B126" s="21" t="s">
        <v>7434</v>
      </c>
      <c r="C126" s="20" t="s">
        <v>7435</v>
      </c>
      <c r="D126" s="40" t="s">
        <v>7436</v>
      </c>
      <c r="E126" s="21" t="s">
        <v>7437</v>
      </c>
      <c r="F126" s="22" t="s">
        <v>90</v>
      </c>
      <c r="G126" s="22" t="s">
        <v>91</v>
      </c>
      <c r="H126" s="22" t="s">
        <v>92</v>
      </c>
      <c r="I126" s="28"/>
      <c r="J126" s="23"/>
      <c r="K126" s="20" t="s">
        <v>7438</v>
      </c>
      <c r="L126" s="25" t="s">
        <v>7439</v>
      </c>
      <c r="M126" s="25" t="s">
        <v>7440</v>
      </c>
      <c r="N126" s="25" t="s">
        <v>7441</v>
      </c>
      <c r="O126" s="25" t="s">
        <v>7442</v>
      </c>
      <c r="P126" s="25" t="s">
        <v>7443</v>
      </c>
      <c r="Q126" s="25" t="s">
        <v>7444</v>
      </c>
      <c r="R126" s="25" t="s">
        <v>7445</v>
      </c>
      <c r="S126" s="29" t="s">
        <v>7446</v>
      </c>
      <c r="T126" s="22">
        <v>90.0</v>
      </c>
      <c r="U126" s="28"/>
      <c r="V126" s="29">
        <v>4.7</v>
      </c>
      <c r="W126" s="30">
        <v>2005.0</v>
      </c>
      <c r="X126" s="28"/>
      <c r="Y126" s="28"/>
      <c r="Z126" s="30" t="b">
        <v>0</v>
      </c>
      <c r="AA126" s="29" t="s">
        <v>7447</v>
      </c>
      <c r="AB126" s="29" t="s">
        <v>7448</v>
      </c>
      <c r="AC126" s="29" t="s">
        <v>7449</v>
      </c>
      <c r="AD126" s="28"/>
      <c r="AE126" s="29" t="s">
        <v>7450</v>
      </c>
      <c r="AF126" s="28"/>
      <c r="AG126" s="29" t="s">
        <v>7451</v>
      </c>
      <c r="AH126" s="29" t="s">
        <v>7452</v>
      </c>
      <c r="AI126" s="29" t="s">
        <v>7453</v>
      </c>
      <c r="AJ126" s="29" t="s">
        <v>7454</v>
      </c>
      <c r="AK126" s="31" t="s">
        <v>7455</v>
      </c>
      <c r="AL126" s="32">
        <v>8.5</v>
      </c>
      <c r="AM126" s="22" t="s">
        <v>7456</v>
      </c>
      <c r="AN126" s="32">
        <v>8.0</v>
      </c>
      <c r="AO126" s="22" t="s">
        <v>7457</v>
      </c>
      <c r="AP126" s="51">
        <v>7.0</v>
      </c>
      <c r="AQ126" s="22" t="s">
        <v>7458</v>
      </c>
      <c r="AR126" s="51">
        <v>5.0</v>
      </c>
      <c r="AS126" s="22" t="s">
        <v>7459</v>
      </c>
      <c r="AT126" s="51">
        <v>8.0</v>
      </c>
      <c r="AU126" s="29" t="s">
        <v>7460</v>
      </c>
      <c r="AV126" s="34">
        <f t="shared" si="1"/>
        <v>8</v>
      </c>
      <c r="AW126" s="43" t="s">
        <v>7461</v>
      </c>
      <c r="AX126" s="22" t="s">
        <v>7462</v>
      </c>
      <c r="AY126" s="29" t="s">
        <v>7463</v>
      </c>
      <c r="AZ126" s="29" t="s">
        <v>7464</v>
      </c>
      <c r="BA126" s="29" t="s">
        <v>7465</v>
      </c>
      <c r="BB126" s="29" t="s">
        <v>7466</v>
      </c>
      <c r="BC126" s="29" t="s">
        <v>7467</v>
      </c>
      <c r="BD126" s="29" t="s">
        <v>7468</v>
      </c>
      <c r="BE126" s="29" t="s">
        <v>7469</v>
      </c>
      <c r="BF126" s="29" t="s">
        <v>7470</v>
      </c>
      <c r="BG126" s="29" t="s">
        <v>7471</v>
      </c>
      <c r="BH126" s="29" t="s">
        <v>7472</v>
      </c>
      <c r="BI126" s="29" t="s">
        <v>7473</v>
      </c>
      <c r="BJ126" s="29" t="s">
        <v>7474</v>
      </c>
      <c r="BK126" s="29" t="s">
        <v>7475</v>
      </c>
      <c r="BL126" s="29" t="s">
        <v>7476</v>
      </c>
      <c r="BM126" s="29" t="s">
        <v>7477</v>
      </c>
      <c r="BN126" s="29" t="s">
        <v>7478</v>
      </c>
      <c r="BO126" s="29" t="s">
        <v>7479</v>
      </c>
      <c r="BP126" s="29" t="s">
        <v>7480</v>
      </c>
      <c r="BQ126" s="29" t="s">
        <v>7481</v>
      </c>
      <c r="BR126" s="29" t="s">
        <v>7482</v>
      </c>
      <c r="BS126" s="29" t="s">
        <v>7483</v>
      </c>
      <c r="BT126" s="29" t="s">
        <v>7484</v>
      </c>
      <c r="BU126" s="29" t="s">
        <v>7485</v>
      </c>
      <c r="BV126" s="29" t="s">
        <v>6016</v>
      </c>
      <c r="BW126" s="29" t="s">
        <v>7486</v>
      </c>
      <c r="BX126" s="71" t="s">
        <v>144</v>
      </c>
      <c r="BY126" s="72" t="s">
        <v>7487</v>
      </c>
      <c r="BZ126" s="29" t="str">
        <f>IFERROR(__xludf.DUMMYFUNCTION("TEXTJOIN("", "", TRUE,
  IF(AND(AL126&gt;=9, AN126&gt;=8, AP126&gt;=7, AT126&gt;=8), ""Gold Standard"", """"),
  IF(OR(
      AV126&gt;=7.5,
      AND(AL126&gt;=7, AN126&gt;=7, AP126&gt;=6, AT126&gt;=8)
    ), ""BIFL Approved"", """"),
  IF(AN126&gt;=8.5, ""Repair Friendly"", """"),
 "&amp;" IF(OR(AP126=10, REGEXMATCH(AU126, ""Lifetime Guarantee"")), ""Lifetime Warranty"", """"),
  IF(AT126&gt;=8.5, ""Crowd Favorite"", """"),
  IF(AR126&gt;=8, ""Eco Hero"", """"),
  IF(AND(AV126&gt;=10, AL126&gt;=8, AT126&gt;=8), ""Legacy Product"", """")
)"),"BIFL Approved")</f>
        <v>BIFL Approved</v>
      </c>
      <c r="CA126" s="29" t="s">
        <v>209</v>
      </c>
      <c r="CB126" s="29" t="s">
        <v>2290</v>
      </c>
      <c r="CC126" s="44" t="s">
        <v>7488</v>
      </c>
      <c r="CD126" s="29" t="s">
        <v>7489</v>
      </c>
      <c r="CE126" s="30">
        <v>2005.0</v>
      </c>
      <c r="CF126" s="29" t="s">
        <v>7490</v>
      </c>
      <c r="CG126" s="31" t="s">
        <v>7491</v>
      </c>
      <c r="CH126" s="30">
        <v>6152.0</v>
      </c>
      <c r="CI126" s="25" t="s">
        <v>7492</v>
      </c>
      <c r="CJ126" s="28"/>
      <c r="CK126" s="28"/>
    </row>
    <row r="127" ht="27.0" customHeight="1">
      <c r="A127" s="17" t="s">
        <v>7493</v>
      </c>
      <c r="B127" s="21" t="s">
        <v>7494</v>
      </c>
      <c r="C127" s="20" t="s">
        <v>7495</v>
      </c>
      <c r="D127" s="20" t="s">
        <v>7496</v>
      </c>
      <c r="E127" s="21" t="s">
        <v>7497</v>
      </c>
      <c r="F127" s="22" t="s">
        <v>90</v>
      </c>
      <c r="G127" s="22" t="s">
        <v>91</v>
      </c>
      <c r="H127" s="22" t="s">
        <v>92</v>
      </c>
      <c r="I127" s="28"/>
      <c r="J127" s="23"/>
      <c r="K127" s="20" t="s">
        <v>7498</v>
      </c>
      <c r="L127" s="25" t="s">
        <v>7499</v>
      </c>
      <c r="M127" s="25" t="s">
        <v>7500</v>
      </c>
      <c r="N127" s="25" t="s">
        <v>7501</v>
      </c>
      <c r="O127" s="25" t="s">
        <v>7502</v>
      </c>
      <c r="P127" s="25" t="s">
        <v>7503</v>
      </c>
      <c r="Q127" s="25" t="s">
        <v>7504</v>
      </c>
      <c r="R127" s="25" t="s">
        <v>7505</v>
      </c>
      <c r="S127" s="29" t="s">
        <v>7506</v>
      </c>
      <c r="T127" s="41">
        <v>647.88</v>
      </c>
      <c r="U127" s="28"/>
      <c r="V127" s="29">
        <v>3.7</v>
      </c>
      <c r="W127" s="30">
        <v>299.0</v>
      </c>
      <c r="X127" s="29" t="s">
        <v>1406</v>
      </c>
      <c r="Y127" s="29" t="s">
        <v>165</v>
      </c>
      <c r="Z127" s="30" t="b">
        <v>0</v>
      </c>
      <c r="AA127" s="29" t="s">
        <v>7507</v>
      </c>
      <c r="AB127" s="29" t="s">
        <v>7508</v>
      </c>
      <c r="AC127" s="29" t="s">
        <v>7509</v>
      </c>
      <c r="AD127" s="28"/>
      <c r="AE127" s="29" t="s">
        <v>7510</v>
      </c>
      <c r="AF127" s="28"/>
      <c r="AG127" s="29" t="s">
        <v>7511</v>
      </c>
      <c r="AH127" s="29" t="s">
        <v>7512</v>
      </c>
      <c r="AI127" s="29" t="s">
        <v>7513</v>
      </c>
      <c r="AJ127" s="29" t="s">
        <v>7514</v>
      </c>
      <c r="AK127" s="55"/>
      <c r="AL127" s="32">
        <v>9.5</v>
      </c>
      <c r="AM127" s="29" t="s">
        <v>7515</v>
      </c>
      <c r="AN127" s="32">
        <v>8.5</v>
      </c>
      <c r="AO127" s="29" t="s">
        <v>7516</v>
      </c>
      <c r="AP127" s="51">
        <v>8.5</v>
      </c>
      <c r="AQ127" s="29" t="s">
        <v>7517</v>
      </c>
      <c r="AR127" s="51">
        <v>8.5</v>
      </c>
      <c r="AS127" s="29" t="s">
        <v>7518</v>
      </c>
      <c r="AT127" s="51">
        <v>8.0</v>
      </c>
      <c r="AU127" s="29" t="s">
        <v>7519</v>
      </c>
      <c r="AV127" s="34">
        <f t="shared" si="1"/>
        <v>8.5</v>
      </c>
      <c r="AW127" s="43" t="s">
        <v>7520</v>
      </c>
      <c r="AX127" s="22" t="s">
        <v>7521</v>
      </c>
      <c r="AY127" s="29" t="s">
        <v>7522</v>
      </c>
      <c r="AZ127" s="29" t="s">
        <v>7523</v>
      </c>
      <c r="BA127" s="29" t="s">
        <v>7524</v>
      </c>
      <c r="BB127" s="29" t="s">
        <v>7525</v>
      </c>
      <c r="BC127" s="29" t="s">
        <v>7526</v>
      </c>
      <c r="BD127" s="29" t="s">
        <v>7527</v>
      </c>
      <c r="BE127" s="29" t="s">
        <v>7528</v>
      </c>
      <c r="BF127" s="29" t="s">
        <v>7529</v>
      </c>
      <c r="BG127" s="29" t="s">
        <v>7530</v>
      </c>
      <c r="BH127" s="29" t="s">
        <v>7531</v>
      </c>
      <c r="BI127" s="29" t="s">
        <v>7532</v>
      </c>
      <c r="BJ127" s="29" t="s">
        <v>7533</v>
      </c>
      <c r="BK127" s="29" t="s">
        <v>7534</v>
      </c>
      <c r="BL127" s="29" t="s">
        <v>7535</v>
      </c>
      <c r="BM127" s="29" t="s">
        <v>7536</v>
      </c>
      <c r="BN127" s="29" t="s">
        <v>7537</v>
      </c>
      <c r="BO127" s="29" t="s">
        <v>7538</v>
      </c>
      <c r="BP127" s="29" t="s">
        <v>7539</v>
      </c>
      <c r="BQ127" s="29" t="s">
        <v>7540</v>
      </c>
      <c r="BR127" s="29" t="s">
        <v>7541</v>
      </c>
      <c r="BS127" s="29" t="s">
        <v>7542</v>
      </c>
      <c r="BT127" s="29" t="s">
        <v>7543</v>
      </c>
      <c r="BU127" s="29" t="s">
        <v>7544</v>
      </c>
      <c r="BV127" s="29" t="s">
        <v>7545</v>
      </c>
      <c r="BW127" s="29" t="s">
        <v>7546</v>
      </c>
      <c r="BX127" s="71" t="s">
        <v>331</v>
      </c>
      <c r="BY127" s="72" t="s">
        <v>7547</v>
      </c>
      <c r="BZ127" s="29" t="str">
        <f>IFERROR(__xludf.DUMMYFUNCTION("TEXTJOIN("", "", TRUE,
  IF(AND(AL127&gt;=9, AN127&gt;=8, AP127&gt;=7, AT127&gt;=8), ""Gold Standard"", """"),
  IF(OR(
      AV127&gt;=7.5,
      AND(AL127&gt;=7, AN127&gt;=7, AP127&gt;=6, AT127&gt;=8)
    ), ""BIFL Approved"", """"),
  IF(AN127&gt;=8.5, ""Repair Friendly"", """"),
 "&amp;" IF(OR(AP127=10, REGEXMATCH(AU127, ""Lifetime Guarantee"")), ""Lifetime Warranty"", """"),
  IF(AT127&gt;=8.5, ""Crowd Favorite"", """"),
  IF(AR127&gt;=8, ""Eco Hero"", """"),
  IF(AND(AV127&gt;=10, AL127&gt;=8, AT127&gt;=8), ""Legacy Product"", """")
)"),"Gold Standard, BIFL Approved, Repair Friendly, Eco Hero")</f>
        <v>Gold Standard, BIFL Approved, Repair Friendly, Eco Hero</v>
      </c>
      <c r="CA127" s="29" t="s">
        <v>209</v>
      </c>
      <c r="CB127" s="29" t="s">
        <v>2353</v>
      </c>
      <c r="CC127" s="44" t="s">
        <v>7548</v>
      </c>
      <c r="CD127" s="29" t="s">
        <v>7549</v>
      </c>
      <c r="CE127" s="30">
        <v>299.0</v>
      </c>
      <c r="CF127" s="29" t="s">
        <v>7550</v>
      </c>
      <c r="CG127" s="31" t="s">
        <v>7551</v>
      </c>
      <c r="CH127" s="30">
        <v>6161.0</v>
      </c>
      <c r="CI127" s="25" t="s">
        <v>7552</v>
      </c>
      <c r="CJ127" s="28"/>
      <c r="CK127" s="28"/>
    </row>
    <row r="128" ht="27.0" customHeight="1">
      <c r="A128" s="73" t="s">
        <v>7553</v>
      </c>
      <c r="B128" s="21" t="s">
        <v>7554</v>
      </c>
      <c r="C128" s="20" t="s">
        <v>7555</v>
      </c>
      <c r="D128" s="20" t="s">
        <v>7556</v>
      </c>
      <c r="E128" s="21" t="s">
        <v>7557</v>
      </c>
      <c r="F128" s="22" t="s">
        <v>90</v>
      </c>
      <c r="G128" s="22" t="s">
        <v>91</v>
      </c>
      <c r="H128" s="22" t="s">
        <v>92</v>
      </c>
      <c r="I128" s="28"/>
      <c r="J128" s="23"/>
      <c r="K128" s="20" t="s">
        <v>7558</v>
      </c>
      <c r="L128" s="25" t="s">
        <v>7559</v>
      </c>
      <c r="M128" s="25" t="s">
        <v>7560</v>
      </c>
      <c r="N128" s="25" t="s">
        <v>7561</v>
      </c>
      <c r="O128" s="28"/>
      <c r="P128" s="25" t="s">
        <v>7562</v>
      </c>
      <c r="Q128" s="25" t="s">
        <v>7563</v>
      </c>
      <c r="R128" s="25" t="s">
        <v>7564</v>
      </c>
      <c r="S128" s="29" t="s">
        <v>7565</v>
      </c>
      <c r="T128" s="41">
        <v>20.45</v>
      </c>
      <c r="U128" s="42">
        <v>29.99</v>
      </c>
      <c r="V128" s="29">
        <v>4.7</v>
      </c>
      <c r="W128" s="30">
        <v>13713.0</v>
      </c>
      <c r="X128" s="29" t="s">
        <v>1945</v>
      </c>
      <c r="Y128" s="29" t="s">
        <v>165</v>
      </c>
      <c r="Z128" s="30" t="b">
        <v>0</v>
      </c>
      <c r="AA128" s="29" t="s">
        <v>7566</v>
      </c>
      <c r="AB128" s="29" t="s">
        <v>7567</v>
      </c>
      <c r="AC128" s="29" t="s">
        <v>7568</v>
      </c>
      <c r="AD128" s="28"/>
      <c r="AE128" s="29" t="s">
        <v>7569</v>
      </c>
      <c r="AF128" s="28"/>
      <c r="AG128" s="29" t="s">
        <v>7570</v>
      </c>
      <c r="AH128" s="29" t="s">
        <v>7571</v>
      </c>
      <c r="AI128" s="29" t="s">
        <v>7572</v>
      </c>
      <c r="AJ128" s="29" t="s">
        <v>7573</v>
      </c>
      <c r="AK128" s="31" t="s">
        <v>7574</v>
      </c>
      <c r="AL128" s="32">
        <v>7.0</v>
      </c>
      <c r="AM128" s="29" t="s">
        <v>7575</v>
      </c>
      <c r="AN128" s="32">
        <v>5.0</v>
      </c>
      <c r="AO128" s="29" t="s">
        <v>7576</v>
      </c>
      <c r="AP128" s="51">
        <v>5.5</v>
      </c>
      <c r="AQ128" s="29" t="s">
        <v>7577</v>
      </c>
      <c r="AR128" s="51">
        <v>5.0</v>
      </c>
      <c r="AS128" s="29" t="s">
        <v>7578</v>
      </c>
      <c r="AT128" s="51">
        <v>7.5</v>
      </c>
      <c r="AU128" s="29" t="s">
        <v>7579</v>
      </c>
      <c r="AV128" s="34">
        <f t="shared" si="1"/>
        <v>6.5</v>
      </c>
      <c r="AW128" s="43" t="s">
        <v>7580</v>
      </c>
      <c r="AX128" s="22" t="s">
        <v>7581</v>
      </c>
      <c r="AY128" s="29" t="s">
        <v>7582</v>
      </c>
      <c r="AZ128" s="29" t="s">
        <v>7583</v>
      </c>
      <c r="BA128" s="29" t="s">
        <v>7584</v>
      </c>
      <c r="BB128" s="29" t="s">
        <v>7585</v>
      </c>
      <c r="BC128" s="29" t="s">
        <v>7586</v>
      </c>
      <c r="BD128" s="29" t="s">
        <v>7587</v>
      </c>
      <c r="BE128" s="29" t="s">
        <v>7588</v>
      </c>
      <c r="BF128" s="29" t="s">
        <v>7589</v>
      </c>
      <c r="BG128" s="29" t="s">
        <v>7590</v>
      </c>
      <c r="BH128" s="29" t="s">
        <v>7591</v>
      </c>
      <c r="BI128" s="29" t="s">
        <v>7592</v>
      </c>
      <c r="BJ128" s="29" t="s">
        <v>7593</v>
      </c>
      <c r="BK128" s="29" t="s">
        <v>7594</v>
      </c>
      <c r="BL128" s="29" t="s">
        <v>7595</v>
      </c>
      <c r="BM128" s="29" t="s">
        <v>7596</v>
      </c>
      <c r="BN128" s="29" t="s">
        <v>7597</v>
      </c>
      <c r="BO128" s="29" t="s">
        <v>7598</v>
      </c>
      <c r="BP128" s="29" t="s">
        <v>7599</v>
      </c>
      <c r="BQ128" s="29" t="s">
        <v>7600</v>
      </c>
      <c r="BR128" s="29" t="s">
        <v>7601</v>
      </c>
      <c r="BS128" s="29" t="s">
        <v>7602</v>
      </c>
      <c r="BT128" s="29" t="s">
        <v>7603</v>
      </c>
      <c r="BU128" s="29" t="s">
        <v>7604</v>
      </c>
      <c r="BV128" s="29" t="s">
        <v>7605</v>
      </c>
      <c r="BW128" s="29" t="s">
        <v>7606</v>
      </c>
      <c r="BX128" s="71" t="s">
        <v>4057</v>
      </c>
      <c r="BY128" s="72" t="s">
        <v>7607</v>
      </c>
      <c r="BZ128" s="29" t="str">
        <f>IFERROR(__xludf.DUMMYFUNCTION("TEXTJOIN("", "", TRUE,
  IF(AND(AL128&gt;=9, AN128&gt;=8, AP128&gt;=7, AT128&gt;=8), ""Gold Standard"", """"),
  IF(OR(
      AV128&gt;=7.5,
      AND(AL128&gt;=7, AN128&gt;=7, AP128&gt;=6, AT128&gt;=8)
    ), ""BIFL Approved"", """"),
  IF(AN128&gt;=8.5, ""Repair Friendly"", """"),
 "&amp;" IF(OR(AP128=10, REGEXMATCH(AU128, ""Lifetime Guarantee"")), ""Lifetime Warranty"", """"),
  IF(AT128&gt;=8.5, ""Crowd Favorite"", """"),
  IF(AR128&gt;=8, ""Eco Hero"", """"),
  IF(AND(AV128&gt;=10, AL128&gt;=8, AT128&gt;=8), ""Legacy Product"", """")
)"),"")</f>
        <v/>
      </c>
      <c r="CA128" s="29" t="s">
        <v>911</v>
      </c>
      <c r="CB128" s="29" t="s">
        <v>1926</v>
      </c>
      <c r="CC128" s="44" t="s">
        <v>7608</v>
      </c>
      <c r="CD128" s="29" t="s">
        <v>7609</v>
      </c>
      <c r="CE128" s="30">
        <v>13713.0</v>
      </c>
      <c r="CF128" s="29" t="s">
        <v>7610</v>
      </c>
      <c r="CG128" s="31" t="s">
        <v>7611</v>
      </c>
      <c r="CH128" s="30">
        <v>6181.0</v>
      </c>
      <c r="CI128" s="25" t="s">
        <v>7612</v>
      </c>
      <c r="CJ128" s="28"/>
      <c r="CK128" s="28"/>
    </row>
    <row r="129" ht="27.0" customHeight="1">
      <c r="A129" s="73" t="s">
        <v>7613</v>
      </c>
      <c r="B129" s="21" t="s">
        <v>7614</v>
      </c>
      <c r="C129" s="20" t="s">
        <v>7615</v>
      </c>
      <c r="D129" s="20" t="s">
        <v>7616</v>
      </c>
      <c r="E129" s="21" t="s">
        <v>7617</v>
      </c>
      <c r="F129" s="22" t="s">
        <v>90</v>
      </c>
      <c r="G129" s="22" t="s">
        <v>91</v>
      </c>
      <c r="H129" s="22" t="s">
        <v>92</v>
      </c>
      <c r="I129" s="28"/>
      <c r="J129" s="23"/>
      <c r="K129" s="20" t="s">
        <v>7618</v>
      </c>
      <c r="L129" s="25" t="s">
        <v>7619</v>
      </c>
      <c r="M129" s="25" t="s">
        <v>7620</v>
      </c>
      <c r="N129" s="25" t="s">
        <v>7621</v>
      </c>
      <c r="O129" s="25" t="s">
        <v>7622</v>
      </c>
      <c r="P129" s="25" t="s">
        <v>7623</v>
      </c>
      <c r="Q129" s="25" t="s">
        <v>7624</v>
      </c>
      <c r="R129" s="25" t="s">
        <v>7625</v>
      </c>
      <c r="S129" s="29" t="s">
        <v>7626</v>
      </c>
      <c r="T129" s="41">
        <v>69.98</v>
      </c>
      <c r="U129" s="42">
        <v>109.99</v>
      </c>
      <c r="V129" s="29">
        <v>4.3</v>
      </c>
      <c r="W129" s="30">
        <v>107756.0</v>
      </c>
      <c r="X129" s="29" t="s">
        <v>5199</v>
      </c>
      <c r="Y129" s="29" t="s">
        <v>165</v>
      </c>
      <c r="Z129" s="30" t="b">
        <v>0</v>
      </c>
      <c r="AA129" s="29" t="s">
        <v>7627</v>
      </c>
      <c r="AB129" s="29" t="s">
        <v>7628</v>
      </c>
      <c r="AC129" s="29" t="s">
        <v>7629</v>
      </c>
      <c r="AD129" s="29" t="s">
        <v>7630</v>
      </c>
      <c r="AE129" s="29" t="s">
        <v>7631</v>
      </c>
      <c r="AF129" s="28"/>
      <c r="AG129" s="29" t="s">
        <v>7632</v>
      </c>
      <c r="AH129" s="29" t="s">
        <v>7633</v>
      </c>
      <c r="AI129" s="29" t="s">
        <v>7634</v>
      </c>
      <c r="AJ129" s="29" t="s">
        <v>7635</v>
      </c>
      <c r="AK129" s="31" t="s">
        <v>7636</v>
      </c>
      <c r="AL129" s="32">
        <v>7.0</v>
      </c>
      <c r="AM129" s="22" t="s">
        <v>7637</v>
      </c>
      <c r="AN129" s="32">
        <v>6.5</v>
      </c>
      <c r="AO129" s="29" t="s">
        <v>7638</v>
      </c>
      <c r="AP129" s="51">
        <v>8.5</v>
      </c>
      <c r="AQ129" s="29" t="s">
        <v>7639</v>
      </c>
      <c r="AR129" s="51">
        <v>5.0</v>
      </c>
      <c r="AS129" s="29" t="s">
        <v>7640</v>
      </c>
      <c r="AT129" s="51">
        <v>7.5</v>
      </c>
      <c r="AU129" s="29" t="s">
        <v>7641</v>
      </c>
      <c r="AV129" s="34">
        <f t="shared" si="1"/>
        <v>7.5</v>
      </c>
      <c r="AW129" s="35" t="s">
        <v>7642</v>
      </c>
      <c r="AX129" s="22" t="s">
        <v>7643</v>
      </c>
      <c r="AY129" s="29" t="s">
        <v>7644</v>
      </c>
      <c r="AZ129" s="29" t="s">
        <v>7645</v>
      </c>
      <c r="BA129" s="29" t="s">
        <v>7646</v>
      </c>
      <c r="BB129" s="29" t="s">
        <v>7647</v>
      </c>
      <c r="BC129" s="29" t="s">
        <v>7648</v>
      </c>
      <c r="BD129" s="29" t="s">
        <v>7649</v>
      </c>
      <c r="BE129" s="29" t="s">
        <v>7650</v>
      </c>
      <c r="BF129" s="29" t="s">
        <v>7651</v>
      </c>
      <c r="BG129" s="29" t="s">
        <v>7652</v>
      </c>
      <c r="BH129" s="29" t="s">
        <v>7653</v>
      </c>
      <c r="BI129" s="29" t="s">
        <v>7654</v>
      </c>
      <c r="BJ129" s="29" t="s">
        <v>7655</v>
      </c>
      <c r="BK129" s="29" t="s">
        <v>7656</v>
      </c>
      <c r="BL129" s="29" t="s">
        <v>7657</v>
      </c>
      <c r="BM129" s="29" t="s">
        <v>7658</v>
      </c>
      <c r="BN129" s="29" t="s">
        <v>7659</v>
      </c>
      <c r="BO129" s="29" t="s">
        <v>7660</v>
      </c>
      <c r="BP129" s="29" t="s">
        <v>7661</v>
      </c>
      <c r="BQ129" s="29" t="s">
        <v>7662</v>
      </c>
      <c r="BR129" s="29" t="s">
        <v>7663</v>
      </c>
      <c r="BS129" s="29" t="s">
        <v>7664</v>
      </c>
      <c r="BT129" s="29" t="s">
        <v>7665</v>
      </c>
      <c r="BU129" s="29" t="s">
        <v>7666</v>
      </c>
      <c r="BV129" s="29" t="s">
        <v>7667</v>
      </c>
      <c r="BW129" s="29" t="s">
        <v>7668</v>
      </c>
      <c r="BX129" s="71" t="s">
        <v>144</v>
      </c>
      <c r="BY129" s="72" t="s">
        <v>7669</v>
      </c>
      <c r="BZ129" s="29" t="str">
        <f>IFERROR(__xludf.DUMMYFUNCTION("TEXTJOIN("", "", TRUE,
  IF(AND(AL129&gt;=9, AN129&gt;=8, AP129&gt;=7, AT129&gt;=8), ""Gold Standard"", """"),
  IF(OR(
      AV129&gt;=7.5,
      AND(AL129&gt;=7, AN129&gt;=7, AP129&gt;=6, AT129&gt;=8)
    ), ""BIFL Approved"", """"),
  IF(AN129&gt;=8.5, ""Repair Friendly"", """"),
 "&amp;" IF(OR(AP129=10, REGEXMATCH(AU129, ""Lifetime Guarantee"")), ""Lifetime Warranty"", """"),
  IF(AT129&gt;=8.5, ""Crowd Favorite"", """"),
  IF(AR129&gt;=8, ""Eco Hero"", """"),
  IF(AND(AV129&gt;=10, AL129&gt;=8, AT129&gt;=8), ""Legacy Product"", """")
)"),"BIFL Approved")</f>
        <v>BIFL Approved</v>
      </c>
      <c r="CA129" s="29" t="s">
        <v>614</v>
      </c>
      <c r="CB129" s="29" t="s">
        <v>1809</v>
      </c>
      <c r="CC129" s="44" t="s">
        <v>7670</v>
      </c>
      <c r="CD129" s="29" t="s">
        <v>7671</v>
      </c>
      <c r="CE129" s="30">
        <v>107756.0</v>
      </c>
      <c r="CF129" s="29" t="s">
        <v>7672</v>
      </c>
      <c r="CG129" s="31" t="s">
        <v>7673</v>
      </c>
      <c r="CH129" s="30">
        <v>6193.0</v>
      </c>
      <c r="CI129" s="25" t="s">
        <v>7674</v>
      </c>
      <c r="CJ129" s="28"/>
      <c r="CK129" s="28"/>
    </row>
    <row r="130" ht="27.0" customHeight="1">
      <c r="A130" s="73" t="s">
        <v>7675</v>
      </c>
      <c r="B130" s="21" t="s">
        <v>7676</v>
      </c>
      <c r="C130" s="20" t="s">
        <v>7677</v>
      </c>
      <c r="D130" s="20" t="s">
        <v>7678</v>
      </c>
      <c r="E130" s="21" t="s">
        <v>7679</v>
      </c>
      <c r="F130" s="22" t="s">
        <v>90</v>
      </c>
      <c r="G130" s="22" t="s">
        <v>91</v>
      </c>
      <c r="H130" s="22" t="s">
        <v>92</v>
      </c>
      <c r="I130" s="28"/>
      <c r="J130" s="23"/>
      <c r="K130" s="20" t="s">
        <v>7680</v>
      </c>
      <c r="L130" s="25" t="s">
        <v>7681</v>
      </c>
      <c r="M130" s="25" t="s">
        <v>7682</v>
      </c>
      <c r="N130" s="25" t="s">
        <v>7683</v>
      </c>
      <c r="O130" s="25" t="s">
        <v>7684</v>
      </c>
      <c r="P130" s="25" t="s">
        <v>7685</v>
      </c>
      <c r="Q130" s="25" t="s">
        <v>7686</v>
      </c>
      <c r="R130" s="25" t="s">
        <v>7687</v>
      </c>
      <c r="S130" s="29" t="s">
        <v>7688</v>
      </c>
      <c r="T130" s="41">
        <v>33.84</v>
      </c>
      <c r="U130" s="28"/>
      <c r="V130" s="29">
        <v>4.3</v>
      </c>
      <c r="W130" s="30">
        <v>718.0</v>
      </c>
      <c r="X130" s="29" t="s">
        <v>869</v>
      </c>
      <c r="Y130" s="29" t="s">
        <v>165</v>
      </c>
      <c r="Z130" s="30" t="b">
        <v>0</v>
      </c>
      <c r="AA130" s="29" t="s">
        <v>7627</v>
      </c>
      <c r="AB130" s="29" t="s">
        <v>7689</v>
      </c>
      <c r="AC130" s="29" t="s">
        <v>7690</v>
      </c>
      <c r="AD130" s="29" t="s">
        <v>7691</v>
      </c>
      <c r="AE130" s="29" t="s">
        <v>7692</v>
      </c>
      <c r="AF130" s="28"/>
      <c r="AG130" s="29" t="s">
        <v>7693</v>
      </c>
      <c r="AH130" s="29" t="s">
        <v>7694</v>
      </c>
      <c r="AI130" s="29" t="s">
        <v>7695</v>
      </c>
      <c r="AJ130" s="29" t="s">
        <v>7696</v>
      </c>
      <c r="AK130" s="31" t="s">
        <v>7697</v>
      </c>
      <c r="AL130" s="32">
        <v>7.0</v>
      </c>
      <c r="AM130" s="22" t="s">
        <v>7698</v>
      </c>
      <c r="AN130" s="32">
        <v>5.5</v>
      </c>
      <c r="AO130" s="29" t="s">
        <v>7699</v>
      </c>
      <c r="AP130" s="51">
        <v>5.5</v>
      </c>
      <c r="AQ130" s="29" t="s">
        <v>7700</v>
      </c>
      <c r="AR130" s="51">
        <v>5.0</v>
      </c>
      <c r="AS130" s="29" t="s">
        <v>7701</v>
      </c>
      <c r="AT130" s="51">
        <v>5.5</v>
      </c>
      <c r="AU130" s="22" t="s">
        <v>7702</v>
      </c>
      <c r="AV130" s="34">
        <f t="shared" si="1"/>
        <v>6</v>
      </c>
      <c r="AW130" s="43" t="s">
        <v>7703</v>
      </c>
      <c r="AX130" s="22" t="s">
        <v>7704</v>
      </c>
      <c r="AY130" s="29" t="s">
        <v>7705</v>
      </c>
      <c r="AZ130" s="29" t="s">
        <v>7706</v>
      </c>
      <c r="BA130" s="29" t="s">
        <v>7707</v>
      </c>
      <c r="BB130" s="29" t="s">
        <v>7708</v>
      </c>
      <c r="BC130" s="29" t="s">
        <v>7709</v>
      </c>
      <c r="BD130" s="29" t="s">
        <v>7710</v>
      </c>
      <c r="BE130" s="29" t="s">
        <v>7711</v>
      </c>
      <c r="BF130" s="29" t="s">
        <v>7712</v>
      </c>
      <c r="BG130" s="29" t="s">
        <v>7713</v>
      </c>
      <c r="BH130" s="29" t="s">
        <v>7714</v>
      </c>
      <c r="BI130" s="29" t="s">
        <v>7715</v>
      </c>
      <c r="BJ130" s="29" t="s">
        <v>7716</v>
      </c>
      <c r="BK130" s="29" t="s">
        <v>7717</v>
      </c>
      <c r="BL130" s="29" t="s">
        <v>7718</v>
      </c>
      <c r="BM130" s="29" t="s">
        <v>7719</v>
      </c>
      <c r="BN130" s="29" t="s">
        <v>7720</v>
      </c>
      <c r="BO130" s="29" t="s">
        <v>7721</v>
      </c>
      <c r="BP130" s="29" t="s">
        <v>7722</v>
      </c>
      <c r="BQ130" s="29" t="s">
        <v>7723</v>
      </c>
      <c r="BR130" s="29" t="s">
        <v>7724</v>
      </c>
      <c r="BS130" s="29" t="s">
        <v>1323</v>
      </c>
      <c r="BT130" s="29" t="s">
        <v>7725</v>
      </c>
      <c r="BU130" s="29" t="s">
        <v>7726</v>
      </c>
      <c r="BV130" s="29" t="s">
        <v>7727</v>
      </c>
      <c r="BW130" s="29" t="s">
        <v>7728</v>
      </c>
      <c r="BX130" s="71" t="s">
        <v>207</v>
      </c>
      <c r="BY130" s="72" t="s">
        <v>1269</v>
      </c>
      <c r="BZ130" s="29" t="str">
        <f>IFERROR(__xludf.DUMMYFUNCTION("TEXTJOIN("", "", TRUE,
  IF(AND(AL130&gt;=9, AN130&gt;=8, AP130&gt;=7, AT130&gt;=8), ""Gold Standard"", """"),
  IF(OR(
      AV130&gt;=7.5,
      AND(AL130&gt;=7, AN130&gt;=7, AP130&gt;=6, AT130&gt;=8)
    ), ""BIFL Approved"", """"),
  IF(AN130&gt;=8.5, ""Repair Friendly"", """"),
 "&amp;" IF(OR(AP130=10, REGEXMATCH(AU130, ""Lifetime Guarantee"")), ""Lifetime Warranty"", """"),
  IF(AT130&gt;=8.5, ""Crowd Favorite"", """"),
  IF(AR130&gt;=8, ""Eco Hero"", """"),
  IF(AND(AV130&gt;=10, AL130&gt;=8, AT130&gt;=8), ""Legacy Product"", """")
)"),"")</f>
        <v/>
      </c>
      <c r="CA130" s="29" t="s">
        <v>209</v>
      </c>
      <c r="CB130" s="29" t="s">
        <v>2290</v>
      </c>
      <c r="CC130" s="44" t="s">
        <v>7729</v>
      </c>
      <c r="CD130" s="29" t="s">
        <v>7730</v>
      </c>
      <c r="CE130" s="30">
        <v>718.0</v>
      </c>
      <c r="CF130" s="29" t="s">
        <v>7731</v>
      </c>
      <c r="CG130" s="31" t="s">
        <v>7732</v>
      </c>
      <c r="CH130" s="30">
        <v>6201.0</v>
      </c>
      <c r="CI130" s="25" t="s">
        <v>7733</v>
      </c>
      <c r="CJ130" s="28"/>
      <c r="CK130" s="28"/>
    </row>
    <row r="131" ht="27.0" customHeight="1">
      <c r="A131" s="17" t="s">
        <v>7734</v>
      </c>
      <c r="B131" s="21" t="s">
        <v>7735</v>
      </c>
      <c r="C131" s="20" t="s">
        <v>7736</v>
      </c>
      <c r="D131" s="20" t="s">
        <v>7737</v>
      </c>
      <c r="E131" s="21" t="s">
        <v>7738</v>
      </c>
      <c r="F131" s="22" t="s">
        <v>90</v>
      </c>
      <c r="G131" s="22" t="s">
        <v>91</v>
      </c>
      <c r="H131" s="22" t="s">
        <v>92</v>
      </c>
      <c r="I131" s="28"/>
      <c r="J131" s="23"/>
      <c r="K131" s="20" t="s">
        <v>7739</v>
      </c>
      <c r="L131" s="25" t="s">
        <v>7740</v>
      </c>
      <c r="M131" s="25" t="s">
        <v>7741</v>
      </c>
      <c r="N131" s="25" t="s">
        <v>7742</v>
      </c>
      <c r="O131" s="25" t="s">
        <v>7743</v>
      </c>
      <c r="P131" s="25" t="s">
        <v>7744</v>
      </c>
      <c r="Q131" s="25" t="s">
        <v>7745</v>
      </c>
      <c r="R131" s="25" t="s">
        <v>7746</v>
      </c>
      <c r="S131" s="29" t="s">
        <v>7747</v>
      </c>
      <c r="T131" s="41">
        <v>228.99</v>
      </c>
      <c r="U131" s="28"/>
      <c r="V131" s="29">
        <v>4.6</v>
      </c>
      <c r="W131" s="30">
        <v>644.0</v>
      </c>
      <c r="X131" s="28"/>
      <c r="Y131" s="29" t="s">
        <v>7748</v>
      </c>
      <c r="Z131" s="30" t="b">
        <v>0</v>
      </c>
      <c r="AA131" s="29" t="s">
        <v>1884</v>
      </c>
      <c r="AB131" s="29" t="s">
        <v>7749</v>
      </c>
      <c r="AC131" s="28"/>
      <c r="AD131" s="28"/>
      <c r="AE131" s="22" t="s">
        <v>7750</v>
      </c>
      <c r="AF131" s="28"/>
      <c r="AG131" s="29" t="s">
        <v>7751</v>
      </c>
      <c r="AH131" s="29" t="s">
        <v>7752</v>
      </c>
      <c r="AI131" s="29" t="s">
        <v>7753</v>
      </c>
      <c r="AJ131" s="29" t="s">
        <v>7754</v>
      </c>
      <c r="AK131" s="31" t="s">
        <v>7755</v>
      </c>
      <c r="AL131" s="32">
        <v>8.5</v>
      </c>
      <c r="AM131" s="29" t="s">
        <v>7756</v>
      </c>
      <c r="AN131" s="32">
        <v>7.5</v>
      </c>
      <c r="AO131" s="29" t="s">
        <v>7757</v>
      </c>
      <c r="AP131" s="51">
        <v>8.5</v>
      </c>
      <c r="AQ131" s="29" t="s">
        <v>7758</v>
      </c>
      <c r="AR131" s="51">
        <v>8.5</v>
      </c>
      <c r="AS131" s="29" t="s">
        <v>7759</v>
      </c>
      <c r="AT131" s="51">
        <v>8.0</v>
      </c>
      <c r="AU131" s="22" t="s">
        <v>7760</v>
      </c>
      <c r="AV131" s="34">
        <f t="shared" si="1"/>
        <v>8</v>
      </c>
      <c r="AW131" s="43" t="s">
        <v>7761</v>
      </c>
      <c r="AX131" s="22" t="s">
        <v>7762</v>
      </c>
      <c r="AY131" s="29" t="s">
        <v>7763</v>
      </c>
      <c r="AZ131" s="29" t="s">
        <v>7764</v>
      </c>
      <c r="BA131" s="29" t="s">
        <v>7765</v>
      </c>
      <c r="BB131" s="29" t="s">
        <v>7766</v>
      </c>
      <c r="BC131" s="29" t="s">
        <v>7767</v>
      </c>
      <c r="BD131" s="29" t="s">
        <v>7768</v>
      </c>
      <c r="BE131" s="29" t="s">
        <v>7769</v>
      </c>
      <c r="BF131" s="29" t="s">
        <v>7770</v>
      </c>
      <c r="BG131" s="29" t="s">
        <v>7771</v>
      </c>
      <c r="BH131" s="29" t="s">
        <v>7772</v>
      </c>
      <c r="BI131" s="29" t="s">
        <v>7773</v>
      </c>
      <c r="BJ131" s="29" t="s">
        <v>7774</v>
      </c>
      <c r="BK131" s="29" t="s">
        <v>7775</v>
      </c>
      <c r="BL131" s="29" t="s">
        <v>7776</v>
      </c>
      <c r="BM131" s="29" t="s">
        <v>7777</v>
      </c>
      <c r="BN131" s="29" t="s">
        <v>7778</v>
      </c>
      <c r="BO131" s="29" t="s">
        <v>7779</v>
      </c>
      <c r="BP131" s="29" t="s">
        <v>7780</v>
      </c>
      <c r="BQ131" s="29" t="s">
        <v>7781</v>
      </c>
      <c r="BR131" s="29" t="s">
        <v>7782</v>
      </c>
      <c r="BS131" s="29" t="s">
        <v>7783</v>
      </c>
      <c r="BT131" s="29" t="s">
        <v>7784</v>
      </c>
      <c r="BU131" s="29" t="s">
        <v>7785</v>
      </c>
      <c r="BV131" s="29" t="s">
        <v>7786</v>
      </c>
      <c r="BW131" s="29" t="s">
        <v>7787</v>
      </c>
      <c r="BX131" s="71" t="s">
        <v>7788</v>
      </c>
      <c r="BY131" s="72" t="s">
        <v>7789</v>
      </c>
      <c r="BZ131" s="29" t="str">
        <f>IFERROR(__xludf.DUMMYFUNCTION("TEXTJOIN("", "", TRUE,
  IF(AND(AL131&gt;=9, AN131&gt;=8, AP131&gt;=7, AT131&gt;=8), ""Gold Standard"", """"),
  IF(OR(
      AV131&gt;=7.5,
      AND(AL131&gt;=7, AN131&gt;=7, AP131&gt;=6, AT131&gt;=8)
    ), ""BIFL Approved"", """"),
  IF(AN131&gt;=8.5, ""Repair Friendly"", """"),
 "&amp;" IF(OR(AP131=10, REGEXMATCH(AU131, ""Lifetime Guarantee"")), ""Lifetime Warranty"", """"),
  IF(AT131&gt;=8.5, ""Crowd Favorite"", """"),
  IF(AR131&gt;=8, ""Eco Hero"", """"),
  IF(AND(AV131&gt;=10, AL131&gt;=8, AT131&gt;=8), ""Legacy Product"", """")
)"),"BIFL Approved, Eco Hero")</f>
        <v>BIFL Approved, Eco Hero</v>
      </c>
      <c r="CA131" s="29" t="s">
        <v>911</v>
      </c>
      <c r="CB131" s="29" t="s">
        <v>1926</v>
      </c>
      <c r="CC131" s="44" t="s">
        <v>7790</v>
      </c>
      <c r="CD131" s="29" t="s">
        <v>7791</v>
      </c>
      <c r="CE131" s="30">
        <v>644.0</v>
      </c>
      <c r="CF131" s="29" t="s">
        <v>7792</v>
      </c>
      <c r="CG131" s="31" t="s">
        <v>7793</v>
      </c>
      <c r="CH131" s="30">
        <v>6208.0</v>
      </c>
      <c r="CI131" s="25" t="s">
        <v>7794</v>
      </c>
      <c r="CJ131" s="28"/>
      <c r="CK131" s="28"/>
    </row>
    <row r="132" ht="27.0" customHeight="1">
      <c r="A132" s="73" t="s">
        <v>7795</v>
      </c>
      <c r="B132" s="21" t="s">
        <v>7796</v>
      </c>
      <c r="C132" s="20" t="s">
        <v>7797</v>
      </c>
      <c r="D132" s="20" t="s">
        <v>7798</v>
      </c>
      <c r="E132" s="21" t="s">
        <v>7799</v>
      </c>
      <c r="F132" s="22" t="s">
        <v>90</v>
      </c>
      <c r="G132" s="22" t="s">
        <v>91</v>
      </c>
      <c r="H132" s="22" t="s">
        <v>92</v>
      </c>
      <c r="I132" s="28"/>
      <c r="J132" s="23"/>
      <c r="K132" s="20" t="s">
        <v>7800</v>
      </c>
      <c r="L132" s="25" t="s">
        <v>7801</v>
      </c>
      <c r="M132" s="25" t="s">
        <v>7802</v>
      </c>
      <c r="N132" s="25" t="s">
        <v>7803</v>
      </c>
      <c r="O132" s="28"/>
      <c r="P132" s="25" t="s">
        <v>7804</v>
      </c>
      <c r="Q132" s="25" t="s">
        <v>7805</v>
      </c>
      <c r="R132" s="25" t="s">
        <v>7806</v>
      </c>
      <c r="S132" s="29" t="s">
        <v>7807</v>
      </c>
      <c r="T132" s="41">
        <v>720.0</v>
      </c>
      <c r="U132" s="28"/>
      <c r="V132" s="29">
        <v>4.8</v>
      </c>
      <c r="W132" s="30">
        <v>17.0</v>
      </c>
      <c r="X132" s="28"/>
      <c r="Y132" s="29" t="s">
        <v>2309</v>
      </c>
      <c r="Z132" s="30" t="b">
        <v>0</v>
      </c>
      <c r="AA132" s="29" t="s">
        <v>7808</v>
      </c>
      <c r="AB132" s="29" t="s">
        <v>7809</v>
      </c>
      <c r="AC132" s="29" t="s">
        <v>7810</v>
      </c>
      <c r="AD132" s="29" t="s">
        <v>7811</v>
      </c>
      <c r="AE132" s="28"/>
      <c r="AF132" s="28"/>
      <c r="AG132" s="29" t="s">
        <v>7812</v>
      </c>
      <c r="AH132" s="29" t="s">
        <v>7813</v>
      </c>
      <c r="AI132" s="29" t="s">
        <v>7814</v>
      </c>
      <c r="AJ132" s="29" t="s">
        <v>7815</v>
      </c>
      <c r="AK132" s="31" t="s">
        <v>7816</v>
      </c>
      <c r="AL132" s="32">
        <v>9.5</v>
      </c>
      <c r="AM132" s="29" t="s">
        <v>7817</v>
      </c>
      <c r="AN132" s="32">
        <v>8.0</v>
      </c>
      <c r="AO132" s="29" t="s">
        <v>7818</v>
      </c>
      <c r="AP132" s="51">
        <v>8.5</v>
      </c>
      <c r="AQ132" s="29" t="s">
        <v>7819</v>
      </c>
      <c r="AR132" s="51">
        <v>5.0</v>
      </c>
      <c r="AS132" s="29" t="s">
        <v>7820</v>
      </c>
      <c r="AT132" s="51">
        <v>9.0</v>
      </c>
      <c r="AU132" s="29" t="s">
        <v>7821</v>
      </c>
      <c r="AV132" s="34">
        <f t="shared" si="1"/>
        <v>9</v>
      </c>
      <c r="AW132" s="43" t="s">
        <v>7822</v>
      </c>
      <c r="AX132" s="22" t="s">
        <v>7823</v>
      </c>
      <c r="AY132" s="29" t="s">
        <v>7824</v>
      </c>
      <c r="AZ132" s="29" t="s">
        <v>7825</v>
      </c>
      <c r="BA132" s="29" t="s">
        <v>7826</v>
      </c>
      <c r="BB132" s="29" t="s">
        <v>7827</v>
      </c>
      <c r="BC132" s="29" t="s">
        <v>7828</v>
      </c>
      <c r="BD132" s="29" t="s">
        <v>7829</v>
      </c>
      <c r="BE132" s="29" t="s">
        <v>7830</v>
      </c>
      <c r="BF132" s="29" t="s">
        <v>7831</v>
      </c>
      <c r="BG132" s="29" t="s">
        <v>7832</v>
      </c>
      <c r="BH132" s="29" t="s">
        <v>7833</v>
      </c>
      <c r="BI132" s="29" t="s">
        <v>7834</v>
      </c>
      <c r="BJ132" s="29" t="s">
        <v>7835</v>
      </c>
      <c r="BK132" s="29" t="s">
        <v>7836</v>
      </c>
      <c r="BL132" s="29" t="s">
        <v>7837</v>
      </c>
      <c r="BM132" s="29" t="s">
        <v>7838</v>
      </c>
      <c r="BN132" s="29" t="s">
        <v>7839</v>
      </c>
      <c r="BO132" s="29" t="s">
        <v>7840</v>
      </c>
      <c r="BP132" s="29" t="s">
        <v>7841</v>
      </c>
      <c r="BQ132" s="29" t="s">
        <v>7842</v>
      </c>
      <c r="BR132" s="29" t="s">
        <v>7843</v>
      </c>
      <c r="BS132" s="29" t="s">
        <v>7844</v>
      </c>
      <c r="BT132" s="29" t="s">
        <v>7845</v>
      </c>
      <c r="BU132" s="29" t="s">
        <v>7846</v>
      </c>
      <c r="BV132" s="29" t="s">
        <v>7847</v>
      </c>
      <c r="BW132" s="29" t="s">
        <v>7848</v>
      </c>
      <c r="BX132" s="71" t="s">
        <v>144</v>
      </c>
      <c r="BY132" s="72" t="s">
        <v>7849</v>
      </c>
      <c r="BZ132" s="29" t="str">
        <f>IFERROR(__xludf.DUMMYFUNCTION("TEXTJOIN("", "", TRUE,
  IF(AND(AL132&gt;=9, AN132&gt;=8, AP132&gt;=7, AT132&gt;=8), ""Gold Standard"", """"),
  IF(OR(
      AV132&gt;=7.5,
      AND(AL132&gt;=7, AN132&gt;=7, AP132&gt;=6, AT132&gt;=8)
    ), ""BIFL Approved"", """"),
  IF(AN132&gt;=8.5, ""Repair Friendly"", """"),
 "&amp;" IF(OR(AP132=10, REGEXMATCH(AU132, ""Lifetime Guarantee"")), ""Lifetime Warranty"", """"),
  IF(AT132&gt;=8.5, ""Crowd Favorite"", """"),
  IF(AR132&gt;=8, ""Eco Hero"", """"),
  IF(AND(AV132&gt;=10, AL132&gt;=8, AT132&gt;=8), ""Legacy Product"", """")
)"),"Gold Standard, BIFL Approved, Crowd Favorite")</f>
        <v>Gold Standard, BIFL Approved, Crowd Favorite</v>
      </c>
      <c r="CA132" s="29" t="s">
        <v>614</v>
      </c>
      <c r="CB132" s="29" t="s">
        <v>7850</v>
      </c>
      <c r="CC132" s="44" t="s">
        <v>7851</v>
      </c>
      <c r="CD132" s="29" t="s">
        <v>7852</v>
      </c>
      <c r="CE132" s="30">
        <v>17.0</v>
      </c>
      <c r="CF132" s="29" t="s">
        <v>7853</v>
      </c>
      <c r="CG132" s="31" t="s">
        <v>7854</v>
      </c>
      <c r="CH132" s="30">
        <v>6224.0</v>
      </c>
      <c r="CI132" s="25" t="s">
        <v>7855</v>
      </c>
      <c r="CJ132" s="28"/>
      <c r="CK132" s="28"/>
    </row>
    <row r="133" ht="27.0" customHeight="1">
      <c r="A133" s="17" t="s">
        <v>7856</v>
      </c>
      <c r="B133" s="21" t="s">
        <v>7857</v>
      </c>
      <c r="C133" s="20" t="s">
        <v>7858</v>
      </c>
      <c r="D133" s="20" t="s">
        <v>7859</v>
      </c>
      <c r="E133" s="21" t="s">
        <v>7860</v>
      </c>
      <c r="F133" s="22" t="s">
        <v>90</v>
      </c>
      <c r="G133" s="22" t="s">
        <v>91</v>
      </c>
      <c r="H133" s="22" t="s">
        <v>92</v>
      </c>
      <c r="I133" s="28"/>
      <c r="J133" s="23"/>
      <c r="K133" s="20" t="s">
        <v>7861</v>
      </c>
      <c r="L133" s="25" t="s">
        <v>7862</v>
      </c>
      <c r="M133" s="25" t="s">
        <v>7863</v>
      </c>
      <c r="N133" s="25" t="s">
        <v>7864</v>
      </c>
      <c r="O133" s="25" t="s">
        <v>7865</v>
      </c>
      <c r="P133" s="25" t="s">
        <v>7866</v>
      </c>
      <c r="Q133" s="25" t="s">
        <v>7867</v>
      </c>
      <c r="R133" s="25" t="s">
        <v>7868</v>
      </c>
      <c r="S133" s="29" t="s">
        <v>7869</v>
      </c>
      <c r="T133" s="41">
        <v>200.0</v>
      </c>
      <c r="U133" s="28"/>
      <c r="V133" s="29">
        <v>4.7</v>
      </c>
      <c r="W133" s="30">
        <v>2635.0</v>
      </c>
      <c r="X133" s="28"/>
      <c r="Y133" s="29" t="s">
        <v>165</v>
      </c>
      <c r="Z133" s="30" t="b">
        <v>0</v>
      </c>
      <c r="AA133" s="29" t="s">
        <v>7870</v>
      </c>
      <c r="AB133" s="29" t="s">
        <v>7871</v>
      </c>
      <c r="AC133" s="28"/>
      <c r="AD133" s="28"/>
      <c r="AE133" s="28"/>
      <c r="AF133" s="28"/>
      <c r="AG133" s="29" t="s">
        <v>7872</v>
      </c>
      <c r="AH133" s="29" t="s">
        <v>7873</v>
      </c>
      <c r="AI133" s="29" t="s">
        <v>7874</v>
      </c>
      <c r="AJ133" s="29" t="s">
        <v>7875</v>
      </c>
      <c r="AK133" s="31" t="s">
        <v>7876</v>
      </c>
      <c r="AL133" s="32">
        <v>8.0</v>
      </c>
      <c r="AM133" s="29" t="s">
        <v>7877</v>
      </c>
      <c r="AN133" s="32">
        <v>8.0</v>
      </c>
      <c r="AO133" s="29" t="s">
        <v>7878</v>
      </c>
      <c r="AP133" s="51">
        <v>8.5</v>
      </c>
      <c r="AQ133" s="29" t="s">
        <v>7879</v>
      </c>
      <c r="AR133" s="51">
        <v>5.0</v>
      </c>
      <c r="AS133" s="29" t="s">
        <v>7880</v>
      </c>
      <c r="AT133" s="51">
        <v>8.0</v>
      </c>
      <c r="AU133" s="29" t="s">
        <v>7881</v>
      </c>
      <c r="AV133" s="34">
        <f t="shared" si="1"/>
        <v>8</v>
      </c>
      <c r="AW133" s="43" t="s">
        <v>7882</v>
      </c>
      <c r="AX133" s="22" t="s">
        <v>7883</v>
      </c>
      <c r="AY133" s="29" t="s">
        <v>7884</v>
      </c>
      <c r="AZ133" s="29" t="s">
        <v>7885</v>
      </c>
      <c r="BA133" s="29" t="s">
        <v>7886</v>
      </c>
      <c r="BB133" s="29" t="s">
        <v>7887</v>
      </c>
      <c r="BC133" s="29" t="s">
        <v>7888</v>
      </c>
      <c r="BD133" s="29" t="s">
        <v>7889</v>
      </c>
      <c r="BE133" s="29" t="s">
        <v>7890</v>
      </c>
      <c r="BF133" s="29" t="s">
        <v>7891</v>
      </c>
      <c r="BG133" s="29" t="s">
        <v>7892</v>
      </c>
      <c r="BH133" s="29" t="s">
        <v>7893</v>
      </c>
      <c r="BI133" s="29" t="s">
        <v>7894</v>
      </c>
      <c r="BJ133" s="29" t="s">
        <v>7895</v>
      </c>
      <c r="BK133" s="29" t="s">
        <v>7896</v>
      </c>
      <c r="BL133" s="29" t="s">
        <v>7897</v>
      </c>
      <c r="BM133" s="29" t="s">
        <v>7898</v>
      </c>
      <c r="BN133" s="29" t="s">
        <v>7899</v>
      </c>
      <c r="BO133" s="29" t="s">
        <v>7900</v>
      </c>
      <c r="BP133" s="29" t="s">
        <v>7901</v>
      </c>
      <c r="BQ133" s="29" t="s">
        <v>7902</v>
      </c>
      <c r="BR133" s="29" t="s">
        <v>7903</v>
      </c>
      <c r="BS133" s="29" t="s">
        <v>7904</v>
      </c>
      <c r="BT133" s="29" t="s">
        <v>7905</v>
      </c>
      <c r="BU133" s="29" t="s">
        <v>7906</v>
      </c>
      <c r="BV133" s="29" t="s">
        <v>7907</v>
      </c>
      <c r="BW133" s="29" t="s">
        <v>7908</v>
      </c>
      <c r="BX133" s="71" t="s">
        <v>144</v>
      </c>
      <c r="BY133" s="72" t="s">
        <v>7909</v>
      </c>
      <c r="BZ133" s="29" t="str">
        <f>IFERROR(__xludf.DUMMYFUNCTION("TEXTJOIN("", "", TRUE,
  IF(AND(AL133&gt;=9, AN133&gt;=8, AP133&gt;=7, AT133&gt;=8), ""Gold Standard"", """"),
  IF(OR(
      AV133&gt;=7.5,
      AND(AL133&gt;=7, AN133&gt;=7, AP133&gt;=6, AT133&gt;=8)
    ), ""BIFL Approved"", """"),
  IF(AN133&gt;=8.5, ""Repair Friendly"", """"),
 "&amp;" IF(OR(AP133=10, REGEXMATCH(AU133, ""Lifetime Guarantee"")), ""Lifetime Warranty"", """"),
  IF(AT133&gt;=8.5, ""Crowd Favorite"", """"),
  IF(AR133&gt;=8, ""Eco Hero"", """"),
  IF(AND(AV133&gt;=10, AL133&gt;=8, AT133&gt;=8), ""Legacy Product"", """")
)"),"BIFL Approved")</f>
        <v>BIFL Approved</v>
      </c>
      <c r="CA133" s="29" t="s">
        <v>911</v>
      </c>
      <c r="CB133" s="29" t="s">
        <v>912</v>
      </c>
      <c r="CC133" s="44" t="s">
        <v>7910</v>
      </c>
      <c r="CD133" s="29" t="s">
        <v>7911</v>
      </c>
      <c r="CE133" s="30">
        <v>2635.0</v>
      </c>
      <c r="CF133" s="29" t="s">
        <v>7912</v>
      </c>
      <c r="CG133" s="31" t="s">
        <v>7913</v>
      </c>
      <c r="CH133" s="30">
        <v>6235.0</v>
      </c>
      <c r="CI133" s="25" t="s">
        <v>7914</v>
      </c>
      <c r="CJ133" s="28"/>
      <c r="CK133" s="28"/>
    </row>
    <row r="134" ht="27.0" customHeight="1">
      <c r="A134" s="17" t="s">
        <v>7915</v>
      </c>
      <c r="B134" s="21" t="s">
        <v>7916</v>
      </c>
      <c r="C134" s="20" t="s">
        <v>7917</v>
      </c>
      <c r="D134" s="20" t="s">
        <v>7918</v>
      </c>
      <c r="E134" s="21" t="s">
        <v>7919</v>
      </c>
      <c r="F134" s="22" t="s">
        <v>90</v>
      </c>
      <c r="G134" s="22" t="s">
        <v>91</v>
      </c>
      <c r="H134" s="22" t="s">
        <v>92</v>
      </c>
      <c r="I134" s="28"/>
      <c r="J134" s="23"/>
      <c r="K134" s="20" t="s">
        <v>7920</v>
      </c>
      <c r="L134" s="25" t="s">
        <v>7921</v>
      </c>
      <c r="M134" s="25" t="s">
        <v>7922</v>
      </c>
      <c r="N134" s="25" t="s">
        <v>7923</v>
      </c>
      <c r="O134" s="25" t="s">
        <v>7924</v>
      </c>
      <c r="P134" s="25" t="s">
        <v>7925</v>
      </c>
      <c r="Q134" s="25" t="s">
        <v>7926</v>
      </c>
      <c r="R134" s="25" t="s">
        <v>7927</v>
      </c>
      <c r="S134" s="29" t="s">
        <v>7928</v>
      </c>
      <c r="T134" s="27">
        <v>134.0</v>
      </c>
      <c r="U134" s="28"/>
      <c r="V134" s="29">
        <v>4.7</v>
      </c>
      <c r="W134" s="30">
        <v>335.0</v>
      </c>
      <c r="X134" s="28"/>
      <c r="Y134" s="28"/>
      <c r="Z134" s="30" t="b">
        <v>0</v>
      </c>
      <c r="AA134" s="29" t="s">
        <v>7929</v>
      </c>
      <c r="AB134" s="29" t="s">
        <v>7930</v>
      </c>
      <c r="AC134" s="28"/>
      <c r="AD134" s="29" t="s">
        <v>7812</v>
      </c>
      <c r="AE134" s="28"/>
      <c r="AF134" s="28"/>
      <c r="AG134" s="29" t="s">
        <v>7931</v>
      </c>
      <c r="AH134" s="29" t="s">
        <v>7932</v>
      </c>
      <c r="AI134" s="29" t="s">
        <v>7933</v>
      </c>
      <c r="AJ134" s="29" t="s">
        <v>7934</v>
      </c>
      <c r="AK134" s="31" t="s">
        <v>7935</v>
      </c>
      <c r="AL134" s="32">
        <v>9.0</v>
      </c>
      <c r="AM134" s="29" t="s">
        <v>7936</v>
      </c>
      <c r="AN134" s="32">
        <v>6.5</v>
      </c>
      <c r="AO134" s="29" t="s">
        <v>7937</v>
      </c>
      <c r="AP134" s="51">
        <v>8.5</v>
      </c>
      <c r="AQ134" s="29" t="s">
        <v>7938</v>
      </c>
      <c r="AR134" s="51">
        <v>5.0</v>
      </c>
      <c r="AS134" s="29" t="s">
        <v>7939</v>
      </c>
      <c r="AT134" s="51">
        <v>7.0</v>
      </c>
      <c r="AU134" s="29" t="s">
        <v>7940</v>
      </c>
      <c r="AV134" s="34">
        <f t="shared" si="1"/>
        <v>8</v>
      </c>
      <c r="AW134" s="43" t="s">
        <v>7941</v>
      </c>
      <c r="AX134" s="22" t="s">
        <v>7942</v>
      </c>
      <c r="AY134" s="29" t="s">
        <v>7943</v>
      </c>
      <c r="AZ134" s="29" t="s">
        <v>7944</v>
      </c>
      <c r="BA134" s="29" t="s">
        <v>7945</v>
      </c>
      <c r="BB134" s="29" t="s">
        <v>7946</v>
      </c>
      <c r="BC134" s="29" t="s">
        <v>7947</v>
      </c>
      <c r="BD134" s="29" t="s">
        <v>7948</v>
      </c>
      <c r="BE134" s="29" t="s">
        <v>7949</v>
      </c>
      <c r="BF134" s="29" t="s">
        <v>7950</v>
      </c>
      <c r="BG134" s="29" t="s">
        <v>7951</v>
      </c>
      <c r="BH134" s="29" t="s">
        <v>7952</v>
      </c>
      <c r="BI134" s="29" t="s">
        <v>7953</v>
      </c>
      <c r="BJ134" s="29" t="s">
        <v>7954</v>
      </c>
      <c r="BK134" s="29" t="s">
        <v>7955</v>
      </c>
      <c r="BL134" s="29" t="s">
        <v>7956</v>
      </c>
      <c r="BM134" s="29" t="s">
        <v>7957</v>
      </c>
      <c r="BN134" s="29" t="s">
        <v>7958</v>
      </c>
      <c r="BO134" s="29" t="s">
        <v>7959</v>
      </c>
      <c r="BP134" s="29" t="s">
        <v>7960</v>
      </c>
      <c r="BQ134" s="29" t="s">
        <v>7961</v>
      </c>
      <c r="BR134" s="29" t="s">
        <v>7962</v>
      </c>
      <c r="BS134" s="29" t="s">
        <v>7963</v>
      </c>
      <c r="BT134" s="29" t="s">
        <v>7964</v>
      </c>
      <c r="BU134" s="29" t="s">
        <v>7965</v>
      </c>
      <c r="BV134" s="29" t="s">
        <v>7966</v>
      </c>
      <c r="BW134" s="29" t="s">
        <v>7967</v>
      </c>
      <c r="BX134" s="71" t="s">
        <v>4057</v>
      </c>
      <c r="BY134" s="72" t="s">
        <v>7968</v>
      </c>
      <c r="BZ134" s="29" t="str">
        <f>IFERROR(__xludf.DUMMYFUNCTION("TEXTJOIN("", "", TRUE,
  IF(AND(AL134&gt;=9, AN134&gt;=8, AP134&gt;=7, AT134&gt;=8), ""Gold Standard"", """"),
  IF(OR(
      AV134&gt;=7.5,
      AND(AL134&gt;=7, AN134&gt;=7, AP134&gt;=6, AT134&gt;=8)
    ), ""BIFL Approved"", """"),
  IF(AN134&gt;=8.5, ""Repair Friendly"", """"),
 "&amp;" IF(OR(AP134=10, REGEXMATCH(AU134, ""Lifetime Guarantee"")), ""Lifetime Warranty"", """"),
  IF(AT134&gt;=8.5, ""Crowd Favorite"", """"),
  IF(AR134&gt;=8, ""Eco Hero"", """"),
  IF(AND(AV134&gt;=10, AL134&gt;=8, AT134&gt;=8), ""Legacy Product"", """")
)"),"BIFL Approved")</f>
        <v>BIFL Approved</v>
      </c>
      <c r="CA134" s="29" t="s">
        <v>614</v>
      </c>
      <c r="CB134" s="29" t="s">
        <v>615</v>
      </c>
      <c r="CC134" s="44" t="s">
        <v>7969</v>
      </c>
      <c r="CD134" s="29" t="s">
        <v>7970</v>
      </c>
      <c r="CE134" s="30">
        <v>335.0</v>
      </c>
      <c r="CF134" s="29" t="s">
        <v>7971</v>
      </c>
      <c r="CG134" s="31" t="s">
        <v>7972</v>
      </c>
      <c r="CH134" s="30">
        <v>6244.0</v>
      </c>
      <c r="CI134" s="25" t="s">
        <v>7973</v>
      </c>
      <c r="CJ134" s="28"/>
      <c r="CK134" s="28"/>
    </row>
    <row r="135" ht="27.0" customHeight="1">
      <c r="A135" s="85" t="s">
        <v>7974</v>
      </c>
      <c r="B135" s="21" t="s">
        <v>7975</v>
      </c>
      <c r="C135" s="20" t="s">
        <v>7976</v>
      </c>
      <c r="D135" s="20" t="s">
        <v>7977</v>
      </c>
      <c r="E135" s="21" t="s">
        <v>7978</v>
      </c>
      <c r="F135" s="22" t="s">
        <v>90</v>
      </c>
      <c r="G135" s="22" t="s">
        <v>91</v>
      </c>
      <c r="H135" s="22" t="s">
        <v>92</v>
      </c>
      <c r="I135" s="28"/>
      <c r="J135" s="23"/>
      <c r="K135" s="20" t="s">
        <v>7979</v>
      </c>
      <c r="L135" s="25" t="s">
        <v>7980</v>
      </c>
      <c r="M135" s="25" t="s">
        <v>7981</v>
      </c>
      <c r="N135" s="25" t="s">
        <v>7982</v>
      </c>
      <c r="O135" s="25" t="s">
        <v>7983</v>
      </c>
      <c r="P135" s="59" t="s">
        <v>7984</v>
      </c>
      <c r="Q135" s="25" t="s">
        <v>7985</v>
      </c>
      <c r="R135" s="25" t="s">
        <v>7986</v>
      </c>
      <c r="S135" s="29" t="s">
        <v>7987</v>
      </c>
      <c r="T135" s="41">
        <v>151.94</v>
      </c>
      <c r="U135" s="28"/>
      <c r="V135" s="29">
        <v>4.6</v>
      </c>
      <c r="W135" s="30">
        <v>587.0</v>
      </c>
      <c r="X135" s="28"/>
      <c r="Y135" s="29" t="s">
        <v>7988</v>
      </c>
      <c r="Z135" s="30" t="b">
        <v>0</v>
      </c>
      <c r="AA135" s="29" t="s">
        <v>7989</v>
      </c>
      <c r="AB135" s="29" t="s">
        <v>7990</v>
      </c>
      <c r="AC135" s="28"/>
      <c r="AD135" s="29" t="s">
        <v>3542</v>
      </c>
      <c r="AE135" s="29" t="s">
        <v>7991</v>
      </c>
      <c r="AF135" s="28"/>
      <c r="AG135" s="29" t="s">
        <v>7992</v>
      </c>
      <c r="AH135" s="29" t="s">
        <v>7993</v>
      </c>
      <c r="AI135" s="29" t="s">
        <v>7994</v>
      </c>
      <c r="AJ135" s="29" t="s">
        <v>7995</v>
      </c>
      <c r="AK135" s="31" t="s">
        <v>7996</v>
      </c>
      <c r="AL135" s="32">
        <v>9.0</v>
      </c>
      <c r="AM135" s="29" t="s">
        <v>7997</v>
      </c>
      <c r="AN135" s="32">
        <v>8.0</v>
      </c>
      <c r="AO135" s="29" t="s">
        <v>7998</v>
      </c>
      <c r="AP135" s="51">
        <v>6.5</v>
      </c>
      <c r="AQ135" s="29" t="s">
        <v>7999</v>
      </c>
      <c r="AR135" s="51">
        <v>5.0</v>
      </c>
      <c r="AS135" s="29" t="s">
        <v>8000</v>
      </c>
      <c r="AT135" s="51">
        <v>8.5</v>
      </c>
      <c r="AU135" s="29" t="s">
        <v>8001</v>
      </c>
      <c r="AV135" s="34">
        <f t="shared" si="1"/>
        <v>8</v>
      </c>
      <c r="AW135" s="43" t="s">
        <v>8002</v>
      </c>
      <c r="AX135" s="22" t="s">
        <v>8003</v>
      </c>
      <c r="AY135" s="29" t="s">
        <v>8004</v>
      </c>
      <c r="AZ135" s="29" t="s">
        <v>8005</v>
      </c>
      <c r="BA135" s="29" t="s">
        <v>8006</v>
      </c>
      <c r="BB135" s="29" t="s">
        <v>8007</v>
      </c>
      <c r="BC135" s="29" t="s">
        <v>8008</v>
      </c>
      <c r="BD135" s="29" t="s">
        <v>8009</v>
      </c>
      <c r="BE135" s="29" t="s">
        <v>8010</v>
      </c>
      <c r="BF135" s="29" t="s">
        <v>8011</v>
      </c>
      <c r="BG135" s="29" t="s">
        <v>8012</v>
      </c>
      <c r="BH135" s="29" t="s">
        <v>8013</v>
      </c>
      <c r="BI135" s="29" t="s">
        <v>8014</v>
      </c>
      <c r="BJ135" s="29" t="s">
        <v>8015</v>
      </c>
      <c r="BK135" s="29" t="s">
        <v>8016</v>
      </c>
      <c r="BL135" s="29" t="s">
        <v>8017</v>
      </c>
      <c r="BM135" s="29" t="s">
        <v>8018</v>
      </c>
      <c r="BN135" s="29" t="s">
        <v>8019</v>
      </c>
      <c r="BO135" s="29" t="s">
        <v>8020</v>
      </c>
      <c r="BP135" s="29" t="s">
        <v>8021</v>
      </c>
      <c r="BQ135" s="29" t="s">
        <v>8022</v>
      </c>
      <c r="BR135" s="29" t="s">
        <v>8023</v>
      </c>
      <c r="BS135" s="29" t="s">
        <v>8024</v>
      </c>
      <c r="BT135" s="29" t="s">
        <v>8025</v>
      </c>
      <c r="BU135" s="29" t="s">
        <v>8026</v>
      </c>
      <c r="BV135" s="29" t="s">
        <v>8027</v>
      </c>
      <c r="BW135" s="29" t="s">
        <v>8028</v>
      </c>
      <c r="BX135" s="71" t="s">
        <v>144</v>
      </c>
      <c r="BY135" s="72" t="s">
        <v>8029</v>
      </c>
      <c r="BZ135" s="29" t="str">
        <f>IFERROR(__xludf.DUMMYFUNCTION("TEXTJOIN("", "", TRUE,
  IF(AND(AL135&gt;=9, AN135&gt;=8, AP135&gt;=7, AT135&gt;=8), ""Gold Standard"", """"),
  IF(OR(
      AV135&gt;=7.5,
      AND(AL135&gt;=7, AN135&gt;=7, AP135&gt;=6, AT135&gt;=8)
    ), ""BIFL Approved"", """"),
  IF(AN135&gt;=8.5, ""Repair Friendly"", """"),
 "&amp;" IF(OR(AP135=10, REGEXMATCH(AU135, ""Lifetime Guarantee"")), ""Lifetime Warranty"", """"),
  IF(AT135&gt;=8.5, ""Crowd Favorite"", """"),
  IF(AR135&gt;=8, ""Eco Hero"", """"),
  IF(AND(AV135&gt;=10, AL135&gt;=8, AT135&gt;=8), ""Legacy Product"", """")
)"),"BIFL Approved, Crowd Favorite")</f>
        <v>BIFL Approved, Crowd Favorite</v>
      </c>
      <c r="CA135" s="29" t="s">
        <v>614</v>
      </c>
      <c r="CB135" s="29" t="s">
        <v>615</v>
      </c>
      <c r="CC135" s="44" t="s">
        <v>8030</v>
      </c>
      <c r="CD135" s="29" t="s">
        <v>8031</v>
      </c>
      <c r="CE135" s="30">
        <v>587.0</v>
      </c>
      <c r="CF135" s="29" t="s">
        <v>8032</v>
      </c>
      <c r="CG135" s="31" t="s">
        <v>8033</v>
      </c>
      <c r="CH135" s="30">
        <v>6251.0</v>
      </c>
      <c r="CI135" s="25" t="s">
        <v>8034</v>
      </c>
      <c r="CJ135" s="28"/>
      <c r="CK135" s="28"/>
    </row>
    <row r="136" ht="27.0" customHeight="1">
      <c r="A136" s="86" t="s">
        <v>8035</v>
      </c>
      <c r="B136" s="21" t="s">
        <v>8036</v>
      </c>
      <c r="C136" s="20" t="s">
        <v>8037</v>
      </c>
      <c r="D136" s="20" t="s">
        <v>8038</v>
      </c>
      <c r="E136" s="21" t="s">
        <v>8039</v>
      </c>
      <c r="F136" s="22" t="s">
        <v>90</v>
      </c>
      <c r="G136" s="22" t="s">
        <v>91</v>
      </c>
      <c r="H136" s="22" t="s">
        <v>92</v>
      </c>
      <c r="I136" s="28"/>
      <c r="J136" s="23"/>
      <c r="K136" s="20" t="s">
        <v>8040</v>
      </c>
      <c r="L136" s="25" t="s">
        <v>8041</v>
      </c>
      <c r="M136" s="25" t="s">
        <v>8042</v>
      </c>
      <c r="N136" s="25" t="s">
        <v>8043</v>
      </c>
      <c r="O136" s="25" t="s">
        <v>8044</v>
      </c>
      <c r="P136" s="25" t="s">
        <v>8045</v>
      </c>
      <c r="Q136" s="25" t="s">
        <v>8046</v>
      </c>
      <c r="R136" s="25" t="s">
        <v>8047</v>
      </c>
      <c r="S136" s="29" t="s">
        <v>8048</v>
      </c>
      <c r="T136" s="41">
        <v>68.0</v>
      </c>
      <c r="U136" s="28"/>
      <c r="V136" s="29">
        <v>4.3</v>
      </c>
      <c r="W136" s="30">
        <v>974.0</v>
      </c>
      <c r="X136" s="28"/>
      <c r="Y136" s="29" t="s">
        <v>165</v>
      </c>
      <c r="Z136" s="30" t="b">
        <v>0</v>
      </c>
      <c r="AA136" s="29" t="s">
        <v>3600</v>
      </c>
      <c r="AB136" s="29" t="s">
        <v>8049</v>
      </c>
      <c r="AC136" s="29" t="s">
        <v>8050</v>
      </c>
      <c r="AD136" s="29" t="s">
        <v>3542</v>
      </c>
      <c r="AE136" s="28"/>
      <c r="AF136" s="28"/>
      <c r="AG136" s="29" t="s">
        <v>8051</v>
      </c>
      <c r="AH136" s="29" t="s">
        <v>8052</v>
      </c>
      <c r="AI136" s="29" t="s">
        <v>8053</v>
      </c>
      <c r="AJ136" s="29" t="s">
        <v>8054</v>
      </c>
      <c r="AK136" s="31" t="s">
        <v>8055</v>
      </c>
      <c r="AL136" s="32">
        <v>5.5</v>
      </c>
      <c r="AM136" s="29" t="s">
        <v>8056</v>
      </c>
      <c r="AN136" s="32">
        <v>6.5</v>
      </c>
      <c r="AO136" s="29" t="s">
        <v>8057</v>
      </c>
      <c r="AP136" s="51">
        <v>7.0</v>
      </c>
      <c r="AQ136" s="29" t="s">
        <v>8058</v>
      </c>
      <c r="AR136" s="51">
        <v>5.0</v>
      </c>
      <c r="AS136" s="29" t="s">
        <v>8059</v>
      </c>
      <c r="AT136" s="51">
        <v>5.0</v>
      </c>
      <c r="AU136" s="29" t="s">
        <v>8060</v>
      </c>
      <c r="AV136" s="34">
        <f t="shared" si="1"/>
        <v>6</v>
      </c>
      <c r="AW136" s="43" t="s">
        <v>8061</v>
      </c>
      <c r="AX136" s="22" t="s">
        <v>8062</v>
      </c>
      <c r="AY136" s="29" t="s">
        <v>8063</v>
      </c>
      <c r="AZ136" s="29" t="s">
        <v>8064</v>
      </c>
      <c r="BA136" s="29" t="s">
        <v>8065</v>
      </c>
      <c r="BB136" s="29" t="s">
        <v>8066</v>
      </c>
      <c r="BC136" s="29" t="s">
        <v>8067</v>
      </c>
      <c r="BD136" s="29" t="s">
        <v>8068</v>
      </c>
      <c r="BE136" s="29" t="s">
        <v>8069</v>
      </c>
      <c r="BF136" s="29" t="s">
        <v>8070</v>
      </c>
      <c r="BG136" s="29" t="s">
        <v>8071</v>
      </c>
      <c r="BH136" s="29" t="s">
        <v>8072</v>
      </c>
      <c r="BI136" s="29" t="s">
        <v>8073</v>
      </c>
      <c r="BJ136" s="29" t="s">
        <v>8074</v>
      </c>
      <c r="BK136" s="29" t="s">
        <v>8075</v>
      </c>
      <c r="BL136" s="29" t="s">
        <v>8076</v>
      </c>
      <c r="BM136" s="29" t="s">
        <v>8077</v>
      </c>
      <c r="BN136" s="29" t="s">
        <v>8078</v>
      </c>
      <c r="BO136" s="29" t="s">
        <v>8079</v>
      </c>
      <c r="BP136" s="29" t="s">
        <v>8080</v>
      </c>
      <c r="BQ136" s="29" t="s">
        <v>8081</v>
      </c>
      <c r="BR136" s="29" t="s">
        <v>8082</v>
      </c>
      <c r="BS136" s="29" t="s">
        <v>8083</v>
      </c>
      <c r="BT136" s="29" t="s">
        <v>8084</v>
      </c>
      <c r="BU136" s="29" t="s">
        <v>8085</v>
      </c>
      <c r="BV136" s="29" t="s">
        <v>8086</v>
      </c>
      <c r="BW136" s="29" t="s">
        <v>8087</v>
      </c>
      <c r="BX136" s="71" t="s">
        <v>331</v>
      </c>
      <c r="BY136" s="72" t="s">
        <v>8088</v>
      </c>
      <c r="BZ136" s="29" t="str">
        <f>IFERROR(__xludf.DUMMYFUNCTION("TEXTJOIN("", "", TRUE,
  IF(AND(AL136&gt;=9, AN136&gt;=8, AP136&gt;=7, AT136&gt;=8), ""Gold Standard"", """"),
  IF(OR(
      AV136&gt;=7.5,
      AND(AL136&gt;=7, AN136&gt;=7, AP136&gt;=6, AT136&gt;=8)
    ), ""BIFL Approved"", """"),
  IF(AN136&gt;=8.5, ""Repair Friendly"", """"),
 "&amp;" IF(OR(AP136=10, REGEXMATCH(AU136, ""Lifetime Guarantee"")), ""Lifetime Warranty"", """"),
  IF(AT136&gt;=8.5, ""Crowd Favorite"", """"),
  IF(AR136&gt;=8, ""Eco Hero"", """"),
  IF(AND(AV136&gt;=10, AL136&gt;=8, AT136&gt;=8), ""Legacy Product"", """")
)"),"")</f>
        <v/>
      </c>
      <c r="CA136" s="29" t="s">
        <v>1568</v>
      </c>
      <c r="CB136" s="29" t="s">
        <v>3641</v>
      </c>
      <c r="CC136" s="44" t="s">
        <v>8089</v>
      </c>
      <c r="CD136" s="29" t="s">
        <v>8090</v>
      </c>
      <c r="CE136" s="30">
        <v>974.0</v>
      </c>
      <c r="CF136" s="29" t="s">
        <v>8091</v>
      </c>
      <c r="CG136" s="31" t="s">
        <v>8092</v>
      </c>
      <c r="CH136" s="30">
        <v>6262.0</v>
      </c>
      <c r="CI136" s="25" t="s">
        <v>8093</v>
      </c>
      <c r="CJ136" s="28"/>
      <c r="CK136" s="28"/>
    </row>
    <row r="137" ht="27.0" customHeight="1">
      <c r="A137" s="86" t="s">
        <v>8094</v>
      </c>
      <c r="B137" s="21" t="s">
        <v>8095</v>
      </c>
      <c r="C137" s="20" t="s">
        <v>8096</v>
      </c>
      <c r="D137" s="20" t="s">
        <v>8097</v>
      </c>
      <c r="E137" s="21" t="s">
        <v>8098</v>
      </c>
      <c r="F137" s="22" t="s">
        <v>90</v>
      </c>
      <c r="G137" s="22" t="s">
        <v>91</v>
      </c>
      <c r="H137" s="22" t="s">
        <v>92</v>
      </c>
      <c r="I137" s="28"/>
      <c r="J137" s="23"/>
      <c r="K137" s="20" t="s">
        <v>8099</v>
      </c>
      <c r="L137" s="25" t="s">
        <v>8100</v>
      </c>
      <c r="M137" s="25" t="s">
        <v>8101</v>
      </c>
      <c r="N137" s="25" t="s">
        <v>8102</v>
      </c>
      <c r="O137" s="25" t="s">
        <v>8103</v>
      </c>
      <c r="P137" s="25" t="s">
        <v>8104</v>
      </c>
      <c r="Q137" s="25" t="s">
        <v>8105</v>
      </c>
      <c r="R137" s="25" t="s">
        <v>8106</v>
      </c>
      <c r="S137" s="29" t="s">
        <v>8107</v>
      </c>
      <c r="T137" s="41">
        <v>95.0</v>
      </c>
      <c r="U137" s="28"/>
      <c r="V137" s="29">
        <v>4.4</v>
      </c>
      <c r="W137" s="30">
        <v>8134.0</v>
      </c>
      <c r="X137" s="29" t="s">
        <v>1406</v>
      </c>
      <c r="Y137" s="28"/>
      <c r="Z137" s="30" t="b">
        <v>0</v>
      </c>
      <c r="AA137" s="29" t="s">
        <v>4303</v>
      </c>
      <c r="AB137" s="29" t="s">
        <v>8108</v>
      </c>
      <c r="AC137" s="28"/>
      <c r="AD137" s="29" t="s">
        <v>4305</v>
      </c>
      <c r="AE137" s="29" t="s">
        <v>8109</v>
      </c>
      <c r="AF137" s="28"/>
      <c r="AG137" s="29" t="s">
        <v>8110</v>
      </c>
      <c r="AH137" s="29" t="s">
        <v>8111</v>
      </c>
      <c r="AI137" s="29" t="s">
        <v>8112</v>
      </c>
      <c r="AJ137" s="29" t="s">
        <v>8113</v>
      </c>
      <c r="AK137" s="31" t="s">
        <v>8114</v>
      </c>
      <c r="AL137" s="32">
        <v>9.0</v>
      </c>
      <c r="AM137" s="29" t="s">
        <v>8115</v>
      </c>
      <c r="AN137" s="32">
        <v>8.5</v>
      </c>
      <c r="AO137" s="29" t="s">
        <v>8116</v>
      </c>
      <c r="AP137" s="51">
        <v>8.0</v>
      </c>
      <c r="AQ137" s="29" t="s">
        <v>8117</v>
      </c>
      <c r="AR137" s="51">
        <v>8.0</v>
      </c>
      <c r="AS137" s="29" t="s">
        <v>8118</v>
      </c>
      <c r="AT137" s="51">
        <v>6.5</v>
      </c>
      <c r="AU137" s="22" t="s">
        <v>8119</v>
      </c>
      <c r="AV137" s="34">
        <f t="shared" si="1"/>
        <v>8</v>
      </c>
      <c r="AW137" s="43" t="s">
        <v>8120</v>
      </c>
      <c r="AX137" s="22" t="s">
        <v>8121</v>
      </c>
      <c r="AY137" s="29" t="s">
        <v>8122</v>
      </c>
      <c r="AZ137" s="29" t="s">
        <v>8123</v>
      </c>
      <c r="BA137" s="29" t="s">
        <v>8124</v>
      </c>
      <c r="BB137" s="29" t="s">
        <v>8125</v>
      </c>
      <c r="BC137" s="29" t="s">
        <v>8126</v>
      </c>
      <c r="BD137" s="29" t="s">
        <v>8127</v>
      </c>
      <c r="BE137" s="29" t="s">
        <v>8128</v>
      </c>
      <c r="BF137" s="29" t="s">
        <v>8129</v>
      </c>
      <c r="BG137" s="29" t="s">
        <v>8130</v>
      </c>
      <c r="BH137" s="29" t="s">
        <v>8131</v>
      </c>
      <c r="BI137" s="29" t="s">
        <v>8132</v>
      </c>
      <c r="BJ137" s="29" t="s">
        <v>8133</v>
      </c>
      <c r="BK137" s="29" t="s">
        <v>8134</v>
      </c>
      <c r="BL137" s="29" t="s">
        <v>8135</v>
      </c>
      <c r="BM137" s="29" t="s">
        <v>8136</v>
      </c>
      <c r="BN137" s="29" t="s">
        <v>8137</v>
      </c>
      <c r="BO137" s="29" t="s">
        <v>8138</v>
      </c>
      <c r="BP137" s="29" t="s">
        <v>1026</v>
      </c>
      <c r="BQ137" s="29" t="s">
        <v>1084</v>
      </c>
      <c r="BR137" s="29" t="s">
        <v>8139</v>
      </c>
      <c r="BS137" s="29" t="s">
        <v>8140</v>
      </c>
      <c r="BT137" s="29" t="s">
        <v>4338</v>
      </c>
      <c r="BU137" s="29" t="s">
        <v>8141</v>
      </c>
      <c r="BV137" s="29" t="s">
        <v>8142</v>
      </c>
      <c r="BW137" s="29" t="s">
        <v>8143</v>
      </c>
      <c r="BX137" s="71" t="s">
        <v>791</v>
      </c>
      <c r="BY137" s="72" t="s">
        <v>8144</v>
      </c>
      <c r="BZ137" s="29" t="str">
        <f>IFERROR(__xludf.DUMMYFUNCTION("TEXTJOIN("", "", TRUE,
  IF(AND(AL137&gt;=9, AN137&gt;=8, AP137&gt;=7, AT137&gt;=8), ""Gold Standard"", """"),
  IF(OR(
      AV137&gt;=7.5,
      AND(AL137&gt;=7, AN137&gt;=7, AP137&gt;=6, AT137&gt;=8)
    ), ""BIFL Approved"", """"),
  IF(AN137&gt;=8.5, ""Repair Friendly"", """"),
 "&amp;" IF(OR(AP137=10, REGEXMATCH(AU137, ""Lifetime Guarantee"")), ""Lifetime Warranty"", """"),
  IF(AT137&gt;=8.5, ""Crowd Favorite"", """"),
  IF(AR137&gt;=8, ""Eco Hero"", """"),
  IF(AND(AV137&gt;=10, AL137&gt;=8, AT137&gt;=8), ""Legacy Product"", """")
)"),"BIFL Approved, Repair Friendly, Eco Hero")</f>
        <v>BIFL Approved, Repair Friendly, Eco Hero</v>
      </c>
      <c r="CA137" s="29" t="s">
        <v>209</v>
      </c>
      <c r="CB137" s="29" t="s">
        <v>498</v>
      </c>
      <c r="CC137" s="44" t="s">
        <v>8145</v>
      </c>
      <c r="CD137" s="29" t="s">
        <v>8146</v>
      </c>
      <c r="CE137" s="30">
        <v>8134.0</v>
      </c>
      <c r="CF137" s="29" t="s">
        <v>8147</v>
      </c>
      <c r="CG137" s="31" t="s">
        <v>8148</v>
      </c>
      <c r="CH137" s="30">
        <v>6274.0</v>
      </c>
      <c r="CI137" s="25" t="s">
        <v>8149</v>
      </c>
      <c r="CJ137" s="28"/>
      <c r="CK137" s="28"/>
    </row>
    <row r="138" ht="27.0" customHeight="1">
      <c r="A138" s="87" t="s">
        <v>8150</v>
      </c>
      <c r="B138" s="21" t="s">
        <v>8151</v>
      </c>
      <c r="C138" s="20" t="s">
        <v>8152</v>
      </c>
      <c r="D138" s="20" t="s">
        <v>8153</v>
      </c>
      <c r="E138" s="21" t="s">
        <v>8154</v>
      </c>
      <c r="F138" s="22" t="s">
        <v>90</v>
      </c>
      <c r="G138" s="22" t="s">
        <v>91</v>
      </c>
      <c r="H138" s="22" t="s">
        <v>92</v>
      </c>
      <c r="I138" s="28"/>
      <c r="J138" s="23"/>
      <c r="K138" s="20" t="s">
        <v>8155</v>
      </c>
      <c r="L138" s="25" t="s">
        <v>8156</v>
      </c>
      <c r="M138" s="25" t="s">
        <v>8157</v>
      </c>
      <c r="N138" s="25" t="s">
        <v>8158</v>
      </c>
      <c r="O138" s="25" t="s">
        <v>8159</v>
      </c>
      <c r="P138" s="59" t="s">
        <v>8160</v>
      </c>
      <c r="Q138" s="25" t="s">
        <v>8161</v>
      </c>
      <c r="R138" s="25" t="s">
        <v>8162</v>
      </c>
      <c r="S138" s="29" t="s">
        <v>8163</v>
      </c>
      <c r="T138" s="41">
        <v>19.99</v>
      </c>
      <c r="U138" s="42">
        <v>43.99</v>
      </c>
      <c r="V138" s="29">
        <v>4.5</v>
      </c>
      <c r="W138" s="30">
        <v>98338.0</v>
      </c>
      <c r="X138" s="29" t="s">
        <v>8164</v>
      </c>
      <c r="Y138" s="29" t="s">
        <v>165</v>
      </c>
      <c r="Z138" s="30" t="b">
        <v>0</v>
      </c>
      <c r="AA138" s="29" t="s">
        <v>8165</v>
      </c>
      <c r="AB138" s="29" t="s">
        <v>8166</v>
      </c>
      <c r="AC138" s="28"/>
      <c r="AD138" s="28"/>
      <c r="AE138" s="28"/>
      <c r="AF138" s="28"/>
      <c r="AG138" s="29" t="s">
        <v>8167</v>
      </c>
      <c r="AH138" s="29" t="s">
        <v>8168</v>
      </c>
      <c r="AI138" s="29" t="s">
        <v>8169</v>
      </c>
      <c r="AJ138" s="29" t="s">
        <v>8170</v>
      </c>
      <c r="AK138" s="31" t="s">
        <v>8171</v>
      </c>
      <c r="AL138" s="32">
        <v>8.0</v>
      </c>
      <c r="AM138" s="29" t="s">
        <v>8172</v>
      </c>
      <c r="AN138" s="32">
        <v>6.0</v>
      </c>
      <c r="AO138" s="29" t="s">
        <v>8173</v>
      </c>
      <c r="AP138" s="51">
        <v>9.0</v>
      </c>
      <c r="AQ138" s="29" t="s">
        <v>8174</v>
      </c>
      <c r="AR138" s="51">
        <v>5.0</v>
      </c>
      <c r="AS138" s="29" t="s">
        <v>8175</v>
      </c>
      <c r="AT138" s="51">
        <v>8.0</v>
      </c>
      <c r="AU138" s="29" t="s">
        <v>8176</v>
      </c>
      <c r="AV138" s="34">
        <f t="shared" si="1"/>
        <v>8</v>
      </c>
      <c r="AW138" s="43" t="s">
        <v>8177</v>
      </c>
      <c r="AX138" s="22" t="s">
        <v>8178</v>
      </c>
      <c r="AY138" s="29" t="s">
        <v>8179</v>
      </c>
      <c r="AZ138" s="29" t="s">
        <v>8180</v>
      </c>
      <c r="BA138" s="29" t="s">
        <v>8181</v>
      </c>
      <c r="BB138" s="29" t="s">
        <v>8182</v>
      </c>
      <c r="BC138" s="29" t="s">
        <v>8183</v>
      </c>
      <c r="BD138" s="29" t="s">
        <v>8184</v>
      </c>
      <c r="BE138" s="29" t="s">
        <v>8185</v>
      </c>
      <c r="BF138" s="29" t="s">
        <v>8186</v>
      </c>
      <c r="BG138" s="29" t="s">
        <v>8187</v>
      </c>
      <c r="BH138" s="29" t="s">
        <v>8188</v>
      </c>
      <c r="BI138" s="29" t="s">
        <v>8189</v>
      </c>
      <c r="BJ138" s="29" t="s">
        <v>8190</v>
      </c>
      <c r="BK138" s="29" t="s">
        <v>8191</v>
      </c>
      <c r="BL138" s="29" t="s">
        <v>8192</v>
      </c>
      <c r="BM138" s="29" t="s">
        <v>8193</v>
      </c>
      <c r="BN138" s="29" t="s">
        <v>8194</v>
      </c>
      <c r="BO138" s="29" t="s">
        <v>8195</v>
      </c>
      <c r="BP138" s="29" t="s">
        <v>8196</v>
      </c>
      <c r="BQ138" s="29" t="s">
        <v>8197</v>
      </c>
      <c r="BR138" s="29" t="s">
        <v>8198</v>
      </c>
      <c r="BS138" s="29" t="s">
        <v>5177</v>
      </c>
      <c r="BT138" s="29" t="s">
        <v>8199</v>
      </c>
      <c r="BU138" s="29" t="s">
        <v>8200</v>
      </c>
      <c r="BV138" s="29" t="s">
        <v>908</v>
      </c>
      <c r="BW138" s="29" t="s">
        <v>8201</v>
      </c>
      <c r="BX138" s="71" t="s">
        <v>331</v>
      </c>
      <c r="BY138" s="72" t="s">
        <v>8202</v>
      </c>
      <c r="BZ138" s="29" t="str">
        <f>IFERROR(__xludf.DUMMYFUNCTION("TEXTJOIN("", "", TRUE,
  IF(AND(AL138&gt;=9, AN138&gt;=8, AP138&gt;=7, AT138&gt;=8), ""Gold Standard"", """"),
  IF(OR(
      AV138&gt;=7.5,
      AND(AL138&gt;=7, AN138&gt;=7, AP138&gt;=6, AT138&gt;=8)
    ), ""BIFL Approved"", """"),
  IF(AN138&gt;=8.5, ""Repair Friendly"", """"),
 "&amp;" IF(OR(AP138=10, REGEXMATCH(AU138, ""Lifetime Guarantee"")), ""Lifetime Warranty"", """"),
  IF(AT138&gt;=8.5, ""Crowd Favorite"", """"),
  IF(AR138&gt;=8, ""Eco Hero"", """"),
  IF(AND(AV138&gt;=10, AL138&gt;=8, AT138&gt;=8), ""Legacy Product"", """")
)"),"BIFL Approved")</f>
        <v>BIFL Approved</v>
      </c>
      <c r="CA138" s="29" t="s">
        <v>971</v>
      </c>
      <c r="CB138" s="29" t="s">
        <v>1988</v>
      </c>
      <c r="CC138" s="44" t="s">
        <v>8203</v>
      </c>
      <c r="CD138" s="29" t="s">
        <v>8204</v>
      </c>
      <c r="CE138" s="30">
        <v>98338.0</v>
      </c>
      <c r="CF138" s="29" t="s">
        <v>8205</v>
      </c>
      <c r="CG138" s="31" t="s">
        <v>8206</v>
      </c>
      <c r="CH138" s="30">
        <v>6354.0</v>
      </c>
      <c r="CI138" s="25" t="s">
        <v>8207</v>
      </c>
      <c r="CJ138" s="28"/>
      <c r="CK138" s="28"/>
    </row>
    <row r="139" ht="27.0" customHeight="1">
      <c r="A139" s="87" t="s">
        <v>8150</v>
      </c>
      <c r="B139" s="21" t="s">
        <v>8208</v>
      </c>
      <c r="C139" s="20" t="s">
        <v>8209</v>
      </c>
      <c r="D139" s="20" t="s">
        <v>8210</v>
      </c>
      <c r="E139" s="21" t="s">
        <v>8211</v>
      </c>
      <c r="F139" s="22" t="s">
        <v>90</v>
      </c>
      <c r="G139" s="22" t="s">
        <v>91</v>
      </c>
      <c r="H139" s="22" t="s">
        <v>92</v>
      </c>
      <c r="I139" s="28"/>
      <c r="J139" s="23"/>
      <c r="K139" s="20" t="s">
        <v>8212</v>
      </c>
      <c r="L139" s="25" t="s">
        <v>8213</v>
      </c>
      <c r="M139" s="25" t="s">
        <v>8214</v>
      </c>
      <c r="N139" s="25" t="s">
        <v>8215</v>
      </c>
      <c r="O139" s="25" t="s">
        <v>8216</v>
      </c>
      <c r="P139" s="25" t="s">
        <v>8217</v>
      </c>
      <c r="Q139" s="25" t="s">
        <v>8218</v>
      </c>
      <c r="R139" s="25" t="s">
        <v>8219</v>
      </c>
      <c r="S139" s="29" t="s">
        <v>8220</v>
      </c>
      <c r="T139" s="41">
        <v>115.0</v>
      </c>
      <c r="U139" s="28"/>
      <c r="V139" s="29">
        <v>4.4</v>
      </c>
      <c r="W139" s="30">
        <v>378.0</v>
      </c>
      <c r="X139" s="29" t="s">
        <v>1406</v>
      </c>
      <c r="Y139" s="29" t="s">
        <v>165</v>
      </c>
      <c r="Z139" s="30" t="b">
        <v>0</v>
      </c>
      <c r="AA139" s="29" t="s">
        <v>8165</v>
      </c>
      <c r="AB139" s="29" t="s">
        <v>8221</v>
      </c>
      <c r="AC139" s="29" t="s">
        <v>8222</v>
      </c>
      <c r="AD139" s="28"/>
      <c r="AE139" s="29" t="s">
        <v>8223</v>
      </c>
      <c r="AF139" s="28"/>
      <c r="AG139" s="29" t="s">
        <v>8224</v>
      </c>
      <c r="AH139" s="29" t="s">
        <v>8225</v>
      </c>
      <c r="AI139" s="29" t="s">
        <v>8226</v>
      </c>
      <c r="AJ139" s="29" t="s">
        <v>8227</v>
      </c>
      <c r="AK139" s="55"/>
      <c r="AL139" s="32">
        <v>7.5</v>
      </c>
      <c r="AM139" s="29" t="s">
        <v>8228</v>
      </c>
      <c r="AN139" s="32">
        <v>7.5</v>
      </c>
      <c r="AO139" s="29" t="s">
        <v>8229</v>
      </c>
      <c r="AP139" s="51">
        <v>8.5</v>
      </c>
      <c r="AQ139" s="29" t="s">
        <v>8230</v>
      </c>
      <c r="AR139" s="51">
        <v>5.0</v>
      </c>
      <c r="AS139" s="29" t="s">
        <v>8231</v>
      </c>
      <c r="AT139" s="51">
        <v>8.0</v>
      </c>
      <c r="AU139" s="29" t="s">
        <v>8232</v>
      </c>
      <c r="AV139" s="34">
        <f t="shared" si="1"/>
        <v>8</v>
      </c>
      <c r="AW139" s="43" t="s">
        <v>8233</v>
      </c>
      <c r="AX139" s="22" t="s">
        <v>8234</v>
      </c>
      <c r="AY139" s="29" t="s">
        <v>8235</v>
      </c>
      <c r="AZ139" s="29" t="s">
        <v>8236</v>
      </c>
      <c r="BA139" s="29" t="s">
        <v>8237</v>
      </c>
      <c r="BB139" s="29" t="s">
        <v>8238</v>
      </c>
      <c r="BC139" s="29" t="s">
        <v>8239</v>
      </c>
      <c r="BD139" s="29" t="s">
        <v>8240</v>
      </c>
      <c r="BE139" s="29" t="s">
        <v>8241</v>
      </c>
      <c r="BF139" s="29" t="s">
        <v>8242</v>
      </c>
      <c r="BG139" s="29" t="s">
        <v>8243</v>
      </c>
      <c r="BH139" s="29" t="s">
        <v>8244</v>
      </c>
      <c r="BI139" s="29" t="s">
        <v>8245</v>
      </c>
      <c r="BJ139" s="29" t="s">
        <v>8246</v>
      </c>
      <c r="BK139" s="29" t="s">
        <v>8247</v>
      </c>
      <c r="BL139" s="29" t="s">
        <v>8248</v>
      </c>
      <c r="BM139" s="29" t="s">
        <v>8249</v>
      </c>
      <c r="BN139" s="29" t="s">
        <v>8250</v>
      </c>
      <c r="BO139" s="29" t="s">
        <v>4275</v>
      </c>
      <c r="BP139" s="29" t="s">
        <v>8251</v>
      </c>
      <c r="BQ139" s="29" t="s">
        <v>8252</v>
      </c>
      <c r="BR139" s="29" t="s">
        <v>8253</v>
      </c>
      <c r="BS139" s="29" t="s">
        <v>8254</v>
      </c>
      <c r="BT139" s="29" t="s">
        <v>8255</v>
      </c>
      <c r="BU139" s="29" t="s">
        <v>5957</v>
      </c>
      <c r="BV139" s="29" t="s">
        <v>8256</v>
      </c>
      <c r="BW139" s="29" t="s">
        <v>8257</v>
      </c>
      <c r="BX139" s="71" t="s">
        <v>331</v>
      </c>
      <c r="BY139" s="72" t="s">
        <v>8258</v>
      </c>
      <c r="BZ139" s="29" t="str">
        <f>IFERROR(__xludf.DUMMYFUNCTION("TEXTJOIN("", "", TRUE,
  IF(AND(AL139&gt;=9, AN139&gt;=8, AP139&gt;=7, AT139&gt;=8), ""Gold Standard"", """"),
  IF(OR(
      AV139&gt;=7.5,
      AND(AL139&gt;=7, AN139&gt;=7, AP139&gt;=6, AT139&gt;=8)
    ), ""BIFL Approved"", """"),
  IF(AN139&gt;=8.5, ""Repair Friendly"", """"),
 "&amp;" IF(OR(AP139=10, REGEXMATCH(AU139, ""Lifetime Guarantee"")), ""Lifetime Warranty"", """"),
  IF(AT139&gt;=8.5, ""Crowd Favorite"", """"),
  IF(AR139&gt;=8, ""Eco Hero"", """"),
  IF(AND(AV139&gt;=10, AL139&gt;=8, AT139&gt;=8), ""Legacy Product"", """")
)"),"BIFL Approved")</f>
        <v>BIFL Approved</v>
      </c>
      <c r="CA139" s="29" t="s">
        <v>971</v>
      </c>
      <c r="CB139" s="29" t="s">
        <v>1988</v>
      </c>
      <c r="CC139" s="44" t="s">
        <v>8259</v>
      </c>
      <c r="CD139" s="29" t="s">
        <v>8260</v>
      </c>
      <c r="CE139" s="30">
        <v>378.0</v>
      </c>
      <c r="CF139" s="29" t="s">
        <v>8261</v>
      </c>
      <c r="CG139" s="31" t="s">
        <v>8262</v>
      </c>
      <c r="CH139" s="30">
        <v>6362.0</v>
      </c>
      <c r="CI139" s="25" t="s">
        <v>8263</v>
      </c>
      <c r="CJ139" s="28"/>
      <c r="CK139" s="28"/>
    </row>
    <row r="140" ht="27.0" customHeight="1">
      <c r="A140" s="86" t="s">
        <v>8264</v>
      </c>
      <c r="B140" s="21" t="s">
        <v>8265</v>
      </c>
      <c r="C140" s="20" t="s">
        <v>8266</v>
      </c>
      <c r="D140" s="20" t="s">
        <v>8267</v>
      </c>
      <c r="E140" s="21" t="s">
        <v>8268</v>
      </c>
      <c r="F140" s="22" t="s">
        <v>3008</v>
      </c>
      <c r="G140" s="22" t="s">
        <v>91</v>
      </c>
      <c r="H140" s="22" t="s">
        <v>92</v>
      </c>
      <c r="I140" s="28"/>
      <c r="J140" s="23"/>
      <c r="K140" s="20" t="s">
        <v>8269</v>
      </c>
      <c r="L140" s="25" t="s">
        <v>8270</v>
      </c>
      <c r="M140" s="25" t="s">
        <v>8271</v>
      </c>
      <c r="N140" s="25" t="s">
        <v>8272</v>
      </c>
      <c r="O140" s="25" t="s">
        <v>8273</v>
      </c>
      <c r="P140" s="25" t="s">
        <v>8274</v>
      </c>
      <c r="Q140" s="25" t="s">
        <v>8275</v>
      </c>
      <c r="R140" s="25" t="s">
        <v>8276</v>
      </c>
      <c r="S140" s="29" t="s">
        <v>8277</v>
      </c>
      <c r="T140" s="41">
        <v>89.0</v>
      </c>
      <c r="U140" s="42">
        <v>89.0</v>
      </c>
      <c r="V140" s="29">
        <v>4.3</v>
      </c>
      <c r="W140" s="30">
        <v>562.0</v>
      </c>
      <c r="X140" s="29" t="s">
        <v>1526</v>
      </c>
      <c r="Y140" s="29" t="s">
        <v>165</v>
      </c>
      <c r="Z140" s="30" t="b">
        <v>0</v>
      </c>
      <c r="AA140" s="29" t="s">
        <v>8165</v>
      </c>
      <c r="AB140" s="29" t="s">
        <v>8278</v>
      </c>
      <c r="AC140" s="28"/>
      <c r="AD140" s="28"/>
      <c r="AE140" s="29" t="s">
        <v>8279</v>
      </c>
      <c r="AF140" s="28"/>
      <c r="AG140" s="29" t="s">
        <v>8280</v>
      </c>
      <c r="AH140" s="29" t="s">
        <v>8281</v>
      </c>
      <c r="AI140" s="29" t="s">
        <v>8282</v>
      </c>
      <c r="AJ140" s="29" t="s">
        <v>8283</v>
      </c>
      <c r="AK140" s="31" t="s">
        <v>8284</v>
      </c>
      <c r="AL140" s="32">
        <v>6.5</v>
      </c>
      <c r="AM140" s="29" t="s">
        <v>8285</v>
      </c>
      <c r="AN140" s="32">
        <v>4.5</v>
      </c>
      <c r="AO140" s="29" t="s">
        <v>8286</v>
      </c>
      <c r="AP140" s="51">
        <v>7.0</v>
      </c>
      <c r="AQ140" s="29" t="s">
        <v>8287</v>
      </c>
      <c r="AR140" s="51">
        <v>5.0</v>
      </c>
      <c r="AS140" s="29" t="s">
        <v>8288</v>
      </c>
      <c r="AT140" s="51">
        <v>6.0</v>
      </c>
      <c r="AU140" s="29" t="s">
        <v>8289</v>
      </c>
      <c r="AV140" s="34">
        <f t="shared" si="1"/>
        <v>6</v>
      </c>
      <c r="AW140" s="35" t="s">
        <v>8290</v>
      </c>
      <c r="AX140" s="29" t="s">
        <v>8291</v>
      </c>
      <c r="AY140" s="29" t="s">
        <v>8292</v>
      </c>
      <c r="AZ140" s="29" t="s">
        <v>8293</v>
      </c>
      <c r="BA140" s="29" t="s">
        <v>8294</v>
      </c>
      <c r="BB140" s="29" t="s">
        <v>8295</v>
      </c>
      <c r="BC140" s="29" t="s">
        <v>8296</v>
      </c>
      <c r="BD140" s="29" t="s">
        <v>8297</v>
      </c>
      <c r="BE140" s="29" t="s">
        <v>8298</v>
      </c>
      <c r="BF140" s="29" t="s">
        <v>8299</v>
      </c>
      <c r="BG140" s="29" t="s">
        <v>8300</v>
      </c>
      <c r="BH140" s="29" t="s">
        <v>8301</v>
      </c>
      <c r="BI140" s="29" t="s">
        <v>8302</v>
      </c>
      <c r="BJ140" s="29" t="s">
        <v>8303</v>
      </c>
      <c r="BK140" s="29" t="s">
        <v>8304</v>
      </c>
      <c r="BL140" s="29" t="s">
        <v>8305</v>
      </c>
      <c r="BM140" s="29" t="s">
        <v>8306</v>
      </c>
      <c r="BN140" s="29" t="s">
        <v>8307</v>
      </c>
      <c r="BO140" s="29" t="s">
        <v>8308</v>
      </c>
      <c r="BP140" s="29" t="s">
        <v>8309</v>
      </c>
      <c r="BQ140" s="29" t="s">
        <v>8310</v>
      </c>
      <c r="BR140" s="29" t="s">
        <v>3227</v>
      </c>
      <c r="BS140" s="29" t="s">
        <v>8311</v>
      </c>
      <c r="BT140" s="29" t="s">
        <v>8312</v>
      </c>
      <c r="BU140" s="29" t="s">
        <v>8313</v>
      </c>
      <c r="BV140" s="29" t="s">
        <v>8314</v>
      </c>
      <c r="BW140" s="29" t="s">
        <v>8315</v>
      </c>
      <c r="BX140" s="71" t="s">
        <v>331</v>
      </c>
      <c r="BY140" s="72" t="s">
        <v>8316</v>
      </c>
      <c r="BZ140" s="29" t="str">
        <f>IFERROR(__xludf.DUMMYFUNCTION("TEXTJOIN("", "", TRUE,
  IF(AND(AL140&gt;=9, AN140&gt;=8, AP140&gt;=7, AT140&gt;=8), ""Gold Standard"", """"),
  IF(OR(
      AV140&gt;=7.5,
      AND(AL140&gt;=7, AN140&gt;=7, AP140&gt;=6, AT140&gt;=8)
    ), ""BIFL Approved"", """"),
  IF(AN140&gt;=8.5, ""Repair Friendly"", """"),
 "&amp;" IF(OR(AP140=10, REGEXMATCH(AU140, ""Lifetime Guarantee"")), ""Lifetime Warranty"", """"),
  IF(AT140&gt;=8.5, ""Crowd Favorite"", """"),
  IF(AR140&gt;=8, ""Eco Hero"", """"),
  IF(AND(AV140&gt;=10, AL140&gt;=8, AT140&gt;=8), ""Legacy Product"", """")
)"),"")</f>
        <v/>
      </c>
      <c r="CA140" s="29" t="s">
        <v>971</v>
      </c>
      <c r="CB140" s="29" t="s">
        <v>1988</v>
      </c>
      <c r="CC140" s="44" t="s">
        <v>8317</v>
      </c>
      <c r="CD140" s="29" t="s">
        <v>8318</v>
      </c>
      <c r="CE140" s="30">
        <v>562.0</v>
      </c>
      <c r="CF140" s="29" t="s">
        <v>8319</v>
      </c>
      <c r="CG140" s="31" t="s">
        <v>8320</v>
      </c>
      <c r="CH140" s="30">
        <v>6370.0</v>
      </c>
      <c r="CI140" s="25" t="s">
        <v>8321</v>
      </c>
      <c r="CJ140" s="28"/>
      <c r="CK140" s="28"/>
    </row>
    <row r="141" ht="27.0" customHeight="1">
      <c r="A141" s="86" t="s">
        <v>5548</v>
      </c>
      <c r="B141" s="21" t="s">
        <v>8322</v>
      </c>
      <c r="C141" s="20" t="s">
        <v>8323</v>
      </c>
      <c r="D141" s="20" t="s">
        <v>8324</v>
      </c>
      <c r="E141" s="21" t="s">
        <v>8325</v>
      </c>
      <c r="F141" s="22" t="s">
        <v>90</v>
      </c>
      <c r="G141" s="22" t="s">
        <v>91</v>
      </c>
      <c r="H141" s="22" t="s">
        <v>92</v>
      </c>
      <c r="I141" s="28"/>
      <c r="J141" s="23"/>
      <c r="K141" s="20" t="s">
        <v>8326</v>
      </c>
      <c r="L141" s="25" t="s">
        <v>8327</v>
      </c>
      <c r="M141" s="28"/>
      <c r="N141" s="25" t="s">
        <v>8328</v>
      </c>
      <c r="O141" s="25" t="s">
        <v>8329</v>
      </c>
      <c r="P141" s="25" t="s">
        <v>8330</v>
      </c>
      <c r="Q141" s="25" t="s">
        <v>8331</v>
      </c>
      <c r="R141" s="25" t="s">
        <v>8332</v>
      </c>
      <c r="S141" s="29" t="s">
        <v>8333</v>
      </c>
      <c r="T141" s="22">
        <v>419.0</v>
      </c>
      <c r="U141" s="28"/>
      <c r="V141" s="29">
        <v>4.6</v>
      </c>
      <c r="W141" s="30">
        <v>7155.0</v>
      </c>
      <c r="X141" s="28"/>
      <c r="Y141" s="28"/>
      <c r="Z141" s="30" t="b">
        <v>0</v>
      </c>
      <c r="AA141" s="29" t="s">
        <v>8334</v>
      </c>
      <c r="AB141" s="29" t="s">
        <v>8335</v>
      </c>
      <c r="AC141" s="29" t="s">
        <v>8336</v>
      </c>
      <c r="AD141" s="28"/>
      <c r="AE141" s="29" t="s">
        <v>8337</v>
      </c>
      <c r="AF141" s="28"/>
      <c r="AG141" s="29" t="s">
        <v>8338</v>
      </c>
      <c r="AH141" s="29" t="s">
        <v>8339</v>
      </c>
      <c r="AI141" s="29" t="s">
        <v>8340</v>
      </c>
      <c r="AJ141" s="29" t="s">
        <v>8341</v>
      </c>
      <c r="AK141" s="31" t="s">
        <v>8342</v>
      </c>
      <c r="AL141" s="32">
        <v>8.5</v>
      </c>
      <c r="AM141" s="29" t="s">
        <v>8343</v>
      </c>
      <c r="AN141" s="32">
        <v>6.5</v>
      </c>
      <c r="AO141" s="29" t="s">
        <v>8344</v>
      </c>
      <c r="AP141" s="51">
        <v>5.0</v>
      </c>
      <c r="AQ141" s="29" t="s">
        <v>8345</v>
      </c>
      <c r="AR141" s="51">
        <v>7.5</v>
      </c>
      <c r="AS141" s="29" t="s">
        <v>8346</v>
      </c>
      <c r="AT141" s="51">
        <v>8.5</v>
      </c>
      <c r="AU141" s="29" t="s">
        <v>8347</v>
      </c>
      <c r="AV141" s="34">
        <f t="shared" si="1"/>
        <v>7.5</v>
      </c>
      <c r="AW141" s="43" t="s">
        <v>8348</v>
      </c>
      <c r="AX141" s="29" t="s">
        <v>8349</v>
      </c>
      <c r="AY141" s="29" t="s">
        <v>8350</v>
      </c>
      <c r="AZ141" s="29" t="s">
        <v>8351</v>
      </c>
      <c r="BA141" s="29" t="s">
        <v>8352</v>
      </c>
      <c r="BB141" s="29" t="s">
        <v>8353</v>
      </c>
      <c r="BC141" s="29" t="s">
        <v>8354</v>
      </c>
      <c r="BD141" s="29" t="s">
        <v>8355</v>
      </c>
      <c r="BE141" s="29" t="s">
        <v>8356</v>
      </c>
      <c r="BF141" s="29" t="s">
        <v>8357</v>
      </c>
      <c r="BG141" s="29" t="s">
        <v>8358</v>
      </c>
      <c r="BH141" s="29" t="s">
        <v>8359</v>
      </c>
      <c r="BI141" s="29" t="s">
        <v>8360</v>
      </c>
      <c r="BJ141" s="29" t="s">
        <v>8361</v>
      </c>
      <c r="BK141" s="29" t="s">
        <v>8362</v>
      </c>
      <c r="BL141" s="29" t="s">
        <v>8363</v>
      </c>
      <c r="BM141" s="29" t="s">
        <v>8364</v>
      </c>
      <c r="BN141" s="29" t="s">
        <v>8365</v>
      </c>
      <c r="BO141" s="29" t="s">
        <v>8366</v>
      </c>
      <c r="BP141" s="29" t="s">
        <v>8367</v>
      </c>
      <c r="BQ141" s="29" t="s">
        <v>8368</v>
      </c>
      <c r="BR141" s="29" t="s">
        <v>8369</v>
      </c>
      <c r="BS141" s="29" t="s">
        <v>8370</v>
      </c>
      <c r="BT141" s="29" t="s">
        <v>8371</v>
      </c>
      <c r="BU141" s="29" t="s">
        <v>8372</v>
      </c>
      <c r="BV141" s="29" t="s">
        <v>8373</v>
      </c>
      <c r="BW141" s="29" t="s">
        <v>8374</v>
      </c>
      <c r="BX141" s="71" t="s">
        <v>331</v>
      </c>
      <c r="BY141" s="72" t="s">
        <v>8375</v>
      </c>
      <c r="BZ141" s="29" t="str">
        <f>IFERROR(__xludf.DUMMYFUNCTION("TEXTJOIN("", "", TRUE,
  IF(AND(AL141&gt;=9, AN141&gt;=8, AP141&gt;=7, AT141&gt;=8), ""Gold Standard"", """"),
  IF(OR(
      AV141&gt;=7.5,
      AND(AL141&gt;=7, AN141&gt;=7, AP141&gt;=6, AT141&gt;=8)
    ), ""BIFL Approved"", """"),
  IF(AN141&gt;=8.5, ""Repair Friendly"", """"),
 "&amp;" IF(OR(AP141=10, REGEXMATCH(AU141, ""Lifetime Guarantee"")), ""Lifetime Warranty"", """"),
  IF(AT141&gt;=8.5, ""Crowd Favorite"", """"),
  IF(AR141&gt;=8, ""Eco Hero"", """"),
  IF(AND(AV141&gt;=10, AL141&gt;=8, AT141&gt;=8), ""Legacy Product"", """")
)"),"BIFL Approved, Crowd Favorite")</f>
        <v>BIFL Approved, Crowd Favorite</v>
      </c>
      <c r="CA141" s="29" t="s">
        <v>209</v>
      </c>
      <c r="CB141" s="29" t="s">
        <v>210</v>
      </c>
      <c r="CC141" s="44" t="s">
        <v>8376</v>
      </c>
      <c r="CD141" s="29" t="s">
        <v>8377</v>
      </c>
      <c r="CE141" s="30">
        <v>7155.0</v>
      </c>
      <c r="CF141" s="29" t="s">
        <v>8378</v>
      </c>
      <c r="CG141" s="31" t="s">
        <v>8379</v>
      </c>
      <c r="CH141" s="30">
        <v>6381.0</v>
      </c>
      <c r="CI141" s="25" t="s">
        <v>8380</v>
      </c>
      <c r="CJ141" s="28"/>
      <c r="CK141" s="28"/>
    </row>
    <row r="142" ht="27.0" customHeight="1">
      <c r="A142" s="86" t="s">
        <v>8381</v>
      </c>
      <c r="B142" s="21" t="s">
        <v>8382</v>
      </c>
      <c r="C142" s="20" t="s">
        <v>8383</v>
      </c>
      <c r="D142" s="20" t="s">
        <v>8384</v>
      </c>
      <c r="E142" s="21" t="s">
        <v>8385</v>
      </c>
      <c r="F142" s="22" t="s">
        <v>90</v>
      </c>
      <c r="G142" s="22" t="s">
        <v>91</v>
      </c>
      <c r="H142" s="22" t="s">
        <v>92</v>
      </c>
      <c r="I142" s="28"/>
      <c r="J142" s="23"/>
      <c r="K142" s="20" t="s">
        <v>8386</v>
      </c>
      <c r="L142" s="25" t="s">
        <v>8387</v>
      </c>
      <c r="M142" s="25" t="s">
        <v>8388</v>
      </c>
      <c r="N142" s="25" t="s">
        <v>8389</v>
      </c>
      <c r="O142" s="25" t="s">
        <v>8390</v>
      </c>
      <c r="P142" s="25" t="s">
        <v>8391</v>
      </c>
      <c r="Q142" s="25" t="s">
        <v>8392</v>
      </c>
      <c r="R142" s="25" t="s">
        <v>8393</v>
      </c>
      <c r="S142" s="29" t="s">
        <v>8394</v>
      </c>
      <c r="T142" s="41">
        <v>149.95</v>
      </c>
      <c r="U142" s="28"/>
      <c r="V142" s="29">
        <v>4.1</v>
      </c>
      <c r="W142" s="30">
        <v>16148.0</v>
      </c>
      <c r="X142" s="29" t="s">
        <v>164</v>
      </c>
      <c r="Y142" s="29" t="s">
        <v>165</v>
      </c>
      <c r="Z142" s="30" t="b">
        <v>0</v>
      </c>
      <c r="AA142" s="29" t="s">
        <v>516</v>
      </c>
      <c r="AB142" s="29" t="s">
        <v>8395</v>
      </c>
      <c r="AC142" s="28"/>
      <c r="AD142" s="28"/>
      <c r="AE142" s="29" t="s">
        <v>8396</v>
      </c>
      <c r="AF142" s="28"/>
      <c r="AG142" s="29" t="s">
        <v>8397</v>
      </c>
      <c r="AH142" s="29" t="s">
        <v>8398</v>
      </c>
      <c r="AI142" s="29" t="s">
        <v>8399</v>
      </c>
      <c r="AJ142" s="29" t="s">
        <v>8400</v>
      </c>
      <c r="AK142" s="31" t="s">
        <v>8401</v>
      </c>
      <c r="AL142" s="32">
        <v>8.5</v>
      </c>
      <c r="AM142" s="29" t="s">
        <v>8402</v>
      </c>
      <c r="AN142" s="32">
        <v>9.0</v>
      </c>
      <c r="AO142" s="29" t="s">
        <v>8403</v>
      </c>
      <c r="AP142" s="51">
        <v>6.5</v>
      </c>
      <c r="AQ142" s="29" t="s">
        <v>8404</v>
      </c>
      <c r="AR142" s="51">
        <v>8.5</v>
      </c>
      <c r="AS142" s="29" t="s">
        <v>8405</v>
      </c>
      <c r="AT142" s="51">
        <v>8.5</v>
      </c>
      <c r="AU142" s="29" t="s">
        <v>8406</v>
      </c>
      <c r="AV142" s="34">
        <f t="shared" si="1"/>
        <v>8</v>
      </c>
      <c r="AW142" s="43" t="s">
        <v>8407</v>
      </c>
      <c r="AX142" s="29" t="s">
        <v>8408</v>
      </c>
      <c r="AY142" s="29" t="s">
        <v>8409</v>
      </c>
      <c r="AZ142" s="29" t="s">
        <v>8410</v>
      </c>
      <c r="BA142" s="29" t="s">
        <v>8411</v>
      </c>
      <c r="BB142" s="29" t="s">
        <v>8412</v>
      </c>
      <c r="BC142" s="29" t="s">
        <v>8413</v>
      </c>
      <c r="BD142" s="29" t="s">
        <v>8414</v>
      </c>
      <c r="BE142" s="29" t="s">
        <v>8415</v>
      </c>
      <c r="BF142" s="29" t="s">
        <v>8416</v>
      </c>
      <c r="BG142" s="29" t="s">
        <v>8417</v>
      </c>
      <c r="BH142" s="29" t="s">
        <v>8418</v>
      </c>
      <c r="BI142" s="29" t="s">
        <v>8419</v>
      </c>
      <c r="BJ142" s="29" t="s">
        <v>8420</v>
      </c>
      <c r="BK142" s="29" t="s">
        <v>8421</v>
      </c>
      <c r="BL142" s="29" t="s">
        <v>8422</v>
      </c>
      <c r="BM142" s="29" t="s">
        <v>8423</v>
      </c>
      <c r="BN142" s="29" t="s">
        <v>8424</v>
      </c>
      <c r="BO142" s="29" t="s">
        <v>8425</v>
      </c>
      <c r="BP142" s="29" t="s">
        <v>8426</v>
      </c>
      <c r="BQ142" s="29" t="s">
        <v>8427</v>
      </c>
      <c r="BR142" s="29" t="s">
        <v>8428</v>
      </c>
      <c r="BS142" s="29" t="s">
        <v>8429</v>
      </c>
      <c r="BT142" s="29" t="s">
        <v>8430</v>
      </c>
      <c r="BU142" s="29" t="s">
        <v>8431</v>
      </c>
      <c r="BV142" s="29" t="s">
        <v>8432</v>
      </c>
      <c r="BW142" s="29" t="s">
        <v>8433</v>
      </c>
      <c r="BX142" s="71" t="s">
        <v>8434</v>
      </c>
      <c r="BY142" s="72" t="s">
        <v>8435</v>
      </c>
      <c r="BZ142" s="29" t="str">
        <f>IFERROR(__xludf.DUMMYFUNCTION("TEXTJOIN("", "", TRUE,
  IF(AND(AL142&gt;=9, AN142&gt;=8, AP142&gt;=7, AT142&gt;=8), ""Gold Standard"", """"),
  IF(OR(
      AV142&gt;=7.5,
      AND(AL142&gt;=7, AN142&gt;=7, AP142&gt;=6, AT142&gt;=8)
    ), ""BIFL Approved"", """"),
  IF(AN142&gt;=8.5, ""Repair Friendly"", """"),
 "&amp;" IF(OR(AP142=10, REGEXMATCH(AU142, ""Lifetime Guarantee"")), ""Lifetime Warranty"", """"),
  IF(AT142&gt;=8.5, ""Crowd Favorite"", """"),
  IF(AR142&gt;=8, ""Eco Hero"", """"),
  IF(AND(AV142&gt;=10, AL142&gt;=8, AT142&gt;=8), ""Legacy Product"", """")
)"),"BIFL Approved, Repair Friendly, Crowd Favorite, Eco Hero")</f>
        <v>BIFL Approved, Repair Friendly, Crowd Favorite, Eco Hero</v>
      </c>
      <c r="CA142" s="29" t="s">
        <v>209</v>
      </c>
      <c r="CB142" s="29" t="s">
        <v>210</v>
      </c>
      <c r="CC142" s="44" t="s">
        <v>8436</v>
      </c>
      <c r="CD142" s="29" t="s">
        <v>8437</v>
      </c>
      <c r="CE142" s="30">
        <v>16148.0</v>
      </c>
      <c r="CF142" s="29" t="s">
        <v>8438</v>
      </c>
      <c r="CG142" s="31" t="s">
        <v>8439</v>
      </c>
      <c r="CH142" s="30">
        <v>6387.0</v>
      </c>
      <c r="CI142" s="25" t="s">
        <v>8440</v>
      </c>
      <c r="CJ142" s="28"/>
      <c r="CK142" s="28"/>
    </row>
    <row r="143" ht="27.0" customHeight="1">
      <c r="A143" s="86" t="s">
        <v>8441</v>
      </c>
      <c r="B143" s="21" t="s">
        <v>8442</v>
      </c>
      <c r="C143" s="20" t="s">
        <v>8443</v>
      </c>
      <c r="D143" s="20" t="s">
        <v>8444</v>
      </c>
      <c r="E143" s="21" t="s">
        <v>8445</v>
      </c>
      <c r="F143" s="22" t="s">
        <v>90</v>
      </c>
      <c r="G143" s="22" t="s">
        <v>91</v>
      </c>
      <c r="H143" s="22" t="s">
        <v>92</v>
      </c>
      <c r="I143" s="28"/>
      <c r="J143" s="23"/>
      <c r="K143" s="20" t="s">
        <v>8446</v>
      </c>
      <c r="L143" s="25" t="s">
        <v>8447</v>
      </c>
      <c r="M143" s="28"/>
      <c r="N143" s="25" t="s">
        <v>8448</v>
      </c>
      <c r="O143" s="25" t="s">
        <v>8449</v>
      </c>
      <c r="P143" s="25" t="s">
        <v>8450</v>
      </c>
      <c r="Q143" s="25" t="s">
        <v>8451</v>
      </c>
      <c r="R143" s="25" t="s">
        <v>8452</v>
      </c>
      <c r="S143" s="29" t="s">
        <v>8453</v>
      </c>
      <c r="T143" s="41">
        <v>359.49</v>
      </c>
      <c r="U143" s="28"/>
      <c r="V143" s="29">
        <v>4.9</v>
      </c>
      <c r="W143" s="30">
        <v>17.0</v>
      </c>
      <c r="X143" s="28"/>
      <c r="Y143" s="29" t="s">
        <v>1649</v>
      </c>
      <c r="Z143" s="30" t="b">
        <v>0</v>
      </c>
      <c r="AA143" s="29" t="s">
        <v>8454</v>
      </c>
      <c r="AB143" s="29" t="s">
        <v>8455</v>
      </c>
      <c r="AC143" s="29" t="s">
        <v>8456</v>
      </c>
      <c r="AD143" s="29" t="s">
        <v>292</v>
      </c>
      <c r="AE143" s="28"/>
      <c r="AF143" s="28"/>
      <c r="AG143" s="29" t="s">
        <v>8457</v>
      </c>
      <c r="AH143" s="29" t="s">
        <v>8458</v>
      </c>
      <c r="AI143" s="29" t="s">
        <v>8459</v>
      </c>
      <c r="AJ143" s="29" t="s">
        <v>8460</v>
      </c>
      <c r="AK143" s="31" t="s">
        <v>8461</v>
      </c>
      <c r="AL143" s="32">
        <v>7.0</v>
      </c>
      <c r="AM143" s="29" t="s">
        <v>8462</v>
      </c>
      <c r="AN143" s="32">
        <v>7.5</v>
      </c>
      <c r="AO143" s="29" t="s">
        <v>8463</v>
      </c>
      <c r="AP143" s="51">
        <v>6.5</v>
      </c>
      <c r="AQ143" s="29" t="s">
        <v>8464</v>
      </c>
      <c r="AR143" s="51">
        <v>5.0</v>
      </c>
      <c r="AS143" s="29" t="s">
        <v>8465</v>
      </c>
      <c r="AT143" s="51">
        <v>6.5</v>
      </c>
      <c r="AU143" s="29" t="s">
        <v>8466</v>
      </c>
      <c r="AV143" s="34">
        <f t="shared" si="1"/>
        <v>7</v>
      </c>
      <c r="AW143" s="43" t="s">
        <v>8467</v>
      </c>
      <c r="AX143" s="22" t="s">
        <v>8468</v>
      </c>
      <c r="AY143" s="29" t="s">
        <v>8469</v>
      </c>
      <c r="AZ143" s="29" t="s">
        <v>8470</v>
      </c>
      <c r="BA143" s="29" t="s">
        <v>8471</v>
      </c>
      <c r="BB143" s="29" t="s">
        <v>8472</v>
      </c>
      <c r="BC143" s="29" t="s">
        <v>8473</v>
      </c>
      <c r="BD143" s="29" t="s">
        <v>8474</v>
      </c>
      <c r="BE143" s="29" t="s">
        <v>8475</v>
      </c>
      <c r="BF143" s="29" t="s">
        <v>8476</v>
      </c>
      <c r="BG143" s="29" t="s">
        <v>8477</v>
      </c>
      <c r="BH143" s="29" t="s">
        <v>8478</v>
      </c>
      <c r="BI143" s="29" t="s">
        <v>8479</v>
      </c>
      <c r="BJ143" s="29" t="s">
        <v>8480</v>
      </c>
      <c r="BK143" s="29" t="s">
        <v>8481</v>
      </c>
      <c r="BL143" s="29" t="s">
        <v>8482</v>
      </c>
      <c r="BM143" s="29" t="s">
        <v>8483</v>
      </c>
      <c r="BN143" s="29" t="s">
        <v>8484</v>
      </c>
      <c r="BO143" s="29" t="s">
        <v>8485</v>
      </c>
      <c r="BP143" s="29" t="s">
        <v>8486</v>
      </c>
      <c r="BQ143" s="29" t="s">
        <v>8487</v>
      </c>
      <c r="BR143" s="29" t="s">
        <v>8488</v>
      </c>
      <c r="BS143" s="29" t="s">
        <v>8489</v>
      </c>
      <c r="BT143" s="29" t="s">
        <v>8490</v>
      </c>
      <c r="BU143" s="29" t="s">
        <v>8491</v>
      </c>
      <c r="BV143" s="29" t="s">
        <v>8492</v>
      </c>
      <c r="BW143" s="29" t="s">
        <v>8493</v>
      </c>
      <c r="BX143" s="71" t="s">
        <v>2167</v>
      </c>
      <c r="BY143" s="72" t="s">
        <v>8494</v>
      </c>
      <c r="BZ143" s="29" t="str">
        <f>IFERROR(__xludf.DUMMYFUNCTION("TEXTJOIN("", "", TRUE,
  IF(AND(AL143&gt;=9, AN143&gt;=8, AP143&gt;=7, AT143&gt;=8), ""Gold Standard"", """"),
  IF(OR(
      AV143&gt;=7.5,
      AND(AL143&gt;=7, AN143&gt;=7, AP143&gt;=6, AT143&gt;=8)
    ), ""BIFL Approved"", """"),
  IF(AN143&gt;=8.5, ""Repair Friendly"", """"),
 "&amp;" IF(OR(AP143=10, REGEXMATCH(AU143, ""Lifetime Guarantee"")), ""Lifetime Warranty"", """"),
  IF(AT143&gt;=8.5, ""Crowd Favorite"", """"),
  IF(AR143&gt;=8, ""Eco Hero"", """"),
  IF(AND(AV143&gt;=10, AL143&gt;=8, AT143&gt;=8), ""Legacy Product"", """")
)"),"")</f>
        <v/>
      </c>
      <c r="CA143" s="29" t="s">
        <v>209</v>
      </c>
      <c r="CB143" s="29" t="s">
        <v>210</v>
      </c>
      <c r="CC143" s="44" t="s">
        <v>8495</v>
      </c>
      <c r="CD143" s="29" t="s">
        <v>8496</v>
      </c>
      <c r="CE143" s="30">
        <v>17.0</v>
      </c>
      <c r="CF143" s="29" t="s">
        <v>8497</v>
      </c>
      <c r="CG143" s="31" t="s">
        <v>8498</v>
      </c>
      <c r="CH143" s="30">
        <v>6398.0</v>
      </c>
      <c r="CI143" s="25" t="s">
        <v>8499</v>
      </c>
      <c r="CJ143" s="28"/>
      <c r="CK143" s="28"/>
    </row>
    <row r="144" ht="27.0" customHeight="1">
      <c r="A144" s="17" t="s">
        <v>8500</v>
      </c>
      <c r="B144" s="21" t="s">
        <v>8501</v>
      </c>
      <c r="C144" s="20" t="s">
        <v>8502</v>
      </c>
      <c r="D144" s="20" t="s">
        <v>8503</v>
      </c>
      <c r="E144" s="21" t="s">
        <v>8504</v>
      </c>
      <c r="F144" s="22" t="s">
        <v>90</v>
      </c>
      <c r="G144" s="22" t="s">
        <v>91</v>
      </c>
      <c r="H144" s="22" t="s">
        <v>92</v>
      </c>
      <c r="I144" s="28"/>
      <c r="J144" s="23"/>
      <c r="K144" s="20" t="s">
        <v>8505</v>
      </c>
      <c r="L144" s="25" t="s">
        <v>8506</v>
      </c>
      <c r="M144" s="25" t="s">
        <v>8507</v>
      </c>
      <c r="N144" s="25" t="s">
        <v>8508</v>
      </c>
      <c r="O144" s="25" t="s">
        <v>8509</v>
      </c>
      <c r="P144" s="25" t="s">
        <v>8510</v>
      </c>
      <c r="Q144" s="25" t="s">
        <v>8511</v>
      </c>
      <c r="R144" s="59" t="s">
        <v>8512</v>
      </c>
      <c r="S144" s="29" t="s">
        <v>8513</v>
      </c>
      <c r="T144" s="41">
        <v>650.44</v>
      </c>
      <c r="U144" s="28"/>
      <c r="V144" s="29">
        <v>4.2</v>
      </c>
      <c r="W144" s="30">
        <v>107.0</v>
      </c>
      <c r="X144" s="29" t="s">
        <v>1526</v>
      </c>
      <c r="Y144" s="29" t="s">
        <v>165</v>
      </c>
      <c r="Z144" s="30" t="b">
        <v>0</v>
      </c>
      <c r="AA144" s="29" t="s">
        <v>166</v>
      </c>
      <c r="AB144" s="29" t="s">
        <v>8514</v>
      </c>
      <c r="AC144" s="29" t="s">
        <v>8515</v>
      </c>
      <c r="AD144" s="28"/>
      <c r="AE144" s="29" t="s">
        <v>8516</v>
      </c>
      <c r="AF144" s="28"/>
      <c r="AG144" s="29" t="s">
        <v>8517</v>
      </c>
      <c r="AH144" s="29" t="s">
        <v>8518</v>
      </c>
      <c r="AI144" s="29" t="s">
        <v>8519</v>
      </c>
      <c r="AJ144" s="29" t="s">
        <v>8520</v>
      </c>
      <c r="AK144" s="31" t="s">
        <v>8521</v>
      </c>
      <c r="AL144" s="32">
        <v>7.5</v>
      </c>
      <c r="AM144" s="29" t="s">
        <v>8522</v>
      </c>
      <c r="AN144" s="32">
        <v>7.0</v>
      </c>
      <c r="AO144" s="29" t="s">
        <v>8523</v>
      </c>
      <c r="AP144" s="51">
        <v>5.0</v>
      </c>
      <c r="AQ144" s="22" t="s">
        <v>8524</v>
      </c>
      <c r="AR144" s="51">
        <v>5.0</v>
      </c>
      <c r="AS144" s="29" t="s">
        <v>8525</v>
      </c>
      <c r="AT144" s="51">
        <v>6.5</v>
      </c>
      <c r="AU144" s="29" t="s">
        <v>8526</v>
      </c>
      <c r="AV144" s="34">
        <f t="shared" si="1"/>
        <v>6.5</v>
      </c>
      <c r="AW144" s="43" t="s">
        <v>8527</v>
      </c>
      <c r="AX144" s="22" t="s">
        <v>8528</v>
      </c>
      <c r="AY144" s="29" t="s">
        <v>8529</v>
      </c>
      <c r="AZ144" s="29" t="s">
        <v>8530</v>
      </c>
      <c r="BA144" s="29" t="s">
        <v>8531</v>
      </c>
      <c r="BB144" s="29" t="s">
        <v>8532</v>
      </c>
      <c r="BC144" s="29" t="s">
        <v>8533</v>
      </c>
      <c r="BD144" s="29" t="s">
        <v>8534</v>
      </c>
      <c r="BE144" s="29" t="s">
        <v>8535</v>
      </c>
      <c r="BF144" s="29" t="s">
        <v>8536</v>
      </c>
      <c r="BG144" s="29" t="s">
        <v>8537</v>
      </c>
      <c r="BH144" s="29" t="s">
        <v>8538</v>
      </c>
      <c r="BI144" s="29" t="s">
        <v>8539</v>
      </c>
      <c r="BJ144" s="29" t="s">
        <v>8540</v>
      </c>
      <c r="BK144" s="29" t="s">
        <v>8541</v>
      </c>
      <c r="BL144" s="29" t="s">
        <v>8542</v>
      </c>
      <c r="BM144" s="29" t="s">
        <v>8543</v>
      </c>
      <c r="BN144" s="29" t="s">
        <v>8544</v>
      </c>
      <c r="BO144" s="29" t="s">
        <v>8545</v>
      </c>
      <c r="BP144" s="29" t="s">
        <v>8546</v>
      </c>
      <c r="BQ144" s="29" t="s">
        <v>8547</v>
      </c>
      <c r="BR144" s="29" t="s">
        <v>8548</v>
      </c>
      <c r="BS144" s="29" t="s">
        <v>8549</v>
      </c>
      <c r="BT144" s="29" t="s">
        <v>8550</v>
      </c>
      <c r="BU144" s="29" t="s">
        <v>390</v>
      </c>
      <c r="BV144" s="29" t="s">
        <v>8551</v>
      </c>
      <c r="BW144" s="29" t="s">
        <v>8552</v>
      </c>
      <c r="BX144" s="71" t="s">
        <v>791</v>
      </c>
      <c r="BY144" s="72" t="s">
        <v>8553</v>
      </c>
      <c r="BZ144" s="29" t="str">
        <f>IFERROR(__xludf.DUMMYFUNCTION("TEXTJOIN("", "", TRUE,
  IF(AND(AL144&gt;=9, AN144&gt;=8, AP144&gt;=7, AT144&gt;=8), ""Gold Standard"", """"),
  IF(OR(
      AV144&gt;=7.5,
      AND(AL144&gt;=7, AN144&gt;=7, AP144&gt;=6, AT144&gt;=8)
    ), ""BIFL Approved"", """"),
  IF(AN144&gt;=8.5, ""Repair Friendly"", """"),
 "&amp;" IF(OR(AP144=10, REGEXMATCH(AU144, ""Lifetime Guarantee"")), ""Lifetime Warranty"", """"),
  IF(AT144&gt;=8.5, ""Crowd Favorite"", """"),
  IF(AR144&gt;=8, ""Eco Hero"", """"),
  IF(AND(AV144&gt;=10, AL144&gt;=8, AT144&gt;=8), ""Legacy Product"", """")
)"),"")</f>
        <v/>
      </c>
      <c r="CA144" s="29" t="s">
        <v>209</v>
      </c>
      <c r="CB144" s="29" t="s">
        <v>210</v>
      </c>
      <c r="CC144" s="44" t="s">
        <v>8554</v>
      </c>
      <c r="CD144" s="29" t="s">
        <v>8555</v>
      </c>
      <c r="CE144" s="30">
        <v>107.0</v>
      </c>
      <c r="CF144" s="29" t="s">
        <v>8556</v>
      </c>
      <c r="CG144" s="31" t="s">
        <v>8557</v>
      </c>
      <c r="CH144" s="30">
        <v>6404.0</v>
      </c>
      <c r="CI144" s="25" t="s">
        <v>8558</v>
      </c>
      <c r="CJ144" s="28"/>
      <c r="CK144" s="28"/>
    </row>
    <row r="145" ht="27.0" customHeight="1">
      <c r="A145" s="86" t="s">
        <v>8559</v>
      </c>
      <c r="B145" s="21" t="s">
        <v>8560</v>
      </c>
      <c r="C145" s="20" t="s">
        <v>8561</v>
      </c>
      <c r="D145" s="20" t="s">
        <v>8562</v>
      </c>
      <c r="E145" s="21" t="s">
        <v>8563</v>
      </c>
      <c r="F145" s="22" t="s">
        <v>90</v>
      </c>
      <c r="G145" s="22" t="s">
        <v>91</v>
      </c>
      <c r="H145" s="22" t="s">
        <v>92</v>
      </c>
      <c r="I145" s="28"/>
      <c r="J145" s="23"/>
      <c r="K145" s="20" t="s">
        <v>8564</v>
      </c>
      <c r="L145" s="25" t="s">
        <v>8565</v>
      </c>
      <c r="M145" s="25" t="s">
        <v>8566</v>
      </c>
      <c r="N145" s="25" t="s">
        <v>8567</v>
      </c>
      <c r="O145" s="28"/>
      <c r="P145" s="25" t="s">
        <v>8568</v>
      </c>
      <c r="Q145" s="25" t="s">
        <v>8569</v>
      </c>
      <c r="R145" s="25" t="s">
        <v>8570</v>
      </c>
      <c r="S145" s="29" t="s">
        <v>8571</v>
      </c>
      <c r="T145" s="41">
        <v>129.95</v>
      </c>
      <c r="U145" s="28"/>
      <c r="V145" s="29">
        <v>4.6</v>
      </c>
      <c r="W145" s="30">
        <v>219.0</v>
      </c>
      <c r="X145" s="29" t="s">
        <v>1526</v>
      </c>
      <c r="Y145" s="29" t="s">
        <v>165</v>
      </c>
      <c r="Z145" s="30" t="b">
        <v>0</v>
      </c>
      <c r="AA145" s="29" t="s">
        <v>8572</v>
      </c>
      <c r="AB145" s="29" t="s">
        <v>8573</v>
      </c>
      <c r="AC145" s="28"/>
      <c r="AD145" s="29" t="s">
        <v>292</v>
      </c>
      <c r="AE145" s="28"/>
      <c r="AF145" s="28"/>
      <c r="AG145" s="29" t="s">
        <v>8574</v>
      </c>
      <c r="AH145" s="29" t="s">
        <v>8575</v>
      </c>
      <c r="AI145" s="29" t="s">
        <v>8576</v>
      </c>
      <c r="AJ145" s="29" t="s">
        <v>8577</v>
      </c>
      <c r="AK145" s="31" t="s">
        <v>8578</v>
      </c>
      <c r="AL145" s="32">
        <v>7.5</v>
      </c>
      <c r="AM145" s="29" t="s">
        <v>8579</v>
      </c>
      <c r="AN145" s="32">
        <v>4.0</v>
      </c>
      <c r="AO145" s="29" t="s">
        <v>8580</v>
      </c>
      <c r="AP145" s="51">
        <v>8.0</v>
      </c>
      <c r="AQ145" s="29" t="s">
        <v>8581</v>
      </c>
      <c r="AR145" s="51">
        <v>5.0</v>
      </c>
      <c r="AS145" s="29" t="s">
        <v>8582</v>
      </c>
      <c r="AT145" s="51">
        <v>6.5</v>
      </c>
      <c r="AU145" s="29" t="s">
        <v>8583</v>
      </c>
      <c r="AV145" s="34">
        <f t="shared" si="1"/>
        <v>6.5</v>
      </c>
      <c r="AW145" s="35" t="s">
        <v>8584</v>
      </c>
      <c r="AX145" s="22" t="s">
        <v>8585</v>
      </c>
      <c r="AY145" s="29" t="s">
        <v>8586</v>
      </c>
      <c r="AZ145" s="29" t="s">
        <v>8587</v>
      </c>
      <c r="BA145" s="29" t="s">
        <v>8588</v>
      </c>
      <c r="BB145" s="29" t="s">
        <v>8589</v>
      </c>
      <c r="BC145" s="29" t="s">
        <v>8590</v>
      </c>
      <c r="BD145" s="29" t="s">
        <v>8591</v>
      </c>
      <c r="BE145" s="29" t="s">
        <v>8592</v>
      </c>
      <c r="BF145" s="29" t="s">
        <v>8593</v>
      </c>
      <c r="BG145" s="29" t="s">
        <v>8594</v>
      </c>
      <c r="BH145" s="29" t="s">
        <v>8595</v>
      </c>
      <c r="BI145" s="29" t="s">
        <v>8596</v>
      </c>
      <c r="BJ145" s="29" t="s">
        <v>8597</v>
      </c>
      <c r="BK145" s="29" t="s">
        <v>8598</v>
      </c>
      <c r="BL145" s="29" t="s">
        <v>8599</v>
      </c>
      <c r="BM145" s="29" t="s">
        <v>8600</v>
      </c>
      <c r="BN145" s="29" t="s">
        <v>8601</v>
      </c>
      <c r="BO145" s="29" t="s">
        <v>8602</v>
      </c>
      <c r="BP145" s="29" t="s">
        <v>8603</v>
      </c>
      <c r="BQ145" s="29" t="s">
        <v>8604</v>
      </c>
      <c r="BR145" s="29" t="s">
        <v>8605</v>
      </c>
      <c r="BS145" s="29" t="s">
        <v>8606</v>
      </c>
      <c r="BT145" s="29" t="s">
        <v>8607</v>
      </c>
      <c r="BU145" s="29" t="s">
        <v>8608</v>
      </c>
      <c r="BV145" s="29" t="s">
        <v>8609</v>
      </c>
      <c r="BW145" s="29" t="s">
        <v>8610</v>
      </c>
      <c r="BX145" s="71" t="s">
        <v>144</v>
      </c>
      <c r="BY145" s="72" t="s">
        <v>8611</v>
      </c>
      <c r="BZ145" s="29" t="str">
        <f>IFERROR(__xludf.DUMMYFUNCTION("TEXTJOIN("", "", TRUE,
  IF(AND(AL145&gt;=9, AN145&gt;=8, AP145&gt;=7, AT145&gt;=8), ""Gold Standard"", """"),
  IF(OR(
      AV145&gt;=7.5,
      AND(AL145&gt;=7, AN145&gt;=7, AP145&gt;=6, AT145&gt;=8)
    ), ""BIFL Approved"", """"),
  IF(AN145&gt;=8.5, ""Repair Friendly"", """"),
 "&amp;" IF(OR(AP145=10, REGEXMATCH(AU145, ""Lifetime Guarantee"")), ""Lifetime Warranty"", """"),
  IF(AT145&gt;=8.5, ""Crowd Favorite"", """"),
  IF(AR145&gt;=8, ""Eco Hero"", """"),
  IF(AND(AV145&gt;=10, AL145&gt;=8, AT145&gt;=8), ""Legacy Product"", """")
)"),"")</f>
        <v/>
      </c>
      <c r="CA145" s="29" t="s">
        <v>209</v>
      </c>
      <c r="CB145" s="29" t="s">
        <v>210</v>
      </c>
      <c r="CC145" s="44" t="s">
        <v>8612</v>
      </c>
      <c r="CD145" s="29" t="s">
        <v>8613</v>
      </c>
      <c r="CE145" s="30">
        <v>219.0</v>
      </c>
      <c r="CF145" s="29" t="s">
        <v>8614</v>
      </c>
      <c r="CG145" s="31" t="s">
        <v>8615</v>
      </c>
      <c r="CH145" s="30">
        <v>6414.0</v>
      </c>
      <c r="CI145" s="25" t="s">
        <v>8616</v>
      </c>
      <c r="CJ145" s="28"/>
      <c r="CK145" s="28"/>
    </row>
    <row r="146" ht="27.0" customHeight="1">
      <c r="A146" s="87" t="s">
        <v>8617</v>
      </c>
      <c r="B146" s="21" t="s">
        <v>8618</v>
      </c>
      <c r="C146" s="20" t="s">
        <v>8619</v>
      </c>
      <c r="D146" s="20" t="s">
        <v>8620</v>
      </c>
      <c r="E146" s="21" t="s">
        <v>8621</v>
      </c>
      <c r="F146" s="22" t="s">
        <v>90</v>
      </c>
      <c r="G146" s="22" t="s">
        <v>91</v>
      </c>
      <c r="H146" s="22" t="s">
        <v>92</v>
      </c>
      <c r="I146" s="28"/>
      <c r="J146" s="23"/>
      <c r="K146" s="20" t="s">
        <v>8622</v>
      </c>
      <c r="L146" s="25" t="s">
        <v>8623</v>
      </c>
      <c r="M146" s="25" t="s">
        <v>8624</v>
      </c>
      <c r="N146" s="25" t="s">
        <v>8625</v>
      </c>
      <c r="O146" s="25" t="s">
        <v>8626</v>
      </c>
      <c r="P146" s="25" t="s">
        <v>8627</v>
      </c>
      <c r="Q146" s="25" t="s">
        <v>8628</v>
      </c>
      <c r="R146" s="25" t="s">
        <v>8629</v>
      </c>
      <c r="S146" s="29" t="s">
        <v>8630</v>
      </c>
      <c r="T146" s="41">
        <v>104.66</v>
      </c>
      <c r="U146" s="42">
        <v>150.0</v>
      </c>
      <c r="V146" s="29">
        <v>4.7</v>
      </c>
      <c r="W146" s="30">
        <v>8341.0</v>
      </c>
      <c r="X146" s="29" t="s">
        <v>164</v>
      </c>
      <c r="Y146" s="29" t="s">
        <v>165</v>
      </c>
      <c r="Z146" s="30" t="b">
        <v>0</v>
      </c>
      <c r="AA146" s="29" t="s">
        <v>7267</v>
      </c>
      <c r="AB146" s="29" t="s">
        <v>8631</v>
      </c>
      <c r="AC146" s="29" t="s">
        <v>8632</v>
      </c>
      <c r="AD146" s="28"/>
      <c r="AE146" s="29" t="s">
        <v>8633</v>
      </c>
      <c r="AF146" s="28"/>
      <c r="AG146" s="29" t="s">
        <v>8634</v>
      </c>
      <c r="AH146" s="29" t="s">
        <v>8635</v>
      </c>
      <c r="AI146" s="29" t="s">
        <v>8636</v>
      </c>
      <c r="AJ146" s="28"/>
      <c r="AK146" s="55"/>
      <c r="AL146" s="32">
        <v>9.5</v>
      </c>
      <c r="AM146" s="29" t="s">
        <v>8637</v>
      </c>
      <c r="AN146" s="32">
        <v>6.0</v>
      </c>
      <c r="AO146" s="29" t="s">
        <v>8638</v>
      </c>
      <c r="AP146" s="51">
        <v>5.5</v>
      </c>
      <c r="AQ146" s="29" t="s">
        <v>8639</v>
      </c>
      <c r="AR146" s="51">
        <v>5.0</v>
      </c>
      <c r="AS146" s="22" t="s">
        <v>8640</v>
      </c>
      <c r="AT146" s="51">
        <v>9.0</v>
      </c>
      <c r="AU146" s="29" t="s">
        <v>8641</v>
      </c>
      <c r="AV146" s="34">
        <f t="shared" si="1"/>
        <v>8</v>
      </c>
      <c r="AW146" s="43" t="s">
        <v>8642</v>
      </c>
      <c r="AX146" s="22" t="s">
        <v>8643</v>
      </c>
      <c r="AY146" s="29" t="s">
        <v>8644</v>
      </c>
      <c r="AZ146" s="29" t="s">
        <v>8645</v>
      </c>
      <c r="BA146" s="29" t="s">
        <v>8646</v>
      </c>
      <c r="BB146" s="29" t="s">
        <v>8647</v>
      </c>
      <c r="BC146" s="29" t="s">
        <v>8648</v>
      </c>
      <c r="BD146" s="29" t="s">
        <v>8649</v>
      </c>
      <c r="BE146" s="29" t="s">
        <v>8650</v>
      </c>
      <c r="BF146" s="29" t="s">
        <v>8651</v>
      </c>
      <c r="BG146" s="29" t="s">
        <v>8652</v>
      </c>
      <c r="BH146" s="29" t="s">
        <v>8653</v>
      </c>
      <c r="BI146" s="29" t="s">
        <v>8654</v>
      </c>
      <c r="BJ146" s="29" t="s">
        <v>8655</v>
      </c>
      <c r="BK146" s="29" t="s">
        <v>8656</v>
      </c>
      <c r="BL146" s="29" t="s">
        <v>8657</v>
      </c>
      <c r="BM146" s="29" t="s">
        <v>8658</v>
      </c>
      <c r="BN146" s="29" t="s">
        <v>8659</v>
      </c>
      <c r="BO146" s="29" t="s">
        <v>8660</v>
      </c>
      <c r="BP146" s="29" t="s">
        <v>8661</v>
      </c>
      <c r="BQ146" s="29" t="s">
        <v>8662</v>
      </c>
      <c r="BR146" s="29" t="s">
        <v>8663</v>
      </c>
      <c r="BS146" s="29" t="s">
        <v>8664</v>
      </c>
      <c r="BT146" s="29" t="s">
        <v>494</v>
      </c>
      <c r="BU146" s="29" t="s">
        <v>8665</v>
      </c>
      <c r="BV146" s="29" t="s">
        <v>8666</v>
      </c>
      <c r="BW146" s="29" t="s">
        <v>8667</v>
      </c>
      <c r="BX146" s="71" t="s">
        <v>4057</v>
      </c>
      <c r="BY146" s="72" t="s">
        <v>8668</v>
      </c>
      <c r="BZ146" s="29" t="str">
        <f>IFERROR(__xludf.DUMMYFUNCTION("TEXTJOIN("", "", TRUE,
  IF(AND(AL146&gt;=9, AN146&gt;=8, AP146&gt;=7, AT146&gt;=8), ""Gold Standard"", """"),
  IF(OR(
      AV146&gt;=7.5,
      AND(AL146&gt;=7, AN146&gt;=7, AP146&gt;=6, AT146&gt;=8)
    ), ""BIFL Approved"", """"),
  IF(AN146&gt;=8.5, ""Repair Friendly"", """"),
 "&amp;" IF(OR(AP146=10, REGEXMATCH(AU146, ""Lifetime Guarantee"")), ""Lifetime Warranty"", """"),
  IF(AT146&gt;=8.5, ""Crowd Favorite"", """"),
  IF(AR146&gt;=8, ""Eco Hero"", """"),
  IF(AND(AV146&gt;=10, AL146&gt;=8, AT146&gt;=8), ""Legacy Product"", """")
)"),"BIFL Approved, Crowd Favorite")</f>
        <v>BIFL Approved, Crowd Favorite</v>
      </c>
      <c r="CA146" s="29" t="s">
        <v>1568</v>
      </c>
      <c r="CB146" s="29" t="s">
        <v>4996</v>
      </c>
      <c r="CC146" s="44" t="s">
        <v>8669</v>
      </c>
      <c r="CD146" s="29" t="s">
        <v>8670</v>
      </c>
      <c r="CE146" s="30">
        <v>8341.0</v>
      </c>
      <c r="CF146" s="29" t="s">
        <v>8671</v>
      </c>
      <c r="CG146" s="31" t="s">
        <v>8672</v>
      </c>
      <c r="CH146" s="30">
        <v>6421.0</v>
      </c>
      <c r="CI146" s="25" t="s">
        <v>8673</v>
      </c>
      <c r="CJ146" s="28"/>
      <c r="CK146" s="28"/>
    </row>
    <row r="147" ht="27.0" customHeight="1">
      <c r="A147" s="87" t="s">
        <v>8674</v>
      </c>
      <c r="B147" s="21" t="s">
        <v>8675</v>
      </c>
      <c r="C147" s="20" t="s">
        <v>8676</v>
      </c>
      <c r="D147" s="20" t="s">
        <v>8677</v>
      </c>
      <c r="E147" s="21" t="s">
        <v>8678</v>
      </c>
      <c r="F147" s="22" t="s">
        <v>90</v>
      </c>
      <c r="G147" s="22" t="s">
        <v>91</v>
      </c>
      <c r="H147" s="22" t="s">
        <v>92</v>
      </c>
      <c r="I147" s="28"/>
      <c r="J147" s="23"/>
      <c r="K147" s="20" t="s">
        <v>8679</v>
      </c>
      <c r="L147" s="25" t="s">
        <v>8680</v>
      </c>
      <c r="M147" s="25" t="s">
        <v>8681</v>
      </c>
      <c r="N147" s="25" t="s">
        <v>8682</v>
      </c>
      <c r="O147" s="25" t="s">
        <v>8683</v>
      </c>
      <c r="P147" s="25" t="s">
        <v>8684</v>
      </c>
      <c r="Q147" s="25" t="s">
        <v>8685</v>
      </c>
      <c r="R147" s="25" t="s">
        <v>8686</v>
      </c>
      <c r="S147" s="29" t="s">
        <v>8687</v>
      </c>
      <c r="T147" s="27">
        <v>35.0</v>
      </c>
      <c r="U147" s="28"/>
      <c r="V147" s="29">
        <v>4.8</v>
      </c>
      <c r="W147" s="30">
        <v>619788.0</v>
      </c>
      <c r="X147" s="28"/>
      <c r="Y147" s="28"/>
      <c r="Z147" s="30" t="b">
        <v>1</v>
      </c>
      <c r="AA147" s="29" t="s">
        <v>8688</v>
      </c>
      <c r="AB147" s="29" t="s">
        <v>8689</v>
      </c>
      <c r="AC147" s="28"/>
      <c r="AD147" s="28"/>
      <c r="AE147" s="29" t="s">
        <v>8690</v>
      </c>
      <c r="AF147" s="28"/>
      <c r="AG147" s="29" t="s">
        <v>8691</v>
      </c>
      <c r="AH147" s="29" t="s">
        <v>8692</v>
      </c>
      <c r="AI147" s="29" t="s">
        <v>8693</v>
      </c>
      <c r="AJ147" s="29" t="s">
        <v>8694</v>
      </c>
      <c r="AK147" s="31" t="s">
        <v>8695</v>
      </c>
      <c r="AL147" s="32">
        <v>8.5</v>
      </c>
      <c r="AM147" s="29" t="s">
        <v>8696</v>
      </c>
      <c r="AN147" s="32">
        <v>7.5</v>
      </c>
      <c r="AO147" s="29" t="s">
        <v>8697</v>
      </c>
      <c r="AP147" s="51">
        <v>3.5</v>
      </c>
      <c r="AQ147" s="29" t="s">
        <v>8698</v>
      </c>
      <c r="AR147" s="51">
        <v>5.0</v>
      </c>
      <c r="AS147" s="29" t="s">
        <v>8699</v>
      </c>
      <c r="AT147" s="51">
        <v>8.5</v>
      </c>
      <c r="AU147" s="29" t="s">
        <v>8700</v>
      </c>
      <c r="AV147" s="34">
        <f t="shared" si="1"/>
        <v>7.5</v>
      </c>
      <c r="AW147" s="43" t="s">
        <v>8701</v>
      </c>
      <c r="AX147" s="22" t="s">
        <v>8702</v>
      </c>
      <c r="AY147" s="29" t="s">
        <v>8703</v>
      </c>
      <c r="AZ147" s="29" t="s">
        <v>8704</v>
      </c>
      <c r="BA147" s="29" t="s">
        <v>8705</v>
      </c>
      <c r="BB147" s="29" t="s">
        <v>8706</v>
      </c>
      <c r="BC147" s="29" t="s">
        <v>8707</v>
      </c>
      <c r="BD147" s="29" t="s">
        <v>8708</v>
      </c>
      <c r="BE147" s="29" t="s">
        <v>8709</v>
      </c>
      <c r="BF147" s="29" t="s">
        <v>8710</v>
      </c>
      <c r="BG147" s="29" t="s">
        <v>8711</v>
      </c>
      <c r="BH147" s="29" t="s">
        <v>8712</v>
      </c>
      <c r="BI147" s="29" t="s">
        <v>8713</v>
      </c>
      <c r="BJ147" s="29" t="s">
        <v>8714</v>
      </c>
      <c r="BK147" s="29" t="s">
        <v>8715</v>
      </c>
      <c r="BL147" s="29" t="s">
        <v>8716</v>
      </c>
      <c r="BM147" s="29" t="s">
        <v>8717</v>
      </c>
      <c r="BN147" s="29" t="s">
        <v>8718</v>
      </c>
      <c r="BO147" s="29" t="s">
        <v>8719</v>
      </c>
      <c r="BP147" s="29" t="s">
        <v>8720</v>
      </c>
      <c r="BQ147" s="29" t="s">
        <v>8721</v>
      </c>
      <c r="BR147" s="29" t="s">
        <v>8722</v>
      </c>
      <c r="BS147" s="29" t="s">
        <v>8723</v>
      </c>
      <c r="BT147" s="29" t="s">
        <v>8724</v>
      </c>
      <c r="BU147" s="29" t="s">
        <v>8725</v>
      </c>
      <c r="BV147" s="29" t="s">
        <v>267</v>
      </c>
      <c r="BW147" s="29" t="s">
        <v>8726</v>
      </c>
      <c r="BX147" s="71" t="s">
        <v>969</v>
      </c>
      <c r="BY147" s="72" t="s">
        <v>8727</v>
      </c>
      <c r="BZ147" s="29" t="str">
        <f>IFERROR(__xludf.DUMMYFUNCTION("TEXTJOIN("", "", TRUE,
  IF(AND(AL147&gt;=9, AN147&gt;=8, AP147&gt;=7, AT147&gt;=8), ""Gold Standard"", """"),
  IF(OR(
      AV147&gt;=7.5,
      AND(AL147&gt;=7, AN147&gt;=7, AP147&gt;=6, AT147&gt;=8)
    ), ""BIFL Approved"", """"),
  IF(AN147&gt;=8.5, ""Repair Friendly"", """"),
 "&amp;" IF(OR(AP147=10, REGEXMATCH(AU147, ""Lifetime Guarantee"")), ""Lifetime Warranty"", """"),
  IF(AT147&gt;=8.5, ""Crowd Favorite"", """"),
  IF(AR147&gt;=8, ""Eco Hero"", """"),
  IF(AND(AV147&gt;=10, AL147&gt;=8, AT147&gt;=8), ""Legacy Product"", """")
)"),"BIFL Approved, Crowd Favorite")</f>
        <v>BIFL Approved, Crowd Favorite</v>
      </c>
      <c r="CA147" s="29" t="s">
        <v>146</v>
      </c>
      <c r="CB147" s="29" t="s">
        <v>8728</v>
      </c>
      <c r="CC147" s="44" t="s">
        <v>8729</v>
      </c>
      <c r="CD147" s="29" t="s">
        <v>8730</v>
      </c>
      <c r="CE147" s="30">
        <v>619788.0</v>
      </c>
      <c r="CF147" s="29" t="s">
        <v>8731</v>
      </c>
      <c r="CG147" s="31" t="s">
        <v>8732</v>
      </c>
      <c r="CH147" s="30">
        <v>6434.0</v>
      </c>
      <c r="CI147" s="25" t="s">
        <v>8733</v>
      </c>
      <c r="CJ147" s="28"/>
      <c r="CK147" s="28"/>
    </row>
    <row r="148" ht="27.0" customHeight="1">
      <c r="A148" s="87" t="s">
        <v>8734</v>
      </c>
      <c r="B148" s="21" t="s">
        <v>8735</v>
      </c>
      <c r="C148" s="20" t="s">
        <v>8736</v>
      </c>
      <c r="D148" s="20" t="s">
        <v>8737</v>
      </c>
      <c r="E148" s="21" t="s">
        <v>8738</v>
      </c>
      <c r="F148" s="22" t="s">
        <v>3008</v>
      </c>
      <c r="G148" s="22" t="s">
        <v>91</v>
      </c>
      <c r="H148" s="22" t="s">
        <v>92</v>
      </c>
      <c r="I148" s="28"/>
      <c r="J148" s="23"/>
      <c r="K148" s="20" t="s">
        <v>8739</v>
      </c>
      <c r="L148" s="25" t="s">
        <v>8740</v>
      </c>
      <c r="M148" s="25" t="s">
        <v>8741</v>
      </c>
      <c r="N148" s="25" t="s">
        <v>8742</v>
      </c>
      <c r="O148" s="25" t="s">
        <v>8743</v>
      </c>
      <c r="P148" s="25" t="s">
        <v>8744</v>
      </c>
      <c r="Q148" s="25" t="s">
        <v>8745</v>
      </c>
      <c r="R148" s="25" t="s">
        <v>8746</v>
      </c>
      <c r="S148" s="29" t="s">
        <v>8747</v>
      </c>
      <c r="T148" s="27">
        <v>59.99</v>
      </c>
      <c r="U148" s="28"/>
      <c r="V148" s="29">
        <v>4.6</v>
      </c>
      <c r="W148" s="30">
        <v>11341.0</v>
      </c>
      <c r="X148" s="28"/>
      <c r="Y148" s="28"/>
      <c r="Z148" s="30" t="b">
        <v>0</v>
      </c>
      <c r="AA148" s="29" t="s">
        <v>8748</v>
      </c>
      <c r="AB148" s="29" t="s">
        <v>8749</v>
      </c>
      <c r="AC148" s="28"/>
      <c r="AD148" s="28"/>
      <c r="AE148" s="28"/>
      <c r="AF148" s="28"/>
      <c r="AG148" s="29" t="s">
        <v>8750</v>
      </c>
      <c r="AH148" s="29" t="s">
        <v>8751</v>
      </c>
      <c r="AI148" s="29" t="s">
        <v>8752</v>
      </c>
      <c r="AJ148" s="29" t="s">
        <v>8753</v>
      </c>
      <c r="AK148" s="31" t="s">
        <v>8754</v>
      </c>
      <c r="AL148" s="32">
        <v>7.5</v>
      </c>
      <c r="AM148" s="29" t="s">
        <v>8755</v>
      </c>
      <c r="AN148" s="32">
        <v>6.5</v>
      </c>
      <c r="AO148" s="29" t="s">
        <v>8756</v>
      </c>
      <c r="AP148" s="51">
        <v>7.5</v>
      </c>
      <c r="AQ148" s="22" t="s">
        <v>8757</v>
      </c>
      <c r="AR148" s="51">
        <v>5.0</v>
      </c>
      <c r="AS148" s="29" t="s">
        <v>8758</v>
      </c>
      <c r="AT148" s="51">
        <v>7.0</v>
      </c>
      <c r="AU148" s="29" t="s">
        <v>8759</v>
      </c>
      <c r="AV148" s="34">
        <f t="shared" si="1"/>
        <v>7</v>
      </c>
      <c r="AW148" s="43" t="s">
        <v>8760</v>
      </c>
      <c r="AX148" s="22" t="s">
        <v>8761</v>
      </c>
      <c r="AY148" s="29" t="s">
        <v>8762</v>
      </c>
      <c r="AZ148" s="29" t="s">
        <v>8763</v>
      </c>
      <c r="BA148" s="29" t="s">
        <v>8764</v>
      </c>
      <c r="BB148" s="29" t="s">
        <v>8765</v>
      </c>
      <c r="BC148" s="29" t="s">
        <v>8766</v>
      </c>
      <c r="BD148" s="29" t="s">
        <v>8767</v>
      </c>
      <c r="BE148" s="29" t="s">
        <v>8768</v>
      </c>
      <c r="BF148" s="29" t="s">
        <v>8769</v>
      </c>
      <c r="BG148" s="29" t="s">
        <v>8770</v>
      </c>
      <c r="BH148" s="29" t="s">
        <v>8771</v>
      </c>
      <c r="BI148" s="29" t="s">
        <v>8772</v>
      </c>
      <c r="BJ148" s="29" t="s">
        <v>8773</v>
      </c>
      <c r="BK148" s="29" t="s">
        <v>8774</v>
      </c>
      <c r="BL148" s="29" t="s">
        <v>8775</v>
      </c>
      <c r="BM148" s="29" t="s">
        <v>8776</v>
      </c>
      <c r="BN148" s="29" t="s">
        <v>8777</v>
      </c>
      <c r="BO148" s="29" t="s">
        <v>8778</v>
      </c>
      <c r="BP148" s="29" t="s">
        <v>8779</v>
      </c>
      <c r="BQ148" s="29" t="s">
        <v>8780</v>
      </c>
      <c r="BR148" s="29" t="s">
        <v>8781</v>
      </c>
      <c r="BS148" s="29" t="s">
        <v>8782</v>
      </c>
      <c r="BT148" s="29" t="s">
        <v>8783</v>
      </c>
      <c r="BU148" s="29" t="s">
        <v>8784</v>
      </c>
      <c r="BV148" s="29" t="s">
        <v>8785</v>
      </c>
      <c r="BW148" s="29" t="s">
        <v>8786</v>
      </c>
      <c r="BX148" s="71" t="s">
        <v>331</v>
      </c>
      <c r="BY148" s="72" t="s">
        <v>8787</v>
      </c>
      <c r="BZ148" s="29" t="str">
        <f>IFERROR(__xludf.DUMMYFUNCTION("TEXTJOIN("", "", TRUE,
  IF(AND(AL148&gt;=9, AN148&gt;=8, AP148&gt;=7, AT148&gt;=8), ""Gold Standard"", """"),
  IF(OR(
      AV148&gt;=7.5,
      AND(AL148&gt;=7, AN148&gt;=7, AP148&gt;=6, AT148&gt;=8)
    ), ""BIFL Approved"", """"),
  IF(AN148&gt;=8.5, ""Repair Friendly"", """"),
 "&amp;" IF(OR(AP148=10, REGEXMATCH(AU148, ""Lifetime Guarantee"")), ""Lifetime Warranty"", """"),
  IF(AT148&gt;=8.5, ""Crowd Favorite"", """"),
  IF(AR148&gt;=8, ""Eco Hero"", """"),
  IF(AND(AV148&gt;=10, AL148&gt;=8, AT148&gt;=8), ""Legacy Product"", """")
)"),"")</f>
        <v/>
      </c>
      <c r="CA148" s="29" t="s">
        <v>146</v>
      </c>
      <c r="CB148" s="29" t="s">
        <v>8735</v>
      </c>
      <c r="CC148" s="44" t="s">
        <v>8788</v>
      </c>
      <c r="CD148" s="29" t="s">
        <v>8789</v>
      </c>
      <c r="CE148" s="30">
        <v>11341.0</v>
      </c>
      <c r="CF148" s="29" t="s">
        <v>8790</v>
      </c>
      <c r="CG148" s="31" t="s">
        <v>8791</v>
      </c>
      <c r="CH148" s="30">
        <v>6441.0</v>
      </c>
      <c r="CI148" s="25" t="s">
        <v>8792</v>
      </c>
      <c r="CJ148" s="28"/>
      <c r="CK148" s="28"/>
    </row>
    <row r="149" ht="27.0" customHeight="1">
      <c r="A149" s="87" t="s">
        <v>8793</v>
      </c>
      <c r="B149" s="21" t="s">
        <v>8794</v>
      </c>
      <c r="C149" s="20" t="s">
        <v>8795</v>
      </c>
      <c r="D149" s="20" t="s">
        <v>8796</v>
      </c>
      <c r="E149" s="21" t="s">
        <v>8797</v>
      </c>
      <c r="F149" s="22" t="s">
        <v>90</v>
      </c>
      <c r="G149" s="22" t="s">
        <v>91</v>
      </c>
      <c r="H149" s="22" t="s">
        <v>92</v>
      </c>
      <c r="I149" s="28"/>
      <c r="J149" s="23"/>
      <c r="K149" s="20" t="s">
        <v>8798</v>
      </c>
      <c r="L149" s="25" t="s">
        <v>8799</v>
      </c>
      <c r="M149" s="25" t="s">
        <v>8800</v>
      </c>
      <c r="N149" s="25" t="s">
        <v>8801</v>
      </c>
      <c r="O149" s="25" t="s">
        <v>8802</v>
      </c>
      <c r="P149" s="25" t="s">
        <v>8803</v>
      </c>
      <c r="Q149" s="25" t="s">
        <v>8804</v>
      </c>
      <c r="R149" s="25" t="s">
        <v>8805</v>
      </c>
      <c r="S149" s="29" t="s">
        <v>8806</v>
      </c>
      <c r="T149" s="27">
        <v>79.95</v>
      </c>
      <c r="U149" s="28"/>
      <c r="V149" s="29">
        <v>4.6</v>
      </c>
      <c r="W149" s="30">
        <v>13833.0</v>
      </c>
      <c r="X149" s="28"/>
      <c r="Y149" s="28"/>
      <c r="Z149" s="30" t="b">
        <v>0</v>
      </c>
      <c r="AA149" s="29" t="s">
        <v>8748</v>
      </c>
      <c r="AB149" s="29" t="s">
        <v>8807</v>
      </c>
      <c r="AC149" s="28"/>
      <c r="AD149" s="28"/>
      <c r="AE149" s="28"/>
      <c r="AF149" s="28"/>
      <c r="AG149" s="29" t="s">
        <v>8808</v>
      </c>
      <c r="AH149" s="29" t="s">
        <v>8809</v>
      </c>
      <c r="AI149" s="29" t="s">
        <v>8810</v>
      </c>
      <c r="AJ149" s="29" t="s">
        <v>8811</v>
      </c>
      <c r="AK149" s="31" t="s">
        <v>8812</v>
      </c>
      <c r="AL149" s="32">
        <v>8.0</v>
      </c>
      <c r="AM149" s="29" t="s">
        <v>8813</v>
      </c>
      <c r="AN149" s="32">
        <v>5.5</v>
      </c>
      <c r="AO149" s="29" t="s">
        <v>8814</v>
      </c>
      <c r="AP149" s="51">
        <v>5.0</v>
      </c>
      <c r="AQ149" s="22" t="s">
        <v>8815</v>
      </c>
      <c r="AR149" s="51">
        <v>5.0</v>
      </c>
      <c r="AS149" s="29" t="s">
        <v>8816</v>
      </c>
      <c r="AT149" s="51">
        <v>8.5</v>
      </c>
      <c r="AU149" s="29" t="s">
        <v>8817</v>
      </c>
      <c r="AV149" s="34">
        <f t="shared" si="1"/>
        <v>7</v>
      </c>
      <c r="AW149" s="43" t="s">
        <v>8818</v>
      </c>
      <c r="AX149" s="22" t="s">
        <v>8819</v>
      </c>
      <c r="AY149" s="29" t="s">
        <v>8820</v>
      </c>
      <c r="AZ149" s="29" t="s">
        <v>8821</v>
      </c>
      <c r="BA149" s="29" t="s">
        <v>8822</v>
      </c>
      <c r="BB149" s="29" t="s">
        <v>8823</v>
      </c>
      <c r="BC149" s="29" t="s">
        <v>8824</v>
      </c>
      <c r="BD149" s="29" t="s">
        <v>8825</v>
      </c>
      <c r="BE149" s="29" t="s">
        <v>8826</v>
      </c>
      <c r="BF149" s="29" t="s">
        <v>8827</v>
      </c>
      <c r="BG149" s="29" t="s">
        <v>8828</v>
      </c>
      <c r="BH149" s="29" t="s">
        <v>8829</v>
      </c>
      <c r="BI149" s="29" t="s">
        <v>8830</v>
      </c>
      <c r="BJ149" s="29" t="s">
        <v>8831</v>
      </c>
      <c r="BK149" s="29" t="s">
        <v>8832</v>
      </c>
      <c r="BL149" s="29" t="s">
        <v>8833</v>
      </c>
      <c r="BM149" s="29" t="s">
        <v>8834</v>
      </c>
      <c r="BN149" s="29" t="s">
        <v>8835</v>
      </c>
      <c r="BO149" s="29" t="s">
        <v>8836</v>
      </c>
      <c r="BP149" s="29" t="s">
        <v>8837</v>
      </c>
      <c r="BQ149" s="29" t="s">
        <v>8838</v>
      </c>
      <c r="BR149" s="29" t="s">
        <v>8839</v>
      </c>
      <c r="BS149" s="29" t="s">
        <v>8840</v>
      </c>
      <c r="BT149" s="29" t="s">
        <v>8841</v>
      </c>
      <c r="BU149" s="29" t="s">
        <v>8842</v>
      </c>
      <c r="BV149" s="29" t="s">
        <v>8843</v>
      </c>
      <c r="BW149" s="29" t="s">
        <v>8844</v>
      </c>
      <c r="BX149" s="71" t="s">
        <v>969</v>
      </c>
      <c r="BY149" s="72" t="s">
        <v>8845</v>
      </c>
      <c r="BZ149" s="29" t="str">
        <f>IFERROR(__xludf.DUMMYFUNCTION("TEXTJOIN("", "", TRUE,
  IF(AND(AL149&gt;=9, AN149&gt;=8, AP149&gt;=7, AT149&gt;=8), ""Gold Standard"", """"),
  IF(OR(
      AV149&gt;=7.5,
      AND(AL149&gt;=7, AN149&gt;=7, AP149&gt;=6, AT149&gt;=8)
    ), ""BIFL Approved"", """"),
  IF(AN149&gt;=8.5, ""Repair Friendly"", """"),
 "&amp;" IF(OR(AP149=10, REGEXMATCH(AU149, ""Lifetime Guarantee"")), ""Lifetime Warranty"", """"),
  IF(AT149&gt;=8.5, ""Crowd Favorite"", """"),
  IF(AR149&gt;=8, ""Eco Hero"", """"),
  IF(AND(AV149&gt;=10, AL149&gt;=8, AT149&gt;=8), ""Legacy Product"", """")
)"),"Crowd Favorite")</f>
        <v>Crowd Favorite</v>
      </c>
      <c r="CA149" s="29" t="s">
        <v>146</v>
      </c>
      <c r="CB149" s="29" t="s">
        <v>8735</v>
      </c>
      <c r="CC149" s="44" t="s">
        <v>8846</v>
      </c>
      <c r="CD149" s="29" t="s">
        <v>8847</v>
      </c>
      <c r="CE149" s="30">
        <v>13833.0</v>
      </c>
      <c r="CF149" s="29" t="s">
        <v>8848</v>
      </c>
      <c r="CG149" s="31" t="s">
        <v>8849</v>
      </c>
      <c r="CH149" s="30">
        <v>6449.0</v>
      </c>
      <c r="CI149" s="25" t="s">
        <v>8850</v>
      </c>
      <c r="CJ149" s="28"/>
      <c r="CK149" s="28"/>
    </row>
    <row r="150" ht="27.0" customHeight="1">
      <c r="A150" s="86" t="s">
        <v>8851</v>
      </c>
      <c r="B150" s="21" t="s">
        <v>8852</v>
      </c>
      <c r="C150" s="20" t="s">
        <v>8853</v>
      </c>
      <c r="D150" s="20" t="s">
        <v>8854</v>
      </c>
      <c r="E150" s="21" t="s">
        <v>8855</v>
      </c>
      <c r="F150" s="22" t="s">
        <v>90</v>
      </c>
      <c r="G150" s="22" t="s">
        <v>91</v>
      </c>
      <c r="H150" s="22" t="s">
        <v>92</v>
      </c>
      <c r="I150" s="28"/>
      <c r="J150" s="23"/>
      <c r="K150" s="20" t="s">
        <v>8856</v>
      </c>
      <c r="L150" s="25" t="s">
        <v>8857</v>
      </c>
      <c r="M150" s="25" t="s">
        <v>8858</v>
      </c>
      <c r="N150" s="25" t="s">
        <v>8859</v>
      </c>
      <c r="O150" s="25" t="s">
        <v>8860</v>
      </c>
      <c r="P150" s="25" t="s">
        <v>8861</v>
      </c>
      <c r="Q150" s="25" t="s">
        <v>8862</v>
      </c>
      <c r="R150" s="25" t="s">
        <v>8863</v>
      </c>
      <c r="S150" s="29" t="s">
        <v>8864</v>
      </c>
      <c r="T150" s="41">
        <v>300.0</v>
      </c>
      <c r="U150" s="42">
        <v>350.0</v>
      </c>
      <c r="V150" s="29">
        <v>4.6</v>
      </c>
      <c r="W150" s="30">
        <v>284.0</v>
      </c>
      <c r="X150" s="28"/>
      <c r="Y150" s="29" t="s">
        <v>289</v>
      </c>
      <c r="Z150" s="30" t="b">
        <v>0</v>
      </c>
      <c r="AA150" s="29" t="s">
        <v>8865</v>
      </c>
      <c r="AB150" s="29" t="s">
        <v>8866</v>
      </c>
      <c r="AC150" s="28"/>
      <c r="AD150" s="28"/>
      <c r="AE150" s="29" t="s">
        <v>8867</v>
      </c>
      <c r="AF150" s="28"/>
      <c r="AG150" s="29" t="s">
        <v>8868</v>
      </c>
      <c r="AH150" s="29" t="s">
        <v>8869</v>
      </c>
      <c r="AI150" s="29" t="s">
        <v>8870</v>
      </c>
      <c r="AJ150" s="29" t="s">
        <v>8871</v>
      </c>
      <c r="AK150" s="31" t="s">
        <v>8872</v>
      </c>
      <c r="AL150" s="32">
        <v>9.0</v>
      </c>
      <c r="AM150" s="29" t="s">
        <v>8873</v>
      </c>
      <c r="AN150" s="32">
        <v>8.0</v>
      </c>
      <c r="AO150" s="29" t="s">
        <v>8874</v>
      </c>
      <c r="AP150" s="51">
        <v>8.5</v>
      </c>
      <c r="AQ150" s="29" t="s">
        <v>8875</v>
      </c>
      <c r="AR150" s="51">
        <v>5.0</v>
      </c>
      <c r="AS150" s="29" t="s">
        <v>8876</v>
      </c>
      <c r="AT150" s="51">
        <v>8.5</v>
      </c>
      <c r="AU150" s="29" t="s">
        <v>8877</v>
      </c>
      <c r="AV150" s="34">
        <f t="shared" si="1"/>
        <v>8.5</v>
      </c>
      <c r="AW150" s="43" t="s">
        <v>8878</v>
      </c>
      <c r="AX150" s="22" t="s">
        <v>8879</v>
      </c>
      <c r="AY150" s="29" t="s">
        <v>8880</v>
      </c>
      <c r="AZ150" s="29" t="s">
        <v>8881</v>
      </c>
      <c r="BA150" s="29" t="s">
        <v>8882</v>
      </c>
      <c r="BB150" s="29" t="s">
        <v>8883</v>
      </c>
      <c r="BC150" s="29" t="s">
        <v>8884</v>
      </c>
      <c r="BD150" s="29" t="s">
        <v>8885</v>
      </c>
      <c r="BE150" s="29" t="s">
        <v>8886</v>
      </c>
      <c r="BF150" s="29" t="s">
        <v>8887</v>
      </c>
      <c r="BG150" s="29" t="s">
        <v>8888</v>
      </c>
      <c r="BH150" s="29" t="s">
        <v>8889</v>
      </c>
      <c r="BI150" s="29" t="s">
        <v>8890</v>
      </c>
      <c r="BJ150" s="29" t="s">
        <v>8891</v>
      </c>
      <c r="BK150" s="29" t="s">
        <v>8892</v>
      </c>
      <c r="BL150" s="29" t="s">
        <v>8893</v>
      </c>
      <c r="BM150" s="29" t="s">
        <v>8894</v>
      </c>
      <c r="BN150" s="29" t="s">
        <v>8895</v>
      </c>
      <c r="BO150" s="29" t="s">
        <v>8896</v>
      </c>
      <c r="BP150" s="29" t="s">
        <v>8897</v>
      </c>
      <c r="BQ150" s="29" t="s">
        <v>8898</v>
      </c>
      <c r="BR150" s="29" t="s">
        <v>8899</v>
      </c>
      <c r="BS150" s="29" t="s">
        <v>8900</v>
      </c>
      <c r="BT150" s="29" t="s">
        <v>8901</v>
      </c>
      <c r="BU150" s="29" t="s">
        <v>8902</v>
      </c>
      <c r="BV150" s="29" t="s">
        <v>8903</v>
      </c>
      <c r="BW150" s="29" t="s">
        <v>8904</v>
      </c>
      <c r="BX150" s="71" t="s">
        <v>144</v>
      </c>
      <c r="BY150" s="72" t="s">
        <v>8905</v>
      </c>
      <c r="BZ150" s="29" t="str">
        <f>IFERROR(__xludf.DUMMYFUNCTION("TEXTJOIN("", "", TRUE,
  IF(AND(AL150&gt;=9, AN150&gt;=8, AP150&gt;=7, AT150&gt;=8), ""Gold Standard"", """"),
  IF(OR(
      AV150&gt;=7.5,
      AND(AL150&gt;=7, AN150&gt;=7, AP150&gt;=6, AT150&gt;=8)
    ), ""BIFL Approved"", """"),
  IF(AN150&gt;=8.5, ""Repair Friendly"", """"),
 "&amp;" IF(OR(AP150=10, REGEXMATCH(AU150, ""Lifetime Guarantee"")), ""Lifetime Warranty"", """"),
  IF(AT150&gt;=8.5, ""Crowd Favorite"", """"),
  IF(AR150&gt;=8, ""Eco Hero"", """"),
  IF(AND(AV150&gt;=10, AL150&gt;=8, AT150&gt;=8), ""Legacy Product"", """")
)"),"Gold Standard, BIFL Approved, Crowd Favorite")</f>
        <v>Gold Standard, BIFL Approved, Crowd Favorite</v>
      </c>
      <c r="CA150" s="29" t="s">
        <v>971</v>
      </c>
      <c r="CB150" s="29" t="s">
        <v>972</v>
      </c>
      <c r="CC150" s="44" t="s">
        <v>8906</v>
      </c>
      <c r="CD150" s="29" t="s">
        <v>8907</v>
      </c>
      <c r="CE150" s="30">
        <v>284.0</v>
      </c>
      <c r="CF150" s="29" t="s">
        <v>8908</v>
      </c>
      <c r="CG150" s="31" t="s">
        <v>8909</v>
      </c>
      <c r="CH150" s="30">
        <v>6460.0</v>
      </c>
      <c r="CI150" s="25" t="s">
        <v>8910</v>
      </c>
      <c r="CJ150" s="28"/>
      <c r="CK150" s="28"/>
    </row>
    <row r="151" ht="27.0" customHeight="1">
      <c r="A151" s="87" t="s">
        <v>8911</v>
      </c>
      <c r="B151" s="21" t="s">
        <v>8912</v>
      </c>
      <c r="C151" s="20" t="s">
        <v>8913</v>
      </c>
      <c r="D151" s="20" t="s">
        <v>8914</v>
      </c>
      <c r="E151" s="21" t="s">
        <v>8915</v>
      </c>
      <c r="F151" s="22" t="s">
        <v>90</v>
      </c>
      <c r="G151" s="22" t="s">
        <v>91</v>
      </c>
      <c r="H151" s="22" t="s">
        <v>92</v>
      </c>
      <c r="I151" s="28"/>
      <c r="J151" s="23"/>
      <c r="K151" s="20" t="s">
        <v>8916</v>
      </c>
      <c r="L151" s="25" t="s">
        <v>8917</v>
      </c>
      <c r="M151" s="25" t="s">
        <v>8918</v>
      </c>
      <c r="N151" s="25" t="s">
        <v>8919</v>
      </c>
      <c r="O151" s="25" t="s">
        <v>8920</v>
      </c>
      <c r="P151" s="25" t="s">
        <v>8921</v>
      </c>
      <c r="Q151" s="25" t="s">
        <v>8922</v>
      </c>
      <c r="R151" s="25" t="s">
        <v>8923</v>
      </c>
      <c r="S151" s="29" t="s">
        <v>8924</v>
      </c>
      <c r="T151" s="27">
        <v>159.95</v>
      </c>
      <c r="U151" s="28"/>
      <c r="V151" s="29">
        <v>4.6</v>
      </c>
      <c r="W151" s="30">
        <v>660.0</v>
      </c>
      <c r="X151" s="28"/>
      <c r="Y151" s="28"/>
      <c r="Z151" s="30" t="b">
        <v>0</v>
      </c>
      <c r="AA151" s="29" t="s">
        <v>8925</v>
      </c>
      <c r="AB151" s="29" t="s">
        <v>8926</v>
      </c>
      <c r="AC151" s="28"/>
      <c r="AD151" s="28"/>
      <c r="AE151" s="29" t="s">
        <v>8927</v>
      </c>
      <c r="AF151" s="28"/>
      <c r="AG151" s="29" t="s">
        <v>8928</v>
      </c>
      <c r="AH151" s="29" t="s">
        <v>8929</v>
      </c>
      <c r="AI151" s="29" t="s">
        <v>8930</v>
      </c>
      <c r="AJ151" s="29" t="s">
        <v>8931</v>
      </c>
      <c r="AK151" s="31" t="s">
        <v>8932</v>
      </c>
      <c r="AL151" s="32">
        <v>9.0</v>
      </c>
      <c r="AM151" s="29" t="s">
        <v>8933</v>
      </c>
      <c r="AN151" s="32">
        <v>8.5</v>
      </c>
      <c r="AO151" s="29" t="s">
        <v>8934</v>
      </c>
      <c r="AP151" s="51">
        <v>8.5</v>
      </c>
      <c r="AQ151" s="29" t="s">
        <v>8935</v>
      </c>
      <c r="AR151" s="51">
        <v>7.5</v>
      </c>
      <c r="AS151" s="29" t="s">
        <v>8936</v>
      </c>
      <c r="AT151" s="51">
        <v>8.5</v>
      </c>
      <c r="AU151" s="29" t="s">
        <v>8937</v>
      </c>
      <c r="AV151" s="34">
        <f t="shared" si="1"/>
        <v>8.5</v>
      </c>
      <c r="AW151" s="43" t="s">
        <v>8938</v>
      </c>
      <c r="AX151" s="22" t="s">
        <v>8939</v>
      </c>
      <c r="AY151" s="29" t="s">
        <v>8940</v>
      </c>
      <c r="AZ151" s="29" t="s">
        <v>8941</v>
      </c>
      <c r="BA151" s="29" t="s">
        <v>8942</v>
      </c>
      <c r="BB151" s="29" t="s">
        <v>8943</v>
      </c>
      <c r="BC151" s="29" t="s">
        <v>8944</v>
      </c>
      <c r="BD151" s="29" t="s">
        <v>8945</v>
      </c>
      <c r="BE151" s="29" t="s">
        <v>8946</v>
      </c>
      <c r="BF151" s="29" t="s">
        <v>8947</v>
      </c>
      <c r="BG151" s="29" t="s">
        <v>8948</v>
      </c>
      <c r="BH151" s="29" t="s">
        <v>8949</v>
      </c>
      <c r="BI151" s="29" t="s">
        <v>8950</v>
      </c>
      <c r="BJ151" s="29" t="s">
        <v>8951</v>
      </c>
      <c r="BK151" s="29" t="s">
        <v>8952</v>
      </c>
      <c r="BL151" s="29" t="s">
        <v>8953</v>
      </c>
      <c r="BM151" s="29" t="s">
        <v>8954</v>
      </c>
      <c r="BN151" s="29" t="s">
        <v>8955</v>
      </c>
      <c r="BO151" s="29" t="s">
        <v>8956</v>
      </c>
      <c r="BP151" s="29" t="s">
        <v>8957</v>
      </c>
      <c r="BQ151" s="29" t="s">
        <v>8958</v>
      </c>
      <c r="BR151" s="29" t="s">
        <v>8959</v>
      </c>
      <c r="BS151" s="29" t="s">
        <v>8960</v>
      </c>
      <c r="BT151" s="29" t="s">
        <v>8961</v>
      </c>
      <c r="BU151" s="29" t="s">
        <v>8962</v>
      </c>
      <c r="BV151" s="29" t="s">
        <v>8963</v>
      </c>
      <c r="BW151" s="29" t="s">
        <v>8964</v>
      </c>
      <c r="BX151" s="71" t="s">
        <v>331</v>
      </c>
      <c r="BY151" s="72" t="s">
        <v>8965</v>
      </c>
      <c r="BZ151" s="29" t="str">
        <f>IFERROR(__xludf.DUMMYFUNCTION("TEXTJOIN("", "", TRUE,
  IF(AND(AL151&gt;=9, AN151&gt;=8, AP151&gt;=7, AT151&gt;=8), ""Gold Standard"", """"),
  IF(OR(
      AV151&gt;=7.5,
      AND(AL151&gt;=7, AN151&gt;=7, AP151&gt;=6, AT151&gt;=8)
    ), ""BIFL Approved"", """"),
  IF(AN151&gt;=8.5, ""Repair Friendly"", """"),
 "&amp;" IF(OR(AP151=10, REGEXMATCH(AU151, ""Lifetime Guarantee"")), ""Lifetime Warranty"", """"),
  IF(AT151&gt;=8.5, ""Crowd Favorite"", """"),
  IF(AR151&gt;=8, ""Eco Hero"", """"),
  IF(AND(AV151&gt;=10, AL151&gt;=8, AT151&gt;=8), ""Legacy Product"", """")
)"),"Gold Standard, BIFL Approved, Repair Friendly, Crowd Favorite")</f>
        <v>Gold Standard, BIFL Approved, Repair Friendly, Crowd Favorite</v>
      </c>
      <c r="CA151" s="29" t="s">
        <v>614</v>
      </c>
      <c r="CB151" s="29" t="s">
        <v>3057</v>
      </c>
      <c r="CC151" s="44" t="s">
        <v>8966</v>
      </c>
      <c r="CD151" s="29" t="s">
        <v>8967</v>
      </c>
      <c r="CE151" s="30">
        <v>660.0</v>
      </c>
      <c r="CF151" s="29" t="s">
        <v>8968</v>
      </c>
      <c r="CG151" s="31" t="s">
        <v>8969</v>
      </c>
      <c r="CH151" s="30">
        <v>6470.0</v>
      </c>
      <c r="CI151" s="25" t="s">
        <v>8970</v>
      </c>
      <c r="CJ151" s="28"/>
      <c r="CK151" s="28"/>
    </row>
    <row r="152" ht="27.0" customHeight="1">
      <c r="A152" s="86" t="s">
        <v>8971</v>
      </c>
      <c r="B152" s="21" t="s">
        <v>8972</v>
      </c>
      <c r="C152" s="40" t="s">
        <v>8973</v>
      </c>
      <c r="D152" s="20" t="s">
        <v>8974</v>
      </c>
      <c r="E152" s="21" t="s">
        <v>8975</v>
      </c>
      <c r="F152" s="22" t="s">
        <v>90</v>
      </c>
      <c r="G152" s="22" t="s">
        <v>91</v>
      </c>
      <c r="H152" s="22" t="s">
        <v>92</v>
      </c>
      <c r="I152" s="28"/>
      <c r="J152" s="23"/>
      <c r="K152" s="20" t="s">
        <v>8976</v>
      </c>
      <c r="L152" s="25" t="s">
        <v>8977</v>
      </c>
      <c r="M152" s="25" t="s">
        <v>8978</v>
      </c>
      <c r="N152" s="25" t="s">
        <v>8979</v>
      </c>
      <c r="O152" s="25" t="s">
        <v>8980</v>
      </c>
      <c r="P152" s="25" t="s">
        <v>8981</v>
      </c>
      <c r="Q152" s="25" t="s">
        <v>8982</v>
      </c>
      <c r="R152" s="25" t="s">
        <v>8983</v>
      </c>
      <c r="S152" s="29" t="s">
        <v>8984</v>
      </c>
      <c r="T152" s="41">
        <v>10.96</v>
      </c>
      <c r="U152" s="42">
        <v>15.99</v>
      </c>
      <c r="V152" s="29">
        <v>4.6</v>
      </c>
      <c r="W152" s="30">
        <v>10522.0</v>
      </c>
      <c r="X152" s="29" t="s">
        <v>164</v>
      </c>
      <c r="Y152" s="29" t="s">
        <v>165</v>
      </c>
      <c r="Z152" s="30" t="b">
        <v>0</v>
      </c>
      <c r="AA152" s="29" t="s">
        <v>8985</v>
      </c>
      <c r="AB152" s="29" t="s">
        <v>8986</v>
      </c>
      <c r="AC152" s="29" t="s">
        <v>8987</v>
      </c>
      <c r="AD152" s="29" t="s">
        <v>105</v>
      </c>
      <c r="AE152" s="29" t="s">
        <v>8988</v>
      </c>
      <c r="AF152" s="28"/>
      <c r="AG152" s="29" t="s">
        <v>8989</v>
      </c>
      <c r="AH152" s="29" t="s">
        <v>8990</v>
      </c>
      <c r="AI152" s="29" t="s">
        <v>8991</v>
      </c>
      <c r="AJ152" s="29" t="s">
        <v>8992</v>
      </c>
      <c r="AK152" s="31" t="s">
        <v>8993</v>
      </c>
      <c r="AL152" s="32">
        <v>7.0</v>
      </c>
      <c r="AM152" s="29" t="s">
        <v>8994</v>
      </c>
      <c r="AN152" s="32">
        <v>5.5</v>
      </c>
      <c r="AO152" s="29" t="s">
        <v>8995</v>
      </c>
      <c r="AP152" s="51">
        <v>4.0</v>
      </c>
      <c r="AQ152" s="29" t="s">
        <v>8996</v>
      </c>
      <c r="AR152" s="51">
        <v>5.0</v>
      </c>
      <c r="AS152" s="29" t="s">
        <v>8997</v>
      </c>
      <c r="AT152" s="51">
        <v>7.5</v>
      </c>
      <c r="AU152" s="29" t="s">
        <v>8998</v>
      </c>
      <c r="AV152" s="34">
        <f t="shared" si="1"/>
        <v>6.5</v>
      </c>
      <c r="AW152" s="43" t="s">
        <v>8999</v>
      </c>
      <c r="AX152" s="22" t="s">
        <v>9000</v>
      </c>
      <c r="AY152" s="29" t="s">
        <v>9001</v>
      </c>
      <c r="AZ152" s="29" t="s">
        <v>9002</v>
      </c>
      <c r="BA152" s="29" t="s">
        <v>9003</v>
      </c>
      <c r="BB152" s="29" t="s">
        <v>9004</v>
      </c>
      <c r="BC152" s="29" t="s">
        <v>9005</v>
      </c>
      <c r="BD152" s="29" t="s">
        <v>9006</v>
      </c>
      <c r="BE152" s="29" t="s">
        <v>9007</v>
      </c>
      <c r="BF152" s="29" t="s">
        <v>9008</v>
      </c>
      <c r="BG152" s="29" t="s">
        <v>9009</v>
      </c>
      <c r="BH152" s="29" t="s">
        <v>9010</v>
      </c>
      <c r="BI152" s="29" t="s">
        <v>9011</v>
      </c>
      <c r="BJ152" s="29" t="s">
        <v>9012</v>
      </c>
      <c r="BK152" s="29" t="s">
        <v>9013</v>
      </c>
      <c r="BL152" s="29" t="s">
        <v>9014</v>
      </c>
      <c r="BM152" s="29" t="s">
        <v>9015</v>
      </c>
      <c r="BN152" s="29" t="s">
        <v>9016</v>
      </c>
      <c r="BO152" s="29" t="s">
        <v>9017</v>
      </c>
      <c r="BP152" s="29" t="s">
        <v>9018</v>
      </c>
      <c r="BQ152" s="29" t="s">
        <v>9019</v>
      </c>
      <c r="BR152" s="29" t="s">
        <v>9020</v>
      </c>
      <c r="BS152" s="29" t="s">
        <v>9021</v>
      </c>
      <c r="BT152" s="29" t="s">
        <v>9022</v>
      </c>
      <c r="BU152" s="29" t="s">
        <v>9023</v>
      </c>
      <c r="BV152" s="29" t="s">
        <v>9024</v>
      </c>
      <c r="BW152" s="29" t="s">
        <v>9025</v>
      </c>
      <c r="BX152" s="71" t="s">
        <v>144</v>
      </c>
      <c r="BY152" s="72" t="s">
        <v>9026</v>
      </c>
      <c r="BZ152" s="29" t="str">
        <f>IFERROR(__xludf.DUMMYFUNCTION("TEXTJOIN("", "", TRUE,
  IF(AND(AL152&gt;=9, AN152&gt;=8, AP152&gt;=7, AT152&gt;=8), ""Gold Standard"", """"),
  IF(OR(
      AV152&gt;=7.5,
      AND(AL152&gt;=7, AN152&gt;=7, AP152&gt;=6, AT152&gt;=8)
    ), ""BIFL Approved"", """"),
  IF(AN152&gt;=8.5, ""Repair Friendly"", """"),
 "&amp;" IF(OR(AP152=10, REGEXMATCH(AU152, ""Lifetime Guarantee"")), ""Lifetime Warranty"", """"),
  IF(AT152&gt;=8.5, ""Crowd Favorite"", """"),
  IF(AR152&gt;=8, ""Eco Hero"", """"),
  IF(AND(AV152&gt;=10, AL152&gt;=8, AT152&gt;=8), ""Legacy Product"", """")
)"),"")</f>
        <v/>
      </c>
      <c r="CA152" s="29" t="s">
        <v>911</v>
      </c>
      <c r="CB152" s="29" t="s">
        <v>1809</v>
      </c>
      <c r="CC152" s="44" t="s">
        <v>9027</v>
      </c>
      <c r="CD152" s="29" t="s">
        <v>9028</v>
      </c>
      <c r="CE152" s="30">
        <v>10522.0</v>
      </c>
      <c r="CF152" s="29" t="s">
        <v>9029</v>
      </c>
      <c r="CG152" s="31" t="s">
        <v>9030</v>
      </c>
      <c r="CH152" s="30">
        <v>6534.0</v>
      </c>
      <c r="CI152" s="25" t="s">
        <v>9031</v>
      </c>
      <c r="CJ152" s="28"/>
      <c r="CK152" s="28"/>
    </row>
    <row r="153" ht="27.0" customHeight="1">
      <c r="A153" s="86" t="s">
        <v>9032</v>
      </c>
      <c r="B153" s="21" t="s">
        <v>9033</v>
      </c>
      <c r="C153" s="20" t="s">
        <v>9034</v>
      </c>
      <c r="D153" s="20" t="s">
        <v>9035</v>
      </c>
      <c r="E153" s="21" t="s">
        <v>9036</v>
      </c>
      <c r="F153" s="22" t="s">
        <v>90</v>
      </c>
      <c r="G153" s="22" t="s">
        <v>91</v>
      </c>
      <c r="H153" s="22" t="s">
        <v>92</v>
      </c>
      <c r="I153" s="28"/>
      <c r="J153" s="23"/>
      <c r="K153" s="20" t="s">
        <v>9037</v>
      </c>
      <c r="L153" s="25" t="s">
        <v>9038</v>
      </c>
      <c r="M153" s="25" t="s">
        <v>9039</v>
      </c>
      <c r="N153" s="25" t="s">
        <v>9040</v>
      </c>
      <c r="O153" s="25" t="s">
        <v>9041</v>
      </c>
      <c r="P153" s="25" t="s">
        <v>9042</v>
      </c>
      <c r="Q153" s="25" t="s">
        <v>9043</v>
      </c>
      <c r="R153" s="25" t="s">
        <v>9044</v>
      </c>
      <c r="S153" s="29" t="s">
        <v>9045</v>
      </c>
      <c r="T153" s="22">
        <v>341.0</v>
      </c>
      <c r="U153" s="28"/>
      <c r="V153" s="29">
        <v>4.6</v>
      </c>
      <c r="W153" s="30">
        <v>1101.0</v>
      </c>
      <c r="X153" s="28"/>
      <c r="Y153" s="29" t="s">
        <v>165</v>
      </c>
      <c r="Z153" s="30" t="b">
        <v>0</v>
      </c>
      <c r="AA153" s="29" t="s">
        <v>9046</v>
      </c>
      <c r="AB153" s="29" t="s">
        <v>9047</v>
      </c>
      <c r="AC153" s="29" t="s">
        <v>9048</v>
      </c>
      <c r="AD153" s="29" t="s">
        <v>9049</v>
      </c>
      <c r="AE153" s="29" t="s">
        <v>9050</v>
      </c>
      <c r="AF153" s="28"/>
      <c r="AG153" s="29" t="s">
        <v>9051</v>
      </c>
      <c r="AH153" s="29" t="s">
        <v>9052</v>
      </c>
      <c r="AI153" s="28"/>
      <c r="AJ153" s="28"/>
      <c r="AK153" s="55"/>
      <c r="AL153" s="32">
        <v>8.5</v>
      </c>
      <c r="AM153" s="22" t="s">
        <v>9053</v>
      </c>
      <c r="AN153" s="32">
        <v>9.0</v>
      </c>
      <c r="AO153" s="29" t="s">
        <v>9054</v>
      </c>
      <c r="AP153" s="51">
        <v>8.0</v>
      </c>
      <c r="AQ153" s="22" t="s">
        <v>9055</v>
      </c>
      <c r="AR153" s="51">
        <v>5.0</v>
      </c>
      <c r="AS153" s="29" t="s">
        <v>9056</v>
      </c>
      <c r="AT153" s="51">
        <v>6.5</v>
      </c>
      <c r="AU153" s="22" t="s">
        <v>9057</v>
      </c>
      <c r="AV153" s="34">
        <f t="shared" si="1"/>
        <v>8</v>
      </c>
      <c r="AW153" s="43" t="s">
        <v>9058</v>
      </c>
      <c r="AX153" s="22" t="s">
        <v>9059</v>
      </c>
      <c r="AY153" s="29" t="s">
        <v>9060</v>
      </c>
      <c r="AZ153" s="29" t="s">
        <v>9061</v>
      </c>
      <c r="BA153" s="29" t="s">
        <v>9062</v>
      </c>
      <c r="BB153" s="29" t="s">
        <v>9063</v>
      </c>
      <c r="BC153" s="29" t="s">
        <v>9064</v>
      </c>
      <c r="BD153" s="29" t="s">
        <v>9065</v>
      </c>
      <c r="BE153" s="29" t="s">
        <v>9066</v>
      </c>
      <c r="BF153" s="29" t="s">
        <v>9067</v>
      </c>
      <c r="BG153" s="29" t="s">
        <v>9068</v>
      </c>
      <c r="BH153" s="29" t="s">
        <v>9069</v>
      </c>
      <c r="BI153" s="29" t="s">
        <v>9070</v>
      </c>
      <c r="BJ153" s="29" t="s">
        <v>9071</v>
      </c>
      <c r="BK153" s="29" t="s">
        <v>9072</v>
      </c>
      <c r="BL153" s="29" t="s">
        <v>9073</v>
      </c>
      <c r="BM153" s="29" t="s">
        <v>9074</v>
      </c>
      <c r="BN153" s="29" t="s">
        <v>9075</v>
      </c>
      <c r="BO153" s="29" t="s">
        <v>9076</v>
      </c>
      <c r="BP153" s="29" t="s">
        <v>9077</v>
      </c>
      <c r="BQ153" s="29" t="s">
        <v>9078</v>
      </c>
      <c r="BR153" s="29" t="s">
        <v>9079</v>
      </c>
      <c r="BS153" s="29" t="s">
        <v>9080</v>
      </c>
      <c r="BT153" s="29" t="s">
        <v>9081</v>
      </c>
      <c r="BU153" s="29" t="s">
        <v>9082</v>
      </c>
      <c r="BV153" s="29" t="s">
        <v>9083</v>
      </c>
      <c r="BW153" s="29" t="s">
        <v>9084</v>
      </c>
      <c r="BX153" s="71" t="s">
        <v>969</v>
      </c>
      <c r="BY153" s="72"/>
      <c r="BZ153" s="29" t="str">
        <f>IFERROR(__xludf.DUMMYFUNCTION("TEXTJOIN("", "", TRUE,
  IF(AND(AL153&gt;=9, AN153&gt;=8, AP153&gt;=7, AT153&gt;=8), ""Gold Standard"", """"),
  IF(OR(
      AV153&gt;=7.5,
      AND(AL153&gt;=7, AN153&gt;=7, AP153&gt;=6, AT153&gt;=8)
    ), ""BIFL Approved"", """"),
  IF(AN153&gt;=8.5, ""Repair Friendly"", """"),
 "&amp;" IF(OR(AP153=10, REGEXMATCH(AU153, ""Lifetime Guarantee"")), ""Lifetime Warranty"", """"),
  IF(AT153&gt;=8.5, ""Crowd Favorite"", """"),
  IF(AR153&gt;=8, ""Eco Hero"", """"),
  IF(AND(AV153&gt;=10, AL153&gt;=8, AT153&gt;=8), ""Legacy Product"", """")
)"),"BIFL Approved, Repair Friendly")</f>
        <v>BIFL Approved, Repair Friendly</v>
      </c>
      <c r="CA153" s="29" t="s">
        <v>911</v>
      </c>
      <c r="CB153" s="29" t="s">
        <v>1926</v>
      </c>
      <c r="CC153" s="44" t="s">
        <v>9085</v>
      </c>
      <c r="CD153" s="29" t="s">
        <v>9086</v>
      </c>
      <c r="CE153" s="30">
        <v>1101.0</v>
      </c>
      <c r="CF153" s="29" t="s">
        <v>9087</v>
      </c>
      <c r="CG153" s="31" t="s">
        <v>9088</v>
      </c>
      <c r="CH153" s="28"/>
      <c r="CI153" s="28"/>
      <c r="CJ153" s="28"/>
      <c r="CK153" s="28"/>
    </row>
    <row r="154" ht="27.0" customHeight="1">
      <c r="A154" s="86" t="s">
        <v>9032</v>
      </c>
      <c r="B154" s="48" t="s">
        <v>9089</v>
      </c>
      <c r="C154" s="20" t="s">
        <v>9090</v>
      </c>
      <c r="D154" s="20" t="s">
        <v>9091</v>
      </c>
      <c r="E154" s="21" t="s">
        <v>9092</v>
      </c>
      <c r="F154" s="22" t="s">
        <v>90</v>
      </c>
      <c r="G154" s="22" t="s">
        <v>91</v>
      </c>
      <c r="H154" s="22" t="s">
        <v>92</v>
      </c>
      <c r="I154" s="28"/>
      <c r="J154" s="23"/>
      <c r="K154" s="20" t="s">
        <v>9093</v>
      </c>
      <c r="L154" s="25" t="s">
        <v>9094</v>
      </c>
      <c r="M154" s="25" t="s">
        <v>9095</v>
      </c>
      <c r="N154" s="25" t="s">
        <v>9096</v>
      </c>
      <c r="O154" s="25" t="s">
        <v>9097</v>
      </c>
      <c r="P154" s="25" t="s">
        <v>9098</v>
      </c>
      <c r="Q154" s="25" t="s">
        <v>9099</v>
      </c>
      <c r="R154" s="25" t="s">
        <v>9100</v>
      </c>
      <c r="S154" s="29" t="s">
        <v>9101</v>
      </c>
      <c r="T154" s="22">
        <v>125.0</v>
      </c>
      <c r="U154" s="28"/>
      <c r="V154" s="29">
        <v>4.7</v>
      </c>
      <c r="W154" s="30">
        <v>607.0</v>
      </c>
      <c r="X154" s="29" t="s">
        <v>691</v>
      </c>
      <c r="Y154" s="29" t="s">
        <v>165</v>
      </c>
      <c r="Z154" s="30" t="b">
        <v>0</v>
      </c>
      <c r="AA154" s="29" t="s">
        <v>9102</v>
      </c>
      <c r="AB154" s="29" t="s">
        <v>9103</v>
      </c>
      <c r="AC154" s="29" t="s">
        <v>9104</v>
      </c>
      <c r="AD154" s="29" t="s">
        <v>9049</v>
      </c>
      <c r="AE154" s="28"/>
      <c r="AF154" s="28"/>
      <c r="AG154" s="29" t="s">
        <v>9105</v>
      </c>
      <c r="AH154" s="29" t="s">
        <v>9106</v>
      </c>
      <c r="AI154" s="29" t="s">
        <v>9107</v>
      </c>
      <c r="AJ154" s="28"/>
      <c r="AK154" s="55"/>
      <c r="AL154" s="32">
        <v>8.5</v>
      </c>
      <c r="AM154" s="29" t="s">
        <v>9108</v>
      </c>
      <c r="AN154" s="32">
        <v>8.0</v>
      </c>
      <c r="AO154" s="29" t="s">
        <v>9109</v>
      </c>
      <c r="AP154" s="51">
        <v>8.5</v>
      </c>
      <c r="AQ154" s="22" t="s">
        <v>9110</v>
      </c>
      <c r="AR154" s="51">
        <v>5.0</v>
      </c>
      <c r="AS154" s="29" t="s">
        <v>9111</v>
      </c>
      <c r="AT154" s="51">
        <v>7.5</v>
      </c>
      <c r="AU154" s="29" t="s">
        <v>9112</v>
      </c>
      <c r="AV154" s="34">
        <f t="shared" si="1"/>
        <v>8</v>
      </c>
      <c r="AW154" s="43" t="s">
        <v>9113</v>
      </c>
      <c r="AX154" s="22" t="s">
        <v>9114</v>
      </c>
      <c r="AY154" s="29" t="s">
        <v>9115</v>
      </c>
      <c r="AZ154" s="29" t="s">
        <v>9116</v>
      </c>
      <c r="BA154" s="29" t="s">
        <v>9117</v>
      </c>
      <c r="BB154" s="29" t="s">
        <v>9118</v>
      </c>
      <c r="BC154" s="29" t="s">
        <v>9119</v>
      </c>
      <c r="BD154" s="29" t="s">
        <v>9120</v>
      </c>
      <c r="BE154" s="29" t="s">
        <v>9121</v>
      </c>
      <c r="BF154" s="29" t="s">
        <v>9122</v>
      </c>
      <c r="BG154" s="29" t="s">
        <v>9123</v>
      </c>
      <c r="BH154" s="29" t="s">
        <v>9124</v>
      </c>
      <c r="BI154" s="29" t="s">
        <v>9125</v>
      </c>
      <c r="BJ154" s="29" t="s">
        <v>9126</v>
      </c>
      <c r="BK154" s="29" t="s">
        <v>9127</v>
      </c>
      <c r="BL154" s="29" t="s">
        <v>9128</v>
      </c>
      <c r="BM154" s="29" t="s">
        <v>9129</v>
      </c>
      <c r="BN154" s="29" t="s">
        <v>9130</v>
      </c>
      <c r="BO154" s="29" t="s">
        <v>9131</v>
      </c>
      <c r="BP154" s="29" t="s">
        <v>9132</v>
      </c>
      <c r="BQ154" s="29" t="s">
        <v>9133</v>
      </c>
      <c r="BR154" s="29" t="s">
        <v>9134</v>
      </c>
      <c r="BS154" s="29" t="s">
        <v>9135</v>
      </c>
      <c r="BT154" s="29" t="s">
        <v>9136</v>
      </c>
      <c r="BU154" s="29" t="s">
        <v>9137</v>
      </c>
      <c r="BV154" s="29" t="s">
        <v>9138</v>
      </c>
      <c r="BW154" s="29" t="s">
        <v>9139</v>
      </c>
      <c r="BX154" s="71" t="s">
        <v>8434</v>
      </c>
      <c r="BY154" s="72" t="s">
        <v>9140</v>
      </c>
      <c r="BZ154" s="29" t="str">
        <f>IFERROR(__xludf.DUMMYFUNCTION("TEXTJOIN("", "", TRUE,
  IF(AND(AL154&gt;=9, AN154&gt;=8, AP154&gt;=7, AT154&gt;=8), ""Gold Standard"", """"),
  IF(OR(
      AV154&gt;=7.5,
      AND(AL154&gt;=7, AN154&gt;=7, AP154&gt;=6, AT154&gt;=8)
    ), ""BIFL Approved"", """"),
  IF(AN154&gt;=8.5, ""Repair Friendly"", """"),
 "&amp;" IF(OR(AP154=10, REGEXMATCH(AU154, ""Lifetime Guarantee"")), ""Lifetime Warranty"", """"),
  IF(AT154&gt;=8.5, ""Crowd Favorite"", """"),
  IF(AR154&gt;=8, ""Eco Hero"", """"),
  IF(AND(AV154&gt;=10, AL154&gt;=8, AT154&gt;=8), ""Legacy Product"", """")
)"),"BIFL Approved")</f>
        <v>BIFL Approved</v>
      </c>
      <c r="CA154" s="29" t="s">
        <v>911</v>
      </c>
      <c r="CB154" s="29" t="s">
        <v>1926</v>
      </c>
      <c r="CC154" s="44" t="s">
        <v>9141</v>
      </c>
      <c r="CD154" s="29" t="s">
        <v>9142</v>
      </c>
      <c r="CE154" s="30">
        <v>607.0</v>
      </c>
      <c r="CF154" s="29" t="s">
        <v>9143</v>
      </c>
      <c r="CG154" s="31" t="s">
        <v>9144</v>
      </c>
      <c r="CH154" s="28"/>
      <c r="CI154" s="28"/>
      <c r="CJ154" s="28"/>
      <c r="CK154" s="28"/>
    </row>
    <row r="155" ht="27.0" customHeight="1">
      <c r="A155" s="86" t="s">
        <v>9145</v>
      </c>
      <c r="B155" s="21" t="s">
        <v>9146</v>
      </c>
      <c r="C155" s="20" t="s">
        <v>9147</v>
      </c>
      <c r="D155" s="20" t="s">
        <v>9148</v>
      </c>
      <c r="E155" s="21" t="s">
        <v>9149</v>
      </c>
      <c r="F155" s="22" t="s">
        <v>90</v>
      </c>
      <c r="G155" s="22" t="s">
        <v>91</v>
      </c>
      <c r="H155" s="22" t="s">
        <v>92</v>
      </c>
      <c r="I155" s="28"/>
      <c r="J155" s="23"/>
      <c r="K155" s="20" t="s">
        <v>9150</v>
      </c>
      <c r="L155" s="25" t="s">
        <v>9151</v>
      </c>
      <c r="M155" s="25" t="s">
        <v>9152</v>
      </c>
      <c r="N155" s="25" t="s">
        <v>9153</v>
      </c>
      <c r="O155" s="25" t="s">
        <v>9154</v>
      </c>
      <c r="P155" s="25" t="s">
        <v>9155</v>
      </c>
      <c r="Q155" s="25" t="s">
        <v>9156</v>
      </c>
      <c r="R155" s="25" t="s">
        <v>9157</v>
      </c>
      <c r="S155" s="29" t="s">
        <v>9158</v>
      </c>
      <c r="T155" s="41">
        <v>158.4</v>
      </c>
      <c r="U155" s="28"/>
      <c r="V155" s="29">
        <v>4.7</v>
      </c>
      <c r="W155" s="30">
        <v>458.0</v>
      </c>
      <c r="X155" s="29" t="s">
        <v>1406</v>
      </c>
      <c r="Y155" s="29" t="s">
        <v>5680</v>
      </c>
      <c r="Z155" s="30" t="b">
        <v>0</v>
      </c>
      <c r="AA155" s="29" t="s">
        <v>9159</v>
      </c>
      <c r="AB155" s="29" t="s">
        <v>9160</v>
      </c>
      <c r="AC155" s="29" t="s">
        <v>9161</v>
      </c>
      <c r="AD155" s="29" t="s">
        <v>9162</v>
      </c>
      <c r="AE155" s="29" t="s">
        <v>9163</v>
      </c>
      <c r="AF155" s="28"/>
      <c r="AG155" s="29" t="s">
        <v>9164</v>
      </c>
      <c r="AH155" s="29" t="s">
        <v>9165</v>
      </c>
      <c r="AI155" s="29" t="s">
        <v>9166</v>
      </c>
      <c r="AJ155" s="29" t="s">
        <v>9167</v>
      </c>
      <c r="AK155" s="31" t="s">
        <v>9168</v>
      </c>
      <c r="AL155" s="32">
        <v>8.5</v>
      </c>
      <c r="AM155" s="29" t="s">
        <v>9169</v>
      </c>
      <c r="AN155" s="32">
        <v>8.5</v>
      </c>
      <c r="AO155" s="29" t="s">
        <v>9170</v>
      </c>
      <c r="AP155" s="51">
        <v>6.0</v>
      </c>
      <c r="AQ155" s="22" t="s">
        <v>9171</v>
      </c>
      <c r="AR155" s="51">
        <v>5.0</v>
      </c>
      <c r="AS155" s="29" t="s">
        <v>9172</v>
      </c>
      <c r="AT155" s="51">
        <v>8.0</v>
      </c>
      <c r="AU155" s="29" t="s">
        <v>9173</v>
      </c>
      <c r="AV155" s="34">
        <f t="shared" si="1"/>
        <v>8</v>
      </c>
      <c r="AW155" s="43" t="s">
        <v>9174</v>
      </c>
      <c r="AX155" s="22" t="s">
        <v>9175</v>
      </c>
      <c r="AY155" s="29" t="s">
        <v>9176</v>
      </c>
      <c r="AZ155" s="29" t="s">
        <v>9177</v>
      </c>
      <c r="BA155" s="29" t="s">
        <v>9178</v>
      </c>
      <c r="BB155" s="29" t="s">
        <v>9179</v>
      </c>
      <c r="BC155" s="29" t="s">
        <v>9180</v>
      </c>
      <c r="BD155" s="29" t="s">
        <v>9181</v>
      </c>
      <c r="BE155" s="29" t="s">
        <v>9182</v>
      </c>
      <c r="BF155" s="29" t="s">
        <v>9183</v>
      </c>
      <c r="BG155" s="29" t="s">
        <v>9184</v>
      </c>
      <c r="BH155" s="29" t="s">
        <v>9185</v>
      </c>
      <c r="BI155" s="29" t="s">
        <v>9186</v>
      </c>
      <c r="BJ155" s="29" t="s">
        <v>9187</v>
      </c>
      <c r="BK155" s="29" t="s">
        <v>9188</v>
      </c>
      <c r="BL155" s="29" t="s">
        <v>9189</v>
      </c>
      <c r="BM155" s="29" t="s">
        <v>9190</v>
      </c>
      <c r="BN155" s="29" t="s">
        <v>9191</v>
      </c>
      <c r="BO155" s="29" t="s">
        <v>9192</v>
      </c>
      <c r="BP155" s="29" t="s">
        <v>9193</v>
      </c>
      <c r="BQ155" s="29" t="s">
        <v>9194</v>
      </c>
      <c r="BR155" s="29" t="s">
        <v>9195</v>
      </c>
      <c r="BS155" s="29" t="s">
        <v>8255</v>
      </c>
      <c r="BT155" s="29" t="s">
        <v>9196</v>
      </c>
      <c r="BU155" s="29" t="s">
        <v>9197</v>
      </c>
      <c r="BV155" s="29" t="s">
        <v>9198</v>
      </c>
      <c r="BW155" s="29" t="s">
        <v>9199</v>
      </c>
      <c r="BX155" s="71" t="s">
        <v>331</v>
      </c>
      <c r="BY155" s="72" t="s">
        <v>9200</v>
      </c>
      <c r="BZ155" s="29" t="str">
        <f>IFERROR(__xludf.DUMMYFUNCTION("TEXTJOIN("", "", TRUE,
  IF(AND(AL155&gt;=9, AN155&gt;=8, AP155&gt;=7, AT155&gt;=8), ""Gold Standard"", """"),
  IF(OR(
      AV155&gt;=7.5,
      AND(AL155&gt;=7, AN155&gt;=7, AP155&gt;=6, AT155&gt;=8)
    ), ""BIFL Approved"", """"),
  IF(AN155&gt;=8.5, ""Repair Friendly"", """"),
 "&amp;" IF(OR(AP155=10, REGEXMATCH(AU155, ""Lifetime Guarantee"")), ""Lifetime Warranty"", """"),
  IF(AT155&gt;=8.5, ""Crowd Favorite"", """"),
  IF(AR155&gt;=8, ""Eco Hero"", """"),
  IF(AND(AV155&gt;=10, AL155&gt;=8, AT155&gt;=8), ""Legacy Product"", """")
)"),"BIFL Approved, Repair Friendly")</f>
        <v>BIFL Approved, Repair Friendly</v>
      </c>
      <c r="CA155" s="29" t="s">
        <v>911</v>
      </c>
      <c r="CB155" s="29" t="s">
        <v>9201</v>
      </c>
      <c r="CC155" s="44" t="s">
        <v>9202</v>
      </c>
      <c r="CD155" s="29" t="s">
        <v>9203</v>
      </c>
      <c r="CE155" s="30">
        <v>458.0</v>
      </c>
      <c r="CF155" s="29" t="s">
        <v>9204</v>
      </c>
      <c r="CG155" s="31" t="s">
        <v>9205</v>
      </c>
      <c r="CH155" s="28"/>
      <c r="CI155" s="28"/>
      <c r="CJ155" s="28"/>
      <c r="CK155" s="28"/>
    </row>
    <row r="156" ht="36.0" customHeight="1">
      <c r="A156" s="86" t="s">
        <v>9032</v>
      </c>
      <c r="B156" s="21" t="s">
        <v>9206</v>
      </c>
      <c r="C156" s="20" t="s">
        <v>9207</v>
      </c>
      <c r="D156" s="20" t="s">
        <v>9208</v>
      </c>
      <c r="E156" s="21" t="s">
        <v>9209</v>
      </c>
      <c r="F156" s="22" t="s">
        <v>90</v>
      </c>
      <c r="G156" s="22" t="s">
        <v>91</v>
      </c>
      <c r="H156" s="22" t="s">
        <v>92</v>
      </c>
      <c r="I156" s="28"/>
      <c r="J156" s="23"/>
      <c r="K156" s="20" t="s">
        <v>9210</v>
      </c>
      <c r="L156" s="25" t="s">
        <v>9211</v>
      </c>
      <c r="M156" s="28"/>
      <c r="N156" s="25" t="s">
        <v>9212</v>
      </c>
      <c r="O156" s="25" t="s">
        <v>9041</v>
      </c>
      <c r="P156" s="25" t="s">
        <v>9213</v>
      </c>
      <c r="Q156" s="25" t="s">
        <v>9214</v>
      </c>
      <c r="R156" s="25" t="s">
        <v>9215</v>
      </c>
      <c r="S156" s="29" t="s">
        <v>9216</v>
      </c>
      <c r="T156" s="41">
        <v>26.99</v>
      </c>
      <c r="U156" s="28"/>
      <c r="V156" s="29">
        <v>4.8</v>
      </c>
      <c r="W156" s="30">
        <v>249.0</v>
      </c>
      <c r="X156" s="29" t="s">
        <v>869</v>
      </c>
      <c r="Y156" s="29" t="s">
        <v>165</v>
      </c>
      <c r="Z156" s="30" t="b">
        <v>0</v>
      </c>
      <c r="AA156" s="29" t="s">
        <v>9102</v>
      </c>
      <c r="AB156" s="29" t="s">
        <v>9217</v>
      </c>
      <c r="AC156" s="29" t="s">
        <v>9218</v>
      </c>
      <c r="AD156" s="29" t="s">
        <v>9049</v>
      </c>
      <c r="AE156" s="28"/>
      <c r="AF156" s="28"/>
      <c r="AG156" s="29" t="s">
        <v>9219</v>
      </c>
      <c r="AH156" s="29" t="s">
        <v>9220</v>
      </c>
      <c r="AI156" s="29" t="s">
        <v>9221</v>
      </c>
      <c r="AJ156" s="29" t="s">
        <v>9222</v>
      </c>
      <c r="AK156" s="31" t="s">
        <v>9223</v>
      </c>
      <c r="AL156" s="32">
        <v>8.0</v>
      </c>
      <c r="AM156" s="29" t="s">
        <v>9224</v>
      </c>
      <c r="AN156" s="32">
        <v>9.0</v>
      </c>
      <c r="AO156" s="22" t="s">
        <v>9225</v>
      </c>
      <c r="AP156" s="51">
        <v>9.0</v>
      </c>
      <c r="AQ156" s="22" t="s">
        <v>9226</v>
      </c>
      <c r="AR156" s="51">
        <v>5.5</v>
      </c>
      <c r="AS156" s="29" t="s">
        <v>9227</v>
      </c>
      <c r="AT156" s="51">
        <v>7.5</v>
      </c>
      <c r="AU156" s="29" t="s">
        <v>9228</v>
      </c>
      <c r="AV156" s="34">
        <f t="shared" si="1"/>
        <v>8.5</v>
      </c>
      <c r="AW156" s="43" t="s">
        <v>9229</v>
      </c>
      <c r="AX156" s="22" t="s">
        <v>9230</v>
      </c>
      <c r="AY156" s="29" t="s">
        <v>9231</v>
      </c>
      <c r="AZ156" s="29" t="s">
        <v>9232</v>
      </c>
      <c r="BA156" s="29" t="s">
        <v>9233</v>
      </c>
      <c r="BB156" s="29" t="s">
        <v>9234</v>
      </c>
      <c r="BC156" s="29" t="s">
        <v>9235</v>
      </c>
      <c r="BD156" s="29" t="s">
        <v>9236</v>
      </c>
      <c r="BE156" s="29" t="s">
        <v>9237</v>
      </c>
      <c r="BF156" s="29" t="s">
        <v>9238</v>
      </c>
      <c r="BG156" s="29" t="s">
        <v>9239</v>
      </c>
      <c r="BH156" s="29" t="s">
        <v>9240</v>
      </c>
      <c r="BI156" s="29" t="s">
        <v>9241</v>
      </c>
      <c r="BJ156" s="29" t="s">
        <v>9242</v>
      </c>
      <c r="BK156" s="29" t="s">
        <v>9243</v>
      </c>
      <c r="BL156" s="29" t="s">
        <v>9244</v>
      </c>
      <c r="BM156" s="29" t="s">
        <v>9245</v>
      </c>
      <c r="BN156" s="29" t="s">
        <v>9246</v>
      </c>
      <c r="BO156" s="29" t="s">
        <v>9247</v>
      </c>
      <c r="BP156" s="29" t="s">
        <v>9248</v>
      </c>
      <c r="BQ156" s="29" t="s">
        <v>9249</v>
      </c>
      <c r="BR156" s="29" t="s">
        <v>9250</v>
      </c>
      <c r="BS156" s="29" t="s">
        <v>9251</v>
      </c>
      <c r="BT156" s="29" t="s">
        <v>9252</v>
      </c>
      <c r="BU156" s="29" t="s">
        <v>9253</v>
      </c>
      <c r="BV156" s="29" t="s">
        <v>9254</v>
      </c>
      <c r="BW156" s="29" t="s">
        <v>9255</v>
      </c>
      <c r="BX156" s="71" t="s">
        <v>331</v>
      </c>
      <c r="BY156" s="72" t="s">
        <v>9256</v>
      </c>
      <c r="BZ156" s="29" t="str">
        <f>IFERROR(__xludf.DUMMYFUNCTION("TEXTJOIN("", "", TRUE,
  IF(AND(AL156&gt;=9, AN156&gt;=8, AP156&gt;=7, AT156&gt;=8), ""Gold Standard"", """"),
  IF(OR(
      AV156&gt;=7.5,
      AND(AL156&gt;=7, AN156&gt;=7, AP156&gt;=6, AT156&gt;=8)
    ), ""BIFL Approved"", """"),
  IF(AN156&gt;=8.5, ""Repair Friendly"", """"),
 "&amp;" IF(OR(AP156=10, REGEXMATCH(AU156, ""Lifetime Guarantee"")), ""Lifetime Warranty"", """"),
  IF(AT156&gt;=8.5, ""Crowd Favorite"", """"),
  IF(AR156&gt;=8, ""Eco Hero"", """"),
  IF(AND(AV156&gt;=10, AL156&gt;=8, AT156&gt;=8), ""Legacy Product"", """")
)"),"BIFL Approved, Repair Friendly")</f>
        <v>BIFL Approved, Repair Friendly</v>
      </c>
      <c r="CA156" s="29" t="s">
        <v>911</v>
      </c>
      <c r="CB156" s="29" t="s">
        <v>1926</v>
      </c>
      <c r="CC156" s="44" t="s">
        <v>9257</v>
      </c>
      <c r="CD156" s="29" t="s">
        <v>9258</v>
      </c>
      <c r="CE156" s="30">
        <v>249.0</v>
      </c>
      <c r="CF156" s="29" t="s">
        <v>9259</v>
      </c>
      <c r="CG156" s="31" t="s">
        <v>9260</v>
      </c>
      <c r="CH156" s="28"/>
      <c r="CI156" s="28"/>
      <c r="CJ156" s="28"/>
      <c r="CK156" s="28"/>
    </row>
    <row r="157" ht="27.0" customHeight="1">
      <c r="A157" s="17" t="s">
        <v>9261</v>
      </c>
      <c r="B157" s="21" t="s">
        <v>9262</v>
      </c>
      <c r="C157" s="20" t="s">
        <v>9263</v>
      </c>
      <c r="D157" s="20" t="s">
        <v>9264</v>
      </c>
      <c r="E157" s="21" t="s">
        <v>9265</v>
      </c>
      <c r="F157" s="22" t="s">
        <v>90</v>
      </c>
      <c r="G157" s="22" t="s">
        <v>91</v>
      </c>
      <c r="H157" s="22" t="s">
        <v>92</v>
      </c>
      <c r="I157" s="28"/>
      <c r="J157" s="23"/>
      <c r="K157" s="20" t="s">
        <v>9266</v>
      </c>
      <c r="L157" s="25" t="s">
        <v>9267</v>
      </c>
      <c r="M157" s="28"/>
      <c r="N157" s="25" t="s">
        <v>9268</v>
      </c>
      <c r="O157" s="25" t="s">
        <v>9269</v>
      </c>
      <c r="P157" s="25" t="s">
        <v>9270</v>
      </c>
      <c r="Q157" s="25" t="s">
        <v>9271</v>
      </c>
      <c r="R157" s="25" t="s">
        <v>9272</v>
      </c>
      <c r="S157" s="29" t="s">
        <v>9273</v>
      </c>
      <c r="T157" s="41">
        <v>102.8</v>
      </c>
      <c r="U157" s="42">
        <v>108.0</v>
      </c>
      <c r="V157" s="29">
        <v>4.8</v>
      </c>
      <c r="W157" s="30">
        <v>346.0</v>
      </c>
      <c r="X157" s="29" t="s">
        <v>1406</v>
      </c>
      <c r="Y157" s="29" t="s">
        <v>165</v>
      </c>
      <c r="Z157" s="30" t="b">
        <v>0</v>
      </c>
      <c r="AA157" s="29" t="s">
        <v>9274</v>
      </c>
      <c r="AB157" s="29" t="s">
        <v>9275</v>
      </c>
      <c r="AC157" s="29" t="s">
        <v>9276</v>
      </c>
      <c r="AD157" s="29"/>
      <c r="AE157" s="29"/>
      <c r="AF157" s="28"/>
      <c r="AG157" s="29" t="s">
        <v>9277</v>
      </c>
      <c r="AH157" s="29" t="s">
        <v>9278</v>
      </c>
      <c r="AI157" s="29" t="s">
        <v>9279</v>
      </c>
      <c r="AJ157" s="29" t="s">
        <v>9280</v>
      </c>
      <c r="AK157" s="55"/>
      <c r="AL157" s="32">
        <v>9.0</v>
      </c>
      <c r="AM157" s="29" t="s">
        <v>9281</v>
      </c>
      <c r="AN157" s="32">
        <v>9.0</v>
      </c>
      <c r="AO157" s="29" t="s">
        <v>9282</v>
      </c>
      <c r="AP157" s="51">
        <v>3.0</v>
      </c>
      <c r="AQ157" s="22" t="s">
        <v>9283</v>
      </c>
      <c r="AR157" s="51">
        <v>5.0</v>
      </c>
      <c r="AS157" s="29" t="s">
        <v>9284</v>
      </c>
      <c r="AT157" s="51">
        <v>9.0</v>
      </c>
      <c r="AU157" s="29" t="s">
        <v>9285</v>
      </c>
      <c r="AV157" s="34">
        <f t="shared" si="1"/>
        <v>8</v>
      </c>
      <c r="AW157" s="43" t="s">
        <v>9286</v>
      </c>
      <c r="AX157" s="22" t="s">
        <v>9287</v>
      </c>
      <c r="AY157" s="29" t="s">
        <v>9288</v>
      </c>
      <c r="AZ157" s="29" t="s">
        <v>9289</v>
      </c>
      <c r="BA157" s="29" t="s">
        <v>9290</v>
      </c>
      <c r="BB157" s="29" t="s">
        <v>9291</v>
      </c>
      <c r="BC157" s="29" t="s">
        <v>9292</v>
      </c>
      <c r="BD157" s="29" t="s">
        <v>9293</v>
      </c>
      <c r="BE157" s="29" t="s">
        <v>9294</v>
      </c>
      <c r="BF157" s="29" t="s">
        <v>9295</v>
      </c>
      <c r="BG157" s="29" t="s">
        <v>9296</v>
      </c>
      <c r="BH157" s="29" t="s">
        <v>9297</v>
      </c>
      <c r="BI157" s="29" t="s">
        <v>9298</v>
      </c>
      <c r="BJ157" s="29" t="s">
        <v>9299</v>
      </c>
      <c r="BK157" s="29" t="s">
        <v>9300</v>
      </c>
      <c r="BL157" s="29" t="s">
        <v>9301</v>
      </c>
      <c r="BM157" s="29" t="s">
        <v>9302</v>
      </c>
      <c r="BN157" s="29" t="s">
        <v>9303</v>
      </c>
      <c r="BO157" s="29" t="s">
        <v>9304</v>
      </c>
      <c r="BP157" s="29" t="s">
        <v>9305</v>
      </c>
      <c r="BQ157" s="29" t="s">
        <v>9306</v>
      </c>
      <c r="BR157" s="29" t="s">
        <v>9307</v>
      </c>
      <c r="BS157" s="29" t="s">
        <v>9308</v>
      </c>
      <c r="BT157" s="29" t="s">
        <v>9309</v>
      </c>
      <c r="BU157" s="29" t="s">
        <v>9310</v>
      </c>
      <c r="BV157" s="29" t="s">
        <v>9311</v>
      </c>
      <c r="BW157" s="29" t="s">
        <v>9312</v>
      </c>
      <c r="BX157" s="71" t="s">
        <v>4057</v>
      </c>
      <c r="BY157" s="72" t="s">
        <v>9313</v>
      </c>
      <c r="BZ157" s="29" t="str">
        <f>IFERROR(__xludf.DUMMYFUNCTION("TEXTJOIN("", "", TRUE,
  IF(AND(AL157&gt;=9, AN157&gt;=8, AP157&gt;=7, AT157&gt;=8), ""Gold Standard"", """"),
  IF(OR(
      AV157&gt;=7.5,
      AND(AL157&gt;=7, AN157&gt;=7, AP157&gt;=6, AT157&gt;=8)
    ), ""BIFL Approved"", """"),
  IF(AN157&gt;=8.5, ""Repair Friendly"", """"),
 "&amp;" IF(OR(AP157=10, REGEXMATCH(AU157, ""Lifetime Guarantee"")), ""Lifetime Warranty"", """"),
  IF(AT157&gt;=8.5, ""Crowd Favorite"", """"),
  IF(AR157&gt;=8, ""Eco Hero"", """"),
  IF(AND(AV157&gt;=10, AL157&gt;=8, AT157&gt;=8), ""Legacy Product"", """")
)"),"BIFL Approved, Repair Friendly, Crowd Favorite")</f>
        <v>BIFL Approved, Repair Friendly, Crowd Favorite</v>
      </c>
      <c r="CA157" s="29" t="s">
        <v>911</v>
      </c>
      <c r="CB157" s="29" t="s">
        <v>4284</v>
      </c>
      <c r="CC157" s="44" t="s">
        <v>9314</v>
      </c>
      <c r="CD157" s="29" t="s">
        <v>9315</v>
      </c>
      <c r="CE157" s="30">
        <v>346.0</v>
      </c>
      <c r="CF157" s="29" t="s">
        <v>9316</v>
      </c>
      <c r="CG157" s="31" t="s">
        <v>9317</v>
      </c>
      <c r="CH157" s="28"/>
      <c r="CI157" s="28"/>
      <c r="CJ157" s="28"/>
      <c r="CK157" s="28"/>
    </row>
    <row r="158" ht="27.0" customHeight="1">
      <c r="A158" s="17" t="s">
        <v>9318</v>
      </c>
      <c r="B158" s="21" t="s">
        <v>9319</v>
      </c>
      <c r="C158" s="20" t="s">
        <v>9320</v>
      </c>
      <c r="D158" s="20" t="s">
        <v>9321</v>
      </c>
      <c r="E158" s="21" t="s">
        <v>9322</v>
      </c>
      <c r="F158" s="22" t="s">
        <v>90</v>
      </c>
      <c r="G158" s="22" t="s">
        <v>91</v>
      </c>
      <c r="H158" s="22" t="s">
        <v>92</v>
      </c>
      <c r="I158" s="28"/>
      <c r="J158" s="23"/>
      <c r="K158" s="20" t="s">
        <v>9323</v>
      </c>
      <c r="L158" s="25" t="s">
        <v>9324</v>
      </c>
      <c r="M158" s="28"/>
      <c r="N158" s="25" t="s">
        <v>9325</v>
      </c>
      <c r="O158" s="25" t="s">
        <v>9326</v>
      </c>
      <c r="P158" s="25" t="s">
        <v>9327</v>
      </c>
      <c r="Q158" s="25" t="s">
        <v>9328</v>
      </c>
      <c r="R158" s="25" t="s">
        <v>9329</v>
      </c>
      <c r="S158" s="29" t="s">
        <v>9330</v>
      </c>
      <c r="T158" s="41">
        <v>200.14</v>
      </c>
      <c r="U158" s="28"/>
      <c r="V158" s="29">
        <v>4.6</v>
      </c>
      <c r="W158" s="30">
        <v>1423.0</v>
      </c>
      <c r="X158" s="29" t="s">
        <v>4658</v>
      </c>
      <c r="Y158" s="29" t="s">
        <v>165</v>
      </c>
      <c r="Z158" s="30" t="b">
        <v>0</v>
      </c>
      <c r="AA158" s="29" t="s">
        <v>9331</v>
      </c>
      <c r="AB158" s="29" t="s">
        <v>9332</v>
      </c>
      <c r="AC158" s="29" t="s">
        <v>9333</v>
      </c>
      <c r="AD158" s="29" t="s">
        <v>9334</v>
      </c>
      <c r="AE158" s="29" t="s">
        <v>9335</v>
      </c>
      <c r="AF158" s="28"/>
      <c r="AG158" s="29" t="s">
        <v>9336</v>
      </c>
      <c r="AH158" s="29" t="s">
        <v>9337</v>
      </c>
      <c r="AI158" s="29" t="s">
        <v>9338</v>
      </c>
      <c r="AJ158" s="29" t="s">
        <v>9339</v>
      </c>
      <c r="AK158" s="31" t="s">
        <v>9340</v>
      </c>
      <c r="AL158" s="32">
        <v>8.5</v>
      </c>
      <c r="AM158" s="29" t="s">
        <v>9341</v>
      </c>
      <c r="AN158" s="32">
        <v>5.0</v>
      </c>
      <c r="AO158" s="29" t="s">
        <v>9342</v>
      </c>
      <c r="AP158" s="51">
        <v>6.0</v>
      </c>
      <c r="AQ158" s="29" t="s">
        <v>9343</v>
      </c>
      <c r="AR158" s="51">
        <v>5.0</v>
      </c>
      <c r="AS158" s="29" t="s">
        <v>9344</v>
      </c>
      <c r="AT158" s="51">
        <v>8.0</v>
      </c>
      <c r="AU158" s="29" t="s">
        <v>9345</v>
      </c>
      <c r="AV158" s="34">
        <f t="shared" si="1"/>
        <v>7</v>
      </c>
      <c r="AW158" s="43" t="s">
        <v>9346</v>
      </c>
      <c r="AX158" s="22" t="s">
        <v>9347</v>
      </c>
      <c r="AY158" s="29" t="s">
        <v>9348</v>
      </c>
      <c r="AZ158" s="29" t="s">
        <v>9349</v>
      </c>
      <c r="BA158" s="29" t="s">
        <v>9350</v>
      </c>
      <c r="BB158" s="29" t="s">
        <v>9351</v>
      </c>
      <c r="BC158" s="29" t="s">
        <v>9352</v>
      </c>
      <c r="BD158" s="29" t="s">
        <v>9353</v>
      </c>
      <c r="BE158" s="29" t="s">
        <v>9354</v>
      </c>
      <c r="BF158" s="29" t="s">
        <v>9355</v>
      </c>
      <c r="BG158" s="29" t="s">
        <v>9356</v>
      </c>
      <c r="BH158" s="29" t="s">
        <v>9357</v>
      </c>
      <c r="BI158" s="29" t="s">
        <v>9358</v>
      </c>
      <c r="BJ158" s="29" t="s">
        <v>9359</v>
      </c>
      <c r="BK158" s="29" t="s">
        <v>9360</v>
      </c>
      <c r="BL158" s="29" t="s">
        <v>9361</v>
      </c>
      <c r="BM158" s="29" t="s">
        <v>9362</v>
      </c>
      <c r="BN158" s="29" t="s">
        <v>9363</v>
      </c>
      <c r="BO158" s="29" t="s">
        <v>9364</v>
      </c>
      <c r="BP158" s="29" t="s">
        <v>9365</v>
      </c>
      <c r="BQ158" s="29" t="s">
        <v>9366</v>
      </c>
      <c r="BR158" s="29" t="s">
        <v>9367</v>
      </c>
      <c r="BS158" s="29" t="s">
        <v>9368</v>
      </c>
      <c r="BT158" s="29" t="s">
        <v>9369</v>
      </c>
      <c r="BU158" s="29" t="s">
        <v>9370</v>
      </c>
      <c r="BV158" s="29" t="s">
        <v>9371</v>
      </c>
      <c r="BW158" s="29" t="s">
        <v>9372</v>
      </c>
      <c r="BX158" s="71" t="s">
        <v>144</v>
      </c>
      <c r="BY158" s="72" t="s">
        <v>9373</v>
      </c>
      <c r="BZ158" s="29" t="str">
        <f>IFERROR(__xludf.DUMMYFUNCTION("TEXTJOIN("", "", TRUE,
  IF(AND(AL158&gt;=9, AN158&gt;=8, AP158&gt;=7, AT158&gt;=8), ""Gold Standard"", """"),
  IF(OR(
      AV158&gt;=7.5,
      AND(AL158&gt;=7, AN158&gt;=7, AP158&gt;=6, AT158&gt;=8)
    ), ""BIFL Approved"", """"),
  IF(AN158&gt;=8.5, ""Repair Friendly"", """"),
 "&amp;" IF(OR(AP158=10, REGEXMATCH(AU158, ""Lifetime Guarantee"")), ""Lifetime Warranty"", """"),
  IF(AT158&gt;=8.5, ""Crowd Favorite"", """"),
  IF(AR158&gt;=8, ""Eco Hero"", """"),
  IF(AND(AV158&gt;=10, AL158&gt;=8, AT158&gt;=8), ""Legacy Product"", """")
)"),"")</f>
        <v/>
      </c>
      <c r="CA158" s="29" t="s">
        <v>209</v>
      </c>
      <c r="CB158" s="29" t="s">
        <v>4284</v>
      </c>
      <c r="CC158" s="44" t="s">
        <v>9374</v>
      </c>
      <c r="CD158" s="29" t="s">
        <v>9375</v>
      </c>
      <c r="CE158" s="30">
        <v>1423.0</v>
      </c>
      <c r="CF158" s="29" t="s">
        <v>9376</v>
      </c>
      <c r="CG158" s="31" t="s">
        <v>9377</v>
      </c>
      <c r="CH158" s="28"/>
      <c r="CI158" s="28"/>
      <c r="CJ158" s="28"/>
      <c r="CK158" s="28"/>
    </row>
    <row r="159" ht="27.0" customHeight="1">
      <c r="A159" s="73" t="s">
        <v>9378</v>
      </c>
      <c r="B159" s="21" t="s">
        <v>9379</v>
      </c>
      <c r="C159" s="20" t="s">
        <v>9380</v>
      </c>
      <c r="D159" s="40" t="s">
        <v>9381</v>
      </c>
      <c r="E159" s="21" t="s">
        <v>9382</v>
      </c>
      <c r="F159" s="22" t="s">
        <v>90</v>
      </c>
      <c r="G159" s="22" t="s">
        <v>91</v>
      </c>
      <c r="H159" s="22" t="s">
        <v>92</v>
      </c>
      <c r="I159" s="28"/>
      <c r="J159" s="23"/>
      <c r="K159" s="20" t="s">
        <v>9383</v>
      </c>
      <c r="L159" s="25" t="s">
        <v>9384</v>
      </c>
      <c r="M159" s="28"/>
      <c r="N159" s="25" t="s">
        <v>9385</v>
      </c>
      <c r="O159" s="25" t="s">
        <v>9386</v>
      </c>
      <c r="P159" s="25" t="s">
        <v>9387</v>
      </c>
      <c r="Q159" s="25" t="s">
        <v>9388</v>
      </c>
      <c r="R159" s="25" t="s">
        <v>9389</v>
      </c>
      <c r="S159" s="29" t="s">
        <v>9390</v>
      </c>
      <c r="T159" s="41">
        <v>359.95</v>
      </c>
      <c r="U159" s="42">
        <v>359.95</v>
      </c>
      <c r="V159" s="29">
        <v>4.8</v>
      </c>
      <c r="W159" s="30">
        <v>494.0</v>
      </c>
      <c r="X159" s="29" t="s">
        <v>691</v>
      </c>
      <c r="Y159" s="29" t="s">
        <v>165</v>
      </c>
      <c r="Z159" s="30" t="b">
        <v>0</v>
      </c>
      <c r="AA159" s="29" t="s">
        <v>9391</v>
      </c>
      <c r="AB159" s="29" t="s">
        <v>9392</v>
      </c>
      <c r="AC159" s="29" t="s">
        <v>9393</v>
      </c>
      <c r="AD159" s="28"/>
      <c r="AE159" s="29" t="s">
        <v>9394</v>
      </c>
      <c r="AF159" s="28"/>
      <c r="AG159" s="29" t="s">
        <v>9395</v>
      </c>
      <c r="AH159" s="29" t="s">
        <v>9396</v>
      </c>
      <c r="AI159" s="29" t="s">
        <v>9397</v>
      </c>
      <c r="AJ159" s="29" t="s">
        <v>9398</v>
      </c>
      <c r="AK159" s="31" t="s">
        <v>9399</v>
      </c>
      <c r="AL159" s="32">
        <v>9.5</v>
      </c>
      <c r="AM159" s="29" t="s">
        <v>9400</v>
      </c>
      <c r="AN159" s="32">
        <v>8.5</v>
      </c>
      <c r="AO159" s="29" t="s">
        <v>9401</v>
      </c>
      <c r="AP159" s="51">
        <v>9.0</v>
      </c>
      <c r="AQ159" s="22" t="s">
        <v>9402</v>
      </c>
      <c r="AR159" s="51">
        <v>5.0</v>
      </c>
      <c r="AS159" s="29" t="s">
        <v>9403</v>
      </c>
      <c r="AT159" s="51">
        <v>8.5</v>
      </c>
      <c r="AU159" s="29" t="s">
        <v>9404</v>
      </c>
      <c r="AV159" s="34">
        <f t="shared" si="1"/>
        <v>9</v>
      </c>
      <c r="AW159" s="43" t="s">
        <v>9405</v>
      </c>
      <c r="AX159" s="22" t="s">
        <v>9406</v>
      </c>
      <c r="AY159" s="29" t="s">
        <v>9407</v>
      </c>
      <c r="AZ159" s="29" t="s">
        <v>9408</v>
      </c>
      <c r="BA159" s="29" t="s">
        <v>9409</v>
      </c>
      <c r="BB159" s="29" t="s">
        <v>9410</v>
      </c>
      <c r="BC159" s="29" t="s">
        <v>9411</v>
      </c>
      <c r="BD159" s="29" t="s">
        <v>9412</v>
      </c>
      <c r="BE159" s="29" t="s">
        <v>9413</v>
      </c>
      <c r="BF159" s="29" t="s">
        <v>9414</v>
      </c>
      <c r="BG159" s="29" t="s">
        <v>9415</v>
      </c>
      <c r="BH159" s="29" t="s">
        <v>9416</v>
      </c>
      <c r="BI159" s="29" t="s">
        <v>9417</v>
      </c>
      <c r="BJ159" s="29" t="s">
        <v>9418</v>
      </c>
      <c r="BK159" s="29" t="s">
        <v>9419</v>
      </c>
      <c r="BL159" s="29" t="s">
        <v>9420</v>
      </c>
      <c r="BM159" s="29" t="s">
        <v>9421</v>
      </c>
      <c r="BN159" s="29" t="s">
        <v>9422</v>
      </c>
      <c r="BO159" s="29" t="s">
        <v>9423</v>
      </c>
      <c r="BP159" s="29" t="s">
        <v>9424</v>
      </c>
      <c r="BQ159" s="29" t="s">
        <v>9425</v>
      </c>
      <c r="BR159" s="29" t="s">
        <v>9426</v>
      </c>
      <c r="BS159" s="29" t="s">
        <v>9427</v>
      </c>
      <c r="BT159" s="29" t="s">
        <v>9428</v>
      </c>
      <c r="BU159" s="29" t="s">
        <v>9429</v>
      </c>
      <c r="BV159" s="29" t="s">
        <v>9254</v>
      </c>
      <c r="BW159" s="29" t="s">
        <v>9430</v>
      </c>
      <c r="BX159" s="71" t="s">
        <v>144</v>
      </c>
      <c r="BY159" s="72" t="s">
        <v>9431</v>
      </c>
      <c r="BZ159" s="29" t="str">
        <f>IFERROR(__xludf.DUMMYFUNCTION("TEXTJOIN("", "", TRUE,
  IF(AND(AL159&gt;=9, AN159&gt;=8, AP159&gt;=7, AT159&gt;=8), ""Gold Standard"", """"),
  IF(OR(
      AV159&gt;=7.5,
      AND(AL159&gt;=7, AN159&gt;=7, AP159&gt;=6, AT159&gt;=8)
    ), ""BIFL Approved"", """"),
  IF(AN159&gt;=8.5, ""Repair Friendly"", """"),
 "&amp;" IF(OR(AP159=10, REGEXMATCH(AU159, ""Lifetime Guarantee"")), ""Lifetime Warranty"", """"),
  IF(AT159&gt;=8.5, ""Crowd Favorite"", """"),
  IF(AR159&gt;=8, ""Eco Hero"", """"),
  IF(AND(AV159&gt;=10, AL159&gt;=8, AT159&gt;=8), ""Legacy Product"", """")
)"),"Gold Standard, BIFL Approved, Repair Friendly, Crowd Favorite")</f>
        <v>Gold Standard, BIFL Approved, Repair Friendly, Crowd Favorite</v>
      </c>
      <c r="CA159" s="29" t="s">
        <v>971</v>
      </c>
      <c r="CB159" s="29" t="s">
        <v>972</v>
      </c>
      <c r="CC159" s="44" t="s">
        <v>9432</v>
      </c>
      <c r="CD159" s="29" t="s">
        <v>9433</v>
      </c>
      <c r="CE159" s="30">
        <v>494.0</v>
      </c>
      <c r="CF159" s="29" t="s">
        <v>9434</v>
      </c>
      <c r="CG159" s="31" t="s">
        <v>9435</v>
      </c>
      <c r="CH159" s="28"/>
      <c r="CI159" s="28"/>
      <c r="CJ159" s="28"/>
      <c r="CK159" s="28"/>
    </row>
    <row r="160" ht="27.0" customHeight="1">
      <c r="A160" s="73" t="s">
        <v>9436</v>
      </c>
      <c r="B160" s="21" t="s">
        <v>9437</v>
      </c>
      <c r="C160" s="20" t="s">
        <v>9438</v>
      </c>
      <c r="D160" s="20" t="s">
        <v>9439</v>
      </c>
      <c r="E160" s="21" t="s">
        <v>9440</v>
      </c>
      <c r="F160" s="22" t="s">
        <v>90</v>
      </c>
      <c r="G160" s="22" t="s">
        <v>91</v>
      </c>
      <c r="H160" s="22" t="s">
        <v>92</v>
      </c>
      <c r="I160" s="28"/>
      <c r="J160" s="23"/>
      <c r="K160" s="20" t="s">
        <v>9441</v>
      </c>
      <c r="L160" s="25" t="s">
        <v>9442</v>
      </c>
      <c r="M160" s="28"/>
      <c r="N160" s="25" t="s">
        <v>9443</v>
      </c>
      <c r="O160" s="25" t="s">
        <v>9444</v>
      </c>
      <c r="P160" s="25" t="s">
        <v>9445</v>
      </c>
      <c r="Q160" s="25" t="s">
        <v>9446</v>
      </c>
      <c r="R160" s="25" t="s">
        <v>9447</v>
      </c>
      <c r="S160" s="29" t="s">
        <v>9448</v>
      </c>
      <c r="T160" s="41">
        <v>479.0</v>
      </c>
      <c r="U160" s="42">
        <v>579.0</v>
      </c>
      <c r="V160" s="29">
        <v>4.5</v>
      </c>
      <c r="W160" s="30">
        <v>280.0</v>
      </c>
      <c r="X160" s="29" t="s">
        <v>1526</v>
      </c>
      <c r="Y160" s="29" t="s">
        <v>165</v>
      </c>
      <c r="Z160" s="30" t="b">
        <v>0</v>
      </c>
      <c r="AA160" s="29" t="s">
        <v>9449</v>
      </c>
      <c r="AB160" s="29" t="s">
        <v>9450</v>
      </c>
      <c r="AC160" s="29" t="s">
        <v>9451</v>
      </c>
      <c r="AD160" s="28"/>
      <c r="AE160" s="29" t="s">
        <v>9452</v>
      </c>
      <c r="AF160" s="28"/>
      <c r="AG160" s="29" t="s">
        <v>9453</v>
      </c>
      <c r="AH160" s="29" t="s">
        <v>9454</v>
      </c>
      <c r="AI160" s="29" t="s">
        <v>9455</v>
      </c>
      <c r="AJ160" s="29" t="s">
        <v>9456</v>
      </c>
      <c r="AK160" s="31" t="s">
        <v>9457</v>
      </c>
      <c r="AL160" s="32">
        <v>8.5</v>
      </c>
      <c r="AM160" s="29" t="s">
        <v>9458</v>
      </c>
      <c r="AN160" s="32">
        <v>9.0</v>
      </c>
      <c r="AO160" s="29" t="s">
        <v>9459</v>
      </c>
      <c r="AP160" s="51">
        <v>8.5</v>
      </c>
      <c r="AQ160" s="22" t="s">
        <v>9460</v>
      </c>
      <c r="AR160" s="51">
        <v>5.0</v>
      </c>
      <c r="AS160" s="29" t="s">
        <v>9461</v>
      </c>
      <c r="AT160" s="51">
        <v>9.0</v>
      </c>
      <c r="AU160" s="29" t="s">
        <v>9462</v>
      </c>
      <c r="AV160" s="34">
        <f t="shared" si="1"/>
        <v>9</v>
      </c>
      <c r="AW160" s="43" t="s">
        <v>9463</v>
      </c>
      <c r="AX160" s="22" t="s">
        <v>9464</v>
      </c>
      <c r="AY160" s="29" t="s">
        <v>9465</v>
      </c>
      <c r="AZ160" s="29" t="s">
        <v>9466</v>
      </c>
      <c r="BA160" s="29" t="s">
        <v>9467</v>
      </c>
      <c r="BB160" s="29" t="s">
        <v>9468</v>
      </c>
      <c r="BC160" s="29" t="s">
        <v>9469</v>
      </c>
      <c r="BD160" s="29" t="s">
        <v>9470</v>
      </c>
      <c r="BE160" s="29" t="s">
        <v>9471</v>
      </c>
      <c r="BF160" s="29" t="s">
        <v>9472</v>
      </c>
      <c r="BG160" s="29" t="s">
        <v>9473</v>
      </c>
      <c r="BH160" s="29" t="s">
        <v>9474</v>
      </c>
      <c r="BI160" s="29" t="s">
        <v>9475</v>
      </c>
      <c r="BJ160" s="29" t="s">
        <v>9476</v>
      </c>
      <c r="BK160" s="29" t="s">
        <v>9477</v>
      </c>
      <c r="BL160" s="29" t="s">
        <v>9478</v>
      </c>
      <c r="BM160" s="29" t="s">
        <v>9479</v>
      </c>
      <c r="BN160" s="29" t="s">
        <v>9480</v>
      </c>
      <c r="BO160" s="29" t="s">
        <v>9481</v>
      </c>
      <c r="BP160" s="29" t="s">
        <v>9482</v>
      </c>
      <c r="BQ160" s="29" t="s">
        <v>9483</v>
      </c>
      <c r="BR160" s="29" t="s">
        <v>9484</v>
      </c>
      <c r="BS160" s="29" t="s">
        <v>9485</v>
      </c>
      <c r="BT160" s="29" t="s">
        <v>9486</v>
      </c>
      <c r="BU160" s="29" t="s">
        <v>9487</v>
      </c>
      <c r="BV160" s="29" t="s">
        <v>908</v>
      </c>
      <c r="BW160" s="29" t="s">
        <v>9488</v>
      </c>
      <c r="BX160" s="71" t="s">
        <v>331</v>
      </c>
      <c r="BY160" s="72" t="s">
        <v>9489</v>
      </c>
      <c r="BZ160" s="29" t="str">
        <f>IFERROR(__xludf.DUMMYFUNCTION("TEXTJOIN("", "", TRUE,
  IF(AND(AL160&gt;=9, AN160&gt;=8, AP160&gt;=7, AT160&gt;=8), ""Gold Standard"", """"),
  IF(OR(
      AV160&gt;=7.5,
      AND(AL160&gt;=7, AN160&gt;=7, AP160&gt;=6, AT160&gt;=8)
    ), ""BIFL Approved"", """"),
  IF(AN160&gt;=8.5, ""Repair Friendly"", """"),
 "&amp;" IF(OR(AP160=10, REGEXMATCH(AU160, ""Lifetime Guarantee"")), ""Lifetime Warranty"", """"),
  IF(AT160&gt;=8.5, ""Crowd Favorite"", """"),
  IF(AR160&gt;=8, ""Eco Hero"", """"),
  IF(AND(AV160&gt;=10, AL160&gt;=8, AT160&gt;=8), ""Legacy Product"", """")
)"),"BIFL Approved, Repair Friendly, Crowd Favorite")</f>
        <v>BIFL Approved, Repair Friendly, Crowd Favorite</v>
      </c>
      <c r="CA160" s="29" t="s">
        <v>971</v>
      </c>
      <c r="CB160" s="29" t="s">
        <v>972</v>
      </c>
      <c r="CC160" s="44" t="s">
        <v>9490</v>
      </c>
      <c r="CD160" s="29" t="s">
        <v>9491</v>
      </c>
      <c r="CE160" s="30">
        <v>280.0</v>
      </c>
      <c r="CF160" s="29" t="s">
        <v>9492</v>
      </c>
      <c r="CG160" s="31" t="s">
        <v>9493</v>
      </c>
      <c r="CH160" s="28"/>
      <c r="CI160" s="28"/>
      <c r="CJ160" s="28"/>
      <c r="CK160" s="28"/>
    </row>
    <row r="161" ht="27.0" customHeight="1">
      <c r="A161" s="17" t="s">
        <v>6603</v>
      </c>
      <c r="B161" s="21" t="s">
        <v>9494</v>
      </c>
      <c r="C161" s="20" t="s">
        <v>9495</v>
      </c>
      <c r="D161" s="20" t="s">
        <v>9496</v>
      </c>
      <c r="E161" s="21" t="s">
        <v>9497</v>
      </c>
      <c r="F161" s="22" t="s">
        <v>90</v>
      </c>
      <c r="G161" s="22" t="s">
        <v>91</v>
      </c>
      <c r="H161" s="22" t="s">
        <v>92</v>
      </c>
      <c r="I161" s="28"/>
      <c r="J161" s="23"/>
      <c r="K161" s="20" t="s">
        <v>9498</v>
      </c>
      <c r="L161" s="25" t="s">
        <v>9499</v>
      </c>
      <c r="M161" s="28"/>
      <c r="N161" s="25" t="s">
        <v>9500</v>
      </c>
      <c r="O161" s="25" t="s">
        <v>9501</v>
      </c>
      <c r="P161" s="25" t="s">
        <v>9502</v>
      </c>
      <c r="Q161" s="25" t="s">
        <v>9503</v>
      </c>
      <c r="R161" s="25" t="s">
        <v>9504</v>
      </c>
      <c r="S161" s="29" t="s">
        <v>9505</v>
      </c>
      <c r="T161" s="41">
        <v>25.99</v>
      </c>
      <c r="U161" s="28"/>
      <c r="V161" s="29">
        <v>4.6</v>
      </c>
      <c r="W161" s="30">
        <v>46.0</v>
      </c>
      <c r="X161" s="29" t="s">
        <v>350</v>
      </c>
      <c r="Y161" s="29" t="s">
        <v>165</v>
      </c>
      <c r="Z161" s="30" t="b">
        <v>0</v>
      </c>
      <c r="AA161" s="29" t="s">
        <v>9506</v>
      </c>
      <c r="AB161" s="29" t="s">
        <v>9507</v>
      </c>
      <c r="AC161" s="28"/>
      <c r="AD161" s="29" t="s">
        <v>292</v>
      </c>
      <c r="AE161" s="28"/>
      <c r="AF161" s="28"/>
      <c r="AG161" s="29" t="s">
        <v>9508</v>
      </c>
      <c r="AH161" s="29" t="s">
        <v>9509</v>
      </c>
      <c r="AI161" s="29" t="s">
        <v>9510</v>
      </c>
      <c r="AJ161" s="29" t="s">
        <v>9511</v>
      </c>
      <c r="AK161" s="31" t="s">
        <v>9512</v>
      </c>
      <c r="AL161" s="32">
        <v>6.0</v>
      </c>
      <c r="AM161" s="22" t="s">
        <v>9513</v>
      </c>
      <c r="AN161" s="32">
        <v>3.5</v>
      </c>
      <c r="AO161" s="29" t="s">
        <v>9514</v>
      </c>
      <c r="AP161" s="51">
        <v>8.5</v>
      </c>
      <c r="AQ161" s="29" t="s">
        <v>9515</v>
      </c>
      <c r="AR161" s="51">
        <v>5.0</v>
      </c>
      <c r="AS161" s="29" t="s">
        <v>9516</v>
      </c>
      <c r="AT161" s="51">
        <v>7.5</v>
      </c>
      <c r="AU161" s="29" t="s">
        <v>9517</v>
      </c>
      <c r="AV161" s="34">
        <f t="shared" si="1"/>
        <v>6.5</v>
      </c>
      <c r="AW161" s="43" t="s">
        <v>9518</v>
      </c>
      <c r="AX161" s="22" t="s">
        <v>9519</v>
      </c>
      <c r="AY161" s="29" t="s">
        <v>9520</v>
      </c>
      <c r="AZ161" s="29" t="s">
        <v>9521</v>
      </c>
      <c r="BA161" s="29" t="s">
        <v>9522</v>
      </c>
      <c r="BB161" s="29" t="s">
        <v>9523</v>
      </c>
      <c r="BC161" s="29" t="s">
        <v>9524</v>
      </c>
      <c r="BD161" s="29" t="s">
        <v>9525</v>
      </c>
      <c r="BE161" s="29" t="s">
        <v>9526</v>
      </c>
      <c r="BF161" s="29" t="s">
        <v>9527</v>
      </c>
      <c r="BG161" s="29" t="s">
        <v>9528</v>
      </c>
      <c r="BH161" s="29" t="s">
        <v>9529</v>
      </c>
      <c r="BI161" s="29" t="s">
        <v>9530</v>
      </c>
      <c r="BJ161" s="29" t="s">
        <v>9531</v>
      </c>
      <c r="BK161" s="29" t="s">
        <v>9532</v>
      </c>
      <c r="BL161" s="29" t="s">
        <v>9533</v>
      </c>
      <c r="BM161" s="29" t="s">
        <v>9534</v>
      </c>
      <c r="BN161" s="29" t="s">
        <v>9535</v>
      </c>
      <c r="BO161" s="29" t="s">
        <v>9536</v>
      </c>
      <c r="BP161" s="29" t="s">
        <v>9537</v>
      </c>
      <c r="BQ161" s="29" t="s">
        <v>727</v>
      </c>
      <c r="BR161" s="29" t="s">
        <v>9538</v>
      </c>
      <c r="BS161" s="29" t="s">
        <v>9539</v>
      </c>
      <c r="BT161" s="29" t="s">
        <v>9540</v>
      </c>
      <c r="BU161" s="29" t="s">
        <v>9541</v>
      </c>
      <c r="BV161" s="29" t="s">
        <v>3229</v>
      </c>
      <c r="BW161" s="29" t="s">
        <v>9542</v>
      </c>
      <c r="BX161" s="71" t="s">
        <v>3701</v>
      </c>
      <c r="BY161" s="72" t="s">
        <v>9543</v>
      </c>
      <c r="BZ161" s="29" t="str">
        <f>IFERROR(__xludf.DUMMYFUNCTION("TEXTJOIN("", "", TRUE,
  IF(AND(AL161&gt;=9, AN161&gt;=8, AP161&gt;=7, AT161&gt;=8), ""Gold Standard"", """"),
  IF(OR(
      AV161&gt;=7.5,
      AND(AL161&gt;=7, AN161&gt;=7, AP161&gt;=6, AT161&gt;=8)
    ), ""BIFL Approved"", """"),
  IF(AN161&gt;=8.5, ""Repair Friendly"", """"),
 "&amp;" IF(OR(AP161=10, REGEXMATCH(AU161, ""Lifetime Guarantee"")), ""Lifetime Warranty"", """"),
  IF(AT161&gt;=8.5, ""Crowd Favorite"", """"),
  IF(AR161&gt;=8, ""Eco Hero"", """"),
  IF(AND(AV161&gt;=10, AL161&gt;=8, AT161&gt;=8), ""Legacy Product"", """")
)"),"")</f>
        <v/>
      </c>
      <c r="CA161" s="29" t="s">
        <v>209</v>
      </c>
      <c r="CB161" s="29" t="s">
        <v>4284</v>
      </c>
      <c r="CC161" s="44" t="s">
        <v>9544</v>
      </c>
      <c r="CD161" s="29" t="s">
        <v>9545</v>
      </c>
      <c r="CE161" s="30">
        <v>46.0</v>
      </c>
      <c r="CF161" s="29" t="s">
        <v>9546</v>
      </c>
      <c r="CG161" s="31" t="s">
        <v>9547</v>
      </c>
      <c r="CH161" s="28"/>
      <c r="CI161" s="28"/>
      <c r="CJ161" s="28"/>
      <c r="CK161" s="28"/>
    </row>
    <row r="162" ht="27.0" customHeight="1">
      <c r="A162" s="17" t="s">
        <v>9548</v>
      </c>
      <c r="B162" s="21" t="s">
        <v>9549</v>
      </c>
      <c r="C162" s="20" t="s">
        <v>9550</v>
      </c>
      <c r="D162" s="40" t="s">
        <v>9551</v>
      </c>
      <c r="E162" s="21" t="s">
        <v>9552</v>
      </c>
      <c r="F162" s="22" t="s">
        <v>90</v>
      </c>
      <c r="G162" s="22" t="s">
        <v>91</v>
      </c>
      <c r="H162" s="22" t="s">
        <v>92</v>
      </c>
      <c r="I162" s="28"/>
      <c r="J162" s="23"/>
      <c r="K162" s="20" t="s">
        <v>9553</v>
      </c>
      <c r="L162" s="25" t="s">
        <v>9554</v>
      </c>
      <c r="M162" s="28"/>
      <c r="N162" s="25" t="s">
        <v>9555</v>
      </c>
      <c r="O162" s="25" t="s">
        <v>9556</v>
      </c>
      <c r="P162" s="25" t="s">
        <v>9557</v>
      </c>
      <c r="Q162" s="25" t="s">
        <v>9558</v>
      </c>
      <c r="R162" s="25" t="s">
        <v>9559</v>
      </c>
      <c r="S162" s="29" t="s">
        <v>9560</v>
      </c>
      <c r="T162" s="41">
        <v>6.99</v>
      </c>
      <c r="U162" s="28"/>
      <c r="V162" s="29">
        <v>4.6</v>
      </c>
      <c r="W162" s="30">
        <v>15200.0</v>
      </c>
      <c r="X162" s="29" t="s">
        <v>1945</v>
      </c>
      <c r="Y162" s="29" t="s">
        <v>165</v>
      </c>
      <c r="Z162" s="30" t="b">
        <v>0</v>
      </c>
      <c r="AA162" s="29" t="s">
        <v>9561</v>
      </c>
      <c r="AB162" s="29" t="s">
        <v>9562</v>
      </c>
      <c r="AC162" s="29" t="s">
        <v>9563</v>
      </c>
      <c r="AD162" s="29" t="s">
        <v>1348</v>
      </c>
      <c r="AE162" s="29" t="s">
        <v>9564</v>
      </c>
      <c r="AF162" s="28"/>
      <c r="AG162" s="29" t="s">
        <v>9565</v>
      </c>
      <c r="AH162" s="29" t="s">
        <v>9566</v>
      </c>
      <c r="AI162" s="29" t="s">
        <v>9567</v>
      </c>
      <c r="AJ162" s="29" t="s">
        <v>9568</v>
      </c>
      <c r="AK162" s="31" t="s">
        <v>9569</v>
      </c>
      <c r="AL162" s="32">
        <v>7.5</v>
      </c>
      <c r="AM162" s="29" t="s">
        <v>9570</v>
      </c>
      <c r="AN162" s="32">
        <v>5.5</v>
      </c>
      <c r="AO162" s="29" t="s">
        <v>9571</v>
      </c>
      <c r="AP162" s="51">
        <v>8.0</v>
      </c>
      <c r="AQ162" s="29" t="s">
        <v>9572</v>
      </c>
      <c r="AR162" s="51">
        <v>5.0</v>
      </c>
      <c r="AS162" s="29" t="s">
        <v>9573</v>
      </c>
      <c r="AT162" s="51">
        <v>8.5</v>
      </c>
      <c r="AU162" s="29" t="s">
        <v>9574</v>
      </c>
      <c r="AV162" s="34">
        <f t="shared" si="1"/>
        <v>7.5</v>
      </c>
      <c r="AW162" s="43" t="s">
        <v>9575</v>
      </c>
      <c r="AX162" s="22" t="s">
        <v>9576</v>
      </c>
      <c r="AY162" s="29" t="s">
        <v>9577</v>
      </c>
      <c r="AZ162" s="29" t="s">
        <v>9578</v>
      </c>
      <c r="BA162" s="29" t="s">
        <v>9579</v>
      </c>
      <c r="BB162" s="29" t="s">
        <v>9580</v>
      </c>
      <c r="BC162" s="29" t="s">
        <v>9581</v>
      </c>
      <c r="BD162" s="29" t="s">
        <v>9582</v>
      </c>
      <c r="BE162" s="29" t="s">
        <v>9583</v>
      </c>
      <c r="BF162" s="29" t="s">
        <v>9584</v>
      </c>
      <c r="BG162" s="29" t="s">
        <v>9585</v>
      </c>
      <c r="BH162" s="29" t="s">
        <v>9586</v>
      </c>
      <c r="BI162" s="29" t="s">
        <v>9587</v>
      </c>
      <c r="BJ162" s="29" t="s">
        <v>9588</v>
      </c>
      <c r="BK162" s="29" t="s">
        <v>9589</v>
      </c>
      <c r="BL162" s="29" t="s">
        <v>9590</v>
      </c>
      <c r="BM162" s="29" t="s">
        <v>9591</v>
      </c>
      <c r="BN162" s="29" t="s">
        <v>9592</v>
      </c>
      <c r="BO162" s="29" t="s">
        <v>9593</v>
      </c>
      <c r="BP162" s="29" t="s">
        <v>9594</v>
      </c>
      <c r="BQ162" s="29" t="s">
        <v>9595</v>
      </c>
      <c r="BR162" s="29" t="s">
        <v>9596</v>
      </c>
      <c r="BS162" s="29" t="s">
        <v>9597</v>
      </c>
      <c r="BT162" s="29" t="s">
        <v>9598</v>
      </c>
      <c r="BU162" s="29" t="s">
        <v>9599</v>
      </c>
      <c r="BV162" s="29" t="s">
        <v>6360</v>
      </c>
      <c r="BW162" s="29" t="s">
        <v>9600</v>
      </c>
      <c r="BX162" s="71" t="s">
        <v>331</v>
      </c>
      <c r="BY162" s="72" t="s">
        <v>9601</v>
      </c>
      <c r="BZ162" s="29" t="str">
        <f>IFERROR(__xludf.DUMMYFUNCTION("TEXTJOIN("", "", TRUE,
  IF(AND(AL162&gt;=9, AN162&gt;=8, AP162&gt;=7, AT162&gt;=8), ""Gold Standard"", """"),
  IF(OR(
      AV162&gt;=7.5,
      AND(AL162&gt;=7, AN162&gt;=7, AP162&gt;=6, AT162&gt;=8)
    ), ""BIFL Approved"", """"),
  IF(AN162&gt;=8.5, ""Repair Friendly"", """"),
 "&amp;" IF(OR(AP162=10, REGEXMATCH(AU162, ""Lifetime Guarantee"")), ""Lifetime Warranty"", """"),
  IF(AT162&gt;=8.5, ""Crowd Favorite"", """"),
  IF(AR162&gt;=8, ""Eco Hero"", """"),
  IF(AND(AV162&gt;=10, AL162&gt;=8, AT162&gt;=8), ""Legacy Product"", """")
)"),"BIFL Approved, Crowd Favorite")</f>
        <v>BIFL Approved, Crowd Favorite</v>
      </c>
      <c r="CA162" s="29" t="s">
        <v>209</v>
      </c>
      <c r="CB162" s="29" t="s">
        <v>9602</v>
      </c>
      <c r="CC162" s="44" t="s">
        <v>9603</v>
      </c>
      <c r="CD162" s="29" t="s">
        <v>9604</v>
      </c>
      <c r="CE162" s="30">
        <v>15200.0</v>
      </c>
      <c r="CF162" s="29" t="s">
        <v>9605</v>
      </c>
      <c r="CG162" s="31" t="s">
        <v>9606</v>
      </c>
      <c r="CH162" s="28"/>
      <c r="CI162" s="28"/>
      <c r="CJ162" s="28"/>
      <c r="CK162" s="28"/>
    </row>
    <row r="163" ht="27.0" customHeight="1">
      <c r="A163" s="86" t="s">
        <v>1814</v>
      </c>
      <c r="B163" s="21" t="s">
        <v>9607</v>
      </c>
      <c r="C163" s="40" t="s">
        <v>9608</v>
      </c>
      <c r="D163" s="20" t="s">
        <v>9609</v>
      </c>
      <c r="E163" s="21" t="s">
        <v>9610</v>
      </c>
      <c r="F163" s="22" t="s">
        <v>3008</v>
      </c>
      <c r="G163" s="22" t="s">
        <v>91</v>
      </c>
      <c r="H163" s="22" t="s">
        <v>92</v>
      </c>
      <c r="I163" s="28"/>
      <c r="J163" s="23"/>
      <c r="K163" s="20" t="s">
        <v>9611</v>
      </c>
      <c r="L163" s="25" t="s">
        <v>9612</v>
      </c>
      <c r="M163" s="28"/>
      <c r="N163" s="25" t="s">
        <v>9613</v>
      </c>
      <c r="O163" s="28"/>
      <c r="P163" s="25" t="s">
        <v>9614</v>
      </c>
      <c r="Q163" s="25" t="s">
        <v>9615</v>
      </c>
      <c r="R163" s="25" t="s">
        <v>9616</v>
      </c>
      <c r="S163" s="29" t="s">
        <v>9617</v>
      </c>
      <c r="T163" s="22">
        <v>99.0</v>
      </c>
      <c r="U163" s="28"/>
      <c r="V163" s="29">
        <v>4.8</v>
      </c>
      <c r="W163" s="30">
        <v>20952.0</v>
      </c>
      <c r="X163" s="28"/>
      <c r="Y163" s="28"/>
      <c r="Z163" s="30" t="b">
        <v>0</v>
      </c>
      <c r="AA163" s="29" t="s">
        <v>9618</v>
      </c>
      <c r="AB163" s="29" t="s">
        <v>9619</v>
      </c>
      <c r="AC163" s="29" t="s">
        <v>9620</v>
      </c>
      <c r="AD163" s="29" t="s">
        <v>9621</v>
      </c>
      <c r="AE163" s="29" t="s">
        <v>9622</v>
      </c>
      <c r="AF163" s="28"/>
      <c r="AG163" s="29" t="s">
        <v>9623</v>
      </c>
      <c r="AH163" s="29" t="s">
        <v>9624</v>
      </c>
      <c r="AI163" s="29" t="s">
        <v>9625</v>
      </c>
      <c r="AJ163" s="29" t="s">
        <v>9626</v>
      </c>
      <c r="AK163" s="31" t="s">
        <v>9627</v>
      </c>
      <c r="AL163" s="32">
        <v>7.5</v>
      </c>
      <c r="AM163" s="22" t="s">
        <v>9628</v>
      </c>
      <c r="AN163" s="32">
        <v>8.5</v>
      </c>
      <c r="AO163" s="29" t="s">
        <v>9629</v>
      </c>
      <c r="AP163" s="51">
        <v>6.5</v>
      </c>
      <c r="AQ163" s="22" t="s">
        <v>9630</v>
      </c>
      <c r="AR163" s="51">
        <v>5.0</v>
      </c>
      <c r="AS163" s="29" t="s">
        <v>9631</v>
      </c>
      <c r="AT163" s="51">
        <v>7.5</v>
      </c>
      <c r="AU163" s="29" t="s">
        <v>9632</v>
      </c>
      <c r="AV163" s="34">
        <f t="shared" si="1"/>
        <v>7.5</v>
      </c>
      <c r="AW163" s="43" t="s">
        <v>9633</v>
      </c>
      <c r="AX163" s="22" t="s">
        <v>9634</v>
      </c>
      <c r="AY163" s="29" t="s">
        <v>9635</v>
      </c>
      <c r="AZ163" s="29" t="s">
        <v>9636</v>
      </c>
      <c r="BA163" s="29" t="s">
        <v>9637</v>
      </c>
      <c r="BB163" s="29" t="s">
        <v>9638</v>
      </c>
      <c r="BC163" s="29" t="s">
        <v>9639</v>
      </c>
      <c r="BD163" s="29" t="s">
        <v>9640</v>
      </c>
      <c r="BE163" s="29" t="s">
        <v>9641</v>
      </c>
      <c r="BF163" s="29" t="s">
        <v>9642</v>
      </c>
      <c r="BG163" s="29" t="s">
        <v>9643</v>
      </c>
      <c r="BH163" s="29" t="s">
        <v>9644</v>
      </c>
      <c r="BI163" s="29" t="s">
        <v>9645</v>
      </c>
      <c r="BJ163" s="29" t="s">
        <v>9646</v>
      </c>
      <c r="BK163" s="29" t="s">
        <v>9647</v>
      </c>
      <c r="BL163" s="29" t="s">
        <v>9648</v>
      </c>
      <c r="BM163" s="29" t="s">
        <v>9649</v>
      </c>
      <c r="BN163" s="29" t="s">
        <v>9650</v>
      </c>
      <c r="BO163" s="29" t="s">
        <v>9651</v>
      </c>
      <c r="BP163" s="29" t="s">
        <v>9652</v>
      </c>
      <c r="BQ163" s="29" t="s">
        <v>9653</v>
      </c>
      <c r="BR163" s="29" t="s">
        <v>9654</v>
      </c>
      <c r="BS163" s="29" t="s">
        <v>9655</v>
      </c>
      <c r="BT163" s="29" t="s">
        <v>9656</v>
      </c>
      <c r="BU163" s="29" t="s">
        <v>9657</v>
      </c>
      <c r="BV163" s="29" t="s">
        <v>9658</v>
      </c>
      <c r="BW163" s="29" t="s">
        <v>9659</v>
      </c>
      <c r="BX163" s="71" t="s">
        <v>331</v>
      </c>
      <c r="BY163" s="72" t="s">
        <v>9660</v>
      </c>
      <c r="BZ163" s="29" t="str">
        <f>IFERROR(__xludf.DUMMYFUNCTION("TEXTJOIN("", "", TRUE,
  IF(AND(AL163&gt;=9, AN163&gt;=8, AP163&gt;=7, AT163&gt;=8), ""Gold Standard"", """"),
  IF(OR(
      AV163&gt;=7.5,
      AND(AL163&gt;=7, AN163&gt;=7, AP163&gt;=6, AT163&gt;=8)
    ), ""BIFL Approved"", """"),
  IF(AN163&gt;=8.5, ""Repair Friendly"", """"),
 "&amp;" IF(OR(AP163=10, REGEXMATCH(AU163, ""Lifetime Guarantee"")), ""Lifetime Warranty"", """"),
  IF(AT163&gt;=8.5, ""Crowd Favorite"", """"),
  IF(AR163&gt;=8, ""Eco Hero"", """"),
  IF(AND(AV163&gt;=10, AL163&gt;=8, AT163&gt;=8), ""Legacy Product"", """")
)"),"BIFL Approved, Repair Friendly")</f>
        <v>BIFL Approved, Repair Friendly</v>
      </c>
      <c r="CA163" s="29" t="s">
        <v>614</v>
      </c>
      <c r="CB163" s="29" t="s">
        <v>2109</v>
      </c>
      <c r="CC163" s="44" t="s">
        <v>9661</v>
      </c>
      <c r="CD163" s="29" t="s">
        <v>9662</v>
      </c>
      <c r="CE163" s="30">
        <v>20952.0</v>
      </c>
      <c r="CF163" s="29" t="s">
        <v>9663</v>
      </c>
      <c r="CG163" s="31" t="s">
        <v>9664</v>
      </c>
      <c r="CH163" s="28"/>
      <c r="CI163" s="28"/>
      <c r="CJ163" s="28"/>
      <c r="CK163" s="28"/>
    </row>
    <row r="164" ht="27.0" customHeight="1">
      <c r="A164" s="73" t="s">
        <v>2051</v>
      </c>
      <c r="B164" s="21" t="s">
        <v>9665</v>
      </c>
      <c r="C164" s="20" t="s">
        <v>9666</v>
      </c>
      <c r="D164" s="20" t="s">
        <v>9667</v>
      </c>
      <c r="E164" s="21" t="s">
        <v>9668</v>
      </c>
      <c r="F164" s="22" t="s">
        <v>90</v>
      </c>
      <c r="G164" s="22" t="s">
        <v>91</v>
      </c>
      <c r="H164" s="22" t="s">
        <v>92</v>
      </c>
      <c r="I164" s="28"/>
      <c r="J164" s="23"/>
      <c r="K164" s="20" t="s">
        <v>9669</v>
      </c>
      <c r="L164" s="25" t="s">
        <v>9670</v>
      </c>
      <c r="M164" s="28"/>
      <c r="N164" s="25" t="s">
        <v>9671</v>
      </c>
      <c r="O164" s="25" t="s">
        <v>9672</v>
      </c>
      <c r="P164" s="25" t="s">
        <v>9673</v>
      </c>
      <c r="Q164" s="25" t="s">
        <v>9674</v>
      </c>
      <c r="R164" s="25" t="s">
        <v>9675</v>
      </c>
      <c r="S164" s="29" t="s">
        <v>9676</v>
      </c>
      <c r="T164" s="41">
        <v>16.23</v>
      </c>
      <c r="U164" s="42">
        <v>20.95</v>
      </c>
      <c r="V164" s="29">
        <v>4.5</v>
      </c>
      <c r="W164" s="30">
        <v>15229.0</v>
      </c>
      <c r="X164" s="29" t="s">
        <v>164</v>
      </c>
      <c r="Y164" s="29" t="s">
        <v>165</v>
      </c>
      <c r="Z164" s="30" t="b">
        <v>0</v>
      </c>
      <c r="AA164" s="29" t="s">
        <v>2065</v>
      </c>
      <c r="AB164" s="29" t="s">
        <v>9677</v>
      </c>
      <c r="AC164" s="29" t="s">
        <v>9678</v>
      </c>
      <c r="AD164" s="29" t="s">
        <v>4662</v>
      </c>
      <c r="AE164" s="29" t="s">
        <v>9679</v>
      </c>
      <c r="AF164" s="28"/>
      <c r="AG164" s="29" t="s">
        <v>2071</v>
      </c>
      <c r="AH164" s="29" t="s">
        <v>9680</v>
      </c>
      <c r="AI164" s="29" t="s">
        <v>9681</v>
      </c>
      <c r="AJ164" s="29" t="s">
        <v>9682</v>
      </c>
      <c r="AK164" s="31" t="s">
        <v>9683</v>
      </c>
      <c r="AL164" s="32">
        <v>9.0</v>
      </c>
      <c r="AM164" s="29" t="s">
        <v>9684</v>
      </c>
      <c r="AN164" s="32">
        <v>9.5</v>
      </c>
      <c r="AO164" s="29" t="s">
        <v>9685</v>
      </c>
      <c r="AP164" s="51">
        <v>9.0</v>
      </c>
      <c r="AQ164" s="29" t="s">
        <v>9686</v>
      </c>
      <c r="AR164" s="51">
        <v>7.5</v>
      </c>
      <c r="AS164" s="29" t="s">
        <v>9687</v>
      </c>
      <c r="AT164" s="51">
        <v>8.5</v>
      </c>
      <c r="AU164" s="29" t="s">
        <v>9688</v>
      </c>
      <c r="AV164" s="34">
        <f t="shared" si="1"/>
        <v>9</v>
      </c>
      <c r="AW164" s="43" t="s">
        <v>9689</v>
      </c>
      <c r="AX164" s="22" t="s">
        <v>9690</v>
      </c>
      <c r="AY164" s="29" t="s">
        <v>9691</v>
      </c>
      <c r="AZ164" s="29" t="s">
        <v>9692</v>
      </c>
      <c r="BA164" s="29" t="s">
        <v>9693</v>
      </c>
      <c r="BB164" s="29" t="s">
        <v>9694</v>
      </c>
      <c r="BC164" s="29" t="s">
        <v>9695</v>
      </c>
      <c r="BD164" s="29" t="s">
        <v>9696</v>
      </c>
      <c r="BE164" s="29" t="s">
        <v>9697</v>
      </c>
      <c r="BF164" s="29" t="s">
        <v>9698</v>
      </c>
      <c r="BG164" s="29" t="s">
        <v>9699</v>
      </c>
      <c r="BH164" s="29" t="s">
        <v>9700</v>
      </c>
      <c r="BI164" s="29" t="s">
        <v>9701</v>
      </c>
      <c r="BJ164" s="29" t="s">
        <v>9702</v>
      </c>
      <c r="BK164" s="29" t="s">
        <v>9703</v>
      </c>
      <c r="BL164" s="29" t="s">
        <v>9704</v>
      </c>
      <c r="BM164" s="29" t="s">
        <v>9705</v>
      </c>
      <c r="BN164" s="29" t="s">
        <v>9706</v>
      </c>
      <c r="BO164" s="29" t="s">
        <v>8899</v>
      </c>
      <c r="BP164" s="29" t="s">
        <v>9707</v>
      </c>
      <c r="BQ164" s="29" t="s">
        <v>9708</v>
      </c>
      <c r="BR164" s="29" t="s">
        <v>9709</v>
      </c>
      <c r="BS164" s="29" t="s">
        <v>9710</v>
      </c>
      <c r="BT164" s="29" t="s">
        <v>9711</v>
      </c>
      <c r="BU164" s="29" t="s">
        <v>9712</v>
      </c>
      <c r="BV164" s="29" t="s">
        <v>9713</v>
      </c>
      <c r="BW164" s="29" t="s">
        <v>9714</v>
      </c>
      <c r="BX164" s="71" t="s">
        <v>144</v>
      </c>
      <c r="BY164" s="72" t="s">
        <v>9715</v>
      </c>
      <c r="BZ164" s="29" t="str">
        <f>IFERROR(__xludf.DUMMYFUNCTION("TEXTJOIN("", "", TRUE,
  IF(AND(AL164&gt;=9, AN164&gt;=8, AP164&gt;=7, AT164&gt;=8), ""Gold Standard"", """"),
  IF(OR(
      AV164&gt;=7.5,
      AND(AL164&gt;=7, AN164&gt;=7, AP164&gt;=6, AT164&gt;=8)
    ), ""BIFL Approved"", """"),
  IF(AN164&gt;=8.5, ""Repair Friendly"", """"),
 "&amp;" IF(OR(AP164=10, REGEXMATCH(AU164, ""Lifetime Guarantee"")), ""Lifetime Warranty"", """"),
  IF(AT164&gt;=8.5, ""Crowd Favorite"", """"),
  IF(AR164&gt;=8, ""Eco Hero"", """"),
  IF(AND(AV164&gt;=10, AL164&gt;=8, AT164&gt;=8), ""Legacy Product"", """")
)"),"Gold Standard, BIFL Approved, Repair Friendly, Crowd Favorite")</f>
        <v>Gold Standard, BIFL Approved, Repair Friendly, Crowd Favorite</v>
      </c>
      <c r="CA164" s="29" t="s">
        <v>971</v>
      </c>
      <c r="CB164" s="29" t="s">
        <v>1988</v>
      </c>
      <c r="CC164" s="44" t="s">
        <v>9716</v>
      </c>
      <c r="CD164" s="29" t="s">
        <v>9717</v>
      </c>
      <c r="CE164" s="30">
        <v>15229.0</v>
      </c>
      <c r="CF164" s="29" t="s">
        <v>9718</v>
      </c>
      <c r="CG164" s="31" t="s">
        <v>9719</v>
      </c>
      <c r="CH164" s="28"/>
      <c r="CI164" s="28"/>
      <c r="CJ164" s="28"/>
      <c r="CK164" s="28"/>
    </row>
    <row r="165" ht="27.0" customHeight="1">
      <c r="A165" s="73" t="s">
        <v>3940</v>
      </c>
      <c r="B165" s="21" t="s">
        <v>9720</v>
      </c>
      <c r="C165" s="20" t="s">
        <v>9721</v>
      </c>
      <c r="D165" s="20" t="s">
        <v>9722</v>
      </c>
      <c r="E165" s="21" t="s">
        <v>9723</v>
      </c>
      <c r="F165" s="22" t="s">
        <v>90</v>
      </c>
      <c r="G165" s="22" t="s">
        <v>91</v>
      </c>
      <c r="H165" s="22" t="s">
        <v>92</v>
      </c>
      <c r="I165" s="28"/>
      <c r="J165" s="23"/>
      <c r="K165" s="20" t="s">
        <v>9724</v>
      </c>
      <c r="L165" s="25" t="s">
        <v>9725</v>
      </c>
      <c r="M165" s="28"/>
      <c r="N165" s="25" t="s">
        <v>9726</v>
      </c>
      <c r="O165" s="25" t="s">
        <v>9727</v>
      </c>
      <c r="P165" s="25" t="s">
        <v>9728</v>
      </c>
      <c r="Q165" s="25" t="s">
        <v>9729</v>
      </c>
      <c r="R165" s="25" t="s">
        <v>9730</v>
      </c>
      <c r="S165" s="29" t="s">
        <v>9731</v>
      </c>
      <c r="T165" s="41">
        <v>41.99</v>
      </c>
      <c r="U165" s="28"/>
      <c r="V165" s="29">
        <v>4.6</v>
      </c>
      <c r="W165" s="30">
        <v>2714.0</v>
      </c>
      <c r="X165" s="29" t="s">
        <v>164</v>
      </c>
      <c r="Y165" s="29" t="s">
        <v>165</v>
      </c>
      <c r="Z165" s="30" t="b">
        <v>0</v>
      </c>
      <c r="AA165" s="29" t="s">
        <v>9732</v>
      </c>
      <c r="AB165" s="29" t="s">
        <v>9733</v>
      </c>
      <c r="AC165" s="29" t="s">
        <v>9734</v>
      </c>
      <c r="AD165" s="29" t="s">
        <v>1348</v>
      </c>
      <c r="AE165" s="29" t="s">
        <v>9735</v>
      </c>
      <c r="AF165" s="28"/>
      <c r="AG165" s="29" t="s">
        <v>9736</v>
      </c>
      <c r="AH165" s="29" t="s">
        <v>9737</v>
      </c>
      <c r="AI165" s="29" t="s">
        <v>9738</v>
      </c>
      <c r="AJ165" s="29" t="s">
        <v>9739</v>
      </c>
      <c r="AK165" s="31" t="s">
        <v>9740</v>
      </c>
      <c r="AL165" s="32">
        <v>7.0</v>
      </c>
      <c r="AM165" s="29" t="s">
        <v>9741</v>
      </c>
      <c r="AN165" s="32">
        <v>6.5</v>
      </c>
      <c r="AO165" s="29" t="s">
        <v>9742</v>
      </c>
      <c r="AP165" s="51">
        <v>8.5</v>
      </c>
      <c r="AQ165" s="29" t="s">
        <v>9743</v>
      </c>
      <c r="AR165" s="51">
        <v>5.0</v>
      </c>
      <c r="AS165" s="29" t="s">
        <v>9744</v>
      </c>
      <c r="AT165" s="51">
        <v>6.5</v>
      </c>
      <c r="AU165" s="29" t="s">
        <v>9745</v>
      </c>
      <c r="AV165" s="34">
        <f t="shared" si="1"/>
        <v>7</v>
      </c>
      <c r="AW165" s="43" t="s">
        <v>9746</v>
      </c>
      <c r="AX165" s="22" t="s">
        <v>9747</v>
      </c>
      <c r="AY165" s="29" t="s">
        <v>9748</v>
      </c>
      <c r="AZ165" s="29" t="s">
        <v>9749</v>
      </c>
      <c r="BA165" s="29" t="s">
        <v>9750</v>
      </c>
      <c r="BB165" s="29" t="s">
        <v>9751</v>
      </c>
      <c r="BC165" s="29" t="s">
        <v>9752</v>
      </c>
      <c r="BD165" s="29" t="s">
        <v>9753</v>
      </c>
      <c r="BE165" s="29" t="s">
        <v>9754</v>
      </c>
      <c r="BF165" s="29" t="s">
        <v>9755</v>
      </c>
      <c r="BG165" s="29" t="s">
        <v>9756</v>
      </c>
      <c r="BH165" s="29" t="s">
        <v>9757</v>
      </c>
      <c r="BI165" s="29" t="s">
        <v>9758</v>
      </c>
      <c r="BJ165" s="29" t="s">
        <v>9759</v>
      </c>
      <c r="BK165" s="29" t="s">
        <v>9760</v>
      </c>
      <c r="BL165" s="29" t="s">
        <v>9761</v>
      </c>
      <c r="BM165" s="29" t="s">
        <v>9762</v>
      </c>
      <c r="BN165" s="29" t="s">
        <v>9763</v>
      </c>
      <c r="BO165" s="29" t="s">
        <v>9764</v>
      </c>
      <c r="BP165" s="29" t="s">
        <v>9765</v>
      </c>
      <c r="BQ165" s="29" t="s">
        <v>9766</v>
      </c>
      <c r="BR165" s="29" t="s">
        <v>9767</v>
      </c>
      <c r="BS165" s="29" t="s">
        <v>9768</v>
      </c>
      <c r="BT165" s="29" t="s">
        <v>9769</v>
      </c>
      <c r="BU165" s="29" t="s">
        <v>9770</v>
      </c>
      <c r="BV165" s="29" t="s">
        <v>9771</v>
      </c>
      <c r="BW165" s="29" t="s">
        <v>9772</v>
      </c>
      <c r="BX165" s="71" t="s">
        <v>331</v>
      </c>
      <c r="BY165" s="72" t="s">
        <v>9773</v>
      </c>
      <c r="BZ165" s="29" t="str">
        <f>IFERROR(__xludf.DUMMYFUNCTION("TEXTJOIN("", "", TRUE,
  IF(AND(AL165&gt;=9, AN165&gt;=8, AP165&gt;=7, AT165&gt;=8), ""Gold Standard"", """"),
  IF(OR(
      AV165&gt;=7.5,
      AND(AL165&gt;=7, AN165&gt;=7, AP165&gt;=6, AT165&gt;=8)
    ), ""BIFL Approved"", """"),
  IF(AN165&gt;=8.5, ""Repair Friendly"", """"),
 "&amp;" IF(OR(AP165=10, REGEXMATCH(AU165, ""Lifetime Guarantee"")), ""Lifetime Warranty"", """"),
  IF(AT165&gt;=8.5, ""Crowd Favorite"", """"),
  IF(AR165&gt;=8, ""Eco Hero"", """"),
  IF(AND(AV165&gt;=10, AL165&gt;=8, AT165&gt;=8), ""Legacy Product"", """")
)"),"")</f>
        <v/>
      </c>
      <c r="CA165" s="29" t="s">
        <v>911</v>
      </c>
      <c r="CB165" s="29" t="s">
        <v>1926</v>
      </c>
      <c r="CC165" s="44" t="s">
        <v>9774</v>
      </c>
      <c r="CD165" s="29" t="s">
        <v>9775</v>
      </c>
      <c r="CE165" s="30">
        <v>2714.0</v>
      </c>
      <c r="CF165" s="29" t="s">
        <v>9776</v>
      </c>
      <c r="CG165" s="31" t="s">
        <v>9777</v>
      </c>
      <c r="CH165" s="28"/>
      <c r="CI165" s="28"/>
      <c r="CJ165" s="28"/>
      <c r="CK165" s="28"/>
    </row>
    <row r="166" ht="27.0" customHeight="1">
      <c r="A166" s="73" t="s">
        <v>9778</v>
      </c>
      <c r="B166" s="21" t="s">
        <v>9779</v>
      </c>
      <c r="C166" s="20" t="s">
        <v>9780</v>
      </c>
      <c r="D166" s="20" t="s">
        <v>9781</v>
      </c>
      <c r="E166" s="21" t="s">
        <v>9782</v>
      </c>
      <c r="F166" s="22" t="s">
        <v>90</v>
      </c>
      <c r="G166" s="22" t="s">
        <v>91</v>
      </c>
      <c r="H166" s="22" t="s">
        <v>92</v>
      </c>
      <c r="I166" s="28"/>
      <c r="J166" s="23"/>
      <c r="K166" s="20" t="s">
        <v>9783</v>
      </c>
      <c r="L166" s="25" t="s">
        <v>9784</v>
      </c>
      <c r="M166" s="28"/>
      <c r="N166" s="25" t="s">
        <v>9785</v>
      </c>
      <c r="O166" s="25" t="s">
        <v>9786</v>
      </c>
      <c r="P166" s="25" t="s">
        <v>9787</v>
      </c>
      <c r="Q166" s="25" t="s">
        <v>9788</v>
      </c>
      <c r="R166" s="25" t="s">
        <v>9789</v>
      </c>
      <c r="S166" s="29" t="s">
        <v>9790</v>
      </c>
      <c r="T166" s="41">
        <v>204.88</v>
      </c>
      <c r="U166" s="28"/>
      <c r="V166" s="29">
        <v>4.8</v>
      </c>
      <c r="W166" s="30">
        <v>278.0</v>
      </c>
      <c r="X166" s="28"/>
      <c r="Y166" s="29" t="s">
        <v>165</v>
      </c>
      <c r="Z166" s="30" t="b">
        <v>0</v>
      </c>
      <c r="AA166" s="29" t="s">
        <v>9791</v>
      </c>
      <c r="AB166" s="29" t="s">
        <v>9792</v>
      </c>
      <c r="AC166" s="29" t="s">
        <v>9793</v>
      </c>
      <c r="AD166" s="28"/>
      <c r="AE166" s="29" t="s">
        <v>9794</v>
      </c>
      <c r="AF166" s="28"/>
      <c r="AG166" s="29" t="s">
        <v>9795</v>
      </c>
      <c r="AH166" s="29" t="s">
        <v>9796</v>
      </c>
      <c r="AI166" s="29" t="s">
        <v>9797</v>
      </c>
      <c r="AJ166" s="29" t="s">
        <v>9798</v>
      </c>
      <c r="AK166" s="31" t="s">
        <v>9799</v>
      </c>
      <c r="AL166" s="32">
        <v>9.5</v>
      </c>
      <c r="AM166" s="29" t="s">
        <v>9800</v>
      </c>
      <c r="AN166" s="32">
        <v>9.0</v>
      </c>
      <c r="AO166" s="29" t="s">
        <v>9801</v>
      </c>
      <c r="AP166" s="51">
        <v>6.5</v>
      </c>
      <c r="AQ166" s="29" t="s">
        <v>9802</v>
      </c>
      <c r="AR166" s="51">
        <v>8.5</v>
      </c>
      <c r="AS166" s="22" t="s">
        <v>9803</v>
      </c>
      <c r="AT166" s="51">
        <v>9.5</v>
      </c>
      <c r="AU166" s="29" t="s">
        <v>9804</v>
      </c>
      <c r="AV166" s="34">
        <f t="shared" si="1"/>
        <v>9</v>
      </c>
      <c r="AW166" s="43" t="s">
        <v>9805</v>
      </c>
      <c r="AX166" s="22" t="s">
        <v>9806</v>
      </c>
      <c r="AY166" s="29" t="s">
        <v>9807</v>
      </c>
      <c r="AZ166" s="29" t="s">
        <v>9808</v>
      </c>
      <c r="BA166" s="29" t="s">
        <v>9809</v>
      </c>
      <c r="BB166" s="29" t="s">
        <v>9810</v>
      </c>
      <c r="BC166" s="29" t="s">
        <v>9811</v>
      </c>
      <c r="BD166" s="29" t="s">
        <v>9812</v>
      </c>
      <c r="BE166" s="29" t="s">
        <v>9813</v>
      </c>
      <c r="BF166" s="29" t="s">
        <v>9814</v>
      </c>
      <c r="BG166" s="29" t="s">
        <v>9815</v>
      </c>
      <c r="BH166" s="29" t="s">
        <v>9816</v>
      </c>
      <c r="BI166" s="29" t="s">
        <v>9817</v>
      </c>
      <c r="BJ166" s="29" t="s">
        <v>9818</v>
      </c>
      <c r="BK166" s="29" t="s">
        <v>9819</v>
      </c>
      <c r="BL166" s="29" t="s">
        <v>9820</v>
      </c>
      <c r="BM166" s="29" t="s">
        <v>9821</v>
      </c>
      <c r="BN166" s="29" t="s">
        <v>9822</v>
      </c>
      <c r="BO166" s="29" t="s">
        <v>9823</v>
      </c>
      <c r="BP166" s="29" t="s">
        <v>3284</v>
      </c>
      <c r="BQ166" s="29" t="s">
        <v>9824</v>
      </c>
      <c r="BR166" s="29" t="s">
        <v>9825</v>
      </c>
      <c r="BS166" s="29" t="s">
        <v>9826</v>
      </c>
      <c r="BT166" s="29" t="s">
        <v>9827</v>
      </c>
      <c r="BU166" s="29" t="s">
        <v>9828</v>
      </c>
      <c r="BV166" s="29" t="s">
        <v>9829</v>
      </c>
      <c r="BW166" s="29" t="s">
        <v>9830</v>
      </c>
      <c r="BX166" s="71" t="s">
        <v>1506</v>
      </c>
      <c r="BY166" s="72" t="s">
        <v>9831</v>
      </c>
      <c r="BZ166" s="29" t="str">
        <f>IFERROR(__xludf.DUMMYFUNCTION("TEXTJOIN("", "", TRUE,
  IF(AND(AL166&gt;=9, AN166&gt;=8, AP166&gt;=7, AT166&gt;=8), ""Gold Standard"", """"),
  IF(OR(
      AV166&gt;=7.5,
      AND(AL166&gt;=7, AN166&gt;=7, AP166&gt;=6, AT166&gt;=8)
    ), ""BIFL Approved"", """"),
  IF(AN166&gt;=8.5, ""Repair Friendly"", """"),
 "&amp;" IF(OR(AP166=10, REGEXMATCH(AU166, ""Lifetime Guarantee"")), ""Lifetime Warranty"", """"),
  IF(AT166&gt;=8.5, ""Crowd Favorite"", """"),
  IF(AR166&gt;=8, ""Eco Hero"", """"),
  IF(AND(AV166&gt;=10, AL166&gt;=8, AT166&gt;=8), ""Legacy Product"", """")
)"),"BIFL Approved, Repair Friendly, Crowd Favorite, Eco Hero")</f>
        <v>BIFL Approved, Repair Friendly, Crowd Favorite, Eco Hero</v>
      </c>
      <c r="CA166" s="29" t="s">
        <v>911</v>
      </c>
      <c r="CB166" s="29" t="s">
        <v>1926</v>
      </c>
      <c r="CC166" s="44" t="s">
        <v>9832</v>
      </c>
      <c r="CD166" s="29" t="s">
        <v>9833</v>
      </c>
      <c r="CE166" s="30">
        <v>278.0</v>
      </c>
      <c r="CF166" s="29" t="s">
        <v>9834</v>
      </c>
      <c r="CG166" s="31" t="s">
        <v>9835</v>
      </c>
      <c r="CH166" s="28"/>
      <c r="CI166" s="28"/>
      <c r="CJ166" s="28"/>
      <c r="CK166" s="28"/>
    </row>
    <row r="167" ht="27.0" customHeight="1">
      <c r="A167" s="73" t="s">
        <v>9836</v>
      </c>
      <c r="B167" s="21" t="s">
        <v>9837</v>
      </c>
      <c r="C167" s="20" t="s">
        <v>9838</v>
      </c>
      <c r="D167" s="20" t="s">
        <v>9839</v>
      </c>
      <c r="E167" s="21" t="s">
        <v>9840</v>
      </c>
      <c r="F167" s="22" t="s">
        <v>90</v>
      </c>
      <c r="G167" s="22" t="s">
        <v>91</v>
      </c>
      <c r="H167" s="22" t="s">
        <v>92</v>
      </c>
      <c r="I167" s="28"/>
      <c r="J167" s="23"/>
      <c r="K167" s="20" t="s">
        <v>9841</v>
      </c>
      <c r="L167" s="25" t="s">
        <v>9842</v>
      </c>
      <c r="M167" s="28"/>
      <c r="N167" s="25" t="s">
        <v>9843</v>
      </c>
      <c r="O167" s="25" t="s">
        <v>9844</v>
      </c>
      <c r="P167" s="25" t="s">
        <v>9845</v>
      </c>
      <c r="Q167" s="25" t="s">
        <v>9846</v>
      </c>
      <c r="R167" s="25" t="s">
        <v>9847</v>
      </c>
      <c r="S167" s="29" t="s">
        <v>9848</v>
      </c>
      <c r="T167" s="41">
        <v>389.99</v>
      </c>
      <c r="U167" s="28"/>
      <c r="V167" s="29">
        <v>4.6</v>
      </c>
      <c r="W167" s="30">
        <v>539.0</v>
      </c>
      <c r="X167" s="29" t="s">
        <v>1526</v>
      </c>
      <c r="Y167" s="29" t="s">
        <v>165</v>
      </c>
      <c r="Z167" s="30" t="b">
        <v>0</v>
      </c>
      <c r="AA167" s="29" t="s">
        <v>9849</v>
      </c>
      <c r="AB167" s="29" t="s">
        <v>9850</v>
      </c>
      <c r="AC167" s="29" t="s">
        <v>9851</v>
      </c>
      <c r="AD167" s="28"/>
      <c r="AE167" s="29" t="s">
        <v>9852</v>
      </c>
      <c r="AF167" s="28"/>
      <c r="AG167" s="29" t="s">
        <v>9853</v>
      </c>
      <c r="AH167" s="29" t="s">
        <v>9854</v>
      </c>
      <c r="AI167" s="29" t="s">
        <v>9855</v>
      </c>
      <c r="AJ167" s="29" t="s">
        <v>9856</v>
      </c>
      <c r="AK167" s="31" t="s">
        <v>9857</v>
      </c>
      <c r="AL167" s="32">
        <v>9.5</v>
      </c>
      <c r="AM167" s="29" t="s">
        <v>9858</v>
      </c>
      <c r="AN167" s="32">
        <v>8.5</v>
      </c>
      <c r="AO167" s="29" t="s">
        <v>9859</v>
      </c>
      <c r="AP167" s="51">
        <v>5.0</v>
      </c>
      <c r="AQ167" s="29" t="s">
        <v>9860</v>
      </c>
      <c r="AR167" s="51">
        <v>7.5</v>
      </c>
      <c r="AS167" s="29" t="s">
        <v>9861</v>
      </c>
      <c r="AT167" s="51">
        <v>8.5</v>
      </c>
      <c r="AU167" s="29" t="s">
        <v>9862</v>
      </c>
      <c r="AV167" s="34">
        <f t="shared" si="1"/>
        <v>8</v>
      </c>
      <c r="AW167" s="43" t="s">
        <v>9863</v>
      </c>
      <c r="AX167" s="22" t="s">
        <v>9864</v>
      </c>
      <c r="AY167" s="29" t="s">
        <v>9865</v>
      </c>
      <c r="AZ167" s="29" t="s">
        <v>9866</v>
      </c>
      <c r="BA167" s="29" t="s">
        <v>9867</v>
      </c>
      <c r="BB167" s="29" t="s">
        <v>9868</v>
      </c>
      <c r="BC167" s="29" t="s">
        <v>9869</v>
      </c>
      <c r="BD167" s="29" t="s">
        <v>9870</v>
      </c>
      <c r="BE167" s="29" t="s">
        <v>9871</v>
      </c>
      <c r="BF167" s="29" t="s">
        <v>9872</v>
      </c>
      <c r="BG167" s="29" t="s">
        <v>9873</v>
      </c>
      <c r="BH167" s="29" t="s">
        <v>9874</v>
      </c>
      <c r="BI167" s="29" t="s">
        <v>9875</v>
      </c>
      <c r="BJ167" s="29" t="s">
        <v>9876</v>
      </c>
      <c r="BK167" s="29" t="s">
        <v>9877</v>
      </c>
      <c r="BL167" s="29" t="s">
        <v>9878</v>
      </c>
      <c r="BM167" s="29" t="s">
        <v>9879</v>
      </c>
      <c r="BN167" s="29" t="s">
        <v>9880</v>
      </c>
      <c r="BO167" s="29" t="s">
        <v>9881</v>
      </c>
      <c r="BP167" s="29" t="s">
        <v>9882</v>
      </c>
      <c r="BQ167" s="29" t="s">
        <v>9883</v>
      </c>
      <c r="BR167" s="29" t="s">
        <v>9884</v>
      </c>
      <c r="BS167" s="29" t="s">
        <v>9885</v>
      </c>
      <c r="BT167" s="29" t="s">
        <v>9886</v>
      </c>
      <c r="BU167" s="29" t="s">
        <v>9887</v>
      </c>
      <c r="BV167" s="29" t="s">
        <v>9888</v>
      </c>
      <c r="BW167" s="29" t="s">
        <v>9889</v>
      </c>
      <c r="BX167" s="71" t="s">
        <v>144</v>
      </c>
      <c r="BY167" s="72" t="s">
        <v>9890</v>
      </c>
      <c r="BZ167" s="29" t="str">
        <f>IFERROR(__xludf.DUMMYFUNCTION("TEXTJOIN("", "", TRUE,
  IF(AND(AL167&gt;=9, AN167&gt;=8, AP167&gt;=7, AT167&gt;=8), ""Gold Standard"", """"),
  IF(OR(
      AV167&gt;=7.5,
      AND(AL167&gt;=7, AN167&gt;=7, AP167&gt;=6, AT167&gt;=8)
    ), ""BIFL Approved"", """"),
  IF(AN167&gt;=8.5, ""Repair Friendly"", """"),
 "&amp;" IF(OR(AP167=10, REGEXMATCH(AU167, ""Lifetime Guarantee"")), ""Lifetime Warranty"", """"),
  IF(AT167&gt;=8.5, ""Crowd Favorite"", """"),
  IF(AR167&gt;=8, ""Eco Hero"", """"),
  IF(AND(AV167&gt;=10, AL167&gt;=8, AT167&gt;=8), ""Legacy Product"", """")
)"),"BIFL Approved, Repair Friendly, Crowd Favorite")</f>
        <v>BIFL Approved, Repair Friendly, Crowd Favorite</v>
      </c>
      <c r="CA167" s="29" t="s">
        <v>911</v>
      </c>
      <c r="CB167" s="29" t="s">
        <v>1809</v>
      </c>
      <c r="CC167" s="44" t="s">
        <v>9891</v>
      </c>
      <c r="CD167" s="29" t="s">
        <v>9892</v>
      </c>
      <c r="CE167" s="30">
        <v>539.0</v>
      </c>
      <c r="CF167" s="29" t="s">
        <v>9893</v>
      </c>
      <c r="CG167" s="31" t="s">
        <v>9894</v>
      </c>
      <c r="CH167" s="28"/>
      <c r="CI167" s="28"/>
      <c r="CJ167" s="28"/>
      <c r="CK167" s="28"/>
    </row>
    <row r="168" ht="27.0" customHeight="1">
      <c r="A168" s="17" t="s">
        <v>9895</v>
      </c>
      <c r="B168" s="21" t="s">
        <v>9896</v>
      </c>
      <c r="C168" s="20" t="s">
        <v>9897</v>
      </c>
      <c r="D168" s="20" t="s">
        <v>9898</v>
      </c>
      <c r="E168" s="21" t="s">
        <v>9899</v>
      </c>
      <c r="F168" s="22" t="s">
        <v>90</v>
      </c>
      <c r="G168" s="22" t="s">
        <v>91</v>
      </c>
      <c r="H168" s="22" t="s">
        <v>92</v>
      </c>
      <c r="I168" s="28"/>
      <c r="J168" s="23"/>
      <c r="K168" s="20" t="s">
        <v>9900</v>
      </c>
      <c r="L168" s="25" t="s">
        <v>9901</v>
      </c>
      <c r="M168" s="28"/>
      <c r="N168" s="25" t="s">
        <v>9902</v>
      </c>
      <c r="O168" s="25" t="s">
        <v>9903</v>
      </c>
      <c r="P168" s="25" t="s">
        <v>9904</v>
      </c>
      <c r="Q168" s="25" t="s">
        <v>9905</v>
      </c>
      <c r="R168" s="25" t="s">
        <v>9906</v>
      </c>
      <c r="S168" s="29" t="s">
        <v>9907</v>
      </c>
      <c r="T168" s="41">
        <v>71.52</v>
      </c>
      <c r="U168" s="42">
        <v>75.09</v>
      </c>
      <c r="V168" s="29">
        <v>4.8</v>
      </c>
      <c r="W168" s="30">
        <v>30011.0</v>
      </c>
      <c r="X168" s="29" t="s">
        <v>164</v>
      </c>
      <c r="Y168" s="29" t="s">
        <v>165</v>
      </c>
      <c r="Z168" s="30" t="b">
        <v>0</v>
      </c>
      <c r="AA168" s="29" t="s">
        <v>9908</v>
      </c>
      <c r="AB168" s="29" t="s">
        <v>9909</v>
      </c>
      <c r="AC168" s="29" t="s">
        <v>9910</v>
      </c>
      <c r="AD168" s="29" t="s">
        <v>994</v>
      </c>
      <c r="AE168" s="29" t="s">
        <v>9911</v>
      </c>
      <c r="AF168" s="28"/>
      <c r="AG168" s="29" t="s">
        <v>9912</v>
      </c>
      <c r="AH168" s="29" t="s">
        <v>9913</v>
      </c>
      <c r="AI168" s="29" t="s">
        <v>9914</v>
      </c>
      <c r="AJ168" s="29" t="s">
        <v>9915</v>
      </c>
      <c r="AK168" s="31" t="s">
        <v>9916</v>
      </c>
      <c r="AL168" s="32">
        <v>9.5</v>
      </c>
      <c r="AM168" s="29" t="s">
        <v>9917</v>
      </c>
      <c r="AN168" s="32">
        <v>9.5</v>
      </c>
      <c r="AO168" s="29" t="s">
        <v>9918</v>
      </c>
      <c r="AP168" s="51">
        <v>8.0</v>
      </c>
      <c r="AQ168" s="29" t="s">
        <v>9919</v>
      </c>
      <c r="AR168" s="51">
        <v>8.5</v>
      </c>
      <c r="AS168" s="29" t="s">
        <v>9920</v>
      </c>
      <c r="AT168" s="51">
        <v>9.5</v>
      </c>
      <c r="AU168" s="29" t="s">
        <v>9921</v>
      </c>
      <c r="AV168" s="34">
        <f t="shared" si="1"/>
        <v>9</v>
      </c>
      <c r="AW168" s="43" t="s">
        <v>9922</v>
      </c>
      <c r="AX168" s="22" t="s">
        <v>9923</v>
      </c>
      <c r="AY168" s="29" t="s">
        <v>9924</v>
      </c>
      <c r="AZ168" s="29" t="s">
        <v>9925</v>
      </c>
      <c r="BA168" s="29" t="s">
        <v>9926</v>
      </c>
      <c r="BB168" s="29" t="s">
        <v>9927</v>
      </c>
      <c r="BC168" s="29" t="s">
        <v>9928</v>
      </c>
      <c r="BD168" s="29" t="s">
        <v>9929</v>
      </c>
      <c r="BE168" s="29" t="s">
        <v>9930</v>
      </c>
      <c r="BF168" s="29" t="s">
        <v>9931</v>
      </c>
      <c r="BG168" s="29" t="s">
        <v>9932</v>
      </c>
      <c r="BH168" s="29" t="s">
        <v>9933</v>
      </c>
      <c r="BI168" s="29" t="s">
        <v>9934</v>
      </c>
      <c r="BJ168" s="29" t="s">
        <v>9935</v>
      </c>
      <c r="BK168" s="29" t="s">
        <v>9936</v>
      </c>
      <c r="BL168" s="29" t="s">
        <v>9937</v>
      </c>
      <c r="BM168" s="29" t="s">
        <v>9938</v>
      </c>
      <c r="BN168" s="29" t="s">
        <v>9939</v>
      </c>
      <c r="BO168" s="29" t="s">
        <v>9940</v>
      </c>
      <c r="BP168" s="29" t="s">
        <v>9941</v>
      </c>
      <c r="BQ168" s="29" t="s">
        <v>9942</v>
      </c>
      <c r="BR168" s="29" t="s">
        <v>9943</v>
      </c>
      <c r="BS168" s="29" t="s">
        <v>9944</v>
      </c>
      <c r="BT168" s="29" t="s">
        <v>9945</v>
      </c>
      <c r="BU168" s="29" t="s">
        <v>9946</v>
      </c>
      <c r="BV168" s="29" t="s">
        <v>9947</v>
      </c>
      <c r="BW168" s="29" t="s">
        <v>9948</v>
      </c>
      <c r="BX168" s="80" t="s">
        <v>1506</v>
      </c>
      <c r="BY168" s="81" t="s">
        <v>9949</v>
      </c>
      <c r="BZ168" s="29" t="str">
        <f>IFERROR(__xludf.DUMMYFUNCTION("TEXTJOIN("", "", TRUE,
  IF(AND(AL168&gt;=9, AN168&gt;=8, AP168&gt;=7, AT168&gt;=8), ""Gold Standard"", """"),
  IF(OR(
      AV168&gt;=7.5,
      AND(AL168&gt;=7, AN168&gt;=7, AP168&gt;=6, AT168&gt;=8)
    ), ""BIFL Approved"", """"),
  IF(AN168&gt;=8.5, ""Repair Friendly"", """"),
 "&amp;" IF(OR(AP168=10, REGEXMATCH(AU168, ""Lifetime Guarantee"")), ""Lifetime Warranty"", """"),
  IF(AT168&gt;=8.5, ""Crowd Favorite"", """"),
  IF(AR168&gt;=8, ""Eco Hero"", """"),
  IF(AND(AV168&gt;=10, AL168&gt;=8, AT168&gt;=8), ""Legacy Product"", """")
)"),"Gold Standard, BIFL Approved, Repair Friendly, Crowd Favorite, Eco Hero")</f>
        <v>Gold Standard, BIFL Approved, Repair Friendly, Crowd Favorite, Eco Hero</v>
      </c>
      <c r="CA168" s="29" t="s">
        <v>911</v>
      </c>
      <c r="CB168" s="29" t="s">
        <v>1926</v>
      </c>
      <c r="CC168" s="44" t="s">
        <v>9950</v>
      </c>
      <c r="CD168" s="29" t="s">
        <v>9951</v>
      </c>
      <c r="CE168" s="30">
        <v>30011.0</v>
      </c>
      <c r="CF168" s="29" t="s">
        <v>9952</v>
      </c>
      <c r="CG168" s="31" t="s">
        <v>9953</v>
      </c>
      <c r="CH168" s="28"/>
      <c r="CI168" s="28"/>
      <c r="CJ168" s="28"/>
      <c r="CK168" s="28"/>
    </row>
    <row r="169" ht="27.0" customHeight="1">
      <c r="A169" s="73" t="s">
        <v>3940</v>
      </c>
      <c r="B169" s="21" t="s">
        <v>9954</v>
      </c>
      <c r="C169" s="20" t="s">
        <v>9955</v>
      </c>
      <c r="D169" s="20" t="s">
        <v>9956</v>
      </c>
      <c r="E169" s="21" t="s">
        <v>9957</v>
      </c>
      <c r="F169" s="22" t="s">
        <v>90</v>
      </c>
      <c r="G169" s="22" t="s">
        <v>91</v>
      </c>
      <c r="H169" s="22" t="s">
        <v>92</v>
      </c>
      <c r="I169" s="28"/>
      <c r="J169" s="23"/>
      <c r="K169" s="20" t="s">
        <v>9958</v>
      </c>
      <c r="L169" s="25" t="s">
        <v>9959</v>
      </c>
      <c r="M169" s="28"/>
      <c r="N169" s="25" t="s">
        <v>9960</v>
      </c>
      <c r="O169" s="25" t="s">
        <v>9961</v>
      </c>
      <c r="P169" s="25" t="s">
        <v>9962</v>
      </c>
      <c r="Q169" s="25" t="s">
        <v>9963</v>
      </c>
      <c r="R169" s="25" t="s">
        <v>9964</v>
      </c>
      <c r="S169" s="29" t="s">
        <v>9965</v>
      </c>
      <c r="T169" s="41">
        <v>33.6</v>
      </c>
      <c r="U169" s="28"/>
      <c r="V169" s="29">
        <v>4.7</v>
      </c>
      <c r="W169" s="30">
        <v>3521.0</v>
      </c>
      <c r="X169" s="29" t="s">
        <v>1526</v>
      </c>
      <c r="Y169" s="29" t="s">
        <v>9966</v>
      </c>
      <c r="Z169" s="30" t="b">
        <v>0</v>
      </c>
      <c r="AA169" s="29" t="s">
        <v>9967</v>
      </c>
      <c r="AB169" s="29" t="s">
        <v>9968</v>
      </c>
      <c r="AC169" s="29" t="s">
        <v>9969</v>
      </c>
      <c r="AD169" s="29" t="s">
        <v>994</v>
      </c>
      <c r="AE169" s="29" t="s">
        <v>9970</v>
      </c>
      <c r="AF169" s="28"/>
      <c r="AG169" s="29" t="s">
        <v>9971</v>
      </c>
      <c r="AH169" s="29" t="s">
        <v>9972</v>
      </c>
      <c r="AI169" s="29" t="s">
        <v>9973</v>
      </c>
      <c r="AJ169" s="29" t="s">
        <v>9974</v>
      </c>
      <c r="AK169" s="31" t="s">
        <v>9975</v>
      </c>
      <c r="AL169" s="32">
        <v>9.0</v>
      </c>
      <c r="AM169" s="29" t="s">
        <v>9976</v>
      </c>
      <c r="AN169" s="32">
        <v>7.0</v>
      </c>
      <c r="AO169" s="29" t="s">
        <v>9977</v>
      </c>
      <c r="AP169" s="51">
        <v>9.0</v>
      </c>
      <c r="AQ169" s="22" t="s">
        <v>9978</v>
      </c>
      <c r="AR169" s="51">
        <v>5.0</v>
      </c>
      <c r="AS169" s="29" t="s">
        <v>9979</v>
      </c>
      <c r="AT169" s="51">
        <v>8.5</v>
      </c>
      <c r="AU169" s="29" t="s">
        <v>9980</v>
      </c>
      <c r="AV169" s="34">
        <f t="shared" si="1"/>
        <v>8.5</v>
      </c>
      <c r="AW169" s="43" t="s">
        <v>9981</v>
      </c>
      <c r="AX169" s="22" t="s">
        <v>9982</v>
      </c>
      <c r="AY169" s="29" t="s">
        <v>9983</v>
      </c>
      <c r="AZ169" s="29" t="s">
        <v>9984</v>
      </c>
      <c r="BA169" s="29" t="s">
        <v>9985</v>
      </c>
      <c r="BB169" s="29" t="s">
        <v>9986</v>
      </c>
      <c r="BC169" s="29" t="s">
        <v>9987</v>
      </c>
      <c r="BD169" s="29" t="s">
        <v>9988</v>
      </c>
      <c r="BE169" s="29" t="s">
        <v>9989</v>
      </c>
      <c r="BF169" s="29" t="s">
        <v>9990</v>
      </c>
      <c r="BG169" s="29" t="s">
        <v>9991</v>
      </c>
      <c r="BH169" s="29" t="s">
        <v>9992</v>
      </c>
      <c r="BI169" s="29" t="s">
        <v>9993</v>
      </c>
      <c r="BJ169" s="29" t="s">
        <v>9994</v>
      </c>
      <c r="BK169" s="29" t="s">
        <v>9995</v>
      </c>
      <c r="BL169" s="29" t="s">
        <v>9996</v>
      </c>
      <c r="BM169" s="29" t="s">
        <v>9997</v>
      </c>
      <c r="BN169" s="29" t="s">
        <v>9998</v>
      </c>
      <c r="BO169" s="29" t="s">
        <v>9999</v>
      </c>
      <c r="BP169" s="29" t="s">
        <v>10000</v>
      </c>
      <c r="BQ169" s="29" t="s">
        <v>10001</v>
      </c>
      <c r="BR169" s="29" t="s">
        <v>10002</v>
      </c>
      <c r="BS169" s="29" t="s">
        <v>10003</v>
      </c>
      <c r="BT169" s="29" t="s">
        <v>10004</v>
      </c>
      <c r="BU169" s="29" t="s">
        <v>908</v>
      </c>
      <c r="BV169" s="29" t="s">
        <v>10005</v>
      </c>
      <c r="BW169" s="29" t="s">
        <v>10006</v>
      </c>
      <c r="BX169" s="71" t="s">
        <v>10007</v>
      </c>
      <c r="BY169" s="72" t="s">
        <v>10008</v>
      </c>
      <c r="BZ169" s="29" t="str">
        <f>IFERROR(__xludf.DUMMYFUNCTION("TEXTJOIN("", "", TRUE,
  IF(AND(AL169&gt;=9, AN169&gt;=8, AP169&gt;=7, AT169&gt;=8), ""Gold Standard"", """"),
  IF(OR(
      AV169&gt;=7.5,
      AND(AL169&gt;=7, AN169&gt;=7, AP169&gt;=6, AT169&gt;=8)
    ), ""BIFL Approved"", """"),
  IF(AN169&gt;=8.5, ""Repair Friendly"", """"),
 "&amp;" IF(OR(AP169=10, REGEXMATCH(AU169, ""Lifetime Guarantee"")), ""Lifetime Warranty"", """"),
  IF(AT169&gt;=8.5, ""Crowd Favorite"", """"),
  IF(AR169&gt;=8, ""Eco Hero"", """"),
  IF(AND(AV169&gt;=10, AL169&gt;=8, AT169&gt;=8), ""Legacy Product"", """")
)"),"BIFL Approved, Crowd Favorite")</f>
        <v>BIFL Approved, Crowd Favorite</v>
      </c>
      <c r="CA169" s="29" t="s">
        <v>209</v>
      </c>
      <c r="CB169" s="29" t="s">
        <v>4284</v>
      </c>
      <c r="CC169" s="44" t="s">
        <v>10009</v>
      </c>
      <c r="CD169" s="29" t="s">
        <v>10010</v>
      </c>
      <c r="CE169" s="30">
        <v>3521.0</v>
      </c>
      <c r="CF169" s="29" t="s">
        <v>10011</v>
      </c>
      <c r="CG169" s="31" t="s">
        <v>10012</v>
      </c>
      <c r="CH169" s="28"/>
      <c r="CI169" s="28"/>
      <c r="CJ169" s="28"/>
      <c r="CK169" s="28"/>
    </row>
    <row r="170" ht="27.0" customHeight="1">
      <c r="A170" s="73" t="s">
        <v>1574</v>
      </c>
      <c r="B170" s="21" t="s">
        <v>10013</v>
      </c>
      <c r="C170" s="20" t="s">
        <v>10014</v>
      </c>
      <c r="D170" s="20" t="s">
        <v>10015</v>
      </c>
      <c r="E170" s="21" t="s">
        <v>10016</v>
      </c>
      <c r="F170" s="22" t="s">
        <v>90</v>
      </c>
      <c r="G170" s="22" t="s">
        <v>91</v>
      </c>
      <c r="H170" s="22" t="s">
        <v>92</v>
      </c>
      <c r="I170" s="28"/>
      <c r="J170" s="23"/>
      <c r="K170" s="20" t="s">
        <v>10017</v>
      </c>
      <c r="L170" s="25" t="s">
        <v>10018</v>
      </c>
      <c r="M170" s="28"/>
      <c r="N170" s="25" t="s">
        <v>10019</v>
      </c>
      <c r="O170" s="25" t="s">
        <v>1583</v>
      </c>
      <c r="P170" s="25" t="s">
        <v>10020</v>
      </c>
      <c r="Q170" s="25" t="s">
        <v>10021</v>
      </c>
      <c r="R170" s="25" t="s">
        <v>10022</v>
      </c>
      <c r="S170" s="29" t="s">
        <v>10023</v>
      </c>
      <c r="T170" s="41">
        <v>13.39</v>
      </c>
      <c r="U170" s="42">
        <v>14.99</v>
      </c>
      <c r="V170" s="29">
        <v>4.7</v>
      </c>
      <c r="W170" s="30">
        <v>15439.0</v>
      </c>
      <c r="X170" s="29" t="s">
        <v>164</v>
      </c>
      <c r="Y170" s="29" t="s">
        <v>165</v>
      </c>
      <c r="Z170" s="30" t="b">
        <v>0</v>
      </c>
      <c r="AA170" s="29" t="s">
        <v>10024</v>
      </c>
      <c r="AB170" s="29" t="s">
        <v>10025</v>
      </c>
      <c r="AC170" s="29" t="s">
        <v>10026</v>
      </c>
      <c r="AD170" s="29" t="s">
        <v>1592</v>
      </c>
      <c r="AE170" s="29" t="s">
        <v>10027</v>
      </c>
      <c r="AF170" s="28"/>
      <c r="AG170" s="29" t="s">
        <v>10028</v>
      </c>
      <c r="AH170" s="29" t="s">
        <v>10029</v>
      </c>
      <c r="AI170" s="29" t="s">
        <v>10030</v>
      </c>
      <c r="AJ170" s="29" t="s">
        <v>10031</v>
      </c>
      <c r="AK170" s="31" t="s">
        <v>10032</v>
      </c>
      <c r="AL170" s="32">
        <v>7.5</v>
      </c>
      <c r="AM170" s="29" t="s">
        <v>10033</v>
      </c>
      <c r="AN170" s="32">
        <v>7.5</v>
      </c>
      <c r="AO170" s="29" t="s">
        <v>10034</v>
      </c>
      <c r="AP170" s="51">
        <v>3.5</v>
      </c>
      <c r="AQ170" s="29" t="s">
        <v>10035</v>
      </c>
      <c r="AR170" s="51">
        <v>5.0</v>
      </c>
      <c r="AS170" s="29" t="s">
        <v>10036</v>
      </c>
      <c r="AT170" s="51">
        <v>7.5</v>
      </c>
      <c r="AU170" s="29" t="s">
        <v>10037</v>
      </c>
      <c r="AV170" s="34">
        <f t="shared" si="1"/>
        <v>6.5</v>
      </c>
      <c r="AW170" s="43" t="s">
        <v>10038</v>
      </c>
      <c r="AX170" s="22" t="s">
        <v>10039</v>
      </c>
      <c r="AY170" s="29" t="s">
        <v>10040</v>
      </c>
      <c r="AZ170" s="29" t="s">
        <v>10041</v>
      </c>
      <c r="BA170" s="29" t="s">
        <v>10042</v>
      </c>
      <c r="BB170" s="29" t="s">
        <v>10043</v>
      </c>
      <c r="BC170" s="29" t="s">
        <v>10044</v>
      </c>
      <c r="BD170" s="29" t="s">
        <v>10045</v>
      </c>
      <c r="BE170" s="29" t="s">
        <v>10046</v>
      </c>
      <c r="BF170" s="29" t="s">
        <v>10047</v>
      </c>
      <c r="BG170" s="29" t="s">
        <v>10048</v>
      </c>
      <c r="BH170" s="29" t="s">
        <v>10049</v>
      </c>
      <c r="BI170" s="29" t="s">
        <v>10050</v>
      </c>
      <c r="BJ170" s="29" t="s">
        <v>10051</v>
      </c>
      <c r="BK170" s="29" t="s">
        <v>10052</v>
      </c>
      <c r="BL170" s="29" t="s">
        <v>10053</v>
      </c>
      <c r="BM170" s="29" t="s">
        <v>10054</v>
      </c>
      <c r="BN170" s="29" t="s">
        <v>10055</v>
      </c>
      <c r="BO170" s="29" t="s">
        <v>10056</v>
      </c>
      <c r="BP170" s="29" t="s">
        <v>10057</v>
      </c>
      <c r="BQ170" s="29" t="s">
        <v>10058</v>
      </c>
      <c r="BR170" s="29" t="s">
        <v>10059</v>
      </c>
      <c r="BS170" s="29" t="s">
        <v>10060</v>
      </c>
      <c r="BT170" s="29" t="s">
        <v>10061</v>
      </c>
      <c r="BU170" s="29" t="s">
        <v>10062</v>
      </c>
      <c r="BV170" s="29" t="s">
        <v>2223</v>
      </c>
      <c r="BW170" s="29" t="s">
        <v>10063</v>
      </c>
      <c r="BX170" s="71" t="s">
        <v>331</v>
      </c>
      <c r="BY170" s="72" t="s">
        <v>10064</v>
      </c>
      <c r="BZ170" s="29" t="str">
        <f>IFERROR(__xludf.DUMMYFUNCTION("TEXTJOIN("", "", TRUE,
  IF(AND(AL170&gt;=9, AN170&gt;=8, AP170&gt;=7, AT170&gt;=8), ""Gold Standard"", """"),
  IF(OR(
      AV170&gt;=7.5,
      AND(AL170&gt;=7, AN170&gt;=7, AP170&gt;=6, AT170&gt;=8)
    ), ""BIFL Approved"", """"),
  IF(AN170&gt;=8.5, ""Repair Friendly"", """"),
 "&amp;" IF(OR(AP170=10, REGEXMATCH(AU170, ""Lifetime Guarantee"")), ""Lifetime Warranty"", """"),
  IF(AT170&gt;=8.5, ""Crowd Favorite"", """"),
  IF(AR170&gt;=8, ""Eco Hero"", """"),
  IF(AND(AV170&gt;=10, AL170&gt;=8, AT170&gt;=8), ""Legacy Product"", """")
)"),"")</f>
        <v/>
      </c>
      <c r="CA170" s="29" t="s">
        <v>209</v>
      </c>
      <c r="CB170" s="29" t="s">
        <v>1631</v>
      </c>
      <c r="CC170" s="44" t="s">
        <v>10065</v>
      </c>
      <c r="CD170" s="29" t="s">
        <v>10066</v>
      </c>
      <c r="CE170" s="30">
        <v>15439.0</v>
      </c>
      <c r="CF170" s="29" t="s">
        <v>10067</v>
      </c>
      <c r="CG170" s="31" t="s">
        <v>10068</v>
      </c>
      <c r="CH170" s="28"/>
      <c r="CI170" s="28"/>
      <c r="CJ170" s="28"/>
      <c r="CK170" s="28"/>
    </row>
    <row r="171" ht="27.0" customHeight="1">
      <c r="A171" s="73" t="s">
        <v>1696</v>
      </c>
      <c r="B171" s="21" t="s">
        <v>10069</v>
      </c>
      <c r="C171" s="20" t="s">
        <v>10070</v>
      </c>
      <c r="D171" s="20" t="s">
        <v>10071</v>
      </c>
      <c r="E171" s="21" t="s">
        <v>10072</v>
      </c>
      <c r="F171" s="22" t="s">
        <v>90</v>
      </c>
      <c r="G171" s="22" t="s">
        <v>91</v>
      </c>
      <c r="H171" s="22" t="s">
        <v>92</v>
      </c>
      <c r="I171" s="28"/>
      <c r="J171" s="23"/>
      <c r="K171" s="20" t="s">
        <v>10073</v>
      </c>
      <c r="L171" s="25" t="s">
        <v>10074</v>
      </c>
      <c r="M171" s="28"/>
      <c r="N171" s="25" t="s">
        <v>10075</v>
      </c>
      <c r="O171" s="25" t="s">
        <v>1705</v>
      </c>
      <c r="P171" s="25" t="s">
        <v>10076</v>
      </c>
      <c r="Q171" s="25" t="s">
        <v>10077</v>
      </c>
      <c r="R171" s="25" t="s">
        <v>10078</v>
      </c>
      <c r="S171" s="25" t="s">
        <v>10078</v>
      </c>
      <c r="T171" s="41">
        <v>20.9</v>
      </c>
      <c r="U171" s="28"/>
      <c r="V171" s="29">
        <v>4.6</v>
      </c>
      <c r="W171" s="30">
        <v>4010.0</v>
      </c>
      <c r="X171" s="29" t="s">
        <v>991</v>
      </c>
      <c r="Y171" s="29" t="s">
        <v>10079</v>
      </c>
      <c r="Z171" s="30" t="b">
        <v>0</v>
      </c>
      <c r="AA171" s="29" t="s">
        <v>10080</v>
      </c>
      <c r="AB171" s="29" t="s">
        <v>10081</v>
      </c>
      <c r="AC171" s="29" t="s">
        <v>10082</v>
      </c>
      <c r="AD171" s="28"/>
      <c r="AE171" s="29" t="s">
        <v>10083</v>
      </c>
      <c r="AF171" s="28"/>
      <c r="AG171" s="29" t="s">
        <v>10084</v>
      </c>
      <c r="AH171" s="29" t="s">
        <v>10085</v>
      </c>
      <c r="AI171" s="29" t="s">
        <v>10086</v>
      </c>
      <c r="AJ171" s="29" t="s">
        <v>10087</v>
      </c>
      <c r="AK171" s="31" t="s">
        <v>10088</v>
      </c>
      <c r="AL171" s="32">
        <v>7.0</v>
      </c>
      <c r="AM171" s="29" t="s">
        <v>10089</v>
      </c>
      <c r="AN171" s="32">
        <v>7.0</v>
      </c>
      <c r="AO171" s="29" t="s">
        <v>10090</v>
      </c>
      <c r="AP171" s="51">
        <v>6.5</v>
      </c>
      <c r="AQ171" s="29" t="s">
        <v>10091</v>
      </c>
      <c r="AR171" s="51">
        <v>6.5</v>
      </c>
      <c r="AS171" s="29" t="s">
        <v>10092</v>
      </c>
      <c r="AT171" s="51">
        <v>6.0</v>
      </c>
      <c r="AU171" s="29" t="s">
        <v>10093</v>
      </c>
      <c r="AV171" s="34">
        <f t="shared" si="1"/>
        <v>6.5</v>
      </c>
      <c r="AW171" s="43" t="s">
        <v>10094</v>
      </c>
      <c r="AX171" s="22" t="s">
        <v>10095</v>
      </c>
      <c r="AY171" s="29" t="s">
        <v>10096</v>
      </c>
      <c r="AZ171" s="29" t="s">
        <v>10097</v>
      </c>
      <c r="BA171" s="29" t="s">
        <v>10098</v>
      </c>
      <c r="BB171" s="29" t="s">
        <v>10099</v>
      </c>
      <c r="BC171" s="29" t="s">
        <v>10100</v>
      </c>
      <c r="BD171" s="29" t="s">
        <v>10101</v>
      </c>
      <c r="BE171" s="29" t="s">
        <v>10102</v>
      </c>
      <c r="BF171" s="29" t="s">
        <v>10103</v>
      </c>
      <c r="BG171" s="29" t="s">
        <v>10104</v>
      </c>
      <c r="BH171" s="29" t="s">
        <v>10105</v>
      </c>
      <c r="BI171" s="29" t="s">
        <v>10106</v>
      </c>
      <c r="BJ171" s="29" t="s">
        <v>10107</v>
      </c>
      <c r="BK171" s="29" t="s">
        <v>10108</v>
      </c>
      <c r="BL171" s="29" t="s">
        <v>10109</v>
      </c>
      <c r="BM171" s="29" t="s">
        <v>10110</v>
      </c>
      <c r="BN171" s="29" t="s">
        <v>10111</v>
      </c>
      <c r="BO171" s="29" t="s">
        <v>10112</v>
      </c>
      <c r="BP171" s="29" t="s">
        <v>10113</v>
      </c>
      <c r="BQ171" s="29" t="s">
        <v>10114</v>
      </c>
      <c r="BR171" s="29" t="s">
        <v>10115</v>
      </c>
      <c r="BS171" s="29" t="s">
        <v>10116</v>
      </c>
      <c r="BT171" s="29" t="s">
        <v>140</v>
      </c>
      <c r="BU171" s="29" t="s">
        <v>10117</v>
      </c>
      <c r="BV171" s="29" t="s">
        <v>10118</v>
      </c>
      <c r="BW171" s="29" t="s">
        <v>10119</v>
      </c>
      <c r="BX171" s="71" t="s">
        <v>144</v>
      </c>
      <c r="BY171" s="72" t="s">
        <v>10120</v>
      </c>
      <c r="BZ171" s="29" t="str">
        <f>IFERROR(__xludf.DUMMYFUNCTION("TEXTJOIN("", "", TRUE,
  IF(AND(AL171&gt;=9, AN171&gt;=8, AP171&gt;=7, AT171&gt;=8), ""Gold Standard"", """"),
  IF(OR(
      AV171&gt;=7.5,
      AND(AL171&gt;=7, AN171&gt;=7, AP171&gt;=6, AT171&gt;=8)
    ), ""BIFL Approved"", """"),
  IF(AN171&gt;=8.5, ""Repair Friendly"", """"),
 "&amp;" IF(OR(AP171=10, REGEXMATCH(AU171, ""Lifetime Guarantee"")), ""Lifetime Warranty"", """"),
  IF(AT171&gt;=8.5, ""Crowd Favorite"", """"),
  IF(AR171&gt;=8, ""Eco Hero"", """"),
  IF(AND(AV171&gt;=10, AL171&gt;=8, AT171&gt;=8), ""Legacy Product"", """")
)"),"")</f>
        <v/>
      </c>
      <c r="CA171" s="29" t="s">
        <v>911</v>
      </c>
      <c r="CB171" s="29" t="s">
        <v>2290</v>
      </c>
      <c r="CC171" s="44" t="s">
        <v>10121</v>
      </c>
      <c r="CD171" s="29" t="s">
        <v>10122</v>
      </c>
      <c r="CE171" s="30">
        <v>4010.0</v>
      </c>
      <c r="CF171" s="29" t="s">
        <v>10123</v>
      </c>
      <c r="CG171" s="31" t="s">
        <v>10124</v>
      </c>
      <c r="CH171" s="28"/>
      <c r="CI171" s="28"/>
      <c r="CJ171" s="28"/>
      <c r="CK171" s="28"/>
    </row>
    <row r="172" ht="27.0" customHeight="1">
      <c r="A172" s="73" t="s">
        <v>10125</v>
      </c>
      <c r="B172" s="21" t="s">
        <v>10126</v>
      </c>
      <c r="C172" s="20" t="s">
        <v>10127</v>
      </c>
      <c r="D172" s="20" t="s">
        <v>10128</v>
      </c>
      <c r="E172" s="21" t="s">
        <v>10129</v>
      </c>
      <c r="F172" s="22" t="s">
        <v>90</v>
      </c>
      <c r="G172" s="22" t="s">
        <v>91</v>
      </c>
      <c r="H172" s="22" t="s">
        <v>92</v>
      </c>
      <c r="I172" s="28"/>
      <c r="J172" s="23"/>
      <c r="K172" s="20" t="s">
        <v>10130</v>
      </c>
      <c r="L172" s="25" t="s">
        <v>10131</v>
      </c>
      <c r="M172" s="28"/>
      <c r="N172" s="25" t="s">
        <v>10132</v>
      </c>
      <c r="O172" s="25" t="s">
        <v>10133</v>
      </c>
      <c r="P172" s="25" t="s">
        <v>10134</v>
      </c>
      <c r="Q172" s="25" t="s">
        <v>10135</v>
      </c>
      <c r="R172" s="25" t="s">
        <v>10136</v>
      </c>
      <c r="S172" s="29" t="s">
        <v>10137</v>
      </c>
      <c r="T172" s="27">
        <v>250.0</v>
      </c>
      <c r="U172" s="28"/>
      <c r="V172" s="29">
        <v>4.6</v>
      </c>
      <c r="W172" s="30">
        <v>6.0</v>
      </c>
      <c r="X172" s="28"/>
      <c r="Y172" s="28"/>
      <c r="Z172" s="30" t="b">
        <v>0</v>
      </c>
      <c r="AA172" s="29" t="s">
        <v>10138</v>
      </c>
      <c r="AB172" s="29" t="s">
        <v>10139</v>
      </c>
      <c r="AC172" s="28"/>
      <c r="AD172" s="29" t="s">
        <v>10140</v>
      </c>
      <c r="AE172" s="28"/>
      <c r="AF172" s="28"/>
      <c r="AG172" s="29" t="s">
        <v>10141</v>
      </c>
      <c r="AH172" s="29" t="s">
        <v>10142</v>
      </c>
      <c r="AI172" s="29" t="s">
        <v>10143</v>
      </c>
      <c r="AJ172" s="29" t="s">
        <v>10144</v>
      </c>
      <c r="AK172" s="31" t="s">
        <v>10145</v>
      </c>
      <c r="AL172" s="32">
        <v>7.0</v>
      </c>
      <c r="AM172" s="22" t="s">
        <v>10146</v>
      </c>
      <c r="AN172" s="32">
        <v>5.5</v>
      </c>
      <c r="AO172" s="29" t="s">
        <v>10147</v>
      </c>
      <c r="AP172" s="51">
        <v>6.5</v>
      </c>
      <c r="AQ172" s="29" t="s">
        <v>10148</v>
      </c>
      <c r="AR172" s="51">
        <v>5.0</v>
      </c>
      <c r="AS172" s="29" t="s">
        <v>10149</v>
      </c>
      <c r="AT172" s="51">
        <v>8.0</v>
      </c>
      <c r="AU172" s="29" t="s">
        <v>10150</v>
      </c>
      <c r="AV172" s="34">
        <f t="shared" si="1"/>
        <v>7</v>
      </c>
      <c r="AW172" s="43" t="s">
        <v>10151</v>
      </c>
      <c r="AX172" s="22" t="s">
        <v>10152</v>
      </c>
      <c r="AY172" s="29" t="s">
        <v>10153</v>
      </c>
      <c r="AZ172" s="29" t="s">
        <v>10154</v>
      </c>
      <c r="BA172" s="29" t="s">
        <v>10155</v>
      </c>
      <c r="BB172" s="29" t="s">
        <v>10156</v>
      </c>
      <c r="BC172" s="29" t="s">
        <v>10157</v>
      </c>
      <c r="BD172" s="29" t="s">
        <v>10158</v>
      </c>
      <c r="BE172" s="29" t="s">
        <v>10159</v>
      </c>
      <c r="BF172" s="29" t="s">
        <v>10160</v>
      </c>
      <c r="BG172" s="29" t="s">
        <v>10161</v>
      </c>
      <c r="BH172" s="29" t="s">
        <v>10162</v>
      </c>
      <c r="BI172" s="29" t="s">
        <v>10163</v>
      </c>
      <c r="BJ172" s="29" t="s">
        <v>10164</v>
      </c>
      <c r="BK172" s="29" t="s">
        <v>10165</v>
      </c>
      <c r="BL172" s="29" t="s">
        <v>10166</v>
      </c>
      <c r="BM172" s="29" t="s">
        <v>10167</v>
      </c>
      <c r="BN172" s="29" t="s">
        <v>10168</v>
      </c>
      <c r="BO172" s="29" t="s">
        <v>10169</v>
      </c>
      <c r="BP172" s="29" t="s">
        <v>10170</v>
      </c>
      <c r="BQ172" s="29" t="s">
        <v>10171</v>
      </c>
      <c r="BR172" s="29" t="s">
        <v>10172</v>
      </c>
      <c r="BS172" s="29" t="s">
        <v>10173</v>
      </c>
      <c r="BT172" s="29" t="s">
        <v>10174</v>
      </c>
      <c r="BU172" s="29" t="s">
        <v>10175</v>
      </c>
      <c r="BV172" s="29" t="s">
        <v>10176</v>
      </c>
      <c r="BW172" s="29" t="s">
        <v>10177</v>
      </c>
      <c r="BX172" s="71" t="s">
        <v>10178</v>
      </c>
      <c r="BY172" s="72" t="s">
        <v>10179</v>
      </c>
      <c r="BZ172" s="29" t="str">
        <f>IFERROR(__xludf.DUMMYFUNCTION("TEXTJOIN("", "", TRUE,
  IF(AND(AL172&gt;=9, AN172&gt;=8, AP172&gt;=7, AT172&gt;=8), ""Gold Standard"", """"),
  IF(OR(
      AV172&gt;=7.5,
      AND(AL172&gt;=7, AN172&gt;=7, AP172&gt;=6, AT172&gt;=8)
    ), ""BIFL Approved"", """"),
  IF(AN172&gt;=8.5, ""Repair Friendly"", """"),
 "&amp;" IF(OR(AP172=10, REGEXMATCH(AU172, ""Lifetime Guarantee"")), ""Lifetime Warranty"", """"),
  IF(AT172&gt;=8.5, ""Crowd Favorite"", """"),
  IF(AR172&gt;=8, ""Eco Hero"", """"),
  IF(AND(AV172&gt;=10, AL172&gt;=8, AT172&gt;=8), ""Legacy Product"", """")
)"),"")</f>
        <v/>
      </c>
      <c r="CA172" s="29" t="s">
        <v>614</v>
      </c>
      <c r="CB172" s="29" t="s">
        <v>1631</v>
      </c>
      <c r="CC172" s="44" t="s">
        <v>10180</v>
      </c>
      <c r="CD172" s="29" t="s">
        <v>10181</v>
      </c>
      <c r="CE172" s="28"/>
      <c r="CF172" s="29" t="s">
        <v>10182</v>
      </c>
      <c r="CG172" s="31" t="s">
        <v>10183</v>
      </c>
      <c r="CH172" s="28"/>
      <c r="CI172" s="28"/>
      <c r="CJ172" s="28"/>
      <c r="CK172" s="28"/>
    </row>
    <row r="173" ht="27.0" customHeight="1">
      <c r="A173" s="73" t="s">
        <v>1696</v>
      </c>
      <c r="B173" s="21" t="s">
        <v>10184</v>
      </c>
      <c r="C173" s="20" t="s">
        <v>10185</v>
      </c>
      <c r="D173" s="40" t="s">
        <v>10186</v>
      </c>
      <c r="E173" s="21" t="s">
        <v>10187</v>
      </c>
      <c r="F173" s="22" t="s">
        <v>90</v>
      </c>
      <c r="G173" s="22" t="s">
        <v>91</v>
      </c>
      <c r="H173" s="22" t="s">
        <v>92</v>
      </c>
      <c r="I173" s="28"/>
      <c r="J173" s="23"/>
      <c r="K173" s="20" t="s">
        <v>10188</v>
      </c>
      <c r="L173" s="25" t="s">
        <v>10189</v>
      </c>
      <c r="M173" s="25" t="s">
        <v>10190</v>
      </c>
      <c r="N173" s="25" t="s">
        <v>10191</v>
      </c>
      <c r="O173" s="29"/>
      <c r="P173" s="25" t="s">
        <v>10192</v>
      </c>
      <c r="Q173" s="25" t="s">
        <v>10193</v>
      </c>
      <c r="R173" s="25" t="s">
        <v>10194</v>
      </c>
      <c r="S173" s="29" t="s">
        <v>10195</v>
      </c>
      <c r="T173" s="41">
        <v>66.0</v>
      </c>
      <c r="U173" s="28"/>
      <c r="V173" s="29">
        <v>5.0</v>
      </c>
      <c r="W173" s="30">
        <v>8.0</v>
      </c>
      <c r="X173" s="28"/>
      <c r="Y173" s="29" t="s">
        <v>165</v>
      </c>
      <c r="Z173" s="30" t="b">
        <v>0</v>
      </c>
      <c r="AA173" s="29" t="s">
        <v>10196</v>
      </c>
      <c r="AB173" s="29" t="s">
        <v>10197</v>
      </c>
      <c r="AC173" s="29" t="s">
        <v>10198</v>
      </c>
      <c r="AD173" s="28"/>
      <c r="AE173" s="29" t="s">
        <v>10199</v>
      </c>
      <c r="AF173" s="28"/>
      <c r="AG173" s="29" t="s">
        <v>10200</v>
      </c>
      <c r="AH173" s="29" t="s">
        <v>10201</v>
      </c>
      <c r="AI173" s="29" t="s">
        <v>10202</v>
      </c>
      <c r="AJ173" s="29" t="s">
        <v>10203</v>
      </c>
      <c r="AK173" s="31" t="s">
        <v>3259</v>
      </c>
      <c r="AL173" s="32">
        <v>7.0</v>
      </c>
      <c r="AM173" s="29" t="s">
        <v>10204</v>
      </c>
      <c r="AN173" s="32">
        <v>3.0</v>
      </c>
      <c r="AO173" s="29" t="s">
        <v>10205</v>
      </c>
      <c r="AP173" s="51">
        <v>5.0</v>
      </c>
      <c r="AQ173" s="29" t="s">
        <v>10206</v>
      </c>
      <c r="AR173" s="51">
        <v>5.0</v>
      </c>
      <c r="AS173" s="29" t="s">
        <v>10207</v>
      </c>
      <c r="AT173" s="51">
        <v>4.5</v>
      </c>
      <c r="AU173" s="29" t="s">
        <v>10208</v>
      </c>
      <c r="AV173" s="34">
        <f t="shared" si="1"/>
        <v>5</v>
      </c>
      <c r="AW173" s="43" t="s">
        <v>10209</v>
      </c>
      <c r="AX173" s="22" t="s">
        <v>10210</v>
      </c>
      <c r="AY173" s="29" t="s">
        <v>10211</v>
      </c>
      <c r="AZ173" s="29" t="s">
        <v>10212</v>
      </c>
      <c r="BA173" s="29" t="s">
        <v>10213</v>
      </c>
      <c r="BB173" s="29" t="s">
        <v>10214</v>
      </c>
      <c r="BC173" s="29" t="s">
        <v>10215</v>
      </c>
      <c r="BD173" s="29" t="s">
        <v>10216</v>
      </c>
      <c r="BE173" s="29" t="s">
        <v>10217</v>
      </c>
      <c r="BF173" s="29" t="s">
        <v>10218</v>
      </c>
      <c r="BG173" s="29" t="s">
        <v>10219</v>
      </c>
      <c r="BH173" s="29" t="s">
        <v>10220</v>
      </c>
      <c r="BI173" s="29" t="s">
        <v>10221</v>
      </c>
      <c r="BJ173" s="29" t="s">
        <v>10222</v>
      </c>
      <c r="BK173" s="29" t="s">
        <v>10223</v>
      </c>
      <c r="BL173" s="29" t="s">
        <v>10224</v>
      </c>
      <c r="BM173" s="29" t="s">
        <v>10225</v>
      </c>
      <c r="BN173" s="29" t="s">
        <v>10226</v>
      </c>
      <c r="BO173" s="29" t="s">
        <v>10227</v>
      </c>
      <c r="BP173" s="29" t="s">
        <v>10228</v>
      </c>
      <c r="BQ173" s="29" t="s">
        <v>10229</v>
      </c>
      <c r="BR173" s="29" t="s">
        <v>10230</v>
      </c>
      <c r="BS173" s="29" t="s">
        <v>10231</v>
      </c>
      <c r="BT173" s="29" t="s">
        <v>10232</v>
      </c>
      <c r="BU173" s="29" t="s">
        <v>10233</v>
      </c>
      <c r="BV173" s="29" t="s">
        <v>10234</v>
      </c>
      <c r="BW173" s="29" t="s">
        <v>10235</v>
      </c>
      <c r="BX173" s="71" t="s">
        <v>144</v>
      </c>
      <c r="BY173" s="72" t="s">
        <v>10236</v>
      </c>
      <c r="BZ173" s="29" t="str">
        <f>IFERROR(__xludf.DUMMYFUNCTION("TEXTJOIN("", "", TRUE,
  IF(AND(AL173&gt;=9, AN173&gt;=8, AP173&gt;=7, AT173&gt;=8), ""Gold Standard"", """"),
  IF(OR(
      AV173&gt;=7.5,
      AND(AL173&gt;=7, AN173&gt;=7, AP173&gt;=6, AT173&gt;=8)
    ), ""BIFL Approved"", """"),
  IF(AN173&gt;=8.5, ""Repair Friendly"", """"),
 "&amp;" IF(OR(AP173=10, REGEXMATCH(AU173, ""Lifetime Guarantee"")), ""Lifetime Warranty"", """"),
  IF(AT173&gt;=8.5, ""Crowd Favorite"", """"),
  IF(AR173&gt;=8, ""Eco Hero"", """"),
  IF(AND(AV173&gt;=10, AL173&gt;=8, AT173&gt;=8), ""Legacy Product"", """")
)"),"")</f>
        <v/>
      </c>
      <c r="CA173" s="29" t="s">
        <v>209</v>
      </c>
      <c r="CB173" s="29" t="s">
        <v>2290</v>
      </c>
      <c r="CC173" s="44" t="s">
        <v>10237</v>
      </c>
      <c r="CD173" s="29" t="s">
        <v>10238</v>
      </c>
      <c r="CE173" s="30">
        <v>8.0</v>
      </c>
      <c r="CF173" s="29" t="s">
        <v>10239</v>
      </c>
      <c r="CG173" s="31" t="s">
        <v>10240</v>
      </c>
      <c r="CH173" s="28"/>
      <c r="CI173" s="28"/>
      <c r="CJ173" s="28"/>
      <c r="CK173" s="28"/>
    </row>
    <row r="174" ht="27.0" customHeight="1">
      <c r="A174" s="73" t="s">
        <v>10241</v>
      </c>
      <c r="B174" s="21" t="s">
        <v>10242</v>
      </c>
      <c r="C174" s="20" t="s">
        <v>10243</v>
      </c>
      <c r="D174" s="20" t="s">
        <v>10244</v>
      </c>
      <c r="E174" s="21" t="s">
        <v>10245</v>
      </c>
      <c r="F174" s="22" t="s">
        <v>90</v>
      </c>
      <c r="G174" s="22" t="s">
        <v>91</v>
      </c>
      <c r="H174" s="22" t="s">
        <v>92</v>
      </c>
      <c r="I174" s="28"/>
      <c r="J174" s="23"/>
      <c r="K174" s="20" t="s">
        <v>10246</v>
      </c>
      <c r="L174" s="25" t="s">
        <v>10247</v>
      </c>
      <c r="M174" s="28"/>
      <c r="N174" s="25" t="s">
        <v>10248</v>
      </c>
      <c r="O174" s="88"/>
      <c r="P174" s="25" t="s">
        <v>10249</v>
      </c>
      <c r="Q174" s="25" t="s">
        <v>10250</v>
      </c>
      <c r="R174" s="25" t="s">
        <v>10251</v>
      </c>
      <c r="S174" s="29" t="s">
        <v>10252</v>
      </c>
      <c r="T174" s="41">
        <v>13.29</v>
      </c>
      <c r="U174" s="42">
        <v>22.99</v>
      </c>
      <c r="V174" s="29">
        <v>4.6</v>
      </c>
      <c r="W174" s="30">
        <v>14081.0</v>
      </c>
      <c r="X174" s="29" t="s">
        <v>1945</v>
      </c>
      <c r="Y174" s="29" t="s">
        <v>165</v>
      </c>
      <c r="Z174" s="30" t="b">
        <v>0</v>
      </c>
      <c r="AA174" s="29" t="s">
        <v>10253</v>
      </c>
      <c r="AB174" s="29" t="s">
        <v>10254</v>
      </c>
      <c r="AC174" s="29" t="s">
        <v>10255</v>
      </c>
      <c r="AD174" s="29" t="s">
        <v>994</v>
      </c>
      <c r="AE174" s="29" t="s">
        <v>10256</v>
      </c>
      <c r="AF174" s="28"/>
      <c r="AG174" s="29" t="s">
        <v>10257</v>
      </c>
      <c r="AH174" s="29" t="s">
        <v>10258</v>
      </c>
      <c r="AI174" s="29" t="s">
        <v>10259</v>
      </c>
      <c r="AJ174" s="29" t="s">
        <v>3259</v>
      </c>
      <c r="AK174" s="31" t="s">
        <v>10260</v>
      </c>
      <c r="AL174" s="32">
        <v>8.0</v>
      </c>
      <c r="AM174" s="29" t="s">
        <v>10261</v>
      </c>
      <c r="AN174" s="32">
        <v>7.0</v>
      </c>
      <c r="AO174" s="29" t="s">
        <v>10262</v>
      </c>
      <c r="AP174" s="51">
        <v>1.0</v>
      </c>
      <c r="AQ174" s="22" t="s">
        <v>10263</v>
      </c>
      <c r="AR174" s="51">
        <v>7.5</v>
      </c>
      <c r="AS174" s="29" t="s">
        <v>10264</v>
      </c>
      <c r="AT174" s="51">
        <v>6.5</v>
      </c>
      <c r="AU174" s="29" t="s">
        <v>10265</v>
      </c>
      <c r="AV174" s="34">
        <f t="shared" si="1"/>
        <v>6</v>
      </c>
      <c r="AW174" s="43" t="s">
        <v>10266</v>
      </c>
      <c r="AX174" s="29" t="s">
        <v>10267</v>
      </c>
      <c r="AY174" s="29" t="s">
        <v>10268</v>
      </c>
      <c r="AZ174" s="29" t="s">
        <v>10269</v>
      </c>
      <c r="BA174" s="29" t="s">
        <v>10270</v>
      </c>
      <c r="BB174" s="29" t="s">
        <v>10271</v>
      </c>
      <c r="BC174" s="29" t="s">
        <v>10272</v>
      </c>
      <c r="BD174" s="29" t="s">
        <v>10273</v>
      </c>
      <c r="BE174" s="29" t="s">
        <v>10274</v>
      </c>
      <c r="BF174" s="29" t="s">
        <v>10275</v>
      </c>
      <c r="BG174" s="29" t="s">
        <v>10276</v>
      </c>
      <c r="BH174" s="29" t="s">
        <v>10277</v>
      </c>
      <c r="BI174" s="29" t="s">
        <v>10278</v>
      </c>
      <c r="BJ174" s="29" t="s">
        <v>10279</v>
      </c>
      <c r="BK174" s="29" t="s">
        <v>10280</v>
      </c>
      <c r="BL174" s="29" t="s">
        <v>10281</v>
      </c>
      <c r="BM174" s="29" t="s">
        <v>10282</v>
      </c>
      <c r="BN174" s="29" t="s">
        <v>10283</v>
      </c>
      <c r="BO174" s="29" t="s">
        <v>10284</v>
      </c>
      <c r="BP174" s="29" t="s">
        <v>10285</v>
      </c>
      <c r="BQ174" s="29" t="s">
        <v>10286</v>
      </c>
      <c r="BR174" s="29" t="s">
        <v>5110</v>
      </c>
      <c r="BS174" s="29" t="s">
        <v>10287</v>
      </c>
      <c r="BT174" s="29" t="s">
        <v>10288</v>
      </c>
      <c r="BU174" s="29" t="s">
        <v>10289</v>
      </c>
      <c r="BV174" s="29" t="s">
        <v>1323</v>
      </c>
      <c r="BW174" s="29" t="s">
        <v>10290</v>
      </c>
      <c r="BX174" s="71" t="s">
        <v>144</v>
      </c>
      <c r="BY174" s="72" t="s">
        <v>10291</v>
      </c>
      <c r="BZ174" s="29" t="str">
        <f>IFERROR(__xludf.DUMMYFUNCTION("TEXTJOIN("", "", TRUE,
  IF(AND(AL174&gt;=9, AN174&gt;=8, AP174&gt;=7, AT174&gt;=8), ""Gold Standard"", """"),
  IF(OR(
      AV174&gt;=7.5,
      AND(AL174&gt;=7, AN174&gt;=7, AP174&gt;=6, AT174&gt;=8)
    ), ""BIFL Approved"", """"),
  IF(AN174&gt;=8.5, ""Repair Friendly"", """"),
 "&amp;" IF(OR(AP174=10, REGEXMATCH(AU174, ""Lifetime Guarantee"")), ""Lifetime Warranty"", """"),
  IF(AT174&gt;=8.5, ""Crowd Favorite"", """"),
  IF(AR174&gt;=8, ""Eco Hero"", """"),
  IF(AND(AV174&gt;=10, AL174&gt;=8, AT174&gt;=8), ""Legacy Product"", """")
)"),"")</f>
        <v/>
      </c>
      <c r="CA174" s="29" t="s">
        <v>209</v>
      </c>
      <c r="CB174" s="29" t="s">
        <v>4284</v>
      </c>
      <c r="CC174" s="44" t="s">
        <v>10292</v>
      </c>
      <c r="CD174" s="29" t="s">
        <v>10293</v>
      </c>
      <c r="CE174" s="30">
        <v>14081.0</v>
      </c>
      <c r="CF174" s="29" t="s">
        <v>10294</v>
      </c>
      <c r="CG174" s="31" t="s">
        <v>10295</v>
      </c>
      <c r="CH174" s="28"/>
      <c r="CI174" s="28"/>
      <c r="CJ174" s="28"/>
      <c r="CK174" s="28"/>
    </row>
    <row r="175" ht="27.0" customHeight="1">
      <c r="A175" s="73" t="s">
        <v>3940</v>
      </c>
      <c r="B175" s="21" t="s">
        <v>10296</v>
      </c>
      <c r="C175" s="20" t="s">
        <v>10297</v>
      </c>
      <c r="D175" s="20" t="s">
        <v>10298</v>
      </c>
      <c r="E175" s="21" t="s">
        <v>10299</v>
      </c>
      <c r="F175" s="22" t="s">
        <v>90</v>
      </c>
      <c r="G175" s="22" t="s">
        <v>91</v>
      </c>
      <c r="H175" s="22" t="s">
        <v>92</v>
      </c>
      <c r="I175" s="28"/>
      <c r="J175" s="23"/>
      <c r="K175" s="20" t="s">
        <v>10300</v>
      </c>
      <c r="L175" s="25" t="s">
        <v>10301</v>
      </c>
      <c r="M175" s="28"/>
      <c r="N175" s="25" t="s">
        <v>10302</v>
      </c>
      <c r="O175" s="28"/>
      <c r="P175" s="25" t="s">
        <v>10303</v>
      </c>
      <c r="Q175" s="25" t="s">
        <v>10304</v>
      </c>
      <c r="R175" s="25" t="s">
        <v>10305</v>
      </c>
      <c r="S175" s="29" t="s">
        <v>10306</v>
      </c>
      <c r="T175" s="41">
        <v>6.48</v>
      </c>
      <c r="U175" s="42">
        <v>11.99</v>
      </c>
      <c r="V175" s="29">
        <v>4.8</v>
      </c>
      <c r="W175" s="30">
        <v>20932.0</v>
      </c>
      <c r="X175" s="29" t="s">
        <v>10307</v>
      </c>
      <c r="Y175" s="29" t="s">
        <v>165</v>
      </c>
      <c r="Z175" s="30" t="b">
        <v>0</v>
      </c>
      <c r="AA175" s="29" t="s">
        <v>10308</v>
      </c>
      <c r="AB175" s="29" t="s">
        <v>10309</v>
      </c>
      <c r="AC175" s="29" t="s">
        <v>10310</v>
      </c>
      <c r="AD175" s="29" t="s">
        <v>292</v>
      </c>
      <c r="AE175" s="29" t="s">
        <v>10311</v>
      </c>
      <c r="AF175" s="28"/>
      <c r="AG175" s="29" t="s">
        <v>10312</v>
      </c>
      <c r="AH175" s="29" t="s">
        <v>10313</v>
      </c>
      <c r="AI175" s="29" t="s">
        <v>10314</v>
      </c>
      <c r="AJ175" s="29" t="s">
        <v>10315</v>
      </c>
      <c r="AK175" s="31" t="s">
        <v>10316</v>
      </c>
      <c r="AL175" s="32">
        <v>8.5</v>
      </c>
      <c r="AM175" s="29" t="s">
        <v>10317</v>
      </c>
      <c r="AN175" s="32">
        <v>5.0</v>
      </c>
      <c r="AO175" s="22" t="s">
        <v>10318</v>
      </c>
      <c r="AP175" s="51">
        <v>9.0</v>
      </c>
      <c r="AQ175" s="29" t="s">
        <v>10319</v>
      </c>
      <c r="AR175" s="51">
        <v>5.0</v>
      </c>
      <c r="AS175" s="29" t="s">
        <v>10320</v>
      </c>
      <c r="AT175" s="51">
        <v>8.5</v>
      </c>
      <c r="AU175" s="29" t="s">
        <v>10321</v>
      </c>
      <c r="AV175" s="34">
        <f t="shared" si="1"/>
        <v>8</v>
      </c>
      <c r="AW175" s="43" t="s">
        <v>10322</v>
      </c>
      <c r="AX175" s="29" t="s">
        <v>10323</v>
      </c>
      <c r="AY175" s="29" t="s">
        <v>10324</v>
      </c>
      <c r="AZ175" s="29" t="s">
        <v>10325</v>
      </c>
      <c r="BA175" s="29" t="s">
        <v>10326</v>
      </c>
      <c r="BB175" s="29" t="s">
        <v>10327</v>
      </c>
      <c r="BC175" s="29" t="s">
        <v>10328</v>
      </c>
      <c r="BD175" s="29" t="s">
        <v>10329</v>
      </c>
      <c r="BE175" s="29" t="s">
        <v>10330</v>
      </c>
      <c r="BF175" s="29" t="s">
        <v>10331</v>
      </c>
      <c r="BG175" s="29" t="s">
        <v>10332</v>
      </c>
      <c r="BH175" s="29" t="s">
        <v>10333</v>
      </c>
      <c r="BI175" s="29" t="s">
        <v>10334</v>
      </c>
      <c r="BJ175" s="29" t="s">
        <v>10335</v>
      </c>
      <c r="BK175" s="29" t="s">
        <v>10336</v>
      </c>
      <c r="BL175" s="29" t="s">
        <v>10337</v>
      </c>
      <c r="BM175" s="29" t="s">
        <v>10338</v>
      </c>
      <c r="BN175" s="29" t="s">
        <v>10339</v>
      </c>
      <c r="BO175" s="29" t="s">
        <v>10340</v>
      </c>
      <c r="BP175" s="29" t="s">
        <v>10341</v>
      </c>
      <c r="BQ175" s="29" t="s">
        <v>10342</v>
      </c>
      <c r="BR175" s="29" t="s">
        <v>10343</v>
      </c>
      <c r="BS175" s="29" t="s">
        <v>10344</v>
      </c>
      <c r="BT175" s="29" t="s">
        <v>10345</v>
      </c>
      <c r="BU175" s="29" t="s">
        <v>10346</v>
      </c>
      <c r="BV175" s="29" t="s">
        <v>10347</v>
      </c>
      <c r="BW175" s="29" t="s">
        <v>10348</v>
      </c>
      <c r="BX175" s="71" t="s">
        <v>10007</v>
      </c>
      <c r="BY175" s="72" t="s">
        <v>10349</v>
      </c>
      <c r="BZ175" s="29" t="str">
        <f>IFERROR(__xludf.DUMMYFUNCTION("TEXTJOIN("", "", TRUE,
  IF(AND(AL175&gt;=9, AN175&gt;=8, AP175&gt;=7, AT175&gt;=8), ""Gold Standard"", """"),
  IF(OR(
      AV175&gt;=7.5,
      AND(AL175&gt;=7, AN175&gt;=7, AP175&gt;=6, AT175&gt;=8)
    ), ""BIFL Approved"", """"),
  IF(AN175&gt;=8.5, ""Repair Friendly"", """"),
 "&amp;" IF(OR(AP175=10, REGEXMATCH(AU175, ""Lifetime Guarantee"")), ""Lifetime Warranty"", """"),
  IF(AT175&gt;=8.5, ""Crowd Favorite"", """"),
  IF(AR175&gt;=8, ""Eco Hero"", """"),
  IF(AND(AV175&gt;=10, AL175&gt;=8, AT175&gt;=8), ""Legacy Product"", """")
)"),"BIFL Approved, Crowd Favorite")</f>
        <v>BIFL Approved, Crowd Favorite</v>
      </c>
      <c r="CA175" s="29" t="s">
        <v>209</v>
      </c>
      <c r="CB175" s="29" t="s">
        <v>4284</v>
      </c>
      <c r="CC175" s="44" t="s">
        <v>10350</v>
      </c>
      <c r="CD175" s="29" t="s">
        <v>10351</v>
      </c>
      <c r="CE175" s="30">
        <v>20932.0</v>
      </c>
      <c r="CF175" s="29" t="s">
        <v>10352</v>
      </c>
      <c r="CG175" s="31" t="s">
        <v>10353</v>
      </c>
      <c r="CH175" s="28"/>
      <c r="CI175" s="28"/>
      <c r="CJ175" s="28"/>
      <c r="CK175" s="28"/>
    </row>
    <row r="176" ht="30.0" customHeight="1">
      <c r="A176" s="89" t="s">
        <v>10354</v>
      </c>
      <c r="B176" s="48" t="s">
        <v>10355</v>
      </c>
      <c r="C176" s="20" t="s">
        <v>10356</v>
      </c>
      <c r="D176" s="20" t="s">
        <v>10357</v>
      </c>
      <c r="E176" s="21" t="s">
        <v>10358</v>
      </c>
      <c r="F176" s="22" t="s">
        <v>90</v>
      </c>
      <c r="G176" s="22" t="s">
        <v>91</v>
      </c>
      <c r="H176" s="22" t="s">
        <v>92</v>
      </c>
      <c r="I176" s="28"/>
      <c r="J176" s="23"/>
      <c r="K176" s="20" t="s">
        <v>10359</v>
      </c>
      <c r="L176" s="25" t="s">
        <v>10360</v>
      </c>
      <c r="M176" s="28"/>
      <c r="N176" s="25" t="s">
        <v>10361</v>
      </c>
      <c r="O176" s="25" t="s">
        <v>10362</v>
      </c>
      <c r="P176" s="25" t="s">
        <v>10363</v>
      </c>
      <c r="Q176" s="25" t="s">
        <v>10364</v>
      </c>
      <c r="R176" s="25" t="s">
        <v>10365</v>
      </c>
      <c r="S176" s="29" t="s">
        <v>10366</v>
      </c>
      <c r="T176" s="41">
        <v>16.0</v>
      </c>
      <c r="U176" s="42">
        <v>18.0</v>
      </c>
      <c r="V176" s="29">
        <v>4.6</v>
      </c>
      <c r="W176" s="30">
        <v>8854.0</v>
      </c>
      <c r="X176" s="29" t="s">
        <v>164</v>
      </c>
      <c r="Y176" s="29" t="s">
        <v>165</v>
      </c>
      <c r="Z176" s="30" t="b">
        <v>0</v>
      </c>
      <c r="AA176" s="29" t="s">
        <v>10367</v>
      </c>
      <c r="AB176" s="29" t="s">
        <v>10368</v>
      </c>
      <c r="AC176" s="28"/>
      <c r="AD176" s="28"/>
      <c r="AE176" s="29" t="s">
        <v>10369</v>
      </c>
      <c r="AF176" s="28"/>
      <c r="AG176" s="29" t="s">
        <v>10370</v>
      </c>
      <c r="AH176" s="29" t="s">
        <v>10371</v>
      </c>
      <c r="AI176" s="29" t="s">
        <v>10372</v>
      </c>
      <c r="AJ176" s="29" t="s">
        <v>10373</v>
      </c>
      <c r="AK176" s="31" t="s">
        <v>10374</v>
      </c>
      <c r="AL176" s="32">
        <v>8.5</v>
      </c>
      <c r="AM176" s="29" t="s">
        <v>10375</v>
      </c>
      <c r="AN176" s="32">
        <v>5.0</v>
      </c>
      <c r="AO176" s="29" t="s">
        <v>10376</v>
      </c>
      <c r="AP176" s="51">
        <v>5.5</v>
      </c>
      <c r="AQ176" s="29" t="s">
        <v>10377</v>
      </c>
      <c r="AR176" s="51">
        <v>5.0</v>
      </c>
      <c r="AS176" s="29" t="s">
        <v>10378</v>
      </c>
      <c r="AT176" s="51">
        <v>8.5</v>
      </c>
      <c r="AU176" s="29" t="s">
        <v>10379</v>
      </c>
      <c r="AV176" s="34">
        <f t="shared" si="1"/>
        <v>7</v>
      </c>
      <c r="AW176" s="43" t="s">
        <v>10380</v>
      </c>
      <c r="AX176" s="29" t="s">
        <v>10381</v>
      </c>
      <c r="AY176" s="29" t="s">
        <v>10382</v>
      </c>
      <c r="AZ176" s="29" t="s">
        <v>10383</v>
      </c>
      <c r="BA176" s="29" t="s">
        <v>10384</v>
      </c>
      <c r="BB176" s="29" t="s">
        <v>10385</v>
      </c>
      <c r="BC176" s="29" t="s">
        <v>10386</v>
      </c>
      <c r="BD176" s="29" t="s">
        <v>10387</v>
      </c>
      <c r="BE176" s="29" t="s">
        <v>10388</v>
      </c>
      <c r="BF176" s="29" t="s">
        <v>10389</v>
      </c>
      <c r="BG176" s="29" t="s">
        <v>10390</v>
      </c>
      <c r="BH176" s="29" t="s">
        <v>10391</v>
      </c>
      <c r="BI176" s="29" t="s">
        <v>10392</v>
      </c>
      <c r="BJ176" s="29" t="s">
        <v>10393</v>
      </c>
      <c r="BK176" s="29" t="s">
        <v>10394</v>
      </c>
      <c r="BL176" s="29" t="s">
        <v>10395</v>
      </c>
      <c r="BM176" s="29" t="s">
        <v>10396</v>
      </c>
      <c r="BN176" s="29" t="s">
        <v>10397</v>
      </c>
      <c r="BO176" s="29" t="s">
        <v>10398</v>
      </c>
      <c r="BP176" s="29" t="s">
        <v>10399</v>
      </c>
      <c r="BQ176" s="29" t="s">
        <v>10400</v>
      </c>
      <c r="BR176" s="29" t="s">
        <v>10401</v>
      </c>
      <c r="BS176" s="29" t="s">
        <v>10402</v>
      </c>
      <c r="BT176" s="29" t="s">
        <v>10403</v>
      </c>
      <c r="BU176" s="29" t="s">
        <v>10404</v>
      </c>
      <c r="BV176" s="29" t="s">
        <v>10405</v>
      </c>
      <c r="BW176" s="29" t="s">
        <v>10406</v>
      </c>
      <c r="BX176" s="71" t="s">
        <v>4057</v>
      </c>
      <c r="BY176" s="72" t="s">
        <v>10407</v>
      </c>
      <c r="BZ176" s="29" t="str">
        <f>IFERROR(__xludf.DUMMYFUNCTION("TEXTJOIN("", "", TRUE,
  IF(AND(AL176&gt;=9, AN176&gt;=8, AP176&gt;=7, AT176&gt;=8), ""Gold Standard"", """"),
  IF(OR(
      AV176&gt;=7.5,
      AND(AL176&gt;=7, AN176&gt;=7, AP176&gt;=6, AT176&gt;=8)
    ), ""BIFL Approved"", """"),
  IF(AN176&gt;=8.5, ""Repair Friendly"", """"),
 "&amp;" IF(OR(AP176=10, REGEXMATCH(AU176, ""Lifetime Guarantee"")), ""Lifetime Warranty"", """"),
  IF(AT176&gt;=8.5, ""Crowd Favorite"", """"),
  IF(AR176&gt;=8, ""Eco Hero"", """"),
  IF(AND(AV176&gt;=10, AL176&gt;=8, AT176&gt;=8), ""Legacy Product"", """")
)"),"Crowd Favorite")</f>
        <v>Crowd Favorite</v>
      </c>
      <c r="CA176" s="29" t="s">
        <v>146</v>
      </c>
      <c r="CB176" s="29" t="s">
        <v>674</v>
      </c>
      <c r="CC176" s="44" t="s">
        <v>10408</v>
      </c>
      <c r="CD176" s="29" t="s">
        <v>10409</v>
      </c>
      <c r="CE176" s="30">
        <v>8854.0</v>
      </c>
      <c r="CF176" s="29" t="s">
        <v>10410</v>
      </c>
      <c r="CG176" s="31" t="s">
        <v>10411</v>
      </c>
      <c r="CH176" s="28"/>
      <c r="CI176" s="28"/>
      <c r="CJ176" s="28"/>
      <c r="CK176" s="28"/>
    </row>
    <row r="177" ht="27.0" customHeight="1">
      <c r="A177" s="90" t="s">
        <v>10412</v>
      </c>
      <c r="B177" s="91" t="s">
        <v>10413</v>
      </c>
      <c r="C177" s="92" t="s">
        <v>10414</v>
      </c>
      <c r="D177" s="93" t="s">
        <v>10415</v>
      </c>
      <c r="E177" s="21" t="s">
        <v>10416</v>
      </c>
      <c r="F177" s="22" t="s">
        <v>90</v>
      </c>
      <c r="G177" s="22" t="s">
        <v>91</v>
      </c>
      <c r="H177" s="22" t="s">
        <v>92</v>
      </c>
      <c r="I177" s="28"/>
      <c r="J177" s="23"/>
      <c r="K177" s="20" t="s">
        <v>10417</v>
      </c>
      <c r="L177" s="25" t="s">
        <v>10418</v>
      </c>
      <c r="M177" s="29"/>
      <c r="N177" s="25" t="s">
        <v>10419</v>
      </c>
      <c r="O177" s="29"/>
      <c r="P177" s="25" t="s">
        <v>10420</v>
      </c>
      <c r="Q177" s="25" t="s">
        <v>10421</v>
      </c>
      <c r="R177" s="25" t="s">
        <v>10422</v>
      </c>
      <c r="S177" s="29" t="s">
        <v>10423</v>
      </c>
      <c r="T177" s="41">
        <v>379.0</v>
      </c>
      <c r="U177" s="42">
        <v>379.0</v>
      </c>
      <c r="V177" s="29">
        <v>4.7</v>
      </c>
      <c r="W177" s="30">
        <v>296.0</v>
      </c>
      <c r="X177" s="29" t="s">
        <v>691</v>
      </c>
      <c r="Y177" s="29" t="s">
        <v>165</v>
      </c>
      <c r="Z177" s="30" t="b">
        <v>0</v>
      </c>
      <c r="AA177" s="29" t="s">
        <v>10424</v>
      </c>
      <c r="AB177" s="29" t="s">
        <v>10425</v>
      </c>
      <c r="AC177" s="29" t="s">
        <v>10426</v>
      </c>
      <c r="AD177" s="28"/>
      <c r="AE177" s="29" t="s">
        <v>10427</v>
      </c>
      <c r="AF177" s="28"/>
      <c r="AG177" s="29" t="s">
        <v>10428</v>
      </c>
      <c r="AH177" s="29" t="s">
        <v>10429</v>
      </c>
      <c r="AI177" s="29" t="s">
        <v>10430</v>
      </c>
      <c r="AJ177" s="29" t="s">
        <v>10431</v>
      </c>
      <c r="AK177" s="55"/>
      <c r="AL177" s="32">
        <v>7.5</v>
      </c>
      <c r="AM177" s="22" t="s">
        <v>10432</v>
      </c>
      <c r="AN177" s="32">
        <v>4.5</v>
      </c>
      <c r="AO177" s="22" t="s">
        <v>10433</v>
      </c>
      <c r="AP177" s="51">
        <v>7.0</v>
      </c>
      <c r="AQ177" s="22" t="s">
        <v>10434</v>
      </c>
      <c r="AR177" s="51">
        <v>5.0</v>
      </c>
      <c r="AS177" s="29" t="s">
        <v>10435</v>
      </c>
      <c r="AT177" s="51">
        <v>6.5</v>
      </c>
      <c r="AU177" s="29" t="s">
        <v>10436</v>
      </c>
      <c r="AV177" s="34">
        <f t="shared" si="1"/>
        <v>6.5</v>
      </c>
      <c r="AW177" s="43" t="s">
        <v>10437</v>
      </c>
      <c r="AX177" s="29" t="s">
        <v>10438</v>
      </c>
      <c r="AY177" s="29" t="s">
        <v>10439</v>
      </c>
      <c r="AZ177" s="29" t="s">
        <v>10440</v>
      </c>
      <c r="BA177" s="29" t="s">
        <v>10441</v>
      </c>
      <c r="BB177" s="29" t="s">
        <v>10442</v>
      </c>
      <c r="BC177" s="29" t="s">
        <v>10443</v>
      </c>
      <c r="BD177" s="29" t="s">
        <v>10444</v>
      </c>
      <c r="BE177" s="22" t="s">
        <v>10445</v>
      </c>
      <c r="BF177" s="22" t="s">
        <v>10446</v>
      </c>
      <c r="BG177" s="22" t="s">
        <v>10447</v>
      </c>
      <c r="BH177" s="22" t="s">
        <v>10448</v>
      </c>
      <c r="BI177" s="22" t="s">
        <v>10449</v>
      </c>
      <c r="BJ177" s="22" t="s">
        <v>10450</v>
      </c>
      <c r="BK177" s="29" t="s">
        <v>10451</v>
      </c>
      <c r="BL177" s="22" t="s">
        <v>10452</v>
      </c>
      <c r="BM177" s="29" t="s">
        <v>10453</v>
      </c>
      <c r="BN177" s="29" t="s">
        <v>10454</v>
      </c>
      <c r="BO177" s="29" t="s">
        <v>10455</v>
      </c>
      <c r="BP177" s="29" t="s">
        <v>10456</v>
      </c>
      <c r="BQ177" s="29" t="s">
        <v>10457</v>
      </c>
      <c r="BR177" s="29" t="s">
        <v>10458</v>
      </c>
      <c r="BS177" s="29" t="s">
        <v>10459</v>
      </c>
      <c r="BT177" s="29" t="s">
        <v>10460</v>
      </c>
      <c r="BU177" s="29" t="s">
        <v>10461</v>
      </c>
      <c r="BV177" s="22" t="s">
        <v>10462</v>
      </c>
      <c r="BW177" s="22" t="s">
        <v>10463</v>
      </c>
      <c r="BX177" s="94" t="s">
        <v>331</v>
      </c>
      <c r="BY177" s="72" t="s">
        <v>10464</v>
      </c>
      <c r="BZ177" s="29" t="str">
        <f>IFERROR(__xludf.DUMMYFUNCTION("TEXTJOIN("", "", TRUE,
  IF(AND(AL177&gt;=9, AN177&gt;=8, AP177&gt;=7, AT177&gt;=8), ""Gold Standard"", """"),
  IF(OR(
      AV177&gt;=7.5,
      AND(AL177&gt;=7, AN177&gt;=7, AP177&gt;=6, AT177&gt;=8)
    ), ""BIFL Approved"", """"),
  IF(AN177&gt;=8.5, ""Repair Friendly"", """"),
 "&amp;" IF(OR(AP177=10, REGEXMATCH(AU177, ""Lifetime Guarantee"")), ""Lifetime Warranty"", """"),
  IF(AT177&gt;=8.5, ""Crowd Favorite"", """"),
  IF(AR177&gt;=8, ""Eco Hero"", """"),
  IF(AND(AV177&gt;=10, AL177&gt;=8, AT177&gt;=8), ""Legacy Product"", """")
)"),"")</f>
        <v/>
      </c>
      <c r="CA177" s="29" t="s">
        <v>911</v>
      </c>
      <c r="CB177" s="29" t="s">
        <v>9201</v>
      </c>
      <c r="CC177" s="44" t="s">
        <v>10465</v>
      </c>
      <c r="CD177" s="29" t="s">
        <v>10466</v>
      </c>
      <c r="CE177" s="30">
        <v>296.0</v>
      </c>
      <c r="CF177" s="29" t="s">
        <v>10467</v>
      </c>
      <c r="CG177" s="31" t="s">
        <v>10468</v>
      </c>
      <c r="CH177" s="28"/>
      <c r="CI177" s="28"/>
      <c r="CJ177" s="28"/>
      <c r="CK177" s="28"/>
    </row>
    <row r="178" ht="27.0" customHeight="1">
      <c r="A178" s="90" t="s">
        <v>10469</v>
      </c>
      <c r="B178" s="91" t="s">
        <v>10470</v>
      </c>
      <c r="C178" s="92" t="s">
        <v>10471</v>
      </c>
      <c r="D178" s="74" t="s">
        <v>10472</v>
      </c>
      <c r="E178" s="21" t="s">
        <v>10473</v>
      </c>
      <c r="F178" s="22" t="s">
        <v>90</v>
      </c>
      <c r="G178" s="22" t="s">
        <v>10474</v>
      </c>
      <c r="H178" s="22" t="s">
        <v>92</v>
      </c>
      <c r="I178" s="28"/>
      <c r="J178" s="23"/>
      <c r="K178" s="20" t="s">
        <v>10475</v>
      </c>
      <c r="L178" s="25" t="s">
        <v>10476</v>
      </c>
      <c r="M178" s="28"/>
      <c r="N178" s="25" t="s">
        <v>10477</v>
      </c>
      <c r="O178" s="22"/>
      <c r="P178" s="25" t="s">
        <v>10478</v>
      </c>
      <c r="Q178" s="25" t="s">
        <v>10479</v>
      </c>
      <c r="R178" s="25" t="s">
        <v>10480</v>
      </c>
      <c r="S178" s="29" t="s">
        <v>10481</v>
      </c>
      <c r="T178" s="41">
        <v>57.35</v>
      </c>
      <c r="U178" s="42">
        <v>70.5</v>
      </c>
      <c r="V178" s="29">
        <v>4.6</v>
      </c>
      <c r="W178" s="30">
        <v>230.0</v>
      </c>
      <c r="X178" s="28"/>
      <c r="Y178" s="29" t="s">
        <v>5680</v>
      </c>
      <c r="Z178" s="30" t="b">
        <v>0</v>
      </c>
      <c r="AA178" s="29" t="s">
        <v>9967</v>
      </c>
      <c r="AB178" s="29" t="s">
        <v>10482</v>
      </c>
      <c r="AC178" s="29" t="s">
        <v>10483</v>
      </c>
      <c r="AD178" s="29" t="s">
        <v>10484</v>
      </c>
      <c r="AE178" s="29" t="s">
        <v>10485</v>
      </c>
      <c r="AF178" s="28"/>
      <c r="AG178" s="29" t="s">
        <v>10486</v>
      </c>
      <c r="AH178" s="29" t="s">
        <v>10487</v>
      </c>
      <c r="AI178" s="29" t="s">
        <v>10488</v>
      </c>
      <c r="AJ178" s="29" t="s">
        <v>10489</v>
      </c>
      <c r="AK178" s="31" t="s">
        <v>10490</v>
      </c>
      <c r="AL178" s="32">
        <v>9.0</v>
      </c>
      <c r="AM178" s="29" t="s">
        <v>10491</v>
      </c>
      <c r="AN178" s="32">
        <v>9.0</v>
      </c>
      <c r="AO178" s="29" t="s">
        <v>10492</v>
      </c>
      <c r="AP178" s="51">
        <v>4.5</v>
      </c>
      <c r="AQ178" s="22" t="s">
        <v>10493</v>
      </c>
      <c r="AR178" s="51">
        <v>5.0</v>
      </c>
      <c r="AS178" s="22" t="s">
        <v>10494</v>
      </c>
      <c r="AT178" s="51">
        <v>8.5</v>
      </c>
      <c r="AU178" s="29" t="s">
        <v>10495</v>
      </c>
      <c r="AV178" s="34">
        <f t="shared" si="1"/>
        <v>8</v>
      </c>
      <c r="AW178" s="43" t="s">
        <v>10496</v>
      </c>
      <c r="AX178" s="29" t="s">
        <v>10497</v>
      </c>
      <c r="AY178" s="29" t="s">
        <v>10498</v>
      </c>
      <c r="AZ178" s="29" t="s">
        <v>10499</v>
      </c>
      <c r="BA178" s="29" t="s">
        <v>10500</v>
      </c>
      <c r="BB178" s="29" t="s">
        <v>10501</v>
      </c>
      <c r="BC178" s="29" t="s">
        <v>10502</v>
      </c>
      <c r="BD178" s="29" t="s">
        <v>10503</v>
      </c>
      <c r="BE178" s="29" t="s">
        <v>10504</v>
      </c>
      <c r="BF178" s="29" t="s">
        <v>10505</v>
      </c>
      <c r="BG178" s="29" t="s">
        <v>10506</v>
      </c>
      <c r="BH178" s="29" t="s">
        <v>10507</v>
      </c>
      <c r="BI178" s="29" t="s">
        <v>10508</v>
      </c>
      <c r="BJ178" s="29" t="s">
        <v>10509</v>
      </c>
      <c r="BK178" s="29" t="s">
        <v>10510</v>
      </c>
      <c r="BL178" s="29" t="s">
        <v>10511</v>
      </c>
      <c r="BM178" s="29" t="s">
        <v>10512</v>
      </c>
      <c r="BN178" s="29" t="s">
        <v>10513</v>
      </c>
      <c r="BO178" s="29" t="s">
        <v>10514</v>
      </c>
      <c r="BP178" s="29" t="s">
        <v>10515</v>
      </c>
      <c r="BQ178" s="29" t="s">
        <v>10516</v>
      </c>
      <c r="BR178" s="29" t="s">
        <v>10517</v>
      </c>
      <c r="BS178" s="29" t="s">
        <v>7906</v>
      </c>
      <c r="BT178" s="29" t="s">
        <v>10518</v>
      </c>
      <c r="BU178" s="29" t="s">
        <v>9310</v>
      </c>
      <c r="BV178" s="29" t="s">
        <v>10519</v>
      </c>
      <c r="BW178" s="22" t="s">
        <v>10520</v>
      </c>
      <c r="BX178" s="94" t="s">
        <v>4057</v>
      </c>
      <c r="BY178" s="72" t="s">
        <v>10521</v>
      </c>
      <c r="BZ178" s="29" t="str">
        <f>IFERROR(__xludf.DUMMYFUNCTION("TEXTJOIN("", "", TRUE,
  IF(AND(AL178&gt;=9, AN178&gt;=8, AP178&gt;=7, AT178&gt;=8), ""Gold Standard"", """"),
  IF(OR(
      AV178&gt;=7.5,
      AND(AL178&gt;=7, AN178&gt;=7, AP178&gt;=6, AT178&gt;=8)
    ), ""BIFL Approved"", """"),
  IF(AN178&gt;=8.5, ""Repair Friendly"", """"),
 "&amp;" IF(OR(AP178=10, REGEXMATCH(AU178, ""Lifetime Guarantee"")), ""Lifetime Warranty"", """"),
  IF(AT178&gt;=8.5, ""Crowd Favorite"", """"),
  IF(AR178&gt;=8, ""Eco Hero"", """"),
  IF(AND(AV178&gt;=10, AL178&gt;=8, AT178&gt;=8), ""Legacy Product"", """")
)"),"BIFL Approved, Repair Friendly, Crowd Favorite")</f>
        <v>BIFL Approved, Repair Friendly, Crowd Favorite</v>
      </c>
      <c r="CA178" s="29" t="s">
        <v>209</v>
      </c>
      <c r="CB178" s="29" t="s">
        <v>4284</v>
      </c>
      <c r="CC178" s="44" t="s">
        <v>10522</v>
      </c>
      <c r="CD178" s="29" t="s">
        <v>10523</v>
      </c>
      <c r="CE178" s="30">
        <v>230.0</v>
      </c>
      <c r="CF178" s="29" t="s">
        <v>10524</v>
      </c>
      <c r="CG178" s="31" t="s">
        <v>10525</v>
      </c>
      <c r="CH178" s="28"/>
      <c r="CI178" s="28"/>
      <c r="CJ178" s="28"/>
      <c r="CK178" s="28"/>
    </row>
    <row r="179" ht="27.0" customHeight="1">
      <c r="A179" s="90" t="s">
        <v>10526</v>
      </c>
      <c r="B179" s="91" t="s">
        <v>10527</v>
      </c>
      <c r="C179" s="92" t="s">
        <v>10528</v>
      </c>
      <c r="D179" s="74" t="s">
        <v>10529</v>
      </c>
      <c r="E179" s="21" t="s">
        <v>10530</v>
      </c>
      <c r="F179" s="22" t="s">
        <v>90</v>
      </c>
      <c r="G179" s="22" t="s">
        <v>10474</v>
      </c>
      <c r="H179" s="22" t="s">
        <v>92</v>
      </c>
      <c r="I179" s="28"/>
      <c r="J179" s="23"/>
      <c r="K179" s="20" t="s">
        <v>10531</v>
      </c>
      <c r="L179" s="25" t="s">
        <v>10532</v>
      </c>
      <c r="M179" s="29"/>
      <c r="N179" s="25" t="s">
        <v>10533</v>
      </c>
      <c r="O179" s="28"/>
      <c r="P179" s="25" t="s">
        <v>10534</v>
      </c>
      <c r="Q179" s="25" t="s">
        <v>10535</v>
      </c>
      <c r="R179" s="25" t="s">
        <v>10536</v>
      </c>
      <c r="S179" s="29" t="s">
        <v>10537</v>
      </c>
      <c r="T179" s="41">
        <v>41.8</v>
      </c>
      <c r="U179" s="42">
        <v>51.87</v>
      </c>
      <c r="V179" s="29">
        <v>4.7</v>
      </c>
      <c r="W179" s="30">
        <v>317.0</v>
      </c>
      <c r="X179" s="28"/>
      <c r="Y179" s="29" t="s">
        <v>165</v>
      </c>
      <c r="Z179" s="30" t="b">
        <v>0</v>
      </c>
      <c r="AA179" s="29" t="s">
        <v>10538</v>
      </c>
      <c r="AB179" s="29" t="s">
        <v>10539</v>
      </c>
      <c r="AC179" s="29" t="s">
        <v>10540</v>
      </c>
      <c r="AD179" s="28"/>
      <c r="AE179" s="29" t="s">
        <v>10541</v>
      </c>
      <c r="AF179" s="28"/>
      <c r="AG179" s="29" t="s">
        <v>10542</v>
      </c>
      <c r="AH179" s="29" t="s">
        <v>10543</v>
      </c>
      <c r="AI179" s="29" t="s">
        <v>10544</v>
      </c>
      <c r="AJ179" s="29" t="s">
        <v>10545</v>
      </c>
      <c r="AK179" s="31" t="s">
        <v>10542</v>
      </c>
      <c r="AL179" s="32">
        <v>8.0</v>
      </c>
      <c r="AM179" s="29" t="s">
        <v>10546</v>
      </c>
      <c r="AN179" s="32">
        <v>9.0</v>
      </c>
      <c r="AO179" s="29" t="s">
        <v>10547</v>
      </c>
      <c r="AP179" s="51">
        <v>8.5</v>
      </c>
      <c r="AQ179" s="29" t="s">
        <v>10548</v>
      </c>
      <c r="AR179" s="51">
        <v>5.0</v>
      </c>
      <c r="AS179" s="29" t="s">
        <v>10549</v>
      </c>
      <c r="AT179" s="51">
        <v>8.0</v>
      </c>
      <c r="AU179" s="29" t="s">
        <v>10550</v>
      </c>
      <c r="AV179" s="34">
        <f t="shared" si="1"/>
        <v>8.5</v>
      </c>
      <c r="AW179" s="43" t="s">
        <v>10551</v>
      </c>
      <c r="AX179" s="29" t="s">
        <v>10552</v>
      </c>
      <c r="AY179" s="29" t="s">
        <v>10553</v>
      </c>
      <c r="AZ179" s="29" t="s">
        <v>10554</v>
      </c>
      <c r="BA179" s="29" t="s">
        <v>10555</v>
      </c>
      <c r="BB179" s="29" t="s">
        <v>10556</v>
      </c>
      <c r="BC179" s="29" t="s">
        <v>10557</v>
      </c>
      <c r="BD179" s="29" t="s">
        <v>10558</v>
      </c>
      <c r="BE179" s="29" t="s">
        <v>10559</v>
      </c>
      <c r="BF179" s="29" t="s">
        <v>10560</v>
      </c>
      <c r="BG179" s="29" t="s">
        <v>10561</v>
      </c>
      <c r="BH179" s="29" t="s">
        <v>10562</v>
      </c>
      <c r="BI179" s="29" t="s">
        <v>10563</v>
      </c>
      <c r="BJ179" s="29" t="s">
        <v>10564</v>
      </c>
      <c r="BK179" s="29" t="s">
        <v>10565</v>
      </c>
      <c r="BL179" s="29" t="s">
        <v>10566</v>
      </c>
      <c r="BM179" s="29" t="s">
        <v>10567</v>
      </c>
      <c r="BN179" s="29" t="s">
        <v>10568</v>
      </c>
      <c r="BO179" s="29" t="s">
        <v>10569</v>
      </c>
      <c r="BP179" s="29" t="s">
        <v>10570</v>
      </c>
      <c r="BQ179" s="29" t="s">
        <v>10571</v>
      </c>
      <c r="BR179" s="29" t="s">
        <v>10572</v>
      </c>
      <c r="BS179" s="29" t="s">
        <v>10573</v>
      </c>
      <c r="BT179" s="29" t="s">
        <v>10574</v>
      </c>
      <c r="BU179" s="29" t="s">
        <v>10575</v>
      </c>
      <c r="BV179" s="29" t="s">
        <v>4163</v>
      </c>
      <c r="BW179" s="29" t="s">
        <v>10576</v>
      </c>
      <c r="BX179" s="94" t="s">
        <v>10577</v>
      </c>
      <c r="BY179" s="72" t="s">
        <v>10578</v>
      </c>
      <c r="BZ179" s="29" t="str">
        <f>IFERROR(__xludf.DUMMYFUNCTION("TEXTJOIN("", "", TRUE,
  IF(AND(AL179&gt;=9, AN179&gt;=8, AP179&gt;=7, AT179&gt;=8), ""Gold Standard"", """"),
  IF(OR(
      AV179&gt;=7.5,
      AND(AL179&gt;=7, AN179&gt;=7, AP179&gt;=6, AT179&gt;=8)
    ), ""BIFL Approved"", """"),
  IF(AN179&gt;=8.5, ""Repair Friendly"", """"),
 "&amp;" IF(OR(AP179=10, REGEXMATCH(AU179, ""Lifetime Guarantee"")), ""Lifetime Warranty"", """"),
  IF(AT179&gt;=8.5, ""Crowd Favorite"", """"),
  IF(AR179&gt;=8, ""Eco Hero"", """"),
  IF(AND(AV179&gt;=10, AL179&gt;=8, AT179&gt;=8), ""Legacy Product"", """")
)"),"BIFL Approved, Repair Friendly")</f>
        <v>BIFL Approved, Repair Friendly</v>
      </c>
      <c r="CA179" s="29" t="s">
        <v>911</v>
      </c>
      <c r="CB179" s="29" t="s">
        <v>1926</v>
      </c>
      <c r="CC179" s="44" t="s">
        <v>10579</v>
      </c>
      <c r="CD179" s="29" t="s">
        <v>10580</v>
      </c>
      <c r="CE179" s="30">
        <v>317.0</v>
      </c>
      <c r="CF179" s="29" t="s">
        <v>10581</v>
      </c>
      <c r="CG179" s="31" t="s">
        <v>10582</v>
      </c>
      <c r="CH179" s="28"/>
      <c r="CI179" s="28"/>
      <c r="CJ179" s="28"/>
      <c r="CK179" s="28"/>
    </row>
    <row r="180" ht="27.0" customHeight="1">
      <c r="A180" s="90" t="s">
        <v>10583</v>
      </c>
      <c r="B180" s="91" t="s">
        <v>10584</v>
      </c>
      <c r="C180" s="92" t="s">
        <v>10585</v>
      </c>
      <c r="D180" s="74" t="s">
        <v>10586</v>
      </c>
      <c r="E180" s="21" t="s">
        <v>10587</v>
      </c>
      <c r="F180" s="22" t="s">
        <v>90</v>
      </c>
      <c r="G180" s="22" t="s">
        <v>10474</v>
      </c>
      <c r="H180" s="22" t="s">
        <v>92</v>
      </c>
      <c r="I180" s="28"/>
      <c r="J180" s="23"/>
      <c r="K180" s="20" t="s">
        <v>10588</v>
      </c>
      <c r="L180" s="25" t="s">
        <v>10589</v>
      </c>
      <c r="M180" s="28"/>
      <c r="N180" s="25" t="s">
        <v>10590</v>
      </c>
      <c r="O180" s="29"/>
      <c r="P180" s="25" t="s">
        <v>10591</v>
      </c>
      <c r="Q180" s="25" t="s">
        <v>10592</v>
      </c>
      <c r="R180" s="25" t="s">
        <v>10593</v>
      </c>
      <c r="S180" s="29" t="s">
        <v>10594</v>
      </c>
      <c r="T180" s="22">
        <v>29.99</v>
      </c>
      <c r="U180" s="28"/>
      <c r="V180" s="29">
        <v>4.3</v>
      </c>
      <c r="W180" s="30">
        <v>612.0</v>
      </c>
      <c r="X180" s="28"/>
      <c r="Y180" s="29" t="s">
        <v>10595</v>
      </c>
      <c r="Z180" s="30" t="b">
        <v>0</v>
      </c>
      <c r="AA180" s="29" t="s">
        <v>10596</v>
      </c>
      <c r="AB180" s="29" t="s">
        <v>10597</v>
      </c>
      <c r="AC180" s="29" t="s">
        <v>10598</v>
      </c>
      <c r="AD180" s="28"/>
      <c r="AE180" s="29" t="s">
        <v>10599</v>
      </c>
      <c r="AF180" s="28"/>
      <c r="AG180" s="29" t="s">
        <v>10597</v>
      </c>
      <c r="AH180" s="28"/>
      <c r="AI180" s="28"/>
      <c r="AJ180" s="28"/>
      <c r="AK180" s="55"/>
      <c r="AL180" s="32">
        <v>7.5</v>
      </c>
      <c r="AM180" s="29" t="s">
        <v>10600</v>
      </c>
      <c r="AN180" s="32">
        <v>6.5</v>
      </c>
      <c r="AO180" s="29" t="s">
        <v>10601</v>
      </c>
      <c r="AP180" s="51">
        <v>6.0</v>
      </c>
      <c r="AQ180" s="29" t="s">
        <v>10602</v>
      </c>
      <c r="AR180" s="51">
        <v>5.0</v>
      </c>
      <c r="AS180" s="29" t="s">
        <v>10603</v>
      </c>
      <c r="AT180" s="51">
        <v>5.5</v>
      </c>
      <c r="AU180" s="29" t="s">
        <v>10604</v>
      </c>
      <c r="AV180" s="34">
        <f t="shared" si="1"/>
        <v>6.5</v>
      </c>
      <c r="AW180" s="43" t="s">
        <v>10605</v>
      </c>
      <c r="AX180" s="29" t="s">
        <v>10606</v>
      </c>
      <c r="AY180" s="29" t="s">
        <v>10607</v>
      </c>
      <c r="AZ180" s="29" t="s">
        <v>10608</v>
      </c>
      <c r="BA180" s="29" t="s">
        <v>10609</v>
      </c>
      <c r="BB180" s="29" t="s">
        <v>10610</v>
      </c>
      <c r="BC180" s="29" t="s">
        <v>10611</v>
      </c>
      <c r="BD180" s="29" t="s">
        <v>10612</v>
      </c>
      <c r="BE180" s="29" t="s">
        <v>10613</v>
      </c>
      <c r="BF180" s="29" t="s">
        <v>10614</v>
      </c>
      <c r="BG180" s="29" t="s">
        <v>10615</v>
      </c>
      <c r="BH180" s="29" t="s">
        <v>10616</v>
      </c>
      <c r="BI180" s="29" t="s">
        <v>10617</v>
      </c>
      <c r="BJ180" s="29" t="s">
        <v>10618</v>
      </c>
      <c r="BK180" s="29" t="s">
        <v>10619</v>
      </c>
      <c r="BL180" s="29" t="s">
        <v>10620</v>
      </c>
      <c r="BM180" s="29" t="s">
        <v>10621</v>
      </c>
      <c r="BN180" s="29" t="s">
        <v>10622</v>
      </c>
      <c r="BO180" s="29" t="s">
        <v>10623</v>
      </c>
      <c r="BP180" s="29" t="s">
        <v>10624</v>
      </c>
      <c r="BQ180" s="29" t="s">
        <v>10625</v>
      </c>
      <c r="BR180" s="29" t="s">
        <v>10626</v>
      </c>
      <c r="BS180" s="29" t="s">
        <v>10627</v>
      </c>
      <c r="BT180" s="29" t="s">
        <v>10628</v>
      </c>
      <c r="BU180" s="29" t="s">
        <v>10629</v>
      </c>
      <c r="BV180" s="29" t="s">
        <v>10630</v>
      </c>
      <c r="BW180" s="29" t="s">
        <v>10631</v>
      </c>
      <c r="BX180" s="94" t="s">
        <v>331</v>
      </c>
      <c r="BY180" s="95" t="s">
        <v>10632</v>
      </c>
      <c r="BZ180" s="29" t="str">
        <f>IFERROR(__xludf.DUMMYFUNCTION("TEXTJOIN("", "", TRUE,
  IF(AND(AL180&gt;=9, AN180&gt;=8, AP180&gt;=7, AT180&gt;=8), ""Gold Standard"", """"),
  IF(OR(
      AV180&gt;=7.5,
      AND(AL180&gt;=7, AN180&gt;=7, AP180&gt;=6, AT180&gt;=8)
    ), ""BIFL Approved"", """"),
  IF(AN180&gt;=8.5, ""Repair Friendly"", """"),
 "&amp;" IF(OR(AP180=10, REGEXMATCH(AU180, ""Lifetime Guarantee"")), ""Lifetime Warranty"", """"),
  IF(AT180&gt;=8.5, ""Crowd Favorite"", """"),
  IF(AR180&gt;=8, ""Eco Hero"", """"),
  IF(AND(AV180&gt;=10, AL180&gt;=8, AT180&gt;=8), ""Legacy Product"", """")
)"),"")</f>
        <v/>
      </c>
      <c r="CA180" s="29" t="s">
        <v>911</v>
      </c>
      <c r="CB180" s="29" t="s">
        <v>10633</v>
      </c>
      <c r="CC180" s="44" t="s">
        <v>10634</v>
      </c>
      <c r="CD180" s="29" t="s">
        <v>10635</v>
      </c>
      <c r="CE180" s="30">
        <v>612.0</v>
      </c>
      <c r="CF180" s="29" t="s">
        <v>10636</v>
      </c>
      <c r="CG180" s="31" t="s">
        <v>10637</v>
      </c>
      <c r="CH180" s="28"/>
      <c r="CI180" s="28"/>
      <c r="CJ180" s="28"/>
      <c r="CK180" s="28"/>
    </row>
    <row r="181" ht="27.0" customHeight="1">
      <c r="A181" s="90" t="s">
        <v>10638</v>
      </c>
      <c r="B181" s="91" t="s">
        <v>10639</v>
      </c>
      <c r="C181" s="92" t="s">
        <v>10640</v>
      </c>
      <c r="D181" s="74" t="s">
        <v>10641</v>
      </c>
      <c r="E181" s="21" t="s">
        <v>10642</v>
      </c>
      <c r="F181" s="22" t="s">
        <v>90</v>
      </c>
      <c r="G181" s="22" t="s">
        <v>10474</v>
      </c>
      <c r="H181" s="22" t="s">
        <v>92</v>
      </c>
      <c r="I181" s="28"/>
      <c r="J181" s="23"/>
      <c r="K181" s="20" t="s">
        <v>10643</v>
      </c>
      <c r="L181" s="25" t="s">
        <v>10644</v>
      </c>
      <c r="M181" s="29"/>
      <c r="N181" s="25" t="s">
        <v>10645</v>
      </c>
      <c r="O181" s="29"/>
      <c r="P181" s="25" t="s">
        <v>10646</v>
      </c>
      <c r="Q181" s="25" t="s">
        <v>10647</v>
      </c>
      <c r="R181" s="25" t="s">
        <v>10648</v>
      </c>
      <c r="S181" s="29" t="s">
        <v>10649</v>
      </c>
      <c r="T181" s="41">
        <v>139.99</v>
      </c>
      <c r="U181" s="42">
        <v>166.65</v>
      </c>
      <c r="V181" s="29">
        <v>4.6</v>
      </c>
      <c r="W181" s="30">
        <v>11586.0</v>
      </c>
      <c r="X181" s="29" t="s">
        <v>164</v>
      </c>
      <c r="Y181" s="29" t="s">
        <v>165</v>
      </c>
      <c r="Z181" s="30" t="b">
        <v>0</v>
      </c>
      <c r="AA181" s="29" t="s">
        <v>10650</v>
      </c>
      <c r="AB181" s="29" t="s">
        <v>10651</v>
      </c>
      <c r="AC181" s="29" t="s">
        <v>10652</v>
      </c>
      <c r="AD181" s="29" t="s">
        <v>10653</v>
      </c>
      <c r="AE181" s="29" t="s">
        <v>10654</v>
      </c>
      <c r="AF181" s="28"/>
      <c r="AG181" s="29" t="s">
        <v>10655</v>
      </c>
      <c r="AH181" s="29" t="s">
        <v>10656</v>
      </c>
      <c r="AI181" s="29" t="s">
        <v>10657</v>
      </c>
      <c r="AJ181" s="29" t="s">
        <v>10658</v>
      </c>
      <c r="AK181" s="31" t="s">
        <v>10659</v>
      </c>
      <c r="AL181" s="32">
        <v>7.0</v>
      </c>
      <c r="AM181" s="29" t="s">
        <v>10660</v>
      </c>
      <c r="AN181" s="32">
        <v>6.5</v>
      </c>
      <c r="AO181" s="29" t="s">
        <v>10661</v>
      </c>
      <c r="AP181" s="51">
        <v>6.0</v>
      </c>
      <c r="AQ181" s="29" t="s">
        <v>10662</v>
      </c>
      <c r="AR181" s="51">
        <v>5.0</v>
      </c>
      <c r="AS181" s="29" t="s">
        <v>10663</v>
      </c>
      <c r="AT181" s="51">
        <v>7.0</v>
      </c>
      <c r="AU181" s="29" t="s">
        <v>10664</v>
      </c>
      <c r="AV181" s="34">
        <f t="shared" si="1"/>
        <v>6.5</v>
      </c>
      <c r="AW181" s="43" t="s">
        <v>10665</v>
      </c>
      <c r="AX181" s="29" t="s">
        <v>10666</v>
      </c>
      <c r="AY181" s="29" t="s">
        <v>10667</v>
      </c>
      <c r="AZ181" s="29" t="s">
        <v>10668</v>
      </c>
      <c r="BA181" s="29" t="s">
        <v>10669</v>
      </c>
      <c r="BB181" s="29" t="s">
        <v>10670</v>
      </c>
      <c r="BC181" s="29" t="s">
        <v>10671</v>
      </c>
      <c r="BD181" s="29" t="s">
        <v>10672</v>
      </c>
      <c r="BE181" s="29" t="s">
        <v>10673</v>
      </c>
      <c r="BF181" s="29" t="s">
        <v>10674</v>
      </c>
      <c r="BG181" s="29" t="s">
        <v>10675</v>
      </c>
      <c r="BH181" s="29" t="s">
        <v>10676</v>
      </c>
      <c r="BI181" s="29" t="s">
        <v>10677</v>
      </c>
      <c r="BJ181" s="29" t="s">
        <v>10678</v>
      </c>
      <c r="BK181" s="29" t="s">
        <v>10679</v>
      </c>
      <c r="BL181" s="29" t="s">
        <v>10680</v>
      </c>
      <c r="BM181" s="29" t="s">
        <v>10681</v>
      </c>
      <c r="BN181" s="29" t="s">
        <v>10682</v>
      </c>
      <c r="BO181" s="29" t="s">
        <v>10683</v>
      </c>
      <c r="BP181" s="29" t="s">
        <v>10684</v>
      </c>
      <c r="BQ181" s="29" t="s">
        <v>10685</v>
      </c>
      <c r="BR181" s="29" t="s">
        <v>10686</v>
      </c>
      <c r="BS181" s="29" t="s">
        <v>10687</v>
      </c>
      <c r="BT181" s="29" t="s">
        <v>10688</v>
      </c>
      <c r="BU181" s="29" t="s">
        <v>3636</v>
      </c>
      <c r="BV181" s="29" t="s">
        <v>10689</v>
      </c>
      <c r="BW181" s="29" t="s">
        <v>10690</v>
      </c>
      <c r="BX181" s="94" t="s">
        <v>144</v>
      </c>
      <c r="BY181" s="95" t="s">
        <v>10691</v>
      </c>
      <c r="BZ181" s="29" t="str">
        <f>IFERROR(__xludf.DUMMYFUNCTION("TEXTJOIN("", "", TRUE,
  IF(AND(AL181&gt;=9, AN181&gt;=8, AP181&gt;=7, AT181&gt;=8), ""Gold Standard"", """"),
  IF(OR(
      AV181&gt;=7.5,
      AND(AL181&gt;=7, AN181&gt;=7, AP181&gt;=6, AT181&gt;=8)
    ), ""BIFL Approved"", """"),
  IF(AN181&gt;=8.5, ""Repair Friendly"", """"),
 "&amp;" IF(OR(AP181=10, REGEXMATCH(AU181, ""Lifetime Guarantee"")), ""Lifetime Warranty"", """"),
  IF(AT181&gt;=8.5, ""Crowd Favorite"", """"),
  IF(AR181&gt;=8, ""Eco Hero"", """"),
  IF(AND(AV181&gt;=10, AL181&gt;=8, AT181&gt;=8), ""Legacy Product"", """")
)"),"")</f>
        <v/>
      </c>
      <c r="CA181" s="29" t="s">
        <v>911</v>
      </c>
      <c r="CB181" s="29" t="s">
        <v>1809</v>
      </c>
      <c r="CC181" s="44" t="s">
        <v>10692</v>
      </c>
      <c r="CD181" s="29" t="s">
        <v>10693</v>
      </c>
      <c r="CE181" s="30">
        <v>11586.0</v>
      </c>
      <c r="CF181" s="29" t="s">
        <v>10694</v>
      </c>
      <c r="CG181" s="31" t="s">
        <v>10695</v>
      </c>
      <c r="CH181" s="28"/>
      <c r="CI181" s="28"/>
      <c r="CJ181" s="28"/>
      <c r="CK181" s="28"/>
    </row>
    <row r="182" ht="27.0" customHeight="1">
      <c r="A182" s="90" t="s">
        <v>10696</v>
      </c>
      <c r="B182" s="91" t="s">
        <v>10697</v>
      </c>
      <c r="C182" s="92" t="s">
        <v>10698</v>
      </c>
      <c r="D182" s="74" t="s">
        <v>10699</v>
      </c>
      <c r="E182" s="21" t="s">
        <v>10700</v>
      </c>
      <c r="F182" s="22" t="s">
        <v>90</v>
      </c>
      <c r="G182" s="22" t="s">
        <v>10474</v>
      </c>
      <c r="H182" s="22" t="s">
        <v>92</v>
      </c>
      <c r="I182" s="28"/>
      <c r="J182" s="23"/>
      <c r="K182" s="20" t="s">
        <v>10701</v>
      </c>
      <c r="L182" s="25" t="s">
        <v>10702</v>
      </c>
      <c r="M182" s="29"/>
      <c r="N182" s="25" t="s">
        <v>10703</v>
      </c>
      <c r="O182" s="29"/>
      <c r="P182" s="25" t="s">
        <v>10704</v>
      </c>
      <c r="Q182" s="25" t="s">
        <v>10705</v>
      </c>
      <c r="R182" s="25" t="s">
        <v>10706</v>
      </c>
      <c r="S182" s="29" t="s">
        <v>10707</v>
      </c>
      <c r="T182" s="41">
        <v>175.0</v>
      </c>
      <c r="U182" s="28"/>
      <c r="V182" s="29">
        <v>4.5</v>
      </c>
      <c r="W182" s="30">
        <v>1874.0</v>
      </c>
      <c r="X182" s="28"/>
      <c r="Y182" s="29" t="s">
        <v>165</v>
      </c>
      <c r="Z182" s="30" t="b">
        <v>0</v>
      </c>
      <c r="AA182" s="29" t="s">
        <v>10708</v>
      </c>
      <c r="AB182" s="29" t="s">
        <v>10709</v>
      </c>
      <c r="AC182" s="28"/>
      <c r="AD182" s="29" t="s">
        <v>3542</v>
      </c>
      <c r="AE182" s="28"/>
      <c r="AF182" s="28"/>
      <c r="AG182" s="29" t="s">
        <v>10710</v>
      </c>
      <c r="AH182" s="29" t="s">
        <v>10711</v>
      </c>
      <c r="AI182" s="29" t="s">
        <v>10712</v>
      </c>
      <c r="AJ182" s="29" t="s">
        <v>10713</v>
      </c>
      <c r="AK182" s="31" t="s">
        <v>10714</v>
      </c>
      <c r="AL182" s="32">
        <v>8.0</v>
      </c>
      <c r="AM182" s="22" t="s">
        <v>10715</v>
      </c>
      <c r="AN182" s="32">
        <v>8.0</v>
      </c>
      <c r="AO182" s="29" t="s">
        <v>10716</v>
      </c>
      <c r="AP182" s="51">
        <v>5.5</v>
      </c>
      <c r="AQ182" s="29" t="s">
        <v>10717</v>
      </c>
      <c r="AR182" s="51">
        <v>6.0</v>
      </c>
      <c r="AS182" s="29" t="s">
        <v>10718</v>
      </c>
      <c r="AT182" s="51">
        <v>8.5</v>
      </c>
      <c r="AU182" s="29" t="s">
        <v>10719</v>
      </c>
      <c r="AV182" s="34">
        <f t="shared" si="1"/>
        <v>7.5</v>
      </c>
      <c r="AW182" s="43" t="s">
        <v>10720</v>
      </c>
      <c r="AX182" s="29" t="s">
        <v>10721</v>
      </c>
      <c r="AY182" s="29" t="s">
        <v>10722</v>
      </c>
      <c r="AZ182" s="29" t="s">
        <v>10723</v>
      </c>
      <c r="BA182" s="29" t="s">
        <v>10724</v>
      </c>
      <c r="BB182" s="29" t="s">
        <v>10725</v>
      </c>
      <c r="BC182" s="29" t="s">
        <v>10726</v>
      </c>
      <c r="BD182" s="29" t="s">
        <v>10727</v>
      </c>
      <c r="BE182" s="29" t="s">
        <v>10728</v>
      </c>
      <c r="BF182" s="29" t="s">
        <v>10729</v>
      </c>
      <c r="BG182" s="29" t="s">
        <v>10730</v>
      </c>
      <c r="BH182" s="29" t="s">
        <v>10731</v>
      </c>
      <c r="BI182" s="29" t="s">
        <v>10732</v>
      </c>
      <c r="BJ182" s="29" t="s">
        <v>10733</v>
      </c>
      <c r="BK182" s="29" t="s">
        <v>10734</v>
      </c>
      <c r="BL182" s="29" t="s">
        <v>10735</v>
      </c>
      <c r="BM182" s="29" t="s">
        <v>10736</v>
      </c>
      <c r="BN182" s="29" t="s">
        <v>10737</v>
      </c>
      <c r="BO182" s="29" t="s">
        <v>10738</v>
      </c>
      <c r="BP182" s="29" t="s">
        <v>10739</v>
      </c>
      <c r="BQ182" s="29" t="s">
        <v>10740</v>
      </c>
      <c r="BR182" s="29" t="s">
        <v>10741</v>
      </c>
      <c r="BS182" s="29" t="s">
        <v>10742</v>
      </c>
      <c r="BT182" s="29" t="s">
        <v>10743</v>
      </c>
      <c r="BU182" s="29" t="s">
        <v>10744</v>
      </c>
      <c r="BV182" s="29" t="s">
        <v>10745</v>
      </c>
      <c r="BW182" s="29" t="s">
        <v>10746</v>
      </c>
      <c r="BX182" s="94" t="s">
        <v>144</v>
      </c>
      <c r="BY182" s="95" t="s">
        <v>10747</v>
      </c>
      <c r="BZ182" s="29" t="str">
        <f>IFERROR(__xludf.DUMMYFUNCTION("TEXTJOIN("", "", TRUE,
  IF(AND(AL182&gt;=9, AN182&gt;=8, AP182&gt;=7, AT182&gt;=8), ""Gold Standard"", """"),
  IF(OR(
      AV182&gt;=7.5,
      AND(AL182&gt;=7, AN182&gt;=7, AP182&gt;=6, AT182&gt;=8)
    ), ""BIFL Approved"", """"),
  IF(AN182&gt;=8.5, ""Repair Friendly"", """"),
 "&amp;" IF(OR(AP182=10, REGEXMATCH(AU182, ""Lifetime Guarantee"")), ""Lifetime Warranty"", """"),
  IF(AT182&gt;=8.5, ""Crowd Favorite"", """"),
  IF(AR182&gt;=8, ""Eco Hero"", """"),
  IF(AND(AV182&gt;=10, AL182&gt;=8, AT182&gt;=8), ""Legacy Product"", """")
)"),"BIFL Approved, Crowd Favorite")</f>
        <v>BIFL Approved, Crowd Favorite</v>
      </c>
      <c r="CA182" s="29" t="s">
        <v>209</v>
      </c>
      <c r="CB182" s="29" t="s">
        <v>2353</v>
      </c>
      <c r="CC182" s="44" t="s">
        <v>10748</v>
      </c>
      <c r="CD182" s="29" t="s">
        <v>10749</v>
      </c>
      <c r="CE182" s="30">
        <v>1874.0</v>
      </c>
      <c r="CF182" s="29" t="s">
        <v>10750</v>
      </c>
      <c r="CG182" s="31" t="s">
        <v>10751</v>
      </c>
      <c r="CH182" s="28"/>
      <c r="CI182" s="28"/>
      <c r="CJ182" s="28"/>
      <c r="CK182" s="28"/>
    </row>
    <row r="183" ht="27.0" customHeight="1">
      <c r="A183" s="90" t="s">
        <v>10752</v>
      </c>
      <c r="B183" s="91" t="s">
        <v>10753</v>
      </c>
      <c r="C183" s="92" t="s">
        <v>10754</v>
      </c>
      <c r="D183" s="74" t="s">
        <v>10755</v>
      </c>
      <c r="E183" s="21" t="s">
        <v>10756</v>
      </c>
      <c r="F183" s="22" t="s">
        <v>90</v>
      </c>
      <c r="G183" s="22" t="s">
        <v>10474</v>
      </c>
      <c r="H183" s="22" t="s">
        <v>92</v>
      </c>
      <c r="I183" s="28"/>
      <c r="J183" s="23"/>
      <c r="K183" s="20" t="s">
        <v>10757</v>
      </c>
      <c r="L183" s="25" t="s">
        <v>10758</v>
      </c>
      <c r="M183" s="29"/>
      <c r="N183" s="25" t="s">
        <v>10759</v>
      </c>
      <c r="O183" s="28"/>
      <c r="P183" s="25" t="s">
        <v>10760</v>
      </c>
      <c r="Q183" s="25" t="s">
        <v>10761</v>
      </c>
      <c r="R183" s="25" t="s">
        <v>10762</v>
      </c>
      <c r="S183" s="29" t="s">
        <v>10763</v>
      </c>
      <c r="T183" s="41">
        <v>28.97</v>
      </c>
      <c r="U183" s="28"/>
      <c r="V183" s="29">
        <v>4.1</v>
      </c>
      <c r="W183" s="30">
        <v>3915.0</v>
      </c>
      <c r="X183" s="29" t="s">
        <v>1526</v>
      </c>
      <c r="Y183" s="29" t="s">
        <v>165</v>
      </c>
      <c r="Z183" s="30" t="b">
        <v>0</v>
      </c>
      <c r="AA183" s="29" t="s">
        <v>10764</v>
      </c>
      <c r="AB183" s="29" t="s">
        <v>10765</v>
      </c>
      <c r="AC183" s="28"/>
      <c r="AD183" s="28"/>
      <c r="AE183" s="29" t="s">
        <v>10766</v>
      </c>
      <c r="AF183" s="28"/>
      <c r="AG183" s="29" t="s">
        <v>10767</v>
      </c>
      <c r="AH183" s="29" t="s">
        <v>10768</v>
      </c>
      <c r="AI183" s="29" t="s">
        <v>10769</v>
      </c>
      <c r="AJ183" s="29" t="s">
        <v>10770</v>
      </c>
      <c r="AK183" s="31" t="s">
        <v>10771</v>
      </c>
      <c r="AL183" s="32">
        <v>8.0</v>
      </c>
      <c r="AM183" s="29" t="s">
        <v>10772</v>
      </c>
      <c r="AN183" s="32">
        <v>8.5</v>
      </c>
      <c r="AO183" s="29" t="s">
        <v>10773</v>
      </c>
      <c r="AP183" s="51">
        <v>9.0</v>
      </c>
      <c r="AQ183" s="29" t="s">
        <v>10774</v>
      </c>
      <c r="AR183" s="51">
        <v>8.5</v>
      </c>
      <c r="AS183" s="29" t="s">
        <v>10775</v>
      </c>
      <c r="AT183" s="51">
        <v>8.5</v>
      </c>
      <c r="AU183" s="29" t="s">
        <v>10776</v>
      </c>
      <c r="AV183" s="34">
        <f t="shared" si="1"/>
        <v>8.5</v>
      </c>
      <c r="AW183" s="43" t="s">
        <v>10777</v>
      </c>
      <c r="AX183" s="29" t="s">
        <v>10778</v>
      </c>
      <c r="AY183" s="29" t="s">
        <v>10779</v>
      </c>
      <c r="AZ183" s="29" t="s">
        <v>10780</v>
      </c>
      <c r="BA183" s="29" t="s">
        <v>10781</v>
      </c>
      <c r="BB183" s="29" t="s">
        <v>10782</v>
      </c>
      <c r="BC183" s="29" t="s">
        <v>10783</v>
      </c>
      <c r="BD183" s="29" t="s">
        <v>10784</v>
      </c>
      <c r="BE183" s="29" t="s">
        <v>10785</v>
      </c>
      <c r="BF183" s="29" t="s">
        <v>10786</v>
      </c>
      <c r="BG183" s="29" t="s">
        <v>10787</v>
      </c>
      <c r="BH183" s="29" t="s">
        <v>10788</v>
      </c>
      <c r="BI183" s="29" t="s">
        <v>10789</v>
      </c>
      <c r="BJ183" s="29" t="s">
        <v>10790</v>
      </c>
      <c r="BK183" s="29" t="s">
        <v>10791</v>
      </c>
      <c r="BL183" s="29" t="s">
        <v>10792</v>
      </c>
      <c r="BM183" s="29" t="s">
        <v>10793</v>
      </c>
      <c r="BN183" s="29" t="s">
        <v>10794</v>
      </c>
      <c r="BO183" s="29" t="s">
        <v>10795</v>
      </c>
      <c r="BP183" s="29" t="s">
        <v>10796</v>
      </c>
      <c r="BQ183" s="29" t="s">
        <v>10797</v>
      </c>
      <c r="BR183" s="29" t="s">
        <v>10798</v>
      </c>
      <c r="BS183" s="29" t="s">
        <v>10799</v>
      </c>
      <c r="BT183" s="29" t="s">
        <v>10800</v>
      </c>
      <c r="BU183" s="29" t="s">
        <v>10801</v>
      </c>
      <c r="BV183" s="29" t="s">
        <v>10802</v>
      </c>
      <c r="BW183" s="29" t="s">
        <v>10803</v>
      </c>
      <c r="BX183" s="94" t="s">
        <v>144</v>
      </c>
      <c r="BY183" s="95" t="s">
        <v>10804</v>
      </c>
      <c r="BZ183" s="29" t="str">
        <f>IFERROR(__xludf.DUMMYFUNCTION("TEXTJOIN("", "", TRUE,
  IF(AND(AL183&gt;=9, AN183&gt;=8, AP183&gt;=7, AT183&gt;=8), ""Gold Standard"", """"),
  IF(OR(
      AV183&gt;=7.5,
      AND(AL183&gt;=7, AN183&gt;=7, AP183&gt;=6, AT183&gt;=8)
    ), ""BIFL Approved"", """"),
  IF(AN183&gt;=8.5, ""Repair Friendly"", """"),
 "&amp;" IF(OR(AP183=10, REGEXMATCH(AU183, ""Lifetime Guarantee"")), ""Lifetime Warranty"", """"),
  IF(AT183&gt;=8.5, ""Crowd Favorite"", """"),
  IF(AR183&gt;=8, ""Eco Hero"", """"),
  IF(AND(AV183&gt;=10, AL183&gt;=8, AT183&gt;=8), ""Legacy Product"", """")
)"),"BIFL Approved, Repair Friendly, Crowd Favorite, Eco Hero")</f>
        <v>BIFL Approved, Repair Friendly, Crowd Favorite, Eco Hero</v>
      </c>
      <c r="CA183" s="29" t="s">
        <v>911</v>
      </c>
      <c r="CB183" s="29" t="s">
        <v>2169</v>
      </c>
      <c r="CC183" s="44" t="s">
        <v>10805</v>
      </c>
      <c r="CD183" s="29" t="s">
        <v>10806</v>
      </c>
      <c r="CE183" s="30">
        <v>3915.0</v>
      </c>
      <c r="CF183" s="29" t="s">
        <v>10807</v>
      </c>
      <c r="CG183" s="31" t="s">
        <v>10808</v>
      </c>
      <c r="CH183" s="28"/>
      <c r="CI183" s="28"/>
      <c r="CJ183" s="28"/>
      <c r="CK183" s="28"/>
    </row>
    <row r="184" ht="27.0" customHeight="1">
      <c r="A184" s="90" t="s">
        <v>10809</v>
      </c>
      <c r="B184" s="91" t="s">
        <v>10810</v>
      </c>
      <c r="C184" s="92" t="s">
        <v>10811</v>
      </c>
      <c r="D184" s="74" t="s">
        <v>10812</v>
      </c>
      <c r="E184" s="21" t="s">
        <v>10813</v>
      </c>
      <c r="F184" s="22" t="s">
        <v>3008</v>
      </c>
      <c r="G184" s="22" t="s">
        <v>10474</v>
      </c>
      <c r="H184" s="22" t="s">
        <v>92</v>
      </c>
      <c r="I184" s="28"/>
      <c r="J184" s="23"/>
      <c r="K184" s="20" t="s">
        <v>10814</v>
      </c>
      <c r="L184" s="59" t="s">
        <v>10815</v>
      </c>
      <c r="M184" s="29"/>
      <c r="N184" s="25" t="s">
        <v>10816</v>
      </c>
      <c r="O184" s="28"/>
      <c r="P184" s="25" t="s">
        <v>10817</v>
      </c>
      <c r="Q184" s="25" t="s">
        <v>10818</v>
      </c>
      <c r="R184" s="25" t="s">
        <v>10819</v>
      </c>
      <c r="S184" s="29" t="s">
        <v>10820</v>
      </c>
      <c r="T184" s="41">
        <v>29.0</v>
      </c>
      <c r="U184" s="42">
        <v>29.0</v>
      </c>
      <c r="V184" s="29">
        <v>4.2</v>
      </c>
      <c r="W184" s="30">
        <v>2216.0</v>
      </c>
      <c r="X184" s="29" t="s">
        <v>456</v>
      </c>
      <c r="Y184" s="29" t="s">
        <v>165</v>
      </c>
      <c r="Z184" s="30" t="b">
        <v>0</v>
      </c>
      <c r="AA184" s="29" t="s">
        <v>10821</v>
      </c>
      <c r="AB184" s="29" t="s">
        <v>10822</v>
      </c>
      <c r="AC184" s="29" t="s">
        <v>10823</v>
      </c>
      <c r="AD184" s="28"/>
      <c r="AE184" s="29" t="s">
        <v>10824</v>
      </c>
      <c r="AF184" s="28"/>
      <c r="AG184" s="29" t="s">
        <v>10825</v>
      </c>
      <c r="AH184" s="29" t="s">
        <v>10826</v>
      </c>
      <c r="AI184" s="29" t="s">
        <v>10827</v>
      </c>
      <c r="AJ184" s="29" t="s">
        <v>10828</v>
      </c>
      <c r="AK184" s="55"/>
      <c r="AL184" s="32">
        <v>6.5</v>
      </c>
      <c r="AM184" s="29" t="s">
        <v>10829</v>
      </c>
      <c r="AN184" s="32">
        <v>3.5</v>
      </c>
      <c r="AO184" s="29" t="s">
        <v>10830</v>
      </c>
      <c r="AP184" s="51">
        <v>5.5</v>
      </c>
      <c r="AQ184" s="29" t="s">
        <v>10831</v>
      </c>
      <c r="AR184" s="51">
        <v>5.0</v>
      </c>
      <c r="AS184" s="29" t="s">
        <v>10832</v>
      </c>
      <c r="AT184" s="51">
        <v>7.5</v>
      </c>
      <c r="AU184" s="29" t="s">
        <v>10833</v>
      </c>
      <c r="AV184" s="34">
        <f t="shared" si="1"/>
        <v>6</v>
      </c>
      <c r="AW184" s="43" t="s">
        <v>10834</v>
      </c>
      <c r="AX184" s="29" t="s">
        <v>10835</v>
      </c>
      <c r="AY184" s="29" t="s">
        <v>10836</v>
      </c>
      <c r="AZ184" s="29" t="s">
        <v>10837</v>
      </c>
      <c r="BA184" s="29" t="s">
        <v>10838</v>
      </c>
      <c r="BB184" s="29" t="s">
        <v>10839</v>
      </c>
      <c r="BC184" s="29" t="s">
        <v>10840</v>
      </c>
      <c r="BD184" s="29" t="s">
        <v>10841</v>
      </c>
      <c r="BE184" s="29" t="s">
        <v>10842</v>
      </c>
      <c r="BF184" s="29" t="s">
        <v>10843</v>
      </c>
      <c r="BG184" s="29" t="s">
        <v>10844</v>
      </c>
      <c r="BH184" s="29" t="s">
        <v>10845</v>
      </c>
      <c r="BI184" s="29" t="s">
        <v>10846</v>
      </c>
      <c r="BJ184" s="29" t="s">
        <v>10847</v>
      </c>
      <c r="BK184" s="29" t="s">
        <v>10848</v>
      </c>
      <c r="BL184" s="29" t="s">
        <v>10849</v>
      </c>
      <c r="BM184" s="29" t="s">
        <v>10850</v>
      </c>
      <c r="BN184" s="29" t="s">
        <v>10851</v>
      </c>
      <c r="BO184" s="29" t="s">
        <v>10852</v>
      </c>
      <c r="BP184" s="29" t="s">
        <v>10853</v>
      </c>
      <c r="BQ184" s="29" t="s">
        <v>10854</v>
      </c>
      <c r="BR184" s="29" t="s">
        <v>10855</v>
      </c>
      <c r="BS184" s="29" t="s">
        <v>10856</v>
      </c>
      <c r="BT184" s="29" t="s">
        <v>10857</v>
      </c>
      <c r="BU184" s="29" t="s">
        <v>10858</v>
      </c>
      <c r="BV184" s="29" t="s">
        <v>267</v>
      </c>
      <c r="BW184" s="29" t="s">
        <v>10859</v>
      </c>
      <c r="BX184" s="96" t="s">
        <v>10860</v>
      </c>
      <c r="BY184" s="81" t="s">
        <v>10861</v>
      </c>
      <c r="BZ184" s="29" t="str">
        <f>IFERROR(__xludf.DUMMYFUNCTION("TEXTJOIN("", "", TRUE,
  IF(AND(AL184&gt;=9, AN184&gt;=8, AP184&gt;=7, AT184&gt;=8), ""Gold Standard"", """"),
  IF(OR(
      AV184&gt;=7.5,
      AND(AL184&gt;=7, AN184&gt;=7, AP184&gt;=6, AT184&gt;=8)
    ), ""BIFL Approved"", """"),
  IF(AN184&gt;=8.5, ""Repair Friendly"", """"),
 "&amp;" IF(OR(AP184=10, REGEXMATCH(AU184, ""Lifetime Guarantee"")), ""Lifetime Warranty"", """"),
  IF(AT184&gt;=8.5, ""Crowd Favorite"", """"),
  IF(AR184&gt;=8, ""Eco Hero"", """"),
  IF(AND(AV184&gt;=10, AL184&gt;=8, AT184&gt;=8), ""Legacy Product"", """")
)"),"")</f>
        <v/>
      </c>
      <c r="CA184" s="29" t="s">
        <v>209</v>
      </c>
      <c r="CB184" s="29" t="s">
        <v>9602</v>
      </c>
      <c r="CC184" s="44" t="s">
        <v>10862</v>
      </c>
      <c r="CD184" s="29" t="s">
        <v>10863</v>
      </c>
      <c r="CE184" s="30">
        <v>2216.0</v>
      </c>
      <c r="CF184" s="29" t="s">
        <v>10864</v>
      </c>
      <c r="CG184" s="31" t="s">
        <v>10865</v>
      </c>
      <c r="CH184" s="28"/>
      <c r="CI184" s="28"/>
      <c r="CJ184" s="28"/>
      <c r="CK184" s="28"/>
    </row>
    <row r="185" ht="27.0" customHeight="1">
      <c r="A185" s="90" t="s">
        <v>10866</v>
      </c>
      <c r="B185" s="91" t="s">
        <v>10867</v>
      </c>
      <c r="C185" s="92" t="s">
        <v>10868</v>
      </c>
      <c r="D185" s="74" t="s">
        <v>10869</v>
      </c>
      <c r="E185" s="21" t="s">
        <v>10870</v>
      </c>
      <c r="F185" s="22" t="s">
        <v>90</v>
      </c>
      <c r="G185" s="22" t="s">
        <v>10474</v>
      </c>
      <c r="H185" s="22" t="s">
        <v>92</v>
      </c>
      <c r="I185" s="28"/>
      <c r="J185" s="23"/>
      <c r="K185" s="20" t="s">
        <v>10871</v>
      </c>
      <c r="L185" s="59" t="s">
        <v>10872</v>
      </c>
      <c r="M185" s="29"/>
      <c r="N185" s="59" t="s">
        <v>10873</v>
      </c>
      <c r="O185" s="28"/>
      <c r="P185" s="25" t="s">
        <v>10874</v>
      </c>
      <c r="Q185" s="25" t="s">
        <v>10875</v>
      </c>
      <c r="R185" s="25" t="s">
        <v>10876</v>
      </c>
      <c r="S185" s="29" t="s">
        <v>10877</v>
      </c>
      <c r="T185" s="41">
        <v>21.99</v>
      </c>
      <c r="U185" s="28"/>
      <c r="V185" s="29">
        <v>4.6</v>
      </c>
      <c r="W185" s="30">
        <v>4812.0</v>
      </c>
      <c r="X185" s="29" t="s">
        <v>691</v>
      </c>
      <c r="Y185" s="29" t="s">
        <v>165</v>
      </c>
      <c r="Z185" s="30" t="b">
        <v>0</v>
      </c>
      <c r="AA185" s="29" t="s">
        <v>10878</v>
      </c>
      <c r="AB185" s="29" t="s">
        <v>10879</v>
      </c>
      <c r="AC185" s="29" t="s">
        <v>10880</v>
      </c>
      <c r="AD185" s="29" t="s">
        <v>1592</v>
      </c>
      <c r="AE185" s="29" t="s">
        <v>10881</v>
      </c>
      <c r="AF185" s="28"/>
      <c r="AG185" s="29" t="s">
        <v>10882</v>
      </c>
      <c r="AH185" s="29" t="s">
        <v>10883</v>
      </c>
      <c r="AI185" s="29" t="s">
        <v>10884</v>
      </c>
      <c r="AJ185" s="29" t="s">
        <v>10882</v>
      </c>
      <c r="AK185" s="31" t="s">
        <v>10883</v>
      </c>
      <c r="AL185" s="32">
        <v>9.0</v>
      </c>
      <c r="AM185" s="29" t="s">
        <v>10885</v>
      </c>
      <c r="AN185" s="32">
        <v>9.5</v>
      </c>
      <c r="AO185" s="29" t="s">
        <v>10886</v>
      </c>
      <c r="AP185" s="51">
        <v>9.0</v>
      </c>
      <c r="AQ185" s="29" t="s">
        <v>10887</v>
      </c>
      <c r="AR185" s="51">
        <v>7.5</v>
      </c>
      <c r="AS185" s="29" t="s">
        <v>10888</v>
      </c>
      <c r="AT185" s="51">
        <v>9.0</v>
      </c>
      <c r="AU185" s="29" t="s">
        <v>10889</v>
      </c>
      <c r="AV185" s="34">
        <f t="shared" si="1"/>
        <v>9</v>
      </c>
      <c r="AW185" s="43" t="s">
        <v>10890</v>
      </c>
      <c r="AX185" s="29" t="s">
        <v>10891</v>
      </c>
      <c r="AY185" s="29" t="s">
        <v>10892</v>
      </c>
      <c r="AZ185" s="29" t="s">
        <v>10893</v>
      </c>
      <c r="BA185" s="29" t="s">
        <v>10894</v>
      </c>
      <c r="BB185" s="29" t="s">
        <v>10895</v>
      </c>
      <c r="BC185" s="29" t="s">
        <v>10896</v>
      </c>
      <c r="BD185" s="29" t="s">
        <v>10897</v>
      </c>
      <c r="BE185" s="29" t="s">
        <v>10898</v>
      </c>
      <c r="BF185" s="29" t="s">
        <v>10899</v>
      </c>
      <c r="BG185" s="29" t="s">
        <v>10900</v>
      </c>
      <c r="BH185" s="29" t="s">
        <v>10901</v>
      </c>
      <c r="BI185" s="29" t="s">
        <v>10902</v>
      </c>
      <c r="BJ185" s="29" t="s">
        <v>10903</v>
      </c>
      <c r="BK185" s="29" t="s">
        <v>10904</v>
      </c>
      <c r="BL185" s="29" t="s">
        <v>10905</v>
      </c>
      <c r="BM185" s="29" t="s">
        <v>10906</v>
      </c>
      <c r="BN185" s="29" t="s">
        <v>10907</v>
      </c>
      <c r="BO185" s="29" t="s">
        <v>10908</v>
      </c>
      <c r="BP185" s="29" t="s">
        <v>10909</v>
      </c>
      <c r="BQ185" s="29" t="s">
        <v>10910</v>
      </c>
      <c r="BR185" s="29" t="s">
        <v>10911</v>
      </c>
      <c r="BS185" s="29" t="s">
        <v>10912</v>
      </c>
      <c r="BT185" s="29" t="s">
        <v>10913</v>
      </c>
      <c r="BU185" s="29" t="s">
        <v>10914</v>
      </c>
      <c r="BV185" s="29" t="s">
        <v>10915</v>
      </c>
      <c r="BW185" s="29" t="s">
        <v>10916</v>
      </c>
      <c r="BX185" s="94" t="s">
        <v>144</v>
      </c>
      <c r="BY185" s="72" t="s">
        <v>10917</v>
      </c>
      <c r="BZ185" s="29" t="str">
        <f>IFERROR(__xludf.DUMMYFUNCTION("TEXTJOIN("", "", TRUE,
  IF(AND(AL185&gt;=9, AN185&gt;=8, AP185&gt;=7, AT185&gt;=8), ""Gold Standard"", """"),
  IF(OR(
      AV185&gt;=7.5,
      AND(AL185&gt;=7, AN185&gt;=7, AP185&gt;=6, AT185&gt;=8)
    ), ""BIFL Approved"", """"),
  IF(AN185&gt;=8.5, ""Repair Friendly"", """"),
 "&amp;" IF(OR(AP185=10, REGEXMATCH(AU185, ""Lifetime Guarantee"")), ""Lifetime Warranty"", """"),
  IF(AT185&gt;=8.5, ""Crowd Favorite"", """"),
  IF(AR185&gt;=8, ""Eco Hero"", """"),
  IF(AND(AV185&gt;=10, AL185&gt;=8, AT185&gt;=8), ""Legacy Product"", """")
)"),"Gold Standard, BIFL Approved, Repair Friendly, Crowd Favorite")</f>
        <v>Gold Standard, BIFL Approved, Repair Friendly, Crowd Favorite</v>
      </c>
      <c r="CA185" s="29" t="s">
        <v>911</v>
      </c>
      <c r="CB185" s="29" t="s">
        <v>2169</v>
      </c>
      <c r="CC185" s="44" t="s">
        <v>10918</v>
      </c>
      <c r="CD185" s="29" t="s">
        <v>10919</v>
      </c>
      <c r="CE185" s="30">
        <v>4812.0</v>
      </c>
      <c r="CF185" s="29" t="s">
        <v>10920</v>
      </c>
      <c r="CG185" s="31" t="s">
        <v>10921</v>
      </c>
      <c r="CH185" s="28"/>
      <c r="CI185" s="28"/>
      <c r="CJ185" s="28"/>
      <c r="CK185" s="28"/>
    </row>
    <row r="186" ht="27.0" customHeight="1">
      <c r="A186" s="90" t="s">
        <v>9378</v>
      </c>
      <c r="B186" s="91" t="s">
        <v>10922</v>
      </c>
      <c r="C186" s="92" t="s">
        <v>10923</v>
      </c>
      <c r="D186" s="74" t="s">
        <v>10924</v>
      </c>
      <c r="E186" s="21" t="s">
        <v>10925</v>
      </c>
      <c r="F186" s="22" t="s">
        <v>90</v>
      </c>
      <c r="G186" s="22" t="s">
        <v>10474</v>
      </c>
      <c r="H186" s="22" t="s">
        <v>92</v>
      </c>
      <c r="I186" s="28"/>
      <c r="J186" s="23"/>
      <c r="K186" s="20" t="s">
        <v>10926</v>
      </c>
      <c r="L186" s="25" t="s">
        <v>10927</v>
      </c>
      <c r="M186" s="25" t="s">
        <v>10928</v>
      </c>
      <c r="N186" s="25" t="s">
        <v>10929</v>
      </c>
      <c r="O186" s="28"/>
      <c r="P186" s="25" t="s">
        <v>10930</v>
      </c>
      <c r="Q186" s="25" t="s">
        <v>10931</v>
      </c>
      <c r="R186" s="25" t="s">
        <v>10932</v>
      </c>
      <c r="S186" s="29" t="s">
        <v>10933</v>
      </c>
      <c r="T186" s="41">
        <v>98.94</v>
      </c>
      <c r="U186" s="42">
        <v>109.95</v>
      </c>
      <c r="V186" s="29">
        <v>4.6</v>
      </c>
      <c r="W186" s="30">
        <v>915.0</v>
      </c>
      <c r="X186" s="29" t="s">
        <v>6381</v>
      </c>
      <c r="Y186" s="29" t="s">
        <v>5380</v>
      </c>
      <c r="Z186" s="30" t="b">
        <v>0</v>
      </c>
      <c r="AA186" s="29" t="s">
        <v>573</v>
      </c>
      <c r="AB186" s="29" t="s">
        <v>10934</v>
      </c>
      <c r="AC186" s="29" t="s">
        <v>10935</v>
      </c>
      <c r="AD186" s="29" t="s">
        <v>10936</v>
      </c>
      <c r="AE186" s="29" t="s">
        <v>10937</v>
      </c>
      <c r="AF186" s="28"/>
      <c r="AG186" s="29" t="s">
        <v>10938</v>
      </c>
      <c r="AH186" s="29" t="s">
        <v>10939</v>
      </c>
      <c r="AI186" s="29" t="s">
        <v>10940</v>
      </c>
      <c r="AJ186" s="29" t="s">
        <v>10941</v>
      </c>
      <c r="AK186" s="55"/>
      <c r="AL186" s="32">
        <v>8.5</v>
      </c>
      <c r="AM186" s="29" t="s">
        <v>10942</v>
      </c>
      <c r="AN186" s="32">
        <v>6.5</v>
      </c>
      <c r="AO186" s="29" t="s">
        <v>10943</v>
      </c>
      <c r="AP186" s="51">
        <v>6.0</v>
      </c>
      <c r="AQ186" s="29" t="s">
        <v>10944</v>
      </c>
      <c r="AR186" s="51">
        <v>5.0</v>
      </c>
      <c r="AS186" s="29" t="s">
        <v>10945</v>
      </c>
      <c r="AT186" s="51">
        <v>8.0</v>
      </c>
      <c r="AU186" s="29" t="s">
        <v>10946</v>
      </c>
      <c r="AV186" s="34">
        <f t="shared" si="1"/>
        <v>7.5</v>
      </c>
      <c r="AW186" s="43" t="s">
        <v>10947</v>
      </c>
      <c r="AX186" s="29" t="s">
        <v>10948</v>
      </c>
      <c r="AY186" s="29" t="s">
        <v>10949</v>
      </c>
      <c r="AZ186" s="29" t="s">
        <v>10950</v>
      </c>
      <c r="BA186" s="29" t="s">
        <v>10951</v>
      </c>
      <c r="BB186" s="29" t="s">
        <v>10952</v>
      </c>
      <c r="BC186" s="29" t="s">
        <v>10953</v>
      </c>
      <c r="BD186" s="29" t="s">
        <v>10954</v>
      </c>
      <c r="BE186" s="29" t="s">
        <v>10955</v>
      </c>
      <c r="BF186" s="29" t="s">
        <v>10956</v>
      </c>
      <c r="BG186" s="29" t="s">
        <v>10957</v>
      </c>
      <c r="BH186" s="29" t="s">
        <v>10958</v>
      </c>
      <c r="BI186" s="29" t="s">
        <v>10959</v>
      </c>
      <c r="BJ186" s="29" t="s">
        <v>10960</v>
      </c>
      <c r="BK186" s="29" t="s">
        <v>10961</v>
      </c>
      <c r="BL186" s="29" t="s">
        <v>10962</v>
      </c>
      <c r="BM186" s="29" t="s">
        <v>10963</v>
      </c>
      <c r="BN186" s="29" t="s">
        <v>10964</v>
      </c>
      <c r="BO186" s="29" t="s">
        <v>10965</v>
      </c>
      <c r="BP186" s="29" t="s">
        <v>10966</v>
      </c>
      <c r="BQ186" s="29" t="s">
        <v>10967</v>
      </c>
      <c r="BR186" s="29" t="s">
        <v>10968</v>
      </c>
      <c r="BS186" s="29" t="s">
        <v>10969</v>
      </c>
      <c r="BT186" s="29" t="s">
        <v>10970</v>
      </c>
      <c r="BU186" s="29" t="s">
        <v>10971</v>
      </c>
      <c r="BV186" s="29" t="s">
        <v>10972</v>
      </c>
      <c r="BW186" s="29" t="s">
        <v>10973</v>
      </c>
      <c r="BX186" s="96" t="s">
        <v>331</v>
      </c>
      <c r="BY186" s="97" t="s">
        <v>10974</v>
      </c>
      <c r="BZ186" s="29" t="str">
        <f>IFERROR(__xludf.DUMMYFUNCTION("TEXTJOIN("", "", TRUE,
  IF(AND(AL186&gt;=9, AN186&gt;=8, AP186&gt;=7, AT186&gt;=8), ""Gold Standard"", """"),
  IF(OR(
      AV186&gt;=7.5,
      AND(AL186&gt;=7, AN186&gt;=7, AP186&gt;=6, AT186&gt;=8)
    ), ""BIFL Approved"", """"),
  IF(AN186&gt;=8.5, ""Repair Friendly"", """"),
 "&amp;" IF(OR(AP186=10, REGEXMATCH(AU186, ""Lifetime Guarantee"")), ""Lifetime Warranty"", """"),
  IF(AT186&gt;=8.5, ""Crowd Favorite"", """"),
  IF(AR186&gt;=8, ""Eco Hero"", """"),
  IF(AND(AV186&gt;=10, AL186&gt;=8, AT186&gt;=8), ""Legacy Product"", """")
)"),"BIFL Approved")</f>
        <v>BIFL Approved</v>
      </c>
      <c r="CA186" s="29" t="s">
        <v>614</v>
      </c>
      <c r="CB186" s="29" t="s">
        <v>615</v>
      </c>
      <c r="CC186" s="44" t="s">
        <v>10975</v>
      </c>
      <c r="CD186" s="29" t="s">
        <v>10976</v>
      </c>
      <c r="CE186" s="30">
        <v>915.0</v>
      </c>
      <c r="CF186" s="29" t="s">
        <v>10977</v>
      </c>
      <c r="CG186" s="31" t="s">
        <v>10978</v>
      </c>
      <c r="CH186" s="28"/>
      <c r="CI186" s="28"/>
      <c r="CJ186" s="28"/>
      <c r="CK186" s="28"/>
    </row>
    <row r="187" ht="27.0" customHeight="1">
      <c r="A187" s="90" t="s">
        <v>10979</v>
      </c>
      <c r="B187" s="91" t="s">
        <v>10980</v>
      </c>
      <c r="C187" s="92" t="s">
        <v>10981</v>
      </c>
      <c r="D187" s="74" t="s">
        <v>10982</v>
      </c>
      <c r="E187" s="21" t="s">
        <v>10983</v>
      </c>
      <c r="F187" s="22" t="s">
        <v>90</v>
      </c>
      <c r="G187" s="22" t="s">
        <v>10474</v>
      </c>
      <c r="H187" s="22" t="s">
        <v>92</v>
      </c>
      <c r="I187" s="28"/>
      <c r="J187" s="23"/>
      <c r="K187" s="20" t="s">
        <v>10984</v>
      </c>
      <c r="L187" s="25" t="s">
        <v>10985</v>
      </c>
      <c r="M187" s="25" t="s">
        <v>10986</v>
      </c>
      <c r="N187" s="25" t="s">
        <v>10987</v>
      </c>
      <c r="O187" s="28"/>
      <c r="P187" s="25" t="s">
        <v>10988</v>
      </c>
      <c r="Q187" s="25" t="s">
        <v>10989</v>
      </c>
      <c r="R187" s="25" t="s">
        <v>10990</v>
      </c>
      <c r="S187" s="29" t="s">
        <v>10991</v>
      </c>
      <c r="T187" s="41">
        <v>157.64</v>
      </c>
      <c r="U187" s="28"/>
      <c r="V187" s="29">
        <v>3.5</v>
      </c>
      <c r="W187" s="30">
        <v>5.0</v>
      </c>
      <c r="X187" s="28"/>
      <c r="Y187" s="29" t="s">
        <v>10992</v>
      </c>
      <c r="Z187" s="30" t="b">
        <v>0</v>
      </c>
      <c r="AA187" s="29" t="s">
        <v>10993</v>
      </c>
      <c r="AB187" s="29" t="s">
        <v>10994</v>
      </c>
      <c r="AC187" s="29" t="s">
        <v>10995</v>
      </c>
      <c r="AD187" s="29" t="s">
        <v>10996</v>
      </c>
      <c r="AE187" s="29" t="s">
        <v>10997</v>
      </c>
      <c r="AF187" s="28"/>
      <c r="AG187" s="29" t="s">
        <v>10998</v>
      </c>
      <c r="AH187" s="29" t="s">
        <v>10999</v>
      </c>
      <c r="AI187" s="29" t="s">
        <v>11000</v>
      </c>
      <c r="AJ187" s="29" t="s">
        <v>11001</v>
      </c>
      <c r="AK187" s="31" t="s">
        <v>11002</v>
      </c>
      <c r="AL187" s="32">
        <v>9.5</v>
      </c>
      <c r="AM187" s="29" t="s">
        <v>11003</v>
      </c>
      <c r="AN187" s="32">
        <v>3.0</v>
      </c>
      <c r="AO187" s="29" t="s">
        <v>11004</v>
      </c>
      <c r="AP187" s="51">
        <v>8.5</v>
      </c>
      <c r="AQ187" s="22" t="s">
        <v>11005</v>
      </c>
      <c r="AR187" s="51">
        <v>5.0</v>
      </c>
      <c r="AS187" s="29" t="s">
        <v>11006</v>
      </c>
      <c r="AT187" s="51">
        <v>9.0</v>
      </c>
      <c r="AU187" s="22" t="s">
        <v>11007</v>
      </c>
      <c r="AV187" s="34">
        <f t="shared" si="1"/>
        <v>8</v>
      </c>
      <c r="AW187" s="43" t="s">
        <v>11008</v>
      </c>
      <c r="AX187" s="29" t="s">
        <v>11009</v>
      </c>
      <c r="AY187" s="29" t="s">
        <v>11010</v>
      </c>
      <c r="AZ187" s="29" t="s">
        <v>11011</v>
      </c>
      <c r="BA187" s="29" t="s">
        <v>11012</v>
      </c>
      <c r="BB187" s="29" t="s">
        <v>11013</v>
      </c>
      <c r="BC187" s="29" t="s">
        <v>11014</v>
      </c>
      <c r="BD187" s="29" t="s">
        <v>11015</v>
      </c>
      <c r="BE187" s="29" t="s">
        <v>11016</v>
      </c>
      <c r="BF187" s="29" t="s">
        <v>11017</v>
      </c>
      <c r="BG187" s="29" t="s">
        <v>11018</v>
      </c>
      <c r="BH187" s="29" t="s">
        <v>11019</v>
      </c>
      <c r="BI187" s="29" t="s">
        <v>11020</v>
      </c>
      <c r="BJ187" s="29" t="s">
        <v>11021</v>
      </c>
      <c r="BK187" s="29" t="s">
        <v>11022</v>
      </c>
      <c r="BL187" s="29" t="s">
        <v>11023</v>
      </c>
      <c r="BM187" s="29" t="s">
        <v>11024</v>
      </c>
      <c r="BN187" s="29" t="s">
        <v>11025</v>
      </c>
      <c r="BO187" s="29" t="s">
        <v>11026</v>
      </c>
      <c r="BP187" s="29" t="s">
        <v>11027</v>
      </c>
      <c r="BQ187" s="29" t="s">
        <v>11028</v>
      </c>
      <c r="BR187" s="29" t="s">
        <v>11029</v>
      </c>
      <c r="BS187" s="29" t="s">
        <v>11030</v>
      </c>
      <c r="BT187" s="29" t="s">
        <v>11031</v>
      </c>
      <c r="BU187" s="29" t="s">
        <v>11032</v>
      </c>
      <c r="BV187" s="29" t="s">
        <v>11033</v>
      </c>
      <c r="BW187" s="29" t="s">
        <v>11034</v>
      </c>
      <c r="BX187" s="94" t="s">
        <v>10007</v>
      </c>
      <c r="BY187" s="95" t="s">
        <v>11035</v>
      </c>
      <c r="BZ187" s="29" t="str">
        <f>IFERROR(__xludf.DUMMYFUNCTION("TEXTJOIN("", "", TRUE,
  IF(AND(AL187&gt;=9, AN187&gt;=8, AP187&gt;=7, AT187&gt;=8), ""Gold Standard"", """"),
  IF(OR(
      AV187&gt;=7.5,
      AND(AL187&gt;=7, AN187&gt;=7, AP187&gt;=6, AT187&gt;=8)
    ), ""BIFL Approved"", """"),
  IF(AN187&gt;=8.5, ""Repair Friendly"", """"),
 "&amp;" IF(OR(AP187=10, REGEXMATCH(AU187, ""Lifetime Guarantee"")), ""Lifetime Warranty"", """"),
  IF(AT187&gt;=8.5, ""Crowd Favorite"", """"),
  IF(AR187&gt;=8, ""Eco Hero"", """"),
  IF(AND(AV187&gt;=10, AL187&gt;=8, AT187&gt;=8), ""Legacy Product"", """")
)"),"BIFL Approved, Crowd Favorite")</f>
        <v>BIFL Approved, Crowd Favorite</v>
      </c>
      <c r="CA187" s="29" t="s">
        <v>911</v>
      </c>
      <c r="CB187" s="29" t="s">
        <v>11036</v>
      </c>
      <c r="CC187" s="44" t="s">
        <v>11037</v>
      </c>
      <c r="CD187" s="29" t="s">
        <v>11038</v>
      </c>
      <c r="CE187" s="30">
        <v>5.0</v>
      </c>
      <c r="CF187" s="29" t="s">
        <v>11039</v>
      </c>
      <c r="CG187" s="31" t="s">
        <v>11040</v>
      </c>
      <c r="CH187" s="28"/>
      <c r="CI187" s="28"/>
      <c r="CJ187" s="28"/>
      <c r="CK187" s="28"/>
    </row>
    <row r="188" ht="27.0" customHeight="1">
      <c r="A188" s="90" t="s">
        <v>11041</v>
      </c>
      <c r="B188" s="91" t="s">
        <v>11042</v>
      </c>
      <c r="C188" s="92" t="s">
        <v>11043</v>
      </c>
      <c r="D188" s="74" t="s">
        <v>11044</v>
      </c>
      <c r="E188" s="21" t="s">
        <v>11045</v>
      </c>
      <c r="F188" s="22" t="s">
        <v>90</v>
      </c>
      <c r="G188" s="22" t="s">
        <v>10474</v>
      </c>
      <c r="H188" s="22" t="s">
        <v>92</v>
      </c>
      <c r="I188" s="28"/>
      <c r="J188" s="23"/>
      <c r="K188" s="20" t="s">
        <v>11046</v>
      </c>
      <c r="L188" s="25" t="s">
        <v>11047</v>
      </c>
      <c r="M188" s="25" t="s">
        <v>11048</v>
      </c>
      <c r="N188" s="25" t="s">
        <v>11049</v>
      </c>
      <c r="O188" s="28"/>
      <c r="P188" s="25" t="s">
        <v>11050</v>
      </c>
      <c r="Q188" s="25" t="s">
        <v>11051</v>
      </c>
      <c r="R188" s="25" t="s">
        <v>11052</v>
      </c>
      <c r="S188" s="29" t="s">
        <v>11053</v>
      </c>
      <c r="T188" s="41">
        <v>9.99</v>
      </c>
      <c r="U188" s="28"/>
      <c r="V188" s="29">
        <v>4.7</v>
      </c>
      <c r="W188" s="30">
        <v>11917.0</v>
      </c>
      <c r="X188" s="29" t="s">
        <v>164</v>
      </c>
      <c r="Y188" s="29" t="s">
        <v>165</v>
      </c>
      <c r="Z188" s="30" t="b">
        <v>0</v>
      </c>
      <c r="AA188" s="29" t="s">
        <v>11054</v>
      </c>
      <c r="AB188" s="29" t="s">
        <v>11055</v>
      </c>
      <c r="AC188" s="28"/>
      <c r="AD188" s="29" t="s">
        <v>292</v>
      </c>
      <c r="AE188" s="29" t="s">
        <v>11056</v>
      </c>
      <c r="AF188" s="28"/>
      <c r="AG188" s="29" t="s">
        <v>11057</v>
      </c>
      <c r="AH188" s="29" t="s">
        <v>11058</v>
      </c>
      <c r="AI188" s="29" t="s">
        <v>11059</v>
      </c>
      <c r="AJ188" s="29" t="s">
        <v>11060</v>
      </c>
      <c r="AK188" s="31" t="s">
        <v>11061</v>
      </c>
      <c r="AL188" s="32">
        <v>9.0</v>
      </c>
      <c r="AM188" s="29" t="s">
        <v>11062</v>
      </c>
      <c r="AN188" s="32">
        <v>6.5</v>
      </c>
      <c r="AO188" s="29" t="s">
        <v>11063</v>
      </c>
      <c r="AP188" s="51">
        <v>8.5</v>
      </c>
      <c r="AQ188" s="29" t="s">
        <v>11064</v>
      </c>
      <c r="AR188" s="51">
        <v>7.5</v>
      </c>
      <c r="AS188" s="29" t="s">
        <v>11065</v>
      </c>
      <c r="AT188" s="51">
        <v>8.5</v>
      </c>
      <c r="AU188" s="29" t="s">
        <v>11066</v>
      </c>
      <c r="AV188" s="34">
        <f t="shared" si="1"/>
        <v>8.5</v>
      </c>
      <c r="AW188" s="43" t="s">
        <v>11067</v>
      </c>
      <c r="AX188" s="29" t="s">
        <v>11068</v>
      </c>
      <c r="AY188" s="29" t="s">
        <v>11069</v>
      </c>
      <c r="AZ188" s="29" t="s">
        <v>11070</v>
      </c>
      <c r="BA188" s="29" t="s">
        <v>11071</v>
      </c>
      <c r="BB188" s="29" t="s">
        <v>11072</v>
      </c>
      <c r="BC188" s="29" t="s">
        <v>11073</v>
      </c>
      <c r="BD188" s="29" t="s">
        <v>11074</v>
      </c>
      <c r="BE188" s="29" t="s">
        <v>11075</v>
      </c>
      <c r="BF188" s="29" t="s">
        <v>11076</v>
      </c>
      <c r="BG188" s="29" t="s">
        <v>11077</v>
      </c>
      <c r="BH188" s="29" t="s">
        <v>11078</v>
      </c>
      <c r="BI188" s="29" t="s">
        <v>11079</v>
      </c>
      <c r="BJ188" s="29" t="s">
        <v>11080</v>
      </c>
      <c r="BK188" s="29" t="s">
        <v>11081</v>
      </c>
      <c r="BL188" s="29" t="s">
        <v>11082</v>
      </c>
      <c r="BM188" s="29" t="s">
        <v>11083</v>
      </c>
      <c r="BN188" s="29" t="s">
        <v>11084</v>
      </c>
      <c r="BO188" s="29" t="s">
        <v>11085</v>
      </c>
      <c r="BP188" s="29" t="s">
        <v>11086</v>
      </c>
      <c r="BQ188" s="29" t="s">
        <v>11087</v>
      </c>
      <c r="BR188" s="29" t="s">
        <v>11088</v>
      </c>
      <c r="BS188" s="29" t="s">
        <v>11089</v>
      </c>
      <c r="BT188" s="29" t="s">
        <v>11090</v>
      </c>
      <c r="BU188" s="29" t="s">
        <v>11091</v>
      </c>
      <c r="BV188" s="29" t="s">
        <v>11092</v>
      </c>
      <c r="BW188" s="29" t="s">
        <v>11093</v>
      </c>
      <c r="BX188" s="94" t="s">
        <v>7788</v>
      </c>
      <c r="BY188" s="95" t="s">
        <v>11094</v>
      </c>
      <c r="BZ188" s="29" t="str">
        <f>IFERROR(__xludf.DUMMYFUNCTION("TEXTJOIN("", "", TRUE,
  IF(AND(AL188&gt;=9, AN188&gt;=8, AP188&gt;=7, AT188&gt;=8), ""Gold Standard"", """"),
  IF(OR(
      AV188&gt;=7.5,
      AND(AL188&gt;=7, AN188&gt;=7, AP188&gt;=6, AT188&gt;=8)
    ), ""BIFL Approved"", """"),
  IF(AN188&gt;=8.5, ""Repair Friendly"", """"),
 "&amp;" IF(OR(AP188=10, REGEXMATCH(AU188, ""Lifetime Guarantee"")), ""Lifetime Warranty"", """"),
  IF(AT188&gt;=8.5, ""Crowd Favorite"", """"),
  IF(AR188&gt;=8, ""Eco Hero"", """"),
  IF(AND(AV188&gt;=10, AL188&gt;=8, AT188&gt;=8), ""Legacy Product"", """")
)"),"BIFL Approved, Crowd Favorite")</f>
        <v>BIFL Approved, Crowd Favorite</v>
      </c>
      <c r="CA188" s="29" t="s">
        <v>209</v>
      </c>
      <c r="CB188" s="29" t="s">
        <v>4284</v>
      </c>
      <c r="CC188" s="44" t="s">
        <v>11095</v>
      </c>
      <c r="CD188" s="29" t="s">
        <v>11096</v>
      </c>
      <c r="CE188" s="30">
        <v>11917.0</v>
      </c>
      <c r="CF188" s="29" t="s">
        <v>11097</v>
      </c>
      <c r="CG188" s="31" t="s">
        <v>11098</v>
      </c>
      <c r="CH188" s="28"/>
      <c r="CI188" s="28"/>
      <c r="CJ188" s="28"/>
      <c r="CK188" s="28"/>
    </row>
    <row r="189" ht="27.0" customHeight="1">
      <c r="A189" s="90" t="s">
        <v>11099</v>
      </c>
      <c r="B189" s="91" t="s">
        <v>11100</v>
      </c>
      <c r="C189" s="92" t="s">
        <v>11101</v>
      </c>
      <c r="D189" s="74" t="s">
        <v>11102</v>
      </c>
      <c r="E189" s="21" t="s">
        <v>11103</v>
      </c>
      <c r="F189" s="22" t="s">
        <v>90</v>
      </c>
      <c r="G189" s="22" t="s">
        <v>10474</v>
      </c>
      <c r="H189" s="22" t="s">
        <v>92</v>
      </c>
      <c r="I189" s="28"/>
      <c r="J189" s="23"/>
      <c r="K189" s="20" t="s">
        <v>11104</v>
      </c>
      <c r="L189" s="29"/>
      <c r="M189" s="28"/>
      <c r="N189" s="25" t="s">
        <v>11105</v>
      </c>
      <c r="O189" s="28"/>
      <c r="P189" s="25" t="s">
        <v>11106</v>
      </c>
      <c r="Q189" s="25" t="s">
        <v>11107</v>
      </c>
      <c r="R189" s="25" t="s">
        <v>11108</v>
      </c>
      <c r="S189" s="29" t="s">
        <v>11109</v>
      </c>
      <c r="T189" s="22">
        <v>35.78</v>
      </c>
      <c r="U189" s="28"/>
      <c r="V189" s="29">
        <v>4.7</v>
      </c>
      <c r="W189" s="30">
        <v>251.0</v>
      </c>
      <c r="X189" s="28"/>
      <c r="Y189" s="28"/>
      <c r="Z189" s="30" t="b">
        <v>0</v>
      </c>
      <c r="AA189" s="29" t="s">
        <v>11110</v>
      </c>
      <c r="AB189" s="29" t="s">
        <v>11111</v>
      </c>
      <c r="AC189" s="29" t="s">
        <v>11112</v>
      </c>
      <c r="AD189" s="29" t="s">
        <v>10653</v>
      </c>
      <c r="AE189" s="29" t="s">
        <v>11113</v>
      </c>
      <c r="AF189" s="28"/>
      <c r="AG189" s="29" t="s">
        <v>11114</v>
      </c>
      <c r="AH189" s="29" t="s">
        <v>11115</v>
      </c>
      <c r="AI189" s="29" t="s">
        <v>11116</v>
      </c>
      <c r="AJ189" s="29" t="s">
        <v>11117</v>
      </c>
      <c r="AK189" s="31" t="s">
        <v>11118</v>
      </c>
      <c r="AL189" s="32">
        <v>8.5</v>
      </c>
      <c r="AM189" s="29" t="s">
        <v>11119</v>
      </c>
      <c r="AN189" s="32">
        <v>4.5</v>
      </c>
      <c r="AO189" s="29" t="s">
        <v>11120</v>
      </c>
      <c r="AP189" s="51">
        <v>5.0</v>
      </c>
      <c r="AQ189" s="29" t="s">
        <v>11121</v>
      </c>
      <c r="AR189" s="51">
        <v>5.0</v>
      </c>
      <c r="AS189" s="29" t="s">
        <v>11122</v>
      </c>
      <c r="AT189" s="51">
        <v>5.5</v>
      </c>
      <c r="AU189" s="29" t="s">
        <v>11123</v>
      </c>
      <c r="AV189" s="34">
        <f t="shared" si="1"/>
        <v>6</v>
      </c>
      <c r="AW189" s="43" t="s">
        <v>11124</v>
      </c>
      <c r="AX189" s="29" t="s">
        <v>11125</v>
      </c>
      <c r="AY189" s="29" t="s">
        <v>11126</v>
      </c>
      <c r="AZ189" s="29" t="s">
        <v>11127</v>
      </c>
      <c r="BA189" s="29" t="s">
        <v>11128</v>
      </c>
      <c r="BB189" s="29" t="s">
        <v>11129</v>
      </c>
      <c r="BC189" s="29" t="s">
        <v>11130</v>
      </c>
      <c r="BD189" s="29" t="s">
        <v>11131</v>
      </c>
      <c r="BE189" s="29" t="s">
        <v>11132</v>
      </c>
      <c r="BF189" s="29" t="s">
        <v>11133</v>
      </c>
      <c r="BG189" s="29" t="s">
        <v>11134</v>
      </c>
      <c r="BH189" s="29" t="s">
        <v>11135</v>
      </c>
      <c r="BI189" s="29" t="s">
        <v>11136</v>
      </c>
      <c r="BJ189" s="29" t="s">
        <v>11137</v>
      </c>
      <c r="BK189" s="29" t="s">
        <v>11138</v>
      </c>
      <c r="BL189" s="29" t="s">
        <v>11139</v>
      </c>
      <c r="BM189" s="29" t="s">
        <v>11140</v>
      </c>
      <c r="BN189" s="29" t="s">
        <v>11141</v>
      </c>
      <c r="BO189" s="29" t="s">
        <v>11142</v>
      </c>
      <c r="BP189" s="29" t="s">
        <v>11143</v>
      </c>
      <c r="BQ189" s="29" t="s">
        <v>11144</v>
      </c>
      <c r="BR189" s="29" t="s">
        <v>11145</v>
      </c>
      <c r="BS189" s="29" t="s">
        <v>11146</v>
      </c>
      <c r="BT189" s="29" t="s">
        <v>11147</v>
      </c>
      <c r="BU189" s="29" t="s">
        <v>11148</v>
      </c>
      <c r="BV189" s="29" t="s">
        <v>11149</v>
      </c>
      <c r="BW189" s="29" t="s">
        <v>11150</v>
      </c>
      <c r="BX189" s="94" t="s">
        <v>144</v>
      </c>
      <c r="BY189" s="72" t="s">
        <v>11151</v>
      </c>
      <c r="BZ189" s="29" t="str">
        <f>IFERROR(__xludf.DUMMYFUNCTION("TEXTJOIN("", "", TRUE,
  IF(AND(AL189&gt;=9, AN189&gt;=8, AP189&gt;=7, AT189&gt;=8), ""Gold Standard"", """"),
  IF(OR(
      AV189&gt;=7.5,
      AND(AL189&gt;=7, AN189&gt;=7, AP189&gt;=6, AT189&gt;=8)
    ), ""BIFL Approved"", """"),
  IF(AN189&gt;=8.5, ""Repair Friendly"", """"),
 "&amp;" IF(OR(AP189=10, REGEXMATCH(AU189, ""Lifetime Guarantee"")), ""Lifetime Warranty"", """"),
  IF(AT189&gt;=8.5, ""Crowd Favorite"", """"),
  IF(AR189&gt;=8, ""Eco Hero"", """"),
  IF(AND(AV189&gt;=10, AL189&gt;=8, AT189&gt;=8), ""Legacy Product"", """")
)"),"")</f>
        <v/>
      </c>
      <c r="CA189" s="29" t="s">
        <v>209</v>
      </c>
      <c r="CB189" s="29" t="s">
        <v>1631</v>
      </c>
      <c r="CC189" s="44" t="s">
        <v>11152</v>
      </c>
      <c r="CD189" s="29" t="s">
        <v>11153</v>
      </c>
      <c r="CE189" s="30">
        <v>251.0</v>
      </c>
      <c r="CF189" s="29" t="s">
        <v>11154</v>
      </c>
      <c r="CG189" s="31" t="s">
        <v>11155</v>
      </c>
      <c r="CH189" s="28"/>
      <c r="CI189" s="28"/>
      <c r="CJ189" s="28"/>
      <c r="CK189" s="28"/>
    </row>
    <row r="190" ht="27.0" customHeight="1">
      <c r="A190" s="90" t="s">
        <v>11156</v>
      </c>
      <c r="B190" s="91" t="s">
        <v>11157</v>
      </c>
      <c r="C190" s="92" t="s">
        <v>11158</v>
      </c>
      <c r="D190" s="74" t="s">
        <v>11159</v>
      </c>
      <c r="E190" s="21" t="s">
        <v>11160</v>
      </c>
      <c r="F190" s="22" t="s">
        <v>90</v>
      </c>
      <c r="G190" s="22" t="s">
        <v>10474</v>
      </c>
      <c r="H190" s="22" t="s">
        <v>92</v>
      </c>
      <c r="I190" s="28"/>
      <c r="J190" s="23"/>
      <c r="K190" s="20" t="s">
        <v>11161</v>
      </c>
      <c r="L190" s="25" t="s">
        <v>11162</v>
      </c>
      <c r="M190" s="28"/>
      <c r="N190" s="25" t="s">
        <v>11163</v>
      </c>
      <c r="O190" s="28"/>
      <c r="P190" s="25" t="s">
        <v>11164</v>
      </c>
      <c r="Q190" s="25" t="s">
        <v>11165</v>
      </c>
      <c r="R190" s="25" t="s">
        <v>11166</v>
      </c>
      <c r="S190" s="29" t="s">
        <v>11167</v>
      </c>
      <c r="T190" s="41">
        <v>219.98</v>
      </c>
      <c r="U190" s="42">
        <v>249.99</v>
      </c>
      <c r="V190" s="29">
        <v>4.7</v>
      </c>
      <c r="W190" s="30">
        <v>30395.0</v>
      </c>
      <c r="X190" s="29" t="s">
        <v>991</v>
      </c>
      <c r="Y190" s="29" t="s">
        <v>165</v>
      </c>
      <c r="Z190" s="30" t="b">
        <v>0</v>
      </c>
      <c r="AA190" s="29" t="s">
        <v>11168</v>
      </c>
      <c r="AB190" s="29" t="s">
        <v>11169</v>
      </c>
      <c r="AC190" s="28"/>
      <c r="AD190" s="29" t="s">
        <v>9049</v>
      </c>
      <c r="AE190" s="29" t="s">
        <v>11170</v>
      </c>
      <c r="AF190" s="28"/>
      <c r="AG190" s="29" t="s">
        <v>11171</v>
      </c>
      <c r="AH190" s="29" t="s">
        <v>11172</v>
      </c>
      <c r="AI190" s="29" t="s">
        <v>11173</v>
      </c>
      <c r="AJ190" s="29" t="s">
        <v>11174</v>
      </c>
      <c r="AK190" s="31" t="s">
        <v>11175</v>
      </c>
      <c r="AL190" s="32">
        <v>8.0</v>
      </c>
      <c r="AM190" s="29" t="s">
        <v>11176</v>
      </c>
      <c r="AN190" s="32">
        <v>7.5</v>
      </c>
      <c r="AO190" s="29" t="s">
        <v>11177</v>
      </c>
      <c r="AP190" s="51">
        <v>5.0</v>
      </c>
      <c r="AQ190" s="29" t="s">
        <v>11178</v>
      </c>
      <c r="AR190" s="51">
        <v>5.0</v>
      </c>
      <c r="AS190" s="29" t="s">
        <v>11179</v>
      </c>
      <c r="AT190" s="51">
        <v>8.5</v>
      </c>
      <c r="AU190" s="29" t="s">
        <v>11180</v>
      </c>
      <c r="AV190" s="34">
        <f t="shared" si="1"/>
        <v>7.5</v>
      </c>
      <c r="AW190" s="43" t="s">
        <v>11181</v>
      </c>
      <c r="AX190" s="29" t="s">
        <v>11182</v>
      </c>
      <c r="AY190" s="29" t="s">
        <v>11183</v>
      </c>
      <c r="AZ190" s="29" t="s">
        <v>11184</v>
      </c>
      <c r="BA190" s="29" t="s">
        <v>11185</v>
      </c>
      <c r="BB190" s="29" t="s">
        <v>11186</v>
      </c>
      <c r="BC190" s="29" t="s">
        <v>11187</v>
      </c>
      <c r="BD190" s="29" t="s">
        <v>11188</v>
      </c>
      <c r="BE190" s="29" t="s">
        <v>11189</v>
      </c>
      <c r="BF190" s="29" t="s">
        <v>11190</v>
      </c>
      <c r="BG190" s="29" t="s">
        <v>11191</v>
      </c>
      <c r="BH190" s="29" t="s">
        <v>11192</v>
      </c>
      <c r="BI190" s="29" t="s">
        <v>11193</v>
      </c>
      <c r="BJ190" s="29" t="s">
        <v>11194</v>
      </c>
      <c r="BK190" s="29" t="s">
        <v>11195</v>
      </c>
      <c r="BL190" s="29" t="s">
        <v>11196</v>
      </c>
      <c r="BM190" s="29" t="s">
        <v>11197</v>
      </c>
      <c r="BN190" s="29" t="s">
        <v>11198</v>
      </c>
      <c r="BO190" s="29" t="s">
        <v>11199</v>
      </c>
      <c r="BP190" s="29" t="s">
        <v>11200</v>
      </c>
      <c r="BQ190" s="29" t="s">
        <v>11201</v>
      </c>
      <c r="BR190" s="29" t="s">
        <v>11202</v>
      </c>
      <c r="BS190" s="29" t="s">
        <v>11203</v>
      </c>
      <c r="BT190" s="29" t="s">
        <v>553</v>
      </c>
      <c r="BU190" s="29" t="s">
        <v>11204</v>
      </c>
      <c r="BV190" s="29" t="s">
        <v>11205</v>
      </c>
      <c r="BW190" s="29" t="s">
        <v>11206</v>
      </c>
      <c r="BX190" s="94" t="s">
        <v>331</v>
      </c>
      <c r="BY190" s="95" t="s">
        <v>11207</v>
      </c>
      <c r="BZ190" s="29" t="str">
        <f>IFERROR(__xludf.DUMMYFUNCTION("TEXTJOIN("", "", TRUE,
  IF(AND(AL190&gt;=9, AN190&gt;=8, AP190&gt;=7, AT190&gt;=8), ""Gold Standard"", """"),
  IF(OR(
      AV190&gt;=7.5,
      AND(AL190&gt;=7, AN190&gt;=7, AP190&gt;=6, AT190&gt;=8)
    ), ""BIFL Approved"", """"),
  IF(AN190&gt;=8.5, ""Repair Friendly"", """"),
 "&amp;" IF(OR(AP190=10, REGEXMATCH(AU190, ""Lifetime Guarantee"")), ""Lifetime Warranty"", """"),
  IF(AT190&gt;=8.5, ""Crowd Favorite"", """"),
  IF(AR190&gt;=8, ""Eco Hero"", """"),
  IF(AND(AV190&gt;=10, AL190&gt;=8, AT190&gt;=8), ""Legacy Product"", """")
)"),"BIFL Approved, Crowd Favorite")</f>
        <v>BIFL Approved, Crowd Favorite</v>
      </c>
      <c r="CA190" s="29" t="s">
        <v>911</v>
      </c>
      <c r="CB190" s="29" t="s">
        <v>1809</v>
      </c>
      <c r="CC190" s="44" t="s">
        <v>11208</v>
      </c>
      <c r="CD190" s="29" t="s">
        <v>11209</v>
      </c>
      <c r="CE190" s="30">
        <v>30395.0</v>
      </c>
      <c r="CF190" s="29" t="s">
        <v>11210</v>
      </c>
      <c r="CG190" s="31" t="s">
        <v>11211</v>
      </c>
      <c r="CH190" s="28"/>
      <c r="CI190" s="28"/>
      <c r="CJ190" s="28"/>
      <c r="CK190" s="28"/>
    </row>
    <row r="191" ht="27.0" customHeight="1">
      <c r="A191" s="90" t="s">
        <v>152</v>
      </c>
      <c r="B191" s="91" t="s">
        <v>11212</v>
      </c>
      <c r="C191" s="92" t="s">
        <v>11213</v>
      </c>
      <c r="D191" s="74" t="s">
        <v>11214</v>
      </c>
      <c r="E191" s="21" t="s">
        <v>11215</v>
      </c>
      <c r="F191" s="22" t="s">
        <v>90</v>
      </c>
      <c r="G191" s="22" t="s">
        <v>10474</v>
      </c>
      <c r="H191" s="22" t="s">
        <v>92</v>
      </c>
      <c r="I191" s="28"/>
      <c r="J191" s="23"/>
      <c r="K191" s="20" t="s">
        <v>11216</v>
      </c>
      <c r="L191" s="25" t="s">
        <v>11217</v>
      </c>
      <c r="M191" s="25" t="s">
        <v>11218</v>
      </c>
      <c r="N191" s="25" t="s">
        <v>11219</v>
      </c>
      <c r="O191" s="28"/>
      <c r="P191" s="74" t="s">
        <v>11220</v>
      </c>
      <c r="Q191" s="25" t="s">
        <v>11221</v>
      </c>
      <c r="R191" s="25" t="s">
        <v>11222</v>
      </c>
      <c r="S191" s="29" t="s">
        <v>11223</v>
      </c>
      <c r="T191" s="41">
        <v>18.99</v>
      </c>
      <c r="U191" s="28"/>
      <c r="V191" s="29">
        <v>4.7</v>
      </c>
      <c r="W191" s="30">
        <v>11803.0</v>
      </c>
      <c r="X191" s="29" t="s">
        <v>1406</v>
      </c>
      <c r="Y191" s="28"/>
      <c r="Z191" s="30" t="b">
        <v>0</v>
      </c>
      <c r="AA191" s="29" t="s">
        <v>9506</v>
      </c>
      <c r="AB191" s="29" t="s">
        <v>11224</v>
      </c>
      <c r="AC191" s="29" t="s">
        <v>11225</v>
      </c>
      <c r="AD191" s="29" t="s">
        <v>292</v>
      </c>
      <c r="AE191" s="29" t="s">
        <v>11226</v>
      </c>
      <c r="AF191" s="28"/>
      <c r="AG191" s="29" t="s">
        <v>11227</v>
      </c>
      <c r="AH191" s="29" t="s">
        <v>11228</v>
      </c>
      <c r="AI191" s="29" t="s">
        <v>11229</v>
      </c>
      <c r="AJ191" s="29" t="s">
        <v>11230</v>
      </c>
      <c r="AK191" s="55"/>
      <c r="AL191" s="32">
        <v>7.0</v>
      </c>
      <c r="AM191" s="29" t="s">
        <v>11231</v>
      </c>
      <c r="AN191" s="32">
        <v>5.5</v>
      </c>
      <c r="AO191" s="29" t="s">
        <v>11232</v>
      </c>
      <c r="AP191" s="51">
        <v>8.5</v>
      </c>
      <c r="AQ191" s="29" t="s">
        <v>11233</v>
      </c>
      <c r="AR191" s="51">
        <v>5.0</v>
      </c>
      <c r="AS191" s="29" t="s">
        <v>11234</v>
      </c>
      <c r="AT191" s="51">
        <v>7.0</v>
      </c>
      <c r="AU191" s="29" t="s">
        <v>11235</v>
      </c>
      <c r="AV191" s="34">
        <f t="shared" si="1"/>
        <v>7</v>
      </c>
      <c r="AW191" s="43" t="s">
        <v>11236</v>
      </c>
      <c r="AX191" s="29" t="s">
        <v>11237</v>
      </c>
      <c r="AY191" s="29" t="s">
        <v>11238</v>
      </c>
      <c r="AZ191" s="29" t="s">
        <v>11239</v>
      </c>
      <c r="BA191" s="29" t="s">
        <v>11240</v>
      </c>
      <c r="BB191" s="29" t="s">
        <v>11241</v>
      </c>
      <c r="BC191" s="29" t="s">
        <v>11242</v>
      </c>
      <c r="BD191" s="29" t="s">
        <v>11243</v>
      </c>
      <c r="BE191" s="29" t="s">
        <v>11244</v>
      </c>
      <c r="BF191" s="29" t="s">
        <v>11245</v>
      </c>
      <c r="BG191" s="29" t="s">
        <v>11246</v>
      </c>
      <c r="BH191" s="29" t="s">
        <v>11247</v>
      </c>
      <c r="BI191" s="29" t="s">
        <v>11248</v>
      </c>
      <c r="BJ191" s="29" t="s">
        <v>11249</v>
      </c>
      <c r="BK191" s="29" t="s">
        <v>11250</v>
      </c>
      <c r="BL191" s="29" t="s">
        <v>11251</v>
      </c>
      <c r="BM191" s="29" t="s">
        <v>11252</v>
      </c>
      <c r="BN191" s="29" t="s">
        <v>11253</v>
      </c>
      <c r="BO191" s="29" t="s">
        <v>11254</v>
      </c>
      <c r="BP191" s="29" t="s">
        <v>11255</v>
      </c>
      <c r="BQ191" s="29" t="s">
        <v>11256</v>
      </c>
      <c r="BR191" s="29" t="s">
        <v>11257</v>
      </c>
      <c r="BS191" s="29" t="s">
        <v>11258</v>
      </c>
      <c r="BT191" s="29" t="s">
        <v>11259</v>
      </c>
      <c r="BU191" s="29" t="s">
        <v>1205</v>
      </c>
      <c r="BV191" s="29" t="s">
        <v>267</v>
      </c>
      <c r="BW191" s="29" t="s">
        <v>11260</v>
      </c>
      <c r="BX191" s="94" t="s">
        <v>331</v>
      </c>
      <c r="BY191" s="95"/>
      <c r="BZ191" s="29" t="str">
        <f>IFERROR(__xludf.DUMMYFUNCTION("TEXTJOIN("", "", TRUE,
  IF(AND(AL191&gt;=9, AN191&gt;=8, AP191&gt;=7, AT191&gt;=8), ""Gold Standard"", """"),
  IF(OR(
      AV191&gt;=7.5,
      AND(AL191&gt;=7, AN191&gt;=7, AP191&gt;=6, AT191&gt;=8)
    ), ""BIFL Approved"", """"),
  IF(AN191&gt;=8.5, ""Repair Friendly"", """"),
 "&amp;" IF(OR(AP191=10, REGEXMATCH(AU191, ""Lifetime Guarantee"")), ""Lifetime Warranty"", """"),
  IF(AT191&gt;=8.5, ""Crowd Favorite"", """"),
  IF(AR191&gt;=8, ""Eco Hero"", """"),
  IF(AND(AV191&gt;=10, AL191&gt;=8, AT191&gt;=8), ""Legacy Product"", """")
)"),"")</f>
        <v/>
      </c>
      <c r="CA191" s="29" t="s">
        <v>209</v>
      </c>
      <c r="CB191" s="29" t="s">
        <v>4284</v>
      </c>
      <c r="CC191" s="44" t="s">
        <v>11261</v>
      </c>
      <c r="CD191" s="29" t="s">
        <v>11262</v>
      </c>
      <c r="CE191" s="30">
        <v>11803.0</v>
      </c>
      <c r="CF191" s="29" t="s">
        <v>11263</v>
      </c>
      <c r="CG191" s="31" t="s">
        <v>11264</v>
      </c>
      <c r="CH191" s="28"/>
      <c r="CI191" s="28"/>
      <c r="CJ191" s="28"/>
      <c r="CK191" s="28"/>
    </row>
    <row r="192" ht="27.0" customHeight="1">
      <c r="A192" s="90" t="s">
        <v>3940</v>
      </c>
      <c r="B192" s="91" t="s">
        <v>11265</v>
      </c>
      <c r="C192" s="92" t="s">
        <v>11266</v>
      </c>
      <c r="D192" s="74" t="s">
        <v>11267</v>
      </c>
      <c r="E192" s="21" t="s">
        <v>11268</v>
      </c>
      <c r="F192" s="22" t="s">
        <v>90</v>
      </c>
      <c r="G192" s="22" t="s">
        <v>10474</v>
      </c>
      <c r="H192" s="22" t="s">
        <v>92</v>
      </c>
      <c r="I192" s="28"/>
      <c r="J192" s="23"/>
      <c r="K192" s="20" t="s">
        <v>11269</v>
      </c>
      <c r="L192" s="29"/>
      <c r="M192" s="25" t="s">
        <v>11270</v>
      </c>
      <c r="N192" s="25" t="s">
        <v>11271</v>
      </c>
      <c r="O192" s="28"/>
      <c r="P192" s="59" t="s">
        <v>11272</v>
      </c>
      <c r="Q192" s="25" t="s">
        <v>11273</v>
      </c>
      <c r="R192" s="25" t="s">
        <v>11274</v>
      </c>
      <c r="S192" s="29" t="s">
        <v>11275</v>
      </c>
      <c r="T192" s="41">
        <v>28.74</v>
      </c>
      <c r="U192" s="28"/>
      <c r="V192" s="29">
        <v>4.7</v>
      </c>
      <c r="W192" s="30">
        <v>4720.0</v>
      </c>
      <c r="X192" s="29" t="s">
        <v>991</v>
      </c>
      <c r="Y192" s="29" t="s">
        <v>1649</v>
      </c>
      <c r="Z192" s="30" t="b">
        <v>0</v>
      </c>
      <c r="AA192" s="29" t="s">
        <v>3955</v>
      </c>
      <c r="AB192" s="29" t="s">
        <v>11276</v>
      </c>
      <c r="AC192" s="29" t="s">
        <v>11277</v>
      </c>
      <c r="AD192" s="29" t="s">
        <v>9049</v>
      </c>
      <c r="AE192" s="29" t="s">
        <v>11278</v>
      </c>
      <c r="AF192" s="28"/>
      <c r="AG192" s="29" t="s">
        <v>3960</v>
      </c>
      <c r="AH192" s="29" t="s">
        <v>11279</v>
      </c>
      <c r="AI192" s="29" t="s">
        <v>3962</v>
      </c>
      <c r="AJ192" s="29" t="s">
        <v>3963</v>
      </c>
      <c r="AK192" s="31" t="s">
        <v>11280</v>
      </c>
      <c r="AL192" s="32">
        <v>8.0</v>
      </c>
      <c r="AM192" s="29" t="s">
        <v>11281</v>
      </c>
      <c r="AN192" s="32">
        <v>8.0</v>
      </c>
      <c r="AO192" s="29" t="s">
        <v>11282</v>
      </c>
      <c r="AP192" s="51">
        <v>8.0</v>
      </c>
      <c r="AQ192" s="29" t="s">
        <v>11283</v>
      </c>
      <c r="AR192" s="51">
        <v>5.0</v>
      </c>
      <c r="AS192" s="29" t="s">
        <v>11284</v>
      </c>
      <c r="AT192" s="51">
        <v>7.5</v>
      </c>
      <c r="AU192" s="29" t="s">
        <v>11285</v>
      </c>
      <c r="AV192" s="34">
        <f t="shared" si="1"/>
        <v>8</v>
      </c>
      <c r="AW192" s="43" t="s">
        <v>11286</v>
      </c>
      <c r="AX192" s="29" t="s">
        <v>11287</v>
      </c>
      <c r="AY192" s="29" t="s">
        <v>11288</v>
      </c>
      <c r="AZ192" s="29" t="s">
        <v>11289</v>
      </c>
      <c r="BA192" s="29" t="s">
        <v>11290</v>
      </c>
      <c r="BB192" s="29" t="s">
        <v>11291</v>
      </c>
      <c r="BC192" s="29" t="s">
        <v>11292</v>
      </c>
      <c r="BD192" s="29" t="s">
        <v>11293</v>
      </c>
      <c r="BE192" s="29" t="s">
        <v>11294</v>
      </c>
      <c r="BF192" s="29" t="s">
        <v>11295</v>
      </c>
      <c r="BG192" s="29" t="s">
        <v>11296</v>
      </c>
      <c r="BH192" s="29" t="s">
        <v>11297</v>
      </c>
      <c r="BI192" s="29" t="s">
        <v>11298</v>
      </c>
      <c r="BJ192" s="29" t="s">
        <v>11299</v>
      </c>
      <c r="BK192" s="29" t="s">
        <v>11300</v>
      </c>
      <c r="BL192" s="29" t="s">
        <v>11301</v>
      </c>
      <c r="BM192" s="29" t="s">
        <v>11302</v>
      </c>
      <c r="BN192" s="29" t="s">
        <v>11303</v>
      </c>
      <c r="BO192" s="29" t="s">
        <v>11304</v>
      </c>
      <c r="BP192" s="29" t="s">
        <v>11305</v>
      </c>
      <c r="BQ192" s="29" t="s">
        <v>11306</v>
      </c>
      <c r="BR192" s="29" t="s">
        <v>11307</v>
      </c>
      <c r="BS192" s="29" t="s">
        <v>11308</v>
      </c>
      <c r="BT192" s="29" t="s">
        <v>11309</v>
      </c>
      <c r="BU192" s="29" t="s">
        <v>11310</v>
      </c>
      <c r="BV192" s="29" t="s">
        <v>11311</v>
      </c>
      <c r="BW192" s="29" t="s">
        <v>11312</v>
      </c>
      <c r="BX192" s="96" t="s">
        <v>331</v>
      </c>
      <c r="BY192" s="97" t="s">
        <v>11313</v>
      </c>
      <c r="BZ192" s="29" t="str">
        <f>IFERROR(__xludf.DUMMYFUNCTION("TEXTJOIN("", "", TRUE,
  IF(AND(AL192&gt;=9, AN192&gt;=8, AP192&gt;=7, AT192&gt;=8), ""Gold Standard"", """"),
  IF(OR(
      AV192&gt;=7.5,
      AND(AL192&gt;=7, AN192&gt;=7, AP192&gt;=6, AT192&gt;=8)
    ), ""BIFL Approved"", """"),
  IF(AN192&gt;=8.5, ""Repair Friendly"", """"),
 "&amp;" IF(OR(AP192=10, REGEXMATCH(AU192, ""Lifetime Guarantee"")), ""Lifetime Warranty"", """"),
  IF(AT192&gt;=8.5, ""Crowd Favorite"", """"),
  IF(AR192&gt;=8, ""Eco Hero"", """"),
  IF(AND(AV192&gt;=10, AL192&gt;=8, AT192&gt;=8), ""Legacy Product"", """")
)"),"BIFL Approved")</f>
        <v>BIFL Approved</v>
      </c>
      <c r="CA192" s="29" t="s">
        <v>911</v>
      </c>
      <c r="CB192" s="29" t="s">
        <v>1926</v>
      </c>
      <c r="CC192" s="44" t="s">
        <v>11314</v>
      </c>
      <c r="CD192" s="29" t="s">
        <v>11315</v>
      </c>
      <c r="CE192" s="30">
        <v>4720.0</v>
      </c>
      <c r="CF192" s="29" t="s">
        <v>11316</v>
      </c>
      <c r="CG192" s="31" t="s">
        <v>11317</v>
      </c>
      <c r="CH192" s="28"/>
      <c r="CI192" s="28"/>
      <c r="CJ192" s="28"/>
      <c r="CK192" s="28"/>
    </row>
    <row r="193" ht="27.0" customHeight="1">
      <c r="A193" s="90" t="s">
        <v>11318</v>
      </c>
      <c r="B193" s="91" t="s">
        <v>11319</v>
      </c>
      <c r="C193" s="92" t="s">
        <v>11320</v>
      </c>
      <c r="D193" s="74" t="s">
        <v>11321</v>
      </c>
      <c r="E193" s="21" t="s">
        <v>11322</v>
      </c>
      <c r="F193" s="22" t="s">
        <v>90</v>
      </c>
      <c r="G193" s="22" t="s">
        <v>10474</v>
      </c>
      <c r="H193" s="22" t="s">
        <v>92</v>
      </c>
      <c r="I193" s="28"/>
      <c r="J193" s="23"/>
      <c r="K193" s="20" t="s">
        <v>11323</v>
      </c>
      <c r="L193" s="25" t="s">
        <v>11324</v>
      </c>
      <c r="M193" s="28"/>
      <c r="N193" s="25" t="s">
        <v>11325</v>
      </c>
      <c r="O193" s="28"/>
      <c r="P193" s="25" t="s">
        <v>11326</v>
      </c>
      <c r="Q193" s="25" t="s">
        <v>11327</v>
      </c>
      <c r="R193" s="25" t="s">
        <v>11328</v>
      </c>
      <c r="S193" s="29" t="s">
        <v>11329</v>
      </c>
      <c r="T193" s="41">
        <v>59.9</v>
      </c>
      <c r="U193" s="28"/>
      <c r="V193" s="29">
        <v>4.7</v>
      </c>
      <c r="W193" s="30">
        <v>661.0</v>
      </c>
      <c r="X193" s="29" t="s">
        <v>869</v>
      </c>
      <c r="Y193" s="29" t="s">
        <v>165</v>
      </c>
      <c r="Z193" s="30" t="b">
        <v>0</v>
      </c>
      <c r="AA193" s="29" t="s">
        <v>11330</v>
      </c>
      <c r="AB193" s="29" t="s">
        <v>11331</v>
      </c>
      <c r="AC193" s="28"/>
      <c r="AD193" s="29" t="s">
        <v>3542</v>
      </c>
      <c r="AE193" s="29" t="s">
        <v>11332</v>
      </c>
      <c r="AF193" s="28"/>
      <c r="AG193" s="29" t="s">
        <v>11333</v>
      </c>
      <c r="AH193" s="29" t="s">
        <v>11334</v>
      </c>
      <c r="AI193" s="29" t="s">
        <v>11335</v>
      </c>
      <c r="AJ193" s="29" t="s">
        <v>11336</v>
      </c>
      <c r="AK193" s="55"/>
      <c r="AL193" s="32">
        <v>8.5</v>
      </c>
      <c r="AM193" s="29" t="s">
        <v>11337</v>
      </c>
      <c r="AN193" s="32">
        <v>6.5</v>
      </c>
      <c r="AO193" s="29" t="s">
        <v>11338</v>
      </c>
      <c r="AP193" s="51">
        <v>7.0</v>
      </c>
      <c r="AQ193" s="29" t="s">
        <v>11339</v>
      </c>
      <c r="AR193" s="51">
        <v>7.5</v>
      </c>
      <c r="AS193" s="29" t="s">
        <v>11340</v>
      </c>
      <c r="AT193" s="51">
        <v>8.5</v>
      </c>
      <c r="AU193" s="29" t="s">
        <v>11341</v>
      </c>
      <c r="AV193" s="34">
        <f t="shared" si="1"/>
        <v>8</v>
      </c>
      <c r="AW193" s="43" t="s">
        <v>11342</v>
      </c>
      <c r="AX193" s="29" t="s">
        <v>11343</v>
      </c>
      <c r="AY193" s="29" t="s">
        <v>11344</v>
      </c>
      <c r="AZ193" s="29" t="s">
        <v>11345</v>
      </c>
      <c r="BA193" s="29" t="s">
        <v>11346</v>
      </c>
      <c r="BB193" s="29" t="s">
        <v>11347</v>
      </c>
      <c r="BC193" s="29" t="s">
        <v>11348</v>
      </c>
      <c r="BD193" s="29" t="s">
        <v>11349</v>
      </c>
      <c r="BE193" s="29" t="s">
        <v>11350</v>
      </c>
      <c r="BF193" s="29" t="s">
        <v>11351</v>
      </c>
      <c r="BG193" s="29" t="s">
        <v>11352</v>
      </c>
      <c r="BH193" s="29" t="s">
        <v>11353</v>
      </c>
      <c r="BI193" s="29" t="s">
        <v>11354</v>
      </c>
      <c r="BJ193" s="29" t="s">
        <v>11355</v>
      </c>
      <c r="BK193" s="29" t="s">
        <v>11356</v>
      </c>
      <c r="BL193" s="29" t="s">
        <v>11357</v>
      </c>
      <c r="BM193" s="29" t="s">
        <v>11358</v>
      </c>
      <c r="BN193" s="29" t="s">
        <v>11359</v>
      </c>
      <c r="BO193" s="29" t="s">
        <v>11360</v>
      </c>
      <c r="BP193" s="29" t="s">
        <v>11361</v>
      </c>
      <c r="BQ193" s="29" t="s">
        <v>11362</v>
      </c>
      <c r="BR193" s="29" t="s">
        <v>11363</v>
      </c>
      <c r="BS193" s="29" t="s">
        <v>11364</v>
      </c>
      <c r="BT193" s="29" t="s">
        <v>11365</v>
      </c>
      <c r="BU193" s="29" t="s">
        <v>9310</v>
      </c>
      <c r="BV193" s="29" t="s">
        <v>11366</v>
      </c>
      <c r="BW193" s="29" t="s">
        <v>11367</v>
      </c>
      <c r="BX193" s="94" t="s">
        <v>144</v>
      </c>
      <c r="BY193" s="95" t="s">
        <v>11368</v>
      </c>
      <c r="BZ193" s="29" t="str">
        <f>IFERROR(__xludf.DUMMYFUNCTION("TEXTJOIN("", "", TRUE,
  IF(AND(AL193&gt;=9, AN193&gt;=8, AP193&gt;=7, AT193&gt;=8), ""Gold Standard"", """"),
  IF(OR(
      AV193&gt;=7.5,
      AND(AL193&gt;=7, AN193&gt;=7, AP193&gt;=6, AT193&gt;=8)
    ), ""BIFL Approved"", """"),
  IF(AN193&gt;=8.5, ""Repair Friendly"", """"),
 "&amp;" IF(OR(AP193=10, REGEXMATCH(AU193, ""Lifetime Guarantee"")), ""Lifetime Warranty"", """"),
  IF(AT193&gt;=8.5, ""Crowd Favorite"", """"),
  IF(AR193&gt;=8, ""Eco Hero"", """"),
  IF(AND(AV193&gt;=10, AL193&gt;=8, AT193&gt;=8), ""Legacy Product"", """")
)"),"BIFL Approved, Crowd Favorite")</f>
        <v>BIFL Approved, Crowd Favorite</v>
      </c>
      <c r="CA193" s="29" t="s">
        <v>209</v>
      </c>
      <c r="CB193" s="29" t="s">
        <v>4284</v>
      </c>
      <c r="CC193" s="44" t="s">
        <v>11369</v>
      </c>
      <c r="CD193" s="29" t="s">
        <v>11370</v>
      </c>
      <c r="CE193" s="30">
        <v>661.0</v>
      </c>
      <c r="CF193" s="29" t="s">
        <v>11371</v>
      </c>
      <c r="CG193" s="31" t="s">
        <v>11372</v>
      </c>
      <c r="CH193" s="28"/>
      <c r="CI193" s="28"/>
      <c r="CJ193" s="28"/>
      <c r="CK193" s="28"/>
    </row>
    <row r="194" ht="27.0" customHeight="1">
      <c r="A194" s="90" t="s">
        <v>2295</v>
      </c>
      <c r="B194" s="91" t="s">
        <v>11373</v>
      </c>
      <c r="C194" s="92" t="s">
        <v>11374</v>
      </c>
      <c r="D194" s="74" t="s">
        <v>11375</v>
      </c>
      <c r="E194" s="21" t="s">
        <v>11376</v>
      </c>
      <c r="F194" s="22" t="s">
        <v>90</v>
      </c>
      <c r="G194" s="22" t="s">
        <v>10474</v>
      </c>
      <c r="H194" s="22" t="s">
        <v>92</v>
      </c>
      <c r="I194" s="28"/>
      <c r="J194" s="23"/>
      <c r="K194" s="20" t="s">
        <v>11377</v>
      </c>
      <c r="L194" s="25" t="s">
        <v>11378</v>
      </c>
      <c r="M194" s="28"/>
      <c r="N194" s="25" t="s">
        <v>11379</v>
      </c>
      <c r="O194" s="28"/>
      <c r="P194" s="25" t="s">
        <v>11380</v>
      </c>
      <c r="Q194" s="25" t="s">
        <v>11381</v>
      </c>
      <c r="R194" s="25" t="s">
        <v>11382</v>
      </c>
      <c r="S194" s="29" t="s">
        <v>11383</v>
      </c>
      <c r="T194" s="41">
        <v>279.0</v>
      </c>
      <c r="U194" s="28"/>
      <c r="V194" s="29">
        <v>4.8</v>
      </c>
      <c r="W194" s="30">
        <v>1526.0</v>
      </c>
      <c r="X194" s="28"/>
      <c r="Y194" s="29" t="s">
        <v>10992</v>
      </c>
      <c r="Z194" s="30" t="b">
        <v>0</v>
      </c>
      <c r="AA194" s="29" t="s">
        <v>11384</v>
      </c>
      <c r="AB194" s="29" t="s">
        <v>11385</v>
      </c>
      <c r="AC194" s="28"/>
      <c r="AD194" s="29" t="s">
        <v>11386</v>
      </c>
      <c r="AE194" s="29" t="s">
        <v>11387</v>
      </c>
      <c r="AF194" s="28"/>
      <c r="AG194" s="29" t="s">
        <v>11388</v>
      </c>
      <c r="AH194" s="29" t="s">
        <v>11389</v>
      </c>
      <c r="AI194" s="29" t="s">
        <v>11390</v>
      </c>
      <c r="AJ194" s="29" t="s">
        <v>11391</v>
      </c>
      <c r="AK194" s="31" t="s">
        <v>11392</v>
      </c>
      <c r="AL194" s="32">
        <v>9.0</v>
      </c>
      <c r="AM194" s="29" t="s">
        <v>11393</v>
      </c>
      <c r="AN194" s="32">
        <v>8.0</v>
      </c>
      <c r="AO194" s="29" t="s">
        <v>11394</v>
      </c>
      <c r="AP194" s="51">
        <v>5.5</v>
      </c>
      <c r="AQ194" s="29" t="s">
        <v>11395</v>
      </c>
      <c r="AR194" s="51">
        <v>6.5</v>
      </c>
      <c r="AS194" s="29" t="s">
        <v>11396</v>
      </c>
      <c r="AT194" s="51">
        <v>8.5</v>
      </c>
      <c r="AU194" s="29" t="s">
        <v>11397</v>
      </c>
      <c r="AV194" s="34">
        <f t="shared" si="1"/>
        <v>8</v>
      </c>
      <c r="AW194" s="43" t="s">
        <v>11398</v>
      </c>
      <c r="AX194" s="29" t="s">
        <v>11399</v>
      </c>
      <c r="AY194" s="29" t="s">
        <v>11400</v>
      </c>
      <c r="AZ194" s="29" t="s">
        <v>11401</v>
      </c>
      <c r="BA194" s="29" t="s">
        <v>11402</v>
      </c>
      <c r="BB194" s="29" t="s">
        <v>11403</v>
      </c>
      <c r="BC194" s="29" t="s">
        <v>11404</v>
      </c>
      <c r="BD194" s="29" t="s">
        <v>11405</v>
      </c>
      <c r="BE194" s="29" t="s">
        <v>11406</v>
      </c>
      <c r="BF194" s="29" t="s">
        <v>11407</v>
      </c>
      <c r="BG194" s="29" t="s">
        <v>11408</v>
      </c>
      <c r="BH194" s="29" t="s">
        <v>11409</v>
      </c>
      <c r="BI194" s="29" t="s">
        <v>11410</v>
      </c>
      <c r="BJ194" s="29" t="s">
        <v>11411</v>
      </c>
      <c r="BK194" s="29" t="s">
        <v>11412</v>
      </c>
      <c r="BL194" s="29" t="s">
        <v>11413</v>
      </c>
      <c r="BM194" s="29" t="s">
        <v>11414</v>
      </c>
      <c r="BN194" s="29" t="s">
        <v>11415</v>
      </c>
      <c r="BO194" s="29" t="s">
        <v>11416</v>
      </c>
      <c r="BP194" s="29" t="s">
        <v>11417</v>
      </c>
      <c r="BQ194" s="29" t="s">
        <v>11418</v>
      </c>
      <c r="BR194" s="29" t="s">
        <v>11419</v>
      </c>
      <c r="BS194" s="29" t="s">
        <v>11420</v>
      </c>
      <c r="BT194" s="29" t="s">
        <v>11421</v>
      </c>
      <c r="BU194" s="29" t="s">
        <v>11422</v>
      </c>
      <c r="BV194" s="29" t="s">
        <v>11423</v>
      </c>
      <c r="BW194" s="29" t="s">
        <v>11424</v>
      </c>
      <c r="BX194" s="94" t="s">
        <v>144</v>
      </c>
      <c r="BY194" s="95" t="s">
        <v>11425</v>
      </c>
      <c r="BZ194" s="29" t="str">
        <f>IFERROR(__xludf.DUMMYFUNCTION("TEXTJOIN("", "", TRUE,
  IF(AND(AL194&gt;=9, AN194&gt;=8, AP194&gt;=7, AT194&gt;=8), ""Gold Standard"", """"),
  IF(OR(
      AV194&gt;=7.5,
      AND(AL194&gt;=7, AN194&gt;=7, AP194&gt;=6, AT194&gt;=8)
    ), ""BIFL Approved"", """"),
  IF(AN194&gt;=8.5, ""Repair Friendly"", """"),
 "&amp;" IF(OR(AP194=10, REGEXMATCH(AU194, ""Lifetime Guarantee"")), ""Lifetime Warranty"", """"),
  IF(AT194&gt;=8.5, ""Crowd Favorite"", """"),
  IF(AR194&gt;=8, ""Eco Hero"", """"),
  IF(AND(AV194&gt;=10, AL194&gt;=8, AT194&gt;=8), ""Legacy Product"", """")
)"),"BIFL Approved, Crowd Favorite")</f>
        <v>BIFL Approved, Crowd Favorite</v>
      </c>
      <c r="CA194" s="29" t="s">
        <v>209</v>
      </c>
      <c r="CB194" s="29" t="s">
        <v>2353</v>
      </c>
      <c r="CC194" s="44" t="s">
        <v>11426</v>
      </c>
      <c r="CD194" s="29" t="s">
        <v>11427</v>
      </c>
      <c r="CE194" s="30">
        <v>1526.0</v>
      </c>
      <c r="CF194" s="29" t="s">
        <v>11428</v>
      </c>
      <c r="CG194" s="31" t="s">
        <v>11429</v>
      </c>
      <c r="CH194" s="28"/>
      <c r="CI194" s="28"/>
      <c r="CJ194" s="28"/>
      <c r="CK194" s="28"/>
    </row>
    <row r="195" ht="27.0" customHeight="1">
      <c r="A195" s="90" t="s">
        <v>11430</v>
      </c>
      <c r="B195" s="91" t="s">
        <v>11431</v>
      </c>
      <c r="C195" s="92" t="s">
        <v>11432</v>
      </c>
      <c r="D195" s="74" t="s">
        <v>11433</v>
      </c>
      <c r="E195" s="21" t="s">
        <v>11434</v>
      </c>
      <c r="F195" s="22" t="s">
        <v>90</v>
      </c>
      <c r="G195" s="22" t="s">
        <v>10474</v>
      </c>
      <c r="H195" s="22" t="s">
        <v>92</v>
      </c>
      <c r="I195" s="28"/>
      <c r="J195" s="23"/>
      <c r="K195" s="20" t="s">
        <v>11435</v>
      </c>
      <c r="L195" s="25" t="s">
        <v>11436</v>
      </c>
      <c r="M195" s="25" t="s">
        <v>11437</v>
      </c>
      <c r="N195" s="25" t="s">
        <v>11438</v>
      </c>
      <c r="O195" s="28"/>
      <c r="P195" s="25" t="s">
        <v>11439</v>
      </c>
      <c r="Q195" s="25" t="s">
        <v>11440</v>
      </c>
      <c r="R195" s="25" t="s">
        <v>11441</v>
      </c>
      <c r="S195" s="25" t="s">
        <v>11441</v>
      </c>
      <c r="T195" s="27">
        <v>26.0</v>
      </c>
      <c r="U195" s="28"/>
      <c r="V195" s="29">
        <v>3.7</v>
      </c>
      <c r="W195" s="30">
        <v>11.0</v>
      </c>
      <c r="X195" s="28"/>
      <c r="Y195" s="28"/>
      <c r="Z195" s="30" t="b">
        <v>0</v>
      </c>
      <c r="AA195" s="29" t="s">
        <v>11442</v>
      </c>
      <c r="AB195" s="29" t="s">
        <v>11443</v>
      </c>
      <c r="AC195" s="29" t="s">
        <v>11444</v>
      </c>
      <c r="AD195" s="28"/>
      <c r="AE195" s="29" t="s">
        <v>11445</v>
      </c>
      <c r="AF195" s="28"/>
      <c r="AG195" s="29" t="s">
        <v>11446</v>
      </c>
      <c r="AH195" s="29" t="s">
        <v>11447</v>
      </c>
      <c r="AI195" s="29" t="s">
        <v>11448</v>
      </c>
      <c r="AJ195" s="29" t="s">
        <v>11449</v>
      </c>
      <c r="AK195" s="55"/>
      <c r="AL195" s="32">
        <v>7.5</v>
      </c>
      <c r="AM195" s="29" t="s">
        <v>11450</v>
      </c>
      <c r="AN195" s="32">
        <v>4.0</v>
      </c>
      <c r="AO195" s="29" t="s">
        <v>11451</v>
      </c>
      <c r="AP195" s="51">
        <v>5.0</v>
      </c>
      <c r="AQ195" s="29" t="s">
        <v>11452</v>
      </c>
      <c r="AR195" s="51">
        <v>5.0</v>
      </c>
      <c r="AS195" s="29" t="s">
        <v>11453</v>
      </c>
      <c r="AT195" s="51">
        <v>7.5</v>
      </c>
      <c r="AU195" s="29" t="s">
        <v>11454</v>
      </c>
      <c r="AV195" s="34">
        <f t="shared" si="1"/>
        <v>6.5</v>
      </c>
      <c r="AW195" s="43" t="s">
        <v>11455</v>
      </c>
      <c r="AX195" s="29" t="s">
        <v>11456</v>
      </c>
      <c r="AY195" s="29" t="s">
        <v>11457</v>
      </c>
      <c r="AZ195" s="29" t="s">
        <v>11458</v>
      </c>
      <c r="BA195" s="29" t="s">
        <v>11459</v>
      </c>
      <c r="BB195" s="29" t="s">
        <v>11460</v>
      </c>
      <c r="BC195" s="29" t="s">
        <v>11461</v>
      </c>
      <c r="BD195" s="29" t="s">
        <v>11462</v>
      </c>
      <c r="BE195" s="29" t="s">
        <v>11463</v>
      </c>
      <c r="BF195" s="29" t="s">
        <v>11464</v>
      </c>
      <c r="BG195" s="29" t="s">
        <v>11465</v>
      </c>
      <c r="BH195" s="29" t="s">
        <v>11466</v>
      </c>
      <c r="BI195" s="29" t="s">
        <v>11467</v>
      </c>
      <c r="BJ195" s="29" t="s">
        <v>11468</v>
      </c>
      <c r="BK195" s="29" t="s">
        <v>11469</v>
      </c>
      <c r="BL195" s="29" t="s">
        <v>11470</v>
      </c>
      <c r="BM195" s="29" t="s">
        <v>11471</v>
      </c>
      <c r="BN195" s="29" t="s">
        <v>11472</v>
      </c>
      <c r="BO195" s="29" t="s">
        <v>11473</v>
      </c>
      <c r="BP195" s="29" t="s">
        <v>11474</v>
      </c>
      <c r="BQ195" s="29" t="s">
        <v>11475</v>
      </c>
      <c r="BR195" s="29" t="s">
        <v>11476</v>
      </c>
      <c r="BS195" s="29" t="s">
        <v>11477</v>
      </c>
      <c r="BT195" s="29" t="s">
        <v>11478</v>
      </c>
      <c r="BU195" s="29" t="s">
        <v>11479</v>
      </c>
      <c r="BV195" s="29" t="s">
        <v>11480</v>
      </c>
      <c r="BW195" s="29" t="s">
        <v>11481</v>
      </c>
      <c r="BX195" s="94" t="s">
        <v>331</v>
      </c>
      <c r="BY195" s="95" t="s">
        <v>11482</v>
      </c>
      <c r="BZ195" s="29" t="str">
        <f>IFERROR(__xludf.DUMMYFUNCTION("TEXTJOIN("", "", TRUE,
  IF(AND(AL195&gt;=9, AN195&gt;=8, AP195&gt;=7, AT195&gt;=8), ""Gold Standard"", """"),
  IF(OR(
      AV195&gt;=7.5,
      AND(AL195&gt;=7, AN195&gt;=7, AP195&gt;=6, AT195&gt;=8)
    ), ""BIFL Approved"", """"),
  IF(AN195&gt;=8.5, ""Repair Friendly"", """"),
 "&amp;" IF(OR(AP195=10, REGEXMATCH(AU195, ""Lifetime Guarantee"")), ""Lifetime Warranty"", """"),
  IF(AT195&gt;=8.5, ""Crowd Favorite"", """"),
  IF(AR195&gt;=8, ""Eco Hero"", """"),
  IF(AND(AV195&gt;=10, AL195&gt;=8, AT195&gt;=8), ""Legacy Product"", """")
)"),"")</f>
        <v/>
      </c>
      <c r="CA195" s="29" t="s">
        <v>851</v>
      </c>
      <c r="CB195" s="29" t="s">
        <v>852</v>
      </c>
      <c r="CC195" s="44" t="s">
        <v>11483</v>
      </c>
      <c r="CD195" s="29" t="s">
        <v>11484</v>
      </c>
      <c r="CE195" s="30">
        <v>11.0</v>
      </c>
      <c r="CF195" s="29" t="s">
        <v>11485</v>
      </c>
      <c r="CG195" s="31" t="s">
        <v>11486</v>
      </c>
      <c r="CH195" s="28"/>
      <c r="CI195" s="28"/>
      <c r="CJ195" s="28"/>
      <c r="CK195" s="28"/>
    </row>
    <row r="196" ht="27.0" customHeight="1">
      <c r="A196" s="90" t="s">
        <v>11487</v>
      </c>
      <c r="B196" s="91" t="s">
        <v>11488</v>
      </c>
      <c r="C196" s="92" t="s">
        <v>11489</v>
      </c>
      <c r="D196" s="74" t="s">
        <v>11490</v>
      </c>
      <c r="E196" s="21" t="s">
        <v>11491</v>
      </c>
      <c r="F196" s="22" t="s">
        <v>90</v>
      </c>
      <c r="G196" s="22" t="s">
        <v>10474</v>
      </c>
      <c r="H196" s="22" t="s">
        <v>92</v>
      </c>
      <c r="I196" s="28"/>
      <c r="J196" s="23"/>
      <c r="K196" s="20" t="s">
        <v>11492</v>
      </c>
      <c r="L196" s="25" t="s">
        <v>11493</v>
      </c>
      <c r="M196" s="28"/>
      <c r="N196" s="25" t="s">
        <v>11494</v>
      </c>
      <c r="O196" s="28"/>
      <c r="P196" s="25" t="s">
        <v>11495</v>
      </c>
      <c r="Q196" s="25" t="s">
        <v>11496</v>
      </c>
      <c r="R196" s="25" t="s">
        <v>11497</v>
      </c>
      <c r="S196" s="29" t="s">
        <v>11498</v>
      </c>
      <c r="T196" s="41">
        <v>129.99</v>
      </c>
      <c r="U196" s="28"/>
      <c r="V196" s="29">
        <v>4.7</v>
      </c>
      <c r="W196" s="30">
        <v>3911.0</v>
      </c>
      <c r="X196" s="28"/>
      <c r="Y196" s="29" t="s">
        <v>165</v>
      </c>
      <c r="Z196" s="30" t="b">
        <v>0</v>
      </c>
      <c r="AA196" s="29" t="s">
        <v>11499</v>
      </c>
      <c r="AB196" s="29" t="s">
        <v>11500</v>
      </c>
      <c r="AC196" s="28"/>
      <c r="AD196" s="28"/>
      <c r="AE196" s="28"/>
      <c r="AF196" s="28"/>
      <c r="AG196" s="29" t="s">
        <v>11501</v>
      </c>
      <c r="AH196" s="29" t="s">
        <v>11502</v>
      </c>
      <c r="AI196" s="29" t="s">
        <v>11503</v>
      </c>
      <c r="AJ196" s="29" t="s">
        <v>11504</v>
      </c>
      <c r="AK196" s="31" t="s">
        <v>11505</v>
      </c>
      <c r="AL196" s="32">
        <v>7.5</v>
      </c>
      <c r="AM196" s="29" t="s">
        <v>11506</v>
      </c>
      <c r="AN196" s="32">
        <v>7.0</v>
      </c>
      <c r="AO196" s="29" t="s">
        <v>11507</v>
      </c>
      <c r="AP196" s="51">
        <v>8.5</v>
      </c>
      <c r="AQ196" s="29" t="s">
        <v>11508</v>
      </c>
      <c r="AR196" s="51">
        <v>5.0</v>
      </c>
      <c r="AS196" s="29" t="s">
        <v>11509</v>
      </c>
      <c r="AT196" s="51">
        <v>5.5</v>
      </c>
      <c r="AU196" s="29" t="s">
        <v>11510</v>
      </c>
      <c r="AV196" s="34">
        <f t="shared" si="1"/>
        <v>7</v>
      </c>
      <c r="AW196" s="43" t="s">
        <v>11511</v>
      </c>
      <c r="AX196" s="29" t="s">
        <v>11512</v>
      </c>
      <c r="AY196" s="29" t="s">
        <v>11513</v>
      </c>
      <c r="AZ196" s="29" t="s">
        <v>11514</v>
      </c>
      <c r="BA196" s="29" t="s">
        <v>11515</v>
      </c>
      <c r="BB196" s="29" t="s">
        <v>11516</v>
      </c>
      <c r="BC196" s="29" t="s">
        <v>11517</v>
      </c>
      <c r="BD196" s="29" t="s">
        <v>11518</v>
      </c>
      <c r="BE196" s="29" t="s">
        <v>11519</v>
      </c>
      <c r="BF196" s="29" t="s">
        <v>11520</v>
      </c>
      <c r="BG196" s="29" t="s">
        <v>11521</v>
      </c>
      <c r="BH196" s="29" t="s">
        <v>11522</v>
      </c>
      <c r="BI196" s="29" t="s">
        <v>11523</v>
      </c>
      <c r="BJ196" s="29" t="s">
        <v>11524</v>
      </c>
      <c r="BK196" s="29" t="s">
        <v>11525</v>
      </c>
      <c r="BL196" s="29" t="s">
        <v>11526</v>
      </c>
      <c r="BM196" s="29" t="s">
        <v>11527</v>
      </c>
      <c r="BN196" s="29" t="s">
        <v>11528</v>
      </c>
      <c r="BO196" s="29" t="s">
        <v>11529</v>
      </c>
      <c r="BP196" s="29" t="s">
        <v>11530</v>
      </c>
      <c r="BQ196" s="29" t="s">
        <v>11531</v>
      </c>
      <c r="BR196" s="29" t="s">
        <v>11532</v>
      </c>
      <c r="BS196" s="29" t="s">
        <v>11533</v>
      </c>
      <c r="BT196" s="29" t="s">
        <v>11534</v>
      </c>
      <c r="BU196" s="29" t="s">
        <v>11535</v>
      </c>
      <c r="BV196" s="29" t="s">
        <v>11536</v>
      </c>
      <c r="BW196" s="29" t="s">
        <v>11537</v>
      </c>
      <c r="BX196" s="94" t="s">
        <v>331</v>
      </c>
      <c r="BY196" s="95" t="s">
        <v>11538</v>
      </c>
      <c r="BZ196" s="29" t="str">
        <f>IFERROR(__xludf.DUMMYFUNCTION("TEXTJOIN("", "", TRUE,
  IF(AND(AL196&gt;=9, AN196&gt;=8, AP196&gt;=7, AT196&gt;=8), ""Gold Standard"", """"),
  IF(OR(
      AV196&gt;=7.5,
      AND(AL196&gt;=7, AN196&gt;=7, AP196&gt;=6, AT196&gt;=8)
    ), ""BIFL Approved"", """"),
  IF(AN196&gt;=8.5, ""Repair Friendly"", """"),
 "&amp;" IF(OR(AP196=10, REGEXMATCH(AU196, ""Lifetime Guarantee"")), ""Lifetime Warranty"", """"),
  IF(AT196&gt;=8.5, ""Crowd Favorite"", """"),
  IF(AR196&gt;=8, ""Eco Hero"", """"),
  IF(AND(AV196&gt;=10, AL196&gt;=8, AT196&gt;=8), ""Legacy Product"", """")
)"),"")</f>
        <v/>
      </c>
      <c r="CA196" s="29" t="s">
        <v>911</v>
      </c>
      <c r="CB196" s="29" t="s">
        <v>1809</v>
      </c>
      <c r="CC196" s="44" t="s">
        <v>11539</v>
      </c>
      <c r="CD196" s="29" t="s">
        <v>11540</v>
      </c>
      <c r="CE196" s="30">
        <v>3911.0</v>
      </c>
      <c r="CF196" s="29" t="s">
        <v>11541</v>
      </c>
      <c r="CG196" s="31" t="s">
        <v>11542</v>
      </c>
      <c r="CH196" s="28"/>
      <c r="CI196" s="28"/>
      <c r="CJ196" s="28"/>
      <c r="CK196" s="28"/>
    </row>
    <row r="197" ht="25.5" customHeight="1">
      <c r="A197" s="90" t="s">
        <v>11543</v>
      </c>
      <c r="B197" s="91" t="s">
        <v>11544</v>
      </c>
      <c r="C197" s="92" t="s">
        <v>11545</v>
      </c>
      <c r="D197" s="74" t="s">
        <v>11546</v>
      </c>
      <c r="E197" s="21" t="s">
        <v>11547</v>
      </c>
      <c r="F197" s="22" t="s">
        <v>90</v>
      </c>
      <c r="G197" s="22" t="s">
        <v>10474</v>
      </c>
      <c r="H197" s="22" t="s">
        <v>92</v>
      </c>
      <c r="I197" s="28"/>
      <c r="J197" s="23"/>
      <c r="K197" s="20" t="s">
        <v>11548</v>
      </c>
      <c r="L197" s="25" t="s">
        <v>11549</v>
      </c>
      <c r="M197" s="25" t="s">
        <v>11550</v>
      </c>
      <c r="N197" s="25" t="s">
        <v>11551</v>
      </c>
      <c r="O197" s="28"/>
      <c r="P197" s="25" t="s">
        <v>11552</v>
      </c>
      <c r="Q197" s="25" t="s">
        <v>11553</v>
      </c>
      <c r="R197" s="25" t="s">
        <v>11554</v>
      </c>
      <c r="S197" s="29" t="s">
        <v>11555</v>
      </c>
      <c r="T197" s="41">
        <v>18.95</v>
      </c>
      <c r="U197" s="28"/>
      <c r="V197" s="29">
        <v>4.6</v>
      </c>
      <c r="W197" s="30">
        <v>4402.0</v>
      </c>
      <c r="X197" s="29" t="s">
        <v>1945</v>
      </c>
      <c r="Y197" s="29" t="s">
        <v>6439</v>
      </c>
      <c r="Z197" s="30" t="b">
        <v>0</v>
      </c>
      <c r="AA197" s="29" t="s">
        <v>11556</v>
      </c>
      <c r="AB197" s="29" t="s">
        <v>11557</v>
      </c>
      <c r="AC197" s="29" t="s">
        <v>11558</v>
      </c>
      <c r="AD197" s="29" t="s">
        <v>11559</v>
      </c>
      <c r="AE197" s="29" t="s">
        <v>11560</v>
      </c>
      <c r="AF197" s="28"/>
      <c r="AG197" s="29" t="s">
        <v>11561</v>
      </c>
      <c r="AH197" s="29" t="s">
        <v>11562</v>
      </c>
      <c r="AI197" s="29" t="s">
        <v>11563</v>
      </c>
      <c r="AJ197" s="29" t="s">
        <v>11564</v>
      </c>
      <c r="AK197" s="31" t="s">
        <v>11565</v>
      </c>
      <c r="AL197" s="32">
        <v>7.0</v>
      </c>
      <c r="AM197" s="29" t="s">
        <v>11566</v>
      </c>
      <c r="AN197" s="32">
        <v>8.5</v>
      </c>
      <c r="AO197" s="29" t="s">
        <v>11567</v>
      </c>
      <c r="AP197" s="51">
        <v>8.5</v>
      </c>
      <c r="AQ197" s="29" t="s">
        <v>11568</v>
      </c>
      <c r="AR197" s="51">
        <v>5.0</v>
      </c>
      <c r="AS197" s="29" t="s">
        <v>11569</v>
      </c>
      <c r="AT197" s="51">
        <v>7.5</v>
      </c>
      <c r="AU197" s="29" t="s">
        <v>11570</v>
      </c>
      <c r="AV197" s="34">
        <f t="shared" si="1"/>
        <v>8</v>
      </c>
      <c r="AW197" s="43" t="s">
        <v>11571</v>
      </c>
      <c r="AX197" s="29" t="s">
        <v>11572</v>
      </c>
      <c r="AY197" s="29" t="s">
        <v>11573</v>
      </c>
      <c r="AZ197" s="29" t="s">
        <v>11574</v>
      </c>
      <c r="BA197" s="29" t="s">
        <v>11575</v>
      </c>
      <c r="BB197" s="29" t="s">
        <v>11576</v>
      </c>
      <c r="BC197" s="29" t="s">
        <v>11577</v>
      </c>
      <c r="BD197" s="29" t="s">
        <v>11578</v>
      </c>
      <c r="BE197" s="29" t="s">
        <v>11579</v>
      </c>
      <c r="BF197" s="29" t="s">
        <v>11580</v>
      </c>
      <c r="BG197" s="29" t="s">
        <v>11581</v>
      </c>
      <c r="BH197" s="29" t="s">
        <v>11582</v>
      </c>
      <c r="BI197" s="29" t="s">
        <v>11583</v>
      </c>
      <c r="BJ197" s="29" t="s">
        <v>11584</v>
      </c>
      <c r="BK197" s="29" t="s">
        <v>11585</v>
      </c>
      <c r="BL197" s="29" t="s">
        <v>11586</v>
      </c>
      <c r="BM197" s="29" t="s">
        <v>11587</v>
      </c>
      <c r="BN197" s="29" t="s">
        <v>11588</v>
      </c>
      <c r="BO197" s="29" t="s">
        <v>11589</v>
      </c>
      <c r="BP197" s="29" t="s">
        <v>11590</v>
      </c>
      <c r="BQ197" s="29" t="s">
        <v>11591</v>
      </c>
      <c r="BR197" s="29" t="s">
        <v>11592</v>
      </c>
      <c r="BS197" s="29" t="s">
        <v>1265</v>
      </c>
      <c r="BT197" s="29" t="s">
        <v>11593</v>
      </c>
      <c r="BU197" s="29" t="s">
        <v>11594</v>
      </c>
      <c r="BV197" s="29" t="s">
        <v>11595</v>
      </c>
      <c r="BW197" s="29" t="s">
        <v>11596</v>
      </c>
      <c r="BX197" s="94" t="s">
        <v>144</v>
      </c>
      <c r="BY197" s="95" t="s">
        <v>11597</v>
      </c>
      <c r="BZ197" s="29" t="str">
        <f>IFERROR(__xludf.DUMMYFUNCTION("TEXTJOIN("", "", TRUE,
  IF(AND(AL197&gt;=9, AN197&gt;=8, AP197&gt;=7, AT197&gt;=8), ""Gold Standard"", """"),
  IF(OR(
      AV197&gt;=7.5,
      AND(AL197&gt;=7, AN197&gt;=7, AP197&gt;=6, AT197&gt;=8)
    ), ""BIFL Approved"", """"),
  IF(AN197&gt;=8.5, ""Repair Friendly"", """"),
 "&amp;" IF(OR(AP197=10, REGEXMATCH(AU197, ""Lifetime Guarantee"")), ""Lifetime Warranty"", """"),
  IF(AT197&gt;=8.5, ""Crowd Favorite"", """"),
  IF(AR197&gt;=8, ""Eco Hero"", """"),
  IF(AND(AV197&gt;=10, AL197&gt;=8, AT197&gt;=8), ""Legacy Product"", """")
)"),"BIFL Approved, Repair Friendly")</f>
        <v>BIFL Approved, Repair Friendly</v>
      </c>
      <c r="CA197" s="29" t="s">
        <v>911</v>
      </c>
      <c r="CB197" s="29" t="s">
        <v>1926</v>
      </c>
      <c r="CC197" s="44" t="s">
        <v>11598</v>
      </c>
      <c r="CD197" s="29" t="s">
        <v>11599</v>
      </c>
      <c r="CE197" s="30">
        <v>4402.0</v>
      </c>
      <c r="CF197" s="29" t="s">
        <v>11600</v>
      </c>
      <c r="CG197" s="31" t="s">
        <v>11601</v>
      </c>
      <c r="CH197" s="28"/>
      <c r="CI197" s="28"/>
      <c r="CJ197" s="28"/>
      <c r="CK197" s="28"/>
    </row>
    <row r="198" ht="25.5" customHeight="1">
      <c r="A198" s="90" t="s">
        <v>11602</v>
      </c>
      <c r="B198" s="91" t="s">
        <v>11603</v>
      </c>
      <c r="C198" s="98" t="s">
        <v>11604</v>
      </c>
      <c r="D198" s="74" t="s">
        <v>11605</v>
      </c>
      <c r="E198" s="21" t="s">
        <v>11606</v>
      </c>
      <c r="F198" s="22" t="s">
        <v>90</v>
      </c>
      <c r="G198" s="22" t="s">
        <v>10474</v>
      </c>
      <c r="H198" s="22" t="s">
        <v>92</v>
      </c>
      <c r="I198" s="28"/>
      <c r="J198" s="23"/>
      <c r="K198" s="20" t="s">
        <v>11607</v>
      </c>
      <c r="L198" s="59" t="s">
        <v>11608</v>
      </c>
      <c r="M198" s="28"/>
      <c r="N198" s="25" t="s">
        <v>11609</v>
      </c>
      <c r="O198" s="28"/>
      <c r="P198" s="25" t="s">
        <v>11610</v>
      </c>
      <c r="Q198" s="25" t="s">
        <v>11611</v>
      </c>
      <c r="R198" s="25" t="s">
        <v>11612</v>
      </c>
      <c r="S198" s="29" t="s">
        <v>11613</v>
      </c>
      <c r="T198" s="41">
        <v>88.75</v>
      </c>
      <c r="U198" s="42">
        <v>99.99</v>
      </c>
      <c r="V198" s="29">
        <v>4.6</v>
      </c>
      <c r="W198" s="30">
        <v>19270.0</v>
      </c>
      <c r="X198" s="29" t="s">
        <v>1945</v>
      </c>
      <c r="Y198" s="29" t="s">
        <v>165</v>
      </c>
      <c r="Z198" s="30" t="b">
        <v>0</v>
      </c>
      <c r="AA198" s="29" t="s">
        <v>11614</v>
      </c>
      <c r="AB198" s="29" t="s">
        <v>11615</v>
      </c>
      <c r="AC198" s="29" t="s">
        <v>11616</v>
      </c>
      <c r="AD198" s="28"/>
      <c r="AE198" s="29" t="s">
        <v>11617</v>
      </c>
      <c r="AF198" s="28"/>
      <c r="AG198" s="29" t="s">
        <v>11618</v>
      </c>
      <c r="AH198" s="29" t="s">
        <v>11619</v>
      </c>
      <c r="AI198" s="29" t="s">
        <v>11620</v>
      </c>
      <c r="AJ198" s="29" t="s">
        <v>11621</v>
      </c>
      <c r="AK198" s="31" t="s">
        <v>11622</v>
      </c>
      <c r="AL198" s="32">
        <v>7.5</v>
      </c>
      <c r="AM198" s="29" t="s">
        <v>11623</v>
      </c>
      <c r="AN198" s="32">
        <v>6.5</v>
      </c>
      <c r="AO198" s="29" t="s">
        <v>11624</v>
      </c>
      <c r="AP198" s="51">
        <v>6.5</v>
      </c>
      <c r="AQ198" s="29" t="s">
        <v>11625</v>
      </c>
      <c r="AR198" s="51">
        <v>7.0</v>
      </c>
      <c r="AS198" s="29" t="s">
        <v>11626</v>
      </c>
      <c r="AT198" s="51">
        <v>7.5</v>
      </c>
      <c r="AU198" s="29" t="s">
        <v>11627</v>
      </c>
      <c r="AV198" s="34">
        <f t="shared" si="1"/>
        <v>7</v>
      </c>
      <c r="AW198" s="43" t="s">
        <v>11628</v>
      </c>
      <c r="AX198" s="29" t="s">
        <v>11629</v>
      </c>
      <c r="AY198" s="29" t="s">
        <v>11630</v>
      </c>
      <c r="AZ198" s="29" t="s">
        <v>11631</v>
      </c>
      <c r="BA198" s="29" t="s">
        <v>11632</v>
      </c>
      <c r="BB198" s="29" t="s">
        <v>11633</v>
      </c>
      <c r="BC198" s="29" t="s">
        <v>11634</v>
      </c>
      <c r="BD198" s="29" t="s">
        <v>11635</v>
      </c>
      <c r="BE198" s="29" t="s">
        <v>11636</v>
      </c>
      <c r="BF198" s="29" t="s">
        <v>11637</v>
      </c>
      <c r="BG198" s="29" t="s">
        <v>11638</v>
      </c>
      <c r="BH198" s="29" t="s">
        <v>11639</v>
      </c>
      <c r="BI198" s="29" t="s">
        <v>11640</v>
      </c>
      <c r="BJ198" s="29" t="s">
        <v>11641</v>
      </c>
      <c r="BK198" s="29" t="s">
        <v>11642</v>
      </c>
      <c r="BL198" s="29" t="s">
        <v>11643</v>
      </c>
      <c r="BM198" s="29" t="s">
        <v>11644</v>
      </c>
      <c r="BN198" s="29" t="s">
        <v>11645</v>
      </c>
      <c r="BO198" s="29" t="s">
        <v>11646</v>
      </c>
      <c r="BP198" s="29" t="s">
        <v>11647</v>
      </c>
      <c r="BQ198" s="29" t="s">
        <v>11648</v>
      </c>
      <c r="BR198" s="29" t="s">
        <v>11649</v>
      </c>
      <c r="BS198" s="29" t="s">
        <v>11650</v>
      </c>
      <c r="BT198" s="29" t="s">
        <v>11651</v>
      </c>
      <c r="BU198" s="29" t="s">
        <v>11652</v>
      </c>
      <c r="BV198" s="29" t="s">
        <v>11653</v>
      </c>
      <c r="BW198" s="29"/>
      <c r="BX198" s="94" t="s">
        <v>331</v>
      </c>
      <c r="BY198" s="95" t="s">
        <v>11654</v>
      </c>
      <c r="BZ198" s="29" t="str">
        <f>IFERROR(__xludf.DUMMYFUNCTION("TEXTJOIN("", "", TRUE,
  IF(AND(AL198&gt;=9, AN198&gt;=8, AP198&gt;=7, AT198&gt;=8), ""Gold Standard"", """"),
  IF(OR(
      AV198&gt;=7.5,
      AND(AL198&gt;=7, AN198&gt;=7, AP198&gt;=6, AT198&gt;=8)
    ), ""BIFL Approved"", """"),
  IF(AN198&gt;=8.5, ""Repair Friendly"", """"),
 "&amp;" IF(OR(AP198=10, REGEXMATCH(AU198, ""Lifetime Guarantee"")), ""Lifetime Warranty"", """"),
  IF(AT198&gt;=8.5, ""Crowd Favorite"", """"),
  IF(AR198&gt;=8, ""Eco Hero"", """"),
  IF(AND(AV198&gt;=10, AL198&gt;=8, AT198&gt;=8), ""Legacy Product"", """")
)"),"")</f>
        <v/>
      </c>
      <c r="CA198" s="29" t="s">
        <v>209</v>
      </c>
      <c r="CB198" s="29" t="s">
        <v>2290</v>
      </c>
      <c r="CC198" s="44" t="s">
        <v>11655</v>
      </c>
      <c r="CD198" s="29" t="s">
        <v>11656</v>
      </c>
      <c r="CE198" s="30">
        <v>19270.0</v>
      </c>
      <c r="CF198" s="29" t="s">
        <v>11657</v>
      </c>
      <c r="CG198" s="31" t="s">
        <v>11658</v>
      </c>
      <c r="CH198" s="28"/>
      <c r="CI198" s="28"/>
      <c r="CJ198" s="28"/>
      <c r="CK198" s="28"/>
    </row>
    <row r="199" ht="27.0" customHeight="1">
      <c r="A199" s="90" t="s">
        <v>11659</v>
      </c>
      <c r="B199" s="91" t="s">
        <v>11660</v>
      </c>
      <c r="C199" s="92" t="s">
        <v>11661</v>
      </c>
      <c r="D199" s="74" t="s">
        <v>11662</v>
      </c>
      <c r="E199" s="21" t="s">
        <v>11663</v>
      </c>
      <c r="F199" s="22" t="s">
        <v>90</v>
      </c>
      <c r="G199" s="22" t="s">
        <v>10474</v>
      </c>
      <c r="H199" s="22" t="s">
        <v>92</v>
      </c>
      <c r="I199" s="28"/>
      <c r="J199" s="23"/>
      <c r="K199" s="20" t="s">
        <v>11664</v>
      </c>
      <c r="L199" s="25" t="s">
        <v>11665</v>
      </c>
      <c r="M199" s="28"/>
      <c r="N199" s="25" t="s">
        <v>11666</v>
      </c>
      <c r="O199" s="28"/>
      <c r="P199" s="25" t="s">
        <v>11667</v>
      </c>
      <c r="Q199" s="25" t="s">
        <v>11668</v>
      </c>
      <c r="R199" s="25" t="s">
        <v>11669</v>
      </c>
      <c r="S199" s="29" t="s">
        <v>11670</v>
      </c>
      <c r="T199" s="41">
        <v>116.48</v>
      </c>
      <c r="U199" s="42">
        <v>129.0</v>
      </c>
      <c r="V199" s="29">
        <v>4.6</v>
      </c>
      <c r="W199" s="30">
        <v>5393.0</v>
      </c>
      <c r="X199" s="29" t="s">
        <v>991</v>
      </c>
      <c r="Y199" s="29" t="s">
        <v>165</v>
      </c>
      <c r="Z199" s="30" t="b">
        <v>0</v>
      </c>
      <c r="AA199" s="29" t="s">
        <v>11671</v>
      </c>
      <c r="AB199" s="29" t="s">
        <v>11672</v>
      </c>
      <c r="AC199" s="29" t="s">
        <v>11673</v>
      </c>
      <c r="AD199" s="28"/>
      <c r="AE199" s="29" t="s">
        <v>11674</v>
      </c>
      <c r="AF199" s="28"/>
      <c r="AG199" s="29" t="s">
        <v>11675</v>
      </c>
      <c r="AH199" s="29" t="s">
        <v>11676</v>
      </c>
      <c r="AI199" s="29" t="s">
        <v>11677</v>
      </c>
      <c r="AJ199" s="29" t="s">
        <v>11678</v>
      </c>
      <c r="AK199" s="31" t="s">
        <v>11679</v>
      </c>
      <c r="AL199" s="32">
        <v>8.5</v>
      </c>
      <c r="AM199" s="29" t="s">
        <v>11680</v>
      </c>
      <c r="AN199" s="32">
        <v>7.5</v>
      </c>
      <c r="AO199" s="29" t="s">
        <v>11681</v>
      </c>
      <c r="AP199" s="51">
        <v>9.0</v>
      </c>
      <c r="AQ199" s="29" t="s">
        <v>11682</v>
      </c>
      <c r="AR199" s="51">
        <v>5.0</v>
      </c>
      <c r="AS199" s="29" t="s">
        <v>11683</v>
      </c>
      <c r="AT199" s="51">
        <v>8.5</v>
      </c>
      <c r="AU199" s="29" t="s">
        <v>11684</v>
      </c>
      <c r="AV199" s="34">
        <f t="shared" si="1"/>
        <v>8.5</v>
      </c>
      <c r="AW199" s="43" t="s">
        <v>11685</v>
      </c>
      <c r="AX199" s="29" t="s">
        <v>11686</v>
      </c>
      <c r="AY199" s="29" t="s">
        <v>11687</v>
      </c>
      <c r="AZ199" s="29" t="s">
        <v>11688</v>
      </c>
      <c r="BA199" s="29" t="s">
        <v>11689</v>
      </c>
      <c r="BB199" s="29" t="s">
        <v>11690</v>
      </c>
      <c r="BC199" s="29" t="s">
        <v>11691</v>
      </c>
      <c r="BD199" s="29" t="s">
        <v>11692</v>
      </c>
      <c r="BE199" s="29" t="s">
        <v>11693</v>
      </c>
      <c r="BF199" s="29" t="s">
        <v>11694</v>
      </c>
      <c r="BG199" s="29" t="s">
        <v>11695</v>
      </c>
      <c r="BH199" s="29" t="s">
        <v>11696</v>
      </c>
      <c r="BI199" s="29" t="s">
        <v>11697</v>
      </c>
      <c r="BJ199" s="29" t="s">
        <v>11698</v>
      </c>
      <c r="BK199" s="29" t="s">
        <v>11699</v>
      </c>
      <c r="BL199" s="29" t="s">
        <v>11700</v>
      </c>
      <c r="BM199" s="29" t="s">
        <v>11701</v>
      </c>
      <c r="BN199" s="29" t="s">
        <v>11702</v>
      </c>
      <c r="BO199" s="29" t="s">
        <v>11703</v>
      </c>
      <c r="BP199" s="29" t="s">
        <v>11704</v>
      </c>
      <c r="BQ199" s="29" t="s">
        <v>11705</v>
      </c>
      <c r="BR199" s="29" t="s">
        <v>11706</v>
      </c>
      <c r="BS199" s="29" t="s">
        <v>11707</v>
      </c>
      <c r="BT199" s="29" t="s">
        <v>11708</v>
      </c>
      <c r="BU199" s="29" t="s">
        <v>11709</v>
      </c>
      <c r="BV199" s="29" t="s">
        <v>11710</v>
      </c>
      <c r="BW199" s="29" t="s">
        <v>11711</v>
      </c>
      <c r="BX199" s="94" t="s">
        <v>331</v>
      </c>
      <c r="BY199" s="97" t="s">
        <v>11712</v>
      </c>
      <c r="BZ199" s="29" t="str">
        <f>IFERROR(__xludf.DUMMYFUNCTION("TEXTJOIN("", "", TRUE,
  IF(AND(AL199&gt;=9, AN199&gt;=8, AP199&gt;=7, AT199&gt;=8), ""Gold Standard"", """"),
  IF(OR(
      AV199&gt;=7.5,
      AND(AL199&gt;=7, AN199&gt;=7, AP199&gt;=6, AT199&gt;=8)
    ), ""BIFL Approved"", """"),
  IF(AN199&gt;=8.5, ""Repair Friendly"", """"),
 "&amp;" IF(OR(AP199=10, REGEXMATCH(AU199, ""Lifetime Guarantee"")), ""Lifetime Warranty"", """"),
  IF(AT199&gt;=8.5, ""Crowd Favorite"", """"),
  IF(AR199&gt;=8, ""Eco Hero"", """"),
  IF(AND(AV199&gt;=10, AL199&gt;=8, AT199&gt;=8), ""Legacy Product"", """")
)"),"BIFL Approved, Crowd Favorite")</f>
        <v>BIFL Approved, Crowd Favorite</v>
      </c>
      <c r="CA199" s="29" t="s">
        <v>614</v>
      </c>
      <c r="CB199" s="29" t="s">
        <v>615</v>
      </c>
      <c r="CC199" s="44" t="s">
        <v>11713</v>
      </c>
      <c r="CD199" s="29" t="s">
        <v>11714</v>
      </c>
      <c r="CE199" s="30">
        <v>5393.0</v>
      </c>
      <c r="CF199" s="29" t="s">
        <v>11715</v>
      </c>
      <c r="CG199" s="31" t="s">
        <v>11716</v>
      </c>
      <c r="CH199" s="28"/>
      <c r="CI199" s="28"/>
      <c r="CJ199" s="28"/>
      <c r="CK199" s="28"/>
    </row>
    <row r="200" ht="27.0" customHeight="1">
      <c r="A200" s="90" t="s">
        <v>11717</v>
      </c>
      <c r="B200" s="91" t="s">
        <v>11718</v>
      </c>
      <c r="C200" s="92" t="s">
        <v>11719</v>
      </c>
      <c r="D200" s="74" t="s">
        <v>11720</v>
      </c>
      <c r="E200" s="21" t="s">
        <v>11721</v>
      </c>
      <c r="F200" s="22" t="s">
        <v>90</v>
      </c>
      <c r="G200" s="22" t="s">
        <v>10474</v>
      </c>
      <c r="H200" s="22" t="s">
        <v>92</v>
      </c>
      <c r="I200" s="28"/>
      <c r="J200" s="23"/>
      <c r="K200" s="40" t="s">
        <v>11722</v>
      </c>
      <c r="L200" s="25" t="s">
        <v>11723</v>
      </c>
      <c r="M200" s="28"/>
      <c r="N200" s="25" t="s">
        <v>11724</v>
      </c>
      <c r="O200" s="28"/>
      <c r="P200" s="25" t="s">
        <v>11725</v>
      </c>
      <c r="Q200" s="25" t="s">
        <v>11726</v>
      </c>
      <c r="R200" s="25" t="s">
        <v>11727</v>
      </c>
      <c r="S200" s="29" t="s">
        <v>11728</v>
      </c>
      <c r="T200" s="41">
        <v>411.0</v>
      </c>
      <c r="U200" s="28"/>
      <c r="V200" s="29">
        <v>4.7</v>
      </c>
      <c r="W200" s="30">
        <v>16286.0</v>
      </c>
      <c r="X200" s="29" t="s">
        <v>1945</v>
      </c>
      <c r="Y200" s="29" t="s">
        <v>165</v>
      </c>
      <c r="Z200" s="30" t="b">
        <v>0</v>
      </c>
      <c r="AA200" s="29" t="s">
        <v>11729</v>
      </c>
      <c r="AB200" s="29" t="s">
        <v>11730</v>
      </c>
      <c r="AC200" s="29" t="s">
        <v>11731</v>
      </c>
      <c r="AD200" s="28"/>
      <c r="AE200" s="29" t="s">
        <v>11732</v>
      </c>
      <c r="AF200" s="28"/>
      <c r="AG200" s="29" t="s">
        <v>11733</v>
      </c>
      <c r="AH200" s="29" t="s">
        <v>11734</v>
      </c>
      <c r="AI200" s="29" t="s">
        <v>11735</v>
      </c>
      <c r="AJ200" s="29" t="s">
        <v>11736</v>
      </c>
      <c r="AK200" s="31" t="s">
        <v>11737</v>
      </c>
      <c r="AL200" s="32">
        <v>9.0</v>
      </c>
      <c r="AM200" s="29" t="s">
        <v>11738</v>
      </c>
      <c r="AN200" s="32">
        <v>8.0</v>
      </c>
      <c r="AO200" s="29" t="s">
        <v>11739</v>
      </c>
      <c r="AP200" s="51">
        <v>5.5</v>
      </c>
      <c r="AQ200" s="29" t="s">
        <v>11740</v>
      </c>
      <c r="AR200" s="51">
        <v>5.0</v>
      </c>
      <c r="AS200" s="29" t="s">
        <v>11741</v>
      </c>
      <c r="AT200" s="51">
        <v>8.5</v>
      </c>
      <c r="AU200" s="29" t="s">
        <v>11742</v>
      </c>
      <c r="AV200" s="34">
        <f t="shared" si="1"/>
        <v>8</v>
      </c>
      <c r="AW200" s="43" t="s">
        <v>11743</v>
      </c>
      <c r="AX200" s="29" t="s">
        <v>11744</v>
      </c>
      <c r="AY200" s="29" t="s">
        <v>11745</v>
      </c>
      <c r="AZ200" s="29" t="s">
        <v>11746</v>
      </c>
      <c r="BA200" s="29" t="s">
        <v>11747</v>
      </c>
      <c r="BB200" s="29" t="s">
        <v>11748</v>
      </c>
      <c r="BC200" s="29" t="s">
        <v>11749</v>
      </c>
      <c r="BD200" s="29" t="s">
        <v>11750</v>
      </c>
      <c r="BE200" s="29" t="s">
        <v>11751</v>
      </c>
      <c r="BF200" s="29" t="s">
        <v>11752</v>
      </c>
      <c r="BG200" s="29" t="s">
        <v>11753</v>
      </c>
      <c r="BH200" s="29" t="s">
        <v>11754</v>
      </c>
      <c r="BI200" s="29" t="s">
        <v>11755</v>
      </c>
      <c r="BJ200" s="29" t="s">
        <v>11756</v>
      </c>
      <c r="BK200" s="29" t="s">
        <v>11757</v>
      </c>
      <c r="BL200" s="29" t="s">
        <v>11758</v>
      </c>
      <c r="BM200" s="29" t="s">
        <v>11759</v>
      </c>
      <c r="BN200" s="29" t="s">
        <v>11760</v>
      </c>
      <c r="BO200" s="29" t="s">
        <v>11761</v>
      </c>
      <c r="BP200" s="29" t="s">
        <v>11762</v>
      </c>
      <c r="BQ200" s="29" t="s">
        <v>11763</v>
      </c>
      <c r="BR200" s="29" t="s">
        <v>11764</v>
      </c>
      <c r="BS200" s="29" t="s">
        <v>11765</v>
      </c>
      <c r="BT200" s="29" t="s">
        <v>11766</v>
      </c>
      <c r="BU200" s="29" t="s">
        <v>11767</v>
      </c>
      <c r="BV200" s="29" t="s">
        <v>11768</v>
      </c>
      <c r="BW200" s="29" t="s">
        <v>11769</v>
      </c>
      <c r="BX200" s="94" t="s">
        <v>331</v>
      </c>
      <c r="BY200" s="72" t="s">
        <v>11770</v>
      </c>
      <c r="BZ200" s="29" t="str">
        <f>IFERROR(__xludf.DUMMYFUNCTION("TEXTJOIN("", "", TRUE,
  IF(AND(AL200&gt;=9, AN200&gt;=8, AP200&gt;=7, AT200&gt;=8), ""Gold Standard"", """"),
  IF(OR(
      AV200&gt;=7.5,
      AND(AL200&gt;=7, AN200&gt;=7, AP200&gt;=6, AT200&gt;=8)
    ), ""BIFL Approved"", """"),
  IF(AN200&gt;=8.5, ""Repair Friendly"", """"),
 "&amp;" IF(OR(AP200=10, REGEXMATCH(AU200, ""Lifetime Guarantee"")), ""Lifetime Warranty"", """"),
  IF(AT200&gt;=8.5, ""Crowd Favorite"", """"),
  IF(AR200&gt;=8, ""Eco Hero"", """"),
  IF(AND(AV200&gt;=10, AL200&gt;=8, AT200&gt;=8), ""Legacy Product"", """")
)"),"BIFL Approved, Crowd Favorite")</f>
        <v>BIFL Approved, Crowd Favorite</v>
      </c>
      <c r="CA200" s="28"/>
      <c r="CB200" s="28"/>
      <c r="CC200" s="44" t="s">
        <v>11771</v>
      </c>
      <c r="CD200" s="29" t="s">
        <v>11772</v>
      </c>
      <c r="CE200" s="30">
        <v>16286.0</v>
      </c>
      <c r="CF200" s="29" t="s">
        <v>11773</v>
      </c>
      <c r="CG200" s="31" t="s">
        <v>11774</v>
      </c>
      <c r="CH200" s="28"/>
      <c r="CI200" s="28"/>
      <c r="CJ200" s="28"/>
      <c r="CK200" s="28"/>
    </row>
    <row r="201" ht="27.0" customHeight="1">
      <c r="A201" s="90" t="s">
        <v>11775</v>
      </c>
      <c r="B201" s="91" t="s">
        <v>11776</v>
      </c>
      <c r="C201" s="92" t="s">
        <v>11777</v>
      </c>
      <c r="D201" s="74" t="s">
        <v>11778</v>
      </c>
      <c r="E201" s="21" t="s">
        <v>11779</v>
      </c>
      <c r="F201" s="22" t="s">
        <v>90</v>
      </c>
      <c r="G201" s="22" t="s">
        <v>10474</v>
      </c>
      <c r="H201" s="22" t="s">
        <v>92</v>
      </c>
      <c r="I201" s="28"/>
      <c r="J201" s="23"/>
      <c r="K201" s="20" t="s">
        <v>11780</v>
      </c>
      <c r="L201" s="25" t="s">
        <v>11781</v>
      </c>
      <c r="M201" s="25" t="s">
        <v>11782</v>
      </c>
      <c r="N201" s="25" t="s">
        <v>11783</v>
      </c>
      <c r="O201" s="28"/>
      <c r="P201" s="25" t="s">
        <v>11784</v>
      </c>
      <c r="Q201" s="25" t="s">
        <v>11785</v>
      </c>
      <c r="R201" s="25" t="s">
        <v>11786</v>
      </c>
      <c r="S201" s="29" t="s">
        <v>11787</v>
      </c>
      <c r="T201" s="41">
        <v>278.37</v>
      </c>
      <c r="U201" s="28"/>
      <c r="V201" s="29">
        <v>4.7</v>
      </c>
      <c r="W201" s="30">
        <v>26.0</v>
      </c>
      <c r="X201" s="28"/>
      <c r="Y201" s="29" t="s">
        <v>289</v>
      </c>
      <c r="Z201" s="30" t="b">
        <v>0</v>
      </c>
      <c r="AA201" s="29" t="s">
        <v>11788</v>
      </c>
      <c r="AB201" s="29" t="s">
        <v>11789</v>
      </c>
      <c r="AC201" s="29" t="s">
        <v>11790</v>
      </c>
      <c r="AD201" s="28"/>
      <c r="AE201" s="29" t="s">
        <v>11791</v>
      </c>
      <c r="AF201" s="28"/>
      <c r="AG201" s="29" t="s">
        <v>11792</v>
      </c>
      <c r="AH201" s="29" t="s">
        <v>11793</v>
      </c>
      <c r="AI201" s="29" t="s">
        <v>11794</v>
      </c>
      <c r="AJ201" s="29" t="s">
        <v>11795</v>
      </c>
      <c r="AK201" s="31" t="s">
        <v>11796</v>
      </c>
      <c r="AL201" s="32">
        <v>9.5</v>
      </c>
      <c r="AM201" s="29" t="s">
        <v>11797</v>
      </c>
      <c r="AN201" s="32">
        <v>8.5</v>
      </c>
      <c r="AO201" s="29" t="s">
        <v>11798</v>
      </c>
      <c r="AP201" s="51">
        <v>5.5</v>
      </c>
      <c r="AQ201" s="29" t="s">
        <v>11799</v>
      </c>
      <c r="AR201" s="51">
        <v>5.0</v>
      </c>
      <c r="AS201" s="29" t="s">
        <v>11800</v>
      </c>
      <c r="AT201" s="51">
        <v>8.5</v>
      </c>
      <c r="AU201" s="29" t="s">
        <v>11801</v>
      </c>
      <c r="AV201" s="34">
        <f t="shared" si="1"/>
        <v>8</v>
      </c>
      <c r="AW201" s="43" t="s">
        <v>11802</v>
      </c>
      <c r="AX201" s="29" t="s">
        <v>11803</v>
      </c>
      <c r="AY201" s="29" t="s">
        <v>11804</v>
      </c>
      <c r="AZ201" s="29" t="s">
        <v>11805</v>
      </c>
      <c r="BA201" s="29" t="s">
        <v>11806</v>
      </c>
      <c r="BB201" s="29" t="s">
        <v>11807</v>
      </c>
      <c r="BC201" s="29" t="s">
        <v>11808</v>
      </c>
      <c r="BD201" s="29" t="s">
        <v>11809</v>
      </c>
      <c r="BE201" s="29" t="s">
        <v>11810</v>
      </c>
      <c r="BF201" s="29" t="s">
        <v>11811</v>
      </c>
      <c r="BG201" s="29" t="s">
        <v>11812</v>
      </c>
      <c r="BH201" s="29" t="s">
        <v>11813</v>
      </c>
      <c r="BI201" s="29" t="s">
        <v>11814</v>
      </c>
      <c r="BJ201" s="29" t="s">
        <v>11815</v>
      </c>
      <c r="BK201" s="29" t="s">
        <v>11816</v>
      </c>
      <c r="BL201" s="29" t="s">
        <v>11817</v>
      </c>
      <c r="BM201" s="29" t="s">
        <v>11818</v>
      </c>
      <c r="BN201" s="29" t="s">
        <v>11819</v>
      </c>
      <c r="BO201" s="29" t="s">
        <v>4755</v>
      </c>
      <c r="BP201" s="29" t="s">
        <v>11820</v>
      </c>
      <c r="BQ201" s="29" t="s">
        <v>11821</v>
      </c>
      <c r="BR201" s="29" t="s">
        <v>11822</v>
      </c>
      <c r="BS201" s="29" t="s">
        <v>11823</v>
      </c>
      <c r="BT201" s="29" t="s">
        <v>11824</v>
      </c>
      <c r="BU201" s="29" t="s">
        <v>11825</v>
      </c>
      <c r="BV201" s="29" t="s">
        <v>11826</v>
      </c>
      <c r="BW201" s="29" t="s">
        <v>11827</v>
      </c>
      <c r="BX201" s="94" t="s">
        <v>144</v>
      </c>
      <c r="BY201" s="95" t="s">
        <v>11828</v>
      </c>
      <c r="BZ201" s="29" t="str">
        <f>IFERROR(__xludf.DUMMYFUNCTION("TEXTJOIN("", "", TRUE,
  IF(AND(AL201&gt;=9, AN201&gt;=8, AP201&gt;=7, AT201&gt;=8), ""Gold Standard"", """"),
  IF(OR(
      AV201&gt;=7.5,
      AND(AL201&gt;=7, AN201&gt;=7, AP201&gt;=6, AT201&gt;=8)
    ), ""BIFL Approved"", """"),
  IF(AN201&gt;=8.5, ""Repair Friendly"", """"),
 "&amp;" IF(OR(AP201=10, REGEXMATCH(AU201, ""Lifetime Guarantee"")), ""Lifetime Warranty"", """"),
  IF(AT201&gt;=8.5, ""Crowd Favorite"", """"),
  IF(AR201&gt;=8, ""Eco Hero"", """"),
  IF(AND(AV201&gt;=10, AL201&gt;=8, AT201&gt;=8), ""Legacy Product"", """")
)"),"BIFL Approved, Repair Friendly, Crowd Favorite")</f>
        <v>BIFL Approved, Repair Friendly, Crowd Favorite</v>
      </c>
      <c r="CA201" s="29" t="s">
        <v>209</v>
      </c>
      <c r="CB201" s="29" t="s">
        <v>4284</v>
      </c>
      <c r="CC201" s="44" t="s">
        <v>11829</v>
      </c>
      <c r="CD201" s="29" t="s">
        <v>11830</v>
      </c>
      <c r="CE201" s="30">
        <v>26.0</v>
      </c>
      <c r="CF201" s="29" t="s">
        <v>11831</v>
      </c>
      <c r="CG201" s="31" t="s">
        <v>11832</v>
      </c>
      <c r="CH201" s="28"/>
      <c r="CI201" s="28"/>
      <c r="CJ201" s="28"/>
      <c r="CK201" s="28"/>
    </row>
    <row r="202" ht="27.0" customHeight="1">
      <c r="A202" s="90" t="s">
        <v>11833</v>
      </c>
      <c r="B202" s="91" t="s">
        <v>11834</v>
      </c>
      <c r="C202" s="92" t="s">
        <v>11835</v>
      </c>
      <c r="D202" s="74" t="s">
        <v>11836</v>
      </c>
      <c r="E202" s="21" t="s">
        <v>11837</v>
      </c>
      <c r="F202" s="22" t="s">
        <v>90</v>
      </c>
      <c r="G202" s="22" t="s">
        <v>10474</v>
      </c>
      <c r="H202" s="22" t="s">
        <v>92</v>
      </c>
      <c r="I202" s="28"/>
      <c r="J202" s="23"/>
      <c r="K202" s="20" t="s">
        <v>11838</v>
      </c>
      <c r="L202" s="25" t="s">
        <v>11839</v>
      </c>
      <c r="M202" s="25" t="s">
        <v>11840</v>
      </c>
      <c r="N202" s="25" t="s">
        <v>11841</v>
      </c>
      <c r="O202" s="28"/>
      <c r="P202" s="25" t="s">
        <v>11842</v>
      </c>
      <c r="Q202" s="25" t="s">
        <v>11843</v>
      </c>
      <c r="R202" s="25" t="s">
        <v>11844</v>
      </c>
      <c r="S202" s="29" t="s">
        <v>11845</v>
      </c>
      <c r="T202" s="41">
        <v>53.0</v>
      </c>
      <c r="U202" s="42">
        <v>58.0</v>
      </c>
      <c r="V202" s="29">
        <v>4.6</v>
      </c>
      <c r="W202" s="30">
        <v>6231.0</v>
      </c>
      <c r="X202" s="29" t="s">
        <v>1945</v>
      </c>
      <c r="Y202" s="29" t="s">
        <v>2309</v>
      </c>
      <c r="Z202" s="30" t="b">
        <v>0</v>
      </c>
      <c r="AA202" s="29" t="s">
        <v>11846</v>
      </c>
      <c r="AB202" s="29" t="s">
        <v>11847</v>
      </c>
      <c r="AC202" s="29" t="s">
        <v>11848</v>
      </c>
      <c r="AD202" s="29" t="s">
        <v>1348</v>
      </c>
      <c r="AE202" s="29" t="s">
        <v>11849</v>
      </c>
      <c r="AF202" s="28"/>
      <c r="AG202" s="29" t="s">
        <v>11850</v>
      </c>
      <c r="AH202" s="29" t="s">
        <v>11851</v>
      </c>
      <c r="AI202" s="29" t="s">
        <v>11852</v>
      </c>
      <c r="AJ202" s="29" t="s">
        <v>11853</v>
      </c>
      <c r="AK202" s="31" t="s">
        <v>11854</v>
      </c>
      <c r="AL202" s="32">
        <v>9.0</v>
      </c>
      <c r="AM202" s="29" t="s">
        <v>11855</v>
      </c>
      <c r="AN202" s="32">
        <v>8.5</v>
      </c>
      <c r="AO202" s="29" t="s">
        <v>11856</v>
      </c>
      <c r="AP202" s="51">
        <v>5.0</v>
      </c>
      <c r="AQ202" s="29" t="s">
        <v>11857</v>
      </c>
      <c r="AR202" s="51">
        <v>8.0</v>
      </c>
      <c r="AS202" s="29" t="s">
        <v>11858</v>
      </c>
      <c r="AT202" s="51">
        <v>8.5</v>
      </c>
      <c r="AU202" s="29" t="s">
        <v>11859</v>
      </c>
      <c r="AV202" s="34">
        <f t="shared" si="1"/>
        <v>8</v>
      </c>
      <c r="AW202" s="43" t="s">
        <v>11860</v>
      </c>
      <c r="AX202" s="29" t="s">
        <v>11861</v>
      </c>
      <c r="AY202" s="29" t="s">
        <v>11862</v>
      </c>
      <c r="AZ202" s="29" t="s">
        <v>11863</v>
      </c>
      <c r="BA202" s="29" t="s">
        <v>11864</v>
      </c>
      <c r="BB202" s="29" t="s">
        <v>11865</v>
      </c>
      <c r="BC202" s="29" t="s">
        <v>11866</v>
      </c>
      <c r="BD202" s="29" t="s">
        <v>11867</v>
      </c>
      <c r="BE202" s="22" t="s">
        <v>11868</v>
      </c>
      <c r="BF202" s="22" t="s">
        <v>11869</v>
      </c>
      <c r="BG202" s="29" t="s">
        <v>11870</v>
      </c>
      <c r="BH202" s="29" t="s">
        <v>11871</v>
      </c>
      <c r="BI202" s="29" t="s">
        <v>11872</v>
      </c>
      <c r="BJ202" s="29" t="s">
        <v>11873</v>
      </c>
      <c r="BK202" s="29" t="s">
        <v>11874</v>
      </c>
      <c r="BL202" s="29" t="s">
        <v>11875</v>
      </c>
      <c r="BM202" s="29" t="s">
        <v>11876</v>
      </c>
      <c r="BN202" s="29" t="s">
        <v>11877</v>
      </c>
      <c r="BO202" s="29" t="s">
        <v>11878</v>
      </c>
      <c r="BP202" s="29" t="s">
        <v>11879</v>
      </c>
      <c r="BQ202" s="29" t="s">
        <v>6413</v>
      </c>
      <c r="BR202" s="29" t="s">
        <v>3515</v>
      </c>
      <c r="BS202" s="29" t="s">
        <v>11880</v>
      </c>
      <c r="BT202" s="29" t="s">
        <v>11881</v>
      </c>
      <c r="BU202" s="29" t="s">
        <v>11882</v>
      </c>
      <c r="BV202" s="29" t="s">
        <v>11883</v>
      </c>
      <c r="BW202" s="29" t="s">
        <v>11884</v>
      </c>
      <c r="BX202" s="94" t="s">
        <v>4057</v>
      </c>
      <c r="BY202" s="95" t="s">
        <v>11885</v>
      </c>
      <c r="BZ202" s="29" t="str">
        <f>IFERROR(__xludf.DUMMYFUNCTION("TEXTJOIN("", "", TRUE,
  IF(AND(AL202&gt;=9, AN202&gt;=8, AP202&gt;=7, AT202&gt;=8), ""Gold Standard"", """"),
  IF(OR(
      AV202&gt;=7.5,
      AND(AL202&gt;=7, AN202&gt;=7, AP202&gt;=6, AT202&gt;=8)
    ), ""BIFL Approved"", """"),
  IF(AN202&gt;=8.5, ""Repair Friendly"", """"),
 "&amp;" IF(OR(AP202=10, REGEXMATCH(AU202, ""Lifetime Guarantee"")), ""Lifetime Warranty"", """"),
  IF(AT202&gt;=8.5, ""Crowd Favorite"", """"),
  IF(AR202&gt;=8, ""Eco Hero"", """"),
  IF(AND(AV202&gt;=10, AL202&gt;=8, AT202&gt;=8), ""Legacy Product"", """")
)"),"BIFL Approved, Repair Friendly, Crowd Favorite, Eco Hero")</f>
        <v>BIFL Approved, Repair Friendly, Crowd Favorite, Eco Hero</v>
      </c>
      <c r="CA202" s="29" t="s">
        <v>209</v>
      </c>
      <c r="CB202" s="29" t="s">
        <v>4284</v>
      </c>
      <c r="CC202" s="44" t="s">
        <v>11886</v>
      </c>
      <c r="CD202" s="29" t="s">
        <v>11887</v>
      </c>
      <c r="CE202" s="30">
        <v>6231.0</v>
      </c>
      <c r="CF202" s="29" t="s">
        <v>11888</v>
      </c>
      <c r="CG202" s="31" t="s">
        <v>11889</v>
      </c>
      <c r="CH202" s="28"/>
      <c r="CI202" s="28"/>
      <c r="CJ202" s="28"/>
      <c r="CK202" s="28"/>
    </row>
    <row r="203" ht="27.0" customHeight="1">
      <c r="A203" s="90" t="s">
        <v>11890</v>
      </c>
      <c r="B203" s="91" t="s">
        <v>11891</v>
      </c>
      <c r="C203" s="92" t="s">
        <v>11892</v>
      </c>
      <c r="D203" s="74" t="s">
        <v>11893</v>
      </c>
      <c r="E203" s="21" t="s">
        <v>11894</v>
      </c>
      <c r="F203" s="22" t="s">
        <v>90</v>
      </c>
      <c r="G203" s="22" t="s">
        <v>10474</v>
      </c>
      <c r="H203" s="22" t="s">
        <v>92</v>
      </c>
      <c r="I203" s="28"/>
      <c r="J203" s="23"/>
      <c r="K203" s="20" t="s">
        <v>11895</v>
      </c>
      <c r="L203" s="25" t="s">
        <v>11896</v>
      </c>
      <c r="M203" s="25" t="s">
        <v>11897</v>
      </c>
      <c r="N203" s="25" t="s">
        <v>11898</v>
      </c>
      <c r="O203" s="28"/>
      <c r="P203" s="25" t="s">
        <v>11899</v>
      </c>
      <c r="Q203" s="25" t="s">
        <v>11900</v>
      </c>
      <c r="R203" s="25" t="s">
        <v>11901</v>
      </c>
      <c r="S203" s="29" t="s">
        <v>11902</v>
      </c>
      <c r="T203" s="41">
        <v>83.99</v>
      </c>
      <c r="U203" s="28"/>
      <c r="V203" s="29">
        <v>4.8</v>
      </c>
      <c r="W203" s="30">
        <v>2533.0</v>
      </c>
      <c r="X203" s="29" t="s">
        <v>1526</v>
      </c>
      <c r="Y203" s="29" t="s">
        <v>165</v>
      </c>
      <c r="Z203" s="30" t="b">
        <v>0</v>
      </c>
      <c r="AA203" s="29" t="s">
        <v>11903</v>
      </c>
      <c r="AB203" s="29" t="s">
        <v>11904</v>
      </c>
      <c r="AC203" s="28"/>
      <c r="AD203" s="29" t="s">
        <v>11905</v>
      </c>
      <c r="AE203" s="29" t="s">
        <v>11906</v>
      </c>
      <c r="AF203" s="28"/>
      <c r="AG203" s="29" t="s">
        <v>11907</v>
      </c>
      <c r="AH203" s="29" t="s">
        <v>11908</v>
      </c>
      <c r="AI203" s="29" t="s">
        <v>11909</v>
      </c>
      <c r="AJ203" s="29" t="s">
        <v>11910</v>
      </c>
      <c r="AK203" s="31" t="s">
        <v>11911</v>
      </c>
      <c r="AL203" s="32">
        <v>9.5</v>
      </c>
      <c r="AM203" s="29" t="s">
        <v>11912</v>
      </c>
      <c r="AN203" s="32">
        <v>8.5</v>
      </c>
      <c r="AO203" s="29" t="s">
        <v>11913</v>
      </c>
      <c r="AP203" s="51">
        <v>7.5</v>
      </c>
      <c r="AQ203" s="29" t="s">
        <v>11914</v>
      </c>
      <c r="AR203" s="51">
        <v>7.5</v>
      </c>
      <c r="AS203" s="29" t="s">
        <v>11915</v>
      </c>
      <c r="AT203" s="51">
        <v>8.0</v>
      </c>
      <c r="AU203" s="29" t="s">
        <v>11916</v>
      </c>
      <c r="AV203" s="34">
        <f t="shared" si="1"/>
        <v>8.5</v>
      </c>
      <c r="AW203" s="43" t="s">
        <v>11917</v>
      </c>
      <c r="AX203" s="29" t="s">
        <v>11918</v>
      </c>
      <c r="AY203" s="29" t="s">
        <v>11919</v>
      </c>
      <c r="AZ203" s="29" t="s">
        <v>11920</v>
      </c>
      <c r="BA203" s="29" t="s">
        <v>11921</v>
      </c>
      <c r="BB203" s="29" t="s">
        <v>11922</v>
      </c>
      <c r="BC203" s="29" t="s">
        <v>11923</v>
      </c>
      <c r="BD203" s="29" t="s">
        <v>11924</v>
      </c>
      <c r="BE203" s="22" t="s">
        <v>11925</v>
      </c>
      <c r="BF203" s="29" t="s">
        <v>11926</v>
      </c>
      <c r="BG203" s="29" t="s">
        <v>11927</v>
      </c>
      <c r="BH203" s="29" t="s">
        <v>11928</v>
      </c>
      <c r="BI203" s="29" t="s">
        <v>11929</v>
      </c>
      <c r="BJ203" s="29" t="s">
        <v>11930</v>
      </c>
      <c r="BK203" s="29" t="s">
        <v>11931</v>
      </c>
      <c r="BL203" s="29" t="s">
        <v>11932</v>
      </c>
      <c r="BM203" s="29" t="s">
        <v>11933</v>
      </c>
      <c r="BN203" s="29" t="s">
        <v>11934</v>
      </c>
      <c r="BO203" s="29" t="s">
        <v>11935</v>
      </c>
      <c r="BP203" s="29" t="s">
        <v>11936</v>
      </c>
      <c r="BQ203" s="29" t="s">
        <v>11937</v>
      </c>
      <c r="BR203" s="29" t="s">
        <v>11938</v>
      </c>
      <c r="BS203" s="29" t="s">
        <v>6540</v>
      </c>
      <c r="BT203" s="29" t="s">
        <v>11939</v>
      </c>
      <c r="BU203" s="29" t="s">
        <v>11940</v>
      </c>
      <c r="BV203" s="29" t="s">
        <v>11149</v>
      </c>
      <c r="BW203" s="29" t="s">
        <v>11941</v>
      </c>
      <c r="BX203" s="94" t="s">
        <v>11942</v>
      </c>
      <c r="BY203" s="95" t="s">
        <v>11943</v>
      </c>
      <c r="BZ203" s="29" t="str">
        <f>IFERROR(__xludf.DUMMYFUNCTION("TEXTJOIN("", "", TRUE,
  IF(AND(AL203&gt;=9, AN203&gt;=8, AP203&gt;=7, AT203&gt;=8), ""Gold Standard"", """"),
  IF(OR(
      AV203&gt;=7.5,
      AND(AL203&gt;=7, AN203&gt;=7, AP203&gt;=6, AT203&gt;=8)
    ), ""BIFL Approved"", """"),
  IF(AN203&gt;=8.5, ""Repair Friendly"", """"),
 "&amp;" IF(OR(AP203=10, REGEXMATCH(AU203, ""Lifetime Guarantee"")), ""Lifetime Warranty"", """"),
  IF(AT203&gt;=8.5, ""Crowd Favorite"", """"),
  IF(AR203&gt;=8, ""Eco Hero"", """"),
  IF(AND(AV203&gt;=10, AL203&gt;=8, AT203&gt;=8), ""Legacy Product"", """")
)"),"Gold Standard, BIFL Approved, Repair Friendly")</f>
        <v>Gold Standard, BIFL Approved, Repair Friendly</v>
      </c>
      <c r="CA203" s="29" t="s">
        <v>614</v>
      </c>
      <c r="CB203" s="29" t="s">
        <v>615</v>
      </c>
      <c r="CC203" s="44" t="s">
        <v>11944</v>
      </c>
      <c r="CD203" s="29" t="s">
        <v>11945</v>
      </c>
      <c r="CE203" s="30">
        <v>2533.0</v>
      </c>
      <c r="CF203" s="29" t="s">
        <v>11946</v>
      </c>
      <c r="CG203" s="31" t="s">
        <v>11947</v>
      </c>
      <c r="CH203" s="28"/>
      <c r="CI203" s="28"/>
      <c r="CJ203" s="28"/>
      <c r="CK203" s="28"/>
    </row>
    <row r="204" ht="27.0" customHeight="1">
      <c r="A204" s="90" t="s">
        <v>11948</v>
      </c>
      <c r="B204" s="91" t="s">
        <v>11949</v>
      </c>
      <c r="C204" s="92" t="s">
        <v>11950</v>
      </c>
      <c r="D204" s="99" t="s">
        <v>11951</v>
      </c>
      <c r="E204" s="21" t="s">
        <v>11952</v>
      </c>
      <c r="F204" s="22" t="s">
        <v>90</v>
      </c>
      <c r="G204" s="22" t="s">
        <v>10474</v>
      </c>
      <c r="H204" s="22" t="s">
        <v>92</v>
      </c>
      <c r="I204" s="28"/>
      <c r="J204" s="23"/>
      <c r="K204" s="20" t="s">
        <v>11953</v>
      </c>
      <c r="L204" s="25" t="s">
        <v>11954</v>
      </c>
      <c r="M204" s="28"/>
      <c r="N204" s="25" t="s">
        <v>11955</v>
      </c>
      <c r="O204" s="28"/>
      <c r="P204" s="25" t="s">
        <v>11956</v>
      </c>
      <c r="Q204" s="25" t="s">
        <v>11957</v>
      </c>
      <c r="R204" s="25" t="s">
        <v>11958</v>
      </c>
      <c r="S204" s="29" t="s">
        <v>11959</v>
      </c>
      <c r="T204" s="41">
        <v>19.94</v>
      </c>
      <c r="U204" s="28"/>
      <c r="V204" s="29">
        <v>4.7</v>
      </c>
      <c r="W204" s="30">
        <v>5398.0</v>
      </c>
      <c r="X204" s="29" t="s">
        <v>991</v>
      </c>
      <c r="Y204" s="29" t="s">
        <v>165</v>
      </c>
      <c r="Z204" s="30" t="b">
        <v>0</v>
      </c>
      <c r="AA204" s="29" t="s">
        <v>11960</v>
      </c>
      <c r="AB204" s="29" t="s">
        <v>11961</v>
      </c>
      <c r="AC204" s="29" t="s">
        <v>11962</v>
      </c>
      <c r="AD204" s="28"/>
      <c r="AE204" s="29" t="s">
        <v>11963</v>
      </c>
      <c r="AF204" s="28"/>
      <c r="AG204" s="29" t="s">
        <v>11964</v>
      </c>
      <c r="AH204" s="29" t="s">
        <v>11965</v>
      </c>
      <c r="AI204" s="29" t="s">
        <v>11966</v>
      </c>
      <c r="AJ204" s="29" t="s">
        <v>11967</v>
      </c>
      <c r="AK204" s="31" t="s">
        <v>11968</v>
      </c>
      <c r="AL204" s="32">
        <v>7.5</v>
      </c>
      <c r="AM204" s="29" t="s">
        <v>11969</v>
      </c>
      <c r="AN204" s="32">
        <v>3.0</v>
      </c>
      <c r="AO204" s="29" t="s">
        <v>11970</v>
      </c>
      <c r="AP204" s="51">
        <v>5.0</v>
      </c>
      <c r="AQ204" s="29" t="s">
        <v>11971</v>
      </c>
      <c r="AR204" s="51">
        <v>5.0</v>
      </c>
      <c r="AS204" s="29" t="s">
        <v>11972</v>
      </c>
      <c r="AT204" s="51">
        <v>8.5</v>
      </c>
      <c r="AU204" s="29" t="s">
        <v>11973</v>
      </c>
      <c r="AV204" s="34">
        <f t="shared" si="1"/>
        <v>6.5</v>
      </c>
      <c r="AW204" s="43" t="s">
        <v>11974</v>
      </c>
      <c r="AX204" s="29" t="s">
        <v>11975</v>
      </c>
      <c r="AY204" s="29" t="s">
        <v>11976</v>
      </c>
      <c r="AZ204" s="29" t="s">
        <v>11977</v>
      </c>
      <c r="BA204" s="29" t="s">
        <v>11978</v>
      </c>
      <c r="BB204" s="29" t="s">
        <v>11979</v>
      </c>
      <c r="BC204" s="29" t="s">
        <v>11980</v>
      </c>
      <c r="BD204" s="29" t="s">
        <v>11981</v>
      </c>
      <c r="BE204" s="29" t="s">
        <v>11982</v>
      </c>
      <c r="BF204" s="22" t="s">
        <v>11983</v>
      </c>
      <c r="BG204" s="29" t="s">
        <v>11984</v>
      </c>
      <c r="BH204" s="29" t="s">
        <v>11985</v>
      </c>
      <c r="BI204" s="29" t="s">
        <v>11986</v>
      </c>
      <c r="BJ204" s="29" t="s">
        <v>11987</v>
      </c>
      <c r="BK204" s="29" t="s">
        <v>11988</v>
      </c>
      <c r="BL204" s="29" t="s">
        <v>11989</v>
      </c>
      <c r="BM204" s="29" t="s">
        <v>11990</v>
      </c>
      <c r="BN204" s="29" t="s">
        <v>11991</v>
      </c>
      <c r="BO204" s="29" t="s">
        <v>11992</v>
      </c>
      <c r="BP204" s="29" t="s">
        <v>11993</v>
      </c>
      <c r="BQ204" s="29" t="s">
        <v>11994</v>
      </c>
      <c r="BR204" s="29" t="s">
        <v>11995</v>
      </c>
      <c r="BS204" s="29" t="s">
        <v>11996</v>
      </c>
      <c r="BT204" s="29" t="s">
        <v>11997</v>
      </c>
      <c r="BU204" s="29" t="s">
        <v>435</v>
      </c>
      <c r="BV204" s="29" t="s">
        <v>11998</v>
      </c>
      <c r="BW204" s="29" t="s">
        <v>11999</v>
      </c>
      <c r="BX204" s="94" t="s">
        <v>207</v>
      </c>
      <c r="BY204" s="95" t="s">
        <v>1269</v>
      </c>
      <c r="BZ204" s="29" t="str">
        <f>IFERROR(__xludf.DUMMYFUNCTION("TEXTJOIN("", "", TRUE,
  IF(AND(AL204&gt;=9, AN204&gt;=8, AP204&gt;=7, AT204&gt;=8), ""Gold Standard"", """"),
  IF(OR(
      AV204&gt;=7.5,
      AND(AL204&gt;=7, AN204&gt;=7, AP204&gt;=6, AT204&gt;=8)
    ), ""BIFL Approved"", """"),
  IF(AN204&gt;=8.5, ""Repair Friendly"", """"),
 "&amp;" IF(OR(AP204=10, REGEXMATCH(AU204, ""Lifetime Guarantee"")), ""Lifetime Warranty"", """"),
  IF(AT204&gt;=8.5, ""Crowd Favorite"", """"),
  IF(AR204&gt;=8, ""Eco Hero"", """"),
  IF(AND(AV204&gt;=10, AL204&gt;=8, AT204&gt;=8), ""Legacy Product"", """")
)"),"Crowd Favorite")</f>
        <v>Crowd Favorite</v>
      </c>
      <c r="CA204" s="29" t="s">
        <v>209</v>
      </c>
      <c r="CB204" s="29" t="s">
        <v>210</v>
      </c>
      <c r="CC204" s="44" t="s">
        <v>12000</v>
      </c>
      <c r="CD204" s="29" t="s">
        <v>12001</v>
      </c>
      <c r="CE204" s="30">
        <v>5398.0</v>
      </c>
      <c r="CF204" s="29" t="s">
        <v>12002</v>
      </c>
      <c r="CG204" s="31" t="s">
        <v>12003</v>
      </c>
      <c r="CH204" s="28"/>
      <c r="CI204" s="28"/>
      <c r="CJ204" s="28"/>
      <c r="CK204" s="28"/>
    </row>
    <row r="205" ht="27.0" customHeight="1">
      <c r="A205" s="90" t="s">
        <v>12004</v>
      </c>
      <c r="B205" s="91" t="s">
        <v>12005</v>
      </c>
      <c r="C205" s="92" t="s">
        <v>12006</v>
      </c>
      <c r="D205" s="74" t="s">
        <v>12007</v>
      </c>
      <c r="E205" s="21" t="s">
        <v>12008</v>
      </c>
      <c r="F205" s="22" t="s">
        <v>90</v>
      </c>
      <c r="G205" s="22" t="s">
        <v>10474</v>
      </c>
      <c r="H205" s="22" t="s">
        <v>92</v>
      </c>
      <c r="I205" s="28"/>
      <c r="J205" s="23"/>
      <c r="K205" s="20" t="s">
        <v>12009</v>
      </c>
      <c r="L205" s="25" t="s">
        <v>12010</v>
      </c>
      <c r="M205" s="25" t="s">
        <v>12011</v>
      </c>
      <c r="N205" s="25" t="s">
        <v>12012</v>
      </c>
      <c r="O205" s="28"/>
      <c r="P205" s="25" t="s">
        <v>12013</v>
      </c>
      <c r="Q205" s="25" t="s">
        <v>12014</v>
      </c>
      <c r="R205" s="25" t="s">
        <v>12015</v>
      </c>
      <c r="S205" s="29" t="s">
        <v>12016</v>
      </c>
      <c r="T205" s="41">
        <v>39.99</v>
      </c>
      <c r="U205" s="28"/>
      <c r="V205" s="29">
        <v>4.8</v>
      </c>
      <c r="W205" s="30">
        <v>1979.0</v>
      </c>
      <c r="X205" s="29" t="s">
        <v>691</v>
      </c>
      <c r="Y205" s="29" t="s">
        <v>165</v>
      </c>
      <c r="Z205" s="30" t="b">
        <v>0</v>
      </c>
      <c r="AA205" s="29" t="s">
        <v>12017</v>
      </c>
      <c r="AB205" s="29" t="s">
        <v>12018</v>
      </c>
      <c r="AC205" s="29" t="s">
        <v>12019</v>
      </c>
      <c r="AD205" s="28"/>
      <c r="AE205" s="28"/>
      <c r="AF205" s="28"/>
      <c r="AG205" s="29" t="s">
        <v>12020</v>
      </c>
      <c r="AH205" s="29" t="s">
        <v>12021</v>
      </c>
      <c r="AI205" s="29" t="s">
        <v>12022</v>
      </c>
      <c r="AJ205" s="29" t="s">
        <v>12023</v>
      </c>
      <c r="AK205" s="31" t="s">
        <v>12024</v>
      </c>
      <c r="AL205" s="32">
        <v>9.0</v>
      </c>
      <c r="AM205" s="29" t="s">
        <v>12025</v>
      </c>
      <c r="AN205" s="32">
        <v>8.0</v>
      </c>
      <c r="AO205" s="29" t="s">
        <v>12026</v>
      </c>
      <c r="AP205" s="51">
        <v>7.5</v>
      </c>
      <c r="AQ205" s="29" t="s">
        <v>12027</v>
      </c>
      <c r="AR205" s="51">
        <v>5.0</v>
      </c>
      <c r="AS205" s="29" t="s">
        <v>12028</v>
      </c>
      <c r="AT205" s="51">
        <v>8.5</v>
      </c>
      <c r="AU205" s="29" t="s">
        <v>12029</v>
      </c>
      <c r="AV205" s="34">
        <f t="shared" si="1"/>
        <v>8.5</v>
      </c>
      <c r="AW205" s="43" t="s">
        <v>12030</v>
      </c>
      <c r="AX205" s="29" t="s">
        <v>12031</v>
      </c>
      <c r="AY205" s="29" t="s">
        <v>12032</v>
      </c>
      <c r="AZ205" s="29" t="s">
        <v>12033</v>
      </c>
      <c r="BA205" s="29" t="s">
        <v>12034</v>
      </c>
      <c r="BB205" s="29" t="s">
        <v>12035</v>
      </c>
      <c r="BC205" s="29" t="s">
        <v>12036</v>
      </c>
      <c r="BD205" s="29" t="s">
        <v>12037</v>
      </c>
      <c r="BE205" s="29" t="s">
        <v>12038</v>
      </c>
      <c r="BF205" s="29" t="s">
        <v>12039</v>
      </c>
      <c r="BG205" s="29" t="s">
        <v>12040</v>
      </c>
      <c r="BH205" s="29" t="s">
        <v>12041</v>
      </c>
      <c r="BI205" s="29" t="s">
        <v>12042</v>
      </c>
      <c r="BJ205" s="29" t="s">
        <v>12043</v>
      </c>
      <c r="BK205" s="29" t="s">
        <v>12044</v>
      </c>
      <c r="BL205" s="29" t="s">
        <v>12045</v>
      </c>
      <c r="BM205" s="29" t="s">
        <v>12046</v>
      </c>
      <c r="BN205" s="29" t="s">
        <v>12047</v>
      </c>
      <c r="BO205" s="29" t="s">
        <v>12048</v>
      </c>
      <c r="BP205" s="29" t="s">
        <v>12049</v>
      </c>
      <c r="BQ205" s="29" t="s">
        <v>12050</v>
      </c>
      <c r="BR205" s="29" t="s">
        <v>12051</v>
      </c>
      <c r="BS205" s="29" t="s">
        <v>12052</v>
      </c>
      <c r="BT205" s="29" t="s">
        <v>12053</v>
      </c>
      <c r="BU205" s="29" t="s">
        <v>12054</v>
      </c>
      <c r="BV205" s="29" t="s">
        <v>12055</v>
      </c>
      <c r="BW205" s="29" t="s">
        <v>12056</v>
      </c>
      <c r="BX205" s="94" t="s">
        <v>3701</v>
      </c>
      <c r="BY205" s="95" t="s">
        <v>12057</v>
      </c>
      <c r="BZ205" s="29" t="str">
        <f>IFERROR(__xludf.DUMMYFUNCTION("TEXTJOIN("", "", TRUE,
  IF(AND(AL205&gt;=9, AN205&gt;=8, AP205&gt;=7, AT205&gt;=8), ""Gold Standard"", """"),
  IF(OR(
      AV205&gt;=7.5,
      AND(AL205&gt;=7, AN205&gt;=7, AP205&gt;=6, AT205&gt;=8)
    ), ""BIFL Approved"", """"),
  IF(AN205&gt;=8.5, ""Repair Friendly"", """"),
 "&amp;" IF(OR(AP205=10, REGEXMATCH(AU205, ""Lifetime Guarantee"")), ""Lifetime Warranty"", """"),
  IF(AT205&gt;=8.5, ""Crowd Favorite"", """"),
  IF(AR205&gt;=8, ""Eco Hero"", """"),
  IF(AND(AV205&gt;=10, AL205&gt;=8, AT205&gt;=8), ""Legacy Product"", """")
)"),"Gold Standard, BIFL Approved, Crowd Favorite")</f>
        <v>Gold Standard, BIFL Approved, Crowd Favorite</v>
      </c>
      <c r="CA205" s="29" t="s">
        <v>851</v>
      </c>
      <c r="CB205" s="29" t="s">
        <v>12058</v>
      </c>
      <c r="CC205" s="44" t="s">
        <v>12059</v>
      </c>
      <c r="CD205" s="29" t="s">
        <v>12060</v>
      </c>
      <c r="CE205" s="30">
        <v>1979.0</v>
      </c>
      <c r="CF205" s="29" t="s">
        <v>12061</v>
      </c>
      <c r="CG205" s="31" t="s">
        <v>12062</v>
      </c>
      <c r="CH205" s="28"/>
      <c r="CI205" s="28"/>
      <c r="CJ205" s="28"/>
      <c r="CK205" s="28"/>
    </row>
    <row r="206" ht="27.0" customHeight="1">
      <c r="A206" s="90" t="s">
        <v>12063</v>
      </c>
      <c r="B206" s="91" t="s">
        <v>12064</v>
      </c>
      <c r="C206" s="92" t="s">
        <v>12065</v>
      </c>
      <c r="D206" s="74" t="s">
        <v>12066</v>
      </c>
      <c r="E206" s="21" t="s">
        <v>12067</v>
      </c>
      <c r="F206" s="22" t="s">
        <v>90</v>
      </c>
      <c r="G206" s="22" t="s">
        <v>10474</v>
      </c>
      <c r="H206" s="22" t="s">
        <v>92</v>
      </c>
      <c r="I206" s="28"/>
      <c r="J206" s="23"/>
      <c r="K206" s="20" t="s">
        <v>12068</v>
      </c>
      <c r="L206" s="25" t="s">
        <v>12069</v>
      </c>
      <c r="M206" s="28"/>
      <c r="N206" s="25" t="s">
        <v>12070</v>
      </c>
      <c r="O206" s="28"/>
      <c r="P206" s="25" t="s">
        <v>12071</v>
      </c>
      <c r="Q206" s="25" t="s">
        <v>12072</v>
      </c>
      <c r="R206" s="25" t="s">
        <v>12073</v>
      </c>
      <c r="S206" s="29" t="s">
        <v>12074</v>
      </c>
      <c r="T206" s="41">
        <v>12.02</v>
      </c>
      <c r="U206" s="42">
        <v>18.99</v>
      </c>
      <c r="V206" s="29">
        <v>4.2</v>
      </c>
      <c r="W206" s="30">
        <v>1441.0</v>
      </c>
      <c r="X206" s="29" t="s">
        <v>12075</v>
      </c>
      <c r="Y206" s="29" t="s">
        <v>165</v>
      </c>
      <c r="Z206" s="30" t="b">
        <v>0</v>
      </c>
      <c r="AA206" s="29" t="s">
        <v>12076</v>
      </c>
      <c r="AB206" s="29" t="s">
        <v>12077</v>
      </c>
      <c r="AC206" s="29" t="s">
        <v>12078</v>
      </c>
      <c r="AD206" s="29" t="s">
        <v>4662</v>
      </c>
      <c r="AE206" s="29" t="s">
        <v>12079</v>
      </c>
      <c r="AF206" s="28"/>
      <c r="AG206" s="29" t="s">
        <v>12080</v>
      </c>
      <c r="AH206" s="29" t="s">
        <v>12081</v>
      </c>
      <c r="AI206" s="29" t="s">
        <v>12082</v>
      </c>
      <c r="AJ206" s="29" t="s">
        <v>12083</v>
      </c>
      <c r="AK206" s="31" t="s">
        <v>12084</v>
      </c>
      <c r="AL206" s="32">
        <v>5.5</v>
      </c>
      <c r="AM206" s="29" t="s">
        <v>12085</v>
      </c>
      <c r="AN206" s="32">
        <v>5.0</v>
      </c>
      <c r="AO206" s="29" t="s">
        <v>12086</v>
      </c>
      <c r="AP206" s="51">
        <v>5.0</v>
      </c>
      <c r="AQ206" s="29" t="s">
        <v>12087</v>
      </c>
      <c r="AR206" s="51">
        <v>5.5</v>
      </c>
      <c r="AS206" s="29" t="s">
        <v>12088</v>
      </c>
      <c r="AT206" s="51">
        <v>4.5</v>
      </c>
      <c r="AU206" s="29" t="s">
        <v>12089</v>
      </c>
      <c r="AV206" s="34">
        <f t="shared" si="1"/>
        <v>5</v>
      </c>
      <c r="AW206" s="43" t="s">
        <v>12090</v>
      </c>
      <c r="AX206" s="29" t="s">
        <v>12091</v>
      </c>
      <c r="AY206" s="29" t="s">
        <v>12092</v>
      </c>
      <c r="AZ206" s="29" t="s">
        <v>12093</v>
      </c>
      <c r="BA206" s="29" t="s">
        <v>12094</v>
      </c>
      <c r="BB206" s="29" t="s">
        <v>12095</v>
      </c>
      <c r="BC206" s="29" t="s">
        <v>12096</v>
      </c>
      <c r="BD206" s="29" t="s">
        <v>12097</v>
      </c>
      <c r="BE206" s="29" t="s">
        <v>12098</v>
      </c>
      <c r="BF206" s="29" t="s">
        <v>12099</v>
      </c>
      <c r="BG206" s="29" t="s">
        <v>12100</v>
      </c>
      <c r="BH206" s="29" t="s">
        <v>12101</v>
      </c>
      <c r="BI206" s="29" t="s">
        <v>12102</v>
      </c>
      <c r="BJ206" s="29" t="s">
        <v>12103</v>
      </c>
      <c r="BK206" s="29" t="s">
        <v>12104</v>
      </c>
      <c r="BL206" s="29" t="s">
        <v>12105</v>
      </c>
      <c r="BM206" s="29" t="s">
        <v>12106</v>
      </c>
      <c r="BN206" s="29" t="s">
        <v>12107</v>
      </c>
      <c r="BO206" s="29" t="s">
        <v>12108</v>
      </c>
      <c r="BP206" s="29" t="s">
        <v>12109</v>
      </c>
      <c r="BQ206" s="29" t="s">
        <v>12110</v>
      </c>
      <c r="BR206" s="29" t="s">
        <v>12111</v>
      </c>
      <c r="BS206" s="29" t="s">
        <v>12112</v>
      </c>
      <c r="BT206" s="29" t="s">
        <v>12113</v>
      </c>
      <c r="BU206" s="29" t="s">
        <v>12114</v>
      </c>
      <c r="BV206" s="29" t="s">
        <v>12115</v>
      </c>
      <c r="BW206" s="29" t="s">
        <v>12116</v>
      </c>
      <c r="BX206" s="94" t="s">
        <v>331</v>
      </c>
      <c r="BY206" s="95" t="s">
        <v>12117</v>
      </c>
      <c r="BZ206" s="29" t="str">
        <f>IFERROR(__xludf.DUMMYFUNCTION("TEXTJOIN("", "", TRUE,
  IF(AND(AL206&gt;=9, AN206&gt;=8, AP206&gt;=7, AT206&gt;=8), ""Gold Standard"", """"),
  IF(OR(
      AV206&gt;=7.5,
      AND(AL206&gt;=7, AN206&gt;=7, AP206&gt;=6, AT206&gt;=8)
    ), ""BIFL Approved"", """"),
  IF(AN206&gt;=8.5, ""Repair Friendly"", """"),
 "&amp;" IF(OR(AP206=10, REGEXMATCH(AU206, ""Lifetime Guarantee"")), ""Lifetime Warranty"", """"),
  IF(AT206&gt;=8.5, ""Crowd Favorite"", """"),
  IF(AR206&gt;=8, ""Eco Hero"", """"),
  IF(AND(AV206&gt;=10, AL206&gt;=8, AT206&gt;=8), ""Legacy Product"", """")
)"),"")</f>
        <v/>
      </c>
      <c r="CA206" s="29" t="s">
        <v>209</v>
      </c>
      <c r="CB206" s="29" t="s">
        <v>2290</v>
      </c>
      <c r="CC206" s="44" t="s">
        <v>12118</v>
      </c>
      <c r="CD206" s="29" t="s">
        <v>12119</v>
      </c>
      <c r="CE206" s="30">
        <v>1441.0</v>
      </c>
      <c r="CF206" s="29" t="s">
        <v>12120</v>
      </c>
      <c r="CG206" s="31" t="s">
        <v>12121</v>
      </c>
      <c r="CH206" s="28"/>
      <c r="CI206" s="28"/>
      <c r="CJ206" s="28"/>
      <c r="CK206" s="28"/>
    </row>
    <row r="207" ht="27.0" customHeight="1">
      <c r="A207" s="90" t="s">
        <v>12122</v>
      </c>
      <c r="B207" s="91" t="s">
        <v>12123</v>
      </c>
      <c r="C207" s="92" t="s">
        <v>12124</v>
      </c>
      <c r="D207" s="74" t="s">
        <v>12125</v>
      </c>
      <c r="E207" s="21" t="s">
        <v>12126</v>
      </c>
      <c r="F207" s="22" t="s">
        <v>90</v>
      </c>
      <c r="G207" s="22" t="s">
        <v>10474</v>
      </c>
      <c r="H207" s="22" t="s">
        <v>92</v>
      </c>
      <c r="I207" s="28"/>
      <c r="J207" s="23"/>
      <c r="K207" s="20" t="s">
        <v>12127</v>
      </c>
      <c r="L207" s="25" t="s">
        <v>12128</v>
      </c>
      <c r="M207" s="25" t="s">
        <v>12129</v>
      </c>
      <c r="N207" s="25" t="s">
        <v>12130</v>
      </c>
      <c r="O207" s="28"/>
      <c r="P207" s="25" t="s">
        <v>12131</v>
      </c>
      <c r="Q207" s="25" t="s">
        <v>12132</v>
      </c>
      <c r="R207" s="25" t="s">
        <v>12133</v>
      </c>
      <c r="S207" s="29" t="s">
        <v>12134</v>
      </c>
      <c r="T207" s="22">
        <v>217.99</v>
      </c>
      <c r="U207" s="28"/>
      <c r="V207" s="29">
        <v>4.7</v>
      </c>
      <c r="W207" s="30">
        <v>3640.0</v>
      </c>
      <c r="X207" s="28"/>
      <c r="Y207" s="28"/>
      <c r="Z207" s="30" t="b">
        <v>0</v>
      </c>
      <c r="AA207" s="29" t="s">
        <v>12135</v>
      </c>
      <c r="AB207" s="29" t="s">
        <v>12136</v>
      </c>
      <c r="AC207" s="29" t="s">
        <v>12137</v>
      </c>
      <c r="AD207" s="29" t="s">
        <v>3542</v>
      </c>
      <c r="AE207" s="29" t="s">
        <v>12138</v>
      </c>
      <c r="AF207" s="28"/>
      <c r="AG207" s="29" t="s">
        <v>12139</v>
      </c>
      <c r="AH207" s="29" t="s">
        <v>12140</v>
      </c>
      <c r="AI207" s="29" t="s">
        <v>12141</v>
      </c>
      <c r="AJ207" s="29" t="s">
        <v>12142</v>
      </c>
      <c r="AK207" s="31" t="s">
        <v>12143</v>
      </c>
      <c r="AL207" s="32">
        <v>9.0</v>
      </c>
      <c r="AM207" s="29" t="s">
        <v>12144</v>
      </c>
      <c r="AN207" s="32">
        <v>8.0</v>
      </c>
      <c r="AO207" s="29" t="s">
        <v>12145</v>
      </c>
      <c r="AP207" s="51">
        <v>8.5</v>
      </c>
      <c r="AQ207" s="29" t="s">
        <v>12146</v>
      </c>
      <c r="AR207" s="51">
        <v>5.0</v>
      </c>
      <c r="AS207" s="29" t="s">
        <v>12147</v>
      </c>
      <c r="AT207" s="51">
        <v>8.5</v>
      </c>
      <c r="AU207" s="29" t="s">
        <v>12148</v>
      </c>
      <c r="AV207" s="34">
        <f t="shared" si="1"/>
        <v>8.5</v>
      </c>
      <c r="AW207" s="43" t="s">
        <v>12149</v>
      </c>
      <c r="AX207" s="29" t="s">
        <v>12150</v>
      </c>
      <c r="AY207" s="29" t="s">
        <v>12151</v>
      </c>
      <c r="AZ207" s="29" t="s">
        <v>12152</v>
      </c>
      <c r="BA207" s="29" t="s">
        <v>12153</v>
      </c>
      <c r="BB207" s="29" t="s">
        <v>12154</v>
      </c>
      <c r="BC207" s="29" t="s">
        <v>12155</v>
      </c>
      <c r="BD207" s="29" t="s">
        <v>12156</v>
      </c>
      <c r="BE207" s="29" t="s">
        <v>12157</v>
      </c>
      <c r="BF207" s="29" t="s">
        <v>12158</v>
      </c>
      <c r="BG207" s="29" t="s">
        <v>12159</v>
      </c>
      <c r="BH207" s="29" t="s">
        <v>12160</v>
      </c>
      <c r="BI207" s="29" t="s">
        <v>12161</v>
      </c>
      <c r="BJ207" s="29" t="s">
        <v>12162</v>
      </c>
      <c r="BK207" s="29" t="s">
        <v>12163</v>
      </c>
      <c r="BL207" s="29" t="s">
        <v>12164</v>
      </c>
      <c r="BM207" s="29" t="s">
        <v>12165</v>
      </c>
      <c r="BN207" s="29" t="s">
        <v>12166</v>
      </c>
      <c r="BO207" s="29" t="s">
        <v>12167</v>
      </c>
      <c r="BP207" s="29" t="s">
        <v>12168</v>
      </c>
      <c r="BQ207" s="29" t="s">
        <v>12169</v>
      </c>
      <c r="BR207" s="29" t="s">
        <v>11532</v>
      </c>
      <c r="BS207" s="29" t="s">
        <v>12170</v>
      </c>
      <c r="BT207" s="29" t="s">
        <v>12171</v>
      </c>
      <c r="BU207" s="29" t="s">
        <v>5957</v>
      </c>
      <c r="BV207" s="29" t="s">
        <v>12172</v>
      </c>
      <c r="BW207" s="29" t="s">
        <v>12173</v>
      </c>
      <c r="BX207" s="94" t="s">
        <v>144</v>
      </c>
      <c r="BY207" s="95" t="s">
        <v>12174</v>
      </c>
      <c r="BZ207" s="29" t="str">
        <f>IFERROR(__xludf.DUMMYFUNCTION("TEXTJOIN("", "", TRUE,
  IF(AND(AL207&gt;=9, AN207&gt;=8, AP207&gt;=7, AT207&gt;=8), ""Gold Standard"", """"),
  IF(OR(
      AV207&gt;=7.5,
      AND(AL207&gt;=7, AN207&gt;=7, AP207&gt;=6, AT207&gt;=8)
    ), ""BIFL Approved"", """"),
  IF(AN207&gt;=8.5, ""Repair Friendly"", """"),
 "&amp;" IF(OR(AP207=10, REGEXMATCH(AU207, ""Lifetime Guarantee"")), ""Lifetime Warranty"", """"),
  IF(AT207&gt;=8.5, ""Crowd Favorite"", """"),
  IF(AR207&gt;=8, ""Eco Hero"", """"),
  IF(AND(AV207&gt;=10, AL207&gt;=8, AT207&gt;=8), ""Legacy Product"", """")
)"),"Gold Standard, BIFL Approved, Crowd Favorite")</f>
        <v>Gold Standard, BIFL Approved, Crowd Favorite</v>
      </c>
      <c r="CA207" s="29" t="s">
        <v>911</v>
      </c>
      <c r="CB207" s="29" t="s">
        <v>1809</v>
      </c>
      <c r="CC207" s="44" t="s">
        <v>12175</v>
      </c>
      <c r="CD207" s="29" t="s">
        <v>12176</v>
      </c>
      <c r="CE207" s="30">
        <v>3640.0</v>
      </c>
      <c r="CF207" s="29" t="s">
        <v>12177</v>
      </c>
      <c r="CG207" s="31" t="s">
        <v>12178</v>
      </c>
      <c r="CH207" s="28"/>
      <c r="CI207" s="28"/>
      <c r="CJ207" s="28"/>
      <c r="CK207" s="28"/>
    </row>
    <row r="208" ht="27.0" customHeight="1">
      <c r="A208" s="90" t="s">
        <v>12179</v>
      </c>
      <c r="B208" s="91" t="s">
        <v>12180</v>
      </c>
      <c r="C208" s="92" t="s">
        <v>12181</v>
      </c>
      <c r="D208" s="74" t="s">
        <v>12182</v>
      </c>
      <c r="E208" s="21" t="s">
        <v>12183</v>
      </c>
      <c r="F208" s="22" t="s">
        <v>90</v>
      </c>
      <c r="G208" s="22" t="s">
        <v>10474</v>
      </c>
      <c r="H208" s="22" t="s">
        <v>92</v>
      </c>
      <c r="I208" s="28"/>
      <c r="J208" s="23"/>
      <c r="K208" s="20" t="s">
        <v>12184</v>
      </c>
      <c r="L208" s="25" t="s">
        <v>12185</v>
      </c>
      <c r="M208" s="28"/>
      <c r="N208" s="25" t="s">
        <v>12186</v>
      </c>
      <c r="O208" s="28"/>
      <c r="P208" s="25" t="s">
        <v>12187</v>
      </c>
      <c r="Q208" s="25" t="s">
        <v>12188</v>
      </c>
      <c r="R208" s="25" t="s">
        <v>12189</v>
      </c>
      <c r="S208" s="29" t="s">
        <v>12190</v>
      </c>
      <c r="T208" s="41">
        <v>68.02</v>
      </c>
      <c r="U208" s="42">
        <v>89.95</v>
      </c>
      <c r="V208" s="29">
        <v>4.4</v>
      </c>
      <c r="W208" s="30">
        <v>418.0</v>
      </c>
      <c r="X208" s="29" t="s">
        <v>1526</v>
      </c>
      <c r="Y208" s="29" t="s">
        <v>12191</v>
      </c>
      <c r="Z208" s="30" t="b">
        <v>0</v>
      </c>
      <c r="AA208" s="29" t="s">
        <v>4184</v>
      </c>
      <c r="AB208" s="29" t="s">
        <v>12192</v>
      </c>
      <c r="AC208" s="28"/>
      <c r="AD208" s="29" t="s">
        <v>12193</v>
      </c>
      <c r="AE208" s="29" t="s">
        <v>12194</v>
      </c>
      <c r="AF208" s="28"/>
      <c r="AG208" s="29" t="s">
        <v>12195</v>
      </c>
      <c r="AH208" s="29" t="s">
        <v>12196</v>
      </c>
      <c r="AI208" s="29" t="s">
        <v>12197</v>
      </c>
      <c r="AJ208" s="29" t="s">
        <v>12198</v>
      </c>
      <c r="AK208" s="31" t="s">
        <v>12199</v>
      </c>
      <c r="AL208" s="32">
        <v>6.5</v>
      </c>
      <c r="AM208" s="29" t="s">
        <v>12200</v>
      </c>
      <c r="AN208" s="32">
        <v>7.0</v>
      </c>
      <c r="AO208" s="29" t="s">
        <v>12201</v>
      </c>
      <c r="AP208" s="51">
        <v>1.0</v>
      </c>
      <c r="AQ208" s="22" t="s">
        <v>12202</v>
      </c>
      <c r="AR208" s="51">
        <v>5.0</v>
      </c>
      <c r="AS208" s="29" t="s">
        <v>12203</v>
      </c>
      <c r="AT208" s="51">
        <v>5.5</v>
      </c>
      <c r="AU208" s="29" t="s">
        <v>12204</v>
      </c>
      <c r="AV208" s="34">
        <f t="shared" si="1"/>
        <v>5</v>
      </c>
      <c r="AW208" s="43" t="s">
        <v>12205</v>
      </c>
      <c r="AX208" s="29" t="s">
        <v>12206</v>
      </c>
      <c r="AY208" s="29" t="s">
        <v>12207</v>
      </c>
      <c r="AZ208" s="29" t="s">
        <v>12208</v>
      </c>
      <c r="BA208" s="29" t="s">
        <v>12209</v>
      </c>
      <c r="BB208" s="29" t="s">
        <v>12210</v>
      </c>
      <c r="BC208" s="29" t="s">
        <v>12211</v>
      </c>
      <c r="BD208" s="29" t="s">
        <v>12212</v>
      </c>
      <c r="BE208" s="29" t="s">
        <v>12213</v>
      </c>
      <c r="BF208" s="29" t="s">
        <v>12214</v>
      </c>
      <c r="BG208" s="29" t="s">
        <v>12215</v>
      </c>
      <c r="BH208" s="29" t="s">
        <v>12216</v>
      </c>
      <c r="BI208" s="29" t="s">
        <v>12217</v>
      </c>
      <c r="BJ208" s="29" t="s">
        <v>12218</v>
      </c>
      <c r="BK208" s="29" t="s">
        <v>12219</v>
      </c>
      <c r="BL208" s="29" t="s">
        <v>12220</v>
      </c>
      <c r="BM208" s="29" t="s">
        <v>12221</v>
      </c>
      <c r="BN208" s="29" t="s">
        <v>12222</v>
      </c>
      <c r="BO208" s="29" t="s">
        <v>12223</v>
      </c>
      <c r="BP208" s="29" t="s">
        <v>12224</v>
      </c>
      <c r="BQ208" s="29" t="s">
        <v>12225</v>
      </c>
      <c r="BR208" s="29" t="s">
        <v>12226</v>
      </c>
      <c r="BS208" s="29" t="s">
        <v>12227</v>
      </c>
      <c r="BT208" s="29" t="s">
        <v>12228</v>
      </c>
      <c r="BU208" s="29" t="s">
        <v>12229</v>
      </c>
      <c r="BV208" s="29" t="s">
        <v>3696</v>
      </c>
      <c r="BW208" s="29" t="s">
        <v>12230</v>
      </c>
      <c r="BX208" s="94" t="s">
        <v>331</v>
      </c>
      <c r="BY208" s="95" t="s">
        <v>12231</v>
      </c>
      <c r="BZ208" s="29" t="str">
        <f>IFERROR(__xludf.DUMMYFUNCTION("TEXTJOIN("", "", TRUE,
  IF(AND(AL208&gt;=9, AN208&gt;=8, AP208&gt;=7, AT208&gt;=8), ""Gold Standard"", """"),
  IF(OR(
      AV208&gt;=7.5,
      AND(AL208&gt;=7, AN208&gt;=7, AP208&gt;=6, AT208&gt;=8)
    ), ""BIFL Approved"", """"),
  IF(AN208&gt;=8.5, ""Repair Friendly"", """"),
 "&amp;" IF(OR(AP208=10, REGEXMATCH(AU208, ""Lifetime Guarantee"")), ""Lifetime Warranty"", """"),
  IF(AT208&gt;=8.5, ""Crowd Favorite"", """"),
  IF(AR208&gt;=8, ""Eco Hero"", """"),
  IF(AND(AV208&gt;=10, AL208&gt;=8, AT208&gt;=8), ""Legacy Product"", """")
)"),"")</f>
        <v/>
      </c>
      <c r="CA208" s="29" t="s">
        <v>209</v>
      </c>
      <c r="CB208" s="29" t="s">
        <v>210</v>
      </c>
      <c r="CC208" s="44" t="s">
        <v>12232</v>
      </c>
      <c r="CD208" s="29" t="s">
        <v>12233</v>
      </c>
      <c r="CE208" s="30">
        <v>418.0</v>
      </c>
      <c r="CF208" s="29" t="s">
        <v>12234</v>
      </c>
      <c r="CG208" s="31" t="s">
        <v>12235</v>
      </c>
      <c r="CH208" s="28"/>
      <c r="CI208" s="28"/>
      <c r="CJ208" s="28"/>
      <c r="CK208" s="28"/>
    </row>
    <row r="209" ht="27.0" customHeight="1">
      <c r="A209" s="90" t="s">
        <v>12236</v>
      </c>
      <c r="B209" s="91" t="s">
        <v>12237</v>
      </c>
      <c r="C209" s="92" t="s">
        <v>12238</v>
      </c>
      <c r="D209" s="74" t="s">
        <v>12239</v>
      </c>
      <c r="E209" s="21" t="s">
        <v>12240</v>
      </c>
      <c r="F209" s="22" t="s">
        <v>90</v>
      </c>
      <c r="G209" s="22" t="s">
        <v>10474</v>
      </c>
      <c r="H209" s="22" t="s">
        <v>92</v>
      </c>
      <c r="I209" s="28"/>
      <c r="J209" s="23"/>
      <c r="K209" s="20" t="s">
        <v>12241</v>
      </c>
      <c r="L209" s="25" t="s">
        <v>12242</v>
      </c>
      <c r="M209" s="25" t="s">
        <v>12243</v>
      </c>
      <c r="N209" s="25" t="s">
        <v>12244</v>
      </c>
      <c r="O209" s="28"/>
      <c r="P209" s="25" t="s">
        <v>12245</v>
      </c>
      <c r="Q209" s="25" t="s">
        <v>12246</v>
      </c>
      <c r="R209" s="25" t="s">
        <v>12247</v>
      </c>
      <c r="S209" s="29" t="s">
        <v>12248</v>
      </c>
      <c r="T209" s="41">
        <v>369.95</v>
      </c>
      <c r="U209" s="42">
        <v>369.95</v>
      </c>
      <c r="V209" s="29">
        <v>4.3</v>
      </c>
      <c r="W209" s="30">
        <v>6010.0</v>
      </c>
      <c r="X209" s="29" t="s">
        <v>2247</v>
      </c>
      <c r="Y209" s="29" t="s">
        <v>165</v>
      </c>
      <c r="Z209" s="30" t="b">
        <v>0</v>
      </c>
      <c r="AA209" s="29" t="s">
        <v>12249</v>
      </c>
      <c r="AB209" s="29" t="s">
        <v>12250</v>
      </c>
      <c r="AC209" s="29" t="s">
        <v>12251</v>
      </c>
      <c r="AD209" s="28"/>
      <c r="AE209" s="29" t="s">
        <v>12252</v>
      </c>
      <c r="AF209" s="28"/>
      <c r="AG209" s="29" t="s">
        <v>12253</v>
      </c>
      <c r="AH209" s="29" t="s">
        <v>12254</v>
      </c>
      <c r="AI209" s="29" t="s">
        <v>12255</v>
      </c>
      <c r="AJ209" s="29" t="s">
        <v>12256</v>
      </c>
      <c r="AK209" s="31" t="s">
        <v>12257</v>
      </c>
      <c r="AL209" s="32">
        <v>5.0</v>
      </c>
      <c r="AM209" s="29" t="s">
        <v>12258</v>
      </c>
      <c r="AN209" s="32">
        <v>2.5</v>
      </c>
      <c r="AO209" s="29" t="s">
        <v>12259</v>
      </c>
      <c r="AP209" s="51">
        <v>4.5</v>
      </c>
      <c r="AQ209" s="29" t="s">
        <v>12260</v>
      </c>
      <c r="AR209" s="51">
        <v>5.0</v>
      </c>
      <c r="AS209" s="29" t="s">
        <v>12261</v>
      </c>
      <c r="AT209" s="51">
        <v>5.5</v>
      </c>
      <c r="AU209" s="29" t="s">
        <v>12262</v>
      </c>
      <c r="AV209" s="34">
        <f t="shared" si="1"/>
        <v>4.5</v>
      </c>
      <c r="AW209" s="43" t="s">
        <v>12263</v>
      </c>
      <c r="AX209" s="29" t="s">
        <v>12264</v>
      </c>
      <c r="AY209" s="29" t="s">
        <v>12265</v>
      </c>
      <c r="AZ209" s="29" t="s">
        <v>12266</v>
      </c>
      <c r="BA209" s="29" t="s">
        <v>12267</v>
      </c>
      <c r="BB209" s="29" t="s">
        <v>12268</v>
      </c>
      <c r="BC209" s="29" t="s">
        <v>12269</v>
      </c>
      <c r="BD209" s="29" t="s">
        <v>12270</v>
      </c>
      <c r="BE209" s="29" t="s">
        <v>12271</v>
      </c>
      <c r="BF209" s="29" t="s">
        <v>12272</v>
      </c>
      <c r="BG209" s="29" t="s">
        <v>12273</v>
      </c>
      <c r="BH209" s="29" t="s">
        <v>12274</v>
      </c>
      <c r="BI209" s="29" t="s">
        <v>12275</v>
      </c>
      <c r="BJ209" s="29" t="s">
        <v>12276</v>
      </c>
      <c r="BK209" s="29" t="s">
        <v>12277</v>
      </c>
      <c r="BL209" s="29" t="s">
        <v>12278</v>
      </c>
      <c r="BM209" s="29" t="s">
        <v>12279</v>
      </c>
      <c r="BN209" s="29" t="s">
        <v>12280</v>
      </c>
      <c r="BO209" s="29" t="s">
        <v>12281</v>
      </c>
      <c r="BP209" s="29" t="s">
        <v>12282</v>
      </c>
      <c r="BQ209" s="29" t="s">
        <v>12283</v>
      </c>
      <c r="BR209" s="29" t="s">
        <v>12284</v>
      </c>
      <c r="BS209" s="29" t="s">
        <v>12285</v>
      </c>
      <c r="BT209" s="29" t="s">
        <v>12286</v>
      </c>
      <c r="BU209" s="29" t="s">
        <v>12287</v>
      </c>
      <c r="BV209" s="29" t="s">
        <v>12288</v>
      </c>
      <c r="BW209" s="29" t="s">
        <v>12289</v>
      </c>
      <c r="BX209" s="94" t="s">
        <v>331</v>
      </c>
      <c r="BY209" s="95" t="s">
        <v>12290</v>
      </c>
      <c r="BZ209" s="29" t="str">
        <f>IFERROR(__xludf.DUMMYFUNCTION("TEXTJOIN("", "", TRUE,
  IF(AND(AL209&gt;=9, AN209&gt;=8, AP209&gt;=7, AT209&gt;=8), ""Gold Standard"", """"),
  IF(OR(
      AV209&gt;=7.5,
      AND(AL209&gt;=7, AN209&gt;=7, AP209&gt;=6, AT209&gt;=8)
    ), ""BIFL Approved"", """"),
  IF(AN209&gt;=8.5, ""Repair Friendly"", """"),
 "&amp;" IF(OR(AP209=10, REGEXMATCH(AU209, ""Lifetime Guarantee"")), ""Lifetime Warranty"", """"),
  IF(AT209&gt;=8.5, ""Crowd Favorite"", """"),
  IF(AR209&gt;=8, ""Eco Hero"", """"),
  IF(AND(AV209&gt;=10, AL209&gt;=8, AT209&gt;=8), ""Legacy Product"", """")
)"),"")</f>
        <v/>
      </c>
      <c r="CA209" s="29" t="s">
        <v>1328</v>
      </c>
      <c r="CB209" s="29" t="s">
        <v>1329</v>
      </c>
      <c r="CC209" s="44" t="s">
        <v>12291</v>
      </c>
      <c r="CD209" s="29" t="s">
        <v>12292</v>
      </c>
      <c r="CE209" s="30">
        <v>6010.0</v>
      </c>
      <c r="CF209" s="29" t="s">
        <v>12293</v>
      </c>
      <c r="CG209" s="31" t="s">
        <v>12294</v>
      </c>
      <c r="CH209" s="28"/>
      <c r="CI209" s="28"/>
      <c r="CJ209" s="28"/>
      <c r="CK209" s="28"/>
    </row>
    <row r="210" ht="27.0" customHeight="1">
      <c r="A210" s="90" t="s">
        <v>12295</v>
      </c>
      <c r="B210" s="91" t="s">
        <v>12296</v>
      </c>
      <c r="C210" s="92" t="s">
        <v>12297</v>
      </c>
      <c r="D210" s="74" t="s">
        <v>12298</v>
      </c>
      <c r="E210" s="21" t="s">
        <v>12299</v>
      </c>
      <c r="F210" s="22" t="s">
        <v>90</v>
      </c>
      <c r="G210" s="22" t="s">
        <v>10474</v>
      </c>
      <c r="H210" s="22" t="s">
        <v>92</v>
      </c>
      <c r="I210" s="28"/>
      <c r="J210" s="23"/>
      <c r="K210" s="20" t="s">
        <v>12300</v>
      </c>
      <c r="L210" s="25" t="s">
        <v>12301</v>
      </c>
      <c r="M210" s="25" t="s">
        <v>12302</v>
      </c>
      <c r="N210" s="25" t="s">
        <v>12303</v>
      </c>
      <c r="O210" s="28"/>
      <c r="P210" s="25" t="s">
        <v>12304</v>
      </c>
      <c r="Q210" s="25" t="s">
        <v>12305</v>
      </c>
      <c r="R210" s="25" t="s">
        <v>12306</v>
      </c>
      <c r="S210" s="29" t="s">
        <v>12307</v>
      </c>
      <c r="T210" s="41">
        <v>59.0</v>
      </c>
      <c r="U210" s="28"/>
      <c r="V210" s="29">
        <v>4.8</v>
      </c>
      <c r="W210" s="30">
        <v>278.0</v>
      </c>
      <c r="X210" s="29" t="s">
        <v>1406</v>
      </c>
      <c r="Y210" s="29" t="s">
        <v>165</v>
      </c>
      <c r="Z210" s="30" t="b">
        <v>0</v>
      </c>
      <c r="AA210" s="29" t="s">
        <v>12308</v>
      </c>
      <c r="AB210" s="29" t="s">
        <v>12309</v>
      </c>
      <c r="AC210" s="29" t="s">
        <v>12310</v>
      </c>
      <c r="AD210" s="29" t="s">
        <v>12311</v>
      </c>
      <c r="AE210" s="29" t="s">
        <v>12312</v>
      </c>
      <c r="AF210" s="28"/>
      <c r="AG210" s="29" t="s">
        <v>12313</v>
      </c>
      <c r="AH210" s="29" t="s">
        <v>12314</v>
      </c>
      <c r="AI210" s="29" t="s">
        <v>12315</v>
      </c>
      <c r="AJ210" s="29" t="s">
        <v>12316</v>
      </c>
      <c r="AK210" s="31" t="s">
        <v>12317</v>
      </c>
      <c r="AL210" s="32">
        <v>9.0</v>
      </c>
      <c r="AM210" s="29" t="s">
        <v>12318</v>
      </c>
      <c r="AN210" s="32">
        <v>7.5</v>
      </c>
      <c r="AO210" s="29" t="s">
        <v>12319</v>
      </c>
      <c r="AP210" s="51">
        <v>8.5</v>
      </c>
      <c r="AQ210" s="29" t="s">
        <v>12320</v>
      </c>
      <c r="AR210" s="51">
        <v>5.0</v>
      </c>
      <c r="AS210" s="29" t="s">
        <v>12321</v>
      </c>
      <c r="AT210" s="51">
        <v>8.5</v>
      </c>
      <c r="AU210" s="29" t="s">
        <v>12322</v>
      </c>
      <c r="AV210" s="34">
        <f t="shared" si="1"/>
        <v>8.5</v>
      </c>
      <c r="AW210" s="43" t="s">
        <v>12323</v>
      </c>
      <c r="AX210" s="29" t="s">
        <v>12324</v>
      </c>
      <c r="AY210" s="29" t="s">
        <v>12325</v>
      </c>
      <c r="AZ210" s="29" t="s">
        <v>12326</v>
      </c>
      <c r="BA210" s="29" t="s">
        <v>12327</v>
      </c>
      <c r="BB210" s="29" t="s">
        <v>12328</v>
      </c>
      <c r="BC210" s="29" t="s">
        <v>12329</v>
      </c>
      <c r="BD210" s="29" t="s">
        <v>2979</v>
      </c>
      <c r="BE210" s="29" t="s">
        <v>12330</v>
      </c>
      <c r="BF210" s="29" t="s">
        <v>12331</v>
      </c>
      <c r="BG210" s="29" t="s">
        <v>12332</v>
      </c>
      <c r="BH210" s="29" t="s">
        <v>12333</v>
      </c>
      <c r="BI210" s="29" t="s">
        <v>12334</v>
      </c>
      <c r="BJ210" s="29" t="s">
        <v>12335</v>
      </c>
      <c r="BK210" s="29" t="s">
        <v>12336</v>
      </c>
      <c r="BL210" s="29" t="s">
        <v>12337</v>
      </c>
      <c r="BM210" s="29" t="s">
        <v>12338</v>
      </c>
      <c r="BN210" s="29" t="s">
        <v>12339</v>
      </c>
      <c r="BO210" s="29" t="s">
        <v>12340</v>
      </c>
      <c r="BP210" s="29" t="s">
        <v>12341</v>
      </c>
      <c r="BQ210" s="29" t="s">
        <v>12342</v>
      </c>
      <c r="BR210" s="29" t="s">
        <v>12343</v>
      </c>
      <c r="BS210" s="29" t="s">
        <v>12344</v>
      </c>
      <c r="BT210" s="29" t="s">
        <v>12345</v>
      </c>
      <c r="BU210" s="29" t="s">
        <v>12346</v>
      </c>
      <c r="BV210" s="29" t="s">
        <v>12347</v>
      </c>
      <c r="BW210" s="29" t="s">
        <v>12348</v>
      </c>
      <c r="BX210" s="94" t="s">
        <v>5300</v>
      </c>
      <c r="BY210" s="95" t="s">
        <v>12349</v>
      </c>
      <c r="BZ210" s="29" t="str">
        <f>IFERROR(__xludf.DUMMYFUNCTION("TEXTJOIN("", "", TRUE,
  IF(AND(AL210&gt;=9, AN210&gt;=8, AP210&gt;=7, AT210&gt;=8), ""Gold Standard"", """"),
  IF(OR(
      AV210&gt;=7.5,
      AND(AL210&gt;=7, AN210&gt;=7, AP210&gt;=6, AT210&gt;=8)
    ), ""BIFL Approved"", """"),
  IF(AN210&gt;=8.5, ""Repair Friendly"", """"),
 "&amp;" IF(OR(AP210=10, REGEXMATCH(AU210, ""Lifetime Guarantee"")), ""Lifetime Warranty"", """"),
  IF(AT210&gt;=8.5, ""Crowd Favorite"", """"),
  IF(AR210&gt;=8, ""Eco Hero"", """"),
  IF(AND(AV210&gt;=10, AL210&gt;=8, AT210&gt;=8), ""Legacy Product"", """")
)"),"BIFL Approved, Crowd Favorite")</f>
        <v>BIFL Approved, Crowd Favorite</v>
      </c>
      <c r="CA210" s="29" t="s">
        <v>209</v>
      </c>
      <c r="CB210" s="29" t="s">
        <v>210</v>
      </c>
      <c r="CC210" s="44" t="s">
        <v>12350</v>
      </c>
      <c r="CD210" s="29" t="s">
        <v>12351</v>
      </c>
      <c r="CE210" s="30">
        <v>278.0</v>
      </c>
      <c r="CF210" s="29" t="s">
        <v>12352</v>
      </c>
      <c r="CG210" s="31" t="s">
        <v>12353</v>
      </c>
      <c r="CH210" s="28"/>
      <c r="CI210" s="28"/>
      <c r="CJ210" s="28"/>
      <c r="CK210" s="28"/>
    </row>
    <row r="211" ht="27.0" customHeight="1">
      <c r="A211" s="90" t="s">
        <v>12354</v>
      </c>
      <c r="B211" s="91" t="s">
        <v>12355</v>
      </c>
      <c r="C211" s="92" t="s">
        <v>12356</v>
      </c>
      <c r="D211" s="74" t="s">
        <v>12357</v>
      </c>
      <c r="E211" s="21" t="s">
        <v>12358</v>
      </c>
      <c r="F211" s="22" t="s">
        <v>90</v>
      </c>
      <c r="G211" s="22" t="s">
        <v>10474</v>
      </c>
      <c r="H211" s="22" t="s">
        <v>92</v>
      </c>
      <c r="I211" s="28"/>
      <c r="J211" s="23"/>
      <c r="K211" s="20" t="s">
        <v>12359</v>
      </c>
      <c r="L211" s="25" t="s">
        <v>12360</v>
      </c>
      <c r="M211" s="28"/>
      <c r="N211" s="25" t="s">
        <v>12361</v>
      </c>
      <c r="O211" s="28"/>
      <c r="P211" s="25" t="s">
        <v>12362</v>
      </c>
      <c r="Q211" s="25" t="s">
        <v>12363</v>
      </c>
      <c r="R211" s="25" t="s">
        <v>12364</v>
      </c>
      <c r="S211" s="29" t="s">
        <v>12365</v>
      </c>
      <c r="T211" s="22">
        <v>65.0</v>
      </c>
      <c r="U211" s="28"/>
      <c r="V211" s="29">
        <v>4.7</v>
      </c>
      <c r="W211" s="30">
        <v>333.0</v>
      </c>
      <c r="X211" s="28"/>
      <c r="Y211" s="29" t="s">
        <v>12366</v>
      </c>
      <c r="Z211" s="30" t="b">
        <v>0</v>
      </c>
      <c r="AA211" s="29" t="s">
        <v>12367</v>
      </c>
      <c r="AB211" s="29" t="s">
        <v>12368</v>
      </c>
      <c r="AC211" s="29" t="s">
        <v>12369</v>
      </c>
      <c r="AD211" s="29" t="s">
        <v>12370</v>
      </c>
      <c r="AE211" s="29" t="s">
        <v>12371</v>
      </c>
      <c r="AF211" s="28"/>
      <c r="AG211" s="29" t="s">
        <v>12372</v>
      </c>
      <c r="AH211" s="29" t="s">
        <v>12373</v>
      </c>
      <c r="AI211" s="29" t="s">
        <v>12374</v>
      </c>
      <c r="AJ211" s="29" t="s">
        <v>12375</v>
      </c>
      <c r="AK211" s="31" t="s">
        <v>12376</v>
      </c>
      <c r="AL211" s="32">
        <v>7.5</v>
      </c>
      <c r="AM211" s="29" t="s">
        <v>12377</v>
      </c>
      <c r="AN211" s="32">
        <v>2.5</v>
      </c>
      <c r="AO211" s="29" t="s">
        <v>12378</v>
      </c>
      <c r="AP211" s="51">
        <v>8.5</v>
      </c>
      <c r="AQ211" s="29" t="s">
        <v>12379</v>
      </c>
      <c r="AR211" s="51">
        <v>5.0</v>
      </c>
      <c r="AS211" s="29" t="s">
        <v>12380</v>
      </c>
      <c r="AT211" s="51">
        <v>8.0</v>
      </c>
      <c r="AU211" s="29" t="s">
        <v>12381</v>
      </c>
      <c r="AV211" s="34">
        <f t="shared" si="1"/>
        <v>7</v>
      </c>
      <c r="AW211" s="43" t="s">
        <v>12382</v>
      </c>
      <c r="AX211" s="29" t="s">
        <v>12383</v>
      </c>
      <c r="AY211" s="29" t="s">
        <v>12384</v>
      </c>
      <c r="AZ211" s="29" t="s">
        <v>12385</v>
      </c>
      <c r="BA211" s="29" t="s">
        <v>12386</v>
      </c>
      <c r="BB211" s="29" t="s">
        <v>12387</v>
      </c>
      <c r="BC211" s="29" t="s">
        <v>12388</v>
      </c>
      <c r="BD211" s="29" t="s">
        <v>12389</v>
      </c>
      <c r="BE211" s="29" t="s">
        <v>12390</v>
      </c>
      <c r="BF211" s="29" t="s">
        <v>12391</v>
      </c>
      <c r="BG211" s="29" t="s">
        <v>12392</v>
      </c>
      <c r="BH211" s="29" t="s">
        <v>12393</v>
      </c>
      <c r="BI211" s="29" t="s">
        <v>12394</v>
      </c>
      <c r="BJ211" s="29" t="s">
        <v>12395</v>
      </c>
      <c r="BK211" s="29" t="s">
        <v>12396</v>
      </c>
      <c r="BL211" s="29" t="s">
        <v>12397</v>
      </c>
      <c r="BM211" s="29" t="s">
        <v>12398</v>
      </c>
      <c r="BN211" s="29" t="s">
        <v>12399</v>
      </c>
      <c r="BO211" s="29" t="s">
        <v>12400</v>
      </c>
      <c r="BP211" s="29" t="s">
        <v>12401</v>
      </c>
      <c r="BQ211" s="29" t="s">
        <v>12402</v>
      </c>
      <c r="BR211" s="29" t="s">
        <v>12403</v>
      </c>
      <c r="BS211" s="29" t="s">
        <v>12404</v>
      </c>
      <c r="BT211" s="29" t="s">
        <v>140</v>
      </c>
      <c r="BU211" s="29" t="s">
        <v>12405</v>
      </c>
      <c r="BV211" s="29" t="s">
        <v>4461</v>
      </c>
      <c r="BW211" s="29" t="s">
        <v>12406</v>
      </c>
      <c r="BX211" s="94" t="s">
        <v>791</v>
      </c>
      <c r="BY211" s="95" t="s">
        <v>12407</v>
      </c>
      <c r="BZ211" s="29" t="str">
        <f>IFERROR(__xludf.DUMMYFUNCTION("TEXTJOIN("", "", TRUE,
  IF(AND(AL211&gt;=9, AN211&gt;=8, AP211&gt;=7, AT211&gt;=8), ""Gold Standard"", """"),
  IF(OR(
      AV211&gt;=7.5,
      AND(AL211&gt;=7, AN211&gt;=7, AP211&gt;=6, AT211&gt;=8)
    ), ""BIFL Approved"", """"),
  IF(AN211&gt;=8.5, ""Repair Friendly"", """"),
 "&amp;" IF(OR(AP211=10, REGEXMATCH(AU211, ""Lifetime Guarantee"")), ""Lifetime Warranty"", """"),
  IF(AT211&gt;=8.5, ""Crowd Favorite"", """"),
  IF(AR211&gt;=8, ""Eco Hero"", """"),
  IF(AND(AV211&gt;=10, AL211&gt;=8, AT211&gt;=8), ""Legacy Product"", """")
)"),"")</f>
        <v/>
      </c>
      <c r="CA211" s="29" t="s">
        <v>209</v>
      </c>
      <c r="CB211" s="29" t="s">
        <v>210</v>
      </c>
      <c r="CC211" s="44" t="s">
        <v>12408</v>
      </c>
      <c r="CD211" s="29" t="s">
        <v>12409</v>
      </c>
      <c r="CE211" s="30">
        <v>333.0</v>
      </c>
      <c r="CF211" s="29" t="s">
        <v>12410</v>
      </c>
      <c r="CG211" s="31" t="s">
        <v>12411</v>
      </c>
      <c r="CH211" s="28"/>
      <c r="CI211" s="28"/>
      <c r="CJ211" s="28"/>
      <c r="CK211" s="28"/>
    </row>
    <row r="212" ht="25.5" customHeight="1">
      <c r="A212" s="90" t="s">
        <v>12412</v>
      </c>
      <c r="B212" s="91" t="s">
        <v>12413</v>
      </c>
      <c r="C212" s="92" t="s">
        <v>11661</v>
      </c>
      <c r="D212" s="74" t="s">
        <v>12414</v>
      </c>
      <c r="E212" s="21" t="s">
        <v>11663</v>
      </c>
      <c r="F212" s="22" t="s">
        <v>90</v>
      </c>
      <c r="G212" s="22" t="s">
        <v>10474</v>
      </c>
      <c r="H212" s="22" t="s">
        <v>92</v>
      </c>
      <c r="I212" s="28"/>
      <c r="J212" s="23"/>
      <c r="K212" s="20" t="s">
        <v>12415</v>
      </c>
      <c r="L212" s="25" t="s">
        <v>12416</v>
      </c>
      <c r="M212" s="25" t="s">
        <v>12417</v>
      </c>
      <c r="N212" s="25" t="s">
        <v>12418</v>
      </c>
      <c r="O212" s="28"/>
      <c r="P212" s="25" t="s">
        <v>12419</v>
      </c>
      <c r="Q212" s="25" t="s">
        <v>11668</v>
      </c>
      <c r="R212" s="25" t="s">
        <v>11669</v>
      </c>
      <c r="S212" s="29" t="s">
        <v>11670</v>
      </c>
      <c r="T212" s="41">
        <v>116.48</v>
      </c>
      <c r="U212" s="42">
        <v>129.0</v>
      </c>
      <c r="V212" s="29">
        <v>4.6</v>
      </c>
      <c r="W212" s="30">
        <v>5393.0</v>
      </c>
      <c r="X212" s="29" t="s">
        <v>991</v>
      </c>
      <c r="Y212" s="29" t="s">
        <v>165</v>
      </c>
      <c r="Z212" s="30" t="b">
        <v>0</v>
      </c>
      <c r="AA212" s="29" t="s">
        <v>11671</v>
      </c>
      <c r="AB212" s="29" t="s">
        <v>11672</v>
      </c>
      <c r="AC212" s="29" t="s">
        <v>11673</v>
      </c>
      <c r="AD212" s="28"/>
      <c r="AE212" s="29" t="s">
        <v>11674</v>
      </c>
      <c r="AF212" s="28"/>
      <c r="AG212" s="29" t="s">
        <v>11675</v>
      </c>
      <c r="AH212" s="29" t="s">
        <v>11676</v>
      </c>
      <c r="AI212" s="29" t="s">
        <v>11677</v>
      </c>
      <c r="AJ212" s="29" t="s">
        <v>11678</v>
      </c>
      <c r="AK212" s="31" t="s">
        <v>11679</v>
      </c>
      <c r="AL212" s="32">
        <v>5.0</v>
      </c>
      <c r="AM212" s="29" t="s">
        <v>12420</v>
      </c>
      <c r="AN212" s="32">
        <v>6.0</v>
      </c>
      <c r="AO212" s="29" t="s">
        <v>12421</v>
      </c>
      <c r="AP212" s="51">
        <v>5.0</v>
      </c>
      <c r="AQ212" s="29" t="s">
        <v>12422</v>
      </c>
      <c r="AR212" s="51">
        <v>5.0</v>
      </c>
      <c r="AS212" s="29" t="s">
        <v>12423</v>
      </c>
      <c r="AT212" s="51">
        <v>5.5</v>
      </c>
      <c r="AU212" s="29" t="s">
        <v>12424</v>
      </c>
      <c r="AV212" s="34">
        <f t="shared" si="1"/>
        <v>5.5</v>
      </c>
      <c r="AW212" s="43" t="s">
        <v>12425</v>
      </c>
      <c r="AX212" s="29" t="s">
        <v>12426</v>
      </c>
      <c r="AY212" s="29" t="s">
        <v>12427</v>
      </c>
      <c r="AZ212" s="29" t="s">
        <v>12428</v>
      </c>
      <c r="BA212" s="29" t="s">
        <v>12429</v>
      </c>
      <c r="BB212" s="29" t="s">
        <v>12430</v>
      </c>
      <c r="BC212" s="29" t="s">
        <v>12431</v>
      </c>
      <c r="BD212" s="29" t="s">
        <v>12432</v>
      </c>
      <c r="BE212" s="29" t="s">
        <v>12433</v>
      </c>
      <c r="BF212" s="29" t="s">
        <v>12434</v>
      </c>
      <c r="BG212" s="29" t="s">
        <v>12435</v>
      </c>
      <c r="BH212" s="29" t="s">
        <v>12436</v>
      </c>
      <c r="BI212" s="29" t="s">
        <v>12437</v>
      </c>
      <c r="BJ212" s="29" t="s">
        <v>12438</v>
      </c>
      <c r="BK212" s="29" t="s">
        <v>12439</v>
      </c>
      <c r="BL212" s="29" t="s">
        <v>12440</v>
      </c>
      <c r="BM212" s="29" t="s">
        <v>12441</v>
      </c>
      <c r="BN212" s="29" t="s">
        <v>12442</v>
      </c>
      <c r="BO212" s="29" t="s">
        <v>12443</v>
      </c>
      <c r="BP212" s="29" t="s">
        <v>12444</v>
      </c>
      <c r="BQ212" s="29" t="s">
        <v>12445</v>
      </c>
      <c r="BR212" s="29" t="s">
        <v>12446</v>
      </c>
      <c r="BS212" s="29" t="s">
        <v>12447</v>
      </c>
      <c r="BT212" s="29" t="s">
        <v>12448</v>
      </c>
      <c r="BU212" s="29" t="s">
        <v>12449</v>
      </c>
      <c r="BV212" s="29" t="s">
        <v>12450</v>
      </c>
      <c r="BW212" s="29" t="s">
        <v>12451</v>
      </c>
      <c r="BX212" s="94" t="s">
        <v>12452</v>
      </c>
      <c r="BY212" s="95" t="s">
        <v>12453</v>
      </c>
      <c r="BZ212" s="29" t="str">
        <f>IFERROR(__xludf.DUMMYFUNCTION("TEXTJOIN("", "", TRUE,
  IF(AND(AL212&gt;=9, AN212&gt;=8, AP212&gt;=7, AT212&gt;=8), ""Gold Standard"", """"),
  IF(OR(
      AV212&gt;=7.5,
      AND(AL212&gt;=7, AN212&gt;=7, AP212&gt;=6, AT212&gt;=8)
    ), ""BIFL Approved"", """"),
  IF(AN212&gt;=8.5, ""Repair Friendly"", """"),
 "&amp;" IF(OR(AP212=10, REGEXMATCH(AU212, ""Lifetime Guarantee"")), ""Lifetime Warranty"", """"),
  IF(AT212&gt;=8.5, ""Crowd Favorite"", """"),
  IF(AR212&gt;=8, ""Eco Hero"", """"),
  IF(AND(AV212&gt;=10, AL212&gt;=8, AT212&gt;=8), ""Legacy Product"", """")
)"),"")</f>
        <v/>
      </c>
      <c r="CA212" s="29" t="s">
        <v>614</v>
      </c>
      <c r="CB212" s="29" t="s">
        <v>615</v>
      </c>
      <c r="CC212" s="44" t="s">
        <v>12454</v>
      </c>
      <c r="CD212" s="29" t="s">
        <v>12455</v>
      </c>
      <c r="CE212" s="30">
        <v>5393.0</v>
      </c>
      <c r="CF212" s="29" t="s">
        <v>12456</v>
      </c>
      <c r="CG212" s="31" t="s">
        <v>12457</v>
      </c>
      <c r="CH212" s="28"/>
      <c r="CI212" s="28"/>
      <c r="CJ212" s="28"/>
      <c r="CK212" s="28"/>
    </row>
    <row r="213" ht="25.5" customHeight="1">
      <c r="A213" s="90" t="s">
        <v>12458</v>
      </c>
      <c r="B213" s="91" t="s">
        <v>12459</v>
      </c>
      <c r="C213" s="92" t="s">
        <v>12460</v>
      </c>
      <c r="D213" s="74" t="s">
        <v>12461</v>
      </c>
      <c r="E213" s="21" t="s">
        <v>12462</v>
      </c>
      <c r="F213" s="22" t="s">
        <v>90</v>
      </c>
      <c r="G213" s="22" t="s">
        <v>10474</v>
      </c>
      <c r="H213" s="22" t="s">
        <v>92</v>
      </c>
      <c r="I213" s="28"/>
      <c r="J213" s="23"/>
      <c r="K213" s="20" t="s">
        <v>12463</v>
      </c>
      <c r="L213" s="25" t="s">
        <v>12464</v>
      </c>
      <c r="M213" s="25" t="s">
        <v>12465</v>
      </c>
      <c r="N213" s="25" t="s">
        <v>12466</v>
      </c>
      <c r="O213" s="28"/>
      <c r="P213" s="25" t="s">
        <v>12467</v>
      </c>
      <c r="Q213" s="25" t="s">
        <v>12468</v>
      </c>
      <c r="R213" s="25" t="s">
        <v>12469</v>
      </c>
      <c r="S213" s="25" t="s">
        <v>12469</v>
      </c>
      <c r="T213" s="41">
        <v>288.18</v>
      </c>
      <c r="U213" s="28"/>
      <c r="V213" s="29">
        <v>4.0</v>
      </c>
      <c r="W213" s="30">
        <v>798.0</v>
      </c>
      <c r="X213" s="28"/>
      <c r="Y213" s="29" t="s">
        <v>12470</v>
      </c>
      <c r="Z213" s="30" t="b">
        <v>0</v>
      </c>
      <c r="AA213" s="29" t="s">
        <v>1167</v>
      </c>
      <c r="AB213" s="29" t="s">
        <v>12471</v>
      </c>
      <c r="AC213" s="29" t="s">
        <v>12472</v>
      </c>
      <c r="AD213" s="29" t="s">
        <v>292</v>
      </c>
      <c r="AE213" s="29" t="s">
        <v>12473</v>
      </c>
      <c r="AF213" s="28"/>
      <c r="AG213" s="29" t="s">
        <v>12474</v>
      </c>
      <c r="AH213" s="29" t="s">
        <v>12475</v>
      </c>
      <c r="AI213" s="29" t="s">
        <v>12476</v>
      </c>
      <c r="AJ213" s="29" t="s">
        <v>12477</v>
      </c>
      <c r="AK213" s="31" t="s">
        <v>12478</v>
      </c>
      <c r="AL213" s="32">
        <v>6.5</v>
      </c>
      <c r="AM213" s="29" t="s">
        <v>12479</v>
      </c>
      <c r="AN213" s="32">
        <v>7.0</v>
      </c>
      <c r="AO213" s="29" t="s">
        <v>12480</v>
      </c>
      <c r="AP213" s="51">
        <v>5.0</v>
      </c>
      <c r="AQ213" s="29" t="s">
        <v>12481</v>
      </c>
      <c r="AR213" s="51">
        <v>4.5</v>
      </c>
      <c r="AS213" s="29" t="s">
        <v>12482</v>
      </c>
      <c r="AT213" s="51">
        <v>6.0</v>
      </c>
      <c r="AU213" s="29" t="s">
        <v>12483</v>
      </c>
      <c r="AV213" s="34">
        <f t="shared" si="1"/>
        <v>6</v>
      </c>
      <c r="AW213" s="43" t="s">
        <v>12484</v>
      </c>
      <c r="AX213" s="29" t="s">
        <v>12485</v>
      </c>
      <c r="AY213" s="29" t="s">
        <v>12486</v>
      </c>
      <c r="AZ213" s="29" t="s">
        <v>12487</v>
      </c>
      <c r="BA213" s="29" t="s">
        <v>12488</v>
      </c>
      <c r="BB213" s="29" t="s">
        <v>12489</v>
      </c>
      <c r="BC213" s="29" t="s">
        <v>12490</v>
      </c>
      <c r="BD213" s="29" t="s">
        <v>12491</v>
      </c>
      <c r="BE213" s="29" t="s">
        <v>12492</v>
      </c>
      <c r="BF213" s="29" t="s">
        <v>12493</v>
      </c>
      <c r="BG213" s="29" t="s">
        <v>12494</v>
      </c>
      <c r="BH213" s="29" t="s">
        <v>12495</v>
      </c>
      <c r="BI213" s="29" t="s">
        <v>12496</v>
      </c>
      <c r="BJ213" s="29" t="s">
        <v>12497</v>
      </c>
      <c r="BK213" s="29" t="s">
        <v>12498</v>
      </c>
      <c r="BL213" s="29" t="s">
        <v>12499</v>
      </c>
      <c r="BM213" s="29" t="s">
        <v>12500</v>
      </c>
      <c r="BN213" s="29" t="s">
        <v>12501</v>
      </c>
      <c r="BO213" s="29" t="s">
        <v>12502</v>
      </c>
      <c r="BP213" s="29" t="s">
        <v>3227</v>
      </c>
      <c r="BQ213" s="29" t="s">
        <v>12503</v>
      </c>
      <c r="BR213" s="29" t="s">
        <v>12504</v>
      </c>
      <c r="BS213" s="29" t="s">
        <v>12505</v>
      </c>
      <c r="BT213" s="29" t="s">
        <v>12506</v>
      </c>
      <c r="BU213" s="29" t="s">
        <v>12507</v>
      </c>
      <c r="BV213" s="29" t="s">
        <v>12508</v>
      </c>
      <c r="BW213" s="29" t="s">
        <v>12509</v>
      </c>
      <c r="BX213" s="94" t="s">
        <v>331</v>
      </c>
      <c r="BY213" s="95" t="s">
        <v>12510</v>
      </c>
      <c r="BZ213" s="29" t="str">
        <f>IFERROR(__xludf.DUMMYFUNCTION("TEXTJOIN("", "", TRUE,
  IF(AND(AL213&gt;=9, AN213&gt;=8, AP213&gt;=7, AT213&gt;=8), ""Gold Standard"", """"),
  IF(OR(
      AV213&gt;=7.5,
      AND(AL213&gt;=7, AN213&gt;=7, AP213&gt;=6, AT213&gt;=8)
    ), ""BIFL Approved"", """"),
  IF(AN213&gt;=8.5, ""Repair Friendly"", """"),
 "&amp;" IF(OR(AP213=10, REGEXMATCH(AU213, ""Lifetime Guarantee"")), ""Lifetime Warranty"", """"),
  IF(AT213&gt;=8.5, ""Crowd Favorite"", """"),
  IF(AR213&gt;=8, ""Eco Hero"", """"),
  IF(AND(AV213&gt;=10, AL213&gt;=8, AT213&gt;=8), ""Legacy Product"", """")
)"),"")</f>
        <v/>
      </c>
      <c r="CA213" s="29" t="s">
        <v>209</v>
      </c>
      <c r="CB213" s="29" t="s">
        <v>210</v>
      </c>
      <c r="CC213" s="44" t="s">
        <v>12511</v>
      </c>
      <c r="CD213" s="29" t="s">
        <v>12512</v>
      </c>
      <c r="CE213" s="30">
        <v>798.0</v>
      </c>
      <c r="CF213" s="29" t="s">
        <v>12513</v>
      </c>
      <c r="CG213" s="31" t="s">
        <v>12514</v>
      </c>
      <c r="CH213" s="28"/>
      <c r="CI213" s="28"/>
      <c r="CJ213" s="28"/>
      <c r="CK213" s="28"/>
    </row>
    <row r="214" ht="27.0" customHeight="1">
      <c r="A214" s="90" t="s">
        <v>3180</v>
      </c>
      <c r="B214" s="91" t="s">
        <v>12515</v>
      </c>
      <c r="C214" s="92" t="s">
        <v>12516</v>
      </c>
      <c r="D214" s="74" t="s">
        <v>12517</v>
      </c>
      <c r="E214" s="21" t="s">
        <v>12518</v>
      </c>
      <c r="F214" s="22" t="s">
        <v>90</v>
      </c>
      <c r="G214" s="22" t="s">
        <v>10474</v>
      </c>
      <c r="H214" s="22" t="s">
        <v>92</v>
      </c>
      <c r="I214" s="28"/>
      <c r="J214" s="23"/>
      <c r="K214" s="20" t="s">
        <v>12519</v>
      </c>
      <c r="L214" s="25" t="s">
        <v>12520</v>
      </c>
      <c r="M214" s="25" t="s">
        <v>12521</v>
      </c>
      <c r="N214" s="25" t="s">
        <v>12522</v>
      </c>
      <c r="O214" s="28"/>
      <c r="P214" s="25" t="s">
        <v>12523</v>
      </c>
      <c r="Q214" s="25" t="s">
        <v>12524</v>
      </c>
      <c r="R214" s="25" t="s">
        <v>12525</v>
      </c>
      <c r="S214" s="29" t="s">
        <v>12526</v>
      </c>
      <c r="T214" s="41">
        <v>99.99</v>
      </c>
      <c r="U214" s="42">
        <v>99.99</v>
      </c>
      <c r="V214" s="29">
        <v>4.3</v>
      </c>
      <c r="W214" s="30">
        <v>10863.0</v>
      </c>
      <c r="X214" s="29" t="s">
        <v>1588</v>
      </c>
      <c r="Y214" s="29" t="s">
        <v>165</v>
      </c>
      <c r="Z214" s="30" t="b">
        <v>0</v>
      </c>
      <c r="AA214" s="29" t="s">
        <v>3194</v>
      </c>
      <c r="AB214" s="29" t="s">
        <v>12527</v>
      </c>
      <c r="AC214" s="29" t="s">
        <v>12528</v>
      </c>
      <c r="AD214" s="28"/>
      <c r="AE214" s="29" t="s">
        <v>12529</v>
      </c>
      <c r="AF214" s="28"/>
      <c r="AG214" s="29" t="s">
        <v>12530</v>
      </c>
      <c r="AH214" s="29" t="s">
        <v>12531</v>
      </c>
      <c r="AI214" s="29" t="s">
        <v>12532</v>
      </c>
      <c r="AJ214" s="29" t="s">
        <v>12533</v>
      </c>
      <c r="AK214" s="31" t="s">
        <v>12534</v>
      </c>
      <c r="AL214" s="32">
        <v>5.5</v>
      </c>
      <c r="AM214" s="29" t="s">
        <v>12535</v>
      </c>
      <c r="AN214" s="32">
        <v>3.5</v>
      </c>
      <c r="AO214" s="29" t="s">
        <v>12536</v>
      </c>
      <c r="AP214" s="51">
        <v>4.5</v>
      </c>
      <c r="AQ214" s="29" t="s">
        <v>12537</v>
      </c>
      <c r="AR214" s="51">
        <v>5.0</v>
      </c>
      <c r="AS214" s="29" t="s">
        <v>12538</v>
      </c>
      <c r="AT214" s="51">
        <v>6.0</v>
      </c>
      <c r="AU214" s="29" t="s">
        <v>12539</v>
      </c>
      <c r="AV214" s="34">
        <f t="shared" si="1"/>
        <v>5</v>
      </c>
      <c r="AW214" s="43" t="s">
        <v>12540</v>
      </c>
      <c r="AX214" s="29" t="s">
        <v>12541</v>
      </c>
      <c r="AY214" s="29" t="s">
        <v>12542</v>
      </c>
      <c r="AZ214" s="29" t="s">
        <v>12543</v>
      </c>
      <c r="BA214" s="29" t="s">
        <v>12544</v>
      </c>
      <c r="BB214" s="29" t="s">
        <v>12545</v>
      </c>
      <c r="BC214" s="29" t="s">
        <v>12546</v>
      </c>
      <c r="BD214" s="29" t="s">
        <v>12547</v>
      </c>
      <c r="BE214" s="29" t="s">
        <v>12548</v>
      </c>
      <c r="BF214" s="29" t="s">
        <v>12549</v>
      </c>
      <c r="BG214" s="29" t="s">
        <v>12550</v>
      </c>
      <c r="BH214" s="29" t="s">
        <v>12551</v>
      </c>
      <c r="BI214" s="29" t="s">
        <v>12552</v>
      </c>
      <c r="BJ214" s="29" t="s">
        <v>12553</v>
      </c>
      <c r="BK214" s="29" t="s">
        <v>12554</v>
      </c>
      <c r="BL214" s="29" t="s">
        <v>12555</v>
      </c>
      <c r="BM214" s="29" t="s">
        <v>12556</v>
      </c>
      <c r="BN214" s="29" t="s">
        <v>12557</v>
      </c>
      <c r="BO214" s="29" t="s">
        <v>12558</v>
      </c>
      <c r="BP214" s="29" t="s">
        <v>12559</v>
      </c>
      <c r="BQ214" s="29" t="s">
        <v>12560</v>
      </c>
      <c r="BR214" s="29" t="s">
        <v>12561</v>
      </c>
      <c r="BS214" s="29" t="s">
        <v>12562</v>
      </c>
      <c r="BT214" s="29" t="s">
        <v>12563</v>
      </c>
      <c r="BU214" s="29" t="s">
        <v>12564</v>
      </c>
      <c r="BV214" s="29" t="s">
        <v>12565</v>
      </c>
      <c r="BW214" s="29" t="s">
        <v>12566</v>
      </c>
      <c r="BX214" s="94" t="s">
        <v>2167</v>
      </c>
      <c r="BY214" s="95" t="s">
        <v>12567</v>
      </c>
      <c r="BZ214" s="29" t="str">
        <f>IFERROR(__xludf.DUMMYFUNCTION("TEXTJOIN("", "", TRUE,
  IF(AND(AL214&gt;=9, AN214&gt;=8, AP214&gt;=7, AT214&gt;=8), ""Gold Standard"", """"),
  IF(OR(
      AV214&gt;=7.5,
      AND(AL214&gt;=7, AN214&gt;=7, AP214&gt;=6, AT214&gt;=8)
    ), ""BIFL Approved"", """"),
  IF(AN214&gt;=8.5, ""Repair Friendly"", """"),
 "&amp;" IF(OR(AP214=10, REGEXMATCH(AU214, ""Lifetime Guarantee"")), ""Lifetime Warranty"", """"),
  IF(AT214&gt;=8.5, ""Crowd Favorite"", """"),
  IF(AR214&gt;=8, ""Eco Hero"", """"),
  IF(AND(AV214&gt;=10, AL214&gt;=8, AT214&gt;=8), ""Legacy Product"", """")
)"),"")</f>
        <v/>
      </c>
      <c r="CA214" s="29" t="s">
        <v>209</v>
      </c>
      <c r="CB214" s="29" t="s">
        <v>2290</v>
      </c>
      <c r="CC214" s="44" t="s">
        <v>12568</v>
      </c>
      <c r="CD214" s="29" t="s">
        <v>12569</v>
      </c>
      <c r="CE214" s="30">
        <v>10863.0</v>
      </c>
      <c r="CF214" s="29" t="s">
        <v>12570</v>
      </c>
      <c r="CG214" s="31" t="s">
        <v>12571</v>
      </c>
      <c r="CH214" s="28"/>
      <c r="CI214" s="28"/>
      <c r="CJ214" s="28"/>
      <c r="CK214" s="28"/>
    </row>
    <row r="215" ht="27.0" customHeight="1">
      <c r="A215" s="90" t="s">
        <v>12572</v>
      </c>
      <c r="B215" s="91" t="s">
        <v>12573</v>
      </c>
      <c r="C215" s="92" t="s">
        <v>12574</v>
      </c>
      <c r="D215" s="74" t="s">
        <v>12575</v>
      </c>
      <c r="E215" s="21" t="s">
        <v>12576</v>
      </c>
      <c r="F215" s="22" t="s">
        <v>90</v>
      </c>
      <c r="G215" s="22" t="s">
        <v>10474</v>
      </c>
      <c r="H215" s="22" t="s">
        <v>92</v>
      </c>
      <c r="I215" s="28"/>
      <c r="J215" s="23"/>
      <c r="K215" s="20" t="s">
        <v>12577</v>
      </c>
      <c r="L215" s="25" t="s">
        <v>12578</v>
      </c>
      <c r="M215" s="25" t="s">
        <v>12579</v>
      </c>
      <c r="N215" s="25" t="s">
        <v>12580</v>
      </c>
      <c r="O215" s="28"/>
      <c r="P215" s="25" t="s">
        <v>12581</v>
      </c>
      <c r="Q215" s="25" t="s">
        <v>12582</v>
      </c>
      <c r="R215" s="25" t="s">
        <v>12583</v>
      </c>
      <c r="S215" s="29" t="s">
        <v>12584</v>
      </c>
      <c r="T215" s="41">
        <v>168.98</v>
      </c>
      <c r="U215" s="42">
        <v>197.0</v>
      </c>
      <c r="V215" s="29">
        <v>4.6</v>
      </c>
      <c r="W215" s="30">
        <v>10691.0</v>
      </c>
      <c r="X215" s="29" t="s">
        <v>1406</v>
      </c>
      <c r="Y215" s="29" t="s">
        <v>165</v>
      </c>
      <c r="Z215" s="30" t="b">
        <v>1</v>
      </c>
      <c r="AA215" s="29" t="s">
        <v>2666</v>
      </c>
      <c r="AB215" s="29" t="s">
        <v>12585</v>
      </c>
      <c r="AC215" s="29" t="s">
        <v>12586</v>
      </c>
      <c r="AD215" s="29" t="s">
        <v>2669</v>
      </c>
      <c r="AE215" s="29" t="s">
        <v>12587</v>
      </c>
      <c r="AF215" s="28"/>
      <c r="AG215" s="29" t="s">
        <v>12588</v>
      </c>
      <c r="AH215" s="29" t="s">
        <v>12589</v>
      </c>
      <c r="AI215" s="29" t="s">
        <v>12590</v>
      </c>
      <c r="AJ215" s="29" t="s">
        <v>12591</v>
      </c>
      <c r="AK215" s="31" t="s">
        <v>12592</v>
      </c>
      <c r="AL215" s="32">
        <v>8.5</v>
      </c>
      <c r="AM215" s="29" t="s">
        <v>12593</v>
      </c>
      <c r="AN215" s="32">
        <v>7.5</v>
      </c>
      <c r="AO215" s="29" t="s">
        <v>12594</v>
      </c>
      <c r="AP215" s="51">
        <v>6.5</v>
      </c>
      <c r="AQ215" s="29" t="s">
        <v>12595</v>
      </c>
      <c r="AR215" s="51">
        <v>5.0</v>
      </c>
      <c r="AS215" s="29" t="s">
        <v>12596</v>
      </c>
      <c r="AT215" s="51">
        <v>8.5</v>
      </c>
      <c r="AU215" s="29" t="s">
        <v>12597</v>
      </c>
      <c r="AV215" s="34">
        <f t="shared" si="1"/>
        <v>8</v>
      </c>
      <c r="AW215" s="43" t="s">
        <v>12598</v>
      </c>
      <c r="AX215" s="29" t="s">
        <v>12599</v>
      </c>
      <c r="AY215" s="29" t="s">
        <v>12600</v>
      </c>
      <c r="AZ215" s="29" t="s">
        <v>12601</v>
      </c>
      <c r="BA215" s="29" t="s">
        <v>12602</v>
      </c>
      <c r="BB215" s="29" t="s">
        <v>12603</v>
      </c>
      <c r="BC215" s="29" t="s">
        <v>12604</v>
      </c>
      <c r="BD215" s="29" t="s">
        <v>12605</v>
      </c>
      <c r="BE215" s="29" t="s">
        <v>12606</v>
      </c>
      <c r="BF215" s="29" t="s">
        <v>12607</v>
      </c>
      <c r="BG215" s="29" t="s">
        <v>12608</v>
      </c>
      <c r="BH215" s="29" t="s">
        <v>12609</v>
      </c>
      <c r="BI215" s="29" t="s">
        <v>12610</v>
      </c>
      <c r="BJ215" s="29" t="s">
        <v>12611</v>
      </c>
      <c r="BK215" s="29" t="s">
        <v>12612</v>
      </c>
      <c r="BL215" s="29" t="s">
        <v>12613</v>
      </c>
      <c r="BM215" s="29" t="s">
        <v>12614</v>
      </c>
      <c r="BN215" s="29" t="s">
        <v>12615</v>
      </c>
      <c r="BO215" s="29" t="s">
        <v>12616</v>
      </c>
      <c r="BP215" s="29" t="s">
        <v>12617</v>
      </c>
      <c r="BQ215" s="29" t="s">
        <v>12618</v>
      </c>
      <c r="BR215" s="29" t="s">
        <v>9653</v>
      </c>
      <c r="BS215" s="29" t="s">
        <v>12619</v>
      </c>
      <c r="BT215" s="29" t="s">
        <v>12620</v>
      </c>
      <c r="BU215" s="29" t="s">
        <v>9310</v>
      </c>
      <c r="BV215" s="29" t="s">
        <v>12621</v>
      </c>
      <c r="BW215" s="29" t="s">
        <v>12622</v>
      </c>
      <c r="BX215" s="94" t="s">
        <v>12623</v>
      </c>
      <c r="BY215" s="95" t="s">
        <v>12624</v>
      </c>
      <c r="BZ215" s="29" t="str">
        <f>IFERROR(__xludf.DUMMYFUNCTION("TEXTJOIN("", "", TRUE,
  IF(AND(AL215&gt;=9, AN215&gt;=8, AP215&gt;=7, AT215&gt;=8), ""Gold Standard"", """"),
  IF(OR(
      AV215&gt;=7.5,
      AND(AL215&gt;=7, AN215&gt;=7, AP215&gt;=6, AT215&gt;=8)
    ), ""BIFL Approved"", """"),
  IF(AN215&gt;=8.5, ""Repair Friendly"", """"),
 "&amp;" IF(OR(AP215=10, REGEXMATCH(AU215, ""Lifetime Guarantee"")), ""Lifetime Warranty"", """"),
  IF(AT215&gt;=8.5, ""Crowd Favorite"", """"),
  IF(AR215&gt;=8, ""Eco Hero"", """"),
  IF(AND(AV215&gt;=10, AL215&gt;=8, AT215&gt;=8), ""Legacy Product"", """")
)"),"BIFL Approved, Crowd Favorite")</f>
        <v>BIFL Approved, Crowd Favorite</v>
      </c>
      <c r="CA215" s="29" t="s">
        <v>209</v>
      </c>
      <c r="CB215" s="29" t="s">
        <v>2290</v>
      </c>
      <c r="CC215" s="44" t="s">
        <v>12625</v>
      </c>
      <c r="CD215" s="29" t="s">
        <v>12626</v>
      </c>
      <c r="CE215" s="30">
        <v>10691.0</v>
      </c>
      <c r="CF215" s="29" t="s">
        <v>12627</v>
      </c>
      <c r="CG215" s="31" t="s">
        <v>12628</v>
      </c>
      <c r="CH215" s="28"/>
      <c r="CI215" s="28"/>
      <c r="CJ215" s="28"/>
      <c r="CK215" s="28"/>
    </row>
    <row r="216" ht="27.0" customHeight="1">
      <c r="A216" s="90" t="s">
        <v>11659</v>
      </c>
      <c r="B216" s="91" t="s">
        <v>12629</v>
      </c>
      <c r="C216" s="92" t="s">
        <v>12630</v>
      </c>
      <c r="D216" s="74" t="s">
        <v>12631</v>
      </c>
      <c r="E216" s="21" t="s">
        <v>12632</v>
      </c>
      <c r="F216" s="22" t="s">
        <v>90</v>
      </c>
      <c r="G216" s="22" t="s">
        <v>10474</v>
      </c>
      <c r="H216" s="22" t="s">
        <v>92</v>
      </c>
      <c r="I216" s="28"/>
      <c r="J216" s="23"/>
      <c r="K216" s="20" t="s">
        <v>12633</v>
      </c>
      <c r="L216" s="25" t="s">
        <v>12634</v>
      </c>
      <c r="M216" s="28"/>
      <c r="N216" s="25" t="s">
        <v>12635</v>
      </c>
      <c r="O216" s="28"/>
      <c r="P216" s="25" t="s">
        <v>12636</v>
      </c>
      <c r="Q216" s="25" t="s">
        <v>12637</v>
      </c>
      <c r="R216" s="25" t="s">
        <v>12638</v>
      </c>
      <c r="S216" s="29" t="s">
        <v>12639</v>
      </c>
      <c r="T216" s="41">
        <v>180.0</v>
      </c>
      <c r="U216" s="42">
        <v>199.0</v>
      </c>
      <c r="V216" s="29">
        <v>4.8</v>
      </c>
      <c r="W216" s="30">
        <v>905.0</v>
      </c>
      <c r="X216" s="29" t="s">
        <v>1945</v>
      </c>
      <c r="Y216" s="29" t="s">
        <v>165</v>
      </c>
      <c r="Z216" s="30" t="b">
        <v>0</v>
      </c>
      <c r="AA216" s="29" t="s">
        <v>12640</v>
      </c>
      <c r="AB216" s="29" t="s">
        <v>12641</v>
      </c>
      <c r="AC216" s="28"/>
      <c r="AD216" s="29" t="s">
        <v>12642</v>
      </c>
      <c r="AE216" s="29" t="s">
        <v>12643</v>
      </c>
      <c r="AF216" s="28"/>
      <c r="AG216" s="29" t="s">
        <v>12644</v>
      </c>
      <c r="AH216" s="29" t="s">
        <v>12645</v>
      </c>
      <c r="AI216" s="29" t="s">
        <v>12646</v>
      </c>
      <c r="AJ216" s="29" t="s">
        <v>12647</v>
      </c>
      <c r="AK216" s="31" t="s">
        <v>12648</v>
      </c>
      <c r="AL216" s="32">
        <v>8.0</v>
      </c>
      <c r="AM216" s="29" t="s">
        <v>12649</v>
      </c>
      <c r="AN216" s="32">
        <v>7.0</v>
      </c>
      <c r="AO216" s="29" t="s">
        <v>12650</v>
      </c>
      <c r="AP216" s="51">
        <v>9.0</v>
      </c>
      <c r="AQ216" s="29" t="s">
        <v>12651</v>
      </c>
      <c r="AR216" s="51">
        <v>5.0</v>
      </c>
      <c r="AS216" s="29" t="s">
        <v>12652</v>
      </c>
      <c r="AT216" s="51">
        <v>8.5</v>
      </c>
      <c r="AU216" s="29" t="s">
        <v>12653</v>
      </c>
      <c r="AV216" s="34">
        <f t="shared" si="1"/>
        <v>8</v>
      </c>
      <c r="AW216" s="43" t="s">
        <v>12654</v>
      </c>
      <c r="AX216" s="29" t="s">
        <v>12655</v>
      </c>
      <c r="AY216" s="29" t="s">
        <v>12656</v>
      </c>
      <c r="AZ216" s="29" t="s">
        <v>12657</v>
      </c>
      <c r="BA216" s="29" t="s">
        <v>12658</v>
      </c>
      <c r="BB216" s="29" t="s">
        <v>12659</v>
      </c>
      <c r="BC216" s="29" t="s">
        <v>12660</v>
      </c>
      <c r="BD216" s="29" t="s">
        <v>12661</v>
      </c>
      <c r="BE216" s="29" t="s">
        <v>12662</v>
      </c>
      <c r="BF216" s="29" t="s">
        <v>12663</v>
      </c>
      <c r="BG216" s="29" t="s">
        <v>12664</v>
      </c>
      <c r="BH216" s="29" t="s">
        <v>12665</v>
      </c>
      <c r="BI216" s="29" t="s">
        <v>12666</v>
      </c>
      <c r="BJ216" s="29" t="s">
        <v>12667</v>
      </c>
      <c r="BK216" s="29" t="s">
        <v>12668</v>
      </c>
      <c r="BL216" s="29" t="s">
        <v>12669</v>
      </c>
      <c r="BM216" s="29" t="s">
        <v>12670</v>
      </c>
      <c r="BN216" s="29" t="s">
        <v>12671</v>
      </c>
      <c r="BO216" s="29" t="s">
        <v>12672</v>
      </c>
      <c r="BP216" s="29" t="s">
        <v>12673</v>
      </c>
      <c r="BQ216" s="29" t="s">
        <v>12674</v>
      </c>
      <c r="BR216" s="29" t="s">
        <v>12675</v>
      </c>
      <c r="BS216" s="29" t="s">
        <v>12676</v>
      </c>
      <c r="BT216" s="29" t="s">
        <v>12677</v>
      </c>
      <c r="BU216" s="29" t="s">
        <v>12678</v>
      </c>
      <c r="BV216" s="29" t="s">
        <v>12679</v>
      </c>
      <c r="BW216" s="29" t="s">
        <v>12680</v>
      </c>
      <c r="BX216" s="94" t="s">
        <v>331</v>
      </c>
      <c r="BY216" s="95" t="s">
        <v>12681</v>
      </c>
      <c r="BZ216" s="29" t="str">
        <f>IFERROR(__xludf.DUMMYFUNCTION("TEXTJOIN("", "", TRUE,
  IF(AND(AL216&gt;=9, AN216&gt;=8, AP216&gt;=7, AT216&gt;=8), ""Gold Standard"", """"),
  IF(OR(
      AV216&gt;=7.5,
      AND(AL216&gt;=7, AN216&gt;=7, AP216&gt;=6, AT216&gt;=8)
    ), ""BIFL Approved"", """"),
  IF(AN216&gt;=8.5, ""Repair Friendly"", """"),
 "&amp;" IF(OR(AP216=10, REGEXMATCH(AU216, ""Lifetime Guarantee"")), ""Lifetime Warranty"", """"),
  IF(AT216&gt;=8.5, ""Crowd Favorite"", """"),
  IF(AR216&gt;=8, ""Eco Hero"", """"),
  IF(AND(AV216&gt;=10, AL216&gt;=8, AT216&gt;=8), ""Legacy Product"", """")
)"),"BIFL Approved, Crowd Favorite")</f>
        <v>BIFL Approved, Crowd Favorite</v>
      </c>
      <c r="CA216" s="29" t="s">
        <v>614</v>
      </c>
      <c r="CB216" s="29" t="s">
        <v>615</v>
      </c>
      <c r="CC216" s="44" t="s">
        <v>12682</v>
      </c>
      <c r="CD216" s="29" t="s">
        <v>12683</v>
      </c>
      <c r="CE216" s="30">
        <v>905.0</v>
      </c>
      <c r="CF216" s="29" t="s">
        <v>12684</v>
      </c>
      <c r="CG216" s="31" t="s">
        <v>12685</v>
      </c>
      <c r="CH216" s="28"/>
      <c r="CI216" s="28"/>
      <c r="CJ216" s="28"/>
      <c r="CK216" s="28"/>
    </row>
    <row r="217" ht="27.0" customHeight="1">
      <c r="A217" s="90" t="s">
        <v>12686</v>
      </c>
      <c r="B217" s="91" t="s">
        <v>12687</v>
      </c>
      <c r="C217" s="92" t="s">
        <v>12688</v>
      </c>
      <c r="D217" s="74" t="s">
        <v>12689</v>
      </c>
      <c r="E217" s="21" t="s">
        <v>12690</v>
      </c>
      <c r="F217" s="22" t="s">
        <v>90</v>
      </c>
      <c r="G217" s="22" t="s">
        <v>10474</v>
      </c>
      <c r="H217" s="22" t="s">
        <v>92</v>
      </c>
      <c r="I217" s="28"/>
      <c r="J217" s="23"/>
      <c r="K217" s="20" t="s">
        <v>12691</v>
      </c>
      <c r="L217" s="25" t="s">
        <v>12692</v>
      </c>
      <c r="M217" s="25" t="s">
        <v>12693</v>
      </c>
      <c r="N217" s="25" t="s">
        <v>12694</v>
      </c>
      <c r="O217" s="28"/>
      <c r="P217" s="25" t="s">
        <v>12695</v>
      </c>
      <c r="Q217" s="25" t="s">
        <v>12696</v>
      </c>
      <c r="R217" s="25" t="s">
        <v>12697</v>
      </c>
      <c r="S217" s="29" t="s">
        <v>12698</v>
      </c>
      <c r="T217" s="27">
        <v>250.0</v>
      </c>
      <c r="U217" s="28"/>
      <c r="V217" s="29">
        <v>4.6</v>
      </c>
      <c r="W217" s="30">
        <v>1098.0</v>
      </c>
      <c r="X217" s="28"/>
      <c r="Y217" s="28"/>
      <c r="Z217" s="30" t="b">
        <v>0</v>
      </c>
      <c r="AA217" s="29" t="s">
        <v>12699</v>
      </c>
      <c r="AB217" s="29" t="s">
        <v>12700</v>
      </c>
      <c r="AC217" s="28"/>
      <c r="AD217" s="28"/>
      <c r="AE217" s="29" t="s">
        <v>12701</v>
      </c>
      <c r="AF217" s="28"/>
      <c r="AG217" s="29" t="s">
        <v>12702</v>
      </c>
      <c r="AH217" s="29" t="s">
        <v>12703</v>
      </c>
      <c r="AI217" s="29" t="s">
        <v>12704</v>
      </c>
      <c r="AJ217" s="29" t="s">
        <v>12705</v>
      </c>
      <c r="AK217" s="31" t="s">
        <v>12706</v>
      </c>
      <c r="AL217" s="32">
        <v>9.0</v>
      </c>
      <c r="AM217" s="29" t="s">
        <v>12707</v>
      </c>
      <c r="AN217" s="32">
        <v>6.5</v>
      </c>
      <c r="AO217" s="29" t="s">
        <v>12708</v>
      </c>
      <c r="AP217" s="51">
        <v>5.5</v>
      </c>
      <c r="AQ217" s="29" t="s">
        <v>12709</v>
      </c>
      <c r="AR217" s="51">
        <v>5.0</v>
      </c>
      <c r="AS217" s="29" t="s">
        <v>12710</v>
      </c>
      <c r="AT217" s="51">
        <v>8.5</v>
      </c>
      <c r="AU217" s="29" t="s">
        <v>12711</v>
      </c>
      <c r="AV217" s="34">
        <f t="shared" si="1"/>
        <v>7.5</v>
      </c>
      <c r="AW217" s="43" t="s">
        <v>12712</v>
      </c>
      <c r="AX217" s="29" t="s">
        <v>12713</v>
      </c>
      <c r="AY217" s="29" t="s">
        <v>12714</v>
      </c>
      <c r="AZ217" s="29" t="s">
        <v>12715</v>
      </c>
      <c r="BA217" s="29" t="s">
        <v>12716</v>
      </c>
      <c r="BB217" s="29" t="s">
        <v>12717</v>
      </c>
      <c r="BC217" s="29" t="s">
        <v>12718</v>
      </c>
      <c r="BD217" s="29" t="s">
        <v>12719</v>
      </c>
      <c r="BE217" s="29" t="s">
        <v>12720</v>
      </c>
      <c r="BF217" s="29" t="s">
        <v>12721</v>
      </c>
      <c r="BG217" s="29" t="s">
        <v>12722</v>
      </c>
      <c r="BH217" s="29" t="s">
        <v>12723</v>
      </c>
      <c r="BI217" s="29" t="s">
        <v>12724</v>
      </c>
      <c r="BJ217" s="29" t="s">
        <v>12725</v>
      </c>
      <c r="BK217" s="29" t="s">
        <v>12726</v>
      </c>
      <c r="BL217" s="29" t="s">
        <v>12727</v>
      </c>
      <c r="BM217" s="22" t="s">
        <v>12728</v>
      </c>
      <c r="BN217" s="22" t="s">
        <v>12729</v>
      </c>
      <c r="BO217" s="29" t="s">
        <v>12730</v>
      </c>
      <c r="BP217" s="29" t="s">
        <v>12731</v>
      </c>
      <c r="BQ217" s="29" t="s">
        <v>12732</v>
      </c>
      <c r="BR217" s="29" t="s">
        <v>12733</v>
      </c>
      <c r="BS217" s="29" t="s">
        <v>12734</v>
      </c>
      <c r="BT217" s="29" t="s">
        <v>12735</v>
      </c>
      <c r="BU217" s="29" t="s">
        <v>12736</v>
      </c>
      <c r="BV217" s="29" t="s">
        <v>12737</v>
      </c>
      <c r="BW217" s="29" t="s">
        <v>12738</v>
      </c>
      <c r="BX217" s="94" t="s">
        <v>12739</v>
      </c>
      <c r="BY217" s="95" t="s">
        <v>12740</v>
      </c>
      <c r="BZ217" s="29" t="str">
        <f>IFERROR(__xludf.DUMMYFUNCTION("TEXTJOIN("", "", TRUE,
  IF(AND(AL217&gt;=9, AN217&gt;=8, AP217&gt;=7, AT217&gt;=8), ""Gold Standard"", """"),
  IF(OR(
      AV217&gt;=7.5,
      AND(AL217&gt;=7, AN217&gt;=7, AP217&gt;=6, AT217&gt;=8)
    ), ""BIFL Approved"", """"),
  IF(AN217&gt;=8.5, ""Repair Friendly"", """"),
 "&amp;" IF(OR(AP217=10, REGEXMATCH(AU217, ""Lifetime Guarantee"")), ""Lifetime Warranty"", """"),
  IF(AT217&gt;=8.5, ""Crowd Favorite"", """"),
  IF(AR217&gt;=8, ""Eco Hero"", """"),
  IF(AND(AV217&gt;=10, AL217&gt;=8, AT217&gt;=8), ""Legacy Product"", """")
)"),"BIFL Approved, Crowd Favorite")</f>
        <v>BIFL Approved, Crowd Favorite</v>
      </c>
      <c r="CA217" s="29" t="s">
        <v>146</v>
      </c>
      <c r="CB217" s="29" t="s">
        <v>147</v>
      </c>
      <c r="CC217" s="44" t="s">
        <v>12741</v>
      </c>
      <c r="CD217" s="29" t="s">
        <v>12742</v>
      </c>
      <c r="CE217" s="30">
        <v>1098.0</v>
      </c>
      <c r="CF217" s="29" t="s">
        <v>12743</v>
      </c>
      <c r="CG217" s="31" t="s">
        <v>12744</v>
      </c>
      <c r="CH217" s="28"/>
      <c r="CI217" s="28"/>
      <c r="CJ217" s="28"/>
      <c r="CK217" s="28"/>
    </row>
    <row r="218" ht="27.0" customHeight="1">
      <c r="A218" s="90" t="s">
        <v>12745</v>
      </c>
      <c r="B218" s="91" t="s">
        <v>12746</v>
      </c>
      <c r="C218" s="92" t="s">
        <v>12747</v>
      </c>
      <c r="D218" s="74" t="s">
        <v>12748</v>
      </c>
      <c r="E218" s="21" t="s">
        <v>12749</v>
      </c>
      <c r="F218" s="22" t="s">
        <v>90</v>
      </c>
      <c r="G218" s="22" t="s">
        <v>10474</v>
      </c>
      <c r="H218" s="22" t="s">
        <v>92</v>
      </c>
      <c r="I218" s="28"/>
      <c r="J218" s="23"/>
      <c r="K218" s="20" t="s">
        <v>12750</v>
      </c>
      <c r="L218" s="25" t="s">
        <v>12751</v>
      </c>
      <c r="M218" s="28"/>
      <c r="N218" s="25" t="s">
        <v>12752</v>
      </c>
      <c r="O218" s="28"/>
      <c r="P218" s="25" t="s">
        <v>12753</v>
      </c>
      <c r="Q218" s="25" t="s">
        <v>12754</v>
      </c>
      <c r="R218" s="25" t="s">
        <v>12755</v>
      </c>
      <c r="S218" s="29" t="s">
        <v>12756</v>
      </c>
      <c r="T218" s="41">
        <v>5.99</v>
      </c>
      <c r="U218" s="28"/>
      <c r="V218" s="29">
        <v>4.5</v>
      </c>
      <c r="W218" s="30">
        <v>2738.0</v>
      </c>
      <c r="X218" s="29" t="s">
        <v>456</v>
      </c>
      <c r="Y218" s="29" t="s">
        <v>165</v>
      </c>
      <c r="Z218" s="30" t="b">
        <v>0</v>
      </c>
      <c r="AA218" s="29" t="s">
        <v>12757</v>
      </c>
      <c r="AB218" s="29" t="s">
        <v>12758</v>
      </c>
      <c r="AC218" s="29" t="s">
        <v>12759</v>
      </c>
      <c r="AD218" s="28"/>
      <c r="AE218" s="28"/>
      <c r="AF218" s="28"/>
      <c r="AG218" s="29" t="s">
        <v>292</v>
      </c>
      <c r="AH218" s="29" t="s">
        <v>11965</v>
      </c>
      <c r="AI218" s="29" t="s">
        <v>12760</v>
      </c>
      <c r="AJ218" s="29" t="s">
        <v>12761</v>
      </c>
      <c r="AK218" s="31" t="s">
        <v>12762</v>
      </c>
      <c r="AL218" s="32">
        <v>6.0</v>
      </c>
      <c r="AM218" s="29" t="s">
        <v>12763</v>
      </c>
      <c r="AN218" s="32">
        <v>5.5</v>
      </c>
      <c r="AO218" s="29" t="s">
        <v>12764</v>
      </c>
      <c r="AP218" s="51">
        <v>3.0</v>
      </c>
      <c r="AQ218" s="29" t="s">
        <v>12765</v>
      </c>
      <c r="AR218" s="51">
        <v>5.0</v>
      </c>
      <c r="AS218" s="29" t="s">
        <v>12766</v>
      </c>
      <c r="AT218" s="51">
        <v>6.5</v>
      </c>
      <c r="AU218" s="29" t="s">
        <v>12767</v>
      </c>
      <c r="AV218" s="34">
        <f t="shared" si="1"/>
        <v>5.5</v>
      </c>
      <c r="AW218" s="43" t="s">
        <v>12768</v>
      </c>
      <c r="AX218" s="29" t="s">
        <v>12769</v>
      </c>
      <c r="AY218" s="29" t="s">
        <v>12770</v>
      </c>
      <c r="AZ218" s="29" t="s">
        <v>12771</v>
      </c>
      <c r="BA218" s="29" t="s">
        <v>12772</v>
      </c>
      <c r="BB218" s="29" t="s">
        <v>12773</v>
      </c>
      <c r="BC218" s="29" t="s">
        <v>12774</v>
      </c>
      <c r="BD218" s="29" t="s">
        <v>12775</v>
      </c>
      <c r="BE218" s="29" t="s">
        <v>12776</v>
      </c>
      <c r="BF218" s="29" t="s">
        <v>12777</v>
      </c>
      <c r="BG218" s="29" t="s">
        <v>12778</v>
      </c>
      <c r="BH218" s="29" t="s">
        <v>12779</v>
      </c>
      <c r="BI218" s="29" t="s">
        <v>12780</v>
      </c>
      <c r="BJ218" s="29" t="s">
        <v>12781</v>
      </c>
      <c r="BK218" s="29" t="s">
        <v>12782</v>
      </c>
      <c r="BL218" s="29" t="s">
        <v>12783</v>
      </c>
      <c r="BM218" s="29" t="s">
        <v>12784</v>
      </c>
      <c r="BN218" s="29" t="s">
        <v>12785</v>
      </c>
      <c r="BO218" s="29" t="s">
        <v>12786</v>
      </c>
      <c r="BP218" s="29" t="s">
        <v>12787</v>
      </c>
      <c r="BQ218" s="29" t="s">
        <v>12788</v>
      </c>
      <c r="BR218" s="29" t="s">
        <v>12789</v>
      </c>
      <c r="BS218" s="29" t="s">
        <v>12790</v>
      </c>
      <c r="BT218" s="29" t="s">
        <v>12791</v>
      </c>
      <c r="BU218" s="29" t="s">
        <v>12792</v>
      </c>
      <c r="BV218" s="29" t="s">
        <v>12793</v>
      </c>
      <c r="BW218" s="29" t="s">
        <v>12794</v>
      </c>
      <c r="BX218" s="94" t="s">
        <v>144</v>
      </c>
      <c r="BY218" s="95" t="s">
        <v>12795</v>
      </c>
      <c r="BZ218" s="29" t="str">
        <f>IFERROR(__xludf.DUMMYFUNCTION("TEXTJOIN("", "", TRUE,
  IF(AND(AL218&gt;=9, AN218&gt;=8, AP218&gt;=7, AT218&gt;=8), ""Gold Standard"", """"),
  IF(OR(
      AV218&gt;=7.5,
      AND(AL218&gt;=7, AN218&gt;=7, AP218&gt;=6, AT218&gt;=8)
    ), ""BIFL Approved"", """"),
  IF(AN218&gt;=8.5, ""Repair Friendly"", """"),
 "&amp;" IF(OR(AP218=10, REGEXMATCH(AU218, ""Lifetime Guarantee"")), ""Lifetime Warranty"", """"),
  IF(AT218&gt;=8.5, ""Crowd Favorite"", """"),
  IF(AR218&gt;=8, ""Eco Hero"", """"),
  IF(AND(AV218&gt;=10, AL218&gt;=8, AT218&gt;=8), ""Legacy Product"", """")
)"),"")</f>
        <v/>
      </c>
      <c r="CA218" s="29" t="s">
        <v>971</v>
      </c>
      <c r="CB218" s="29" t="s">
        <v>3116</v>
      </c>
      <c r="CC218" s="44" t="s">
        <v>12796</v>
      </c>
      <c r="CD218" s="29" t="s">
        <v>12797</v>
      </c>
      <c r="CE218" s="30">
        <v>2738.0</v>
      </c>
      <c r="CF218" s="29" t="s">
        <v>12798</v>
      </c>
      <c r="CG218" s="31" t="s">
        <v>12799</v>
      </c>
      <c r="CH218" s="28"/>
      <c r="CI218" s="28"/>
      <c r="CJ218" s="28"/>
      <c r="CK218" s="28"/>
    </row>
    <row r="219" ht="27.0" customHeight="1">
      <c r="A219" s="90" t="s">
        <v>5548</v>
      </c>
      <c r="B219" s="91" t="s">
        <v>12800</v>
      </c>
      <c r="C219" s="92" t="s">
        <v>12801</v>
      </c>
      <c r="D219" s="74" t="s">
        <v>12802</v>
      </c>
      <c r="E219" s="21" t="s">
        <v>12803</v>
      </c>
      <c r="F219" s="22" t="s">
        <v>90</v>
      </c>
      <c r="G219" s="22" t="s">
        <v>10474</v>
      </c>
      <c r="H219" s="22" t="s">
        <v>92</v>
      </c>
      <c r="I219" s="28"/>
      <c r="J219" s="23"/>
      <c r="K219" s="20" t="s">
        <v>12804</v>
      </c>
      <c r="L219" s="25" t="s">
        <v>12805</v>
      </c>
      <c r="M219" s="25" t="s">
        <v>12806</v>
      </c>
      <c r="N219" s="25" t="s">
        <v>12807</v>
      </c>
      <c r="O219" s="28"/>
      <c r="P219" s="25" t="s">
        <v>12808</v>
      </c>
      <c r="Q219" s="25" t="s">
        <v>12809</v>
      </c>
      <c r="R219" s="25" t="s">
        <v>12810</v>
      </c>
      <c r="S219" s="29" t="s">
        <v>12811</v>
      </c>
      <c r="T219" s="41">
        <v>31.99</v>
      </c>
      <c r="U219" s="28"/>
      <c r="V219" s="29">
        <v>4.7</v>
      </c>
      <c r="W219" s="30">
        <v>33890.0</v>
      </c>
      <c r="X219" s="29" t="s">
        <v>991</v>
      </c>
      <c r="Y219" s="29" t="s">
        <v>165</v>
      </c>
      <c r="Z219" s="30" t="b">
        <v>0</v>
      </c>
      <c r="AA219" s="29" t="s">
        <v>12812</v>
      </c>
      <c r="AB219" s="29" t="s">
        <v>12813</v>
      </c>
      <c r="AC219" s="29" t="s">
        <v>12814</v>
      </c>
      <c r="AD219" s="28"/>
      <c r="AE219" s="29" t="s">
        <v>12815</v>
      </c>
      <c r="AF219" s="28"/>
      <c r="AG219" s="29" t="s">
        <v>12816</v>
      </c>
      <c r="AH219" s="29" t="s">
        <v>12817</v>
      </c>
      <c r="AI219" s="29" t="s">
        <v>12818</v>
      </c>
      <c r="AJ219" s="29" t="s">
        <v>12819</v>
      </c>
      <c r="AK219" s="31" t="s">
        <v>12820</v>
      </c>
      <c r="AL219" s="32">
        <v>9.0</v>
      </c>
      <c r="AM219" s="29" t="s">
        <v>12821</v>
      </c>
      <c r="AN219" s="32">
        <v>8.0</v>
      </c>
      <c r="AO219" s="29" t="s">
        <v>12822</v>
      </c>
      <c r="AP219" s="51">
        <v>6.5</v>
      </c>
      <c r="AQ219" s="29" t="s">
        <v>12823</v>
      </c>
      <c r="AR219" s="51">
        <v>6.5</v>
      </c>
      <c r="AS219" s="29" t="s">
        <v>12824</v>
      </c>
      <c r="AT219" s="51">
        <v>9.0</v>
      </c>
      <c r="AU219" s="29" t="s">
        <v>12825</v>
      </c>
      <c r="AV219" s="34">
        <f t="shared" si="1"/>
        <v>8.5</v>
      </c>
      <c r="AW219" s="43" t="s">
        <v>12826</v>
      </c>
      <c r="AX219" s="29" t="s">
        <v>12827</v>
      </c>
      <c r="AY219" s="29" t="s">
        <v>12828</v>
      </c>
      <c r="AZ219" s="29" t="s">
        <v>12829</v>
      </c>
      <c r="BA219" s="29" t="s">
        <v>12830</v>
      </c>
      <c r="BB219" s="29" t="s">
        <v>12831</v>
      </c>
      <c r="BC219" s="29" t="s">
        <v>12832</v>
      </c>
      <c r="BD219" s="29" t="s">
        <v>12833</v>
      </c>
      <c r="BE219" s="29" t="s">
        <v>12834</v>
      </c>
      <c r="BF219" s="29" t="s">
        <v>12835</v>
      </c>
      <c r="BG219" s="29" t="s">
        <v>12836</v>
      </c>
      <c r="BH219" s="29" t="s">
        <v>12837</v>
      </c>
      <c r="BI219" s="29" t="s">
        <v>12838</v>
      </c>
      <c r="BJ219" s="29" t="s">
        <v>12839</v>
      </c>
      <c r="BK219" s="29" t="s">
        <v>12840</v>
      </c>
      <c r="BL219" s="29" t="s">
        <v>12841</v>
      </c>
      <c r="BM219" s="29" t="s">
        <v>12842</v>
      </c>
      <c r="BN219" s="29" t="s">
        <v>12843</v>
      </c>
      <c r="BO219" s="29" t="s">
        <v>12844</v>
      </c>
      <c r="BP219" s="29" t="s">
        <v>12845</v>
      </c>
      <c r="BQ219" s="29" t="s">
        <v>12846</v>
      </c>
      <c r="BR219" s="29" t="s">
        <v>12847</v>
      </c>
      <c r="BS219" s="29" t="s">
        <v>12848</v>
      </c>
      <c r="BT219" s="29" t="s">
        <v>12849</v>
      </c>
      <c r="BU219" s="29" t="s">
        <v>12850</v>
      </c>
      <c r="BV219" s="29" t="s">
        <v>12851</v>
      </c>
      <c r="BW219" s="29" t="s">
        <v>12852</v>
      </c>
      <c r="BX219" s="94" t="s">
        <v>1689</v>
      </c>
      <c r="BY219" s="95" t="s">
        <v>12853</v>
      </c>
      <c r="BZ219" s="29" t="str">
        <f>IFERROR(__xludf.DUMMYFUNCTION("TEXTJOIN("", "", TRUE,
  IF(AND(AL219&gt;=9, AN219&gt;=8, AP219&gt;=7, AT219&gt;=8), ""Gold Standard"", """"),
  IF(OR(
      AV219&gt;=7.5,
      AND(AL219&gt;=7, AN219&gt;=7, AP219&gt;=6, AT219&gt;=8)
    ), ""BIFL Approved"", """"),
  IF(AN219&gt;=8.5, ""Repair Friendly"", """"),
 "&amp;" IF(OR(AP219=10, REGEXMATCH(AU219, ""Lifetime Guarantee"")), ""Lifetime Warranty"", """"),
  IF(AT219&gt;=8.5, ""Crowd Favorite"", """"),
  IF(AR219&gt;=8, ""Eco Hero"", """"),
  IF(AND(AV219&gt;=10, AL219&gt;=8, AT219&gt;=8), ""Legacy Product"", """")
)"),"BIFL Approved, Crowd Favorite")</f>
        <v>BIFL Approved, Crowd Favorite</v>
      </c>
      <c r="CA219" s="29" t="s">
        <v>209</v>
      </c>
      <c r="CB219" s="29" t="s">
        <v>1988</v>
      </c>
      <c r="CC219" s="44" t="s">
        <v>12854</v>
      </c>
      <c r="CD219" s="29" t="s">
        <v>12855</v>
      </c>
      <c r="CE219" s="30">
        <v>33890.0</v>
      </c>
      <c r="CF219" s="29" t="s">
        <v>12856</v>
      </c>
      <c r="CG219" s="31" t="s">
        <v>12857</v>
      </c>
      <c r="CH219" s="28"/>
      <c r="CI219" s="28"/>
      <c r="CJ219" s="28"/>
      <c r="CK219" s="28"/>
    </row>
    <row r="220" ht="27.0" customHeight="1">
      <c r="A220" s="90" t="s">
        <v>12858</v>
      </c>
      <c r="B220" s="91" t="s">
        <v>12859</v>
      </c>
      <c r="C220" s="92" t="s">
        <v>12860</v>
      </c>
      <c r="D220" s="74" t="s">
        <v>12861</v>
      </c>
      <c r="E220" s="21" t="s">
        <v>12862</v>
      </c>
      <c r="F220" s="22" t="s">
        <v>90</v>
      </c>
      <c r="G220" s="22" t="s">
        <v>10474</v>
      </c>
      <c r="H220" s="22" t="s">
        <v>92</v>
      </c>
      <c r="I220" s="28"/>
      <c r="J220" s="23"/>
      <c r="K220" s="20" t="s">
        <v>12863</v>
      </c>
      <c r="L220" s="25" t="s">
        <v>12864</v>
      </c>
      <c r="M220" s="25" t="s">
        <v>12865</v>
      </c>
      <c r="N220" s="25" t="s">
        <v>12866</v>
      </c>
      <c r="O220" s="28"/>
      <c r="P220" s="25" t="s">
        <v>12867</v>
      </c>
      <c r="Q220" s="25" t="s">
        <v>12868</v>
      </c>
      <c r="R220" s="25" t="s">
        <v>12869</v>
      </c>
      <c r="S220" s="29" t="s">
        <v>12870</v>
      </c>
      <c r="T220" s="41">
        <v>199.95</v>
      </c>
      <c r="U220" s="28"/>
      <c r="V220" s="29">
        <v>4.8</v>
      </c>
      <c r="W220" s="30">
        <v>2322.0</v>
      </c>
      <c r="X220" s="29" t="s">
        <v>691</v>
      </c>
      <c r="Y220" s="29" t="s">
        <v>7988</v>
      </c>
      <c r="Z220" s="30" t="b">
        <v>0</v>
      </c>
      <c r="AA220" s="29" t="s">
        <v>12871</v>
      </c>
      <c r="AB220" s="29" t="s">
        <v>12872</v>
      </c>
      <c r="AC220" s="29" t="s">
        <v>12873</v>
      </c>
      <c r="AD220" s="29" t="s">
        <v>12874</v>
      </c>
      <c r="AE220" s="29" t="s">
        <v>12875</v>
      </c>
      <c r="AF220" s="28"/>
      <c r="AG220" s="29" t="s">
        <v>12876</v>
      </c>
      <c r="AH220" s="29" t="s">
        <v>12877</v>
      </c>
      <c r="AI220" s="29" t="s">
        <v>12878</v>
      </c>
      <c r="AJ220" s="28"/>
      <c r="AK220" s="55"/>
      <c r="AL220" s="32">
        <v>9.0</v>
      </c>
      <c r="AM220" s="29" t="s">
        <v>12879</v>
      </c>
      <c r="AN220" s="32">
        <v>7.5</v>
      </c>
      <c r="AO220" s="29" t="s">
        <v>12880</v>
      </c>
      <c r="AP220" s="51">
        <v>8.0</v>
      </c>
      <c r="AQ220" s="29" t="s">
        <v>12881</v>
      </c>
      <c r="AR220" s="51">
        <v>5.0</v>
      </c>
      <c r="AS220" s="29" t="s">
        <v>12882</v>
      </c>
      <c r="AT220" s="51">
        <v>9.0</v>
      </c>
      <c r="AU220" s="29" t="s">
        <v>12883</v>
      </c>
      <c r="AV220" s="34">
        <f t="shared" si="1"/>
        <v>8.5</v>
      </c>
      <c r="AW220" s="43" t="s">
        <v>12884</v>
      </c>
      <c r="AX220" s="29" t="s">
        <v>12885</v>
      </c>
      <c r="AY220" s="29" t="s">
        <v>12886</v>
      </c>
      <c r="AZ220" s="29" t="s">
        <v>12887</v>
      </c>
      <c r="BA220" s="29" t="s">
        <v>12888</v>
      </c>
      <c r="BB220" s="29" t="s">
        <v>12889</v>
      </c>
      <c r="BC220" s="29" t="s">
        <v>12890</v>
      </c>
      <c r="BD220" s="29" t="s">
        <v>12891</v>
      </c>
      <c r="BE220" s="29" t="s">
        <v>12892</v>
      </c>
      <c r="BF220" s="29" t="s">
        <v>12893</v>
      </c>
      <c r="BG220" s="29" t="s">
        <v>12894</v>
      </c>
      <c r="BH220" s="29" t="s">
        <v>12895</v>
      </c>
      <c r="BI220" s="29" t="s">
        <v>12896</v>
      </c>
      <c r="BJ220" s="29" t="s">
        <v>12897</v>
      </c>
      <c r="BK220" s="29" t="s">
        <v>12898</v>
      </c>
      <c r="BL220" s="29" t="s">
        <v>12899</v>
      </c>
      <c r="BM220" s="29" t="s">
        <v>12900</v>
      </c>
      <c r="BN220" s="29" t="s">
        <v>12901</v>
      </c>
      <c r="BO220" s="29" t="s">
        <v>12902</v>
      </c>
      <c r="BP220" s="29" t="s">
        <v>12903</v>
      </c>
      <c r="BQ220" s="29" t="s">
        <v>12904</v>
      </c>
      <c r="BR220" s="29" t="s">
        <v>12905</v>
      </c>
      <c r="BS220" s="29" t="s">
        <v>12906</v>
      </c>
      <c r="BT220" s="29" t="s">
        <v>12907</v>
      </c>
      <c r="BU220" s="29" t="s">
        <v>12908</v>
      </c>
      <c r="BV220" s="29" t="s">
        <v>12909</v>
      </c>
      <c r="BW220" s="29" t="s">
        <v>12910</v>
      </c>
      <c r="BX220" s="94" t="s">
        <v>331</v>
      </c>
      <c r="BY220" s="95" t="s">
        <v>12911</v>
      </c>
      <c r="BZ220" s="29" t="str">
        <f>IFERROR(__xludf.DUMMYFUNCTION("TEXTJOIN("", "", TRUE,
  IF(AND(AL220&gt;=9, AN220&gt;=8, AP220&gt;=7, AT220&gt;=8), ""Gold Standard"", """"),
  IF(OR(
      AV220&gt;=7.5,
      AND(AL220&gt;=7, AN220&gt;=7, AP220&gt;=6, AT220&gt;=8)
    ), ""BIFL Approved"", """"),
  IF(AN220&gt;=8.5, ""Repair Friendly"", """"),
 "&amp;" IF(OR(AP220=10, REGEXMATCH(AU220, ""Lifetime Guarantee"")), ""Lifetime Warranty"", """"),
  IF(AT220&gt;=8.5, ""Crowd Favorite"", """"),
  IF(AR220&gt;=8, ""Eco Hero"", """"),
  IF(AND(AV220&gt;=10, AL220&gt;=8, AT220&gt;=8), ""Legacy Product"", """")
)"),"BIFL Approved, Crowd Favorite")</f>
        <v>BIFL Approved, Crowd Favorite</v>
      </c>
      <c r="CA220" s="29" t="s">
        <v>911</v>
      </c>
      <c r="CB220" s="29" t="s">
        <v>2169</v>
      </c>
      <c r="CC220" s="44" t="s">
        <v>12912</v>
      </c>
      <c r="CD220" s="29" t="s">
        <v>12913</v>
      </c>
      <c r="CE220" s="30">
        <v>2322.0</v>
      </c>
      <c r="CF220" s="29" t="s">
        <v>12914</v>
      </c>
      <c r="CG220" s="31" t="s">
        <v>12915</v>
      </c>
      <c r="CH220" s="28"/>
      <c r="CI220" s="28"/>
      <c r="CJ220" s="28"/>
      <c r="CK220" s="28"/>
    </row>
    <row r="221" ht="27.0" customHeight="1">
      <c r="A221" s="90" t="s">
        <v>12916</v>
      </c>
      <c r="B221" s="91" t="s">
        <v>12917</v>
      </c>
      <c r="C221" s="92" t="s">
        <v>12918</v>
      </c>
      <c r="D221" s="74" t="s">
        <v>12919</v>
      </c>
      <c r="E221" s="21" t="s">
        <v>12920</v>
      </c>
      <c r="F221" s="22" t="s">
        <v>90</v>
      </c>
      <c r="G221" s="22" t="s">
        <v>10474</v>
      </c>
      <c r="H221" s="22" t="s">
        <v>92</v>
      </c>
      <c r="I221" s="28"/>
      <c r="J221" s="23"/>
      <c r="K221" s="20" t="s">
        <v>12921</v>
      </c>
      <c r="L221" s="25" t="s">
        <v>12922</v>
      </c>
      <c r="M221" s="25" t="s">
        <v>12923</v>
      </c>
      <c r="N221" s="25" t="s">
        <v>12924</v>
      </c>
      <c r="O221" s="28"/>
      <c r="P221" s="25" t="s">
        <v>12925</v>
      </c>
      <c r="Q221" s="25" t="s">
        <v>12926</v>
      </c>
      <c r="R221" s="25" t="s">
        <v>12927</v>
      </c>
      <c r="S221" s="29" t="s">
        <v>12928</v>
      </c>
      <c r="T221" s="41">
        <v>91.9</v>
      </c>
      <c r="U221" s="28"/>
      <c r="V221" s="29">
        <v>4.7</v>
      </c>
      <c r="W221" s="30">
        <v>2133.0</v>
      </c>
      <c r="X221" s="29" t="s">
        <v>1526</v>
      </c>
      <c r="Y221" s="29" t="s">
        <v>2309</v>
      </c>
      <c r="Z221" s="30" t="b">
        <v>0</v>
      </c>
      <c r="AA221" s="29" t="s">
        <v>12929</v>
      </c>
      <c r="AB221" s="29" t="s">
        <v>12930</v>
      </c>
      <c r="AC221" s="29" t="s">
        <v>12931</v>
      </c>
      <c r="AD221" s="29" t="s">
        <v>105</v>
      </c>
      <c r="AE221" s="29" t="s">
        <v>12932</v>
      </c>
      <c r="AF221" s="28"/>
      <c r="AG221" s="29" t="s">
        <v>12933</v>
      </c>
      <c r="AH221" s="29" t="s">
        <v>12934</v>
      </c>
      <c r="AI221" s="29" t="s">
        <v>12935</v>
      </c>
      <c r="AJ221" s="29" t="s">
        <v>12936</v>
      </c>
      <c r="AK221" s="55"/>
      <c r="AL221" s="32">
        <v>9.5</v>
      </c>
      <c r="AM221" s="29" t="s">
        <v>12937</v>
      </c>
      <c r="AN221" s="32">
        <v>7.5</v>
      </c>
      <c r="AO221" s="29" t="s">
        <v>12938</v>
      </c>
      <c r="AP221" s="51">
        <v>6.5</v>
      </c>
      <c r="AQ221" s="29" t="s">
        <v>12939</v>
      </c>
      <c r="AR221" s="51">
        <v>5.0</v>
      </c>
      <c r="AS221" s="29" t="s">
        <v>12940</v>
      </c>
      <c r="AT221" s="51">
        <v>8.5</v>
      </c>
      <c r="AU221" s="29" t="s">
        <v>12941</v>
      </c>
      <c r="AV221" s="34">
        <f t="shared" si="1"/>
        <v>8</v>
      </c>
      <c r="AW221" s="43" t="s">
        <v>12942</v>
      </c>
      <c r="AX221" s="29" t="s">
        <v>12943</v>
      </c>
      <c r="AY221" s="29" t="s">
        <v>12944</v>
      </c>
      <c r="AZ221" s="29" t="s">
        <v>12945</v>
      </c>
      <c r="BA221" s="29" t="s">
        <v>12946</v>
      </c>
      <c r="BB221" s="29" t="s">
        <v>12947</v>
      </c>
      <c r="BC221" s="29" t="s">
        <v>12948</v>
      </c>
      <c r="BD221" s="29" t="s">
        <v>12949</v>
      </c>
      <c r="BE221" s="22" t="s">
        <v>12950</v>
      </c>
      <c r="BF221" s="22" t="s">
        <v>12951</v>
      </c>
      <c r="BG221" s="29" t="s">
        <v>12952</v>
      </c>
      <c r="BH221" s="29" t="s">
        <v>12953</v>
      </c>
      <c r="BI221" s="29" t="s">
        <v>12954</v>
      </c>
      <c r="BJ221" s="29" t="s">
        <v>12955</v>
      </c>
      <c r="BK221" s="29" t="s">
        <v>12956</v>
      </c>
      <c r="BL221" s="29" t="s">
        <v>12957</v>
      </c>
      <c r="BM221" s="29" t="s">
        <v>12958</v>
      </c>
      <c r="BN221" s="29" t="s">
        <v>12959</v>
      </c>
      <c r="BO221" s="29" t="s">
        <v>12960</v>
      </c>
      <c r="BP221" s="29" t="s">
        <v>12961</v>
      </c>
      <c r="BQ221" s="29" t="s">
        <v>12962</v>
      </c>
      <c r="BR221" s="29" t="s">
        <v>12963</v>
      </c>
      <c r="BS221" s="29" t="s">
        <v>12964</v>
      </c>
      <c r="BT221" s="29" t="s">
        <v>12965</v>
      </c>
      <c r="BU221" s="29" t="s">
        <v>12966</v>
      </c>
      <c r="BV221" s="29" t="s">
        <v>12967</v>
      </c>
      <c r="BW221" s="29" t="s">
        <v>12968</v>
      </c>
      <c r="BX221" s="94" t="s">
        <v>144</v>
      </c>
      <c r="BY221" s="95" t="s">
        <v>12969</v>
      </c>
      <c r="BZ221" s="29" t="str">
        <f>IFERROR(__xludf.DUMMYFUNCTION("TEXTJOIN("", "", TRUE,
  IF(AND(AL221&gt;=9, AN221&gt;=8, AP221&gt;=7, AT221&gt;=8), ""Gold Standard"", """"),
  IF(OR(
      AV221&gt;=7.5,
      AND(AL221&gt;=7, AN221&gt;=7, AP221&gt;=6, AT221&gt;=8)
    ), ""BIFL Approved"", """"),
  IF(AN221&gt;=8.5, ""Repair Friendly"", """"),
 "&amp;" IF(OR(AP221=10, REGEXMATCH(AU221, ""Lifetime Guarantee"")), ""Lifetime Warranty"", """"),
  IF(AT221&gt;=8.5, ""Crowd Favorite"", """"),
  IF(AR221&gt;=8, ""Eco Hero"", """"),
  IF(AND(AV221&gt;=10, AL221&gt;=8, AT221&gt;=8), ""Legacy Product"", """")
)"),"BIFL Approved, Crowd Favorite")</f>
        <v>BIFL Approved, Crowd Favorite</v>
      </c>
      <c r="CA221" s="29" t="s">
        <v>911</v>
      </c>
      <c r="CB221" s="29" t="s">
        <v>1809</v>
      </c>
      <c r="CC221" s="44" t="s">
        <v>12970</v>
      </c>
      <c r="CD221" s="29" t="s">
        <v>12971</v>
      </c>
      <c r="CE221" s="30">
        <v>2133.0</v>
      </c>
      <c r="CF221" s="29" t="s">
        <v>12972</v>
      </c>
      <c r="CG221" s="31" t="s">
        <v>12973</v>
      </c>
      <c r="CH221" s="28"/>
      <c r="CI221" s="28"/>
      <c r="CJ221" s="28"/>
      <c r="CK221" s="28"/>
    </row>
    <row r="222" ht="27.0" customHeight="1">
      <c r="A222" s="90" t="s">
        <v>10526</v>
      </c>
      <c r="B222" s="91" t="s">
        <v>12974</v>
      </c>
      <c r="C222" s="92" t="s">
        <v>12975</v>
      </c>
      <c r="D222" s="74" t="s">
        <v>12976</v>
      </c>
      <c r="E222" s="21" t="s">
        <v>12977</v>
      </c>
      <c r="F222" s="22" t="s">
        <v>90</v>
      </c>
      <c r="G222" s="22" t="s">
        <v>10474</v>
      </c>
      <c r="H222" s="22" t="s">
        <v>92</v>
      </c>
      <c r="I222" s="28"/>
      <c r="J222" s="23"/>
      <c r="K222" s="20" t="s">
        <v>12978</v>
      </c>
      <c r="L222" s="25" t="s">
        <v>12979</v>
      </c>
      <c r="M222" s="25" t="s">
        <v>12980</v>
      </c>
      <c r="N222" s="25" t="s">
        <v>12981</v>
      </c>
      <c r="O222" s="28"/>
      <c r="P222" s="25" t="s">
        <v>12982</v>
      </c>
      <c r="Q222" s="25" t="s">
        <v>12983</v>
      </c>
      <c r="R222" s="25" t="s">
        <v>12984</v>
      </c>
      <c r="S222" s="29" t="s">
        <v>12985</v>
      </c>
      <c r="T222" s="41">
        <v>33.92</v>
      </c>
      <c r="U222" s="42">
        <v>56.75</v>
      </c>
      <c r="V222" s="29">
        <v>4.8</v>
      </c>
      <c r="W222" s="30">
        <v>13061.0</v>
      </c>
      <c r="X222" s="29" t="s">
        <v>1945</v>
      </c>
      <c r="Y222" s="29" t="s">
        <v>165</v>
      </c>
      <c r="Z222" s="30" t="b">
        <v>0</v>
      </c>
      <c r="AA222" s="29" t="s">
        <v>12986</v>
      </c>
      <c r="AB222" s="29" t="s">
        <v>12987</v>
      </c>
      <c r="AC222" s="29" t="s">
        <v>12988</v>
      </c>
      <c r="AD222" s="29" t="s">
        <v>9621</v>
      </c>
      <c r="AE222" s="28"/>
      <c r="AF222" s="28"/>
      <c r="AG222" s="29" t="s">
        <v>12989</v>
      </c>
      <c r="AH222" s="29" t="s">
        <v>12989</v>
      </c>
      <c r="AI222" s="29" t="s">
        <v>12989</v>
      </c>
      <c r="AJ222" s="29" t="s">
        <v>12989</v>
      </c>
      <c r="AK222" s="31" t="s">
        <v>12989</v>
      </c>
      <c r="AL222" s="32">
        <v>9.0</v>
      </c>
      <c r="AM222" s="29" t="s">
        <v>12990</v>
      </c>
      <c r="AN222" s="32">
        <v>8.5</v>
      </c>
      <c r="AO222" s="29" t="s">
        <v>12991</v>
      </c>
      <c r="AP222" s="51">
        <v>5.0</v>
      </c>
      <c r="AQ222" s="29" t="s">
        <v>12992</v>
      </c>
      <c r="AR222" s="51">
        <v>5.0</v>
      </c>
      <c r="AS222" s="29" t="s">
        <v>12993</v>
      </c>
      <c r="AT222" s="51">
        <v>8.5</v>
      </c>
      <c r="AU222" s="29" t="s">
        <v>12994</v>
      </c>
      <c r="AV222" s="34">
        <f t="shared" si="1"/>
        <v>8</v>
      </c>
      <c r="AW222" s="43" t="s">
        <v>12995</v>
      </c>
      <c r="AX222" s="29" t="s">
        <v>12996</v>
      </c>
      <c r="AY222" s="29" t="s">
        <v>12997</v>
      </c>
      <c r="AZ222" s="29" t="s">
        <v>12998</v>
      </c>
      <c r="BA222" s="29" t="s">
        <v>12999</v>
      </c>
      <c r="BB222" s="29" t="s">
        <v>13000</v>
      </c>
      <c r="BC222" s="29" t="s">
        <v>13001</v>
      </c>
      <c r="BD222" s="29" t="s">
        <v>13002</v>
      </c>
      <c r="BE222" s="29" t="s">
        <v>13003</v>
      </c>
      <c r="BF222" s="29" t="s">
        <v>13004</v>
      </c>
      <c r="BG222" s="29" t="s">
        <v>13005</v>
      </c>
      <c r="BH222" s="29" t="s">
        <v>13006</v>
      </c>
      <c r="BI222" s="29" t="s">
        <v>13007</v>
      </c>
      <c r="BJ222" s="29" t="s">
        <v>13008</v>
      </c>
      <c r="BK222" s="29" t="s">
        <v>13009</v>
      </c>
      <c r="BL222" s="29" t="s">
        <v>13010</v>
      </c>
      <c r="BM222" s="29" t="s">
        <v>13011</v>
      </c>
      <c r="BN222" s="29" t="s">
        <v>13012</v>
      </c>
      <c r="BO222" s="29" t="s">
        <v>13013</v>
      </c>
      <c r="BP222" s="29" t="s">
        <v>13014</v>
      </c>
      <c r="BQ222" s="29" t="s">
        <v>13015</v>
      </c>
      <c r="BR222" s="29" t="s">
        <v>13016</v>
      </c>
      <c r="BS222" s="29" t="s">
        <v>13017</v>
      </c>
      <c r="BT222" s="29" t="s">
        <v>13018</v>
      </c>
      <c r="BU222" s="29" t="s">
        <v>13019</v>
      </c>
      <c r="BV222" s="29" t="s">
        <v>13020</v>
      </c>
      <c r="BW222" s="29" t="s">
        <v>13021</v>
      </c>
      <c r="BX222" s="94" t="s">
        <v>2167</v>
      </c>
      <c r="BY222" s="95" t="s">
        <v>13022</v>
      </c>
      <c r="BZ222" s="29" t="str">
        <f>IFERROR(__xludf.DUMMYFUNCTION("TEXTJOIN("", "", TRUE,
  IF(AND(AL222&gt;=9, AN222&gt;=8, AP222&gt;=7, AT222&gt;=8), ""Gold Standard"", """"),
  IF(OR(
      AV222&gt;=7.5,
      AND(AL222&gt;=7, AN222&gt;=7, AP222&gt;=6, AT222&gt;=8)
    ), ""BIFL Approved"", """"),
  IF(AN222&gt;=8.5, ""Repair Friendly"", """"),
 "&amp;" IF(OR(AP222=10, REGEXMATCH(AU222, ""Lifetime Guarantee"")), ""Lifetime Warranty"", """"),
  IF(AT222&gt;=8.5, ""Crowd Favorite"", """"),
  IF(AR222&gt;=8, ""Eco Hero"", """"),
  IF(AND(AV222&gt;=10, AL222&gt;=8, AT222&gt;=8), ""Legacy Product"", """")
)"),"BIFL Approved, Repair Friendly, Crowd Favorite")</f>
        <v>BIFL Approved, Repair Friendly, Crowd Favorite</v>
      </c>
      <c r="CA222" s="29" t="s">
        <v>911</v>
      </c>
      <c r="CB222" s="29" t="s">
        <v>1926</v>
      </c>
      <c r="CC222" s="44" t="s">
        <v>13023</v>
      </c>
      <c r="CD222" s="29" t="s">
        <v>13024</v>
      </c>
      <c r="CE222" s="30">
        <v>13061.0</v>
      </c>
      <c r="CF222" s="29" t="s">
        <v>13025</v>
      </c>
      <c r="CG222" s="31" t="s">
        <v>13026</v>
      </c>
      <c r="CH222" s="28"/>
      <c r="CI222" s="28"/>
      <c r="CJ222" s="28"/>
      <c r="CK222" s="28"/>
    </row>
    <row r="223" ht="27.0" customHeight="1">
      <c r="A223" s="90" t="s">
        <v>13027</v>
      </c>
      <c r="B223" s="91" t="s">
        <v>13028</v>
      </c>
      <c r="C223" s="92" t="s">
        <v>13029</v>
      </c>
      <c r="D223" s="74" t="s">
        <v>13030</v>
      </c>
      <c r="E223" s="21" t="s">
        <v>13031</v>
      </c>
      <c r="F223" s="22" t="s">
        <v>90</v>
      </c>
      <c r="G223" s="22" t="s">
        <v>10474</v>
      </c>
      <c r="H223" s="22" t="s">
        <v>92</v>
      </c>
      <c r="I223" s="28"/>
      <c r="J223" s="23"/>
      <c r="K223" s="20" t="s">
        <v>13032</v>
      </c>
      <c r="L223" s="25" t="s">
        <v>13033</v>
      </c>
      <c r="M223" s="25" t="s">
        <v>13034</v>
      </c>
      <c r="N223" s="25" t="s">
        <v>13035</v>
      </c>
      <c r="O223" s="28"/>
      <c r="P223" s="25" t="s">
        <v>13036</v>
      </c>
      <c r="Q223" s="25" t="s">
        <v>13037</v>
      </c>
      <c r="R223" s="25" t="s">
        <v>13038</v>
      </c>
      <c r="S223" s="29" t="s">
        <v>13039</v>
      </c>
      <c r="T223" s="41">
        <v>197.9</v>
      </c>
      <c r="U223" s="42">
        <v>219.9</v>
      </c>
      <c r="V223" s="29">
        <v>4.7</v>
      </c>
      <c r="W223" s="30">
        <v>642.0</v>
      </c>
      <c r="X223" s="29" t="s">
        <v>1526</v>
      </c>
      <c r="Y223" s="29" t="s">
        <v>165</v>
      </c>
      <c r="Z223" s="30" t="b">
        <v>0</v>
      </c>
      <c r="AA223" s="29" t="s">
        <v>13040</v>
      </c>
      <c r="AB223" s="29" t="s">
        <v>13041</v>
      </c>
      <c r="AC223" s="28"/>
      <c r="AD223" s="28"/>
      <c r="AE223" s="29" t="s">
        <v>13042</v>
      </c>
      <c r="AF223" s="28"/>
      <c r="AG223" s="29" t="s">
        <v>13043</v>
      </c>
      <c r="AH223" s="29" t="s">
        <v>13044</v>
      </c>
      <c r="AI223" s="29" t="s">
        <v>13045</v>
      </c>
      <c r="AJ223" s="29" t="s">
        <v>13046</v>
      </c>
      <c r="AK223" s="31" t="s">
        <v>13047</v>
      </c>
      <c r="AL223" s="32">
        <v>8.5</v>
      </c>
      <c r="AM223" s="29" t="s">
        <v>13048</v>
      </c>
      <c r="AN223" s="32">
        <v>9.5</v>
      </c>
      <c r="AO223" s="29" t="s">
        <v>13049</v>
      </c>
      <c r="AP223" s="51">
        <v>8.5</v>
      </c>
      <c r="AQ223" s="29" t="s">
        <v>13050</v>
      </c>
      <c r="AR223" s="51">
        <v>5.0</v>
      </c>
      <c r="AS223" s="29" t="s">
        <v>13051</v>
      </c>
      <c r="AT223" s="51">
        <v>8.5</v>
      </c>
      <c r="AU223" s="29" t="s">
        <v>13052</v>
      </c>
      <c r="AV223" s="34">
        <f t="shared" si="1"/>
        <v>8.5</v>
      </c>
      <c r="AW223" s="43" t="s">
        <v>13053</v>
      </c>
      <c r="AX223" s="29" t="s">
        <v>13054</v>
      </c>
      <c r="AY223" s="29" t="s">
        <v>13055</v>
      </c>
      <c r="AZ223" s="29" t="s">
        <v>13056</v>
      </c>
      <c r="BA223" s="29" t="s">
        <v>13057</v>
      </c>
      <c r="BB223" s="29" t="s">
        <v>13058</v>
      </c>
      <c r="BC223" s="29" t="s">
        <v>13059</v>
      </c>
      <c r="BD223" s="29" t="s">
        <v>13060</v>
      </c>
      <c r="BE223" s="29" t="s">
        <v>13061</v>
      </c>
      <c r="BF223" s="29" t="s">
        <v>13062</v>
      </c>
      <c r="BG223" s="29" t="s">
        <v>13063</v>
      </c>
      <c r="BH223" s="29" t="s">
        <v>13064</v>
      </c>
      <c r="BI223" s="29" t="s">
        <v>13065</v>
      </c>
      <c r="BJ223" s="29" t="s">
        <v>13066</v>
      </c>
      <c r="BK223" s="29" t="s">
        <v>13067</v>
      </c>
      <c r="BL223" s="29" t="s">
        <v>13068</v>
      </c>
      <c r="BM223" s="29" t="s">
        <v>13069</v>
      </c>
      <c r="BN223" s="29" t="s">
        <v>13070</v>
      </c>
      <c r="BO223" s="29" t="s">
        <v>13071</v>
      </c>
      <c r="BP223" s="29" t="s">
        <v>13072</v>
      </c>
      <c r="BQ223" s="29" t="s">
        <v>13073</v>
      </c>
      <c r="BR223" s="29" t="s">
        <v>13074</v>
      </c>
      <c r="BS223" s="29" t="s">
        <v>13075</v>
      </c>
      <c r="BT223" s="29" t="s">
        <v>13076</v>
      </c>
      <c r="BU223" s="29" t="s">
        <v>13077</v>
      </c>
      <c r="BV223" s="29" t="s">
        <v>13078</v>
      </c>
      <c r="BW223" s="29" t="s">
        <v>13079</v>
      </c>
      <c r="BX223" s="94" t="s">
        <v>144</v>
      </c>
      <c r="BY223" s="95" t="s">
        <v>13080</v>
      </c>
      <c r="BZ223" s="29" t="str">
        <f>IFERROR(__xludf.DUMMYFUNCTION("TEXTJOIN("", "", TRUE,
  IF(AND(AL223&gt;=9, AN223&gt;=8, AP223&gt;=7, AT223&gt;=8), ""Gold Standard"", """"),
  IF(OR(
      AV223&gt;=7.5,
      AND(AL223&gt;=7, AN223&gt;=7, AP223&gt;=6, AT223&gt;=8)
    ), ""BIFL Approved"", """"),
  IF(AN223&gt;=8.5, ""Repair Friendly"", """"),
 "&amp;" IF(OR(AP223=10, REGEXMATCH(AU223, ""Lifetime Guarantee"")), ""Lifetime Warranty"", """"),
  IF(AT223&gt;=8.5, ""Crowd Favorite"", """"),
  IF(AR223&gt;=8, ""Eco Hero"", """"),
  IF(AND(AV223&gt;=10, AL223&gt;=8, AT223&gt;=8), ""Legacy Product"", """")
)"),"BIFL Approved, Repair Friendly, Crowd Favorite")</f>
        <v>BIFL Approved, Repair Friendly, Crowd Favorite</v>
      </c>
      <c r="CA223" s="29" t="s">
        <v>1328</v>
      </c>
      <c r="CB223" s="29" t="s">
        <v>1329</v>
      </c>
      <c r="CC223" s="44" t="s">
        <v>13081</v>
      </c>
      <c r="CD223" s="29" t="s">
        <v>13082</v>
      </c>
      <c r="CE223" s="30">
        <v>642.0</v>
      </c>
      <c r="CF223" s="29" t="s">
        <v>13083</v>
      </c>
      <c r="CG223" s="31" t="s">
        <v>13084</v>
      </c>
      <c r="CH223" s="28"/>
      <c r="CI223" s="28"/>
      <c r="CJ223" s="28"/>
      <c r="CK223" s="28"/>
    </row>
    <row r="224" ht="27.0" customHeight="1">
      <c r="A224" s="90" t="s">
        <v>13085</v>
      </c>
      <c r="B224" s="91" t="s">
        <v>13086</v>
      </c>
      <c r="C224" s="92" t="s">
        <v>13087</v>
      </c>
      <c r="D224" s="74" t="s">
        <v>13088</v>
      </c>
      <c r="E224" s="21" t="s">
        <v>13089</v>
      </c>
      <c r="F224" s="22" t="s">
        <v>90</v>
      </c>
      <c r="G224" s="22" t="s">
        <v>10474</v>
      </c>
      <c r="H224" s="22" t="s">
        <v>92</v>
      </c>
      <c r="I224" s="28"/>
      <c r="J224" s="23"/>
      <c r="K224" s="20" t="s">
        <v>13090</v>
      </c>
      <c r="L224" s="25" t="s">
        <v>13091</v>
      </c>
      <c r="M224" s="25" t="s">
        <v>13092</v>
      </c>
      <c r="N224" s="25" t="s">
        <v>13093</v>
      </c>
      <c r="O224" s="28"/>
      <c r="P224" s="25" t="s">
        <v>13094</v>
      </c>
      <c r="Q224" s="25" t="s">
        <v>13095</v>
      </c>
      <c r="R224" s="25" t="s">
        <v>13096</v>
      </c>
      <c r="S224" s="29" t="s">
        <v>13097</v>
      </c>
      <c r="T224" s="41">
        <v>35.96</v>
      </c>
      <c r="U224" s="42">
        <v>39.95</v>
      </c>
      <c r="V224" s="29">
        <v>4.8</v>
      </c>
      <c r="W224" s="30">
        <v>13016.0</v>
      </c>
      <c r="X224" s="29" t="s">
        <v>991</v>
      </c>
      <c r="Y224" s="29" t="s">
        <v>165</v>
      </c>
      <c r="Z224" s="30" t="b">
        <v>0</v>
      </c>
      <c r="AA224" s="29" t="s">
        <v>13098</v>
      </c>
      <c r="AB224" s="29" t="s">
        <v>13099</v>
      </c>
      <c r="AC224" s="29" t="s">
        <v>13100</v>
      </c>
      <c r="AD224" s="28"/>
      <c r="AE224" s="28"/>
      <c r="AF224" s="28"/>
      <c r="AG224" s="29" t="s">
        <v>13101</v>
      </c>
      <c r="AH224" s="29" t="s">
        <v>13102</v>
      </c>
      <c r="AI224" s="29" t="s">
        <v>13103</v>
      </c>
      <c r="AJ224" s="29" t="s">
        <v>13104</v>
      </c>
      <c r="AK224" s="31" t="s">
        <v>13105</v>
      </c>
      <c r="AL224" s="32">
        <v>9.0</v>
      </c>
      <c r="AM224" s="29" t="s">
        <v>13106</v>
      </c>
      <c r="AN224" s="32">
        <v>8.5</v>
      </c>
      <c r="AO224" s="29" t="s">
        <v>13107</v>
      </c>
      <c r="AP224" s="51">
        <v>8.5</v>
      </c>
      <c r="AQ224" s="29" t="s">
        <v>13108</v>
      </c>
      <c r="AR224" s="51">
        <v>5.0</v>
      </c>
      <c r="AS224" s="29" t="s">
        <v>13109</v>
      </c>
      <c r="AT224" s="51">
        <v>8.5</v>
      </c>
      <c r="AU224" s="29" t="s">
        <v>13110</v>
      </c>
      <c r="AV224" s="34">
        <f t="shared" si="1"/>
        <v>8.5</v>
      </c>
      <c r="AW224" s="43" t="s">
        <v>13111</v>
      </c>
      <c r="AX224" s="29" t="s">
        <v>13112</v>
      </c>
      <c r="AY224" s="29" t="s">
        <v>13113</v>
      </c>
      <c r="AZ224" s="29" t="s">
        <v>13114</v>
      </c>
      <c r="BA224" s="29" t="s">
        <v>13115</v>
      </c>
      <c r="BB224" s="29" t="s">
        <v>13116</v>
      </c>
      <c r="BC224" s="29" t="s">
        <v>13117</v>
      </c>
      <c r="BD224" s="29" t="s">
        <v>13118</v>
      </c>
      <c r="BE224" s="29" t="s">
        <v>13119</v>
      </c>
      <c r="BF224" s="29" t="s">
        <v>13120</v>
      </c>
      <c r="BG224" s="29" t="s">
        <v>13121</v>
      </c>
      <c r="BH224" s="29" t="s">
        <v>13122</v>
      </c>
      <c r="BI224" s="29" t="s">
        <v>13123</v>
      </c>
      <c r="BJ224" s="29" t="s">
        <v>13124</v>
      </c>
      <c r="BK224" s="29" t="s">
        <v>13125</v>
      </c>
      <c r="BL224" s="29" t="s">
        <v>13126</v>
      </c>
      <c r="BM224" s="29" t="s">
        <v>13127</v>
      </c>
      <c r="BN224" s="29" t="s">
        <v>13128</v>
      </c>
      <c r="BO224" s="29" t="s">
        <v>13129</v>
      </c>
      <c r="BP224" s="29" t="s">
        <v>13130</v>
      </c>
      <c r="BQ224" s="29" t="s">
        <v>13131</v>
      </c>
      <c r="BR224" s="29" t="s">
        <v>13132</v>
      </c>
      <c r="BS224" s="29" t="s">
        <v>13133</v>
      </c>
      <c r="BT224" s="29" t="s">
        <v>13134</v>
      </c>
      <c r="BU224" s="29" t="s">
        <v>13135</v>
      </c>
      <c r="BV224" s="29" t="s">
        <v>13136</v>
      </c>
      <c r="BW224" s="29" t="s">
        <v>13137</v>
      </c>
      <c r="BX224" s="94" t="s">
        <v>331</v>
      </c>
      <c r="BY224" s="95" t="s">
        <v>13138</v>
      </c>
      <c r="BZ224" s="29" t="str">
        <f>IFERROR(__xludf.DUMMYFUNCTION("TEXTJOIN("", "", TRUE,
  IF(AND(AL224&gt;=9, AN224&gt;=8, AP224&gt;=7, AT224&gt;=8), ""Gold Standard"", """"),
  IF(OR(
      AV224&gt;=7.5,
      AND(AL224&gt;=7, AN224&gt;=7, AP224&gt;=6, AT224&gt;=8)
    ), ""BIFL Approved"", """"),
  IF(AN224&gt;=8.5, ""Repair Friendly"", """"),
 "&amp;" IF(OR(AP224=10, REGEXMATCH(AU224, ""Lifetime Guarantee"")), ""Lifetime Warranty"", """"),
  IF(AT224&gt;=8.5, ""Crowd Favorite"", """"),
  IF(AR224&gt;=8, ""Eco Hero"", """"),
  IF(AND(AV224&gt;=10, AL224&gt;=8, AT224&gt;=8), ""Legacy Product"", """")
)"),"Gold Standard, BIFL Approved, Repair Friendly, Crowd Favorite")</f>
        <v>Gold Standard, BIFL Approved, Repair Friendly, Crowd Favorite</v>
      </c>
      <c r="CA224" s="29" t="s">
        <v>1568</v>
      </c>
      <c r="CB224" s="29" t="s">
        <v>7011</v>
      </c>
      <c r="CC224" s="44" t="s">
        <v>13139</v>
      </c>
      <c r="CD224" s="29" t="s">
        <v>13140</v>
      </c>
      <c r="CE224" s="30">
        <v>13016.0</v>
      </c>
      <c r="CF224" s="29" t="s">
        <v>13141</v>
      </c>
      <c r="CG224" s="31" t="s">
        <v>13142</v>
      </c>
      <c r="CH224" s="28"/>
      <c r="CI224" s="28"/>
      <c r="CJ224" s="28"/>
      <c r="CK224" s="28"/>
    </row>
    <row r="225" ht="27.0" customHeight="1">
      <c r="A225" s="90" t="s">
        <v>13143</v>
      </c>
      <c r="B225" s="91" t="s">
        <v>13144</v>
      </c>
      <c r="C225" s="92" t="s">
        <v>13145</v>
      </c>
      <c r="D225" s="74" t="s">
        <v>13146</v>
      </c>
      <c r="E225" s="21" t="s">
        <v>13147</v>
      </c>
      <c r="F225" s="22" t="s">
        <v>90</v>
      </c>
      <c r="G225" s="22" t="s">
        <v>10474</v>
      </c>
      <c r="H225" s="22" t="s">
        <v>92</v>
      </c>
      <c r="I225" s="28"/>
      <c r="J225" s="23"/>
      <c r="K225" s="20" t="s">
        <v>13148</v>
      </c>
      <c r="L225" s="25" t="s">
        <v>13149</v>
      </c>
      <c r="M225" s="25" t="s">
        <v>13150</v>
      </c>
      <c r="N225" s="25" t="s">
        <v>13151</v>
      </c>
      <c r="O225" s="28"/>
      <c r="P225" s="25" t="s">
        <v>13152</v>
      </c>
      <c r="Q225" s="25" t="s">
        <v>13153</v>
      </c>
      <c r="R225" s="25" t="s">
        <v>13154</v>
      </c>
      <c r="S225" s="29" t="s">
        <v>13155</v>
      </c>
      <c r="T225" s="41">
        <v>134.97</v>
      </c>
      <c r="U225" s="42">
        <v>160.0</v>
      </c>
      <c r="V225" s="29">
        <v>4.6</v>
      </c>
      <c r="W225" s="30">
        <v>3255.0</v>
      </c>
      <c r="X225" s="29" t="s">
        <v>691</v>
      </c>
      <c r="Y225" s="29" t="s">
        <v>165</v>
      </c>
      <c r="Z225" s="30" t="b">
        <v>0</v>
      </c>
      <c r="AA225" s="29" t="s">
        <v>13156</v>
      </c>
      <c r="AB225" s="29" t="s">
        <v>13157</v>
      </c>
      <c r="AC225" s="28"/>
      <c r="AD225" s="29" t="s">
        <v>105</v>
      </c>
      <c r="AE225" s="29" t="s">
        <v>13158</v>
      </c>
      <c r="AF225" s="28"/>
      <c r="AG225" s="29" t="s">
        <v>105</v>
      </c>
      <c r="AH225" s="29" t="s">
        <v>11965</v>
      </c>
      <c r="AI225" s="29" t="s">
        <v>13159</v>
      </c>
      <c r="AJ225" s="29" t="s">
        <v>13160</v>
      </c>
      <c r="AK225" s="31" t="s">
        <v>13161</v>
      </c>
      <c r="AL225" s="32">
        <v>9.0</v>
      </c>
      <c r="AM225" s="29" t="s">
        <v>13162</v>
      </c>
      <c r="AN225" s="32">
        <v>8.0</v>
      </c>
      <c r="AO225" s="29" t="s">
        <v>13163</v>
      </c>
      <c r="AP225" s="51">
        <v>8.5</v>
      </c>
      <c r="AQ225" s="29" t="s">
        <v>13164</v>
      </c>
      <c r="AR225" s="51">
        <v>7.5</v>
      </c>
      <c r="AS225" s="29" t="s">
        <v>13165</v>
      </c>
      <c r="AT225" s="51">
        <v>8.0</v>
      </c>
      <c r="AU225" s="29" t="s">
        <v>13166</v>
      </c>
      <c r="AV225" s="34">
        <f t="shared" si="1"/>
        <v>8.5</v>
      </c>
      <c r="AW225" s="43" t="s">
        <v>13167</v>
      </c>
      <c r="AX225" s="29" t="s">
        <v>13168</v>
      </c>
      <c r="AY225" s="29" t="s">
        <v>13169</v>
      </c>
      <c r="AZ225" s="29" t="s">
        <v>13170</v>
      </c>
      <c r="BA225" s="29" t="s">
        <v>13171</v>
      </c>
      <c r="BB225" s="29" t="s">
        <v>13172</v>
      </c>
      <c r="BC225" s="29" t="s">
        <v>13173</v>
      </c>
      <c r="BD225" s="29" t="s">
        <v>13174</v>
      </c>
      <c r="BE225" s="29" t="s">
        <v>13175</v>
      </c>
      <c r="BF225" s="29" t="s">
        <v>13176</v>
      </c>
      <c r="BG225" s="29" t="s">
        <v>13177</v>
      </c>
      <c r="BH225" s="29" t="s">
        <v>13178</v>
      </c>
      <c r="BI225" s="29" t="s">
        <v>13179</v>
      </c>
      <c r="BJ225" s="29" t="s">
        <v>13180</v>
      </c>
      <c r="BK225" s="29" t="s">
        <v>13181</v>
      </c>
      <c r="BL225" s="29" t="s">
        <v>13182</v>
      </c>
      <c r="BM225" s="29" t="s">
        <v>13183</v>
      </c>
      <c r="BN225" s="29" t="s">
        <v>13184</v>
      </c>
      <c r="BO225" s="29" t="s">
        <v>13185</v>
      </c>
      <c r="BP225" s="29" t="s">
        <v>13186</v>
      </c>
      <c r="BQ225" s="29" t="s">
        <v>13187</v>
      </c>
      <c r="BR225" s="29" t="s">
        <v>13188</v>
      </c>
      <c r="BS225" s="29" t="s">
        <v>13189</v>
      </c>
      <c r="BT225" s="29" t="s">
        <v>13190</v>
      </c>
      <c r="BU225" s="29" t="s">
        <v>13191</v>
      </c>
      <c r="BV225" s="29" t="s">
        <v>7783</v>
      </c>
      <c r="BW225" s="28"/>
      <c r="BX225" s="94" t="s">
        <v>13192</v>
      </c>
      <c r="BY225" s="95" t="s">
        <v>13193</v>
      </c>
      <c r="BZ225" s="29" t="str">
        <f>IFERROR(__xludf.DUMMYFUNCTION("TEXTJOIN("", "", TRUE,
  IF(AND(AL225&gt;=9, AN225&gt;=8, AP225&gt;=7, AT225&gt;=8), ""Gold Standard"", """"),
  IF(OR(
      AV225&gt;=7.5,
      AND(AL225&gt;=7, AN225&gt;=7, AP225&gt;=6, AT225&gt;=8)
    ), ""BIFL Approved"", """"),
  IF(AN225&gt;=8.5, ""Repair Friendly"", """"),
 "&amp;" IF(OR(AP225=10, REGEXMATCH(AU225, ""Lifetime Guarantee"")), ""Lifetime Warranty"", """"),
  IF(AT225&gt;=8.5, ""Crowd Favorite"", """"),
  IF(AR225&gt;=8, ""Eco Hero"", """"),
  IF(AND(AV225&gt;=10, AL225&gt;=8, AT225&gt;=8), ""Legacy Product"", """")
)"),"Gold Standard, BIFL Approved")</f>
        <v>Gold Standard, BIFL Approved</v>
      </c>
      <c r="CA225" s="29" t="s">
        <v>1328</v>
      </c>
      <c r="CB225" s="29" t="s">
        <v>13194</v>
      </c>
      <c r="CC225" s="44" t="s">
        <v>13195</v>
      </c>
      <c r="CD225" s="29" t="s">
        <v>13196</v>
      </c>
      <c r="CE225" s="30">
        <v>3255.0</v>
      </c>
      <c r="CF225" s="29" t="s">
        <v>13197</v>
      </c>
      <c r="CG225" s="31" t="s">
        <v>13198</v>
      </c>
      <c r="CH225" s="28"/>
      <c r="CI225" s="28"/>
      <c r="CJ225" s="28"/>
      <c r="CK225" s="28"/>
    </row>
    <row r="226" ht="27.0" customHeight="1">
      <c r="A226" s="90" t="s">
        <v>13199</v>
      </c>
      <c r="B226" s="91" t="s">
        <v>13200</v>
      </c>
      <c r="C226" s="92" t="s">
        <v>13201</v>
      </c>
      <c r="D226" s="74" t="s">
        <v>13202</v>
      </c>
      <c r="E226" s="21" t="s">
        <v>13203</v>
      </c>
      <c r="F226" s="22" t="s">
        <v>3008</v>
      </c>
      <c r="G226" s="22" t="s">
        <v>10474</v>
      </c>
      <c r="H226" s="22" t="s">
        <v>92</v>
      </c>
      <c r="I226" s="28"/>
      <c r="J226" s="23"/>
      <c r="K226" s="20" t="s">
        <v>13204</v>
      </c>
      <c r="L226" s="25" t="s">
        <v>13205</v>
      </c>
      <c r="M226" s="25" t="s">
        <v>13206</v>
      </c>
      <c r="N226" s="25" t="s">
        <v>13207</v>
      </c>
      <c r="O226" s="28"/>
      <c r="P226" s="25" t="s">
        <v>13208</v>
      </c>
      <c r="Q226" s="25" t="s">
        <v>13209</v>
      </c>
      <c r="R226" s="25" t="s">
        <v>13210</v>
      </c>
      <c r="S226" s="29" t="s">
        <v>13211</v>
      </c>
      <c r="T226" s="41">
        <v>29.68</v>
      </c>
      <c r="U226" s="28"/>
      <c r="V226" s="29">
        <v>4.3</v>
      </c>
      <c r="W226" s="30">
        <v>6638.0</v>
      </c>
      <c r="X226" s="29" t="s">
        <v>691</v>
      </c>
      <c r="Y226" s="29" t="s">
        <v>165</v>
      </c>
      <c r="Z226" s="30" t="b">
        <v>0</v>
      </c>
      <c r="AA226" s="29" t="s">
        <v>13212</v>
      </c>
      <c r="AB226" s="29" t="s">
        <v>13213</v>
      </c>
      <c r="AC226" s="28"/>
      <c r="AD226" s="29" t="s">
        <v>13214</v>
      </c>
      <c r="AE226" s="28"/>
      <c r="AF226" s="28"/>
      <c r="AG226" s="29" t="s">
        <v>13215</v>
      </c>
      <c r="AH226" s="29" t="s">
        <v>13216</v>
      </c>
      <c r="AI226" s="29" t="s">
        <v>13217</v>
      </c>
      <c r="AJ226" s="29" t="s">
        <v>13218</v>
      </c>
      <c r="AK226" s="31" t="s">
        <v>13219</v>
      </c>
      <c r="AL226" s="32">
        <v>8.5</v>
      </c>
      <c r="AM226" s="29" t="s">
        <v>13220</v>
      </c>
      <c r="AN226" s="32">
        <v>9.0</v>
      </c>
      <c r="AO226" s="29" t="s">
        <v>13221</v>
      </c>
      <c r="AP226" s="51">
        <v>9.0</v>
      </c>
      <c r="AQ226" s="29" t="s">
        <v>13222</v>
      </c>
      <c r="AR226" s="51">
        <v>5.0</v>
      </c>
      <c r="AS226" s="29" t="s">
        <v>13223</v>
      </c>
      <c r="AT226" s="51">
        <v>8.5</v>
      </c>
      <c r="AU226" s="29" t="s">
        <v>13224</v>
      </c>
      <c r="AV226" s="34">
        <f t="shared" si="1"/>
        <v>8.5</v>
      </c>
      <c r="AW226" s="43" t="s">
        <v>13225</v>
      </c>
      <c r="AX226" s="29" t="s">
        <v>13226</v>
      </c>
      <c r="AY226" s="29" t="s">
        <v>13227</v>
      </c>
      <c r="AZ226" s="29" t="s">
        <v>13228</v>
      </c>
      <c r="BA226" s="29" t="s">
        <v>13229</v>
      </c>
      <c r="BB226" s="29" t="s">
        <v>13230</v>
      </c>
      <c r="BC226" s="29" t="s">
        <v>13231</v>
      </c>
      <c r="BD226" s="29" t="s">
        <v>13232</v>
      </c>
      <c r="BE226" s="29" t="s">
        <v>13233</v>
      </c>
      <c r="BF226" s="29" t="s">
        <v>13234</v>
      </c>
      <c r="BG226" s="29" t="s">
        <v>13235</v>
      </c>
      <c r="BH226" s="29" t="s">
        <v>13236</v>
      </c>
      <c r="BI226" s="29" t="s">
        <v>13237</v>
      </c>
      <c r="BJ226" s="29" t="s">
        <v>13238</v>
      </c>
      <c r="BK226" s="29" t="s">
        <v>13239</v>
      </c>
      <c r="BL226" s="29" t="s">
        <v>13240</v>
      </c>
      <c r="BM226" s="29" t="s">
        <v>13241</v>
      </c>
      <c r="BN226" s="29" t="s">
        <v>13242</v>
      </c>
      <c r="BO226" s="29" t="s">
        <v>13243</v>
      </c>
      <c r="BP226" s="29" t="s">
        <v>13244</v>
      </c>
      <c r="BQ226" s="29" t="s">
        <v>13245</v>
      </c>
      <c r="BR226" s="29" t="s">
        <v>13246</v>
      </c>
      <c r="BS226" s="29" t="s">
        <v>13247</v>
      </c>
      <c r="BT226" s="29" t="s">
        <v>9888</v>
      </c>
      <c r="BU226" s="29" t="s">
        <v>13248</v>
      </c>
      <c r="BV226" s="29" t="s">
        <v>13249</v>
      </c>
      <c r="BW226" s="29" t="s">
        <v>13250</v>
      </c>
      <c r="BX226" s="94" t="s">
        <v>144</v>
      </c>
      <c r="BY226" s="95" t="s">
        <v>13251</v>
      </c>
      <c r="BZ226" s="29" t="str">
        <f>IFERROR(__xludf.DUMMYFUNCTION("TEXTJOIN("", "", TRUE,
  IF(AND(AL226&gt;=9, AN226&gt;=8, AP226&gt;=7, AT226&gt;=8), ""Gold Standard"", """"),
  IF(OR(
      AV226&gt;=7.5,
      AND(AL226&gt;=7, AN226&gt;=7, AP226&gt;=6, AT226&gt;=8)
    ), ""BIFL Approved"", """"),
  IF(AN226&gt;=8.5, ""Repair Friendly"", """"),
 "&amp;" IF(OR(AP226=10, REGEXMATCH(AU226, ""Lifetime Guarantee"")), ""Lifetime Warranty"", """"),
  IF(AT226&gt;=8.5, ""Crowd Favorite"", """"),
  IF(AR226&gt;=8, ""Eco Hero"", """"),
  IF(AND(AV226&gt;=10, AL226&gt;=8, AT226&gt;=8), ""Legacy Product"", """")
)"),"BIFL Approved, Repair Friendly, Crowd Favorite")</f>
        <v>BIFL Approved, Repair Friendly, Crowd Favorite</v>
      </c>
      <c r="CA226" s="29" t="s">
        <v>209</v>
      </c>
      <c r="CB226" s="29" t="s">
        <v>9602</v>
      </c>
      <c r="CC226" s="44" t="s">
        <v>13252</v>
      </c>
      <c r="CD226" s="29" t="s">
        <v>13253</v>
      </c>
      <c r="CE226" s="30">
        <v>6638.0</v>
      </c>
      <c r="CF226" s="29" t="s">
        <v>13254</v>
      </c>
      <c r="CG226" s="31" t="s">
        <v>13255</v>
      </c>
      <c r="CH226" s="28"/>
      <c r="CI226" s="28"/>
      <c r="CJ226" s="28"/>
      <c r="CK226" s="28"/>
    </row>
    <row r="227" ht="27.0" customHeight="1">
      <c r="A227" s="90" t="s">
        <v>12004</v>
      </c>
      <c r="B227" s="91" t="s">
        <v>13256</v>
      </c>
      <c r="C227" s="92" t="s">
        <v>13257</v>
      </c>
      <c r="D227" s="74" t="s">
        <v>13258</v>
      </c>
      <c r="E227" s="21" t="s">
        <v>13259</v>
      </c>
      <c r="F227" s="22" t="s">
        <v>90</v>
      </c>
      <c r="G227" s="22" t="s">
        <v>10474</v>
      </c>
      <c r="H227" s="22" t="s">
        <v>92</v>
      </c>
      <c r="I227" s="28"/>
      <c r="J227" s="23"/>
      <c r="K227" s="20" t="s">
        <v>13260</v>
      </c>
      <c r="L227" s="25" t="s">
        <v>13261</v>
      </c>
      <c r="M227" s="25" t="s">
        <v>13262</v>
      </c>
      <c r="N227" s="25" t="s">
        <v>13263</v>
      </c>
      <c r="O227" s="28"/>
      <c r="P227" s="25" t="s">
        <v>13264</v>
      </c>
      <c r="Q227" s="25" t="s">
        <v>13265</v>
      </c>
      <c r="R227" s="25" t="s">
        <v>13266</v>
      </c>
      <c r="S227" s="29" t="s">
        <v>13267</v>
      </c>
      <c r="T227" s="41">
        <v>19.99</v>
      </c>
      <c r="U227" s="42">
        <v>20.99</v>
      </c>
      <c r="V227" s="29">
        <v>4.7</v>
      </c>
      <c r="W227" s="30">
        <v>15522.0</v>
      </c>
      <c r="X227" s="29" t="s">
        <v>691</v>
      </c>
      <c r="Y227" s="29" t="s">
        <v>2007</v>
      </c>
      <c r="Z227" s="30" t="b">
        <v>0</v>
      </c>
      <c r="AA227" s="29" t="s">
        <v>13268</v>
      </c>
      <c r="AB227" s="29" t="s">
        <v>13269</v>
      </c>
      <c r="AC227" s="29" t="s">
        <v>13270</v>
      </c>
      <c r="AD227" s="29" t="s">
        <v>7812</v>
      </c>
      <c r="AE227" s="28"/>
      <c r="AF227" s="28"/>
      <c r="AG227" s="29" t="s">
        <v>13271</v>
      </c>
      <c r="AH227" s="29" t="s">
        <v>13272</v>
      </c>
      <c r="AI227" s="29" t="s">
        <v>13273</v>
      </c>
      <c r="AJ227" s="29" t="s">
        <v>13274</v>
      </c>
      <c r="AK227" s="31" t="s">
        <v>13275</v>
      </c>
      <c r="AL227" s="32">
        <v>8.0</v>
      </c>
      <c r="AM227" s="29" t="s">
        <v>13276</v>
      </c>
      <c r="AN227" s="32">
        <v>7.0</v>
      </c>
      <c r="AO227" s="29" t="s">
        <v>13277</v>
      </c>
      <c r="AP227" s="51">
        <v>4.0</v>
      </c>
      <c r="AQ227" s="29" t="s">
        <v>13278</v>
      </c>
      <c r="AR227" s="51">
        <v>5.0</v>
      </c>
      <c r="AS227" s="29" t="s">
        <v>13279</v>
      </c>
      <c r="AT227" s="51">
        <v>6.5</v>
      </c>
      <c r="AU227" s="29" t="s">
        <v>13280</v>
      </c>
      <c r="AV227" s="34">
        <f t="shared" si="1"/>
        <v>6.5</v>
      </c>
      <c r="AW227" s="43" t="s">
        <v>13281</v>
      </c>
      <c r="AX227" s="29" t="s">
        <v>13282</v>
      </c>
      <c r="AY227" s="29" t="s">
        <v>13283</v>
      </c>
      <c r="AZ227" s="29" t="s">
        <v>13284</v>
      </c>
      <c r="BA227" s="29" t="s">
        <v>13285</v>
      </c>
      <c r="BB227" s="29" t="s">
        <v>13286</v>
      </c>
      <c r="BC227" s="29" t="s">
        <v>13287</v>
      </c>
      <c r="BD227" s="29" t="s">
        <v>13288</v>
      </c>
      <c r="BE227" s="29" t="s">
        <v>13289</v>
      </c>
      <c r="BF227" s="29" t="s">
        <v>13290</v>
      </c>
      <c r="BG227" s="29" t="s">
        <v>13291</v>
      </c>
      <c r="BH227" s="29" t="s">
        <v>13292</v>
      </c>
      <c r="BI227" s="29" t="s">
        <v>13293</v>
      </c>
      <c r="BJ227" s="29" t="s">
        <v>13294</v>
      </c>
      <c r="BK227" s="29" t="s">
        <v>13295</v>
      </c>
      <c r="BL227" s="29" t="s">
        <v>13296</v>
      </c>
      <c r="BM227" s="29" t="s">
        <v>13297</v>
      </c>
      <c r="BN227" s="29" t="s">
        <v>13298</v>
      </c>
      <c r="BO227" s="29" t="s">
        <v>13299</v>
      </c>
      <c r="BP227" s="29" t="s">
        <v>13300</v>
      </c>
      <c r="BQ227" s="29" t="s">
        <v>13301</v>
      </c>
      <c r="BR227" s="29" t="s">
        <v>13302</v>
      </c>
      <c r="BS227" s="29" t="s">
        <v>13303</v>
      </c>
      <c r="BT227" s="29" t="s">
        <v>13304</v>
      </c>
      <c r="BU227" s="29" t="s">
        <v>13305</v>
      </c>
      <c r="BV227" s="29" t="s">
        <v>13306</v>
      </c>
      <c r="BW227" s="29" t="s">
        <v>13307</v>
      </c>
      <c r="BX227" s="94" t="s">
        <v>331</v>
      </c>
      <c r="BY227" s="95" t="s">
        <v>13308</v>
      </c>
      <c r="BZ227" s="29" t="str">
        <f>IFERROR(__xludf.DUMMYFUNCTION("TEXTJOIN("", "", TRUE,
  IF(AND(AL227&gt;=9, AN227&gt;=8, AP227&gt;=7, AT227&gt;=8), ""Gold Standard"", """"),
  IF(OR(
      AV227&gt;=7.5,
      AND(AL227&gt;=7, AN227&gt;=7, AP227&gt;=6, AT227&gt;=8)
    ), ""BIFL Approved"", """"),
  IF(AN227&gt;=8.5, ""Repair Friendly"", """"),
 "&amp;" IF(OR(AP227=10, REGEXMATCH(AU227, ""Lifetime Guarantee"")), ""Lifetime Warranty"", """"),
  IF(AT227&gt;=8.5, ""Crowd Favorite"", """"),
  IF(AR227&gt;=8, ""Eco Hero"", """"),
  IF(AND(AV227&gt;=10, AL227&gt;=8, AT227&gt;=8), ""Legacy Product"", """")
)"),"")</f>
        <v/>
      </c>
      <c r="CA227" s="29" t="s">
        <v>614</v>
      </c>
      <c r="CB227" s="29" t="s">
        <v>615</v>
      </c>
      <c r="CC227" s="44" t="s">
        <v>13309</v>
      </c>
      <c r="CD227" s="29" t="s">
        <v>13310</v>
      </c>
      <c r="CE227" s="30">
        <v>15522.0</v>
      </c>
      <c r="CF227" s="29" t="s">
        <v>13311</v>
      </c>
      <c r="CG227" s="31" t="s">
        <v>13312</v>
      </c>
      <c r="CH227" s="28"/>
      <c r="CI227" s="28"/>
      <c r="CJ227" s="28"/>
      <c r="CK227" s="28"/>
    </row>
    <row r="228" ht="27.0" customHeight="1">
      <c r="A228" s="90" t="s">
        <v>9436</v>
      </c>
      <c r="B228" s="91" t="s">
        <v>13313</v>
      </c>
      <c r="C228" s="92" t="s">
        <v>13314</v>
      </c>
      <c r="D228" s="74" t="s">
        <v>13315</v>
      </c>
      <c r="E228" s="21" t="s">
        <v>13316</v>
      </c>
      <c r="F228" s="22" t="s">
        <v>3008</v>
      </c>
      <c r="G228" s="22" t="s">
        <v>10474</v>
      </c>
      <c r="H228" s="22" t="s">
        <v>92</v>
      </c>
      <c r="I228" s="28"/>
      <c r="J228" s="23"/>
      <c r="K228" s="20" t="s">
        <v>13317</v>
      </c>
      <c r="L228" s="25" t="s">
        <v>13318</v>
      </c>
      <c r="M228" s="25" t="s">
        <v>13319</v>
      </c>
      <c r="N228" s="25" t="s">
        <v>13320</v>
      </c>
      <c r="O228" s="28"/>
      <c r="P228" s="25" t="s">
        <v>13321</v>
      </c>
      <c r="Q228" s="25" t="s">
        <v>13322</v>
      </c>
      <c r="R228" s="25" t="s">
        <v>13323</v>
      </c>
      <c r="S228" s="29" t="s">
        <v>13324</v>
      </c>
      <c r="T228" s="22">
        <v>419.0</v>
      </c>
      <c r="U228" s="28"/>
      <c r="V228" s="29">
        <v>4.3</v>
      </c>
      <c r="W228" s="30">
        <v>342.0</v>
      </c>
      <c r="X228" s="28"/>
      <c r="Y228" s="29" t="s">
        <v>12366</v>
      </c>
      <c r="Z228" s="30" t="b">
        <v>0</v>
      </c>
      <c r="AA228" s="29" t="s">
        <v>13325</v>
      </c>
      <c r="AB228" s="29" t="s">
        <v>13326</v>
      </c>
      <c r="AC228" s="28"/>
      <c r="AD228" s="28"/>
      <c r="AE228" s="28"/>
      <c r="AF228" s="28"/>
      <c r="AG228" s="29" t="s">
        <v>13327</v>
      </c>
      <c r="AH228" s="29" t="s">
        <v>13328</v>
      </c>
      <c r="AI228" s="29" t="s">
        <v>13329</v>
      </c>
      <c r="AJ228" s="29" t="s">
        <v>13330</v>
      </c>
      <c r="AK228" s="31" t="s">
        <v>13331</v>
      </c>
      <c r="AL228" s="32">
        <v>7.0</v>
      </c>
      <c r="AM228" s="22" t="s">
        <v>13332</v>
      </c>
      <c r="AN228" s="32">
        <v>8.5</v>
      </c>
      <c r="AO228" s="29" t="s">
        <v>13333</v>
      </c>
      <c r="AP228" s="51">
        <v>9.0</v>
      </c>
      <c r="AQ228" s="29" t="s">
        <v>13334</v>
      </c>
      <c r="AR228" s="51">
        <v>5.0</v>
      </c>
      <c r="AS228" s="29" t="s">
        <v>13335</v>
      </c>
      <c r="AT228" s="51">
        <v>8.5</v>
      </c>
      <c r="AU228" s="29" t="s">
        <v>13336</v>
      </c>
      <c r="AV228" s="34">
        <f t="shared" si="1"/>
        <v>8</v>
      </c>
      <c r="AW228" s="43" t="s">
        <v>13337</v>
      </c>
      <c r="AX228" s="29" t="s">
        <v>13338</v>
      </c>
      <c r="AY228" s="29" t="s">
        <v>13339</v>
      </c>
      <c r="AZ228" s="29" t="s">
        <v>13340</v>
      </c>
      <c r="BA228" s="29" t="s">
        <v>13341</v>
      </c>
      <c r="BB228" s="29" t="s">
        <v>13342</v>
      </c>
      <c r="BC228" s="29" t="s">
        <v>13343</v>
      </c>
      <c r="BD228" s="29" t="s">
        <v>13344</v>
      </c>
      <c r="BE228" s="29" t="s">
        <v>13345</v>
      </c>
      <c r="BF228" s="29" t="s">
        <v>13346</v>
      </c>
      <c r="BG228" s="29" t="s">
        <v>13347</v>
      </c>
      <c r="BH228" s="29" t="s">
        <v>13348</v>
      </c>
      <c r="BI228" s="29" t="s">
        <v>13349</v>
      </c>
      <c r="BJ228" s="29" t="s">
        <v>13350</v>
      </c>
      <c r="BK228" s="29" t="s">
        <v>13351</v>
      </c>
      <c r="BL228" s="29" t="s">
        <v>13352</v>
      </c>
      <c r="BM228" s="29" t="s">
        <v>13353</v>
      </c>
      <c r="BN228" s="29" t="s">
        <v>13354</v>
      </c>
      <c r="BO228" s="29" t="s">
        <v>13355</v>
      </c>
      <c r="BP228" s="29" t="s">
        <v>13356</v>
      </c>
      <c r="BQ228" s="29" t="s">
        <v>13357</v>
      </c>
      <c r="BR228" s="29" t="s">
        <v>13358</v>
      </c>
      <c r="BS228" s="29" t="s">
        <v>13359</v>
      </c>
      <c r="BT228" s="29" t="s">
        <v>13360</v>
      </c>
      <c r="BU228" s="29" t="s">
        <v>13361</v>
      </c>
      <c r="BV228" s="29" t="s">
        <v>9254</v>
      </c>
      <c r="BW228" s="29" t="s">
        <v>13362</v>
      </c>
      <c r="BX228" s="94" t="s">
        <v>331</v>
      </c>
      <c r="BY228" s="95" t="s">
        <v>13363</v>
      </c>
      <c r="BZ228" s="29" t="str">
        <f>IFERROR(__xludf.DUMMYFUNCTION("TEXTJOIN("", "", TRUE,
  IF(AND(AL228&gt;=9, AN228&gt;=8, AP228&gt;=7, AT228&gt;=8), ""Gold Standard"", """"),
  IF(OR(
      AV228&gt;=7.5,
      AND(AL228&gt;=7, AN228&gt;=7, AP228&gt;=6, AT228&gt;=8)
    ), ""BIFL Approved"", """"),
  IF(AN228&gt;=8.5, ""Repair Friendly"", """"),
 "&amp;" IF(OR(AP228=10, REGEXMATCH(AU228, ""Lifetime Guarantee"")), ""Lifetime Warranty"", """"),
  IF(AT228&gt;=8.5, ""Crowd Favorite"", """"),
  IF(AR228&gt;=8, ""Eco Hero"", """"),
  IF(AND(AV228&gt;=10, AL228&gt;=8, AT228&gt;=8), ""Legacy Product"", """")
)"),"BIFL Approved, Repair Friendly, Crowd Favorite")</f>
        <v>BIFL Approved, Repair Friendly, Crowd Favorite</v>
      </c>
      <c r="CA228" s="29" t="s">
        <v>971</v>
      </c>
      <c r="CB228" s="29" t="s">
        <v>972</v>
      </c>
      <c r="CC228" s="44" t="s">
        <v>13364</v>
      </c>
      <c r="CD228" s="29" t="s">
        <v>13365</v>
      </c>
      <c r="CE228" s="30">
        <v>342.0</v>
      </c>
      <c r="CF228" s="29" t="s">
        <v>13366</v>
      </c>
      <c r="CG228" s="31" t="s">
        <v>13367</v>
      </c>
      <c r="CH228" s="28"/>
      <c r="CI228" s="28"/>
      <c r="CJ228" s="28"/>
      <c r="CK228" s="28"/>
    </row>
    <row r="229" ht="27.0" customHeight="1">
      <c r="A229" s="90" t="s">
        <v>13368</v>
      </c>
      <c r="B229" s="91" t="s">
        <v>13369</v>
      </c>
      <c r="C229" s="92" t="s">
        <v>13370</v>
      </c>
      <c r="D229" s="74" t="s">
        <v>13371</v>
      </c>
      <c r="E229" s="21" t="s">
        <v>13372</v>
      </c>
      <c r="F229" s="22" t="s">
        <v>90</v>
      </c>
      <c r="G229" s="22" t="s">
        <v>10474</v>
      </c>
      <c r="H229" s="22" t="s">
        <v>92</v>
      </c>
      <c r="I229" s="28"/>
      <c r="J229" s="23"/>
      <c r="K229" s="20" t="s">
        <v>13373</v>
      </c>
      <c r="L229" s="25" t="s">
        <v>13374</v>
      </c>
      <c r="M229" s="25" t="s">
        <v>13375</v>
      </c>
      <c r="N229" s="25" t="s">
        <v>13376</v>
      </c>
      <c r="O229" s="28"/>
      <c r="P229" s="25" t="s">
        <v>13377</v>
      </c>
      <c r="Q229" s="25" t="s">
        <v>13378</v>
      </c>
      <c r="R229" s="25" t="s">
        <v>13379</v>
      </c>
      <c r="S229" s="29" t="s">
        <v>13380</v>
      </c>
      <c r="T229" s="41">
        <v>74.95</v>
      </c>
      <c r="U229" s="28"/>
      <c r="V229" s="29">
        <v>4.8</v>
      </c>
      <c r="W229" s="30">
        <v>5140.0</v>
      </c>
      <c r="X229" s="29" t="s">
        <v>1526</v>
      </c>
      <c r="Y229" s="29" t="s">
        <v>165</v>
      </c>
      <c r="Z229" s="30" t="b">
        <v>0</v>
      </c>
      <c r="AA229" s="29" t="s">
        <v>13381</v>
      </c>
      <c r="AB229" s="29" t="s">
        <v>13382</v>
      </c>
      <c r="AC229" s="28"/>
      <c r="AD229" s="28"/>
      <c r="AE229" s="29" t="s">
        <v>13383</v>
      </c>
      <c r="AF229" s="28"/>
      <c r="AG229" s="29" t="s">
        <v>7812</v>
      </c>
      <c r="AH229" s="29" t="s">
        <v>13384</v>
      </c>
      <c r="AI229" s="29" t="s">
        <v>13385</v>
      </c>
      <c r="AJ229" s="29" t="s">
        <v>13386</v>
      </c>
      <c r="AK229" s="31" t="s">
        <v>13387</v>
      </c>
      <c r="AL229" s="32">
        <v>8.0</v>
      </c>
      <c r="AM229" s="22" t="s">
        <v>13388</v>
      </c>
      <c r="AN229" s="32">
        <v>7.0</v>
      </c>
      <c r="AO229" s="29" t="s">
        <v>13389</v>
      </c>
      <c r="AP229" s="51">
        <v>6.0</v>
      </c>
      <c r="AQ229" s="22" t="s">
        <v>13390</v>
      </c>
      <c r="AR229" s="51">
        <v>5.0</v>
      </c>
      <c r="AS229" s="29" t="s">
        <v>13391</v>
      </c>
      <c r="AT229" s="51">
        <v>7.0</v>
      </c>
      <c r="AU229" s="29" t="s">
        <v>13392</v>
      </c>
      <c r="AV229" s="34">
        <f t="shared" si="1"/>
        <v>7</v>
      </c>
      <c r="AW229" s="43" t="s">
        <v>13393</v>
      </c>
      <c r="AX229" s="29" t="s">
        <v>13394</v>
      </c>
      <c r="AY229" s="29" t="s">
        <v>13395</v>
      </c>
      <c r="AZ229" s="29" t="s">
        <v>13396</v>
      </c>
      <c r="BA229" s="29" t="s">
        <v>13397</v>
      </c>
      <c r="BB229" s="29" t="s">
        <v>13398</v>
      </c>
      <c r="BC229" s="29" t="s">
        <v>13399</v>
      </c>
      <c r="BD229" s="29" t="s">
        <v>13400</v>
      </c>
      <c r="BE229" s="29" t="s">
        <v>13401</v>
      </c>
      <c r="BF229" s="29" t="s">
        <v>13402</v>
      </c>
      <c r="BG229" s="29" t="s">
        <v>13403</v>
      </c>
      <c r="BH229" s="29" t="s">
        <v>13404</v>
      </c>
      <c r="BI229" s="29" t="s">
        <v>13405</v>
      </c>
      <c r="BJ229" s="29" t="s">
        <v>13406</v>
      </c>
      <c r="BK229" s="29" t="s">
        <v>13407</v>
      </c>
      <c r="BL229" s="29" t="s">
        <v>13408</v>
      </c>
      <c r="BM229" s="29" t="s">
        <v>13409</v>
      </c>
      <c r="BN229" s="29" t="s">
        <v>13410</v>
      </c>
      <c r="BO229" s="29" t="s">
        <v>13411</v>
      </c>
      <c r="BP229" s="29" t="s">
        <v>13412</v>
      </c>
      <c r="BQ229" s="29" t="s">
        <v>13413</v>
      </c>
      <c r="BR229" s="29" t="s">
        <v>13414</v>
      </c>
      <c r="BS229" s="29" t="s">
        <v>13415</v>
      </c>
      <c r="BT229" s="29" t="s">
        <v>13416</v>
      </c>
      <c r="BU229" s="29" t="s">
        <v>13417</v>
      </c>
      <c r="BV229" s="29" t="s">
        <v>13418</v>
      </c>
      <c r="BW229" s="29" t="s">
        <v>13419</v>
      </c>
      <c r="BX229" s="94" t="s">
        <v>331</v>
      </c>
      <c r="BY229" s="95" t="s">
        <v>13420</v>
      </c>
      <c r="BZ229" s="29" t="str">
        <f>IFERROR(__xludf.DUMMYFUNCTION("TEXTJOIN("", "", TRUE,
  IF(AND(AL229&gt;=9, AN229&gt;=8, AP229&gt;=7, AT229&gt;=8), ""Gold Standard"", """"),
  IF(OR(
      AV229&gt;=7.5,
      AND(AL229&gt;=7, AN229&gt;=7, AP229&gt;=6, AT229&gt;=8)
    ), ""BIFL Approved"", """"),
  IF(AN229&gt;=8.5, ""Repair Friendly"", """"),
 "&amp;" IF(OR(AP229=10, REGEXMATCH(AU229, ""Lifetime Guarantee"")), ""Lifetime Warranty"", """"),
  IF(AT229&gt;=8.5, ""Crowd Favorite"", """"),
  IF(AR229&gt;=8, ""Eco Hero"", """"),
  IF(AND(AV229&gt;=10, AL229&gt;=8, AT229&gt;=8), ""Legacy Product"", """")
)"),"")</f>
        <v/>
      </c>
      <c r="CA229" s="29" t="s">
        <v>614</v>
      </c>
      <c r="CB229" s="29" t="s">
        <v>7850</v>
      </c>
      <c r="CC229" s="44" t="s">
        <v>13421</v>
      </c>
      <c r="CD229" s="29" t="s">
        <v>13422</v>
      </c>
      <c r="CE229" s="30">
        <v>5140.0</v>
      </c>
      <c r="CF229" s="29" t="s">
        <v>13423</v>
      </c>
      <c r="CG229" s="31" t="s">
        <v>13424</v>
      </c>
      <c r="CH229" s="28"/>
      <c r="CI229" s="28"/>
      <c r="CJ229" s="28"/>
      <c r="CK229" s="28"/>
    </row>
    <row r="230" ht="27.0" customHeight="1">
      <c r="A230" s="90" t="s">
        <v>13425</v>
      </c>
      <c r="B230" s="91" t="s">
        <v>13426</v>
      </c>
      <c r="C230" s="92" t="s">
        <v>13427</v>
      </c>
      <c r="D230" s="74" t="s">
        <v>13428</v>
      </c>
      <c r="E230" s="21" t="s">
        <v>13429</v>
      </c>
      <c r="F230" s="22" t="s">
        <v>90</v>
      </c>
      <c r="G230" s="22" t="s">
        <v>10474</v>
      </c>
      <c r="H230" s="22" t="s">
        <v>92</v>
      </c>
      <c r="I230" s="28"/>
      <c r="J230" s="23"/>
      <c r="K230" s="20" t="s">
        <v>13430</v>
      </c>
      <c r="L230" s="25" t="s">
        <v>13431</v>
      </c>
      <c r="M230" s="25" t="s">
        <v>13432</v>
      </c>
      <c r="N230" s="25" t="s">
        <v>13433</v>
      </c>
      <c r="O230" s="28"/>
      <c r="P230" s="25" t="s">
        <v>13434</v>
      </c>
      <c r="Q230" s="25" t="s">
        <v>13435</v>
      </c>
      <c r="R230" s="25" t="s">
        <v>13436</v>
      </c>
      <c r="S230" s="29" t="s">
        <v>13437</v>
      </c>
      <c r="T230" s="41">
        <v>145.0</v>
      </c>
      <c r="U230" s="28"/>
      <c r="V230" s="29">
        <v>4.3</v>
      </c>
      <c r="W230" s="30">
        <v>277.0</v>
      </c>
      <c r="X230" s="28"/>
      <c r="Y230" s="29" t="s">
        <v>6439</v>
      </c>
      <c r="Z230" s="30" t="b">
        <v>0</v>
      </c>
      <c r="AA230" s="29" t="s">
        <v>9391</v>
      </c>
      <c r="AB230" s="29" t="s">
        <v>13438</v>
      </c>
      <c r="AC230" s="29" t="s">
        <v>13439</v>
      </c>
      <c r="AD230" s="28"/>
      <c r="AE230" s="29" t="s">
        <v>13440</v>
      </c>
      <c r="AF230" s="28"/>
      <c r="AG230" s="29" t="s">
        <v>13441</v>
      </c>
      <c r="AH230" s="29" t="s">
        <v>13442</v>
      </c>
      <c r="AI230" s="29" t="s">
        <v>13443</v>
      </c>
      <c r="AJ230" s="28"/>
      <c r="AK230" s="55"/>
      <c r="AL230" s="32">
        <v>9.0</v>
      </c>
      <c r="AM230" s="29" t="s">
        <v>13444</v>
      </c>
      <c r="AN230" s="32">
        <v>8.0</v>
      </c>
      <c r="AO230" s="29" t="s">
        <v>13445</v>
      </c>
      <c r="AP230" s="51">
        <v>6.0</v>
      </c>
      <c r="AQ230" s="29" t="s">
        <v>13446</v>
      </c>
      <c r="AR230" s="51">
        <v>5.0</v>
      </c>
      <c r="AS230" s="29" t="s">
        <v>13447</v>
      </c>
      <c r="AT230" s="51">
        <v>8.0</v>
      </c>
      <c r="AU230" s="29" t="s">
        <v>13448</v>
      </c>
      <c r="AV230" s="34">
        <f t="shared" si="1"/>
        <v>8</v>
      </c>
      <c r="AW230" s="43" t="s">
        <v>13449</v>
      </c>
      <c r="AX230" s="29" t="s">
        <v>13450</v>
      </c>
      <c r="AY230" s="29" t="s">
        <v>13451</v>
      </c>
      <c r="AZ230" s="29" t="s">
        <v>13452</v>
      </c>
      <c r="BA230" s="29" t="s">
        <v>13453</v>
      </c>
      <c r="BB230" s="29" t="s">
        <v>13454</v>
      </c>
      <c r="BC230" s="29" t="s">
        <v>13455</v>
      </c>
      <c r="BD230" s="29" t="s">
        <v>13456</v>
      </c>
      <c r="BE230" s="29" t="s">
        <v>13457</v>
      </c>
      <c r="BF230" s="29" t="s">
        <v>13458</v>
      </c>
      <c r="BG230" s="29" t="s">
        <v>13459</v>
      </c>
      <c r="BH230" s="29" t="s">
        <v>13460</v>
      </c>
      <c r="BI230" s="29" t="s">
        <v>13461</v>
      </c>
      <c r="BJ230" s="29" t="s">
        <v>13462</v>
      </c>
      <c r="BK230" s="29" t="s">
        <v>13463</v>
      </c>
      <c r="BL230" s="29" t="s">
        <v>13464</v>
      </c>
      <c r="BM230" s="29" t="s">
        <v>13465</v>
      </c>
      <c r="BN230" s="29" t="s">
        <v>13466</v>
      </c>
      <c r="BO230" s="29" t="s">
        <v>13467</v>
      </c>
      <c r="BP230" s="29" t="s">
        <v>13468</v>
      </c>
      <c r="BQ230" s="29" t="s">
        <v>13469</v>
      </c>
      <c r="BR230" s="29" t="s">
        <v>13470</v>
      </c>
      <c r="BS230" s="29" t="s">
        <v>13471</v>
      </c>
      <c r="BT230" s="29" t="s">
        <v>13472</v>
      </c>
      <c r="BU230" s="29" t="s">
        <v>3400</v>
      </c>
      <c r="BV230" s="29" t="s">
        <v>13473</v>
      </c>
      <c r="BW230" s="29" t="s">
        <v>13474</v>
      </c>
      <c r="BX230" s="94" t="s">
        <v>144</v>
      </c>
      <c r="BY230" s="95" t="s">
        <v>13475</v>
      </c>
      <c r="BZ230" s="29" t="str">
        <f>IFERROR(__xludf.DUMMYFUNCTION("TEXTJOIN("", "", TRUE,
  IF(AND(AL230&gt;=9, AN230&gt;=8, AP230&gt;=7, AT230&gt;=8), ""Gold Standard"", """"),
  IF(OR(
      AV230&gt;=7.5,
      AND(AL230&gt;=7, AN230&gt;=7, AP230&gt;=6, AT230&gt;=8)
    ), ""BIFL Approved"", """"),
  IF(AN230&gt;=8.5, ""Repair Friendly"", """"),
 "&amp;" IF(OR(AP230=10, REGEXMATCH(AU230, ""Lifetime Guarantee"")), ""Lifetime Warranty"", """"),
  IF(AT230&gt;=8.5, ""Crowd Favorite"", """"),
  IF(AR230&gt;=8, ""Eco Hero"", """"),
  IF(AND(AV230&gt;=10, AL230&gt;=8, AT230&gt;=8), ""Legacy Product"", """")
)"),"BIFL Approved")</f>
        <v>BIFL Approved</v>
      </c>
      <c r="CA230" s="29" t="s">
        <v>971</v>
      </c>
      <c r="CB230" s="29" t="s">
        <v>972</v>
      </c>
      <c r="CC230" s="44" t="s">
        <v>13476</v>
      </c>
      <c r="CD230" s="29" t="s">
        <v>13477</v>
      </c>
      <c r="CE230" s="30">
        <v>277.0</v>
      </c>
      <c r="CF230" s="29" t="s">
        <v>13478</v>
      </c>
      <c r="CG230" s="31" t="s">
        <v>13479</v>
      </c>
      <c r="CH230" s="28"/>
      <c r="CI230" s="28"/>
      <c r="CJ230" s="28"/>
      <c r="CK230" s="28"/>
    </row>
    <row r="231" ht="27.0" customHeight="1">
      <c r="A231" s="90" t="s">
        <v>5062</v>
      </c>
      <c r="B231" s="91" t="s">
        <v>13480</v>
      </c>
      <c r="C231" s="92" t="s">
        <v>13481</v>
      </c>
      <c r="D231" s="74" t="s">
        <v>13482</v>
      </c>
      <c r="E231" s="21" t="s">
        <v>13483</v>
      </c>
      <c r="F231" s="22" t="s">
        <v>90</v>
      </c>
      <c r="G231" s="22" t="s">
        <v>10474</v>
      </c>
      <c r="H231" s="22" t="s">
        <v>92</v>
      </c>
      <c r="I231" s="28"/>
      <c r="J231" s="23"/>
      <c r="K231" s="20" t="s">
        <v>13484</v>
      </c>
      <c r="L231" s="25" t="s">
        <v>13485</v>
      </c>
      <c r="M231" s="25" t="s">
        <v>13486</v>
      </c>
      <c r="N231" s="25" t="s">
        <v>13487</v>
      </c>
      <c r="O231" s="28"/>
      <c r="P231" s="25" t="s">
        <v>13488</v>
      </c>
      <c r="Q231" s="25" t="s">
        <v>13489</v>
      </c>
      <c r="R231" s="25" t="s">
        <v>13490</v>
      </c>
      <c r="S231" s="29" t="s">
        <v>13491</v>
      </c>
      <c r="T231" s="41">
        <v>199.95</v>
      </c>
      <c r="U231" s="42">
        <v>199.95</v>
      </c>
      <c r="V231" s="29">
        <v>4.7</v>
      </c>
      <c r="W231" s="30">
        <v>909.0</v>
      </c>
      <c r="X231" s="29" t="s">
        <v>691</v>
      </c>
      <c r="Y231" s="29" t="s">
        <v>165</v>
      </c>
      <c r="Z231" s="30" t="b">
        <v>0</v>
      </c>
      <c r="AA231" s="29" t="s">
        <v>13492</v>
      </c>
      <c r="AB231" s="29" t="s">
        <v>13493</v>
      </c>
      <c r="AC231" s="29" t="s">
        <v>13494</v>
      </c>
      <c r="AD231" s="29" t="s">
        <v>292</v>
      </c>
      <c r="AE231" s="29" t="s">
        <v>13495</v>
      </c>
      <c r="AF231" s="28"/>
      <c r="AG231" s="29" t="s">
        <v>13496</v>
      </c>
      <c r="AH231" s="29" t="s">
        <v>13497</v>
      </c>
      <c r="AI231" s="29" t="s">
        <v>13498</v>
      </c>
      <c r="AJ231" s="29" t="s">
        <v>13499</v>
      </c>
      <c r="AK231" s="31" t="s">
        <v>13500</v>
      </c>
      <c r="AL231" s="32">
        <v>7.0</v>
      </c>
      <c r="AM231" s="29" t="s">
        <v>13501</v>
      </c>
      <c r="AN231" s="32">
        <v>8.0</v>
      </c>
      <c r="AO231" s="29" t="s">
        <v>13502</v>
      </c>
      <c r="AP231" s="51">
        <v>8.0</v>
      </c>
      <c r="AQ231" s="22" t="s">
        <v>13503</v>
      </c>
      <c r="AR231" s="51">
        <v>5.0</v>
      </c>
      <c r="AS231" s="29" t="s">
        <v>13504</v>
      </c>
      <c r="AT231" s="51">
        <v>5.5</v>
      </c>
      <c r="AU231" s="29" t="s">
        <v>13505</v>
      </c>
      <c r="AV231" s="34">
        <f t="shared" si="1"/>
        <v>7</v>
      </c>
      <c r="AW231" s="43" t="s">
        <v>13506</v>
      </c>
      <c r="AX231" s="29" t="s">
        <v>13507</v>
      </c>
      <c r="AY231" s="29" t="s">
        <v>13508</v>
      </c>
      <c r="AZ231" s="29" t="s">
        <v>13509</v>
      </c>
      <c r="BA231" s="29" t="s">
        <v>13510</v>
      </c>
      <c r="BB231" s="29" t="s">
        <v>13511</v>
      </c>
      <c r="BC231" s="29" t="s">
        <v>13512</v>
      </c>
      <c r="BD231" s="29" t="s">
        <v>13513</v>
      </c>
      <c r="BE231" s="29" t="s">
        <v>13514</v>
      </c>
      <c r="BF231" s="29" t="s">
        <v>13515</v>
      </c>
      <c r="BG231" s="29" t="s">
        <v>13516</v>
      </c>
      <c r="BH231" s="29" t="s">
        <v>13517</v>
      </c>
      <c r="BI231" s="29" t="s">
        <v>13518</v>
      </c>
      <c r="BJ231" s="29" t="s">
        <v>13519</v>
      </c>
      <c r="BK231" s="29" t="s">
        <v>13520</v>
      </c>
      <c r="BL231" s="29" t="s">
        <v>13521</v>
      </c>
      <c r="BM231" s="29" t="s">
        <v>13522</v>
      </c>
      <c r="BN231" s="29" t="s">
        <v>13523</v>
      </c>
      <c r="BO231" s="29" t="s">
        <v>2820</v>
      </c>
      <c r="BP231" s="29" t="s">
        <v>13524</v>
      </c>
      <c r="BQ231" s="29" t="s">
        <v>6297</v>
      </c>
      <c r="BR231" s="29" t="s">
        <v>13525</v>
      </c>
      <c r="BS231" s="29" t="s">
        <v>13526</v>
      </c>
      <c r="BT231" s="29" t="s">
        <v>13527</v>
      </c>
      <c r="BU231" s="29" t="s">
        <v>13528</v>
      </c>
      <c r="BV231" s="29" t="s">
        <v>6771</v>
      </c>
      <c r="BW231" s="29" t="s">
        <v>13529</v>
      </c>
      <c r="BX231" s="94" t="s">
        <v>144</v>
      </c>
      <c r="BY231" s="95" t="s">
        <v>13530</v>
      </c>
      <c r="BZ231" s="29" t="str">
        <f>IFERROR(__xludf.DUMMYFUNCTION("TEXTJOIN("", "", TRUE,
  IF(AND(AL231&gt;=9, AN231&gt;=8, AP231&gt;=7, AT231&gt;=8), ""Gold Standard"", """"),
  IF(OR(
      AV231&gt;=7.5,
      AND(AL231&gt;=7, AN231&gt;=7, AP231&gt;=6, AT231&gt;=8)
    ), ""BIFL Approved"", """"),
  IF(AN231&gt;=8.5, ""Repair Friendly"", """"),
 "&amp;" IF(OR(AP231=10, REGEXMATCH(AU231, ""Lifetime Guarantee"")), ""Lifetime Warranty"", """"),
  IF(AT231&gt;=8.5, ""Crowd Favorite"", """"),
  IF(AR231&gt;=8, ""Eco Hero"", """"),
  IF(AND(AV231&gt;=10, AL231&gt;=8, AT231&gt;=8), ""Legacy Product"", """")
)"),"")</f>
        <v/>
      </c>
      <c r="CA231" s="29" t="s">
        <v>209</v>
      </c>
      <c r="CB231" s="29" t="s">
        <v>210</v>
      </c>
      <c r="CC231" s="44" t="s">
        <v>13531</v>
      </c>
      <c r="CD231" s="29" t="s">
        <v>13532</v>
      </c>
      <c r="CE231" s="30">
        <v>909.0</v>
      </c>
      <c r="CF231" s="29" t="s">
        <v>13533</v>
      </c>
      <c r="CG231" s="31" t="s">
        <v>13534</v>
      </c>
      <c r="CH231" s="28"/>
      <c r="CI231" s="28"/>
      <c r="CJ231" s="28"/>
      <c r="CK231" s="28"/>
    </row>
    <row r="232" ht="27.0" customHeight="1">
      <c r="A232" s="90" t="s">
        <v>13535</v>
      </c>
      <c r="B232" s="91" t="s">
        <v>13536</v>
      </c>
      <c r="C232" s="92" t="s">
        <v>13537</v>
      </c>
      <c r="D232" s="74" t="s">
        <v>13538</v>
      </c>
      <c r="E232" s="21" t="s">
        <v>13539</v>
      </c>
      <c r="F232" s="22" t="s">
        <v>90</v>
      </c>
      <c r="G232" s="22" t="s">
        <v>10474</v>
      </c>
      <c r="H232" s="22" t="s">
        <v>92</v>
      </c>
      <c r="I232" s="28"/>
      <c r="J232" s="23"/>
      <c r="K232" s="20" t="s">
        <v>13540</v>
      </c>
      <c r="L232" s="25" t="s">
        <v>13541</v>
      </c>
      <c r="M232" s="25" t="s">
        <v>13542</v>
      </c>
      <c r="N232" s="25" t="s">
        <v>13543</v>
      </c>
      <c r="O232" s="28"/>
      <c r="P232" s="25" t="s">
        <v>13544</v>
      </c>
      <c r="Q232" s="25" t="s">
        <v>13545</v>
      </c>
      <c r="R232" s="25" t="s">
        <v>13546</v>
      </c>
      <c r="S232" s="29" t="s">
        <v>13547</v>
      </c>
      <c r="T232" s="27">
        <v>94.99</v>
      </c>
      <c r="U232" s="28"/>
      <c r="V232" s="29">
        <v>4.8</v>
      </c>
      <c r="W232" s="30">
        <v>3622.0</v>
      </c>
      <c r="X232" s="28"/>
      <c r="Y232" s="28"/>
      <c r="Z232" s="30" t="b">
        <v>0</v>
      </c>
      <c r="AA232" s="29" t="s">
        <v>13548</v>
      </c>
      <c r="AB232" s="29" t="s">
        <v>13549</v>
      </c>
      <c r="AC232" s="29" t="s">
        <v>13550</v>
      </c>
      <c r="AD232" s="28"/>
      <c r="AE232" s="29" t="s">
        <v>13551</v>
      </c>
      <c r="AF232" s="28"/>
      <c r="AG232" s="29" t="s">
        <v>13552</v>
      </c>
      <c r="AH232" s="29" t="s">
        <v>13553</v>
      </c>
      <c r="AI232" s="29" t="s">
        <v>13554</v>
      </c>
      <c r="AJ232" s="29" t="s">
        <v>13555</v>
      </c>
      <c r="AK232" s="31" t="s">
        <v>13556</v>
      </c>
      <c r="AL232" s="32">
        <v>8.5</v>
      </c>
      <c r="AM232" s="29" t="s">
        <v>13557</v>
      </c>
      <c r="AN232" s="32">
        <v>7.5</v>
      </c>
      <c r="AO232" s="29" t="s">
        <v>13558</v>
      </c>
      <c r="AP232" s="51">
        <v>5.0</v>
      </c>
      <c r="AQ232" s="29" t="s">
        <v>13559</v>
      </c>
      <c r="AR232" s="51">
        <v>5.0</v>
      </c>
      <c r="AS232" s="29" t="s">
        <v>13560</v>
      </c>
      <c r="AT232" s="51">
        <v>8.0</v>
      </c>
      <c r="AU232" s="29" t="s">
        <v>13561</v>
      </c>
      <c r="AV232" s="34">
        <f t="shared" si="1"/>
        <v>7.5</v>
      </c>
      <c r="AW232" s="43" t="s">
        <v>13562</v>
      </c>
      <c r="AX232" s="29" t="s">
        <v>13563</v>
      </c>
      <c r="AY232" s="29" t="s">
        <v>13564</v>
      </c>
      <c r="AZ232" s="29" t="s">
        <v>13565</v>
      </c>
      <c r="BA232" s="29" t="s">
        <v>13566</v>
      </c>
      <c r="BB232" s="29" t="s">
        <v>13567</v>
      </c>
      <c r="BC232" s="29" t="s">
        <v>13568</v>
      </c>
      <c r="BD232" s="29" t="s">
        <v>13569</v>
      </c>
      <c r="BE232" s="29" t="s">
        <v>13570</v>
      </c>
      <c r="BF232" s="29" t="s">
        <v>13571</v>
      </c>
      <c r="BG232" s="29" t="s">
        <v>13572</v>
      </c>
      <c r="BH232" s="29" t="s">
        <v>13573</v>
      </c>
      <c r="BI232" s="29" t="s">
        <v>13574</v>
      </c>
      <c r="BJ232" s="29" t="s">
        <v>13575</v>
      </c>
      <c r="BK232" s="29" t="s">
        <v>13576</v>
      </c>
      <c r="BL232" s="29" t="s">
        <v>13577</v>
      </c>
      <c r="BM232" s="29" t="s">
        <v>13578</v>
      </c>
      <c r="BN232" s="29" t="s">
        <v>13579</v>
      </c>
      <c r="BO232" s="29" t="s">
        <v>13580</v>
      </c>
      <c r="BP232" s="29" t="s">
        <v>13581</v>
      </c>
      <c r="BQ232" s="29" t="s">
        <v>13582</v>
      </c>
      <c r="BR232" s="29" t="s">
        <v>13583</v>
      </c>
      <c r="BS232" s="29" t="s">
        <v>13584</v>
      </c>
      <c r="BT232" s="29" t="s">
        <v>13585</v>
      </c>
      <c r="BU232" s="29" t="s">
        <v>13586</v>
      </c>
      <c r="BV232" s="29" t="s">
        <v>13587</v>
      </c>
      <c r="BW232" s="29" t="s">
        <v>13588</v>
      </c>
      <c r="BX232" s="94" t="s">
        <v>144</v>
      </c>
      <c r="BY232" s="95" t="s">
        <v>13589</v>
      </c>
      <c r="BZ232" s="29" t="str">
        <f>IFERROR(__xludf.DUMMYFUNCTION("TEXTJOIN("", "", TRUE,
  IF(AND(AL232&gt;=9, AN232&gt;=8, AP232&gt;=7, AT232&gt;=8), ""Gold Standard"", """"),
  IF(OR(
      AV232&gt;=7.5,
      AND(AL232&gt;=7, AN232&gt;=7, AP232&gt;=6, AT232&gt;=8)
    ), ""BIFL Approved"", """"),
  IF(AN232&gt;=8.5, ""Repair Friendly"", """"),
 "&amp;" IF(OR(AP232=10, REGEXMATCH(AU232, ""Lifetime Guarantee"")), ""Lifetime Warranty"", """"),
  IF(AT232&gt;=8.5, ""Crowd Favorite"", """"),
  IF(AR232&gt;=8, ""Eco Hero"", """"),
  IF(AND(AV232&gt;=10, AL232&gt;=8, AT232&gt;=8), ""Legacy Product"", """")
)"),"BIFL Approved")</f>
        <v>BIFL Approved</v>
      </c>
      <c r="CA232" s="29" t="s">
        <v>614</v>
      </c>
      <c r="CB232" s="29" t="s">
        <v>615</v>
      </c>
      <c r="CC232" s="44" t="s">
        <v>13590</v>
      </c>
      <c r="CD232" s="29" t="s">
        <v>13591</v>
      </c>
      <c r="CE232" s="30">
        <v>3622.0</v>
      </c>
      <c r="CF232" s="29" t="s">
        <v>13592</v>
      </c>
      <c r="CG232" s="31" t="s">
        <v>13593</v>
      </c>
      <c r="CH232" s="28"/>
      <c r="CI232" s="28"/>
      <c r="CJ232" s="28"/>
      <c r="CK232" s="28"/>
    </row>
    <row r="233" ht="27.0" customHeight="1">
      <c r="A233" s="90" t="s">
        <v>3409</v>
      </c>
      <c r="B233" s="91" t="s">
        <v>13594</v>
      </c>
      <c r="C233" s="92" t="s">
        <v>13595</v>
      </c>
      <c r="D233" s="74" t="s">
        <v>13596</v>
      </c>
      <c r="E233" s="21" t="s">
        <v>13597</v>
      </c>
      <c r="F233" s="22" t="s">
        <v>90</v>
      </c>
      <c r="G233" s="22" t="s">
        <v>10474</v>
      </c>
      <c r="H233" s="22" t="s">
        <v>92</v>
      </c>
      <c r="I233" s="28"/>
      <c r="J233" s="23"/>
      <c r="K233" s="20" t="s">
        <v>13598</v>
      </c>
      <c r="L233" s="25" t="s">
        <v>13599</v>
      </c>
      <c r="M233" s="25" t="s">
        <v>13600</v>
      </c>
      <c r="N233" s="25" t="s">
        <v>13601</v>
      </c>
      <c r="O233" s="28"/>
      <c r="P233" s="25" t="s">
        <v>13602</v>
      </c>
      <c r="Q233" s="25" t="s">
        <v>13603</v>
      </c>
      <c r="R233" s="25" t="s">
        <v>13604</v>
      </c>
      <c r="S233" s="29" t="s">
        <v>13605</v>
      </c>
      <c r="T233" s="41">
        <v>167.99</v>
      </c>
      <c r="U233" s="42">
        <v>225.0</v>
      </c>
      <c r="V233" s="29">
        <v>4.7</v>
      </c>
      <c r="W233" s="30">
        <v>299.0</v>
      </c>
      <c r="X233" s="29" t="s">
        <v>691</v>
      </c>
      <c r="Y233" s="29" t="s">
        <v>165</v>
      </c>
      <c r="Z233" s="30" t="b">
        <v>0</v>
      </c>
      <c r="AA233" s="29" t="s">
        <v>13606</v>
      </c>
      <c r="AB233" s="29" t="s">
        <v>13607</v>
      </c>
      <c r="AC233" s="29" t="s">
        <v>13608</v>
      </c>
      <c r="AD233" s="28"/>
      <c r="AE233" s="29" t="s">
        <v>13609</v>
      </c>
      <c r="AF233" s="28"/>
      <c r="AG233" s="29" t="s">
        <v>13610</v>
      </c>
      <c r="AH233" s="29" t="s">
        <v>13611</v>
      </c>
      <c r="AI233" s="29" t="s">
        <v>13612</v>
      </c>
      <c r="AJ233" s="29" t="s">
        <v>13613</v>
      </c>
      <c r="AK233" s="31" t="s">
        <v>13614</v>
      </c>
      <c r="AL233" s="32">
        <v>6.5</v>
      </c>
      <c r="AM233" s="22" t="s">
        <v>13615</v>
      </c>
      <c r="AN233" s="32">
        <v>6.5</v>
      </c>
      <c r="AO233" s="29" t="s">
        <v>13616</v>
      </c>
      <c r="AP233" s="51">
        <v>6.0</v>
      </c>
      <c r="AQ233" s="29" t="s">
        <v>13617</v>
      </c>
      <c r="AR233" s="51">
        <v>5.0</v>
      </c>
      <c r="AS233" s="29" t="s">
        <v>13618</v>
      </c>
      <c r="AT233" s="51">
        <v>7.0</v>
      </c>
      <c r="AU233" s="29" t="s">
        <v>13619</v>
      </c>
      <c r="AV233" s="34">
        <f t="shared" si="1"/>
        <v>6.5</v>
      </c>
      <c r="AW233" s="43" t="s">
        <v>13620</v>
      </c>
      <c r="AX233" s="29" t="s">
        <v>13621</v>
      </c>
      <c r="AY233" s="29" t="s">
        <v>13622</v>
      </c>
      <c r="AZ233" s="29" t="s">
        <v>13623</v>
      </c>
      <c r="BA233" s="29" t="s">
        <v>13624</v>
      </c>
      <c r="BB233" s="29" t="s">
        <v>13625</v>
      </c>
      <c r="BC233" s="29" t="s">
        <v>13626</v>
      </c>
      <c r="BD233" s="29" t="s">
        <v>13627</v>
      </c>
      <c r="BE233" s="29" t="s">
        <v>13628</v>
      </c>
      <c r="BF233" s="29" t="s">
        <v>13629</v>
      </c>
      <c r="BG233" s="29" t="s">
        <v>13630</v>
      </c>
      <c r="BH233" s="29" t="s">
        <v>13631</v>
      </c>
      <c r="BI233" s="29" t="s">
        <v>13632</v>
      </c>
      <c r="BJ233" s="29" t="s">
        <v>13633</v>
      </c>
      <c r="BK233" s="29" t="s">
        <v>13634</v>
      </c>
      <c r="BL233" s="29" t="s">
        <v>13635</v>
      </c>
      <c r="BM233" s="29" t="s">
        <v>13636</v>
      </c>
      <c r="BN233" s="29" t="s">
        <v>13637</v>
      </c>
      <c r="BO233" s="29" t="s">
        <v>13638</v>
      </c>
      <c r="BP233" s="29" t="s">
        <v>13639</v>
      </c>
      <c r="BQ233" s="29" t="s">
        <v>13640</v>
      </c>
      <c r="BR233" s="29" t="s">
        <v>13641</v>
      </c>
      <c r="BS233" s="29" t="s">
        <v>13642</v>
      </c>
      <c r="BT233" s="29" t="s">
        <v>13643</v>
      </c>
      <c r="BU233" s="29" t="s">
        <v>13644</v>
      </c>
      <c r="BV233" s="29" t="s">
        <v>13645</v>
      </c>
      <c r="BW233" s="29" t="s">
        <v>13646</v>
      </c>
      <c r="BX233" s="96" t="s">
        <v>331</v>
      </c>
      <c r="BY233" s="97" t="s">
        <v>13647</v>
      </c>
      <c r="BZ233" s="29" t="str">
        <f>IFERROR(__xludf.DUMMYFUNCTION("TEXTJOIN("", "", TRUE,
  IF(AND(AL233&gt;=9, AN233&gt;=8, AP233&gt;=7, AT233&gt;=8), ""Gold Standard"", """"),
  IF(OR(
      AV233&gt;=7.5,
      AND(AL233&gt;=7, AN233&gt;=7, AP233&gt;=6, AT233&gt;=8)
    ), ""BIFL Approved"", """"),
  IF(AN233&gt;=8.5, ""Repair Friendly"", """"),
 "&amp;" IF(OR(AP233=10, REGEXMATCH(AU233, ""Lifetime Guarantee"")), ""Lifetime Warranty"", """"),
  IF(AT233&gt;=8.5, ""Crowd Favorite"", """"),
  IF(AR233&gt;=8, ""Eco Hero"", """"),
  IF(AND(AV233&gt;=10, AL233&gt;=8, AT233&gt;=8), ""Legacy Product"", """")
)"),"")</f>
        <v/>
      </c>
      <c r="CA233" s="29" t="s">
        <v>911</v>
      </c>
      <c r="CB233" s="29" t="s">
        <v>2169</v>
      </c>
      <c r="CC233" s="44" t="s">
        <v>13648</v>
      </c>
      <c r="CD233" s="29" t="s">
        <v>13649</v>
      </c>
      <c r="CE233" s="30">
        <v>299.0</v>
      </c>
      <c r="CF233" s="29" t="s">
        <v>13650</v>
      </c>
      <c r="CG233" s="31" t="s">
        <v>13651</v>
      </c>
      <c r="CH233" s="28"/>
      <c r="CI233" s="28"/>
      <c r="CJ233" s="28"/>
      <c r="CK233" s="28"/>
    </row>
    <row r="234" ht="27.0" customHeight="1">
      <c r="A234" s="90" t="s">
        <v>5548</v>
      </c>
      <c r="B234" s="91" t="s">
        <v>13652</v>
      </c>
      <c r="C234" s="92" t="s">
        <v>13653</v>
      </c>
      <c r="D234" s="74" t="s">
        <v>13654</v>
      </c>
      <c r="E234" s="21" t="s">
        <v>13655</v>
      </c>
      <c r="F234" s="22" t="s">
        <v>90</v>
      </c>
      <c r="G234" s="22" t="s">
        <v>10474</v>
      </c>
      <c r="H234" s="22" t="s">
        <v>92</v>
      </c>
      <c r="I234" s="28"/>
      <c r="J234" s="23"/>
      <c r="K234" s="20" t="s">
        <v>13656</v>
      </c>
      <c r="L234" s="25" t="s">
        <v>13657</v>
      </c>
      <c r="M234" s="25" t="s">
        <v>13658</v>
      </c>
      <c r="N234" s="25" t="s">
        <v>13659</v>
      </c>
      <c r="O234" s="28"/>
      <c r="P234" s="25" t="s">
        <v>13660</v>
      </c>
      <c r="Q234" s="25" t="s">
        <v>13661</v>
      </c>
      <c r="R234" s="25" t="s">
        <v>13662</v>
      </c>
      <c r="S234" s="29" t="s">
        <v>13663</v>
      </c>
      <c r="T234" s="41">
        <v>258.99</v>
      </c>
      <c r="U234" s="42">
        <v>284.5</v>
      </c>
      <c r="V234" s="29">
        <v>4.7</v>
      </c>
      <c r="W234" s="30">
        <v>197.0</v>
      </c>
      <c r="X234" s="28"/>
      <c r="Y234" s="29" t="s">
        <v>165</v>
      </c>
      <c r="Z234" s="30" t="b">
        <v>0</v>
      </c>
      <c r="AA234" s="29" t="s">
        <v>13664</v>
      </c>
      <c r="AB234" s="29" t="s">
        <v>13665</v>
      </c>
      <c r="AC234" s="29" t="s">
        <v>13666</v>
      </c>
      <c r="AD234" s="28"/>
      <c r="AE234" s="29" t="s">
        <v>13667</v>
      </c>
      <c r="AF234" s="28"/>
      <c r="AG234" s="29" t="s">
        <v>13668</v>
      </c>
      <c r="AH234" s="29" t="s">
        <v>13669</v>
      </c>
      <c r="AI234" s="29" t="s">
        <v>13670</v>
      </c>
      <c r="AJ234" s="29" t="s">
        <v>13671</v>
      </c>
      <c r="AK234" s="31" t="s">
        <v>13672</v>
      </c>
      <c r="AL234" s="32">
        <v>6.5</v>
      </c>
      <c r="AM234" s="29" t="s">
        <v>13673</v>
      </c>
      <c r="AN234" s="32">
        <v>6.0</v>
      </c>
      <c r="AO234" s="29" t="s">
        <v>13674</v>
      </c>
      <c r="AP234" s="51">
        <v>5.0</v>
      </c>
      <c r="AQ234" s="29" t="s">
        <v>13675</v>
      </c>
      <c r="AR234" s="51">
        <v>5.0</v>
      </c>
      <c r="AS234" s="29" t="s">
        <v>13676</v>
      </c>
      <c r="AT234" s="51">
        <v>7.5</v>
      </c>
      <c r="AU234" s="29" t="s">
        <v>13677</v>
      </c>
      <c r="AV234" s="34">
        <f t="shared" si="1"/>
        <v>6.5</v>
      </c>
      <c r="AW234" s="43" t="s">
        <v>13678</v>
      </c>
      <c r="AX234" s="29" t="s">
        <v>13679</v>
      </c>
      <c r="AY234" s="29" t="s">
        <v>13680</v>
      </c>
      <c r="AZ234" s="29" t="s">
        <v>13681</v>
      </c>
      <c r="BA234" s="29" t="s">
        <v>13682</v>
      </c>
      <c r="BB234" s="29" t="s">
        <v>13683</v>
      </c>
      <c r="BC234" s="29" t="s">
        <v>13684</v>
      </c>
      <c r="BD234" s="29" t="s">
        <v>13685</v>
      </c>
      <c r="BE234" s="29" t="s">
        <v>13686</v>
      </c>
      <c r="BF234" s="29" t="s">
        <v>13687</v>
      </c>
      <c r="BG234" s="29" t="s">
        <v>13688</v>
      </c>
      <c r="BH234" s="29" t="s">
        <v>13689</v>
      </c>
      <c r="BI234" s="29" t="s">
        <v>13690</v>
      </c>
      <c r="BJ234" s="29" t="s">
        <v>13691</v>
      </c>
      <c r="BK234" s="29" t="s">
        <v>13692</v>
      </c>
      <c r="BL234" s="29" t="s">
        <v>13693</v>
      </c>
      <c r="BM234" s="29" t="s">
        <v>13694</v>
      </c>
      <c r="BN234" s="29" t="s">
        <v>13695</v>
      </c>
      <c r="BO234" s="29" t="s">
        <v>13696</v>
      </c>
      <c r="BP234" s="29" t="s">
        <v>13697</v>
      </c>
      <c r="BQ234" s="29" t="s">
        <v>13698</v>
      </c>
      <c r="BR234" s="29" t="s">
        <v>13699</v>
      </c>
      <c r="BS234" s="29" t="s">
        <v>13700</v>
      </c>
      <c r="BT234" s="29" t="s">
        <v>4698</v>
      </c>
      <c r="BU234" s="29" t="s">
        <v>13701</v>
      </c>
      <c r="BV234" s="29" t="s">
        <v>13702</v>
      </c>
      <c r="BW234" s="29" t="s">
        <v>13703</v>
      </c>
      <c r="BX234" s="94" t="s">
        <v>331</v>
      </c>
      <c r="BY234" s="95" t="s">
        <v>13704</v>
      </c>
      <c r="BZ234" s="29" t="str">
        <f>IFERROR(__xludf.DUMMYFUNCTION("TEXTJOIN("", "", TRUE,
  IF(AND(AL234&gt;=9, AN234&gt;=8, AP234&gt;=7, AT234&gt;=8), ""Gold Standard"", """"),
  IF(OR(
      AV234&gt;=7.5,
      AND(AL234&gt;=7, AN234&gt;=7, AP234&gt;=6, AT234&gt;=8)
    ), ""BIFL Approved"", """"),
  IF(AN234&gt;=8.5, ""Repair Friendly"", """"),
 "&amp;" IF(OR(AP234=10, REGEXMATCH(AU234, ""Lifetime Guarantee"")), ""Lifetime Warranty"", """"),
  IF(AT234&gt;=8.5, ""Crowd Favorite"", """"),
  IF(AR234&gt;=8, ""Eco Hero"", """"),
  IF(AND(AV234&gt;=10, AL234&gt;=8, AT234&gt;=8), ""Legacy Product"", """")
)"),"")</f>
        <v/>
      </c>
      <c r="CA234" s="29" t="s">
        <v>209</v>
      </c>
      <c r="CB234" s="29" t="s">
        <v>210</v>
      </c>
      <c r="CC234" s="44" t="s">
        <v>13705</v>
      </c>
      <c r="CD234" s="29" t="s">
        <v>13706</v>
      </c>
      <c r="CE234" s="30">
        <v>197.0</v>
      </c>
      <c r="CF234" s="29" t="s">
        <v>13707</v>
      </c>
      <c r="CG234" s="31" t="s">
        <v>13708</v>
      </c>
      <c r="CH234" s="28"/>
      <c r="CI234" s="28"/>
      <c r="CJ234" s="28"/>
      <c r="CK234" s="28"/>
    </row>
    <row r="235" ht="27.0" customHeight="1">
      <c r="A235" s="90" t="s">
        <v>13709</v>
      </c>
      <c r="B235" s="91" t="s">
        <v>13710</v>
      </c>
      <c r="C235" s="92" t="s">
        <v>13711</v>
      </c>
      <c r="D235" s="74" t="s">
        <v>13712</v>
      </c>
      <c r="E235" s="21" t="s">
        <v>13713</v>
      </c>
      <c r="F235" s="22" t="s">
        <v>90</v>
      </c>
      <c r="G235" s="22" t="s">
        <v>10474</v>
      </c>
      <c r="H235" s="22" t="s">
        <v>92</v>
      </c>
      <c r="I235" s="28"/>
      <c r="J235" s="23"/>
      <c r="K235" s="20" t="s">
        <v>13714</v>
      </c>
      <c r="L235" s="25" t="s">
        <v>13715</v>
      </c>
      <c r="M235" s="25" t="s">
        <v>13716</v>
      </c>
      <c r="N235" s="25" t="s">
        <v>13717</v>
      </c>
      <c r="O235" s="28"/>
      <c r="P235" s="25" t="s">
        <v>13718</v>
      </c>
      <c r="Q235" s="25" t="s">
        <v>13719</v>
      </c>
      <c r="R235" s="25" t="s">
        <v>13720</v>
      </c>
      <c r="S235" s="29" t="s">
        <v>13721</v>
      </c>
      <c r="T235" s="41">
        <v>309.25</v>
      </c>
      <c r="U235" s="42">
        <v>395.0</v>
      </c>
      <c r="V235" s="29">
        <v>4.1</v>
      </c>
      <c r="W235" s="30">
        <v>473.0</v>
      </c>
      <c r="X235" s="29" t="s">
        <v>991</v>
      </c>
      <c r="Y235" s="29" t="s">
        <v>2309</v>
      </c>
      <c r="Z235" s="30" t="b">
        <v>0</v>
      </c>
      <c r="AA235" s="29" t="s">
        <v>13722</v>
      </c>
      <c r="AB235" s="29" t="s">
        <v>13723</v>
      </c>
      <c r="AC235" s="29" t="s">
        <v>13724</v>
      </c>
      <c r="AD235" s="29" t="s">
        <v>13725</v>
      </c>
      <c r="AE235" s="29" t="s">
        <v>13726</v>
      </c>
      <c r="AF235" s="28"/>
      <c r="AG235" s="29" t="s">
        <v>13727</v>
      </c>
      <c r="AH235" s="29" t="s">
        <v>13728</v>
      </c>
      <c r="AI235" s="29" t="s">
        <v>13729</v>
      </c>
      <c r="AJ235" s="29" t="s">
        <v>13730</v>
      </c>
      <c r="AK235" s="31" t="s">
        <v>13731</v>
      </c>
      <c r="AL235" s="32">
        <v>7.5</v>
      </c>
      <c r="AM235" s="29" t="s">
        <v>13732</v>
      </c>
      <c r="AN235" s="32">
        <v>6.0</v>
      </c>
      <c r="AO235" s="29" t="s">
        <v>13733</v>
      </c>
      <c r="AP235" s="51">
        <v>5.5</v>
      </c>
      <c r="AQ235" s="29" t="s">
        <v>13734</v>
      </c>
      <c r="AR235" s="51">
        <v>5.0</v>
      </c>
      <c r="AS235" s="29" t="s">
        <v>13735</v>
      </c>
      <c r="AT235" s="51">
        <v>8.5</v>
      </c>
      <c r="AU235" s="29" t="s">
        <v>13736</v>
      </c>
      <c r="AV235" s="34">
        <f t="shared" si="1"/>
        <v>7</v>
      </c>
      <c r="AW235" s="43" t="s">
        <v>13737</v>
      </c>
      <c r="AX235" s="29" t="s">
        <v>13738</v>
      </c>
      <c r="AY235" s="29" t="s">
        <v>13739</v>
      </c>
      <c r="AZ235" s="29" t="s">
        <v>13740</v>
      </c>
      <c r="BA235" s="29" t="s">
        <v>13741</v>
      </c>
      <c r="BB235" s="29" t="s">
        <v>13742</v>
      </c>
      <c r="BC235" s="29" t="s">
        <v>13743</v>
      </c>
      <c r="BD235" s="29" t="s">
        <v>13744</v>
      </c>
      <c r="BE235" s="29" t="s">
        <v>13745</v>
      </c>
      <c r="BF235" s="29" t="s">
        <v>13746</v>
      </c>
      <c r="BG235" s="29" t="s">
        <v>13747</v>
      </c>
      <c r="BH235" s="29" t="s">
        <v>13748</v>
      </c>
      <c r="BI235" s="29" t="s">
        <v>13749</v>
      </c>
      <c r="BJ235" s="29" t="s">
        <v>13750</v>
      </c>
      <c r="BK235" s="29" t="s">
        <v>13751</v>
      </c>
      <c r="BL235" s="29" t="s">
        <v>13752</v>
      </c>
      <c r="BM235" s="29" t="s">
        <v>13753</v>
      </c>
      <c r="BN235" s="29" t="s">
        <v>13754</v>
      </c>
      <c r="BO235" s="29" t="s">
        <v>13755</v>
      </c>
      <c r="BP235" s="29" t="s">
        <v>13756</v>
      </c>
      <c r="BQ235" s="29" t="s">
        <v>13757</v>
      </c>
      <c r="BR235" s="29" t="s">
        <v>13758</v>
      </c>
      <c r="BS235" s="29" t="s">
        <v>13759</v>
      </c>
      <c r="BT235" s="29" t="s">
        <v>13760</v>
      </c>
      <c r="BU235" s="29" t="s">
        <v>13761</v>
      </c>
      <c r="BV235" s="29" t="s">
        <v>494</v>
      </c>
      <c r="BW235" s="29" t="s">
        <v>13762</v>
      </c>
      <c r="BX235" s="94" t="s">
        <v>144</v>
      </c>
      <c r="BY235" s="95" t="s">
        <v>13763</v>
      </c>
      <c r="BZ235" s="29" t="str">
        <f>IFERROR(__xludf.DUMMYFUNCTION("TEXTJOIN("", "", TRUE,
  IF(AND(AL235&gt;=9, AN235&gt;=8, AP235&gt;=7, AT235&gt;=8), ""Gold Standard"", """"),
  IF(OR(
      AV235&gt;=7.5,
      AND(AL235&gt;=7, AN235&gt;=7, AP235&gt;=6, AT235&gt;=8)
    ), ""BIFL Approved"", """"),
  IF(AN235&gt;=8.5, ""Repair Friendly"", """"),
 "&amp;" IF(OR(AP235=10, REGEXMATCH(AU235, ""Lifetime Guarantee"")), ""Lifetime Warranty"", """"),
  IF(AT235&gt;=8.5, ""Crowd Favorite"", """"),
  IF(AR235&gt;=8, ""Eco Hero"", """"),
  IF(AND(AV235&gt;=10, AL235&gt;=8, AT235&gt;=8), ""Legacy Product"", """")
)"),"Crowd Favorite")</f>
        <v>Crowd Favorite</v>
      </c>
      <c r="CA235" s="29" t="s">
        <v>209</v>
      </c>
      <c r="CB235" s="29" t="s">
        <v>2353</v>
      </c>
      <c r="CC235" s="44" t="s">
        <v>13764</v>
      </c>
      <c r="CD235" s="29" t="s">
        <v>13765</v>
      </c>
      <c r="CE235" s="30">
        <v>473.0</v>
      </c>
      <c r="CF235" s="29" t="s">
        <v>13766</v>
      </c>
      <c r="CG235" s="31" t="s">
        <v>13767</v>
      </c>
      <c r="CH235" s="28"/>
      <c r="CI235" s="28"/>
      <c r="CJ235" s="28"/>
      <c r="CK235" s="28"/>
    </row>
    <row r="236" ht="27.0" customHeight="1">
      <c r="A236" s="90" t="s">
        <v>13768</v>
      </c>
      <c r="B236" s="91" t="s">
        <v>13769</v>
      </c>
      <c r="C236" s="92" t="s">
        <v>13770</v>
      </c>
      <c r="D236" s="74" t="s">
        <v>13771</v>
      </c>
      <c r="E236" s="21" t="s">
        <v>13772</v>
      </c>
      <c r="F236" s="22" t="s">
        <v>90</v>
      </c>
      <c r="G236" s="22" t="s">
        <v>10474</v>
      </c>
      <c r="H236" s="22" t="s">
        <v>92</v>
      </c>
      <c r="I236" s="28"/>
      <c r="J236" s="23"/>
      <c r="K236" s="20" t="s">
        <v>13773</v>
      </c>
      <c r="L236" s="25" t="s">
        <v>13774</v>
      </c>
      <c r="M236" s="25" t="s">
        <v>13775</v>
      </c>
      <c r="N236" s="25" t="s">
        <v>13776</v>
      </c>
      <c r="O236" s="28"/>
      <c r="P236" s="25" t="s">
        <v>13777</v>
      </c>
      <c r="Q236" s="25" t="s">
        <v>13778</v>
      </c>
      <c r="R236" s="25" t="s">
        <v>13779</v>
      </c>
      <c r="S236" s="29" t="s">
        <v>13780</v>
      </c>
      <c r="T236" s="41">
        <v>352.0</v>
      </c>
      <c r="U236" s="42">
        <v>352.0</v>
      </c>
      <c r="V236" s="29">
        <v>4.4</v>
      </c>
      <c r="W236" s="30">
        <v>1250.0</v>
      </c>
      <c r="X236" s="29" t="s">
        <v>991</v>
      </c>
      <c r="Y236" s="29" t="s">
        <v>165</v>
      </c>
      <c r="Z236" s="30" t="b">
        <v>0</v>
      </c>
      <c r="AA236" s="29" t="s">
        <v>13781</v>
      </c>
      <c r="AB236" s="29" t="s">
        <v>13782</v>
      </c>
      <c r="AC236" s="29" t="s">
        <v>13783</v>
      </c>
      <c r="AD236" s="28"/>
      <c r="AE236" s="29" t="s">
        <v>13784</v>
      </c>
      <c r="AF236" s="28"/>
      <c r="AG236" s="29" t="s">
        <v>13785</v>
      </c>
      <c r="AH236" s="29" t="s">
        <v>13786</v>
      </c>
      <c r="AI236" s="29" t="s">
        <v>13787</v>
      </c>
      <c r="AJ236" s="29" t="s">
        <v>13788</v>
      </c>
      <c r="AK236" s="31" t="s">
        <v>13789</v>
      </c>
      <c r="AL236" s="32">
        <v>7.0</v>
      </c>
      <c r="AM236" s="29" t="s">
        <v>13790</v>
      </c>
      <c r="AN236" s="32">
        <v>6.5</v>
      </c>
      <c r="AO236" s="29" t="s">
        <v>13791</v>
      </c>
      <c r="AP236" s="51">
        <v>5.5</v>
      </c>
      <c r="AQ236" s="29" t="s">
        <v>13792</v>
      </c>
      <c r="AR236" s="51">
        <v>5.0</v>
      </c>
      <c r="AS236" s="29" t="s">
        <v>13793</v>
      </c>
      <c r="AT236" s="51">
        <v>7.5</v>
      </c>
      <c r="AU236" s="29" t="s">
        <v>13794</v>
      </c>
      <c r="AV236" s="34">
        <f t="shared" si="1"/>
        <v>7</v>
      </c>
      <c r="AW236" s="43" t="s">
        <v>13795</v>
      </c>
      <c r="AX236" s="29" t="s">
        <v>13796</v>
      </c>
      <c r="AY236" s="29" t="s">
        <v>13797</v>
      </c>
      <c r="AZ236" s="29" t="s">
        <v>13798</v>
      </c>
      <c r="BA236" s="29" t="s">
        <v>13799</v>
      </c>
      <c r="BB236" s="29" t="s">
        <v>13800</v>
      </c>
      <c r="BC236" s="29" t="s">
        <v>13801</v>
      </c>
      <c r="BD236" s="29" t="s">
        <v>13802</v>
      </c>
      <c r="BE236" s="29" t="s">
        <v>13803</v>
      </c>
      <c r="BF236" s="29" t="s">
        <v>13804</v>
      </c>
      <c r="BG236" s="29" t="s">
        <v>13805</v>
      </c>
      <c r="BH236" s="29" t="s">
        <v>13806</v>
      </c>
      <c r="BI236" s="29" t="s">
        <v>13807</v>
      </c>
      <c r="BJ236" s="29" t="s">
        <v>13808</v>
      </c>
      <c r="BK236" s="29" t="s">
        <v>13809</v>
      </c>
      <c r="BL236" s="29" t="s">
        <v>13810</v>
      </c>
      <c r="BM236" s="29" t="s">
        <v>13811</v>
      </c>
      <c r="BN236" s="29" t="s">
        <v>13812</v>
      </c>
      <c r="BO236" s="29" t="s">
        <v>13813</v>
      </c>
      <c r="BP236" s="29" t="s">
        <v>13814</v>
      </c>
      <c r="BQ236" s="29" t="s">
        <v>13815</v>
      </c>
      <c r="BR236" s="29" t="s">
        <v>13816</v>
      </c>
      <c r="BS236" s="29" t="s">
        <v>13817</v>
      </c>
      <c r="BT236" s="29" t="s">
        <v>13818</v>
      </c>
      <c r="BU236" s="29" t="s">
        <v>13819</v>
      </c>
      <c r="BV236" s="29" t="s">
        <v>13820</v>
      </c>
      <c r="BW236" s="29" t="s">
        <v>13821</v>
      </c>
      <c r="BX236" s="94" t="s">
        <v>331</v>
      </c>
      <c r="BY236" s="95" t="s">
        <v>13822</v>
      </c>
      <c r="BZ236" s="29" t="str">
        <f>IFERROR(__xludf.DUMMYFUNCTION("TEXTJOIN("", "", TRUE,
  IF(AND(AL236&gt;=9, AN236&gt;=8, AP236&gt;=7, AT236&gt;=8), ""Gold Standard"", """"),
  IF(OR(
      AV236&gt;=7.5,
      AND(AL236&gt;=7, AN236&gt;=7, AP236&gt;=6, AT236&gt;=8)
    ), ""BIFL Approved"", """"),
  IF(AN236&gt;=8.5, ""Repair Friendly"", """"),
 "&amp;" IF(OR(AP236=10, REGEXMATCH(AU236, ""Lifetime Guarantee"")), ""Lifetime Warranty"", """"),
  IF(AT236&gt;=8.5, ""Crowd Favorite"", """"),
  IF(AR236&gt;=8, ""Eco Hero"", """"),
  IF(AND(AV236&gt;=10, AL236&gt;=8, AT236&gt;=8), ""Legacy Product"", """")
)"),"")</f>
        <v/>
      </c>
      <c r="CA236" s="29" t="s">
        <v>209</v>
      </c>
      <c r="CB236" s="29" t="s">
        <v>210</v>
      </c>
      <c r="CC236" s="44" t="s">
        <v>13823</v>
      </c>
      <c r="CD236" s="29" t="s">
        <v>13824</v>
      </c>
      <c r="CE236" s="30">
        <v>1250.0</v>
      </c>
      <c r="CF236" s="29" t="s">
        <v>13825</v>
      </c>
      <c r="CG236" s="31" t="s">
        <v>13826</v>
      </c>
      <c r="CH236" s="28"/>
      <c r="CI236" s="28"/>
      <c r="CJ236" s="28"/>
      <c r="CK236" s="28"/>
    </row>
    <row r="237" ht="27.0" customHeight="1">
      <c r="A237" s="90" t="s">
        <v>3940</v>
      </c>
      <c r="B237" s="91" t="s">
        <v>13827</v>
      </c>
      <c r="C237" s="92" t="s">
        <v>13828</v>
      </c>
      <c r="D237" s="74" t="s">
        <v>13829</v>
      </c>
      <c r="E237" s="21" t="s">
        <v>13830</v>
      </c>
      <c r="F237" s="22" t="s">
        <v>90</v>
      </c>
      <c r="G237" s="22" t="s">
        <v>10474</v>
      </c>
      <c r="H237" s="22" t="s">
        <v>92</v>
      </c>
      <c r="I237" s="28"/>
      <c r="J237" s="23"/>
      <c r="K237" s="20" t="s">
        <v>13831</v>
      </c>
      <c r="L237" s="25" t="s">
        <v>13832</v>
      </c>
      <c r="M237" s="28"/>
      <c r="N237" s="25" t="s">
        <v>13833</v>
      </c>
      <c r="O237" s="28"/>
      <c r="P237" s="25" t="s">
        <v>13834</v>
      </c>
      <c r="Q237" s="25" t="s">
        <v>13835</v>
      </c>
      <c r="R237" s="25" t="s">
        <v>13836</v>
      </c>
      <c r="S237" s="29" t="s">
        <v>13837</v>
      </c>
      <c r="T237" s="22">
        <v>49.99</v>
      </c>
      <c r="U237" s="28"/>
      <c r="V237" s="29">
        <v>4.6</v>
      </c>
      <c r="W237" s="30">
        <v>744.0</v>
      </c>
      <c r="X237" s="28"/>
      <c r="Y237" s="29" t="s">
        <v>12366</v>
      </c>
      <c r="Z237" s="30" t="b">
        <v>0</v>
      </c>
      <c r="AA237" s="29" t="s">
        <v>13838</v>
      </c>
      <c r="AB237" s="29" t="s">
        <v>13839</v>
      </c>
      <c r="AC237" s="29" t="s">
        <v>13840</v>
      </c>
      <c r="AD237" s="28"/>
      <c r="AE237" s="29" t="s">
        <v>13841</v>
      </c>
      <c r="AF237" s="28"/>
      <c r="AG237" s="29" t="s">
        <v>13842</v>
      </c>
      <c r="AH237" s="29" t="s">
        <v>13843</v>
      </c>
      <c r="AI237" s="29" t="s">
        <v>13844</v>
      </c>
      <c r="AJ237" s="29" t="s">
        <v>13845</v>
      </c>
      <c r="AK237" s="31" t="s">
        <v>13846</v>
      </c>
      <c r="AL237" s="32">
        <v>5.5</v>
      </c>
      <c r="AM237" s="29" t="s">
        <v>13847</v>
      </c>
      <c r="AN237" s="32">
        <v>6.5</v>
      </c>
      <c r="AO237" s="29" t="s">
        <v>13848</v>
      </c>
      <c r="AP237" s="51">
        <v>7.5</v>
      </c>
      <c r="AQ237" s="29" t="s">
        <v>13849</v>
      </c>
      <c r="AR237" s="51">
        <v>5.0</v>
      </c>
      <c r="AS237" s="29" t="s">
        <v>13850</v>
      </c>
      <c r="AT237" s="51">
        <v>6.0</v>
      </c>
      <c r="AU237" s="29" t="s">
        <v>13851</v>
      </c>
      <c r="AV237" s="34">
        <f t="shared" si="1"/>
        <v>6.5</v>
      </c>
      <c r="AW237" s="43" t="s">
        <v>13852</v>
      </c>
      <c r="AX237" s="29" t="s">
        <v>13853</v>
      </c>
      <c r="AY237" s="29" t="s">
        <v>13854</v>
      </c>
      <c r="AZ237" s="29" t="s">
        <v>13855</v>
      </c>
      <c r="BA237" s="29" t="s">
        <v>13856</v>
      </c>
      <c r="BB237" s="29" t="s">
        <v>13857</v>
      </c>
      <c r="BC237" s="29" t="s">
        <v>13858</v>
      </c>
      <c r="BD237" s="29" t="s">
        <v>13859</v>
      </c>
      <c r="BE237" s="29" t="s">
        <v>13860</v>
      </c>
      <c r="BF237" s="29" t="s">
        <v>13861</v>
      </c>
      <c r="BG237" s="29" t="s">
        <v>13862</v>
      </c>
      <c r="BH237" s="29" t="s">
        <v>13863</v>
      </c>
      <c r="BI237" s="29" t="s">
        <v>13864</v>
      </c>
      <c r="BJ237" s="29" t="s">
        <v>13865</v>
      </c>
      <c r="BK237" s="29" t="s">
        <v>13866</v>
      </c>
      <c r="BL237" s="29" t="s">
        <v>13867</v>
      </c>
      <c r="BM237" s="29" t="s">
        <v>13868</v>
      </c>
      <c r="BN237" s="29" t="s">
        <v>13869</v>
      </c>
      <c r="BO237" s="29" t="s">
        <v>13870</v>
      </c>
      <c r="BP237" s="29" t="s">
        <v>13871</v>
      </c>
      <c r="BQ237" s="29" t="s">
        <v>13872</v>
      </c>
      <c r="BR237" s="29" t="s">
        <v>13873</v>
      </c>
      <c r="BS237" s="29" t="s">
        <v>13874</v>
      </c>
      <c r="BT237" s="29" t="s">
        <v>13875</v>
      </c>
      <c r="BU237" s="29" t="s">
        <v>13876</v>
      </c>
      <c r="BV237" s="29" t="s">
        <v>13877</v>
      </c>
      <c r="BW237" s="29" t="s">
        <v>13878</v>
      </c>
      <c r="BX237" s="94" t="s">
        <v>331</v>
      </c>
      <c r="BY237" s="95" t="s">
        <v>13879</v>
      </c>
      <c r="BZ237" s="29" t="str">
        <f>IFERROR(__xludf.DUMMYFUNCTION("TEXTJOIN("", "", TRUE,
  IF(AND(AL237&gt;=9, AN237&gt;=8, AP237&gt;=7, AT237&gt;=8), ""Gold Standard"", """"),
  IF(OR(
      AV237&gt;=7.5,
      AND(AL237&gt;=7, AN237&gt;=7, AP237&gt;=6, AT237&gt;=8)
    ), ""BIFL Approved"", """"),
  IF(AN237&gt;=8.5, ""Repair Friendly"", """"),
 "&amp;" IF(OR(AP237=10, REGEXMATCH(AU237, ""Lifetime Guarantee"")), ""Lifetime Warranty"", """"),
  IF(AT237&gt;=8.5, ""Crowd Favorite"", """"),
  IF(AR237&gt;=8, ""Eco Hero"", """"),
  IF(AND(AV237&gt;=10, AL237&gt;=8, AT237&gt;=8), ""Legacy Product"", """")
)"),"")</f>
        <v/>
      </c>
      <c r="CA237" s="29" t="s">
        <v>911</v>
      </c>
      <c r="CB237" s="29" t="s">
        <v>1926</v>
      </c>
      <c r="CC237" s="44" t="s">
        <v>13880</v>
      </c>
      <c r="CD237" s="29" t="s">
        <v>13881</v>
      </c>
      <c r="CE237" s="30">
        <v>744.0</v>
      </c>
      <c r="CF237" s="29" t="s">
        <v>13882</v>
      </c>
      <c r="CG237" s="31" t="s">
        <v>13883</v>
      </c>
      <c r="CH237" s="28"/>
      <c r="CI237" s="28"/>
      <c r="CJ237" s="28"/>
      <c r="CK237" s="28"/>
    </row>
    <row r="238" ht="27.0" customHeight="1">
      <c r="A238" s="90" t="s">
        <v>13884</v>
      </c>
      <c r="B238" s="91" t="s">
        <v>13885</v>
      </c>
      <c r="C238" s="92" t="s">
        <v>13886</v>
      </c>
      <c r="D238" s="74" t="s">
        <v>13887</v>
      </c>
      <c r="E238" s="21" t="s">
        <v>13888</v>
      </c>
      <c r="F238" s="22" t="s">
        <v>90</v>
      </c>
      <c r="G238" s="22" t="s">
        <v>10474</v>
      </c>
      <c r="H238" s="22" t="s">
        <v>92</v>
      </c>
      <c r="I238" s="28"/>
      <c r="J238" s="23"/>
      <c r="K238" s="20" t="s">
        <v>13889</v>
      </c>
      <c r="L238" s="25" t="s">
        <v>13890</v>
      </c>
      <c r="M238" s="25" t="s">
        <v>13891</v>
      </c>
      <c r="N238" s="25" t="s">
        <v>13892</v>
      </c>
      <c r="O238" s="28"/>
      <c r="P238" s="25" t="s">
        <v>13893</v>
      </c>
      <c r="Q238" s="25" t="s">
        <v>13894</v>
      </c>
      <c r="R238" s="25" t="s">
        <v>13895</v>
      </c>
      <c r="S238" s="29" t="s">
        <v>13896</v>
      </c>
      <c r="T238" s="41">
        <v>7.99</v>
      </c>
      <c r="U238" s="42">
        <v>11.99</v>
      </c>
      <c r="V238" s="29">
        <v>4.6</v>
      </c>
      <c r="W238" s="30">
        <v>67116.0</v>
      </c>
      <c r="X238" s="29" t="s">
        <v>1051</v>
      </c>
      <c r="Y238" s="29" t="s">
        <v>165</v>
      </c>
      <c r="Z238" s="30" t="b">
        <v>0</v>
      </c>
      <c r="AA238" s="29" t="s">
        <v>3777</v>
      </c>
      <c r="AB238" s="29" t="s">
        <v>13897</v>
      </c>
      <c r="AC238" s="28"/>
      <c r="AD238" s="29" t="s">
        <v>6041</v>
      </c>
      <c r="AE238" s="29" t="s">
        <v>13898</v>
      </c>
      <c r="AF238" s="28"/>
      <c r="AG238" s="29" t="s">
        <v>13899</v>
      </c>
      <c r="AH238" s="29" t="s">
        <v>13900</v>
      </c>
      <c r="AI238" s="29" t="s">
        <v>13901</v>
      </c>
      <c r="AJ238" s="29" t="s">
        <v>13902</v>
      </c>
      <c r="AK238" s="31" t="s">
        <v>13903</v>
      </c>
      <c r="AL238" s="32">
        <v>6.5</v>
      </c>
      <c r="AM238" s="29" t="s">
        <v>13904</v>
      </c>
      <c r="AN238" s="32">
        <v>8.5</v>
      </c>
      <c r="AO238" s="29" t="s">
        <v>13905</v>
      </c>
      <c r="AP238" s="51">
        <v>7.0</v>
      </c>
      <c r="AQ238" s="29" t="s">
        <v>13906</v>
      </c>
      <c r="AR238" s="51">
        <v>5.0</v>
      </c>
      <c r="AS238" s="29" t="s">
        <v>13907</v>
      </c>
      <c r="AT238" s="51">
        <v>9.0</v>
      </c>
      <c r="AU238" s="29" t="s">
        <v>13908</v>
      </c>
      <c r="AV238" s="34">
        <f t="shared" si="1"/>
        <v>8</v>
      </c>
      <c r="AW238" s="43" t="s">
        <v>13909</v>
      </c>
      <c r="AX238" s="29" t="s">
        <v>13910</v>
      </c>
      <c r="AY238" s="29" t="s">
        <v>13911</v>
      </c>
      <c r="AZ238" s="29" t="s">
        <v>13912</v>
      </c>
      <c r="BA238" s="29" t="s">
        <v>13913</v>
      </c>
      <c r="BB238" s="29" t="s">
        <v>13914</v>
      </c>
      <c r="BC238" s="29" t="s">
        <v>13915</v>
      </c>
      <c r="BD238" s="29" t="s">
        <v>13916</v>
      </c>
      <c r="BE238" s="29" t="s">
        <v>13917</v>
      </c>
      <c r="BF238" s="29" t="s">
        <v>13918</v>
      </c>
      <c r="BG238" s="29" t="s">
        <v>13919</v>
      </c>
      <c r="BH238" s="29" t="s">
        <v>13920</v>
      </c>
      <c r="BI238" s="29" t="s">
        <v>13921</v>
      </c>
      <c r="BJ238" s="29" t="s">
        <v>13922</v>
      </c>
      <c r="BK238" s="29" t="s">
        <v>13923</v>
      </c>
      <c r="BL238" s="29" t="s">
        <v>13924</v>
      </c>
      <c r="BM238" s="29" t="s">
        <v>13925</v>
      </c>
      <c r="BN238" s="29" t="s">
        <v>13926</v>
      </c>
      <c r="BO238" s="29" t="s">
        <v>13927</v>
      </c>
      <c r="BP238" s="29" t="s">
        <v>13928</v>
      </c>
      <c r="BQ238" s="29" t="s">
        <v>13929</v>
      </c>
      <c r="BR238" s="29" t="s">
        <v>13930</v>
      </c>
      <c r="BS238" s="29" t="s">
        <v>13931</v>
      </c>
      <c r="BT238" s="29" t="s">
        <v>13932</v>
      </c>
      <c r="BU238" s="29" t="s">
        <v>13933</v>
      </c>
      <c r="BV238" s="29" t="s">
        <v>13934</v>
      </c>
      <c r="BW238" s="29" t="s">
        <v>13935</v>
      </c>
      <c r="BX238" s="94" t="s">
        <v>144</v>
      </c>
      <c r="BY238" s="95" t="s">
        <v>13936</v>
      </c>
      <c r="BZ238" s="29" t="str">
        <f>IFERROR(__xludf.DUMMYFUNCTION("TEXTJOIN("", "", TRUE,
  IF(AND(AL238&gt;=9, AN238&gt;=8, AP238&gt;=7, AT238&gt;=8), ""Gold Standard"", """"),
  IF(OR(
      AV238&gt;=7.5,
      AND(AL238&gt;=7, AN238&gt;=7, AP238&gt;=6, AT238&gt;=8)
    ), ""BIFL Approved"", """"),
  IF(AN238&gt;=8.5, ""Repair Friendly"", """"),
 "&amp;" IF(OR(AP238=10, REGEXMATCH(AU238, ""Lifetime Guarantee"")), ""Lifetime Warranty"", """"),
  IF(AT238&gt;=8.5, ""Crowd Favorite"", """"),
  IF(AR238&gt;=8, ""Eco Hero"", """"),
  IF(AND(AV238&gt;=10, AL238&gt;=8, AT238&gt;=8), ""Legacy Product"", """")
)"),"BIFL Approved, Repair Friendly, Crowd Favorite")</f>
        <v>BIFL Approved, Repair Friendly, Crowd Favorite</v>
      </c>
      <c r="CA238" s="29" t="s">
        <v>911</v>
      </c>
      <c r="CB238" s="29" t="s">
        <v>2169</v>
      </c>
      <c r="CC238" s="44" t="s">
        <v>13937</v>
      </c>
      <c r="CD238" s="29" t="s">
        <v>13938</v>
      </c>
      <c r="CE238" s="30">
        <v>67116.0</v>
      </c>
      <c r="CF238" s="29" t="s">
        <v>13939</v>
      </c>
      <c r="CG238" s="31" t="s">
        <v>13940</v>
      </c>
      <c r="CH238" s="28"/>
      <c r="CI238" s="28"/>
      <c r="CJ238" s="28"/>
      <c r="CK238" s="28"/>
    </row>
    <row r="239" ht="27.0" customHeight="1">
      <c r="A239" s="90" t="s">
        <v>12004</v>
      </c>
      <c r="B239" s="91" t="s">
        <v>13941</v>
      </c>
      <c r="C239" s="92" t="s">
        <v>13942</v>
      </c>
      <c r="D239" s="74" t="s">
        <v>13943</v>
      </c>
      <c r="E239" s="21" t="s">
        <v>13944</v>
      </c>
      <c r="F239" s="22" t="s">
        <v>90</v>
      </c>
      <c r="G239" s="22" t="s">
        <v>10474</v>
      </c>
      <c r="H239" s="22" t="s">
        <v>92</v>
      </c>
      <c r="I239" s="28"/>
      <c r="J239" s="23"/>
      <c r="K239" s="20" t="s">
        <v>13945</v>
      </c>
      <c r="L239" s="25" t="s">
        <v>13946</v>
      </c>
      <c r="M239" s="25" t="s">
        <v>13947</v>
      </c>
      <c r="N239" s="25" t="s">
        <v>13948</v>
      </c>
      <c r="O239" s="28"/>
      <c r="P239" s="25" t="s">
        <v>13949</v>
      </c>
      <c r="Q239" s="25" t="s">
        <v>13950</v>
      </c>
      <c r="R239" s="25" t="s">
        <v>13951</v>
      </c>
      <c r="S239" s="29" t="s">
        <v>13952</v>
      </c>
      <c r="T239" s="41">
        <v>39.14</v>
      </c>
      <c r="U239" s="28"/>
      <c r="V239" s="29">
        <v>4.7</v>
      </c>
      <c r="W239" s="30">
        <v>1301.0</v>
      </c>
      <c r="X239" s="29" t="s">
        <v>1945</v>
      </c>
      <c r="Y239" s="29" t="s">
        <v>165</v>
      </c>
      <c r="Z239" s="30" t="b">
        <v>0</v>
      </c>
      <c r="AA239" s="29" t="s">
        <v>13953</v>
      </c>
      <c r="AB239" s="29" t="s">
        <v>13954</v>
      </c>
      <c r="AC239" s="29" t="s">
        <v>13955</v>
      </c>
      <c r="AD239" s="29" t="s">
        <v>931</v>
      </c>
      <c r="AE239" s="29" t="s">
        <v>13956</v>
      </c>
      <c r="AF239" s="28"/>
      <c r="AG239" s="29" t="s">
        <v>13957</v>
      </c>
      <c r="AH239" s="29" t="s">
        <v>13958</v>
      </c>
      <c r="AI239" s="29" t="s">
        <v>13959</v>
      </c>
      <c r="AJ239" s="29" t="s">
        <v>13960</v>
      </c>
      <c r="AK239" s="31" t="s">
        <v>13961</v>
      </c>
      <c r="AL239" s="32">
        <v>8.5</v>
      </c>
      <c r="AM239" s="29" t="s">
        <v>13962</v>
      </c>
      <c r="AN239" s="32">
        <v>6.5</v>
      </c>
      <c r="AO239" s="29" t="s">
        <v>13963</v>
      </c>
      <c r="AP239" s="51">
        <v>5.0</v>
      </c>
      <c r="AQ239" s="29" t="s">
        <v>13964</v>
      </c>
      <c r="AR239" s="51">
        <v>5.0</v>
      </c>
      <c r="AS239" s="29" t="s">
        <v>13965</v>
      </c>
      <c r="AT239" s="51">
        <v>9.0</v>
      </c>
      <c r="AU239" s="29" t="s">
        <v>13966</v>
      </c>
      <c r="AV239" s="34">
        <f t="shared" si="1"/>
        <v>7.5</v>
      </c>
      <c r="AW239" s="43" t="s">
        <v>13967</v>
      </c>
      <c r="AX239" s="29" t="s">
        <v>13968</v>
      </c>
      <c r="AY239" s="29" t="s">
        <v>13969</v>
      </c>
      <c r="AZ239" s="29" t="s">
        <v>13970</v>
      </c>
      <c r="BA239" s="29" t="s">
        <v>13971</v>
      </c>
      <c r="BB239" s="29" t="s">
        <v>13972</v>
      </c>
      <c r="BC239" s="29" t="s">
        <v>13973</v>
      </c>
      <c r="BD239" s="29" t="s">
        <v>13974</v>
      </c>
      <c r="BE239" s="29" t="s">
        <v>13975</v>
      </c>
      <c r="BF239" s="29" t="s">
        <v>13976</v>
      </c>
      <c r="BG239" s="29" t="s">
        <v>13977</v>
      </c>
      <c r="BH239" s="29" t="s">
        <v>13978</v>
      </c>
      <c r="BI239" s="29" t="s">
        <v>13979</v>
      </c>
      <c r="BJ239" s="29" t="s">
        <v>13980</v>
      </c>
      <c r="BK239" s="29" t="s">
        <v>13981</v>
      </c>
      <c r="BL239" s="29" t="s">
        <v>13982</v>
      </c>
      <c r="BM239" s="29" t="s">
        <v>13983</v>
      </c>
      <c r="BN239" s="29" t="s">
        <v>13984</v>
      </c>
      <c r="BO239" s="29" t="s">
        <v>13985</v>
      </c>
      <c r="BP239" s="29" t="s">
        <v>13986</v>
      </c>
      <c r="BQ239" s="29" t="s">
        <v>13987</v>
      </c>
      <c r="BR239" s="29" t="s">
        <v>13988</v>
      </c>
      <c r="BS239" s="29" t="s">
        <v>13989</v>
      </c>
      <c r="BT239" s="29" t="s">
        <v>10404</v>
      </c>
      <c r="BU239" s="29" t="s">
        <v>13990</v>
      </c>
      <c r="BV239" s="29" t="s">
        <v>13991</v>
      </c>
      <c r="BW239" s="29" t="s">
        <v>13992</v>
      </c>
      <c r="BX239" s="94" t="s">
        <v>331</v>
      </c>
      <c r="BY239" s="95" t="s">
        <v>13993</v>
      </c>
      <c r="BZ239" s="29" t="str">
        <f>IFERROR(__xludf.DUMMYFUNCTION("TEXTJOIN("", "", TRUE,
  IF(AND(AL239&gt;=9, AN239&gt;=8, AP239&gt;=7, AT239&gt;=8), ""Gold Standard"", """"),
  IF(OR(
      AV239&gt;=7.5,
      AND(AL239&gt;=7, AN239&gt;=7, AP239&gt;=6, AT239&gt;=8)
    ), ""BIFL Approved"", """"),
  IF(AN239&gt;=8.5, ""Repair Friendly"", """"),
 "&amp;" IF(OR(AP239=10, REGEXMATCH(AU239, ""Lifetime Guarantee"")), ""Lifetime Warranty"", """"),
  IF(AT239&gt;=8.5, ""Crowd Favorite"", """"),
  IF(AR239&gt;=8, ""Eco Hero"", """"),
  IF(AND(AV239&gt;=10, AL239&gt;=8, AT239&gt;=8), ""Legacy Product"", """")
)"),"BIFL Approved, Crowd Favorite")</f>
        <v>BIFL Approved, Crowd Favorite</v>
      </c>
      <c r="CA239" s="29" t="s">
        <v>971</v>
      </c>
      <c r="CB239" s="29" t="s">
        <v>1988</v>
      </c>
      <c r="CC239" s="44" t="s">
        <v>13994</v>
      </c>
      <c r="CD239" s="29" t="s">
        <v>13995</v>
      </c>
      <c r="CE239" s="30">
        <v>1301.0</v>
      </c>
      <c r="CF239" s="29" t="s">
        <v>13996</v>
      </c>
      <c r="CG239" s="31" t="s">
        <v>13997</v>
      </c>
      <c r="CH239" s="28"/>
      <c r="CI239" s="28"/>
      <c r="CJ239" s="28"/>
      <c r="CK239" s="28"/>
    </row>
    <row r="240" ht="27.0" customHeight="1">
      <c r="A240" s="90" t="s">
        <v>13998</v>
      </c>
      <c r="B240" s="91" t="s">
        <v>13999</v>
      </c>
      <c r="C240" s="92" t="s">
        <v>14000</v>
      </c>
      <c r="D240" s="74" t="s">
        <v>14001</v>
      </c>
      <c r="E240" s="21" t="s">
        <v>14002</v>
      </c>
      <c r="F240" s="22" t="s">
        <v>90</v>
      </c>
      <c r="G240" s="22" t="s">
        <v>10474</v>
      </c>
      <c r="H240" s="22" t="s">
        <v>92</v>
      </c>
      <c r="I240" s="28"/>
      <c r="J240" s="23"/>
      <c r="K240" s="20" t="s">
        <v>14003</v>
      </c>
      <c r="L240" s="25" t="s">
        <v>14004</v>
      </c>
      <c r="M240" s="25" t="s">
        <v>14005</v>
      </c>
      <c r="N240" s="25" t="s">
        <v>14006</v>
      </c>
      <c r="O240" s="28"/>
      <c r="P240" s="25" t="s">
        <v>14007</v>
      </c>
      <c r="Q240" s="25" t="s">
        <v>14008</v>
      </c>
      <c r="R240" s="25" t="s">
        <v>14009</v>
      </c>
      <c r="S240" s="29" t="s">
        <v>14010</v>
      </c>
      <c r="T240" s="41">
        <v>57.44</v>
      </c>
      <c r="U240" s="28"/>
      <c r="V240" s="29">
        <v>4.5</v>
      </c>
      <c r="W240" s="30">
        <v>4203.0</v>
      </c>
      <c r="X240" s="28"/>
      <c r="Y240" s="29" t="s">
        <v>165</v>
      </c>
      <c r="Z240" s="30" t="b">
        <v>0</v>
      </c>
      <c r="AA240" s="29" t="s">
        <v>14011</v>
      </c>
      <c r="AB240" s="29" t="s">
        <v>14012</v>
      </c>
      <c r="AC240" s="29" t="s">
        <v>14013</v>
      </c>
      <c r="AD240" s="29" t="s">
        <v>1592</v>
      </c>
      <c r="AE240" s="29" t="s">
        <v>14014</v>
      </c>
      <c r="AF240" s="28"/>
      <c r="AG240" s="29" t="s">
        <v>14015</v>
      </c>
      <c r="AH240" s="29" t="s">
        <v>14016</v>
      </c>
      <c r="AI240" s="29" t="s">
        <v>14017</v>
      </c>
      <c r="AJ240" s="29" t="s">
        <v>14018</v>
      </c>
      <c r="AK240" s="31" t="s">
        <v>14019</v>
      </c>
      <c r="AL240" s="32">
        <v>7.0</v>
      </c>
      <c r="AM240" s="29" t="s">
        <v>14020</v>
      </c>
      <c r="AN240" s="32">
        <v>9.0</v>
      </c>
      <c r="AO240" s="29" t="s">
        <v>14021</v>
      </c>
      <c r="AP240" s="51">
        <v>5.0</v>
      </c>
      <c r="AQ240" s="29" t="s">
        <v>14022</v>
      </c>
      <c r="AR240" s="51">
        <v>5.0</v>
      </c>
      <c r="AS240" s="29" t="s">
        <v>14023</v>
      </c>
      <c r="AT240" s="51">
        <v>7.5</v>
      </c>
      <c r="AU240" s="29" t="s">
        <v>14024</v>
      </c>
      <c r="AV240" s="34">
        <f t="shared" si="1"/>
        <v>7</v>
      </c>
      <c r="AW240" s="43" t="s">
        <v>14025</v>
      </c>
      <c r="AX240" s="29" t="s">
        <v>14026</v>
      </c>
      <c r="AY240" s="29" t="s">
        <v>14027</v>
      </c>
      <c r="AZ240" s="29" t="s">
        <v>14028</v>
      </c>
      <c r="BA240" s="29" t="s">
        <v>14029</v>
      </c>
      <c r="BB240" s="29" t="s">
        <v>14030</v>
      </c>
      <c r="BC240" s="29" t="s">
        <v>14031</v>
      </c>
      <c r="BD240" s="29" t="s">
        <v>14032</v>
      </c>
      <c r="BE240" s="29" t="s">
        <v>14033</v>
      </c>
      <c r="BF240" s="29" t="s">
        <v>14034</v>
      </c>
      <c r="BG240" s="29" t="s">
        <v>14035</v>
      </c>
      <c r="BH240" s="29" t="s">
        <v>14036</v>
      </c>
      <c r="BI240" s="29" t="s">
        <v>14037</v>
      </c>
      <c r="BJ240" s="29" t="s">
        <v>14038</v>
      </c>
      <c r="BK240" s="29" t="s">
        <v>14039</v>
      </c>
      <c r="BL240" s="29" t="s">
        <v>14040</v>
      </c>
      <c r="BM240" s="29" t="s">
        <v>14041</v>
      </c>
      <c r="BN240" s="29" t="s">
        <v>14042</v>
      </c>
      <c r="BO240" s="29" t="s">
        <v>14043</v>
      </c>
      <c r="BP240" s="29" t="s">
        <v>14044</v>
      </c>
      <c r="BQ240" s="29" t="s">
        <v>14045</v>
      </c>
      <c r="BR240" s="29" t="s">
        <v>14046</v>
      </c>
      <c r="BS240" s="29" t="s">
        <v>14047</v>
      </c>
      <c r="BT240" s="29" t="s">
        <v>14048</v>
      </c>
      <c r="BU240" s="29" t="s">
        <v>14049</v>
      </c>
      <c r="BV240" s="29" t="s">
        <v>14050</v>
      </c>
      <c r="BW240" s="29" t="s">
        <v>14051</v>
      </c>
      <c r="BX240" s="94" t="s">
        <v>144</v>
      </c>
      <c r="BY240" s="95" t="s">
        <v>14052</v>
      </c>
      <c r="BZ240" s="29" t="str">
        <f>IFERROR(__xludf.DUMMYFUNCTION("TEXTJOIN("", "", TRUE,
  IF(AND(AL240&gt;=9, AN240&gt;=8, AP240&gt;=7, AT240&gt;=8), ""Gold Standard"", """"),
  IF(OR(
      AV240&gt;=7.5,
      AND(AL240&gt;=7, AN240&gt;=7, AP240&gt;=6, AT240&gt;=8)
    ), ""BIFL Approved"", """"),
  IF(AN240&gt;=8.5, ""Repair Friendly"", """"),
 "&amp;" IF(OR(AP240=10, REGEXMATCH(AU240, ""Lifetime Guarantee"")), ""Lifetime Warranty"", """"),
  IF(AT240&gt;=8.5, ""Crowd Favorite"", """"),
  IF(AR240&gt;=8, ""Eco Hero"", """"),
  IF(AND(AV240&gt;=10, AL240&gt;=8, AT240&gt;=8), ""Legacy Product"", """")
)"),"Repair Friendly")</f>
        <v>Repair Friendly</v>
      </c>
      <c r="CA240" s="29" t="s">
        <v>614</v>
      </c>
      <c r="CB240" s="29" t="s">
        <v>9602</v>
      </c>
      <c r="CC240" s="44" t="s">
        <v>14053</v>
      </c>
      <c r="CD240" s="29" t="s">
        <v>14054</v>
      </c>
      <c r="CE240" s="30">
        <v>4203.0</v>
      </c>
      <c r="CF240" s="29" t="s">
        <v>14055</v>
      </c>
      <c r="CG240" s="31" t="s">
        <v>14056</v>
      </c>
      <c r="CH240" s="28"/>
      <c r="CI240" s="28"/>
      <c r="CJ240" s="28"/>
      <c r="CK240" s="28"/>
    </row>
    <row r="241" ht="27.0" customHeight="1">
      <c r="A241" s="90" t="s">
        <v>14057</v>
      </c>
      <c r="B241" s="91" t="s">
        <v>14058</v>
      </c>
      <c r="C241" s="92" t="s">
        <v>14059</v>
      </c>
      <c r="D241" s="74" t="s">
        <v>14060</v>
      </c>
      <c r="E241" s="21" t="s">
        <v>14061</v>
      </c>
      <c r="F241" s="22" t="s">
        <v>90</v>
      </c>
      <c r="G241" s="22" t="s">
        <v>10474</v>
      </c>
      <c r="H241" s="22" t="s">
        <v>92</v>
      </c>
      <c r="I241" s="28"/>
      <c r="J241" s="23"/>
      <c r="K241" s="20" t="s">
        <v>14062</v>
      </c>
      <c r="L241" s="25" t="s">
        <v>14063</v>
      </c>
      <c r="M241" s="28"/>
      <c r="N241" s="25" t="s">
        <v>14064</v>
      </c>
      <c r="O241" s="28"/>
      <c r="P241" s="25" t="s">
        <v>14065</v>
      </c>
      <c r="Q241" s="25" t="s">
        <v>14066</v>
      </c>
      <c r="R241" s="25" t="s">
        <v>14067</v>
      </c>
      <c r="S241" s="29" t="s">
        <v>14068</v>
      </c>
      <c r="T241" s="41">
        <v>699.0</v>
      </c>
      <c r="U241" s="28"/>
      <c r="V241" s="29">
        <v>4.2</v>
      </c>
      <c r="W241" s="30">
        <v>399.0</v>
      </c>
      <c r="X241" s="28"/>
      <c r="Y241" s="29" t="s">
        <v>165</v>
      </c>
      <c r="Z241" s="30" t="b">
        <v>0</v>
      </c>
      <c r="AA241" s="29" t="s">
        <v>3423</v>
      </c>
      <c r="AB241" s="29" t="s">
        <v>14069</v>
      </c>
      <c r="AC241" s="29" t="s">
        <v>14070</v>
      </c>
      <c r="AD241" s="28"/>
      <c r="AE241" s="29" t="s">
        <v>14071</v>
      </c>
      <c r="AF241" s="28"/>
      <c r="AG241" s="29" t="s">
        <v>14072</v>
      </c>
      <c r="AH241" s="29" t="s">
        <v>14073</v>
      </c>
      <c r="AI241" s="29" t="s">
        <v>14074</v>
      </c>
      <c r="AJ241" s="29" t="s">
        <v>14075</v>
      </c>
      <c r="AK241" s="31" t="s">
        <v>14076</v>
      </c>
      <c r="AL241" s="32">
        <v>6.0</v>
      </c>
      <c r="AM241" s="29" t="s">
        <v>14077</v>
      </c>
      <c r="AN241" s="32">
        <v>5.5</v>
      </c>
      <c r="AO241" s="29" t="s">
        <v>14078</v>
      </c>
      <c r="AP241" s="51">
        <v>5.5</v>
      </c>
      <c r="AQ241" s="29" t="s">
        <v>14079</v>
      </c>
      <c r="AR241" s="51">
        <v>5.0</v>
      </c>
      <c r="AS241" s="29" t="s">
        <v>14080</v>
      </c>
      <c r="AT241" s="51">
        <v>6.5</v>
      </c>
      <c r="AU241" s="29" t="s">
        <v>14081</v>
      </c>
      <c r="AV241" s="34">
        <f t="shared" si="1"/>
        <v>6</v>
      </c>
      <c r="AW241" s="43" t="s">
        <v>14082</v>
      </c>
      <c r="AX241" s="29" t="s">
        <v>14083</v>
      </c>
      <c r="AY241" s="29" t="s">
        <v>14084</v>
      </c>
      <c r="AZ241" s="29" t="s">
        <v>14085</v>
      </c>
      <c r="BA241" s="29" t="s">
        <v>14086</v>
      </c>
      <c r="BB241" s="29" t="s">
        <v>14087</v>
      </c>
      <c r="BC241" s="29" t="s">
        <v>14088</v>
      </c>
      <c r="BD241" s="29" t="s">
        <v>14089</v>
      </c>
      <c r="BE241" s="29" t="s">
        <v>14090</v>
      </c>
      <c r="BF241" s="29" t="s">
        <v>14091</v>
      </c>
      <c r="BG241" s="29" t="s">
        <v>14092</v>
      </c>
      <c r="BH241" s="29" t="s">
        <v>14093</v>
      </c>
      <c r="BI241" s="29" t="s">
        <v>14094</v>
      </c>
      <c r="BJ241" s="29" t="s">
        <v>14095</v>
      </c>
      <c r="BK241" s="29" t="s">
        <v>14096</v>
      </c>
      <c r="BL241" s="29" t="s">
        <v>14097</v>
      </c>
      <c r="BM241" s="29" t="s">
        <v>14098</v>
      </c>
      <c r="BN241" s="29" t="s">
        <v>14099</v>
      </c>
      <c r="BO241" s="29" t="s">
        <v>14100</v>
      </c>
      <c r="BP241" s="29" t="s">
        <v>14101</v>
      </c>
      <c r="BQ241" s="29" t="s">
        <v>14102</v>
      </c>
      <c r="BR241" s="29" t="s">
        <v>14103</v>
      </c>
      <c r="BS241" s="29" t="s">
        <v>14104</v>
      </c>
      <c r="BT241" s="29" t="s">
        <v>14105</v>
      </c>
      <c r="BU241" s="29" t="s">
        <v>14106</v>
      </c>
      <c r="BV241" s="29" t="s">
        <v>14107</v>
      </c>
      <c r="BW241" s="29" t="s">
        <v>14108</v>
      </c>
      <c r="BX241" s="94" t="s">
        <v>4057</v>
      </c>
      <c r="BY241" s="95" t="s">
        <v>14109</v>
      </c>
      <c r="BZ241" s="29" t="str">
        <f>IFERROR(__xludf.DUMMYFUNCTION("TEXTJOIN("", "", TRUE,
  IF(AND(AL241&gt;=9, AN241&gt;=8, AP241&gt;=7, AT241&gt;=8), ""Gold Standard"", """"),
  IF(OR(
      AV241&gt;=7.5,
      AND(AL241&gt;=7, AN241&gt;=7, AP241&gt;=6, AT241&gt;=8)
    ), ""BIFL Approved"", """"),
  IF(AN241&gt;=8.5, ""Repair Friendly"", """"),
 "&amp;" IF(OR(AP241=10, REGEXMATCH(AU241, ""Lifetime Guarantee"")), ""Lifetime Warranty"", """"),
  IF(AT241&gt;=8.5, ""Crowd Favorite"", """"),
  IF(AR241&gt;=8, ""Eco Hero"", """"),
  IF(AND(AV241&gt;=10, AL241&gt;=8, AT241&gt;=8), ""Legacy Product"", """")
)"),"")</f>
        <v/>
      </c>
      <c r="CA241" s="29" t="s">
        <v>209</v>
      </c>
      <c r="CB241" s="29" t="s">
        <v>2353</v>
      </c>
      <c r="CC241" s="44" t="s">
        <v>14110</v>
      </c>
      <c r="CD241" s="29" t="s">
        <v>14111</v>
      </c>
      <c r="CE241" s="30">
        <v>399.0</v>
      </c>
      <c r="CF241" s="29" t="s">
        <v>14112</v>
      </c>
      <c r="CG241" s="31" t="s">
        <v>14113</v>
      </c>
      <c r="CH241" s="28"/>
      <c r="CI241" s="28"/>
      <c r="CJ241" s="28"/>
      <c r="CK241" s="28"/>
    </row>
    <row r="242" ht="27.0" customHeight="1">
      <c r="A242" s="90" t="s">
        <v>14114</v>
      </c>
      <c r="B242" s="91" t="s">
        <v>14115</v>
      </c>
      <c r="C242" s="92" t="s">
        <v>14116</v>
      </c>
      <c r="D242" s="74" t="s">
        <v>14117</v>
      </c>
      <c r="E242" s="21" t="s">
        <v>14118</v>
      </c>
      <c r="F242" s="22" t="s">
        <v>90</v>
      </c>
      <c r="G242" s="22" t="s">
        <v>10474</v>
      </c>
      <c r="H242" s="22" t="s">
        <v>92</v>
      </c>
      <c r="I242" s="28"/>
      <c r="J242" s="23"/>
      <c r="K242" s="20" t="s">
        <v>14119</v>
      </c>
      <c r="L242" s="25" t="s">
        <v>14120</v>
      </c>
      <c r="M242" s="25" t="s">
        <v>14121</v>
      </c>
      <c r="N242" s="25" t="s">
        <v>14122</v>
      </c>
      <c r="O242" s="28"/>
      <c r="P242" s="25" t="s">
        <v>14123</v>
      </c>
      <c r="Q242" s="25" t="s">
        <v>14124</v>
      </c>
      <c r="R242" s="25" t="s">
        <v>14125</v>
      </c>
      <c r="S242" s="29" t="s">
        <v>14126</v>
      </c>
      <c r="T242" s="27">
        <v>113.0</v>
      </c>
      <c r="U242" s="28"/>
      <c r="V242" s="29">
        <v>4.5</v>
      </c>
      <c r="W242" s="30">
        <v>8211.0</v>
      </c>
      <c r="X242" s="28"/>
      <c r="Y242" s="28"/>
      <c r="Z242" s="30" t="b">
        <v>1</v>
      </c>
      <c r="AA242" s="29" t="s">
        <v>14127</v>
      </c>
      <c r="AB242" s="29" t="s">
        <v>14128</v>
      </c>
      <c r="AC242" s="29" t="s">
        <v>14129</v>
      </c>
      <c r="AD242" s="29" t="s">
        <v>14130</v>
      </c>
      <c r="AE242" s="28"/>
      <c r="AF242" s="28"/>
      <c r="AG242" s="29" t="s">
        <v>11965</v>
      </c>
      <c r="AH242" s="29" t="s">
        <v>14131</v>
      </c>
      <c r="AI242" s="29" t="s">
        <v>14132</v>
      </c>
      <c r="AJ242" s="29" t="s">
        <v>14133</v>
      </c>
      <c r="AK242" s="31" t="s">
        <v>14134</v>
      </c>
      <c r="AL242" s="32">
        <v>7.5</v>
      </c>
      <c r="AM242" s="29" t="s">
        <v>14135</v>
      </c>
      <c r="AN242" s="32">
        <v>3.5</v>
      </c>
      <c r="AO242" s="29" t="s">
        <v>14136</v>
      </c>
      <c r="AP242" s="51">
        <v>7.5</v>
      </c>
      <c r="AQ242" s="29" t="s">
        <v>14137</v>
      </c>
      <c r="AR242" s="51">
        <v>5.0</v>
      </c>
      <c r="AS242" s="29" t="s">
        <v>14138</v>
      </c>
      <c r="AT242" s="51">
        <v>5.5</v>
      </c>
      <c r="AU242" s="29" t="s">
        <v>14139</v>
      </c>
      <c r="AV242" s="34">
        <f t="shared" si="1"/>
        <v>6</v>
      </c>
      <c r="AW242" s="43" t="s">
        <v>14140</v>
      </c>
      <c r="AX242" s="29" t="s">
        <v>14141</v>
      </c>
      <c r="AY242" s="29" t="s">
        <v>14142</v>
      </c>
      <c r="AZ242" s="29" t="s">
        <v>14143</v>
      </c>
      <c r="BA242" s="29" t="s">
        <v>14144</v>
      </c>
      <c r="BB242" s="29" t="s">
        <v>14145</v>
      </c>
      <c r="BC242" s="29" t="s">
        <v>14146</v>
      </c>
      <c r="BD242" s="29" t="s">
        <v>14147</v>
      </c>
      <c r="BE242" s="29" t="s">
        <v>14148</v>
      </c>
      <c r="BF242" s="29" t="s">
        <v>14149</v>
      </c>
      <c r="BG242" s="29" t="s">
        <v>14150</v>
      </c>
      <c r="BH242" s="29" t="s">
        <v>14151</v>
      </c>
      <c r="BI242" s="29" t="s">
        <v>14152</v>
      </c>
      <c r="BJ242" s="29" t="s">
        <v>14153</v>
      </c>
      <c r="BK242" s="29" t="s">
        <v>14154</v>
      </c>
      <c r="BL242" s="29" t="s">
        <v>14155</v>
      </c>
      <c r="BM242" s="29" t="s">
        <v>14156</v>
      </c>
      <c r="BN242" s="29" t="s">
        <v>14157</v>
      </c>
      <c r="BO242" s="29" t="s">
        <v>14158</v>
      </c>
      <c r="BP242" s="29" t="s">
        <v>14159</v>
      </c>
      <c r="BQ242" s="29" t="s">
        <v>14160</v>
      </c>
      <c r="BR242" s="29" t="s">
        <v>14161</v>
      </c>
      <c r="BS242" s="29" t="s">
        <v>14162</v>
      </c>
      <c r="BT242" s="29" t="s">
        <v>14163</v>
      </c>
      <c r="BU242" s="29" t="s">
        <v>14164</v>
      </c>
      <c r="BV242" s="29" t="s">
        <v>2995</v>
      </c>
      <c r="BW242" s="29" t="s">
        <v>14165</v>
      </c>
      <c r="BX242" s="94" t="s">
        <v>331</v>
      </c>
      <c r="BY242" s="95" t="s">
        <v>14166</v>
      </c>
      <c r="BZ242" s="29" t="str">
        <f>IFERROR(__xludf.DUMMYFUNCTION("TEXTJOIN("", "", TRUE,
  IF(AND(AL242&gt;=9, AN242&gt;=8, AP242&gt;=7, AT242&gt;=8), ""Gold Standard"", """"),
  IF(OR(
      AV242&gt;=7.5,
      AND(AL242&gt;=7, AN242&gt;=7, AP242&gt;=6, AT242&gt;=8)
    ), ""BIFL Approved"", """"),
  IF(AN242&gt;=8.5, ""Repair Friendly"", """"),
 "&amp;" IF(OR(AP242=10, REGEXMATCH(AU242, ""Lifetime Guarantee"")), ""Lifetime Warranty"", """"),
  IF(AT242&gt;=8.5, ""Crowd Favorite"", """"),
  IF(AR242&gt;=8, ""Eco Hero"", """"),
  IF(AND(AV242&gt;=10, AL242&gt;=8, AT242&gt;=8), ""Legacy Product"", """")
)"),"")</f>
        <v/>
      </c>
      <c r="CA242" s="29" t="s">
        <v>1568</v>
      </c>
      <c r="CB242" s="29" t="s">
        <v>6952</v>
      </c>
      <c r="CC242" s="44" t="s">
        <v>14167</v>
      </c>
      <c r="CD242" s="29" t="s">
        <v>14168</v>
      </c>
      <c r="CE242" s="30">
        <v>8211.0</v>
      </c>
      <c r="CF242" s="29" t="s">
        <v>14169</v>
      </c>
      <c r="CG242" s="31" t="s">
        <v>14170</v>
      </c>
      <c r="CH242" s="28"/>
      <c r="CI242" s="28"/>
      <c r="CJ242" s="28"/>
      <c r="CK242" s="28"/>
    </row>
    <row r="243" ht="27.0" customHeight="1">
      <c r="A243" s="90" t="s">
        <v>11948</v>
      </c>
      <c r="B243" s="91" t="s">
        <v>14171</v>
      </c>
      <c r="C243" s="92" t="s">
        <v>14172</v>
      </c>
      <c r="D243" s="74" t="s">
        <v>14173</v>
      </c>
      <c r="E243" s="21" t="s">
        <v>14174</v>
      </c>
      <c r="F243" s="22" t="s">
        <v>90</v>
      </c>
      <c r="G243" s="22" t="s">
        <v>10474</v>
      </c>
      <c r="H243" s="22" t="s">
        <v>92</v>
      </c>
      <c r="I243" s="28"/>
      <c r="J243" s="23"/>
      <c r="K243" s="20" t="s">
        <v>14175</v>
      </c>
      <c r="L243" s="25" t="s">
        <v>14176</v>
      </c>
      <c r="M243" s="25" t="s">
        <v>14177</v>
      </c>
      <c r="N243" s="25" t="s">
        <v>14178</v>
      </c>
      <c r="O243" s="28"/>
      <c r="P243" s="25" t="s">
        <v>14179</v>
      </c>
      <c r="Q243" s="25" t="s">
        <v>14180</v>
      </c>
      <c r="R243" s="25" t="s">
        <v>14181</v>
      </c>
      <c r="S243" s="29" t="s">
        <v>14182</v>
      </c>
      <c r="T243" s="22">
        <v>70.99</v>
      </c>
      <c r="U243" s="28"/>
      <c r="V243" s="29">
        <v>4.7</v>
      </c>
      <c r="W243" s="30">
        <v>2376.0</v>
      </c>
      <c r="X243" s="29" t="s">
        <v>1406</v>
      </c>
      <c r="Y243" s="29" t="s">
        <v>165</v>
      </c>
      <c r="Z243" s="30" t="b">
        <v>0</v>
      </c>
      <c r="AA243" s="29" t="s">
        <v>14183</v>
      </c>
      <c r="AB243" s="29" t="s">
        <v>14184</v>
      </c>
      <c r="AC243" s="28"/>
      <c r="AD243" s="29" t="s">
        <v>14185</v>
      </c>
      <c r="AE243" s="29" t="s">
        <v>14186</v>
      </c>
      <c r="AF243" s="28"/>
      <c r="AG243" s="29" t="s">
        <v>14187</v>
      </c>
      <c r="AH243" s="29" t="s">
        <v>14188</v>
      </c>
      <c r="AI243" s="29" t="s">
        <v>14189</v>
      </c>
      <c r="AJ243" s="29" t="s">
        <v>14190</v>
      </c>
      <c r="AK243" s="31" t="s">
        <v>14191</v>
      </c>
      <c r="AL243" s="32">
        <v>7.5</v>
      </c>
      <c r="AM243" s="29" t="s">
        <v>14192</v>
      </c>
      <c r="AN243" s="32">
        <v>7.5</v>
      </c>
      <c r="AO243" s="29" t="s">
        <v>14193</v>
      </c>
      <c r="AP243" s="51">
        <v>5.0</v>
      </c>
      <c r="AQ243" s="29" t="s">
        <v>14194</v>
      </c>
      <c r="AR243" s="51">
        <v>5.0</v>
      </c>
      <c r="AS243" s="29" t="s">
        <v>14195</v>
      </c>
      <c r="AT243" s="51">
        <v>8.5</v>
      </c>
      <c r="AU243" s="29" t="s">
        <v>14196</v>
      </c>
      <c r="AV243" s="34">
        <f t="shared" si="1"/>
        <v>7.5</v>
      </c>
      <c r="AW243" s="43" t="s">
        <v>14197</v>
      </c>
      <c r="AX243" s="29" t="s">
        <v>14198</v>
      </c>
      <c r="AY243" s="29" t="s">
        <v>14199</v>
      </c>
      <c r="AZ243" s="29" t="s">
        <v>14200</v>
      </c>
      <c r="BA243" s="29" t="s">
        <v>14201</v>
      </c>
      <c r="BB243" s="29" t="s">
        <v>14202</v>
      </c>
      <c r="BC243" s="29" t="s">
        <v>14203</v>
      </c>
      <c r="BD243" s="29" t="s">
        <v>14204</v>
      </c>
      <c r="BE243" s="29" t="s">
        <v>14205</v>
      </c>
      <c r="BF243" s="29" t="s">
        <v>14206</v>
      </c>
      <c r="BG243" s="29" t="s">
        <v>14207</v>
      </c>
      <c r="BH243" s="29" t="s">
        <v>14208</v>
      </c>
      <c r="BI243" s="29" t="s">
        <v>14209</v>
      </c>
      <c r="BJ243" s="29" t="s">
        <v>14210</v>
      </c>
      <c r="BK243" s="29" t="s">
        <v>14211</v>
      </c>
      <c r="BL243" s="29" t="s">
        <v>14212</v>
      </c>
      <c r="BM243" s="29" t="s">
        <v>14213</v>
      </c>
      <c r="BN243" s="29" t="s">
        <v>14214</v>
      </c>
      <c r="BO243" s="29" t="s">
        <v>14215</v>
      </c>
      <c r="BP243" s="29" t="s">
        <v>14216</v>
      </c>
      <c r="BQ243" s="29" t="s">
        <v>14217</v>
      </c>
      <c r="BR243" s="29" t="s">
        <v>14218</v>
      </c>
      <c r="BS243" s="29" t="s">
        <v>14219</v>
      </c>
      <c r="BT243" s="29" t="s">
        <v>14220</v>
      </c>
      <c r="BU243" s="29" t="s">
        <v>14221</v>
      </c>
      <c r="BV243" s="29" t="s">
        <v>14222</v>
      </c>
      <c r="BW243" s="29" t="s">
        <v>14223</v>
      </c>
      <c r="BX243" s="94" t="s">
        <v>144</v>
      </c>
      <c r="BY243" s="95" t="s">
        <v>14224</v>
      </c>
      <c r="BZ243" s="29" t="str">
        <f>IFERROR(__xludf.DUMMYFUNCTION("TEXTJOIN("", "", TRUE,
  IF(AND(AL243&gt;=9, AN243&gt;=8, AP243&gt;=7, AT243&gt;=8), ""Gold Standard"", """"),
  IF(OR(
      AV243&gt;=7.5,
      AND(AL243&gt;=7, AN243&gt;=7, AP243&gt;=6, AT243&gt;=8)
    ), ""BIFL Approved"", """"),
  IF(AN243&gt;=8.5, ""Repair Friendly"", """"),
 "&amp;" IF(OR(AP243=10, REGEXMATCH(AU243, ""Lifetime Guarantee"")), ""Lifetime Warranty"", """"),
  IF(AT243&gt;=8.5, ""Crowd Favorite"", """"),
  IF(AR243&gt;=8, ""Eco Hero"", """"),
  IF(AND(AV243&gt;=10, AL243&gt;=8, AT243&gt;=8), ""Legacy Product"", """")
)"),"BIFL Approved, Crowd Favorite")</f>
        <v>BIFL Approved, Crowd Favorite</v>
      </c>
      <c r="CA243" s="29" t="s">
        <v>911</v>
      </c>
      <c r="CB243" s="29" t="s">
        <v>1809</v>
      </c>
      <c r="CC243" s="44" t="s">
        <v>14225</v>
      </c>
      <c r="CD243" s="29" t="s">
        <v>14226</v>
      </c>
      <c r="CE243" s="30">
        <v>2376.0</v>
      </c>
      <c r="CF243" s="29" t="s">
        <v>14227</v>
      </c>
      <c r="CG243" s="31" t="s">
        <v>14228</v>
      </c>
      <c r="CH243" s="28"/>
      <c r="CI243" s="28"/>
      <c r="CJ243" s="28"/>
      <c r="CK243" s="28"/>
    </row>
    <row r="244" ht="27.0" customHeight="1">
      <c r="A244" s="90" t="s">
        <v>14229</v>
      </c>
      <c r="B244" s="91" t="s">
        <v>14230</v>
      </c>
      <c r="C244" s="92" t="s">
        <v>14231</v>
      </c>
      <c r="D244" s="74" t="s">
        <v>14232</v>
      </c>
      <c r="E244" s="21" t="s">
        <v>14233</v>
      </c>
      <c r="F244" s="22" t="s">
        <v>90</v>
      </c>
      <c r="G244" s="22" t="s">
        <v>10474</v>
      </c>
      <c r="H244" s="22" t="s">
        <v>92</v>
      </c>
      <c r="I244" s="28"/>
      <c r="J244" s="23"/>
      <c r="K244" s="20" t="s">
        <v>14234</v>
      </c>
      <c r="L244" s="25" t="s">
        <v>14235</v>
      </c>
      <c r="M244" s="28"/>
      <c r="N244" s="25" t="s">
        <v>14236</v>
      </c>
      <c r="O244" s="28"/>
      <c r="P244" s="25" t="s">
        <v>14237</v>
      </c>
      <c r="Q244" s="25" t="s">
        <v>14238</v>
      </c>
      <c r="R244" s="25" t="s">
        <v>14239</v>
      </c>
      <c r="S244" s="25" t="s">
        <v>14239</v>
      </c>
      <c r="T244" s="41">
        <v>44.99</v>
      </c>
      <c r="U244" s="28"/>
      <c r="V244" s="29">
        <v>4.6</v>
      </c>
      <c r="W244" s="30">
        <v>442.0</v>
      </c>
      <c r="X244" s="28"/>
      <c r="Y244" s="29" t="s">
        <v>165</v>
      </c>
      <c r="Z244" s="30" t="b">
        <v>0</v>
      </c>
      <c r="AA244" s="29" t="s">
        <v>14240</v>
      </c>
      <c r="AB244" s="29" t="s">
        <v>14241</v>
      </c>
      <c r="AC244" s="28"/>
      <c r="AD244" s="29" t="s">
        <v>14242</v>
      </c>
      <c r="AE244" s="28"/>
      <c r="AF244" s="28"/>
      <c r="AG244" s="29" t="s">
        <v>14243</v>
      </c>
      <c r="AH244" s="29" t="s">
        <v>14244</v>
      </c>
      <c r="AI244" s="29" t="s">
        <v>14245</v>
      </c>
      <c r="AJ244" s="29" t="s">
        <v>14246</v>
      </c>
      <c r="AK244" s="31" t="s">
        <v>14247</v>
      </c>
      <c r="AL244" s="32">
        <v>8.0</v>
      </c>
      <c r="AM244" s="29" t="s">
        <v>14248</v>
      </c>
      <c r="AN244" s="32">
        <v>7.5</v>
      </c>
      <c r="AO244" s="29" t="s">
        <v>14249</v>
      </c>
      <c r="AP244" s="51">
        <v>8.5</v>
      </c>
      <c r="AQ244" s="29" t="s">
        <v>14250</v>
      </c>
      <c r="AR244" s="51">
        <v>5.0</v>
      </c>
      <c r="AS244" s="29" t="s">
        <v>14251</v>
      </c>
      <c r="AT244" s="51">
        <v>9.0</v>
      </c>
      <c r="AU244" s="29" t="s">
        <v>14252</v>
      </c>
      <c r="AV244" s="34">
        <f t="shared" si="1"/>
        <v>8.5</v>
      </c>
      <c r="AW244" s="43" t="s">
        <v>14253</v>
      </c>
      <c r="AX244" s="29" t="s">
        <v>14254</v>
      </c>
      <c r="AY244" s="29" t="s">
        <v>14255</v>
      </c>
      <c r="AZ244" s="29" t="s">
        <v>14256</v>
      </c>
      <c r="BA244" s="29" t="s">
        <v>14257</v>
      </c>
      <c r="BB244" s="29" t="s">
        <v>14258</v>
      </c>
      <c r="BC244" s="29" t="s">
        <v>14259</v>
      </c>
      <c r="BD244" s="29" t="s">
        <v>14260</v>
      </c>
      <c r="BE244" s="29" t="s">
        <v>14261</v>
      </c>
      <c r="BF244" s="29" t="s">
        <v>14262</v>
      </c>
      <c r="BG244" s="29" t="s">
        <v>14263</v>
      </c>
      <c r="BH244" s="29" t="s">
        <v>14264</v>
      </c>
      <c r="BI244" s="29" t="s">
        <v>14265</v>
      </c>
      <c r="BJ244" s="29" t="s">
        <v>14266</v>
      </c>
      <c r="BK244" s="29" t="s">
        <v>14267</v>
      </c>
      <c r="BL244" s="29" t="s">
        <v>14268</v>
      </c>
      <c r="BM244" s="29" t="s">
        <v>14269</v>
      </c>
      <c r="BN244" s="29" t="s">
        <v>14270</v>
      </c>
      <c r="BO244" s="29" t="s">
        <v>14271</v>
      </c>
      <c r="BP244" s="29" t="s">
        <v>14272</v>
      </c>
      <c r="BQ244" s="29" t="s">
        <v>727</v>
      </c>
      <c r="BR244" s="29" t="s">
        <v>14273</v>
      </c>
      <c r="BS244" s="29" t="s">
        <v>14274</v>
      </c>
      <c r="BT244" s="29" t="s">
        <v>14275</v>
      </c>
      <c r="BU244" s="29" t="s">
        <v>14276</v>
      </c>
      <c r="BV244" s="29" t="s">
        <v>14277</v>
      </c>
      <c r="BW244" s="29" t="s">
        <v>14278</v>
      </c>
      <c r="BX244" s="94" t="s">
        <v>144</v>
      </c>
      <c r="BY244" s="95" t="s">
        <v>14279</v>
      </c>
      <c r="BZ244" s="29" t="str">
        <f>IFERROR(__xludf.DUMMYFUNCTION("TEXTJOIN("", "", TRUE,
  IF(AND(AL244&gt;=9, AN244&gt;=8, AP244&gt;=7, AT244&gt;=8), ""Gold Standard"", """"),
  IF(OR(
      AV244&gt;=7.5,
      AND(AL244&gt;=7, AN244&gt;=7, AP244&gt;=6, AT244&gt;=8)
    ), ""BIFL Approved"", """"),
  IF(AN244&gt;=8.5, ""Repair Friendly"", """"),
 "&amp;" IF(OR(AP244=10, REGEXMATCH(AU244, ""Lifetime Guarantee"")), ""Lifetime Warranty"", """"),
  IF(AT244&gt;=8.5, ""Crowd Favorite"", """"),
  IF(AR244&gt;=8, ""Eco Hero"", """"),
  IF(AND(AV244&gt;=10, AL244&gt;=8, AT244&gt;=8), ""Legacy Product"", """")
)"),"BIFL Approved, Crowd Favorite")</f>
        <v>BIFL Approved, Crowd Favorite</v>
      </c>
      <c r="CA244" s="29" t="s">
        <v>614</v>
      </c>
      <c r="CB244" s="29" t="s">
        <v>615</v>
      </c>
      <c r="CC244" s="44" t="s">
        <v>14280</v>
      </c>
      <c r="CD244" s="29" t="s">
        <v>14281</v>
      </c>
      <c r="CE244" s="30">
        <v>442.0</v>
      </c>
      <c r="CF244" s="29" t="s">
        <v>14282</v>
      </c>
      <c r="CG244" s="31" t="s">
        <v>14283</v>
      </c>
      <c r="CH244" s="28"/>
      <c r="CI244" s="28"/>
      <c r="CJ244" s="28"/>
      <c r="CK244" s="28"/>
    </row>
    <row r="245" ht="27.0" customHeight="1">
      <c r="A245" s="90" t="s">
        <v>14284</v>
      </c>
      <c r="B245" s="91" t="s">
        <v>14285</v>
      </c>
      <c r="C245" s="92" t="s">
        <v>14286</v>
      </c>
      <c r="D245" s="74" t="s">
        <v>14287</v>
      </c>
      <c r="E245" s="21" t="s">
        <v>14288</v>
      </c>
      <c r="F245" s="22" t="s">
        <v>90</v>
      </c>
      <c r="G245" s="22" t="s">
        <v>10474</v>
      </c>
      <c r="H245" s="22" t="s">
        <v>92</v>
      </c>
      <c r="I245" s="28"/>
      <c r="J245" s="23"/>
      <c r="K245" s="20" t="s">
        <v>14289</v>
      </c>
      <c r="L245" s="25" t="s">
        <v>14290</v>
      </c>
      <c r="M245" s="25" t="s">
        <v>14291</v>
      </c>
      <c r="N245" s="25" t="s">
        <v>14292</v>
      </c>
      <c r="O245" s="28"/>
      <c r="P245" s="25" t="s">
        <v>14293</v>
      </c>
      <c r="Q245" s="25" t="s">
        <v>14294</v>
      </c>
      <c r="R245" s="25" t="s">
        <v>14295</v>
      </c>
      <c r="S245" s="29" t="s">
        <v>14296</v>
      </c>
      <c r="T245" s="41">
        <v>749.99</v>
      </c>
      <c r="U245" s="28"/>
      <c r="V245" s="29">
        <v>4.6</v>
      </c>
      <c r="W245" s="30">
        <v>619.0</v>
      </c>
      <c r="X245" s="28"/>
      <c r="Y245" s="29" t="s">
        <v>14297</v>
      </c>
      <c r="Z245" s="30" t="b">
        <v>0</v>
      </c>
      <c r="AA245" s="29" t="s">
        <v>14298</v>
      </c>
      <c r="AB245" s="29" t="s">
        <v>14299</v>
      </c>
      <c r="AC245" s="29" t="s">
        <v>14300</v>
      </c>
      <c r="AD245" s="28"/>
      <c r="AE245" s="29" t="s">
        <v>14301</v>
      </c>
      <c r="AF245" s="28"/>
      <c r="AG245" s="29" t="s">
        <v>14302</v>
      </c>
      <c r="AH245" s="29" t="s">
        <v>14303</v>
      </c>
      <c r="AI245" s="29" t="s">
        <v>14304</v>
      </c>
      <c r="AJ245" s="29" t="s">
        <v>14305</v>
      </c>
      <c r="AK245" s="31" t="s">
        <v>14306</v>
      </c>
      <c r="AL245" s="32">
        <v>8.0</v>
      </c>
      <c r="AM245" s="22" t="s">
        <v>14307</v>
      </c>
      <c r="AN245" s="32">
        <v>8.0</v>
      </c>
      <c r="AO245" s="29" t="s">
        <v>14308</v>
      </c>
      <c r="AP245" s="51">
        <v>8.5</v>
      </c>
      <c r="AQ245" s="29" t="s">
        <v>14309</v>
      </c>
      <c r="AR245" s="51">
        <v>5.0</v>
      </c>
      <c r="AS245" s="29" t="s">
        <v>14310</v>
      </c>
      <c r="AT245" s="51">
        <v>9.0</v>
      </c>
      <c r="AU245" s="29" t="s">
        <v>14311</v>
      </c>
      <c r="AV245" s="34">
        <f t="shared" si="1"/>
        <v>8.5</v>
      </c>
      <c r="AW245" s="43" t="s">
        <v>14312</v>
      </c>
      <c r="AX245" s="29" t="s">
        <v>14313</v>
      </c>
      <c r="AY245" s="29" t="s">
        <v>14314</v>
      </c>
      <c r="AZ245" s="29" t="s">
        <v>14315</v>
      </c>
      <c r="BA245" s="29" t="s">
        <v>14316</v>
      </c>
      <c r="BB245" s="29" t="s">
        <v>14317</v>
      </c>
      <c r="BC245" s="29" t="s">
        <v>14318</v>
      </c>
      <c r="BD245" s="29" t="s">
        <v>14319</v>
      </c>
      <c r="BE245" s="29" t="s">
        <v>14320</v>
      </c>
      <c r="BF245" s="29" t="s">
        <v>14321</v>
      </c>
      <c r="BG245" s="29" t="s">
        <v>14322</v>
      </c>
      <c r="BH245" s="29" t="s">
        <v>14323</v>
      </c>
      <c r="BI245" s="29" t="s">
        <v>14324</v>
      </c>
      <c r="BJ245" s="29" t="s">
        <v>14325</v>
      </c>
      <c r="BK245" s="29" t="s">
        <v>14326</v>
      </c>
      <c r="BL245" s="29" t="s">
        <v>14327</v>
      </c>
      <c r="BM245" s="29" t="s">
        <v>14328</v>
      </c>
      <c r="BN245" s="29" t="s">
        <v>14329</v>
      </c>
      <c r="BO245" s="29" t="s">
        <v>14330</v>
      </c>
      <c r="BP245" s="29" t="s">
        <v>14331</v>
      </c>
      <c r="BQ245" s="29" t="s">
        <v>7843</v>
      </c>
      <c r="BR245" s="29" t="s">
        <v>14332</v>
      </c>
      <c r="BS245" s="29" t="s">
        <v>14333</v>
      </c>
      <c r="BT245" s="29" t="s">
        <v>14334</v>
      </c>
      <c r="BU245" s="29" t="s">
        <v>5177</v>
      </c>
      <c r="BV245" s="29" t="s">
        <v>14335</v>
      </c>
      <c r="BW245" s="29" t="s">
        <v>14336</v>
      </c>
      <c r="BX245" s="94" t="s">
        <v>144</v>
      </c>
      <c r="BY245" s="95" t="s">
        <v>14337</v>
      </c>
      <c r="BZ245" s="29" t="str">
        <f>IFERROR(__xludf.DUMMYFUNCTION("TEXTJOIN("", "", TRUE,
  IF(AND(AL245&gt;=9, AN245&gt;=8, AP245&gt;=7, AT245&gt;=8), ""Gold Standard"", """"),
  IF(OR(
      AV245&gt;=7.5,
      AND(AL245&gt;=7, AN245&gt;=7, AP245&gt;=6, AT245&gt;=8)
    ), ""BIFL Approved"", """"),
  IF(AN245&gt;=8.5, ""Repair Friendly"", """"),
 "&amp;" IF(OR(AP245=10, REGEXMATCH(AU245, ""Lifetime Guarantee"")), ""Lifetime Warranty"", """"),
  IF(AT245&gt;=8.5, ""Crowd Favorite"", """"),
  IF(AR245&gt;=8, ""Eco Hero"", """"),
  IF(AND(AV245&gt;=10, AL245&gt;=8, AT245&gt;=8), ""Legacy Product"", """")
)"),"BIFL Approved, Crowd Favorite")</f>
        <v>BIFL Approved, Crowd Favorite</v>
      </c>
      <c r="CA245" s="29" t="s">
        <v>1328</v>
      </c>
      <c r="CB245" s="29" t="s">
        <v>14338</v>
      </c>
      <c r="CC245" s="44" t="s">
        <v>14339</v>
      </c>
      <c r="CD245" s="29" t="s">
        <v>14340</v>
      </c>
      <c r="CE245" s="30">
        <v>619.0</v>
      </c>
      <c r="CF245" s="29" t="s">
        <v>14341</v>
      </c>
      <c r="CG245" s="31" t="s">
        <v>14342</v>
      </c>
      <c r="CH245" s="28"/>
      <c r="CI245" s="28"/>
      <c r="CJ245" s="28"/>
      <c r="CK245" s="28"/>
    </row>
    <row r="246" ht="27.0" customHeight="1">
      <c r="A246" s="90" t="s">
        <v>14343</v>
      </c>
      <c r="B246" s="91" t="s">
        <v>14344</v>
      </c>
      <c r="C246" s="92" t="s">
        <v>14345</v>
      </c>
      <c r="D246" s="74" t="s">
        <v>14346</v>
      </c>
      <c r="E246" s="21" t="s">
        <v>14347</v>
      </c>
      <c r="F246" s="22" t="s">
        <v>90</v>
      </c>
      <c r="G246" s="22" t="s">
        <v>10474</v>
      </c>
      <c r="H246" s="22" t="s">
        <v>92</v>
      </c>
      <c r="I246" s="28"/>
      <c r="J246" s="23"/>
      <c r="K246" s="20" t="s">
        <v>14348</v>
      </c>
      <c r="L246" s="25" t="s">
        <v>14349</v>
      </c>
      <c r="M246" s="25" t="s">
        <v>14350</v>
      </c>
      <c r="N246" s="25" t="s">
        <v>14351</v>
      </c>
      <c r="O246" s="28"/>
      <c r="P246" s="25" t="s">
        <v>14352</v>
      </c>
      <c r="Q246" s="25" t="s">
        <v>14353</v>
      </c>
      <c r="R246" s="25" t="s">
        <v>14354</v>
      </c>
      <c r="S246" s="29" t="s">
        <v>14355</v>
      </c>
      <c r="T246" s="41">
        <v>59.51</v>
      </c>
      <c r="U246" s="42">
        <v>59.51</v>
      </c>
      <c r="V246" s="29">
        <v>4.8</v>
      </c>
      <c r="W246" s="30">
        <v>4283.0</v>
      </c>
      <c r="X246" s="29" t="s">
        <v>164</v>
      </c>
      <c r="Y246" s="29" t="s">
        <v>165</v>
      </c>
      <c r="Z246" s="30" t="b">
        <v>0</v>
      </c>
      <c r="AA246" s="29" t="s">
        <v>14356</v>
      </c>
      <c r="AB246" s="29" t="s">
        <v>14357</v>
      </c>
      <c r="AC246" s="29" t="s">
        <v>14358</v>
      </c>
      <c r="AD246" s="29" t="s">
        <v>292</v>
      </c>
      <c r="AE246" s="29" t="s">
        <v>14359</v>
      </c>
      <c r="AF246" s="28"/>
      <c r="AG246" s="29" t="s">
        <v>14360</v>
      </c>
      <c r="AH246" s="29" t="s">
        <v>14361</v>
      </c>
      <c r="AI246" s="29" t="s">
        <v>14362</v>
      </c>
      <c r="AJ246" s="29" t="s">
        <v>14363</v>
      </c>
      <c r="AK246" s="31" t="s">
        <v>14364</v>
      </c>
      <c r="AL246" s="32">
        <v>8.5</v>
      </c>
      <c r="AM246" s="29" t="s">
        <v>14365</v>
      </c>
      <c r="AN246" s="32">
        <v>7.5</v>
      </c>
      <c r="AO246" s="29" t="s">
        <v>14366</v>
      </c>
      <c r="AP246" s="51">
        <v>8.5</v>
      </c>
      <c r="AQ246" s="29" t="s">
        <v>14367</v>
      </c>
      <c r="AR246" s="51">
        <v>5.0</v>
      </c>
      <c r="AS246" s="29" t="s">
        <v>14368</v>
      </c>
      <c r="AT246" s="51">
        <v>9.5</v>
      </c>
      <c r="AU246" s="22" t="s">
        <v>14369</v>
      </c>
      <c r="AV246" s="34">
        <f t="shared" si="1"/>
        <v>8.5</v>
      </c>
      <c r="AW246" s="43" t="s">
        <v>14370</v>
      </c>
      <c r="AX246" s="29" t="s">
        <v>14371</v>
      </c>
      <c r="AY246" s="29" t="s">
        <v>14372</v>
      </c>
      <c r="AZ246" s="29" t="s">
        <v>14373</v>
      </c>
      <c r="BA246" s="29" t="s">
        <v>14374</v>
      </c>
      <c r="BB246" s="29" t="s">
        <v>14375</v>
      </c>
      <c r="BC246" s="29" t="s">
        <v>14376</v>
      </c>
      <c r="BD246" s="29" t="s">
        <v>14377</v>
      </c>
      <c r="BE246" s="29" t="s">
        <v>14378</v>
      </c>
      <c r="BF246" s="29" t="s">
        <v>14379</v>
      </c>
      <c r="BG246" s="29" t="s">
        <v>14380</v>
      </c>
      <c r="BH246" s="29" t="s">
        <v>14381</v>
      </c>
      <c r="BI246" s="29" t="s">
        <v>14382</v>
      </c>
      <c r="BJ246" s="29" t="s">
        <v>14383</v>
      </c>
      <c r="BK246" s="29" t="s">
        <v>14384</v>
      </c>
      <c r="BL246" s="29" t="s">
        <v>14385</v>
      </c>
      <c r="BM246" s="29" t="s">
        <v>14386</v>
      </c>
      <c r="BN246" s="29" t="s">
        <v>14387</v>
      </c>
      <c r="BO246" s="29" t="s">
        <v>14388</v>
      </c>
      <c r="BP246" s="29" t="s">
        <v>14389</v>
      </c>
      <c r="BQ246" s="29" t="s">
        <v>6297</v>
      </c>
      <c r="BR246" s="29" t="s">
        <v>14390</v>
      </c>
      <c r="BS246" s="29" t="s">
        <v>14391</v>
      </c>
      <c r="BT246" s="29" t="s">
        <v>14392</v>
      </c>
      <c r="BU246" s="29" t="s">
        <v>14393</v>
      </c>
      <c r="BV246" s="29" t="s">
        <v>14394</v>
      </c>
      <c r="BW246" s="29" t="s">
        <v>14395</v>
      </c>
      <c r="BX246" s="94" t="s">
        <v>2167</v>
      </c>
      <c r="BY246" s="95" t="s">
        <v>14396</v>
      </c>
      <c r="BZ246" s="29" t="str">
        <f>IFERROR(__xludf.DUMMYFUNCTION("TEXTJOIN("", "", TRUE,
  IF(AND(AL246&gt;=9, AN246&gt;=8, AP246&gt;=7, AT246&gt;=8), ""Gold Standard"", """"),
  IF(OR(
      AV246&gt;=7.5,
      AND(AL246&gt;=7, AN246&gt;=7, AP246&gt;=6, AT246&gt;=8)
    ), ""BIFL Approved"", """"),
  IF(AN246&gt;=8.5, ""Repair Friendly"", """"),
 "&amp;" IF(OR(AP246=10, REGEXMATCH(AU246, ""Lifetime Guarantee"")), ""Lifetime Warranty"", """"),
  IF(AT246&gt;=8.5, ""Crowd Favorite"", """"),
  IF(AR246&gt;=8, ""Eco Hero"", """"),
  IF(AND(AV246&gt;=10, AL246&gt;=8, AT246&gt;=8), ""Legacy Product"", """")
)"),"BIFL Approved, Crowd Favorite")</f>
        <v>BIFL Approved, Crowd Favorite</v>
      </c>
      <c r="CA246" s="29" t="s">
        <v>911</v>
      </c>
      <c r="CB246" s="29" t="s">
        <v>1926</v>
      </c>
      <c r="CC246" s="44" t="s">
        <v>14397</v>
      </c>
      <c r="CD246" s="29" t="s">
        <v>14398</v>
      </c>
      <c r="CE246" s="30">
        <v>4283.0</v>
      </c>
      <c r="CF246" s="29" t="s">
        <v>14399</v>
      </c>
      <c r="CG246" s="31" t="s">
        <v>14400</v>
      </c>
      <c r="CH246" s="28"/>
      <c r="CI246" s="28"/>
      <c r="CJ246" s="28"/>
      <c r="CK246" s="28"/>
    </row>
    <row r="247" ht="27.0" customHeight="1">
      <c r="A247" s="90" t="s">
        <v>14343</v>
      </c>
      <c r="B247" s="91" t="s">
        <v>14401</v>
      </c>
      <c r="C247" s="92" t="s">
        <v>14402</v>
      </c>
      <c r="D247" s="74" t="s">
        <v>14403</v>
      </c>
      <c r="E247" s="21" t="s">
        <v>14404</v>
      </c>
      <c r="F247" s="22" t="s">
        <v>90</v>
      </c>
      <c r="G247" s="22" t="s">
        <v>10474</v>
      </c>
      <c r="H247" s="22" t="s">
        <v>92</v>
      </c>
      <c r="I247" s="28"/>
      <c r="J247" s="23"/>
      <c r="K247" s="20" t="s">
        <v>14405</v>
      </c>
      <c r="L247" s="25" t="s">
        <v>14406</v>
      </c>
      <c r="M247" s="25" t="s">
        <v>14407</v>
      </c>
      <c r="N247" s="25" t="s">
        <v>14408</v>
      </c>
      <c r="O247" s="28"/>
      <c r="P247" s="25" t="s">
        <v>14409</v>
      </c>
      <c r="Q247" s="25" t="s">
        <v>14410</v>
      </c>
      <c r="R247" s="25" t="s">
        <v>14411</v>
      </c>
      <c r="S247" s="29" t="s">
        <v>14412</v>
      </c>
      <c r="T247" s="41">
        <v>49.49</v>
      </c>
      <c r="U247" s="42">
        <v>53.25</v>
      </c>
      <c r="V247" s="29">
        <v>4.4</v>
      </c>
      <c r="W247" s="30">
        <v>1669.0</v>
      </c>
      <c r="X247" s="29" t="s">
        <v>6381</v>
      </c>
      <c r="Y247" s="29" t="s">
        <v>165</v>
      </c>
      <c r="Z247" s="30" t="b">
        <v>0</v>
      </c>
      <c r="AA247" s="29" t="s">
        <v>14356</v>
      </c>
      <c r="AB247" s="29" t="s">
        <v>14413</v>
      </c>
      <c r="AC247" s="29" t="s">
        <v>14414</v>
      </c>
      <c r="AD247" s="29" t="s">
        <v>9621</v>
      </c>
      <c r="AE247" s="29" t="s">
        <v>14415</v>
      </c>
      <c r="AF247" s="28"/>
      <c r="AG247" s="29" t="s">
        <v>14416</v>
      </c>
      <c r="AH247" s="29" t="s">
        <v>14417</v>
      </c>
      <c r="AI247" s="29" t="s">
        <v>14418</v>
      </c>
      <c r="AJ247" s="29" t="s">
        <v>14419</v>
      </c>
      <c r="AK247" s="31" t="s">
        <v>14420</v>
      </c>
      <c r="AL247" s="32">
        <v>5.0</v>
      </c>
      <c r="AM247" s="22" t="s">
        <v>14421</v>
      </c>
      <c r="AN247" s="32">
        <v>6.5</v>
      </c>
      <c r="AO247" s="29" t="s">
        <v>14422</v>
      </c>
      <c r="AP247" s="51">
        <v>8.5</v>
      </c>
      <c r="AQ247" s="29" t="s">
        <v>14423</v>
      </c>
      <c r="AR247" s="51">
        <v>6.0</v>
      </c>
      <c r="AS247" s="29" t="s">
        <v>14424</v>
      </c>
      <c r="AT247" s="51">
        <v>6.5</v>
      </c>
      <c r="AU247" s="29" t="s">
        <v>14425</v>
      </c>
      <c r="AV247" s="34">
        <f t="shared" si="1"/>
        <v>6.5</v>
      </c>
      <c r="AW247" s="43" t="s">
        <v>14426</v>
      </c>
      <c r="AX247" s="29" t="s">
        <v>14427</v>
      </c>
      <c r="AY247" s="29" t="s">
        <v>14428</v>
      </c>
      <c r="AZ247" s="29" t="s">
        <v>14429</v>
      </c>
      <c r="BA247" s="29" t="s">
        <v>14430</v>
      </c>
      <c r="BB247" s="29" t="s">
        <v>14431</v>
      </c>
      <c r="BC247" s="29" t="s">
        <v>14432</v>
      </c>
      <c r="BD247" s="29" t="s">
        <v>14433</v>
      </c>
      <c r="BE247" s="29" t="s">
        <v>14434</v>
      </c>
      <c r="BF247" s="29" t="s">
        <v>14435</v>
      </c>
      <c r="BG247" s="29" t="s">
        <v>14436</v>
      </c>
      <c r="BH247" s="29" t="s">
        <v>14437</v>
      </c>
      <c r="BI247" s="29" t="s">
        <v>14438</v>
      </c>
      <c r="BJ247" s="29" t="s">
        <v>14439</v>
      </c>
      <c r="BK247" s="29" t="s">
        <v>14440</v>
      </c>
      <c r="BL247" s="29" t="s">
        <v>14441</v>
      </c>
      <c r="BM247" s="29" t="s">
        <v>14442</v>
      </c>
      <c r="BN247" s="29" t="s">
        <v>14443</v>
      </c>
      <c r="BO247" s="29" t="s">
        <v>14444</v>
      </c>
      <c r="BP247" s="29" t="s">
        <v>14445</v>
      </c>
      <c r="BQ247" s="29" t="s">
        <v>727</v>
      </c>
      <c r="BR247" s="29" t="s">
        <v>14446</v>
      </c>
      <c r="BS247" s="29" t="s">
        <v>14447</v>
      </c>
      <c r="BT247" s="29" t="s">
        <v>5719</v>
      </c>
      <c r="BU247" s="29" t="s">
        <v>14448</v>
      </c>
      <c r="BV247" s="29" t="s">
        <v>13877</v>
      </c>
      <c r="BW247" s="29" t="s">
        <v>14449</v>
      </c>
      <c r="BX247" s="94" t="s">
        <v>2167</v>
      </c>
      <c r="BY247" s="95" t="s">
        <v>14450</v>
      </c>
      <c r="BZ247" s="29" t="str">
        <f>IFERROR(__xludf.DUMMYFUNCTION("TEXTJOIN("", "", TRUE,
  IF(AND(AL247&gt;=9, AN247&gt;=8, AP247&gt;=7, AT247&gt;=8), ""Gold Standard"", """"),
  IF(OR(
      AV247&gt;=7.5,
      AND(AL247&gt;=7, AN247&gt;=7, AP247&gt;=6, AT247&gt;=8)
    ), ""BIFL Approved"", """"),
  IF(AN247&gt;=8.5, ""Repair Friendly"", """"),
 "&amp;" IF(OR(AP247=10, REGEXMATCH(AU247, ""Lifetime Guarantee"")), ""Lifetime Warranty"", """"),
  IF(AT247&gt;=8.5, ""Crowd Favorite"", """"),
  IF(AR247&gt;=8, ""Eco Hero"", """"),
  IF(AND(AV247&gt;=10, AL247&gt;=8, AT247&gt;=8), ""Legacy Product"", """")
)"),"")</f>
        <v/>
      </c>
      <c r="CA247" s="29" t="s">
        <v>911</v>
      </c>
      <c r="CB247" s="29" t="s">
        <v>1926</v>
      </c>
      <c r="CC247" s="44" t="s">
        <v>14451</v>
      </c>
      <c r="CD247" s="29" t="s">
        <v>14452</v>
      </c>
      <c r="CE247" s="30">
        <v>1669.0</v>
      </c>
      <c r="CF247" s="29" t="s">
        <v>14453</v>
      </c>
      <c r="CG247" s="31" t="s">
        <v>14454</v>
      </c>
      <c r="CH247" s="28"/>
      <c r="CI247" s="28"/>
      <c r="CJ247" s="28"/>
      <c r="CK247" s="28"/>
    </row>
    <row r="248" ht="27.0" customHeight="1">
      <c r="A248" s="90" t="s">
        <v>14455</v>
      </c>
      <c r="B248" s="91" t="s">
        <v>14456</v>
      </c>
      <c r="C248" s="92" t="s">
        <v>14457</v>
      </c>
      <c r="D248" s="74" t="s">
        <v>14458</v>
      </c>
      <c r="E248" s="21" t="s">
        <v>14459</v>
      </c>
      <c r="F248" s="22" t="s">
        <v>90</v>
      </c>
      <c r="G248" s="22" t="s">
        <v>10474</v>
      </c>
      <c r="H248" s="22" t="s">
        <v>92</v>
      </c>
      <c r="I248" s="28"/>
      <c r="J248" s="23"/>
      <c r="K248" s="20" t="s">
        <v>14460</v>
      </c>
      <c r="L248" s="25" t="s">
        <v>14461</v>
      </c>
      <c r="M248" s="25" t="s">
        <v>14462</v>
      </c>
      <c r="N248" s="25" t="s">
        <v>14463</v>
      </c>
      <c r="O248" s="28"/>
      <c r="P248" s="25" t="s">
        <v>14464</v>
      </c>
      <c r="Q248" s="25" t="s">
        <v>14465</v>
      </c>
      <c r="R248" s="25" t="s">
        <v>14466</v>
      </c>
      <c r="S248" s="29" t="s">
        <v>14467</v>
      </c>
      <c r="T248" s="22">
        <v>90.0</v>
      </c>
      <c r="U248" s="28"/>
      <c r="V248" s="29">
        <v>4.7</v>
      </c>
      <c r="W248" s="30">
        <v>1290.0</v>
      </c>
      <c r="X248" s="28"/>
      <c r="Y248" s="28"/>
      <c r="Z248" s="30" t="b">
        <v>0</v>
      </c>
      <c r="AA248" s="29" t="s">
        <v>14468</v>
      </c>
      <c r="AB248" s="29" t="s">
        <v>14469</v>
      </c>
      <c r="AC248" s="29" t="s">
        <v>14470</v>
      </c>
      <c r="AD248" s="28"/>
      <c r="AE248" s="29" t="s">
        <v>14471</v>
      </c>
      <c r="AF248" s="28"/>
      <c r="AG248" s="29" t="s">
        <v>14472</v>
      </c>
      <c r="AH248" s="29" t="s">
        <v>14473</v>
      </c>
      <c r="AI248" s="29" t="s">
        <v>14474</v>
      </c>
      <c r="AJ248" s="29" t="s">
        <v>14475</v>
      </c>
      <c r="AK248" s="31" t="s">
        <v>14476</v>
      </c>
      <c r="AL248" s="32">
        <v>8.5</v>
      </c>
      <c r="AM248" s="22" t="s">
        <v>14477</v>
      </c>
      <c r="AN248" s="32">
        <v>8.0</v>
      </c>
      <c r="AO248" s="29" t="s">
        <v>14478</v>
      </c>
      <c r="AP248" s="51">
        <v>8.5</v>
      </c>
      <c r="AQ248" s="29" t="s">
        <v>14479</v>
      </c>
      <c r="AR248" s="51">
        <v>7.5</v>
      </c>
      <c r="AS248" s="29" t="s">
        <v>14480</v>
      </c>
      <c r="AT248" s="51">
        <v>9.0</v>
      </c>
      <c r="AU248" s="29" t="s">
        <v>14481</v>
      </c>
      <c r="AV248" s="34">
        <f t="shared" si="1"/>
        <v>8.5</v>
      </c>
      <c r="AW248" s="43" t="s">
        <v>14482</v>
      </c>
      <c r="AX248" s="29" t="s">
        <v>14483</v>
      </c>
      <c r="AY248" s="29" t="s">
        <v>14484</v>
      </c>
      <c r="AZ248" s="29" t="s">
        <v>14485</v>
      </c>
      <c r="BA248" s="29" t="s">
        <v>14486</v>
      </c>
      <c r="BB248" s="29" t="s">
        <v>14487</v>
      </c>
      <c r="BC248" s="29" t="s">
        <v>14488</v>
      </c>
      <c r="BD248" s="29" t="s">
        <v>14489</v>
      </c>
      <c r="BE248" s="29" t="s">
        <v>14490</v>
      </c>
      <c r="BF248" s="29" t="s">
        <v>14491</v>
      </c>
      <c r="BG248" s="29" t="s">
        <v>14492</v>
      </c>
      <c r="BH248" s="29" t="s">
        <v>14493</v>
      </c>
      <c r="BI248" s="29" t="s">
        <v>14494</v>
      </c>
      <c r="BJ248" s="29" t="s">
        <v>14495</v>
      </c>
      <c r="BK248" s="29" t="s">
        <v>14496</v>
      </c>
      <c r="BL248" s="29" t="s">
        <v>14497</v>
      </c>
      <c r="BM248" s="29" t="s">
        <v>14498</v>
      </c>
      <c r="BN248" s="29" t="s">
        <v>14499</v>
      </c>
      <c r="BO248" s="29" t="s">
        <v>14500</v>
      </c>
      <c r="BP248" s="29" t="s">
        <v>14501</v>
      </c>
      <c r="BQ248" s="29" t="s">
        <v>14502</v>
      </c>
      <c r="BR248" s="29" t="s">
        <v>14503</v>
      </c>
      <c r="BS248" s="29" t="s">
        <v>14504</v>
      </c>
      <c r="BT248" s="29" t="s">
        <v>14505</v>
      </c>
      <c r="BU248" s="29" t="s">
        <v>14506</v>
      </c>
      <c r="BV248" s="29" t="s">
        <v>14507</v>
      </c>
      <c r="BW248" s="29" t="s">
        <v>14508</v>
      </c>
      <c r="BX248" s="94" t="s">
        <v>144</v>
      </c>
      <c r="BY248" s="95" t="s">
        <v>14509</v>
      </c>
      <c r="BZ248" s="29" t="str">
        <f>IFERROR(__xludf.DUMMYFUNCTION("TEXTJOIN("", "", TRUE,
  IF(AND(AL248&gt;=9, AN248&gt;=8, AP248&gt;=7, AT248&gt;=8), ""Gold Standard"", """"),
  IF(OR(
      AV248&gt;=7.5,
      AND(AL248&gt;=7, AN248&gt;=7, AP248&gt;=6, AT248&gt;=8)
    ), ""BIFL Approved"", """"),
  IF(AN248&gt;=8.5, ""Repair Friendly"", """"),
 "&amp;" IF(OR(AP248=10, REGEXMATCH(AU248, ""Lifetime Guarantee"")), ""Lifetime Warranty"", """"),
  IF(AT248&gt;=8.5, ""Crowd Favorite"", """"),
  IF(AR248&gt;=8, ""Eco Hero"", """"),
  IF(AND(AV248&gt;=10, AL248&gt;=8, AT248&gt;=8), ""Legacy Product"", """")
)"),"BIFL Approved, Crowd Favorite")</f>
        <v>BIFL Approved, Crowd Favorite</v>
      </c>
      <c r="CA248" s="29" t="s">
        <v>1328</v>
      </c>
      <c r="CB248" s="29" t="s">
        <v>1329</v>
      </c>
      <c r="CC248" s="44" t="s">
        <v>14510</v>
      </c>
      <c r="CD248" s="29" t="s">
        <v>14511</v>
      </c>
      <c r="CE248" s="30">
        <v>1290.0</v>
      </c>
      <c r="CF248" s="29" t="s">
        <v>14512</v>
      </c>
      <c r="CG248" s="31" t="s">
        <v>14513</v>
      </c>
      <c r="CH248" s="28"/>
      <c r="CI248" s="28"/>
      <c r="CJ248" s="28"/>
      <c r="CK248" s="28"/>
    </row>
    <row r="249" ht="27.0" customHeight="1">
      <c r="A249" s="90" t="s">
        <v>14514</v>
      </c>
      <c r="B249" s="91" t="s">
        <v>14515</v>
      </c>
      <c r="C249" s="92" t="s">
        <v>14516</v>
      </c>
      <c r="D249" s="74" t="s">
        <v>14517</v>
      </c>
      <c r="E249" s="21" t="s">
        <v>14518</v>
      </c>
      <c r="F249" s="22" t="s">
        <v>90</v>
      </c>
      <c r="G249" s="22" t="s">
        <v>10474</v>
      </c>
      <c r="H249" s="22" t="s">
        <v>92</v>
      </c>
      <c r="I249" s="28"/>
      <c r="J249" s="23"/>
      <c r="K249" s="20" t="s">
        <v>14519</v>
      </c>
      <c r="L249" s="25" t="s">
        <v>14520</v>
      </c>
      <c r="M249" s="25" t="s">
        <v>14521</v>
      </c>
      <c r="N249" s="25" t="s">
        <v>14522</v>
      </c>
      <c r="O249" s="28"/>
      <c r="P249" s="25" t="s">
        <v>14523</v>
      </c>
      <c r="Q249" s="25" t="s">
        <v>14524</v>
      </c>
      <c r="R249" s="25" t="s">
        <v>14525</v>
      </c>
      <c r="S249" s="29" t="s">
        <v>14526</v>
      </c>
      <c r="T249" s="41">
        <v>19.98</v>
      </c>
      <c r="U249" s="28"/>
      <c r="V249" s="29">
        <v>4.4</v>
      </c>
      <c r="W249" s="30">
        <v>4924.0</v>
      </c>
      <c r="X249" s="29" t="s">
        <v>1945</v>
      </c>
      <c r="Y249" s="29" t="s">
        <v>165</v>
      </c>
      <c r="Z249" s="30" t="b">
        <v>0</v>
      </c>
      <c r="AA249" s="29" t="s">
        <v>14527</v>
      </c>
      <c r="AB249" s="29" t="s">
        <v>14528</v>
      </c>
      <c r="AC249" s="29" t="s">
        <v>14529</v>
      </c>
      <c r="AD249" s="29" t="s">
        <v>9049</v>
      </c>
      <c r="AE249" s="29" t="s">
        <v>14530</v>
      </c>
      <c r="AF249" s="28"/>
      <c r="AG249" s="29" t="s">
        <v>14531</v>
      </c>
      <c r="AH249" s="29" t="s">
        <v>14532</v>
      </c>
      <c r="AI249" s="29" t="s">
        <v>14533</v>
      </c>
      <c r="AJ249" s="29" t="s">
        <v>14534</v>
      </c>
      <c r="AK249" s="31" t="s">
        <v>14535</v>
      </c>
      <c r="AL249" s="32">
        <v>5.0</v>
      </c>
      <c r="AM249" s="22" t="s">
        <v>14536</v>
      </c>
      <c r="AN249" s="32">
        <v>5.0</v>
      </c>
      <c r="AO249" s="29" t="s">
        <v>14537</v>
      </c>
      <c r="AP249" s="51">
        <v>8.5</v>
      </c>
      <c r="AQ249" s="22" t="s">
        <v>14538</v>
      </c>
      <c r="AR249" s="51">
        <v>5.0</v>
      </c>
      <c r="AS249" s="29" t="s">
        <v>14539</v>
      </c>
      <c r="AT249" s="51">
        <v>5.5</v>
      </c>
      <c r="AU249" s="29" t="s">
        <v>14540</v>
      </c>
      <c r="AV249" s="34">
        <f t="shared" si="1"/>
        <v>6</v>
      </c>
      <c r="AW249" s="43" t="s">
        <v>14541</v>
      </c>
      <c r="AX249" s="29" t="s">
        <v>14542</v>
      </c>
      <c r="AY249" s="29" t="s">
        <v>14543</v>
      </c>
      <c r="AZ249" s="29" t="s">
        <v>14544</v>
      </c>
      <c r="BA249" s="29" t="s">
        <v>14545</v>
      </c>
      <c r="BB249" s="29" t="s">
        <v>14546</v>
      </c>
      <c r="BC249" s="29" t="s">
        <v>14547</v>
      </c>
      <c r="BD249" s="29" t="s">
        <v>14548</v>
      </c>
      <c r="BE249" s="29" t="s">
        <v>14549</v>
      </c>
      <c r="BF249" s="29" t="s">
        <v>14550</v>
      </c>
      <c r="BG249" s="29" t="s">
        <v>14551</v>
      </c>
      <c r="BH249" s="29" t="s">
        <v>14552</v>
      </c>
      <c r="BI249" s="29" t="s">
        <v>14553</v>
      </c>
      <c r="BJ249" s="29" t="s">
        <v>14554</v>
      </c>
      <c r="BK249" s="29" t="s">
        <v>14555</v>
      </c>
      <c r="BL249" s="29" t="s">
        <v>14556</v>
      </c>
      <c r="BM249" s="29" t="s">
        <v>14557</v>
      </c>
      <c r="BN249" s="29" t="s">
        <v>14558</v>
      </c>
      <c r="BO249" s="29" t="s">
        <v>7240</v>
      </c>
      <c r="BP249" s="29" t="s">
        <v>13873</v>
      </c>
      <c r="BQ249" s="29" t="s">
        <v>14559</v>
      </c>
      <c r="BR249" s="29" t="s">
        <v>14560</v>
      </c>
      <c r="BS249" s="29" t="s">
        <v>14561</v>
      </c>
      <c r="BT249" s="29" t="s">
        <v>14562</v>
      </c>
      <c r="BU249" s="29" t="s">
        <v>14563</v>
      </c>
      <c r="BV249" s="29" t="s">
        <v>14564</v>
      </c>
      <c r="BW249" s="29" t="s">
        <v>14565</v>
      </c>
      <c r="BX249" s="94" t="s">
        <v>144</v>
      </c>
      <c r="BY249" s="95" t="s">
        <v>14566</v>
      </c>
      <c r="BZ249" s="29" t="str">
        <f>IFERROR(__xludf.DUMMYFUNCTION("TEXTJOIN("", "", TRUE,
  IF(AND(AL249&gt;=9, AN249&gt;=8, AP249&gt;=7, AT249&gt;=8), ""Gold Standard"", """"),
  IF(OR(
      AV249&gt;=7.5,
      AND(AL249&gt;=7, AN249&gt;=7, AP249&gt;=6, AT249&gt;=8)
    ), ""BIFL Approved"", """"),
  IF(AN249&gt;=8.5, ""Repair Friendly"", """"),
 "&amp;" IF(OR(AP249=10, REGEXMATCH(AU249, ""Lifetime Guarantee"")), ""Lifetime Warranty"", """"),
  IF(AT249&gt;=8.5, ""Crowd Favorite"", """"),
  IF(AR249&gt;=8, ""Eco Hero"", """"),
  IF(AND(AV249&gt;=10, AL249&gt;=8, AT249&gt;=8), ""Legacy Product"", """")
)"),"")</f>
        <v/>
      </c>
      <c r="CA249" s="29" t="s">
        <v>911</v>
      </c>
      <c r="CB249" s="29" t="s">
        <v>1926</v>
      </c>
      <c r="CC249" s="44" t="s">
        <v>14567</v>
      </c>
      <c r="CD249" s="29" t="s">
        <v>14568</v>
      </c>
      <c r="CE249" s="30">
        <v>4924.0</v>
      </c>
      <c r="CF249" s="29" t="s">
        <v>14569</v>
      </c>
      <c r="CG249" s="31" t="s">
        <v>14570</v>
      </c>
      <c r="CH249" s="28"/>
      <c r="CI249" s="28"/>
      <c r="CJ249" s="28"/>
      <c r="CK249" s="28"/>
    </row>
    <row r="250" ht="27.0" customHeight="1">
      <c r="A250" s="90" t="s">
        <v>14571</v>
      </c>
      <c r="B250" s="91" t="s">
        <v>14572</v>
      </c>
      <c r="C250" s="92" t="s">
        <v>14573</v>
      </c>
      <c r="D250" s="74" t="s">
        <v>14574</v>
      </c>
      <c r="E250" s="21" t="s">
        <v>14575</v>
      </c>
      <c r="F250" s="22" t="s">
        <v>90</v>
      </c>
      <c r="G250" s="22" t="s">
        <v>10474</v>
      </c>
      <c r="H250" s="22" t="s">
        <v>92</v>
      </c>
      <c r="I250" s="28"/>
      <c r="J250" s="23"/>
      <c r="K250" s="20" t="s">
        <v>14576</v>
      </c>
      <c r="L250" s="25" t="s">
        <v>14577</v>
      </c>
      <c r="M250" s="25" t="s">
        <v>14578</v>
      </c>
      <c r="N250" s="25" t="s">
        <v>14579</v>
      </c>
      <c r="O250" s="28"/>
      <c r="P250" s="25" t="s">
        <v>14580</v>
      </c>
      <c r="Q250" s="25" t="s">
        <v>14581</v>
      </c>
      <c r="R250" s="25" t="s">
        <v>14582</v>
      </c>
      <c r="S250" s="29" t="s">
        <v>14583</v>
      </c>
      <c r="T250" s="41">
        <v>26.31</v>
      </c>
      <c r="U250" s="42">
        <v>34.18</v>
      </c>
      <c r="V250" s="29">
        <v>4.7</v>
      </c>
      <c r="W250" s="30">
        <v>215.0</v>
      </c>
      <c r="X250" s="28"/>
      <c r="Y250" s="29" t="s">
        <v>165</v>
      </c>
      <c r="Z250" s="30" t="b">
        <v>0</v>
      </c>
      <c r="AA250" s="29" t="s">
        <v>14584</v>
      </c>
      <c r="AB250" s="29" t="s">
        <v>14585</v>
      </c>
      <c r="AC250" s="29" t="s">
        <v>14586</v>
      </c>
      <c r="AD250" s="28"/>
      <c r="AE250" s="29" t="s">
        <v>14587</v>
      </c>
      <c r="AF250" s="28"/>
      <c r="AG250" s="29" t="s">
        <v>14588</v>
      </c>
      <c r="AH250" s="29" t="s">
        <v>3259</v>
      </c>
      <c r="AI250" s="29" t="s">
        <v>14589</v>
      </c>
      <c r="AJ250" s="29" t="s">
        <v>14590</v>
      </c>
      <c r="AK250" s="55"/>
      <c r="AL250" s="32">
        <v>6.5</v>
      </c>
      <c r="AM250" s="29" t="s">
        <v>14591</v>
      </c>
      <c r="AN250" s="32">
        <v>5.5</v>
      </c>
      <c r="AO250" s="29" t="s">
        <v>14592</v>
      </c>
      <c r="AP250" s="51">
        <v>5.5</v>
      </c>
      <c r="AQ250" s="29" t="s">
        <v>14593</v>
      </c>
      <c r="AR250" s="51">
        <v>5.0</v>
      </c>
      <c r="AS250" s="29" t="s">
        <v>14594</v>
      </c>
      <c r="AT250" s="51">
        <v>6.5</v>
      </c>
      <c r="AU250" s="29" t="s">
        <v>14595</v>
      </c>
      <c r="AV250" s="34">
        <f t="shared" si="1"/>
        <v>6</v>
      </c>
      <c r="AW250" s="43" t="s">
        <v>14596</v>
      </c>
      <c r="AX250" s="29" t="s">
        <v>14597</v>
      </c>
      <c r="AY250" s="29" t="s">
        <v>14598</v>
      </c>
      <c r="AZ250" s="29" t="s">
        <v>14599</v>
      </c>
      <c r="BA250" s="29" t="s">
        <v>14600</v>
      </c>
      <c r="BB250" s="29" t="s">
        <v>14601</v>
      </c>
      <c r="BC250" s="29" t="s">
        <v>14602</v>
      </c>
      <c r="BD250" s="29" t="s">
        <v>14603</v>
      </c>
      <c r="BE250" s="29" t="s">
        <v>14604</v>
      </c>
      <c r="BF250" s="29" t="s">
        <v>14605</v>
      </c>
      <c r="BG250" s="29" t="s">
        <v>14606</v>
      </c>
      <c r="BH250" s="29" t="s">
        <v>14607</v>
      </c>
      <c r="BI250" s="29" t="s">
        <v>14608</v>
      </c>
      <c r="BJ250" s="29" t="s">
        <v>14609</v>
      </c>
      <c r="BK250" s="29" t="s">
        <v>14610</v>
      </c>
      <c r="BL250" s="29" t="s">
        <v>14611</v>
      </c>
      <c r="BM250" s="29" t="s">
        <v>14612</v>
      </c>
      <c r="BN250" s="29" t="s">
        <v>14613</v>
      </c>
      <c r="BO250" s="29" t="s">
        <v>14614</v>
      </c>
      <c r="BP250" s="29" t="s">
        <v>14615</v>
      </c>
      <c r="BQ250" s="29" t="s">
        <v>14616</v>
      </c>
      <c r="BR250" s="29" t="s">
        <v>265</v>
      </c>
      <c r="BS250" s="29" t="s">
        <v>14617</v>
      </c>
      <c r="BT250" s="29" t="s">
        <v>1323</v>
      </c>
      <c r="BU250" s="29" t="s">
        <v>14618</v>
      </c>
      <c r="BV250" s="29" t="s">
        <v>14619</v>
      </c>
      <c r="BW250" s="29" t="s">
        <v>14620</v>
      </c>
      <c r="BX250" s="94" t="s">
        <v>144</v>
      </c>
      <c r="BY250" s="95" t="s">
        <v>14621</v>
      </c>
      <c r="BZ250" s="29" t="str">
        <f>IFERROR(__xludf.DUMMYFUNCTION("TEXTJOIN("", "", TRUE,
  IF(AND(AL250&gt;=9, AN250&gt;=8, AP250&gt;=7, AT250&gt;=8), ""Gold Standard"", """"),
  IF(OR(
      AV250&gt;=7.5,
      AND(AL250&gt;=7, AN250&gt;=7, AP250&gt;=6, AT250&gt;=8)
    ), ""BIFL Approved"", """"),
  IF(AN250&gt;=8.5, ""Repair Friendly"", """"),
 "&amp;" IF(OR(AP250=10, REGEXMATCH(AU250, ""Lifetime Guarantee"")), ""Lifetime Warranty"", """"),
  IF(AT250&gt;=8.5, ""Crowd Favorite"", """"),
  IF(AR250&gt;=8, ""Eco Hero"", """"),
  IF(AND(AV250&gt;=10, AL250&gt;=8, AT250&gt;=8), ""Legacy Product"", """")
)"),"")</f>
        <v/>
      </c>
      <c r="CA250" s="29" t="s">
        <v>911</v>
      </c>
      <c r="CB250" s="29" t="s">
        <v>1631</v>
      </c>
      <c r="CC250" s="44" t="s">
        <v>14622</v>
      </c>
      <c r="CD250" s="29" t="s">
        <v>14623</v>
      </c>
      <c r="CE250" s="30">
        <v>215.0</v>
      </c>
      <c r="CF250" s="29" t="s">
        <v>14624</v>
      </c>
      <c r="CG250" s="31" t="s">
        <v>14625</v>
      </c>
      <c r="CH250" s="28"/>
      <c r="CI250" s="28"/>
      <c r="CJ250" s="28"/>
      <c r="CK250" s="28"/>
    </row>
    <row r="251" ht="27.0" customHeight="1">
      <c r="A251" s="90" t="s">
        <v>14626</v>
      </c>
      <c r="B251" s="91" t="s">
        <v>14627</v>
      </c>
      <c r="C251" s="92" t="s">
        <v>14628</v>
      </c>
      <c r="D251" s="74" t="s">
        <v>14629</v>
      </c>
      <c r="E251" s="21" t="s">
        <v>14630</v>
      </c>
      <c r="F251" s="22" t="s">
        <v>90</v>
      </c>
      <c r="G251" s="22" t="s">
        <v>10474</v>
      </c>
      <c r="H251" s="22" t="s">
        <v>92</v>
      </c>
      <c r="I251" s="28"/>
      <c r="J251" s="23"/>
      <c r="K251" s="20" t="s">
        <v>14631</v>
      </c>
      <c r="L251" s="25" t="s">
        <v>14632</v>
      </c>
      <c r="M251" s="25" t="s">
        <v>14633</v>
      </c>
      <c r="N251" s="25" t="s">
        <v>14634</v>
      </c>
      <c r="O251" s="28"/>
      <c r="P251" s="25" t="s">
        <v>14635</v>
      </c>
      <c r="Q251" s="25" t="s">
        <v>14636</v>
      </c>
      <c r="R251" s="25" t="s">
        <v>14637</v>
      </c>
      <c r="S251" s="29" t="s">
        <v>14638</v>
      </c>
      <c r="T251" s="41">
        <v>49.49</v>
      </c>
      <c r="U251" s="28"/>
      <c r="V251" s="29">
        <v>4.6</v>
      </c>
      <c r="W251" s="30">
        <v>2436.0</v>
      </c>
      <c r="X251" s="29" t="s">
        <v>350</v>
      </c>
      <c r="Y251" s="29" t="s">
        <v>165</v>
      </c>
      <c r="Z251" s="30" t="b">
        <v>0</v>
      </c>
      <c r="AA251" s="29" t="s">
        <v>14639</v>
      </c>
      <c r="AB251" s="29" t="s">
        <v>14640</v>
      </c>
      <c r="AC251" s="28"/>
      <c r="AD251" s="28"/>
      <c r="AE251" s="28"/>
      <c r="AF251" s="28"/>
      <c r="AG251" s="29" t="s">
        <v>14641</v>
      </c>
      <c r="AH251" s="29" t="s">
        <v>14642</v>
      </c>
      <c r="AI251" s="29" t="s">
        <v>14643</v>
      </c>
      <c r="AJ251" s="29" t="s">
        <v>14644</v>
      </c>
      <c r="AK251" s="55"/>
      <c r="AL251" s="32">
        <v>8.5</v>
      </c>
      <c r="AM251" s="29" t="s">
        <v>14645</v>
      </c>
      <c r="AN251" s="32">
        <v>7.5</v>
      </c>
      <c r="AO251" s="29" t="s">
        <v>14646</v>
      </c>
      <c r="AP251" s="51">
        <v>8.5</v>
      </c>
      <c r="AQ251" s="29" t="s">
        <v>14647</v>
      </c>
      <c r="AR251" s="51">
        <v>5.0</v>
      </c>
      <c r="AS251" s="29" t="s">
        <v>14648</v>
      </c>
      <c r="AT251" s="51">
        <v>9.0</v>
      </c>
      <c r="AU251" s="29" t="s">
        <v>14649</v>
      </c>
      <c r="AV251" s="34">
        <f t="shared" si="1"/>
        <v>8.5</v>
      </c>
      <c r="AW251" s="43" t="s">
        <v>14650</v>
      </c>
      <c r="AX251" s="29" t="s">
        <v>14651</v>
      </c>
      <c r="AY251" s="29" t="s">
        <v>14652</v>
      </c>
      <c r="AZ251" s="29" t="s">
        <v>14653</v>
      </c>
      <c r="BA251" s="29" t="s">
        <v>14654</v>
      </c>
      <c r="BB251" s="29" t="s">
        <v>14655</v>
      </c>
      <c r="BC251" s="29" t="s">
        <v>14656</v>
      </c>
      <c r="BD251" s="29" t="s">
        <v>14657</v>
      </c>
      <c r="BE251" s="29" t="s">
        <v>14658</v>
      </c>
      <c r="BF251" s="29" t="s">
        <v>14659</v>
      </c>
      <c r="BG251" s="29" t="s">
        <v>14660</v>
      </c>
      <c r="BH251" s="29" t="s">
        <v>14661</v>
      </c>
      <c r="BI251" s="29" t="s">
        <v>14662</v>
      </c>
      <c r="BJ251" s="29" t="s">
        <v>14663</v>
      </c>
      <c r="BK251" s="29" t="s">
        <v>14664</v>
      </c>
      <c r="BL251" s="29" t="s">
        <v>14665</v>
      </c>
      <c r="BM251" s="29" t="s">
        <v>14666</v>
      </c>
      <c r="BN251" s="29" t="s">
        <v>14667</v>
      </c>
      <c r="BO251" s="29" t="s">
        <v>14668</v>
      </c>
      <c r="BP251" s="29" t="s">
        <v>14669</v>
      </c>
      <c r="BQ251" s="29" t="s">
        <v>4518</v>
      </c>
      <c r="BR251" s="29" t="s">
        <v>14670</v>
      </c>
      <c r="BS251" s="29" t="s">
        <v>14671</v>
      </c>
      <c r="BT251" s="29" t="s">
        <v>14672</v>
      </c>
      <c r="BU251" s="29" t="s">
        <v>728</v>
      </c>
      <c r="BV251" s="29" t="s">
        <v>14673</v>
      </c>
      <c r="BW251" s="29" t="s">
        <v>14674</v>
      </c>
      <c r="BX251" s="94" t="s">
        <v>144</v>
      </c>
      <c r="BY251" s="95" t="s">
        <v>14675</v>
      </c>
      <c r="BZ251" s="29" t="str">
        <f>IFERROR(__xludf.DUMMYFUNCTION("TEXTJOIN("", "", TRUE,
  IF(AND(AL251&gt;=9, AN251&gt;=8, AP251&gt;=7, AT251&gt;=8), ""Gold Standard"", """"),
  IF(OR(
      AV251&gt;=7.5,
      AND(AL251&gt;=7, AN251&gt;=7, AP251&gt;=6, AT251&gt;=8)
    ), ""BIFL Approved"", """"),
  IF(AN251&gt;=8.5, ""Repair Friendly"", """"),
 "&amp;" IF(OR(AP251=10, REGEXMATCH(AU251, ""Lifetime Guarantee"")), ""Lifetime Warranty"", """"),
  IF(AT251&gt;=8.5, ""Crowd Favorite"", """"),
  IF(AR251&gt;=8, ""Eco Hero"", """"),
  IF(AND(AV251&gt;=10, AL251&gt;=8, AT251&gt;=8), ""Legacy Product"", """")
)"),"BIFL Approved, Crowd Favorite")</f>
        <v>BIFL Approved, Crowd Favorite</v>
      </c>
      <c r="CA251" s="29" t="s">
        <v>1328</v>
      </c>
      <c r="CB251" s="29" t="s">
        <v>14338</v>
      </c>
      <c r="CC251" s="44" t="s">
        <v>14676</v>
      </c>
      <c r="CD251" s="29" t="s">
        <v>14677</v>
      </c>
      <c r="CE251" s="30">
        <v>2436.0</v>
      </c>
      <c r="CF251" s="29" t="s">
        <v>14678</v>
      </c>
      <c r="CG251" s="31" t="s">
        <v>14679</v>
      </c>
      <c r="CH251" s="28"/>
      <c r="CI251" s="28"/>
      <c r="CJ251" s="28"/>
      <c r="CK251" s="28"/>
    </row>
    <row r="252" ht="27.0" customHeight="1">
      <c r="A252" s="90" t="s">
        <v>1696</v>
      </c>
      <c r="B252" s="91" t="s">
        <v>14680</v>
      </c>
      <c r="C252" s="92" t="s">
        <v>14681</v>
      </c>
      <c r="D252" s="74" t="s">
        <v>14682</v>
      </c>
      <c r="E252" s="21" t="s">
        <v>14683</v>
      </c>
      <c r="F252" s="22" t="s">
        <v>90</v>
      </c>
      <c r="G252" s="22" t="s">
        <v>10474</v>
      </c>
      <c r="H252" s="22" t="s">
        <v>92</v>
      </c>
      <c r="I252" s="28"/>
      <c r="J252" s="23"/>
      <c r="K252" s="20" t="s">
        <v>14684</v>
      </c>
      <c r="L252" s="25" t="s">
        <v>14685</v>
      </c>
      <c r="M252" s="25" t="s">
        <v>14686</v>
      </c>
      <c r="N252" s="25" t="s">
        <v>14687</v>
      </c>
      <c r="O252" s="28"/>
      <c r="P252" s="25" t="s">
        <v>14688</v>
      </c>
      <c r="Q252" s="25" t="s">
        <v>14689</v>
      </c>
      <c r="R252" s="25" t="s">
        <v>14690</v>
      </c>
      <c r="S252" s="29" t="s">
        <v>14691</v>
      </c>
      <c r="T252" s="41">
        <v>155.0</v>
      </c>
      <c r="U252" s="28"/>
      <c r="V252" s="29">
        <v>4.5</v>
      </c>
      <c r="W252" s="30">
        <v>9343.0</v>
      </c>
      <c r="X252" s="29" t="s">
        <v>1406</v>
      </c>
      <c r="Y252" s="29" t="s">
        <v>165</v>
      </c>
      <c r="Z252" s="30" t="b">
        <v>0</v>
      </c>
      <c r="AA252" s="29" t="s">
        <v>1710</v>
      </c>
      <c r="AB252" s="29" t="s">
        <v>14692</v>
      </c>
      <c r="AC252" s="29" t="s">
        <v>14693</v>
      </c>
      <c r="AD252" s="29" t="s">
        <v>1348</v>
      </c>
      <c r="AE252" s="29" t="s">
        <v>14694</v>
      </c>
      <c r="AF252" s="28"/>
      <c r="AG252" s="29" t="s">
        <v>14695</v>
      </c>
      <c r="AH252" s="29" t="s">
        <v>14696</v>
      </c>
      <c r="AI252" s="29" t="s">
        <v>14697</v>
      </c>
      <c r="AJ252" s="29" t="s">
        <v>14698</v>
      </c>
      <c r="AK252" s="31" t="s">
        <v>14699</v>
      </c>
      <c r="AL252" s="32">
        <v>6.5</v>
      </c>
      <c r="AM252" s="29" t="s">
        <v>14700</v>
      </c>
      <c r="AN252" s="32">
        <v>5.0</v>
      </c>
      <c r="AO252" s="29" t="s">
        <v>14701</v>
      </c>
      <c r="AP252" s="51">
        <v>8.5</v>
      </c>
      <c r="AQ252" s="29" t="s">
        <v>14702</v>
      </c>
      <c r="AR252" s="51">
        <v>5.0</v>
      </c>
      <c r="AS252" s="29" t="s">
        <v>14703</v>
      </c>
      <c r="AT252" s="51">
        <v>6.5</v>
      </c>
      <c r="AU252" s="29" t="s">
        <v>14704</v>
      </c>
      <c r="AV252" s="34">
        <f t="shared" si="1"/>
        <v>6.5</v>
      </c>
      <c r="AW252" s="43" t="s">
        <v>14705</v>
      </c>
      <c r="AX252" s="29" t="s">
        <v>14706</v>
      </c>
      <c r="AY252" s="29" t="s">
        <v>14707</v>
      </c>
      <c r="AZ252" s="29" t="s">
        <v>14708</v>
      </c>
      <c r="BA252" s="29" t="s">
        <v>14709</v>
      </c>
      <c r="BB252" s="29" t="s">
        <v>14710</v>
      </c>
      <c r="BC252" s="29" t="s">
        <v>14711</v>
      </c>
      <c r="BD252" s="29" t="s">
        <v>14712</v>
      </c>
      <c r="BE252" s="29" t="s">
        <v>14713</v>
      </c>
      <c r="BF252" s="29" t="s">
        <v>14714</v>
      </c>
      <c r="BG252" s="29" t="s">
        <v>14715</v>
      </c>
      <c r="BH252" s="29" t="s">
        <v>14716</v>
      </c>
      <c r="BI252" s="29" t="s">
        <v>14717</v>
      </c>
      <c r="BJ252" s="29" t="s">
        <v>14718</v>
      </c>
      <c r="BK252" s="29" t="s">
        <v>14719</v>
      </c>
      <c r="BL252" s="29" t="s">
        <v>14720</v>
      </c>
      <c r="BM252" s="29" t="s">
        <v>14721</v>
      </c>
      <c r="BN252" s="29" t="s">
        <v>14722</v>
      </c>
      <c r="BO252" s="29" t="s">
        <v>14723</v>
      </c>
      <c r="BP252" s="29" t="s">
        <v>14724</v>
      </c>
      <c r="BQ252" s="29" t="s">
        <v>14725</v>
      </c>
      <c r="BR252" s="29" t="s">
        <v>14726</v>
      </c>
      <c r="BS252" s="29" t="s">
        <v>14727</v>
      </c>
      <c r="BT252" s="29" t="s">
        <v>14728</v>
      </c>
      <c r="BU252" s="29" t="s">
        <v>6245</v>
      </c>
      <c r="BV252" s="29" t="s">
        <v>14729</v>
      </c>
      <c r="BW252" s="29" t="s">
        <v>14730</v>
      </c>
      <c r="BX252" s="94" t="s">
        <v>144</v>
      </c>
      <c r="BY252" s="95" t="s">
        <v>14731</v>
      </c>
      <c r="BZ252" s="29" t="str">
        <f>IFERROR(__xludf.DUMMYFUNCTION("TEXTJOIN("", "", TRUE,
  IF(AND(AL252&gt;=9, AN252&gt;=8, AP252&gt;=7, AT252&gt;=8), ""Gold Standard"", """"),
  IF(OR(
      AV252&gt;=7.5,
      AND(AL252&gt;=7, AN252&gt;=7, AP252&gt;=6, AT252&gt;=8)
    ), ""BIFL Approved"", """"),
  IF(AN252&gt;=8.5, ""Repair Friendly"", """"),
 "&amp;" IF(OR(AP252=10, REGEXMATCH(AU252, ""Lifetime Guarantee"")), ""Lifetime Warranty"", """"),
  IF(AT252&gt;=8.5, ""Crowd Favorite"", """"),
  IF(AR252&gt;=8, ""Eco Hero"", """"),
  IF(AND(AV252&gt;=10, AL252&gt;=8, AT252&gt;=8), ""Legacy Product"", """")
)"),"")</f>
        <v/>
      </c>
      <c r="CA252" s="29" t="s">
        <v>209</v>
      </c>
      <c r="CB252" s="29" t="s">
        <v>1631</v>
      </c>
      <c r="CC252" s="44" t="s">
        <v>14732</v>
      </c>
      <c r="CD252" s="29" t="s">
        <v>14733</v>
      </c>
      <c r="CE252" s="30">
        <v>9343.0</v>
      </c>
      <c r="CF252" s="29" t="s">
        <v>14734</v>
      </c>
      <c r="CG252" s="31" t="s">
        <v>14735</v>
      </c>
      <c r="CH252" s="28"/>
      <c r="CI252" s="28"/>
      <c r="CJ252" s="28"/>
      <c r="CK252" s="28"/>
    </row>
    <row r="253" ht="27.0" customHeight="1">
      <c r="A253" s="90" t="s">
        <v>14736</v>
      </c>
      <c r="B253" s="91" t="s">
        <v>14737</v>
      </c>
      <c r="C253" s="92" t="s">
        <v>14738</v>
      </c>
      <c r="D253" s="74" t="s">
        <v>14739</v>
      </c>
      <c r="E253" s="21" t="s">
        <v>14740</v>
      </c>
      <c r="F253" s="22" t="s">
        <v>90</v>
      </c>
      <c r="G253" s="22" t="s">
        <v>10474</v>
      </c>
      <c r="H253" s="22" t="s">
        <v>92</v>
      </c>
      <c r="I253" s="28"/>
      <c r="J253" s="23"/>
      <c r="K253" s="20" t="s">
        <v>14741</v>
      </c>
      <c r="L253" s="25" t="s">
        <v>14742</v>
      </c>
      <c r="M253" s="28"/>
      <c r="N253" s="25" t="s">
        <v>14743</v>
      </c>
      <c r="O253" s="28"/>
      <c r="P253" s="25" t="s">
        <v>14744</v>
      </c>
      <c r="Q253" s="25" t="s">
        <v>14745</v>
      </c>
      <c r="R253" s="25" t="s">
        <v>14746</v>
      </c>
      <c r="S253" s="25" t="s">
        <v>14746</v>
      </c>
      <c r="T253" s="41">
        <v>135.0</v>
      </c>
      <c r="U253" s="28"/>
      <c r="V253" s="29">
        <v>4.7</v>
      </c>
      <c r="W253" s="30">
        <v>91.0</v>
      </c>
      <c r="X253" s="28"/>
      <c r="Y253" s="29" t="s">
        <v>14297</v>
      </c>
      <c r="Z253" s="30" t="b">
        <v>0</v>
      </c>
      <c r="AA253" s="29" t="s">
        <v>14747</v>
      </c>
      <c r="AB253" s="28"/>
      <c r="AC253" s="29" t="s">
        <v>14748</v>
      </c>
      <c r="AD253" s="28"/>
      <c r="AE253" s="29" t="s">
        <v>14749</v>
      </c>
      <c r="AF253" s="28"/>
      <c r="AG253" s="28"/>
      <c r="AH253" s="28"/>
      <c r="AI253" s="28"/>
      <c r="AJ253" s="28"/>
      <c r="AK253" s="55"/>
      <c r="AL253" s="32">
        <v>8.5</v>
      </c>
      <c r="AM253" s="29" t="s">
        <v>14750</v>
      </c>
      <c r="AN253" s="32">
        <v>6.0</v>
      </c>
      <c r="AO253" s="29" t="s">
        <v>14751</v>
      </c>
      <c r="AP253" s="51">
        <v>5.5</v>
      </c>
      <c r="AQ253" s="29" t="s">
        <v>14752</v>
      </c>
      <c r="AR253" s="51">
        <v>5.0</v>
      </c>
      <c r="AS253" s="29" t="s">
        <v>14753</v>
      </c>
      <c r="AT253" s="51">
        <v>8.5</v>
      </c>
      <c r="AU253" s="29" t="s">
        <v>14754</v>
      </c>
      <c r="AV253" s="34">
        <f t="shared" si="1"/>
        <v>7.5</v>
      </c>
      <c r="AW253" s="43" t="s">
        <v>14755</v>
      </c>
      <c r="AX253" s="29" t="s">
        <v>14756</v>
      </c>
      <c r="AY253" s="29" t="s">
        <v>14757</v>
      </c>
      <c r="AZ253" s="29" t="s">
        <v>14758</v>
      </c>
      <c r="BA253" s="29" t="s">
        <v>14759</v>
      </c>
      <c r="BB253" s="29" t="s">
        <v>14760</v>
      </c>
      <c r="BC253" s="29" t="s">
        <v>14761</v>
      </c>
      <c r="BD253" s="29" t="s">
        <v>14762</v>
      </c>
      <c r="BE253" s="29" t="s">
        <v>14763</v>
      </c>
      <c r="BF253" s="29" t="s">
        <v>14764</v>
      </c>
      <c r="BG253" s="29" t="s">
        <v>14765</v>
      </c>
      <c r="BH253" s="29" t="s">
        <v>14766</v>
      </c>
      <c r="BI253" s="29" t="s">
        <v>14767</v>
      </c>
      <c r="BJ253" s="29" t="s">
        <v>14768</v>
      </c>
      <c r="BK253" s="29" t="s">
        <v>14769</v>
      </c>
      <c r="BL253" s="29" t="s">
        <v>14770</v>
      </c>
      <c r="BM253" s="29" t="s">
        <v>14771</v>
      </c>
      <c r="BN253" s="29" t="s">
        <v>14772</v>
      </c>
      <c r="BO253" s="29" t="s">
        <v>14773</v>
      </c>
      <c r="BP253" s="29" t="s">
        <v>14774</v>
      </c>
      <c r="BQ253" s="29" t="s">
        <v>14775</v>
      </c>
      <c r="BR253" s="29" t="s">
        <v>14776</v>
      </c>
      <c r="BS253" s="29" t="s">
        <v>14777</v>
      </c>
      <c r="BT253" s="29" t="s">
        <v>14778</v>
      </c>
      <c r="BU253" s="29" t="s">
        <v>14779</v>
      </c>
      <c r="BV253" s="29" t="s">
        <v>14780</v>
      </c>
      <c r="BW253" s="29" t="s">
        <v>14781</v>
      </c>
      <c r="BX253" s="94" t="s">
        <v>144</v>
      </c>
      <c r="BY253" s="95" t="s">
        <v>14782</v>
      </c>
      <c r="BZ253" s="29" t="str">
        <f>IFERROR(__xludf.DUMMYFUNCTION("TEXTJOIN("", "", TRUE,
  IF(AND(AL253&gt;=9, AN253&gt;=8, AP253&gt;=7, AT253&gt;=8), ""Gold Standard"", """"),
  IF(OR(
      AV253&gt;=7.5,
      AND(AL253&gt;=7, AN253&gt;=7, AP253&gt;=6, AT253&gt;=8)
    ), ""BIFL Approved"", """"),
  IF(AN253&gt;=8.5, ""Repair Friendly"", """"),
 "&amp;" IF(OR(AP253=10, REGEXMATCH(AU253, ""Lifetime Guarantee"")), ""Lifetime Warranty"", """"),
  IF(AT253&gt;=8.5, ""Crowd Favorite"", """"),
  IF(AR253&gt;=8, ""Eco Hero"", """"),
  IF(AND(AV253&gt;=10, AL253&gt;=8, AT253&gt;=8), ""Legacy Product"", """")
)"),"BIFL Approved, Crowd Favorite")</f>
        <v>BIFL Approved, Crowd Favorite</v>
      </c>
      <c r="CA253" s="29" t="s">
        <v>911</v>
      </c>
      <c r="CB253" s="29" t="s">
        <v>1926</v>
      </c>
      <c r="CC253" s="44" t="s">
        <v>14783</v>
      </c>
      <c r="CD253" s="29" t="s">
        <v>14784</v>
      </c>
      <c r="CE253" s="30">
        <v>91.0</v>
      </c>
      <c r="CF253" s="29" t="s">
        <v>14785</v>
      </c>
      <c r="CG253" s="31" t="s">
        <v>14786</v>
      </c>
      <c r="CH253" s="28"/>
      <c r="CI253" s="28"/>
      <c r="CJ253" s="28"/>
      <c r="CK253" s="28"/>
    </row>
    <row r="254" ht="27.0" customHeight="1">
      <c r="A254" s="90" t="s">
        <v>14787</v>
      </c>
      <c r="B254" s="91" t="s">
        <v>14788</v>
      </c>
      <c r="C254" s="92" t="s">
        <v>14789</v>
      </c>
      <c r="D254" s="74" t="s">
        <v>14790</v>
      </c>
      <c r="E254" s="21" t="s">
        <v>14791</v>
      </c>
      <c r="F254" s="22" t="s">
        <v>90</v>
      </c>
      <c r="G254" s="22" t="s">
        <v>10474</v>
      </c>
      <c r="H254" s="22" t="s">
        <v>92</v>
      </c>
      <c r="I254" s="28"/>
      <c r="J254" s="23"/>
      <c r="K254" s="20" t="s">
        <v>14792</v>
      </c>
      <c r="L254" s="25" t="s">
        <v>14793</v>
      </c>
      <c r="M254" s="25" t="s">
        <v>14794</v>
      </c>
      <c r="N254" s="25" t="s">
        <v>14795</v>
      </c>
      <c r="O254" s="28"/>
      <c r="P254" s="25" t="s">
        <v>14796</v>
      </c>
      <c r="Q254" s="25" t="s">
        <v>14797</v>
      </c>
      <c r="R254" s="25" t="s">
        <v>14798</v>
      </c>
      <c r="S254" s="29" t="s">
        <v>14799</v>
      </c>
      <c r="T254" s="41">
        <v>70.0</v>
      </c>
      <c r="U254" s="28"/>
      <c r="V254" s="29">
        <v>4.7</v>
      </c>
      <c r="W254" s="30">
        <v>5622.0</v>
      </c>
      <c r="X254" s="29" t="s">
        <v>1406</v>
      </c>
      <c r="Y254" s="29" t="s">
        <v>165</v>
      </c>
      <c r="Z254" s="30" t="b">
        <v>0</v>
      </c>
      <c r="AA254" s="29" t="s">
        <v>2371</v>
      </c>
      <c r="AB254" s="29" t="s">
        <v>14800</v>
      </c>
      <c r="AC254" s="28"/>
      <c r="AD254" s="28"/>
      <c r="AE254" s="28"/>
      <c r="AF254" s="28"/>
      <c r="AG254" s="29" t="s">
        <v>14801</v>
      </c>
      <c r="AH254" s="29" t="s">
        <v>14802</v>
      </c>
      <c r="AI254" s="29" t="s">
        <v>14803</v>
      </c>
      <c r="AJ254" s="29" t="s">
        <v>14804</v>
      </c>
      <c r="AK254" s="31" t="s">
        <v>14805</v>
      </c>
      <c r="AL254" s="32">
        <v>7.0</v>
      </c>
      <c r="AM254" s="29" t="s">
        <v>14806</v>
      </c>
      <c r="AN254" s="32">
        <v>6.0</v>
      </c>
      <c r="AO254" s="29" t="s">
        <v>14807</v>
      </c>
      <c r="AP254" s="51">
        <v>8.5</v>
      </c>
      <c r="AQ254" s="29" t="s">
        <v>14808</v>
      </c>
      <c r="AR254" s="51">
        <v>5.0</v>
      </c>
      <c r="AS254" s="29" t="s">
        <v>14809</v>
      </c>
      <c r="AT254" s="51">
        <v>6.5</v>
      </c>
      <c r="AU254" s="29" t="s">
        <v>14810</v>
      </c>
      <c r="AV254" s="34">
        <f t="shared" si="1"/>
        <v>7</v>
      </c>
      <c r="AW254" s="43" t="s">
        <v>14811</v>
      </c>
      <c r="AX254" s="29" t="s">
        <v>14812</v>
      </c>
      <c r="AY254" s="29" t="s">
        <v>14813</v>
      </c>
      <c r="AZ254" s="29" t="s">
        <v>14814</v>
      </c>
      <c r="BA254" s="29" t="s">
        <v>14815</v>
      </c>
      <c r="BB254" s="29" t="s">
        <v>14816</v>
      </c>
      <c r="BC254" s="29" t="s">
        <v>14817</v>
      </c>
      <c r="BD254" s="29" t="s">
        <v>14818</v>
      </c>
      <c r="BE254" s="29" t="s">
        <v>14819</v>
      </c>
      <c r="BF254" s="29" t="s">
        <v>14820</v>
      </c>
      <c r="BG254" s="29" t="s">
        <v>14821</v>
      </c>
      <c r="BH254" s="29" t="s">
        <v>14822</v>
      </c>
      <c r="BI254" s="29" t="s">
        <v>14823</v>
      </c>
      <c r="BJ254" s="29" t="s">
        <v>14824</v>
      </c>
      <c r="BK254" s="29" t="s">
        <v>14825</v>
      </c>
      <c r="BL254" s="29" t="s">
        <v>14826</v>
      </c>
      <c r="BM254" s="29" t="s">
        <v>14827</v>
      </c>
      <c r="BN254" s="29" t="s">
        <v>14828</v>
      </c>
      <c r="BO254" s="29" t="s">
        <v>6297</v>
      </c>
      <c r="BP254" s="29" t="s">
        <v>14829</v>
      </c>
      <c r="BQ254" s="29" t="s">
        <v>14830</v>
      </c>
      <c r="BR254" s="29" t="s">
        <v>14831</v>
      </c>
      <c r="BS254" s="29" t="s">
        <v>3636</v>
      </c>
      <c r="BT254" s="29" t="s">
        <v>14832</v>
      </c>
      <c r="BU254" s="29" t="s">
        <v>14833</v>
      </c>
      <c r="BV254" s="29" t="s">
        <v>14834</v>
      </c>
      <c r="BW254" s="29" t="s">
        <v>14835</v>
      </c>
      <c r="BX254" s="94" t="s">
        <v>10007</v>
      </c>
      <c r="BY254" s="95" t="s">
        <v>14836</v>
      </c>
      <c r="BZ254" s="29" t="str">
        <f>IFERROR(__xludf.DUMMYFUNCTION("TEXTJOIN("", "", TRUE,
  IF(AND(AL254&gt;=9, AN254&gt;=8, AP254&gt;=7, AT254&gt;=8), ""Gold Standard"", """"),
  IF(OR(
      AV254&gt;=7.5,
      AND(AL254&gt;=7, AN254&gt;=7, AP254&gt;=6, AT254&gt;=8)
    ), ""BIFL Approved"", """"),
  IF(AN254&gt;=8.5, ""Repair Friendly"", """"),
 "&amp;" IF(OR(AP254=10, REGEXMATCH(AU254, ""Lifetime Guarantee"")), ""Lifetime Warranty"", """"),
  IF(AT254&gt;=8.5, ""Crowd Favorite"", """"),
  IF(AR254&gt;=8, ""Eco Hero"", """"),
  IF(AND(AV254&gt;=10, AL254&gt;=8, AT254&gt;=8), ""Legacy Product"", """")
)"),"")</f>
        <v/>
      </c>
      <c r="CA254" s="29" t="s">
        <v>614</v>
      </c>
      <c r="CB254" s="29" t="s">
        <v>615</v>
      </c>
      <c r="CC254" s="44" t="s">
        <v>14837</v>
      </c>
      <c r="CD254" s="29" t="s">
        <v>14838</v>
      </c>
      <c r="CE254" s="30">
        <v>5622.0</v>
      </c>
      <c r="CF254" s="29" t="s">
        <v>14839</v>
      </c>
      <c r="CG254" s="31" t="s">
        <v>14840</v>
      </c>
      <c r="CH254" s="28"/>
      <c r="CI254" s="28"/>
      <c r="CJ254" s="28"/>
      <c r="CK254" s="28"/>
    </row>
    <row r="255" ht="27.0" customHeight="1">
      <c r="A255" s="90" t="s">
        <v>14841</v>
      </c>
      <c r="B255" s="91" t="s">
        <v>14842</v>
      </c>
      <c r="C255" s="92" t="s">
        <v>14843</v>
      </c>
      <c r="D255" s="74" t="s">
        <v>14844</v>
      </c>
      <c r="E255" s="21" t="s">
        <v>14845</v>
      </c>
      <c r="F255" s="22" t="s">
        <v>90</v>
      </c>
      <c r="G255" s="22" t="s">
        <v>10474</v>
      </c>
      <c r="H255" s="22" t="s">
        <v>92</v>
      </c>
      <c r="I255" s="28"/>
      <c r="J255" s="23"/>
      <c r="K255" s="20" t="s">
        <v>14846</v>
      </c>
      <c r="L255" s="25" t="s">
        <v>14847</v>
      </c>
      <c r="M255" s="25" t="s">
        <v>14848</v>
      </c>
      <c r="N255" s="25" t="s">
        <v>14849</v>
      </c>
      <c r="O255" s="28"/>
      <c r="P255" s="25" t="s">
        <v>14850</v>
      </c>
      <c r="Q255" s="25" t="s">
        <v>14851</v>
      </c>
      <c r="R255" s="25" t="s">
        <v>14852</v>
      </c>
      <c r="S255" s="29" t="s">
        <v>14853</v>
      </c>
      <c r="T255" s="41">
        <v>260.99</v>
      </c>
      <c r="U255" s="42">
        <v>260.99</v>
      </c>
      <c r="V255" s="29">
        <v>3.5</v>
      </c>
      <c r="W255" s="30">
        <v>193.0</v>
      </c>
      <c r="X255" s="28"/>
      <c r="Y255" s="29" t="s">
        <v>165</v>
      </c>
      <c r="Z255" s="30" t="b">
        <v>0</v>
      </c>
      <c r="AA255" s="29" t="s">
        <v>14854</v>
      </c>
      <c r="AB255" s="29" t="s">
        <v>14855</v>
      </c>
      <c r="AC255" s="29" t="s">
        <v>14856</v>
      </c>
      <c r="AD255" s="28"/>
      <c r="AE255" s="29" t="s">
        <v>14857</v>
      </c>
      <c r="AF255" s="28"/>
      <c r="AG255" s="29" t="s">
        <v>14855</v>
      </c>
      <c r="AH255" s="28"/>
      <c r="AI255" s="28"/>
      <c r="AJ255" s="28"/>
      <c r="AK255" s="55"/>
      <c r="AL255" s="32">
        <v>4.5</v>
      </c>
      <c r="AM255" s="29" t="s">
        <v>14858</v>
      </c>
      <c r="AN255" s="32">
        <v>5.5</v>
      </c>
      <c r="AO255" s="29" t="s">
        <v>14859</v>
      </c>
      <c r="AP255" s="51">
        <v>2.5</v>
      </c>
      <c r="AQ255" s="29" t="s">
        <v>14860</v>
      </c>
      <c r="AR255" s="51">
        <v>5.0</v>
      </c>
      <c r="AS255" s="29" t="s">
        <v>14861</v>
      </c>
      <c r="AT255" s="51">
        <v>6.0</v>
      </c>
      <c r="AU255" s="29" t="s">
        <v>14862</v>
      </c>
      <c r="AV255" s="34">
        <f t="shared" si="1"/>
        <v>5</v>
      </c>
      <c r="AW255" s="43" t="s">
        <v>14863</v>
      </c>
      <c r="AX255" s="29" t="s">
        <v>14864</v>
      </c>
      <c r="AY255" s="29" t="s">
        <v>14865</v>
      </c>
      <c r="AZ255" s="29" t="s">
        <v>14866</v>
      </c>
      <c r="BA255" s="29" t="s">
        <v>14867</v>
      </c>
      <c r="BB255" s="29" t="s">
        <v>14868</v>
      </c>
      <c r="BC255" s="29" t="s">
        <v>14869</v>
      </c>
      <c r="BD255" s="29" t="s">
        <v>14870</v>
      </c>
      <c r="BE255" s="29" t="s">
        <v>14871</v>
      </c>
      <c r="BF255" s="29" t="s">
        <v>14872</v>
      </c>
      <c r="BG255" s="29" t="s">
        <v>14873</v>
      </c>
      <c r="BH255" s="29" t="s">
        <v>14874</v>
      </c>
      <c r="BI255" s="29" t="s">
        <v>14875</v>
      </c>
      <c r="BJ255" s="29" t="s">
        <v>14876</v>
      </c>
      <c r="BK255" s="29" t="s">
        <v>14877</v>
      </c>
      <c r="BL255" s="29" t="s">
        <v>14878</v>
      </c>
      <c r="BM255" s="29" t="s">
        <v>14879</v>
      </c>
      <c r="BN255" s="29" t="s">
        <v>14880</v>
      </c>
      <c r="BO255" s="29" t="s">
        <v>14881</v>
      </c>
      <c r="BP255" s="29" t="s">
        <v>14882</v>
      </c>
      <c r="BQ255" s="29" t="s">
        <v>14883</v>
      </c>
      <c r="BR255" s="29" t="s">
        <v>14884</v>
      </c>
      <c r="BS255" s="29" t="s">
        <v>14885</v>
      </c>
      <c r="BT255" s="29" t="s">
        <v>4054</v>
      </c>
      <c r="BU255" s="29" t="s">
        <v>14886</v>
      </c>
      <c r="BV255" s="29" t="s">
        <v>14887</v>
      </c>
      <c r="BW255" s="29" t="s">
        <v>14888</v>
      </c>
      <c r="BX255" s="94" t="s">
        <v>144</v>
      </c>
      <c r="BY255" s="95" t="s">
        <v>14889</v>
      </c>
      <c r="BZ255" s="29" t="str">
        <f>IFERROR(__xludf.DUMMYFUNCTION("TEXTJOIN("", "", TRUE,
  IF(AND(AL255&gt;=9, AN255&gt;=8, AP255&gt;=7, AT255&gt;=8), ""Gold Standard"", """"),
  IF(OR(
      AV255&gt;=7.5,
      AND(AL255&gt;=7, AN255&gt;=7, AP255&gt;=6, AT255&gt;=8)
    ), ""BIFL Approved"", """"),
  IF(AN255&gt;=8.5, ""Repair Friendly"", """"),
 "&amp;" IF(OR(AP255=10, REGEXMATCH(AU255, ""Lifetime Guarantee"")), ""Lifetime Warranty"", """"),
  IF(AT255&gt;=8.5, ""Crowd Favorite"", """"),
  IF(AR255&gt;=8, ""Eco Hero"", """"),
  IF(AND(AV255&gt;=10, AL255&gt;=8, AT255&gt;=8), ""Legacy Product"", """")
)"),"")</f>
        <v/>
      </c>
      <c r="CA255" s="29" t="s">
        <v>1568</v>
      </c>
      <c r="CB255" s="29" t="s">
        <v>4996</v>
      </c>
      <c r="CC255" s="44" t="s">
        <v>14890</v>
      </c>
      <c r="CD255" s="29" t="s">
        <v>14891</v>
      </c>
      <c r="CE255" s="30">
        <v>193.0</v>
      </c>
      <c r="CF255" s="29" t="s">
        <v>14892</v>
      </c>
      <c r="CG255" s="31" t="s">
        <v>14893</v>
      </c>
      <c r="CH255" s="28"/>
      <c r="CI255" s="28"/>
      <c r="CJ255" s="28"/>
      <c r="CK255" s="28"/>
    </row>
    <row r="256" ht="27.0" customHeight="1">
      <c r="A256" s="90" t="s">
        <v>14894</v>
      </c>
      <c r="B256" s="91" t="s">
        <v>14895</v>
      </c>
      <c r="C256" s="92" t="s">
        <v>14896</v>
      </c>
      <c r="D256" s="74" t="s">
        <v>14897</v>
      </c>
      <c r="E256" s="21" t="s">
        <v>14898</v>
      </c>
      <c r="F256" s="22" t="s">
        <v>90</v>
      </c>
      <c r="G256" s="22" t="s">
        <v>10474</v>
      </c>
      <c r="H256" s="22" t="s">
        <v>92</v>
      </c>
      <c r="I256" s="28"/>
      <c r="J256" s="23"/>
      <c r="K256" s="20" t="s">
        <v>14899</v>
      </c>
      <c r="L256" s="25" t="s">
        <v>14900</v>
      </c>
      <c r="M256" s="25" t="s">
        <v>14901</v>
      </c>
      <c r="N256" s="25" t="s">
        <v>14902</v>
      </c>
      <c r="O256" s="28"/>
      <c r="P256" s="25" t="s">
        <v>14903</v>
      </c>
      <c r="Q256" s="25" t="s">
        <v>14904</v>
      </c>
      <c r="R256" s="25" t="s">
        <v>14905</v>
      </c>
      <c r="S256" s="25" t="s">
        <v>14905</v>
      </c>
      <c r="T256" s="22">
        <v>121.47</v>
      </c>
      <c r="U256" s="28"/>
      <c r="V256" s="29">
        <v>4.8</v>
      </c>
      <c r="W256" s="30">
        <v>3661.0</v>
      </c>
      <c r="X256" s="28"/>
      <c r="Y256" s="29" t="s">
        <v>12366</v>
      </c>
      <c r="Z256" s="30" t="b">
        <v>0</v>
      </c>
      <c r="AA256" s="29" t="s">
        <v>14906</v>
      </c>
      <c r="AB256" s="29" t="s">
        <v>14907</v>
      </c>
      <c r="AC256" s="29" t="s">
        <v>14908</v>
      </c>
      <c r="AD256" s="28"/>
      <c r="AE256" s="29" t="s">
        <v>14909</v>
      </c>
      <c r="AF256" s="28"/>
      <c r="AG256" s="29" t="s">
        <v>14910</v>
      </c>
      <c r="AH256" s="29" t="s">
        <v>14911</v>
      </c>
      <c r="AI256" s="29" t="s">
        <v>14912</v>
      </c>
      <c r="AJ256" s="29" t="s">
        <v>14913</v>
      </c>
      <c r="AK256" s="55"/>
      <c r="AL256" s="32">
        <v>8.0</v>
      </c>
      <c r="AM256" s="29" t="s">
        <v>14914</v>
      </c>
      <c r="AN256" s="32">
        <v>8.5</v>
      </c>
      <c r="AO256" s="29" t="s">
        <v>14915</v>
      </c>
      <c r="AP256" s="51">
        <v>4.0</v>
      </c>
      <c r="AQ256" s="29" t="s">
        <v>14916</v>
      </c>
      <c r="AR256" s="51">
        <v>7.0</v>
      </c>
      <c r="AS256" s="29" t="s">
        <v>14917</v>
      </c>
      <c r="AT256" s="51">
        <v>9.0</v>
      </c>
      <c r="AU256" s="29" t="s">
        <v>14918</v>
      </c>
      <c r="AV256" s="34">
        <f t="shared" si="1"/>
        <v>7.5</v>
      </c>
      <c r="AW256" s="43" t="s">
        <v>14919</v>
      </c>
      <c r="AX256" s="29" t="s">
        <v>14920</v>
      </c>
      <c r="AY256" s="29" t="s">
        <v>14921</v>
      </c>
      <c r="AZ256" s="29" t="s">
        <v>14922</v>
      </c>
      <c r="BA256" s="29" t="s">
        <v>14923</v>
      </c>
      <c r="BB256" s="29" t="s">
        <v>14924</v>
      </c>
      <c r="BC256" s="29" t="s">
        <v>14925</v>
      </c>
      <c r="BD256" s="29" t="s">
        <v>14926</v>
      </c>
      <c r="BE256" s="29" t="s">
        <v>14927</v>
      </c>
      <c r="BF256" s="29" t="s">
        <v>14928</v>
      </c>
      <c r="BG256" s="29" t="s">
        <v>14929</v>
      </c>
      <c r="BH256" s="29" t="s">
        <v>14930</v>
      </c>
      <c r="BI256" s="29" t="s">
        <v>14931</v>
      </c>
      <c r="BJ256" s="29" t="s">
        <v>14932</v>
      </c>
      <c r="BK256" s="29" t="s">
        <v>14933</v>
      </c>
      <c r="BL256" s="29" t="s">
        <v>14934</v>
      </c>
      <c r="BM256" s="29" t="s">
        <v>14935</v>
      </c>
      <c r="BN256" s="29" t="s">
        <v>14936</v>
      </c>
      <c r="BO256" s="29" t="s">
        <v>14937</v>
      </c>
      <c r="BP256" s="29" t="s">
        <v>9707</v>
      </c>
      <c r="BQ256" s="29" t="s">
        <v>14938</v>
      </c>
      <c r="BR256" s="29" t="s">
        <v>14939</v>
      </c>
      <c r="BS256" s="29" t="s">
        <v>14940</v>
      </c>
      <c r="BT256" s="29" t="s">
        <v>14941</v>
      </c>
      <c r="BU256" s="29" t="s">
        <v>14942</v>
      </c>
      <c r="BV256" s="29" t="s">
        <v>14943</v>
      </c>
      <c r="BW256" s="29" t="s">
        <v>14944</v>
      </c>
      <c r="BX256" s="94" t="s">
        <v>4057</v>
      </c>
      <c r="BY256" s="95" t="s">
        <v>14945</v>
      </c>
      <c r="BZ256" s="29" t="str">
        <f>IFERROR(__xludf.DUMMYFUNCTION("TEXTJOIN("", "", TRUE,
  IF(AND(AL256&gt;=9, AN256&gt;=8, AP256&gt;=7, AT256&gt;=8), ""Gold Standard"", """"),
  IF(OR(
      AV256&gt;=7.5,
      AND(AL256&gt;=7, AN256&gt;=7, AP256&gt;=6, AT256&gt;=8)
    ), ""BIFL Approved"", """"),
  IF(AN256&gt;=8.5, ""Repair Friendly"", """"),
 "&amp;" IF(OR(AP256=10, REGEXMATCH(AU256, ""Lifetime Guarantee"")), ""Lifetime Warranty"", """"),
  IF(AT256&gt;=8.5, ""Crowd Favorite"", """"),
  IF(AR256&gt;=8, ""Eco Hero"", """"),
  IF(AND(AV256&gt;=10, AL256&gt;=8, AT256&gt;=8), ""Legacy Product"", """")
)"),"BIFL Approved, Repair Friendly, Crowd Favorite")</f>
        <v>BIFL Approved, Repair Friendly, Crowd Favorite</v>
      </c>
      <c r="CA256" s="29" t="s">
        <v>911</v>
      </c>
      <c r="CB256" s="29" t="s">
        <v>2169</v>
      </c>
      <c r="CC256" s="44" t="s">
        <v>14946</v>
      </c>
      <c r="CD256" s="29" t="s">
        <v>14947</v>
      </c>
      <c r="CE256" s="30">
        <v>3661.0</v>
      </c>
      <c r="CF256" s="29" t="s">
        <v>14948</v>
      </c>
      <c r="CG256" s="31" t="s">
        <v>14949</v>
      </c>
      <c r="CH256" s="28"/>
      <c r="CI256" s="28"/>
      <c r="CJ256" s="28"/>
      <c r="CK256" s="28"/>
    </row>
    <row r="257" ht="27.0" customHeight="1">
      <c r="A257" s="90" t="s">
        <v>14950</v>
      </c>
      <c r="B257" s="91" t="s">
        <v>14951</v>
      </c>
      <c r="C257" s="92" t="s">
        <v>14952</v>
      </c>
      <c r="D257" s="74" t="s">
        <v>14953</v>
      </c>
      <c r="E257" s="21" t="s">
        <v>14954</v>
      </c>
      <c r="F257" s="22" t="s">
        <v>90</v>
      </c>
      <c r="G257" s="22" t="s">
        <v>10474</v>
      </c>
      <c r="H257" s="22" t="s">
        <v>92</v>
      </c>
      <c r="I257" s="28"/>
      <c r="J257" s="23"/>
      <c r="K257" s="20" t="s">
        <v>14955</v>
      </c>
      <c r="L257" s="25" t="s">
        <v>14956</v>
      </c>
      <c r="M257" s="25" t="s">
        <v>14957</v>
      </c>
      <c r="N257" s="25" t="s">
        <v>14958</v>
      </c>
      <c r="O257" s="28"/>
      <c r="P257" s="25" t="s">
        <v>14959</v>
      </c>
      <c r="Q257" s="25" t="s">
        <v>14960</v>
      </c>
      <c r="R257" s="25" t="s">
        <v>14961</v>
      </c>
      <c r="S257" s="29" t="s">
        <v>14962</v>
      </c>
      <c r="T257" s="41">
        <v>426.76</v>
      </c>
      <c r="U257" s="28"/>
      <c r="V257" s="29">
        <v>4.6</v>
      </c>
      <c r="W257" s="30">
        <v>691.0</v>
      </c>
      <c r="X257" s="29" t="s">
        <v>691</v>
      </c>
      <c r="Y257" s="29" t="s">
        <v>165</v>
      </c>
      <c r="Z257" s="30" t="b">
        <v>0</v>
      </c>
      <c r="AA257" s="29" t="s">
        <v>14963</v>
      </c>
      <c r="AB257" s="29" t="s">
        <v>14964</v>
      </c>
      <c r="AC257" s="29" t="s">
        <v>14965</v>
      </c>
      <c r="AD257" s="28"/>
      <c r="AE257" s="29" t="s">
        <v>14966</v>
      </c>
      <c r="AF257" s="28"/>
      <c r="AG257" s="29" t="s">
        <v>14967</v>
      </c>
      <c r="AH257" s="29" t="s">
        <v>14968</v>
      </c>
      <c r="AI257" s="29" t="s">
        <v>14969</v>
      </c>
      <c r="AJ257" s="29" t="s">
        <v>14970</v>
      </c>
      <c r="AK257" s="31" t="s">
        <v>14971</v>
      </c>
      <c r="AL257" s="32">
        <v>6.5</v>
      </c>
      <c r="AM257" s="29" t="s">
        <v>14972</v>
      </c>
      <c r="AN257" s="32">
        <v>7.0</v>
      </c>
      <c r="AO257" s="29" t="s">
        <v>14973</v>
      </c>
      <c r="AP257" s="51">
        <v>7.5</v>
      </c>
      <c r="AQ257" s="29" t="s">
        <v>14974</v>
      </c>
      <c r="AR257" s="51">
        <v>5.0</v>
      </c>
      <c r="AS257" s="29" t="s">
        <v>14975</v>
      </c>
      <c r="AT257" s="51">
        <v>8.0</v>
      </c>
      <c r="AU257" s="29" t="s">
        <v>14976</v>
      </c>
      <c r="AV257" s="34">
        <f t="shared" si="1"/>
        <v>7.5</v>
      </c>
      <c r="AW257" s="43" t="s">
        <v>14977</v>
      </c>
      <c r="AX257" s="29" t="s">
        <v>14978</v>
      </c>
      <c r="AY257" s="29" t="s">
        <v>14979</v>
      </c>
      <c r="AZ257" s="29" t="s">
        <v>14980</v>
      </c>
      <c r="BA257" s="29" t="s">
        <v>14981</v>
      </c>
      <c r="BB257" s="29" t="s">
        <v>14982</v>
      </c>
      <c r="BC257" s="29" t="s">
        <v>14983</v>
      </c>
      <c r="BD257" s="29" t="s">
        <v>14984</v>
      </c>
      <c r="BE257" s="29" t="s">
        <v>14985</v>
      </c>
      <c r="BF257" s="29" t="s">
        <v>14986</v>
      </c>
      <c r="BG257" s="29" t="s">
        <v>14987</v>
      </c>
      <c r="BH257" s="29" t="s">
        <v>14988</v>
      </c>
      <c r="BI257" s="29" t="s">
        <v>14989</v>
      </c>
      <c r="BJ257" s="29" t="s">
        <v>14990</v>
      </c>
      <c r="BK257" s="29" t="s">
        <v>14991</v>
      </c>
      <c r="BL257" s="29" t="s">
        <v>14992</v>
      </c>
      <c r="BM257" s="29" t="s">
        <v>14993</v>
      </c>
      <c r="BN257" s="29" t="s">
        <v>14994</v>
      </c>
      <c r="BO257" s="29" t="s">
        <v>14995</v>
      </c>
      <c r="BP257" s="29" t="s">
        <v>14996</v>
      </c>
      <c r="BQ257" s="29" t="s">
        <v>14997</v>
      </c>
      <c r="BR257" s="29" t="s">
        <v>14998</v>
      </c>
      <c r="BS257" s="29" t="s">
        <v>14999</v>
      </c>
      <c r="BT257" s="29" t="s">
        <v>15000</v>
      </c>
      <c r="BU257" s="29" t="s">
        <v>15001</v>
      </c>
      <c r="BV257" s="29" t="s">
        <v>15002</v>
      </c>
      <c r="BW257" s="29" t="s">
        <v>15003</v>
      </c>
      <c r="BX257" s="94" t="s">
        <v>144</v>
      </c>
      <c r="BY257" s="95" t="s">
        <v>15004</v>
      </c>
      <c r="BZ257" s="29" t="str">
        <f>IFERROR(__xludf.DUMMYFUNCTION("TEXTJOIN("", "", TRUE,
  IF(AND(AL257&gt;=9, AN257&gt;=8, AP257&gt;=7, AT257&gt;=8), ""Gold Standard"", """"),
  IF(OR(
      AV257&gt;=7.5,
      AND(AL257&gt;=7, AN257&gt;=7, AP257&gt;=6, AT257&gt;=8)
    ), ""BIFL Approved"", """"),
  IF(AN257&gt;=8.5, ""Repair Friendly"", """"),
 "&amp;" IF(OR(AP257=10, REGEXMATCH(AU257, ""Lifetime Guarantee"")), ""Lifetime Warranty"", """"),
  IF(AT257&gt;=8.5, ""Crowd Favorite"", """"),
  IF(AR257&gt;=8, ""Eco Hero"", """"),
  IF(AND(AV257&gt;=10, AL257&gt;=8, AT257&gt;=8), ""Legacy Product"", """")
)"),"BIFL Approved")</f>
        <v>BIFL Approved</v>
      </c>
      <c r="CA257" s="29" t="s">
        <v>911</v>
      </c>
      <c r="CB257" s="29" t="s">
        <v>9201</v>
      </c>
      <c r="CC257" s="44" t="s">
        <v>15005</v>
      </c>
      <c r="CD257" s="29" t="s">
        <v>15006</v>
      </c>
      <c r="CE257" s="30">
        <v>691.0</v>
      </c>
      <c r="CF257" s="29" t="s">
        <v>15007</v>
      </c>
      <c r="CG257" s="31" t="s">
        <v>15008</v>
      </c>
      <c r="CH257" s="28"/>
      <c r="CI257" s="28"/>
      <c r="CJ257" s="28"/>
      <c r="CK257" s="28"/>
    </row>
    <row r="258" ht="27.0" customHeight="1">
      <c r="A258" s="90" t="s">
        <v>15009</v>
      </c>
      <c r="B258" s="91" t="s">
        <v>15010</v>
      </c>
      <c r="C258" s="92" t="s">
        <v>15011</v>
      </c>
      <c r="D258" s="74" t="s">
        <v>15012</v>
      </c>
      <c r="E258" s="21" t="s">
        <v>15013</v>
      </c>
      <c r="F258" s="22" t="s">
        <v>90</v>
      </c>
      <c r="G258" s="22" t="s">
        <v>10474</v>
      </c>
      <c r="H258" s="22" t="s">
        <v>92</v>
      </c>
      <c r="I258" s="28"/>
      <c r="J258" s="23"/>
      <c r="K258" s="20" t="s">
        <v>15014</v>
      </c>
      <c r="L258" s="25" t="s">
        <v>15015</v>
      </c>
      <c r="M258" s="25" t="s">
        <v>15016</v>
      </c>
      <c r="N258" s="25" t="s">
        <v>15017</v>
      </c>
      <c r="O258" s="28"/>
      <c r="P258" s="25" t="s">
        <v>15018</v>
      </c>
      <c r="Q258" s="25" t="s">
        <v>15019</v>
      </c>
      <c r="R258" s="25" t="s">
        <v>15020</v>
      </c>
      <c r="S258" s="29" t="s">
        <v>15021</v>
      </c>
      <c r="T258" s="22">
        <v>35.45</v>
      </c>
      <c r="U258" s="28"/>
      <c r="V258" s="29">
        <v>4.7</v>
      </c>
      <c r="W258" s="30">
        <v>550.0</v>
      </c>
      <c r="X258" s="28"/>
      <c r="Y258" s="29" t="s">
        <v>12366</v>
      </c>
      <c r="Z258" s="30" t="b">
        <v>0</v>
      </c>
      <c r="AA258" s="29" t="s">
        <v>15022</v>
      </c>
      <c r="AB258" s="29" t="s">
        <v>15023</v>
      </c>
      <c r="AC258" s="29" t="s">
        <v>15024</v>
      </c>
      <c r="AD258" s="28"/>
      <c r="AE258" s="29" t="s">
        <v>15025</v>
      </c>
      <c r="AF258" s="28"/>
      <c r="AG258" s="29" t="s">
        <v>15026</v>
      </c>
      <c r="AH258" s="29" t="s">
        <v>15027</v>
      </c>
      <c r="AI258" s="29" t="s">
        <v>15028</v>
      </c>
      <c r="AJ258" s="29" t="s">
        <v>15029</v>
      </c>
      <c r="AK258" s="31" t="s">
        <v>15030</v>
      </c>
      <c r="AL258" s="32">
        <v>8.5</v>
      </c>
      <c r="AM258" s="29" t="s">
        <v>15031</v>
      </c>
      <c r="AN258" s="32">
        <v>8.0</v>
      </c>
      <c r="AO258" s="29" t="s">
        <v>15032</v>
      </c>
      <c r="AP258" s="51">
        <v>8.5</v>
      </c>
      <c r="AQ258" s="29" t="s">
        <v>15033</v>
      </c>
      <c r="AR258" s="51">
        <v>5.0</v>
      </c>
      <c r="AS258" s="29" t="s">
        <v>15034</v>
      </c>
      <c r="AT258" s="51">
        <v>9.0</v>
      </c>
      <c r="AU258" s="29" t="s">
        <v>15035</v>
      </c>
      <c r="AV258" s="34">
        <f t="shared" si="1"/>
        <v>8.5</v>
      </c>
      <c r="AW258" s="43" t="s">
        <v>15036</v>
      </c>
      <c r="AX258" s="29" t="s">
        <v>15037</v>
      </c>
      <c r="AY258" s="29" t="s">
        <v>15038</v>
      </c>
      <c r="AZ258" s="29" t="s">
        <v>15039</v>
      </c>
      <c r="BA258" s="29" t="s">
        <v>15040</v>
      </c>
      <c r="BB258" s="29" t="s">
        <v>15041</v>
      </c>
      <c r="BC258" s="29" t="s">
        <v>15042</v>
      </c>
      <c r="BD258" s="29" t="s">
        <v>15043</v>
      </c>
      <c r="BE258" s="29" t="s">
        <v>15044</v>
      </c>
      <c r="BF258" s="29" t="s">
        <v>15045</v>
      </c>
      <c r="BG258" s="29" t="s">
        <v>15046</v>
      </c>
      <c r="BH258" s="29" t="s">
        <v>15047</v>
      </c>
      <c r="BI258" s="29" t="s">
        <v>15048</v>
      </c>
      <c r="BJ258" s="29" t="s">
        <v>15049</v>
      </c>
      <c r="BK258" s="29" t="s">
        <v>15050</v>
      </c>
      <c r="BL258" s="29" t="s">
        <v>15051</v>
      </c>
      <c r="BM258" s="29" t="s">
        <v>15052</v>
      </c>
      <c r="BN258" s="29" t="s">
        <v>15053</v>
      </c>
      <c r="BO258" s="29" t="s">
        <v>15054</v>
      </c>
      <c r="BP258" s="29" t="s">
        <v>15055</v>
      </c>
      <c r="BQ258" s="29" t="s">
        <v>15056</v>
      </c>
      <c r="BR258" s="29" t="s">
        <v>15057</v>
      </c>
      <c r="BS258" s="29" t="s">
        <v>15058</v>
      </c>
      <c r="BT258" s="29" t="s">
        <v>15059</v>
      </c>
      <c r="BU258" s="29" t="s">
        <v>13078</v>
      </c>
      <c r="BV258" s="29" t="s">
        <v>15060</v>
      </c>
      <c r="BW258" s="29" t="s">
        <v>15061</v>
      </c>
      <c r="BX258" s="94" t="s">
        <v>331</v>
      </c>
      <c r="BY258" s="95" t="s">
        <v>15062</v>
      </c>
      <c r="BZ258" s="29" t="str">
        <f>IFERROR(__xludf.DUMMYFUNCTION("TEXTJOIN("", "", TRUE,
  IF(AND(AL258&gt;=9, AN258&gt;=8, AP258&gt;=7, AT258&gt;=8), ""Gold Standard"", """"),
  IF(OR(
      AV258&gt;=7.5,
      AND(AL258&gt;=7, AN258&gt;=7, AP258&gt;=6, AT258&gt;=8)
    ), ""BIFL Approved"", """"),
  IF(AN258&gt;=8.5, ""Repair Friendly"", """"),
 "&amp;" IF(OR(AP258=10, REGEXMATCH(AU258, ""Lifetime Guarantee"")), ""Lifetime Warranty"", """"),
  IF(AT258&gt;=8.5, ""Crowd Favorite"", """"),
  IF(AR258&gt;=8, ""Eco Hero"", """"),
  IF(AND(AV258&gt;=10, AL258&gt;=8, AT258&gt;=8), ""Legacy Product"", """")
)"),"BIFL Approved, Crowd Favorite")</f>
        <v>BIFL Approved, Crowd Favorite</v>
      </c>
      <c r="CA258" s="29" t="s">
        <v>971</v>
      </c>
      <c r="CB258" s="29" t="s">
        <v>15063</v>
      </c>
      <c r="CC258" s="44" t="s">
        <v>15064</v>
      </c>
      <c r="CD258" s="29" t="s">
        <v>15065</v>
      </c>
      <c r="CE258" s="30">
        <v>550.0</v>
      </c>
      <c r="CF258" s="29" t="s">
        <v>15066</v>
      </c>
      <c r="CG258" s="31" t="s">
        <v>15067</v>
      </c>
      <c r="CH258" s="28"/>
      <c r="CI258" s="28"/>
      <c r="CJ258" s="28"/>
      <c r="CK258" s="28"/>
    </row>
    <row r="259" ht="27.0" customHeight="1">
      <c r="A259" s="90" t="s">
        <v>15068</v>
      </c>
      <c r="B259" s="91" t="s">
        <v>15069</v>
      </c>
      <c r="C259" s="92" t="s">
        <v>15070</v>
      </c>
      <c r="D259" s="74" t="s">
        <v>15071</v>
      </c>
      <c r="E259" s="21" t="s">
        <v>15072</v>
      </c>
      <c r="F259" s="22" t="s">
        <v>90</v>
      </c>
      <c r="G259" s="22" t="s">
        <v>10474</v>
      </c>
      <c r="H259" s="22" t="s">
        <v>92</v>
      </c>
      <c r="I259" s="28"/>
      <c r="J259" s="23"/>
      <c r="K259" s="20" t="s">
        <v>15073</v>
      </c>
      <c r="L259" s="25" t="s">
        <v>15074</v>
      </c>
      <c r="M259" s="28"/>
      <c r="N259" s="25" t="s">
        <v>15075</v>
      </c>
      <c r="O259" s="28"/>
      <c r="P259" s="25" t="s">
        <v>15076</v>
      </c>
      <c r="Q259" s="25" t="s">
        <v>15077</v>
      </c>
      <c r="R259" s="25" t="s">
        <v>15078</v>
      </c>
      <c r="S259" s="29" t="s">
        <v>15079</v>
      </c>
      <c r="T259" s="41">
        <v>157.17</v>
      </c>
      <c r="U259" s="42">
        <v>170.9</v>
      </c>
      <c r="V259" s="29">
        <v>4.7</v>
      </c>
      <c r="W259" s="30">
        <v>1173.0</v>
      </c>
      <c r="X259" s="29" t="s">
        <v>691</v>
      </c>
      <c r="Y259" s="29" t="s">
        <v>165</v>
      </c>
      <c r="Z259" s="30" t="b">
        <v>0</v>
      </c>
      <c r="AA259" s="29" t="s">
        <v>15080</v>
      </c>
      <c r="AB259" s="29" t="s">
        <v>15081</v>
      </c>
      <c r="AC259" s="29" t="s">
        <v>15082</v>
      </c>
      <c r="AD259" s="29" t="s">
        <v>3542</v>
      </c>
      <c r="AE259" s="29" t="s">
        <v>15083</v>
      </c>
      <c r="AF259" s="28"/>
      <c r="AG259" s="29" t="s">
        <v>15084</v>
      </c>
      <c r="AH259" s="29" t="s">
        <v>15085</v>
      </c>
      <c r="AI259" s="29" t="s">
        <v>15086</v>
      </c>
      <c r="AJ259" s="29" t="s">
        <v>15087</v>
      </c>
      <c r="AK259" s="55"/>
      <c r="AL259" s="32">
        <v>8.5</v>
      </c>
      <c r="AM259" s="29" t="s">
        <v>15088</v>
      </c>
      <c r="AN259" s="32">
        <v>8.5</v>
      </c>
      <c r="AO259" s="29" t="s">
        <v>15089</v>
      </c>
      <c r="AP259" s="51">
        <v>8.5</v>
      </c>
      <c r="AQ259" s="29" t="s">
        <v>15090</v>
      </c>
      <c r="AR259" s="51">
        <v>5.0</v>
      </c>
      <c r="AS259" s="29" t="s">
        <v>15091</v>
      </c>
      <c r="AT259" s="51">
        <v>9.0</v>
      </c>
      <c r="AU259" s="29" t="s">
        <v>15092</v>
      </c>
      <c r="AV259" s="34">
        <f t="shared" si="1"/>
        <v>8.5</v>
      </c>
      <c r="AW259" s="43" t="s">
        <v>15093</v>
      </c>
      <c r="AX259" s="29" t="s">
        <v>15094</v>
      </c>
      <c r="AY259" s="29" t="s">
        <v>15095</v>
      </c>
      <c r="AZ259" s="29" t="s">
        <v>15096</v>
      </c>
      <c r="BA259" s="29" t="s">
        <v>15097</v>
      </c>
      <c r="BB259" s="29" t="s">
        <v>15098</v>
      </c>
      <c r="BC259" s="29" t="s">
        <v>15099</v>
      </c>
      <c r="BD259" s="29" t="s">
        <v>15100</v>
      </c>
      <c r="BE259" s="29" t="s">
        <v>15101</v>
      </c>
      <c r="BF259" s="29" t="s">
        <v>15102</v>
      </c>
      <c r="BG259" s="29" t="s">
        <v>15103</v>
      </c>
      <c r="BH259" s="29" t="s">
        <v>15104</v>
      </c>
      <c r="BI259" s="29" t="s">
        <v>15105</v>
      </c>
      <c r="BJ259" s="29" t="s">
        <v>15106</v>
      </c>
      <c r="BK259" s="29" t="s">
        <v>15107</v>
      </c>
      <c r="BL259" s="29" t="s">
        <v>15108</v>
      </c>
      <c r="BM259" s="29" t="s">
        <v>15109</v>
      </c>
      <c r="BN259" s="29" t="s">
        <v>15110</v>
      </c>
      <c r="BO259" s="29" t="s">
        <v>15111</v>
      </c>
      <c r="BP259" s="29" t="s">
        <v>15112</v>
      </c>
      <c r="BQ259" s="29" t="s">
        <v>15113</v>
      </c>
      <c r="BR259" s="29" t="s">
        <v>15114</v>
      </c>
      <c r="BS259" s="29" t="s">
        <v>15115</v>
      </c>
      <c r="BT259" s="29" t="s">
        <v>15116</v>
      </c>
      <c r="BU259" s="29" t="s">
        <v>15117</v>
      </c>
      <c r="BV259" s="29" t="s">
        <v>15118</v>
      </c>
      <c r="BW259" s="29" t="s">
        <v>15119</v>
      </c>
      <c r="BX259" s="94" t="s">
        <v>2167</v>
      </c>
      <c r="BY259" s="95" t="s">
        <v>15120</v>
      </c>
      <c r="BZ259" s="29" t="str">
        <f>IFERROR(__xludf.DUMMYFUNCTION("TEXTJOIN("", "", TRUE,
  IF(AND(AL259&gt;=9, AN259&gt;=8, AP259&gt;=7, AT259&gt;=8), ""Gold Standard"", """"),
  IF(OR(
      AV259&gt;=7.5,
      AND(AL259&gt;=7, AN259&gt;=7, AP259&gt;=6, AT259&gt;=8)
    ), ""BIFL Approved"", """"),
  IF(AN259&gt;=8.5, ""Repair Friendly"", """"),
 "&amp;" IF(OR(AP259=10, REGEXMATCH(AU259, ""Lifetime Guarantee"")), ""Lifetime Warranty"", """"),
  IF(AT259&gt;=8.5, ""Crowd Favorite"", """"),
  IF(AR259&gt;=8, ""Eco Hero"", """"),
  IF(AND(AV259&gt;=10, AL259&gt;=8, AT259&gt;=8), ""Legacy Product"", """")
)"),"BIFL Approved, Repair Friendly, Crowd Favorite")</f>
        <v>BIFL Approved, Repair Friendly, Crowd Favorite</v>
      </c>
      <c r="CA259" s="29" t="s">
        <v>911</v>
      </c>
      <c r="CB259" s="29" t="s">
        <v>10633</v>
      </c>
      <c r="CC259" s="44" t="s">
        <v>15121</v>
      </c>
      <c r="CD259" s="29" t="s">
        <v>15122</v>
      </c>
      <c r="CE259" s="30">
        <v>1173.0</v>
      </c>
      <c r="CF259" s="29" t="s">
        <v>15123</v>
      </c>
      <c r="CG259" s="31" t="s">
        <v>15124</v>
      </c>
      <c r="CH259" s="28"/>
      <c r="CI259" s="28"/>
      <c r="CJ259" s="28"/>
      <c r="CK259" s="28"/>
    </row>
    <row r="260" ht="27.0" customHeight="1">
      <c r="A260" s="90" t="s">
        <v>15125</v>
      </c>
      <c r="B260" s="91" t="s">
        <v>15126</v>
      </c>
      <c r="C260" s="92" t="s">
        <v>15127</v>
      </c>
      <c r="D260" s="74" t="s">
        <v>15128</v>
      </c>
      <c r="E260" s="21" t="s">
        <v>15129</v>
      </c>
      <c r="F260" s="22" t="s">
        <v>90</v>
      </c>
      <c r="G260" s="22" t="s">
        <v>10474</v>
      </c>
      <c r="H260" s="22" t="s">
        <v>92</v>
      </c>
      <c r="I260" s="28"/>
      <c r="J260" s="23"/>
      <c r="K260" s="20" t="s">
        <v>15130</v>
      </c>
      <c r="L260" s="25" t="s">
        <v>15131</v>
      </c>
      <c r="M260" s="25" t="s">
        <v>15132</v>
      </c>
      <c r="N260" s="25" t="s">
        <v>15133</v>
      </c>
      <c r="O260" s="28"/>
      <c r="P260" s="25" t="s">
        <v>15134</v>
      </c>
      <c r="Q260" s="25" t="s">
        <v>15135</v>
      </c>
      <c r="R260" s="25" t="s">
        <v>15136</v>
      </c>
      <c r="S260" s="29" t="s">
        <v>15137</v>
      </c>
      <c r="T260" s="41">
        <v>97.48</v>
      </c>
      <c r="U260" s="28"/>
      <c r="V260" s="29">
        <v>4.7</v>
      </c>
      <c r="W260" s="30">
        <v>4830.0</v>
      </c>
      <c r="X260" s="29" t="s">
        <v>991</v>
      </c>
      <c r="Y260" s="29" t="s">
        <v>165</v>
      </c>
      <c r="Z260" s="30" t="b">
        <v>0</v>
      </c>
      <c r="AA260" s="29" t="s">
        <v>15138</v>
      </c>
      <c r="AB260" s="29" t="s">
        <v>15139</v>
      </c>
      <c r="AC260" s="29" t="s">
        <v>15140</v>
      </c>
      <c r="AD260" s="28"/>
      <c r="AE260" s="29" t="s">
        <v>15141</v>
      </c>
      <c r="AF260" s="28"/>
      <c r="AG260" s="29" t="s">
        <v>15142</v>
      </c>
      <c r="AH260" s="29" t="s">
        <v>15143</v>
      </c>
      <c r="AI260" s="29" t="s">
        <v>15144</v>
      </c>
      <c r="AJ260" s="29" t="s">
        <v>15145</v>
      </c>
      <c r="AK260" s="31" t="s">
        <v>15146</v>
      </c>
      <c r="AL260" s="32">
        <v>7.5</v>
      </c>
      <c r="AM260" s="29" t="s">
        <v>15147</v>
      </c>
      <c r="AN260" s="32">
        <v>4.5</v>
      </c>
      <c r="AO260" s="29" t="s">
        <v>15148</v>
      </c>
      <c r="AP260" s="51">
        <v>8.5</v>
      </c>
      <c r="AQ260" s="29" t="s">
        <v>15149</v>
      </c>
      <c r="AR260" s="51">
        <v>5.0</v>
      </c>
      <c r="AS260" s="29" t="s">
        <v>15150</v>
      </c>
      <c r="AT260" s="51">
        <v>9.0</v>
      </c>
      <c r="AU260" s="29" t="s">
        <v>15151</v>
      </c>
      <c r="AV260" s="34">
        <f t="shared" si="1"/>
        <v>7.5</v>
      </c>
      <c r="AW260" s="43" t="s">
        <v>15152</v>
      </c>
      <c r="AX260" s="29" t="s">
        <v>15153</v>
      </c>
      <c r="AY260" s="29" t="s">
        <v>15154</v>
      </c>
      <c r="AZ260" s="29" t="s">
        <v>15155</v>
      </c>
      <c r="BA260" s="29" t="s">
        <v>15156</v>
      </c>
      <c r="BB260" s="29" t="s">
        <v>15157</v>
      </c>
      <c r="BC260" s="29" t="s">
        <v>15158</v>
      </c>
      <c r="BD260" s="29" t="s">
        <v>15159</v>
      </c>
      <c r="BE260" s="29" t="s">
        <v>15160</v>
      </c>
      <c r="BF260" s="29" t="s">
        <v>15161</v>
      </c>
      <c r="BG260" s="29" t="s">
        <v>15162</v>
      </c>
      <c r="BH260" s="29" t="s">
        <v>15163</v>
      </c>
      <c r="BI260" s="29" t="s">
        <v>15164</v>
      </c>
      <c r="BJ260" s="29" t="s">
        <v>15165</v>
      </c>
      <c r="BK260" s="29" t="s">
        <v>15166</v>
      </c>
      <c r="BL260" s="29" t="s">
        <v>15167</v>
      </c>
      <c r="BM260" s="29" t="s">
        <v>15168</v>
      </c>
      <c r="BN260" s="29" t="s">
        <v>15169</v>
      </c>
      <c r="BO260" s="29" t="s">
        <v>15170</v>
      </c>
      <c r="BP260" s="29" t="s">
        <v>15171</v>
      </c>
      <c r="BQ260" s="29" t="s">
        <v>15172</v>
      </c>
      <c r="BR260" s="29" t="s">
        <v>15173</v>
      </c>
      <c r="BS260" s="29" t="s">
        <v>15174</v>
      </c>
      <c r="BT260" s="29" t="s">
        <v>15175</v>
      </c>
      <c r="BU260" s="29" t="s">
        <v>1747</v>
      </c>
      <c r="BV260" s="29" t="s">
        <v>15176</v>
      </c>
      <c r="BW260" s="29" t="s">
        <v>15177</v>
      </c>
      <c r="BX260" s="94" t="s">
        <v>331</v>
      </c>
      <c r="BY260" s="95" t="s">
        <v>15178</v>
      </c>
      <c r="BZ260" s="29" t="str">
        <f>IFERROR(__xludf.DUMMYFUNCTION("TEXTJOIN("", "", TRUE,
  IF(AND(AL260&gt;=9, AN260&gt;=8, AP260&gt;=7, AT260&gt;=8), ""Gold Standard"", """"),
  IF(OR(
      AV260&gt;=7.5,
      AND(AL260&gt;=7, AN260&gt;=7, AP260&gt;=6, AT260&gt;=8)
    ), ""BIFL Approved"", """"),
  IF(AN260&gt;=8.5, ""Repair Friendly"", """"),
 "&amp;" IF(OR(AP260=10, REGEXMATCH(AU260, ""Lifetime Guarantee"")), ""Lifetime Warranty"", """"),
  IF(AT260&gt;=8.5, ""Crowd Favorite"", """"),
  IF(AR260&gt;=8, ""Eco Hero"", """"),
  IF(AND(AV260&gt;=10, AL260&gt;=8, AT260&gt;=8), ""Legacy Product"", """")
)"),"BIFL Approved, Crowd Favorite")</f>
        <v>BIFL Approved, Crowd Favorite</v>
      </c>
      <c r="CA260" s="29" t="s">
        <v>1568</v>
      </c>
      <c r="CB260" s="29" t="s">
        <v>15179</v>
      </c>
      <c r="CC260" s="44" t="s">
        <v>15180</v>
      </c>
      <c r="CD260" s="29" t="s">
        <v>15181</v>
      </c>
      <c r="CE260" s="30">
        <v>4830.0</v>
      </c>
      <c r="CF260" s="29" t="s">
        <v>15182</v>
      </c>
      <c r="CG260" s="31" t="s">
        <v>15183</v>
      </c>
      <c r="CH260" s="28"/>
      <c r="CI260" s="28"/>
      <c r="CJ260" s="28"/>
      <c r="CK260" s="28"/>
    </row>
    <row r="261" ht="27.0" customHeight="1">
      <c r="A261" s="90" t="s">
        <v>15184</v>
      </c>
      <c r="B261" s="91" t="s">
        <v>15185</v>
      </c>
      <c r="C261" s="92" t="s">
        <v>15186</v>
      </c>
      <c r="D261" s="74" t="s">
        <v>15187</v>
      </c>
      <c r="E261" s="21" t="s">
        <v>15188</v>
      </c>
      <c r="F261" s="22" t="s">
        <v>90</v>
      </c>
      <c r="G261" s="22" t="s">
        <v>10474</v>
      </c>
      <c r="H261" s="22" t="s">
        <v>92</v>
      </c>
      <c r="I261" s="28"/>
      <c r="J261" s="23"/>
      <c r="K261" s="20" t="s">
        <v>15189</v>
      </c>
      <c r="L261" s="25" t="s">
        <v>15190</v>
      </c>
      <c r="M261" s="25" t="s">
        <v>15191</v>
      </c>
      <c r="N261" s="25" t="s">
        <v>15192</v>
      </c>
      <c r="O261" s="28"/>
      <c r="P261" s="25" t="s">
        <v>15193</v>
      </c>
      <c r="Q261" s="25" t="s">
        <v>15194</v>
      </c>
      <c r="R261" s="25" t="s">
        <v>15195</v>
      </c>
      <c r="S261" s="29" t="s">
        <v>15196</v>
      </c>
      <c r="T261" s="27">
        <v>69.95</v>
      </c>
      <c r="U261" s="28"/>
      <c r="V261" s="29">
        <v>4.6</v>
      </c>
      <c r="W261" s="30">
        <v>1431.0</v>
      </c>
      <c r="X261" s="28"/>
      <c r="Y261" s="28"/>
      <c r="Z261" s="30" t="b">
        <v>0</v>
      </c>
      <c r="AA261" s="29" t="s">
        <v>15197</v>
      </c>
      <c r="AB261" s="29" t="s">
        <v>15198</v>
      </c>
      <c r="AC261" s="29" t="s">
        <v>15199</v>
      </c>
      <c r="AD261" s="28"/>
      <c r="AE261" s="29" t="s">
        <v>15200</v>
      </c>
      <c r="AF261" s="28"/>
      <c r="AG261" s="29" t="s">
        <v>15201</v>
      </c>
      <c r="AH261" s="29" t="s">
        <v>15202</v>
      </c>
      <c r="AI261" s="29" t="s">
        <v>15203</v>
      </c>
      <c r="AJ261" s="29" t="s">
        <v>15204</v>
      </c>
      <c r="AK261" s="31" t="s">
        <v>15205</v>
      </c>
      <c r="AL261" s="32">
        <v>6.5</v>
      </c>
      <c r="AM261" s="29" t="s">
        <v>15206</v>
      </c>
      <c r="AN261" s="32">
        <v>5.0</v>
      </c>
      <c r="AO261" s="29" t="s">
        <v>15207</v>
      </c>
      <c r="AP261" s="51">
        <v>5.0</v>
      </c>
      <c r="AQ261" s="29" t="s">
        <v>15208</v>
      </c>
      <c r="AR261" s="51">
        <v>5.0</v>
      </c>
      <c r="AS261" s="29" t="s">
        <v>15209</v>
      </c>
      <c r="AT261" s="51">
        <v>7.5</v>
      </c>
      <c r="AU261" s="29" t="s">
        <v>15210</v>
      </c>
      <c r="AV261" s="34">
        <f t="shared" si="1"/>
        <v>6</v>
      </c>
      <c r="AW261" s="43" t="s">
        <v>15211</v>
      </c>
      <c r="AX261" s="29" t="s">
        <v>15212</v>
      </c>
      <c r="AY261" s="29" t="s">
        <v>15213</v>
      </c>
      <c r="AZ261" s="29" t="s">
        <v>15214</v>
      </c>
      <c r="BA261" s="29" t="s">
        <v>15215</v>
      </c>
      <c r="BB261" s="29" t="s">
        <v>15216</v>
      </c>
      <c r="BC261" s="29" t="s">
        <v>15217</v>
      </c>
      <c r="BD261" s="29" t="s">
        <v>15218</v>
      </c>
      <c r="BE261" s="29" t="s">
        <v>15219</v>
      </c>
      <c r="BF261" s="29" t="s">
        <v>15220</v>
      </c>
      <c r="BG261" s="29" t="s">
        <v>15221</v>
      </c>
      <c r="BH261" s="29" t="s">
        <v>15222</v>
      </c>
      <c r="BI261" s="29" t="s">
        <v>15223</v>
      </c>
      <c r="BJ261" s="29" t="s">
        <v>15224</v>
      </c>
      <c r="BK261" s="29" t="s">
        <v>15225</v>
      </c>
      <c r="BL261" s="29" t="s">
        <v>15226</v>
      </c>
      <c r="BM261" s="29" t="s">
        <v>15227</v>
      </c>
      <c r="BN261" s="29" t="s">
        <v>15228</v>
      </c>
      <c r="BO261" s="29" t="s">
        <v>15229</v>
      </c>
      <c r="BP261" s="29" t="s">
        <v>15230</v>
      </c>
      <c r="BQ261" s="29" t="s">
        <v>15231</v>
      </c>
      <c r="BR261" s="29" t="s">
        <v>15232</v>
      </c>
      <c r="BS261" s="29" t="s">
        <v>15233</v>
      </c>
      <c r="BT261" s="29" t="s">
        <v>15234</v>
      </c>
      <c r="BU261" s="29" t="s">
        <v>15235</v>
      </c>
      <c r="BV261" s="29" t="s">
        <v>15236</v>
      </c>
      <c r="BW261" s="29" t="s">
        <v>15237</v>
      </c>
      <c r="BX261" s="94" t="s">
        <v>207</v>
      </c>
      <c r="BY261" s="95" t="s">
        <v>15238</v>
      </c>
      <c r="BZ261" s="29" t="str">
        <f>IFERROR(__xludf.DUMMYFUNCTION("TEXTJOIN("", "", TRUE,
  IF(AND(AL261&gt;=9, AN261&gt;=8, AP261&gt;=7, AT261&gt;=8), ""Gold Standard"", """"),
  IF(OR(
      AV261&gt;=7.5,
      AND(AL261&gt;=7, AN261&gt;=7, AP261&gt;=6, AT261&gt;=8)
    ), ""BIFL Approved"", """"),
  IF(AN261&gt;=8.5, ""Repair Friendly"", """"),
 "&amp;" IF(OR(AP261=10, REGEXMATCH(AU261, ""Lifetime Guarantee"")), ""Lifetime Warranty"", """"),
  IF(AT261&gt;=8.5, ""Crowd Favorite"", """"),
  IF(AR261&gt;=8, ""Eco Hero"", """"),
  IF(AND(AV261&gt;=10, AL261&gt;=8, AT261&gt;=8), ""Legacy Product"", """")
)"),"")</f>
        <v/>
      </c>
      <c r="CA261" s="29" t="s">
        <v>851</v>
      </c>
      <c r="CB261" s="29" t="s">
        <v>12058</v>
      </c>
      <c r="CC261" s="44" t="s">
        <v>15239</v>
      </c>
      <c r="CD261" s="29" t="s">
        <v>15240</v>
      </c>
      <c r="CE261" s="30">
        <v>1431.0</v>
      </c>
      <c r="CF261" s="29" t="s">
        <v>15241</v>
      </c>
      <c r="CG261" s="31" t="s">
        <v>15242</v>
      </c>
      <c r="CH261" s="28"/>
      <c r="CI261" s="28"/>
      <c r="CJ261" s="28"/>
      <c r="CK261" s="28"/>
    </row>
    <row r="262" ht="27.0" customHeight="1">
      <c r="A262" s="90" t="s">
        <v>15243</v>
      </c>
      <c r="B262" s="91" t="s">
        <v>15244</v>
      </c>
      <c r="C262" s="92" t="s">
        <v>15245</v>
      </c>
      <c r="D262" s="74" t="s">
        <v>15246</v>
      </c>
      <c r="E262" s="21" t="s">
        <v>15247</v>
      </c>
      <c r="F262" s="22" t="s">
        <v>90</v>
      </c>
      <c r="G262" s="22" t="s">
        <v>10474</v>
      </c>
      <c r="H262" s="22" t="s">
        <v>92</v>
      </c>
      <c r="I262" s="28"/>
      <c r="J262" s="23"/>
      <c r="K262" s="20" t="s">
        <v>15248</v>
      </c>
      <c r="L262" s="25" t="s">
        <v>15249</v>
      </c>
      <c r="M262" s="25" t="s">
        <v>15250</v>
      </c>
      <c r="N262" s="25" t="s">
        <v>15251</v>
      </c>
      <c r="O262" s="28"/>
      <c r="P262" s="25" t="s">
        <v>15252</v>
      </c>
      <c r="Q262" s="25" t="s">
        <v>15253</v>
      </c>
      <c r="R262" s="25" t="s">
        <v>15254</v>
      </c>
      <c r="S262" s="29" t="s">
        <v>15255</v>
      </c>
      <c r="T262" s="100">
        <v>3599.0</v>
      </c>
      <c r="U262" s="28"/>
      <c r="V262" s="29">
        <v>4.2</v>
      </c>
      <c r="W262" s="30">
        <v>21.0</v>
      </c>
      <c r="X262" s="28"/>
      <c r="Y262" s="29" t="s">
        <v>6677</v>
      </c>
      <c r="Z262" s="30" t="b">
        <v>0</v>
      </c>
      <c r="AA262" s="29" t="s">
        <v>15256</v>
      </c>
      <c r="AB262" s="29" t="s">
        <v>15257</v>
      </c>
      <c r="AC262" s="29" t="s">
        <v>15258</v>
      </c>
      <c r="AD262" s="28"/>
      <c r="AE262" s="29" t="s">
        <v>15259</v>
      </c>
      <c r="AF262" s="28"/>
      <c r="AG262" s="29" t="s">
        <v>15260</v>
      </c>
      <c r="AH262" s="29" t="s">
        <v>15261</v>
      </c>
      <c r="AI262" s="29" t="s">
        <v>15262</v>
      </c>
      <c r="AJ262" s="29" t="s">
        <v>15263</v>
      </c>
      <c r="AK262" s="31" t="s">
        <v>15264</v>
      </c>
      <c r="AL262" s="32">
        <v>6.5</v>
      </c>
      <c r="AM262" s="29" t="s">
        <v>15265</v>
      </c>
      <c r="AN262" s="32">
        <v>7.0</v>
      </c>
      <c r="AO262" s="29" t="s">
        <v>15266</v>
      </c>
      <c r="AP262" s="51">
        <v>6.5</v>
      </c>
      <c r="AQ262" s="29" t="s">
        <v>15267</v>
      </c>
      <c r="AR262" s="51">
        <v>5.0</v>
      </c>
      <c r="AS262" s="29" t="s">
        <v>15268</v>
      </c>
      <c r="AT262" s="51">
        <v>7.5</v>
      </c>
      <c r="AU262" s="29" t="s">
        <v>15269</v>
      </c>
      <c r="AV262" s="34">
        <f t="shared" si="1"/>
        <v>7</v>
      </c>
      <c r="AW262" s="43" t="s">
        <v>15270</v>
      </c>
      <c r="AX262" s="29" t="s">
        <v>15271</v>
      </c>
      <c r="AY262" s="29" t="s">
        <v>15272</v>
      </c>
      <c r="AZ262" s="29" t="s">
        <v>15273</v>
      </c>
      <c r="BA262" s="29" t="s">
        <v>15274</v>
      </c>
      <c r="BB262" s="29" t="s">
        <v>15275</v>
      </c>
      <c r="BC262" s="29" t="s">
        <v>15276</v>
      </c>
      <c r="BD262" s="29" t="s">
        <v>15277</v>
      </c>
      <c r="BE262" s="29" t="s">
        <v>15278</v>
      </c>
      <c r="BF262" s="29" t="s">
        <v>15279</v>
      </c>
      <c r="BG262" s="29" t="s">
        <v>15280</v>
      </c>
      <c r="BH262" s="29" t="s">
        <v>15281</v>
      </c>
      <c r="BI262" s="29" t="s">
        <v>15282</v>
      </c>
      <c r="BJ262" s="29" t="s">
        <v>15283</v>
      </c>
      <c r="BK262" s="29" t="s">
        <v>15284</v>
      </c>
      <c r="BL262" s="29" t="s">
        <v>15285</v>
      </c>
      <c r="BM262" s="29" t="s">
        <v>15286</v>
      </c>
      <c r="BN262" s="29" t="s">
        <v>15287</v>
      </c>
      <c r="BO262" s="29" t="s">
        <v>15288</v>
      </c>
      <c r="BP262" s="29" t="s">
        <v>15289</v>
      </c>
      <c r="BQ262" s="29" t="s">
        <v>15290</v>
      </c>
      <c r="BR262" s="29" t="s">
        <v>15291</v>
      </c>
      <c r="BS262" s="29" t="s">
        <v>15292</v>
      </c>
      <c r="BT262" s="29" t="s">
        <v>15293</v>
      </c>
      <c r="BU262" s="29" t="s">
        <v>15294</v>
      </c>
      <c r="BV262" s="29" t="s">
        <v>15295</v>
      </c>
      <c r="BW262" s="29" t="s">
        <v>15296</v>
      </c>
      <c r="BX262" s="94" t="s">
        <v>144</v>
      </c>
      <c r="BY262" s="95" t="s">
        <v>15297</v>
      </c>
      <c r="BZ262" s="29" t="str">
        <f>IFERROR(__xludf.DUMMYFUNCTION("TEXTJOIN("", "", TRUE,
  IF(AND(AL262&gt;=9, AN262&gt;=8, AP262&gt;=7, AT262&gt;=8), ""Gold Standard"", """"),
  IF(OR(
      AV262&gt;=7.5,
      AND(AL262&gt;=7, AN262&gt;=7, AP262&gt;=6, AT262&gt;=8)
    ), ""BIFL Approved"", """"),
  IF(AN262&gt;=8.5, ""Repair Friendly"", """"),
 "&amp;" IF(OR(AP262=10, REGEXMATCH(AU262, ""Lifetime Guarantee"")), ""Lifetime Warranty"", """"),
  IF(AT262&gt;=8.5, ""Crowd Favorite"", """"),
  IF(AR262&gt;=8, ""Eco Hero"", """"),
  IF(AND(AV262&gt;=10, AL262&gt;=8, AT262&gt;=8), ""Legacy Product"", """")
)"),"")</f>
        <v/>
      </c>
      <c r="CA262" s="29" t="s">
        <v>911</v>
      </c>
      <c r="CB262" s="29" t="s">
        <v>1809</v>
      </c>
      <c r="CC262" s="44" t="s">
        <v>15298</v>
      </c>
      <c r="CD262" s="29" t="s">
        <v>15299</v>
      </c>
      <c r="CE262" s="30">
        <v>21.0</v>
      </c>
      <c r="CF262" s="29" t="s">
        <v>15300</v>
      </c>
      <c r="CG262" s="31" t="s">
        <v>15301</v>
      </c>
      <c r="CH262" s="28"/>
      <c r="CI262" s="28"/>
      <c r="CJ262" s="28"/>
      <c r="CK262" s="28"/>
    </row>
    <row r="263" ht="27.0" customHeight="1">
      <c r="A263" s="90" t="s">
        <v>15302</v>
      </c>
      <c r="B263" s="91" t="s">
        <v>15303</v>
      </c>
      <c r="C263" s="92" t="s">
        <v>15304</v>
      </c>
      <c r="D263" s="74" t="s">
        <v>15305</v>
      </c>
      <c r="E263" s="21" t="s">
        <v>15306</v>
      </c>
      <c r="F263" s="22" t="s">
        <v>90</v>
      </c>
      <c r="G263" s="22" t="s">
        <v>10474</v>
      </c>
      <c r="H263" s="22" t="s">
        <v>92</v>
      </c>
      <c r="I263" s="28"/>
      <c r="J263" s="23"/>
      <c r="K263" s="20" t="s">
        <v>15307</v>
      </c>
      <c r="L263" s="25" t="s">
        <v>15308</v>
      </c>
      <c r="M263" s="25" t="s">
        <v>15309</v>
      </c>
      <c r="N263" s="25" t="s">
        <v>15310</v>
      </c>
      <c r="O263" s="28"/>
      <c r="P263" s="25" t="s">
        <v>15311</v>
      </c>
      <c r="Q263" s="25" t="s">
        <v>15312</v>
      </c>
      <c r="R263" s="25" t="s">
        <v>15313</v>
      </c>
      <c r="S263" s="29" t="s">
        <v>15314</v>
      </c>
      <c r="T263" s="41">
        <v>747.0</v>
      </c>
      <c r="U263" s="42">
        <v>800.0</v>
      </c>
      <c r="V263" s="29">
        <v>4.2</v>
      </c>
      <c r="W263" s="30">
        <v>795.0</v>
      </c>
      <c r="X263" s="29" t="s">
        <v>1526</v>
      </c>
      <c r="Y263" s="29" t="s">
        <v>5380</v>
      </c>
      <c r="Z263" s="30" t="b">
        <v>0</v>
      </c>
      <c r="AA263" s="29" t="s">
        <v>15315</v>
      </c>
      <c r="AB263" s="29" t="s">
        <v>15316</v>
      </c>
      <c r="AC263" s="28"/>
      <c r="AD263" s="28"/>
      <c r="AE263" s="29" t="s">
        <v>15317</v>
      </c>
      <c r="AF263" s="28"/>
      <c r="AG263" s="29" t="s">
        <v>15318</v>
      </c>
      <c r="AH263" s="29" t="s">
        <v>15319</v>
      </c>
      <c r="AI263" s="29" t="s">
        <v>15320</v>
      </c>
      <c r="AJ263" s="29" t="s">
        <v>15321</v>
      </c>
      <c r="AK263" s="31" t="s">
        <v>15322</v>
      </c>
      <c r="AL263" s="32">
        <v>5.5</v>
      </c>
      <c r="AM263" s="29" t="s">
        <v>15323</v>
      </c>
      <c r="AN263" s="32">
        <v>5.5</v>
      </c>
      <c r="AO263" s="29" t="s">
        <v>15324</v>
      </c>
      <c r="AP263" s="51">
        <v>8.5</v>
      </c>
      <c r="AQ263" s="29" t="s">
        <v>15325</v>
      </c>
      <c r="AR263" s="51">
        <v>5.0</v>
      </c>
      <c r="AS263" s="29" t="s">
        <v>15326</v>
      </c>
      <c r="AT263" s="51">
        <v>5.0</v>
      </c>
      <c r="AU263" s="29" t="s">
        <v>15327</v>
      </c>
      <c r="AV263" s="34">
        <f t="shared" si="1"/>
        <v>6</v>
      </c>
      <c r="AW263" s="43" t="s">
        <v>15328</v>
      </c>
      <c r="AX263" s="29" t="s">
        <v>15329</v>
      </c>
      <c r="AY263" s="29" t="s">
        <v>15330</v>
      </c>
      <c r="AZ263" s="29" t="s">
        <v>15331</v>
      </c>
      <c r="BA263" s="29" t="s">
        <v>15332</v>
      </c>
      <c r="BB263" s="29" t="s">
        <v>15333</v>
      </c>
      <c r="BC263" s="29" t="s">
        <v>15334</v>
      </c>
      <c r="BD263" s="29" t="s">
        <v>15335</v>
      </c>
      <c r="BE263" s="29" t="s">
        <v>15336</v>
      </c>
      <c r="BF263" s="29" t="s">
        <v>15337</v>
      </c>
      <c r="BG263" s="29" t="s">
        <v>15338</v>
      </c>
      <c r="BH263" s="29" t="s">
        <v>15339</v>
      </c>
      <c r="BI263" s="29" t="s">
        <v>15340</v>
      </c>
      <c r="BJ263" s="29" t="s">
        <v>15341</v>
      </c>
      <c r="BK263" s="29" t="s">
        <v>15342</v>
      </c>
      <c r="BL263" s="29" t="s">
        <v>15343</v>
      </c>
      <c r="BM263" s="29" t="s">
        <v>15344</v>
      </c>
      <c r="BN263" s="29" t="s">
        <v>15345</v>
      </c>
      <c r="BO263" s="29" t="s">
        <v>15346</v>
      </c>
      <c r="BP263" s="29" t="s">
        <v>15347</v>
      </c>
      <c r="BQ263" s="29" t="s">
        <v>15348</v>
      </c>
      <c r="BR263" s="29" t="s">
        <v>15349</v>
      </c>
      <c r="BS263" s="29" t="s">
        <v>15350</v>
      </c>
      <c r="BT263" s="29" t="s">
        <v>15351</v>
      </c>
      <c r="BU263" s="29" t="s">
        <v>15352</v>
      </c>
      <c r="BV263" s="29" t="s">
        <v>15353</v>
      </c>
      <c r="BW263" s="29" t="s">
        <v>15354</v>
      </c>
      <c r="BX263" s="94" t="s">
        <v>144</v>
      </c>
      <c r="BY263" s="95" t="s">
        <v>15355</v>
      </c>
      <c r="BZ263" s="29" t="str">
        <f>IFERROR(__xludf.DUMMYFUNCTION("TEXTJOIN("", "", TRUE,
  IF(AND(AL263&gt;=9, AN263&gt;=8, AP263&gt;=7, AT263&gt;=8), ""Gold Standard"", """"),
  IF(OR(
      AV263&gt;=7.5,
      AND(AL263&gt;=7, AN263&gt;=7, AP263&gt;=6, AT263&gt;=8)
    ), ""BIFL Approved"", """"),
  IF(AN263&gt;=8.5, ""Repair Friendly"", """"),
 "&amp;" IF(OR(AP263=10, REGEXMATCH(AU263, ""Lifetime Guarantee"")), ""Lifetime Warranty"", """"),
  IF(AT263&gt;=8.5, ""Crowd Favorite"", """"),
  IF(AR263&gt;=8, ""Eco Hero"", """"),
  IF(AND(AV263&gt;=10, AL263&gt;=8, AT263&gt;=8), ""Legacy Product"", """")
)"),"")</f>
        <v/>
      </c>
      <c r="CA263" s="29" t="s">
        <v>209</v>
      </c>
      <c r="CB263" s="29" t="s">
        <v>2353</v>
      </c>
      <c r="CC263" s="44" t="s">
        <v>15356</v>
      </c>
      <c r="CD263" s="29" t="s">
        <v>15357</v>
      </c>
      <c r="CE263" s="30">
        <v>795.0</v>
      </c>
      <c r="CF263" s="29" t="s">
        <v>15358</v>
      </c>
      <c r="CG263" s="31" t="s">
        <v>15359</v>
      </c>
      <c r="CH263" s="28"/>
      <c r="CI263" s="28"/>
      <c r="CJ263" s="28"/>
      <c r="CK263" s="28"/>
    </row>
    <row r="264" ht="27.0" customHeight="1">
      <c r="A264" s="90" t="s">
        <v>15360</v>
      </c>
      <c r="B264" s="91" t="s">
        <v>15361</v>
      </c>
      <c r="C264" s="92" t="s">
        <v>15362</v>
      </c>
      <c r="D264" s="74" t="s">
        <v>15363</v>
      </c>
      <c r="E264" s="21" t="s">
        <v>15364</v>
      </c>
      <c r="F264" s="22" t="s">
        <v>90</v>
      </c>
      <c r="G264" s="22" t="s">
        <v>10474</v>
      </c>
      <c r="H264" s="22" t="s">
        <v>92</v>
      </c>
      <c r="I264" s="28"/>
      <c r="J264" s="23"/>
      <c r="K264" s="20" t="s">
        <v>15365</v>
      </c>
      <c r="L264" s="25" t="s">
        <v>15366</v>
      </c>
      <c r="M264" s="28"/>
      <c r="N264" s="25" t="s">
        <v>15367</v>
      </c>
      <c r="O264" s="28"/>
      <c r="P264" s="25" t="s">
        <v>15368</v>
      </c>
      <c r="Q264" s="25" t="s">
        <v>15369</v>
      </c>
      <c r="R264" s="25" t="s">
        <v>15370</v>
      </c>
      <c r="S264" s="29" t="s">
        <v>15371</v>
      </c>
      <c r="T264" s="22">
        <v>125.0</v>
      </c>
      <c r="U264" s="28"/>
      <c r="V264" s="29">
        <v>4.5</v>
      </c>
      <c r="W264" s="30">
        <v>25823.0</v>
      </c>
      <c r="X264" s="28"/>
      <c r="Y264" s="28"/>
      <c r="Z264" s="30" t="b">
        <v>0</v>
      </c>
      <c r="AA264" s="29" t="s">
        <v>15372</v>
      </c>
      <c r="AB264" s="29" t="s">
        <v>15373</v>
      </c>
      <c r="AC264" s="29" t="s">
        <v>15374</v>
      </c>
      <c r="AD264" s="28"/>
      <c r="AE264" s="29" t="s">
        <v>15375</v>
      </c>
      <c r="AF264" s="28"/>
      <c r="AG264" s="29" t="s">
        <v>15376</v>
      </c>
      <c r="AH264" s="29" t="s">
        <v>15377</v>
      </c>
      <c r="AI264" s="29" t="s">
        <v>15378</v>
      </c>
      <c r="AJ264" s="29" t="s">
        <v>15379</v>
      </c>
      <c r="AK264" s="31" t="s">
        <v>15380</v>
      </c>
      <c r="AL264" s="32">
        <v>6.5</v>
      </c>
      <c r="AM264" s="29" t="s">
        <v>15381</v>
      </c>
      <c r="AN264" s="32">
        <v>5.5</v>
      </c>
      <c r="AO264" s="29" t="s">
        <v>15382</v>
      </c>
      <c r="AP264" s="51">
        <v>4.5</v>
      </c>
      <c r="AQ264" s="29" t="s">
        <v>15383</v>
      </c>
      <c r="AR264" s="51">
        <v>5.0</v>
      </c>
      <c r="AS264" s="29" t="s">
        <v>15384</v>
      </c>
      <c r="AT264" s="51">
        <v>6.0</v>
      </c>
      <c r="AU264" s="29" t="s">
        <v>15385</v>
      </c>
      <c r="AV264" s="34">
        <f t="shared" si="1"/>
        <v>6</v>
      </c>
      <c r="AW264" s="43" t="s">
        <v>15386</v>
      </c>
      <c r="AX264" s="29" t="s">
        <v>15387</v>
      </c>
      <c r="AY264" s="29" t="s">
        <v>15388</v>
      </c>
      <c r="AZ264" s="29" t="s">
        <v>15389</v>
      </c>
      <c r="BA264" s="29" t="s">
        <v>15390</v>
      </c>
      <c r="BB264" s="29" t="s">
        <v>15391</v>
      </c>
      <c r="BC264" s="29" t="s">
        <v>15392</v>
      </c>
      <c r="BD264" s="29" t="s">
        <v>15393</v>
      </c>
      <c r="BE264" s="29" t="s">
        <v>15394</v>
      </c>
      <c r="BF264" s="29" t="s">
        <v>15395</v>
      </c>
      <c r="BG264" s="29" t="s">
        <v>15396</v>
      </c>
      <c r="BH264" s="29" t="s">
        <v>15397</v>
      </c>
      <c r="BI264" s="29" t="s">
        <v>15398</v>
      </c>
      <c r="BJ264" s="29" t="s">
        <v>15399</v>
      </c>
      <c r="BK264" s="29" t="s">
        <v>15400</v>
      </c>
      <c r="BL264" s="29" t="s">
        <v>15401</v>
      </c>
      <c r="BM264" s="29" t="s">
        <v>15402</v>
      </c>
      <c r="BN264" s="29" t="s">
        <v>15403</v>
      </c>
      <c r="BO264" s="29" t="s">
        <v>15404</v>
      </c>
      <c r="BP264" s="29" t="s">
        <v>15405</v>
      </c>
      <c r="BQ264" s="29" t="s">
        <v>15406</v>
      </c>
      <c r="BR264" s="29" t="s">
        <v>15407</v>
      </c>
      <c r="BS264" s="29" t="s">
        <v>15408</v>
      </c>
      <c r="BT264" s="29" t="s">
        <v>15409</v>
      </c>
      <c r="BU264" s="29" t="s">
        <v>15410</v>
      </c>
      <c r="BV264" s="29" t="s">
        <v>15411</v>
      </c>
      <c r="BW264" s="29" t="s">
        <v>15412</v>
      </c>
      <c r="BX264" s="94" t="s">
        <v>969</v>
      </c>
      <c r="BY264" s="95" t="s">
        <v>15413</v>
      </c>
      <c r="BZ264" s="29" t="str">
        <f>IFERROR(__xludf.DUMMYFUNCTION("TEXTJOIN("", "", TRUE,
  IF(AND(AL264&gt;=9, AN264&gt;=8, AP264&gt;=7, AT264&gt;=8), ""Gold Standard"", """"),
  IF(OR(
      AV264&gt;=7.5,
      AND(AL264&gt;=7, AN264&gt;=7, AP264&gt;=6, AT264&gt;=8)
    ), ""BIFL Approved"", """"),
  IF(AN264&gt;=8.5, ""Repair Friendly"", """"),
 "&amp;" IF(OR(AP264=10, REGEXMATCH(AU264, ""Lifetime Guarantee"")), ""Lifetime Warranty"", """"),
  IF(AT264&gt;=8.5, ""Crowd Favorite"", """"),
  IF(AR264&gt;=8, ""Eco Hero"", """"),
  IF(AND(AV264&gt;=10, AL264&gt;=8, AT264&gt;=8), ""Legacy Product"", """")
)"),"")</f>
        <v/>
      </c>
      <c r="CA264" s="29" t="s">
        <v>1568</v>
      </c>
      <c r="CB264" s="29" t="s">
        <v>4996</v>
      </c>
      <c r="CC264" s="44" t="s">
        <v>15414</v>
      </c>
      <c r="CD264" s="29" t="s">
        <v>15415</v>
      </c>
      <c r="CE264" s="30">
        <v>25823.0</v>
      </c>
      <c r="CF264" s="29" t="s">
        <v>15416</v>
      </c>
      <c r="CG264" s="31" t="s">
        <v>15417</v>
      </c>
      <c r="CH264" s="28"/>
      <c r="CI264" s="28"/>
      <c r="CJ264" s="28"/>
      <c r="CK264" s="28"/>
    </row>
    <row r="265" ht="27.0" customHeight="1">
      <c r="A265" s="90" t="s">
        <v>15418</v>
      </c>
      <c r="B265" s="91" t="s">
        <v>15419</v>
      </c>
      <c r="C265" s="92" t="s">
        <v>15420</v>
      </c>
      <c r="D265" s="74" t="s">
        <v>15421</v>
      </c>
      <c r="E265" s="21" t="s">
        <v>15422</v>
      </c>
      <c r="F265" s="22" t="s">
        <v>90</v>
      </c>
      <c r="G265" s="22" t="s">
        <v>10474</v>
      </c>
      <c r="H265" s="22" t="s">
        <v>92</v>
      </c>
      <c r="I265" s="28"/>
      <c r="J265" s="23"/>
      <c r="K265" s="20" t="s">
        <v>15423</v>
      </c>
      <c r="L265" s="25" t="s">
        <v>15424</v>
      </c>
      <c r="M265" s="28"/>
      <c r="N265" s="25" t="s">
        <v>15425</v>
      </c>
      <c r="O265" s="28"/>
      <c r="P265" s="25" t="s">
        <v>15426</v>
      </c>
      <c r="Q265" s="25" t="s">
        <v>15427</v>
      </c>
      <c r="R265" s="25" t="s">
        <v>15428</v>
      </c>
      <c r="S265" s="29" t="s">
        <v>15429</v>
      </c>
      <c r="T265" s="41">
        <v>399.0</v>
      </c>
      <c r="U265" s="28"/>
      <c r="V265" s="29">
        <v>4.7</v>
      </c>
      <c r="W265" s="30">
        <v>2560.0</v>
      </c>
      <c r="X265" s="29" t="s">
        <v>1945</v>
      </c>
      <c r="Y265" s="29" t="s">
        <v>165</v>
      </c>
      <c r="Z265" s="30" t="b">
        <v>0</v>
      </c>
      <c r="AA265" s="29" t="s">
        <v>15430</v>
      </c>
      <c r="AB265" s="29" t="s">
        <v>15431</v>
      </c>
      <c r="AC265" s="29" t="s">
        <v>15432</v>
      </c>
      <c r="AD265" s="29" t="s">
        <v>15433</v>
      </c>
      <c r="AE265" s="29" t="s">
        <v>15434</v>
      </c>
      <c r="AF265" s="28"/>
      <c r="AG265" s="29" t="s">
        <v>15435</v>
      </c>
      <c r="AH265" s="29" t="s">
        <v>15436</v>
      </c>
      <c r="AI265" s="29" t="s">
        <v>15437</v>
      </c>
      <c r="AJ265" s="29" t="s">
        <v>15438</v>
      </c>
      <c r="AK265" s="31" t="s">
        <v>15439</v>
      </c>
      <c r="AL265" s="32">
        <v>8.5</v>
      </c>
      <c r="AM265" s="29" t="s">
        <v>15440</v>
      </c>
      <c r="AN265" s="32">
        <v>8.0</v>
      </c>
      <c r="AO265" s="29" t="s">
        <v>15441</v>
      </c>
      <c r="AP265" s="51">
        <v>6.5</v>
      </c>
      <c r="AQ265" s="29" t="s">
        <v>15442</v>
      </c>
      <c r="AR265" s="51">
        <v>5.0</v>
      </c>
      <c r="AS265" s="29" t="s">
        <v>15443</v>
      </c>
      <c r="AT265" s="51">
        <v>9.0</v>
      </c>
      <c r="AU265" s="29" t="s">
        <v>15444</v>
      </c>
      <c r="AV265" s="34">
        <f t="shared" si="1"/>
        <v>8</v>
      </c>
      <c r="AW265" s="43" t="s">
        <v>15445</v>
      </c>
      <c r="AX265" s="29" t="s">
        <v>15446</v>
      </c>
      <c r="AY265" s="29" t="s">
        <v>15447</v>
      </c>
      <c r="AZ265" s="29" t="s">
        <v>15448</v>
      </c>
      <c r="BA265" s="29" t="s">
        <v>15449</v>
      </c>
      <c r="BB265" s="29" t="s">
        <v>15450</v>
      </c>
      <c r="BC265" s="29" t="s">
        <v>15451</v>
      </c>
      <c r="BD265" s="29" t="s">
        <v>15452</v>
      </c>
      <c r="BE265" s="29" t="s">
        <v>15453</v>
      </c>
      <c r="BF265" s="29" t="s">
        <v>15454</v>
      </c>
      <c r="BG265" s="29" t="s">
        <v>15455</v>
      </c>
      <c r="BH265" s="29" t="s">
        <v>15456</v>
      </c>
      <c r="BI265" s="29" t="s">
        <v>15457</v>
      </c>
      <c r="BJ265" s="29" t="s">
        <v>15458</v>
      </c>
      <c r="BK265" s="29" t="s">
        <v>15459</v>
      </c>
      <c r="BL265" s="29" t="s">
        <v>15460</v>
      </c>
      <c r="BM265" s="29" t="s">
        <v>15461</v>
      </c>
      <c r="BN265" s="29" t="s">
        <v>15462</v>
      </c>
      <c r="BO265" s="29" t="s">
        <v>15463</v>
      </c>
      <c r="BP265" s="29" t="s">
        <v>15464</v>
      </c>
      <c r="BQ265" s="29" t="s">
        <v>15465</v>
      </c>
      <c r="BR265" s="29" t="s">
        <v>15466</v>
      </c>
      <c r="BS265" s="29" t="s">
        <v>15467</v>
      </c>
      <c r="BT265" s="29" t="s">
        <v>15468</v>
      </c>
      <c r="BU265" s="29" t="s">
        <v>15469</v>
      </c>
      <c r="BV265" s="29" t="s">
        <v>15470</v>
      </c>
      <c r="BW265" s="29" t="s">
        <v>15471</v>
      </c>
      <c r="BX265" s="94" t="s">
        <v>331</v>
      </c>
      <c r="BY265" s="95" t="s">
        <v>15472</v>
      </c>
      <c r="BZ265" s="29" t="str">
        <f>IFERROR(__xludf.DUMMYFUNCTION("TEXTJOIN("", "", TRUE,
  IF(AND(AL265&gt;=9, AN265&gt;=8, AP265&gt;=7, AT265&gt;=8), ""Gold Standard"", """"),
  IF(OR(
      AV265&gt;=7.5,
      AND(AL265&gt;=7, AN265&gt;=7, AP265&gt;=6, AT265&gt;=8)
    ), ""BIFL Approved"", """"),
  IF(AN265&gt;=8.5, ""Repair Friendly"", """"),
 "&amp;" IF(OR(AP265=10, REGEXMATCH(AU265, ""Lifetime Guarantee"")), ""Lifetime Warranty"", """"),
  IF(AT265&gt;=8.5, ""Crowd Favorite"", """"),
  IF(AR265&gt;=8, ""Eco Hero"", """"),
  IF(AND(AV265&gt;=10, AL265&gt;=8, AT265&gt;=8), ""Legacy Product"", """")
)"),"BIFL Approved, Crowd Favorite")</f>
        <v>BIFL Approved, Crowd Favorite</v>
      </c>
      <c r="CA265" s="29" t="s">
        <v>15473</v>
      </c>
      <c r="CB265" s="29" t="s">
        <v>15474</v>
      </c>
      <c r="CC265" s="44" t="s">
        <v>15475</v>
      </c>
      <c r="CD265" s="29" t="s">
        <v>15476</v>
      </c>
      <c r="CE265" s="30">
        <v>2560.0</v>
      </c>
      <c r="CF265" s="29" t="s">
        <v>15477</v>
      </c>
      <c r="CG265" s="31" t="s">
        <v>15478</v>
      </c>
      <c r="CH265" s="28"/>
      <c r="CI265" s="28"/>
      <c r="CJ265" s="28"/>
      <c r="CK265" s="28"/>
    </row>
    <row r="266" ht="27.0" customHeight="1">
      <c r="A266" s="90" t="s">
        <v>15479</v>
      </c>
      <c r="B266" s="91" t="s">
        <v>15480</v>
      </c>
      <c r="C266" s="92" t="s">
        <v>15481</v>
      </c>
      <c r="D266" s="74" t="s">
        <v>15482</v>
      </c>
      <c r="E266" s="21" t="s">
        <v>15483</v>
      </c>
      <c r="F266" s="22" t="s">
        <v>90</v>
      </c>
      <c r="G266" s="22" t="s">
        <v>10474</v>
      </c>
      <c r="H266" s="22" t="s">
        <v>92</v>
      </c>
      <c r="I266" s="28"/>
      <c r="J266" s="23"/>
      <c r="K266" s="20" t="s">
        <v>15484</v>
      </c>
      <c r="L266" s="25" t="s">
        <v>15485</v>
      </c>
      <c r="M266" s="28"/>
      <c r="N266" s="25" t="s">
        <v>15486</v>
      </c>
      <c r="O266" s="28"/>
      <c r="P266" s="25" t="s">
        <v>15487</v>
      </c>
      <c r="Q266" s="25" t="s">
        <v>15488</v>
      </c>
      <c r="R266" s="25" t="s">
        <v>15489</v>
      </c>
      <c r="S266" s="29" t="s">
        <v>15490</v>
      </c>
      <c r="T266" s="41">
        <v>229.99</v>
      </c>
      <c r="U266" s="42">
        <v>229.99</v>
      </c>
      <c r="V266" s="29">
        <v>4.5</v>
      </c>
      <c r="W266" s="30">
        <v>1111.0</v>
      </c>
      <c r="X266" s="29" t="s">
        <v>164</v>
      </c>
      <c r="Y266" s="29" t="s">
        <v>165</v>
      </c>
      <c r="Z266" s="30" t="b">
        <v>0</v>
      </c>
      <c r="AA266" s="29" t="s">
        <v>15491</v>
      </c>
      <c r="AB266" s="29" t="s">
        <v>15492</v>
      </c>
      <c r="AC266" s="29" t="s">
        <v>15493</v>
      </c>
      <c r="AD266" s="29" t="s">
        <v>1348</v>
      </c>
      <c r="AE266" s="29" t="s">
        <v>15494</v>
      </c>
      <c r="AF266" s="28"/>
      <c r="AG266" s="29" t="s">
        <v>15495</v>
      </c>
      <c r="AH266" s="29" t="s">
        <v>15496</v>
      </c>
      <c r="AI266" s="29" t="s">
        <v>15497</v>
      </c>
      <c r="AJ266" s="29" t="s">
        <v>15498</v>
      </c>
      <c r="AK266" s="55"/>
      <c r="AL266" s="32">
        <v>8.5</v>
      </c>
      <c r="AM266" s="29" t="s">
        <v>15499</v>
      </c>
      <c r="AN266" s="32">
        <v>6.5</v>
      </c>
      <c r="AO266" s="29" t="s">
        <v>15500</v>
      </c>
      <c r="AP266" s="51">
        <v>8.5</v>
      </c>
      <c r="AQ266" s="22" t="s">
        <v>15501</v>
      </c>
      <c r="AR266" s="51">
        <v>5.0</v>
      </c>
      <c r="AS266" s="29" t="s">
        <v>15502</v>
      </c>
      <c r="AT266" s="51">
        <v>7.5</v>
      </c>
      <c r="AU266" s="29" t="s">
        <v>15503</v>
      </c>
      <c r="AV266" s="34">
        <f t="shared" si="1"/>
        <v>8</v>
      </c>
      <c r="AW266" s="43" t="s">
        <v>15504</v>
      </c>
      <c r="AX266" s="29" t="s">
        <v>15505</v>
      </c>
      <c r="AY266" s="29" t="s">
        <v>15506</v>
      </c>
      <c r="AZ266" s="29" t="s">
        <v>15507</v>
      </c>
      <c r="BA266" s="29" t="s">
        <v>15508</v>
      </c>
      <c r="BB266" s="29" t="s">
        <v>15509</v>
      </c>
      <c r="BC266" s="29" t="s">
        <v>15510</v>
      </c>
      <c r="BD266" s="29" t="s">
        <v>15511</v>
      </c>
      <c r="BE266" s="29" t="s">
        <v>15512</v>
      </c>
      <c r="BF266" s="29" t="s">
        <v>15513</v>
      </c>
      <c r="BG266" s="29" t="s">
        <v>15514</v>
      </c>
      <c r="BH266" s="29" t="s">
        <v>15515</v>
      </c>
      <c r="BI266" s="29" t="s">
        <v>15516</v>
      </c>
      <c r="BJ266" s="29" t="s">
        <v>15517</v>
      </c>
      <c r="BK266" s="29" t="s">
        <v>15518</v>
      </c>
      <c r="BL266" s="29" t="s">
        <v>15519</v>
      </c>
      <c r="BM266" s="29" t="s">
        <v>15520</v>
      </c>
      <c r="BN266" s="29" t="s">
        <v>15521</v>
      </c>
      <c r="BO266" s="29" t="s">
        <v>15522</v>
      </c>
      <c r="BP266" s="29" t="s">
        <v>15523</v>
      </c>
      <c r="BQ266" s="29" t="s">
        <v>15524</v>
      </c>
      <c r="BR266" s="29" t="s">
        <v>15525</v>
      </c>
      <c r="BS266" s="29" t="s">
        <v>15526</v>
      </c>
      <c r="BT266" s="29" t="s">
        <v>15527</v>
      </c>
      <c r="BU266" s="29" t="s">
        <v>15528</v>
      </c>
      <c r="BV266" s="29" t="s">
        <v>15529</v>
      </c>
      <c r="BW266" s="29" t="s">
        <v>15530</v>
      </c>
      <c r="BX266" s="94" t="s">
        <v>144</v>
      </c>
      <c r="BY266" s="95" t="s">
        <v>15531</v>
      </c>
      <c r="BZ266" s="29" t="str">
        <f>IFERROR(__xludf.DUMMYFUNCTION("TEXTJOIN("", "", TRUE,
  IF(AND(AL266&gt;=9, AN266&gt;=8, AP266&gt;=7, AT266&gt;=8), ""Gold Standard"", """"),
  IF(OR(
      AV266&gt;=7.5,
      AND(AL266&gt;=7, AN266&gt;=7, AP266&gt;=6, AT266&gt;=8)
    ), ""BIFL Approved"", """"),
  IF(AN266&gt;=8.5, ""Repair Friendly"", """"),
 "&amp;" IF(OR(AP266=10, REGEXMATCH(AU266, ""Lifetime Guarantee"")), ""Lifetime Warranty"", """"),
  IF(AT266&gt;=8.5, ""Crowd Favorite"", """"),
  IF(AR266&gt;=8, ""Eco Hero"", """"),
  IF(AND(AV266&gt;=10, AL266&gt;=8, AT266&gt;=8), ""Legacy Product"", """")
)"),"BIFL Approved")</f>
        <v>BIFL Approved</v>
      </c>
      <c r="CA266" s="29" t="s">
        <v>209</v>
      </c>
      <c r="CB266" s="29" t="s">
        <v>4284</v>
      </c>
      <c r="CC266" s="44" t="s">
        <v>15532</v>
      </c>
      <c r="CD266" s="29" t="s">
        <v>15533</v>
      </c>
      <c r="CE266" s="30">
        <v>1111.0</v>
      </c>
      <c r="CF266" s="29" t="s">
        <v>15534</v>
      </c>
      <c r="CG266" s="31" t="s">
        <v>15535</v>
      </c>
      <c r="CH266" s="28"/>
      <c r="CI266" s="28"/>
      <c r="CJ266" s="28"/>
      <c r="CK266" s="28"/>
    </row>
    <row r="267" ht="27.0" customHeight="1">
      <c r="A267" s="90" t="s">
        <v>15536</v>
      </c>
      <c r="B267" s="91" t="s">
        <v>15537</v>
      </c>
      <c r="C267" s="92" t="s">
        <v>15538</v>
      </c>
      <c r="D267" s="74" t="s">
        <v>15539</v>
      </c>
      <c r="E267" s="21" t="s">
        <v>15540</v>
      </c>
      <c r="F267" s="22" t="s">
        <v>3008</v>
      </c>
      <c r="G267" s="22" t="s">
        <v>10474</v>
      </c>
      <c r="H267" s="22" t="s">
        <v>92</v>
      </c>
      <c r="I267" s="28"/>
      <c r="J267" s="23"/>
      <c r="K267" s="20" t="s">
        <v>15541</v>
      </c>
      <c r="L267" s="25" t="s">
        <v>15542</v>
      </c>
      <c r="M267" s="25" t="s">
        <v>15543</v>
      </c>
      <c r="N267" s="25" t="s">
        <v>15544</v>
      </c>
      <c r="O267" s="28"/>
      <c r="P267" s="25" t="s">
        <v>15545</v>
      </c>
      <c r="Q267" s="25" t="s">
        <v>15546</v>
      </c>
      <c r="R267" s="25" t="s">
        <v>15547</v>
      </c>
      <c r="S267" s="29" t="s">
        <v>15548</v>
      </c>
      <c r="T267" s="41">
        <v>68.44</v>
      </c>
      <c r="U267" s="28"/>
      <c r="V267" s="29">
        <v>4.8</v>
      </c>
      <c r="W267" s="30">
        <v>7368.0</v>
      </c>
      <c r="X267" s="29" t="s">
        <v>1945</v>
      </c>
      <c r="Y267" s="29" t="s">
        <v>165</v>
      </c>
      <c r="Z267" s="30" t="b">
        <v>0</v>
      </c>
      <c r="AA267" s="29" t="s">
        <v>15549</v>
      </c>
      <c r="AB267" s="29" t="s">
        <v>15550</v>
      </c>
      <c r="AC267" s="29" t="s">
        <v>15551</v>
      </c>
      <c r="AD267" s="29" t="s">
        <v>15552</v>
      </c>
      <c r="AE267" s="29" t="s">
        <v>15553</v>
      </c>
      <c r="AF267" s="28"/>
      <c r="AG267" s="29" t="s">
        <v>15554</v>
      </c>
      <c r="AH267" s="29" t="s">
        <v>15555</v>
      </c>
      <c r="AI267" s="29" t="s">
        <v>15556</v>
      </c>
      <c r="AJ267" s="29" t="s">
        <v>15557</v>
      </c>
      <c r="AK267" s="31" t="s">
        <v>15558</v>
      </c>
      <c r="AL267" s="32">
        <v>8.5</v>
      </c>
      <c r="AM267" s="29" t="s">
        <v>15559</v>
      </c>
      <c r="AN267" s="32">
        <v>3.5</v>
      </c>
      <c r="AO267" s="29" t="s">
        <v>15560</v>
      </c>
      <c r="AP267" s="51">
        <v>8.5</v>
      </c>
      <c r="AQ267" s="29" t="s">
        <v>15561</v>
      </c>
      <c r="AR267" s="51">
        <v>5.0</v>
      </c>
      <c r="AS267" s="29" t="s">
        <v>15562</v>
      </c>
      <c r="AT267" s="51">
        <v>8.5</v>
      </c>
      <c r="AU267" s="29" t="s">
        <v>15563</v>
      </c>
      <c r="AV267" s="34">
        <f t="shared" si="1"/>
        <v>7.5</v>
      </c>
      <c r="AW267" s="43" t="s">
        <v>15564</v>
      </c>
      <c r="AX267" s="29" t="s">
        <v>15565</v>
      </c>
      <c r="AY267" s="29" t="s">
        <v>15566</v>
      </c>
      <c r="AZ267" s="29" t="s">
        <v>15567</v>
      </c>
      <c r="BA267" s="29" t="s">
        <v>15568</v>
      </c>
      <c r="BB267" s="29" t="s">
        <v>15569</v>
      </c>
      <c r="BC267" s="29" t="s">
        <v>15570</v>
      </c>
      <c r="BD267" s="29" t="s">
        <v>15571</v>
      </c>
      <c r="BE267" s="29" t="s">
        <v>15572</v>
      </c>
      <c r="BF267" s="29" t="s">
        <v>15573</v>
      </c>
      <c r="BG267" s="29" t="s">
        <v>15574</v>
      </c>
      <c r="BH267" s="29" t="s">
        <v>15575</v>
      </c>
      <c r="BI267" s="29" t="s">
        <v>15576</v>
      </c>
      <c r="BJ267" s="29" t="s">
        <v>15577</v>
      </c>
      <c r="BK267" s="29" t="s">
        <v>15578</v>
      </c>
      <c r="BL267" s="29" t="s">
        <v>15579</v>
      </c>
      <c r="BM267" s="29" t="s">
        <v>15580</v>
      </c>
      <c r="BN267" s="29" t="s">
        <v>15581</v>
      </c>
      <c r="BO267" s="29" t="s">
        <v>15582</v>
      </c>
      <c r="BP267" s="29" t="s">
        <v>15583</v>
      </c>
      <c r="BQ267" s="29" t="s">
        <v>15584</v>
      </c>
      <c r="BR267" s="29" t="s">
        <v>15585</v>
      </c>
      <c r="BS267" s="29" t="s">
        <v>15586</v>
      </c>
      <c r="BT267" s="29" t="s">
        <v>4461</v>
      </c>
      <c r="BU267" s="29" t="s">
        <v>15587</v>
      </c>
      <c r="BV267" s="29" t="s">
        <v>10915</v>
      </c>
      <c r="BW267" s="29" t="s">
        <v>15588</v>
      </c>
      <c r="BX267" s="94" t="s">
        <v>207</v>
      </c>
      <c r="BY267" s="95" t="s">
        <v>1269</v>
      </c>
      <c r="BZ267" s="29" t="str">
        <f>IFERROR(__xludf.DUMMYFUNCTION("TEXTJOIN("", "", TRUE,
  IF(AND(AL267&gt;=9, AN267&gt;=8, AP267&gt;=7, AT267&gt;=8), ""Gold Standard"", """"),
  IF(OR(
      AV267&gt;=7.5,
      AND(AL267&gt;=7, AN267&gt;=7, AP267&gt;=6, AT267&gt;=8)
    ), ""BIFL Approved"", """"),
  IF(AN267&gt;=8.5, ""Repair Friendly"", """"),
 "&amp;" IF(OR(AP267=10, REGEXMATCH(AU267, ""Lifetime Guarantee"")), ""Lifetime Warranty"", """"),
  IF(AT267&gt;=8.5, ""Crowd Favorite"", """"),
  IF(AR267&gt;=8, ""Eco Hero"", """"),
  IF(AND(AV267&gt;=10, AL267&gt;=8, AT267&gt;=8), ""Legacy Product"", """")
)"),"BIFL Approved, Crowd Favorite")</f>
        <v>BIFL Approved, Crowd Favorite</v>
      </c>
      <c r="CA267" s="29" t="s">
        <v>209</v>
      </c>
      <c r="CB267" s="29" t="s">
        <v>2353</v>
      </c>
      <c r="CC267" s="44" t="s">
        <v>15589</v>
      </c>
      <c r="CD267" s="29" t="s">
        <v>15590</v>
      </c>
      <c r="CE267" s="30">
        <v>7368.0</v>
      </c>
      <c r="CF267" s="29" t="s">
        <v>15591</v>
      </c>
      <c r="CG267" s="31" t="s">
        <v>15592</v>
      </c>
      <c r="CH267" s="28"/>
      <c r="CI267" s="28"/>
      <c r="CJ267" s="28"/>
      <c r="CK267" s="28"/>
    </row>
    <row r="268" ht="27.0" customHeight="1">
      <c r="A268" s="90" t="s">
        <v>15593</v>
      </c>
      <c r="B268" s="91" t="s">
        <v>15594</v>
      </c>
      <c r="C268" s="92" t="s">
        <v>15595</v>
      </c>
      <c r="D268" s="74" t="s">
        <v>15596</v>
      </c>
      <c r="E268" s="21" t="s">
        <v>15597</v>
      </c>
      <c r="F268" s="22" t="s">
        <v>90</v>
      </c>
      <c r="G268" s="22" t="s">
        <v>10474</v>
      </c>
      <c r="H268" s="22" t="s">
        <v>92</v>
      </c>
      <c r="I268" s="28"/>
      <c r="J268" s="23"/>
      <c r="K268" s="20" t="s">
        <v>15598</v>
      </c>
      <c r="L268" s="25" t="s">
        <v>15599</v>
      </c>
      <c r="M268" s="25" t="s">
        <v>15600</v>
      </c>
      <c r="N268" s="25" t="s">
        <v>15601</v>
      </c>
      <c r="O268" s="28"/>
      <c r="P268" s="25" t="s">
        <v>15602</v>
      </c>
      <c r="Q268" s="25" t="s">
        <v>15603</v>
      </c>
      <c r="R268" s="25" t="s">
        <v>15604</v>
      </c>
      <c r="S268" s="29" t="s">
        <v>15605</v>
      </c>
      <c r="T268" s="41">
        <v>829.0</v>
      </c>
      <c r="U268" s="28"/>
      <c r="V268" s="29">
        <v>4.0</v>
      </c>
      <c r="W268" s="30">
        <v>1519.0</v>
      </c>
      <c r="X268" s="28"/>
      <c r="Y268" s="29" t="s">
        <v>6439</v>
      </c>
      <c r="Z268" s="30" t="b">
        <v>0</v>
      </c>
      <c r="AA268" s="29" t="s">
        <v>15606</v>
      </c>
      <c r="AB268" s="29" t="s">
        <v>15607</v>
      </c>
      <c r="AC268" s="29" t="s">
        <v>15608</v>
      </c>
      <c r="AD268" s="28"/>
      <c r="AE268" s="29" t="s">
        <v>15609</v>
      </c>
      <c r="AF268" s="28"/>
      <c r="AG268" s="29" t="s">
        <v>15610</v>
      </c>
      <c r="AH268" s="29" t="s">
        <v>15611</v>
      </c>
      <c r="AI268" s="29" t="s">
        <v>15612</v>
      </c>
      <c r="AJ268" s="29" t="s">
        <v>15613</v>
      </c>
      <c r="AK268" s="31" t="s">
        <v>15614</v>
      </c>
      <c r="AL268" s="32">
        <v>7.5</v>
      </c>
      <c r="AM268" s="29" t="s">
        <v>15615</v>
      </c>
      <c r="AN268" s="32">
        <v>9.0</v>
      </c>
      <c r="AO268" s="29" t="s">
        <v>15616</v>
      </c>
      <c r="AP268" s="51">
        <v>8.5</v>
      </c>
      <c r="AQ268" s="29" t="s">
        <v>15617</v>
      </c>
      <c r="AR268" s="51">
        <v>5.0</v>
      </c>
      <c r="AS268" s="29" t="s">
        <v>15618</v>
      </c>
      <c r="AT268" s="51">
        <v>7.0</v>
      </c>
      <c r="AU268" s="29" t="s">
        <v>15619</v>
      </c>
      <c r="AV268" s="34">
        <f t="shared" si="1"/>
        <v>8</v>
      </c>
      <c r="AW268" s="43" t="s">
        <v>15620</v>
      </c>
      <c r="AX268" s="29" t="s">
        <v>15621</v>
      </c>
      <c r="AY268" s="29" t="s">
        <v>15622</v>
      </c>
      <c r="AZ268" s="29" t="s">
        <v>15623</v>
      </c>
      <c r="BA268" s="29" t="s">
        <v>15624</v>
      </c>
      <c r="BB268" s="29" t="s">
        <v>15625</v>
      </c>
      <c r="BC268" s="29" t="s">
        <v>15626</v>
      </c>
      <c r="BD268" s="29" t="s">
        <v>15627</v>
      </c>
      <c r="BE268" s="29" t="s">
        <v>15628</v>
      </c>
      <c r="BF268" s="29" t="s">
        <v>15629</v>
      </c>
      <c r="BG268" s="29" t="s">
        <v>15630</v>
      </c>
      <c r="BH268" s="29" t="s">
        <v>15631</v>
      </c>
      <c r="BI268" s="29" t="s">
        <v>15632</v>
      </c>
      <c r="BJ268" s="29" t="s">
        <v>15633</v>
      </c>
      <c r="BK268" s="29" t="s">
        <v>15634</v>
      </c>
      <c r="BL268" s="29" t="s">
        <v>15635</v>
      </c>
      <c r="BM268" s="29" t="s">
        <v>15636</v>
      </c>
      <c r="BN268" s="29" t="s">
        <v>15637</v>
      </c>
      <c r="BO268" s="29" t="s">
        <v>15638</v>
      </c>
      <c r="BP268" s="29" t="s">
        <v>15639</v>
      </c>
      <c r="BQ268" s="29" t="s">
        <v>15640</v>
      </c>
      <c r="BR268" s="29" t="s">
        <v>15641</v>
      </c>
      <c r="BS268" s="29" t="s">
        <v>15642</v>
      </c>
      <c r="BT268" s="29" t="s">
        <v>15643</v>
      </c>
      <c r="BU268" s="29" t="s">
        <v>15644</v>
      </c>
      <c r="BV268" s="29" t="s">
        <v>15645</v>
      </c>
      <c r="BW268" s="29" t="s">
        <v>15646</v>
      </c>
      <c r="BX268" s="94" t="s">
        <v>144</v>
      </c>
      <c r="BY268" s="95" t="s">
        <v>15647</v>
      </c>
      <c r="BZ268" s="29" t="str">
        <f>IFERROR(__xludf.DUMMYFUNCTION("TEXTJOIN("", "", TRUE,
  IF(AND(AL268&gt;=9, AN268&gt;=8, AP268&gt;=7, AT268&gt;=8), ""Gold Standard"", """"),
  IF(OR(
      AV268&gt;=7.5,
      AND(AL268&gt;=7, AN268&gt;=7, AP268&gt;=6, AT268&gt;=8)
    ), ""BIFL Approved"", """"),
  IF(AN268&gt;=8.5, ""Repair Friendly"", """"),
 "&amp;" IF(OR(AP268=10, REGEXMATCH(AU268, ""Lifetime Guarantee"")), ""Lifetime Warranty"", """"),
  IF(AT268&gt;=8.5, ""Crowd Favorite"", """"),
  IF(AR268&gt;=8, ""Eco Hero"", """"),
  IF(AND(AV268&gt;=10, AL268&gt;=8, AT268&gt;=8), ""Legacy Product"", """")
)"),"BIFL Approved, Repair Friendly")</f>
        <v>BIFL Approved, Repair Friendly</v>
      </c>
      <c r="CA268" s="29" t="s">
        <v>911</v>
      </c>
      <c r="CB268" s="29" t="s">
        <v>1809</v>
      </c>
      <c r="CC268" s="44" t="s">
        <v>15648</v>
      </c>
      <c r="CD268" s="29" t="s">
        <v>15649</v>
      </c>
      <c r="CE268" s="30">
        <v>1519.0</v>
      </c>
      <c r="CF268" s="29" t="s">
        <v>15650</v>
      </c>
      <c r="CG268" s="31" t="s">
        <v>15651</v>
      </c>
      <c r="CH268" s="28"/>
      <c r="CI268" s="28"/>
      <c r="CJ268" s="28"/>
      <c r="CK268" s="28"/>
    </row>
    <row r="269" ht="27.0" customHeight="1">
      <c r="A269" s="90" t="s">
        <v>15652</v>
      </c>
      <c r="B269" s="91" t="s">
        <v>15653</v>
      </c>
      <c r="C269" s="92" t="s">
        <v>15654</v>
      </c>
      <c r="D269" s="74" t="s">
        <v>15655</v>
      </c>
      <c r="E269" s="21" t="s">
        <v>15656</v>
      </c>
      <c r="F269" s="22" t="s">
        <v>90</v>
      </c>
      <c r="G269" s="22" t="s">
        <v>10474</v>
      </c>
      <c r="H269" s="22" t="s">
        <v>92</v>
      </c>
      <c r="I269" s="28"/>
      <c r="J269" s="23"/>
      <c r="K269" s="20" t="s">
        <v>15657</v>
      </c>
      <c r="L269" s="25" t="s">
        <v>15658</v>
      </c>
      <c r="M269" s="25" t="s">
        <v>15659</v>
      </c>
      <c r="N269" s="25" t="s">
        <v>15660</v>
      </c>
      <c r="O269" s="28"/>
      <c r="P269" s="25" t="s">
        <v>15661</v>
      </c>
      <c r="Q269" s="25" t="s">
        <v>15662</v>
      </c>
      <c r="R269" s="25" t="s">
        <v>15663</v>
      </c>
      <c r="S269" s="29" t="s">
        <v>15664</v>
      </c>
      <c r="T269" s="41">
        <v>24.98</v>
      </c>
      <c r="U269" s="42">
        <v>26.95</v>
      </c>
      <c r="V269" s="29">
        <v>4.5</v>
      </c>
      <c r="W269" s="30">
        <v>2240.0</v>
      </c>
      <c r="X269" s="29" t="s">
        <v>691</v>
      </c>
      <c r="Y269" s="29" t="s">
        <v>165</v>
      </c>
      <c r="Z269" s="30" t="b">
        <v>0</v>
      </c>
      <c r="AA269" s="29" t="s">
        <v>15665</v>
      </c>
      <c r="AB269" s="29" t="s">
        <v>15666</v>
      </c>
      <c r="AC269" s="29" t="s">
        <v>15667</v>
      </c>
      <c r="AD269" s="29" t="s">
        <v>1348</v>
      </c>
      <c r="AE269" s="29" t="s">
        <v>15668</v>
      </c>
      <c r="AF269" s="28"/>
      <c r="AG269" s="29" t="s">
        <v>15669</v>
      </c>
      <c r="AH269" s="29" t="s">
        <v>15670</v>
      </c>
      <c r="AI269" s="29" t="s">
        <v>15671</v>
      </c>
      <c r="AJ269" s="29" t="s">
        <v>15672</v>
      </c>
      <c r="AK269" s="55"/>
      <c r="AL269" s="32">
        <v>6.5</v>
      </c>
      <c r="AM269" s="29" t="s">
        <v>15673</v>
      </c>
      <c r="AN269" s="32">
        <v>5.5</v>
      </c>
      <c r="AO269" s="29" t="s">
        <v>15674</v>
      </c>
      <c r="AP269" s="51">
        <v>3.5</v>
      </c>
      <c r="AQ269" s="29" t="s">
        <v>15675</v>
      </c>
      <c r="AR269" s="51">
        <v>5.0</v>
      </c>
      <c r="AS269" s="29" t="s">
        <v>15676</v>
      </c>
      <c r="AT269" s="51">
        <v>7.5</v>
      </c>
      <c r="AU269" s="29" t="s">
        <v>15677</v>
      </c>
      <c r="AV269" s="34">
        <f t="shared" si="1"/>
        <v>6</v>
      </c>
      <c r="AW269" s="43" t="s">
        <v>15678</v>
      </c>
      <c r="AX269" s="29" t="s">
        <v>15679</v>
      </c>
      <c r="AY269" s="29" t="s">
        <v>15680</v>
      </c>
      <c r="AZ269" s="29" t="s">
        <v>15681</v>
      </c>
      <c r="BA269" s="29" t="s">
        <v>15682</v>
      </c>
      <c r="BB269" s="29" t="s">
        <v>15683</v>
      </c>
      <c r="BC269" s="29" t="s">
        <v>15684</v>
      </c>
      <c r="BD269" s="29" t="s">
        <v>15685</v>
      </c>
      <c r="BE269" s="29" t="s">
        <v>15686</v>
      </c>
      <c r="BF269" s="29" t="s">
        <v>15687</v>
      </c>
      <c r="BG269" s="29" t="s">
        <v>15688</v>
      </c>
      <c r="BH269" s="29" t="s">
        <v>15689</v>
      </c>
      <c r="BI269" s="29" t="s">
        <v>15690</v>
      </c>
      <c r="BJ269" s="29" t="s">
        <v>15691</v>
      </c>
      <c r="BK269" s="29" t="s">
        <v>15692</v>
      </c>
      <c r="BL269" s="29" t="s">
        <v>15693</v>
      </c>
      <c r="BM269" s="29" t="s">
        <v>15694</v>
      </c>
      <c r="BN269" s="29" t="s">
        <v>15695</v>
      </c>
      <c r="BO269" s="29" t="s">
        <v>15696</v>
      </c>
      <c r="BP269" s="29" t="s">
        <v>15697</v>
      </c>
      <c r="BQ269" s="29" t="s">
        <v>15698</v>
      </c>
      <c r="BR269" s="29" t="s">
        <v>15699</v>
      </c>
      <c r="BS269" s="29" t="s">
        <v>15700</v>
      </c>
      <c r="BT269" s="29" t="s">
        <v>15701</v>
      </c>
      <c r="BU269" s="29" t="s">
        <v>15702</v>
      </c>
      <c r="BV269" s="29" t="s">
        <v>15703</v>
      </c>
      <c r="BW269" s="29" t="s">
        <v>15704</v>
      </c>
      <c r="BX269" s="94" t="s">
        <v>144</v>
      </c>
      <c r="BY269" s="95" t="s">
        <v>15705</v>
      </c>
      <c r="BZ269" s="29" t="str">
        <f>IFERROR(__xludf.DUMMYFUNCTION("TEXTJOIN("", "", TRUE,
  IF(AND(AL269&gt;=9, AN269&gt;=8, AP269&gt;=7, AT269&gt;=8), ""Gold Standard"", """"),
  IF(OR(
      AV269&gt;=7.5,
      AND(AL269&gt;=7, AN269&gt;=7, AP269&gt;=6, AT269&gt;=8)
    ), ""BIFL Approved"", """"),
  IF(AN269&gt;=8.5, ""Repair Friendly"", """"),
 "&amp;" IF(OR(AP269=10, REGEXMATCH(AU269, ""Lifetime Guarantee"")), ""Lifetime Warranty"", """"),
  IF(AT269&gt;=8.5, ""Crowd Favorite"", """"),
  IF(AR269&gt;=8, ""Eco Hero"", """"),
  IF(AND(AV269&gt;=10, AL269&gt;=8, AT269&gt;=8), ""Legacy Product"", """")
)"),"")</f>
        <v/>
      </c>
      <c r="CA269" s="29" t="s">
        <v>1328</v>
      </c>
      <c r="CB269" s="29" t="s">
        <v>15706</v>
      </c>
      <c r="CC269" s="44" t="s">
        <v>15707</v>
      </c>
      <c r="CD269" s="29" t="s">
        <v>15708</v>
      </c>
      <c r="CE269" s="30">
        <v>2240.0</v>
      </c>
      <c r="CF269" s="29" t="s">
        <v>15709</v>
      </c>
      <c r="CG269" s="31" t="s">
        <v>15710</v>
      </c>
      <c r="CH269" s="28"/>
      <c r="CI269" s="28"/>
      <c r="CJ269" s="28"/>
      <c r="CK269" s="28"/>
    </row>
    <row r="270" ht="27.0" customHeight="1">
      <c r="A270" s="90" t="s">
        <v>15711</v>
      </c>
      <c r="B270" s="91" t="s">
        <v>15712</v>
      </c>
      <c r="C270" s="92" t="s">
        <v>15713</v>
      </c>
      <c r="D270" s="74" t="s">
        <v>15714</v>
      </c>
      <c r="E270" s="21" t="s">
        <v>15715</v>
      </c>
      <c r="F270" s="22" t="s">
        <v>90</v>
      </c>
      <c r="G270" s="22" t="s">
        <v>10474</v>
      </c>
      <c r="H270" s="22" t="s">
        <v>92</v>
      </c>
      <c r="I270" s="28"/>
      <c r="J270" s="23"/>
      <c r="K270" s="20" t="s">
        <v>15716</v>
      </c>
      <c r="L270" s="25" t="s">
        <v>15717</v>
      </c>
      <c r="M270" s="25" t="s">
        <v>15718</v>
      </c>
      <c r="N270" s="25" t="s">
        <v>15719</v>
      </c>
      <c r="O270" s="28"/>
      <c r="P270" s="25" t="s">
        <v>15720</v>
      </c>
      <c r="Q270" s="25" t="s">
        <v>15721</v>
      </c>
      <c r="R270" s="25" t="s">
        <v>15722</v>
      </c>
      <c r="S270" s="25" t="s">
        <v>15722</v>
      </c>
      <c r="T270" s="41">
        <v>20.35</v>
      </c>
      <c r="U270" s="42">
        <v>39.49</v>
      </c>
      <c r="V270" s="29">
        <v>4.8</v>
      </c>
      <c r="W270" s="30">
        <v>1690.0</v>
      </c>
      <c r="X270" s="29" t="s">
        <v>6381</v>
      </c>
      <c r="Y270" s="29" t="s">
        <v>165</v>
      </c>
      <c r="Z270" s="30" t="b">
        <v>0</v>
      </c>
      <c r="AA270" s="29" t="s">
        <v>15723</v>
      </c>
      <c r="AB270" s="29" t="s">
        <v>15724</v>
      </c>
      <c r="AC270" s="29" t="s">
        <v>15725</v>
      </c>
      <c r="AD270" s="28"/>
      <c r="AE270" s="29" t="s">
        <v>15726</v>
      </c>
      <c r="AF270" s="28"/>
      <c r="AG270" s="29" t="s">
        <v>15727</v>
      </c>
      <c r="AH270" s="29" t="s">
        <v>15728</v>
      </c>
      <c r="AI270" s="29" t="s">
        <v>15729</v>
      </c>
      <c r="AJ270" s="29" t="s">
        <v>15730</v>
      </c>
      <c r="AK270" s="31" t="s">
        <v>15731</v>
      </c>
      <c r="AL270" s="32">
        <v>7.5</v>
      </c>
      <c r="AM270" s="29" t="s">
        <v>15732</v>
      </c>
      <c r="AN270" s="32">
        <v>7.0</v>
      </c>
      <c r="AO270" s="29" t="s">
        <v>15733</v>
      </c>
      <c r="AP270" s="51">
        <v>6.0</v>
      </c>
      <c r="AQ270" s="29" t="s">
        <v>15734</v>
      </c>
      <c r="AR270" s="51">
        <v>5.0</v>
      </c>
      <c r="AS270" s="29" t="s">
        <v>15735</v>
      </c>
      <c r="AT270" s="51">
        <v>8.5</v>
      </c>
      <c r="AU270" s="29" t="s">
        <v>15736</v>
      </c>
      <c r="AV270" s="34">
        <f t="shared" si="1"/>
        <v>7.5</v>
      </c>
      <c r="AW270" s="43" t="s">
        <v>15737</v>
      </c>
      <c r="AX270" s="29" t="s">
        <v>15738</v>
      </c>
      <c r="AY270" s="29" t="s">
        <v>15739</v>
      </c>
      <c r="AZ270" s="29" t="s">
        <v>15740</v>
      </c>
      <c r="BA270" s="29" t="s">
        <v>15741</v>
      </c>
      <c r="BB270" s="29" t="s">
        <v>15742</v>
      </c>
      <c r="BC270" s="29" t="s">
        <v>15743</v>
      </c>
      <c r="BD270" s="29" t="s">
        <v>15744</v>
      </c>
      <c r="BE270" s="29" t="s">
        <v>15745</v>
      </c>
      <c r="BF270" s="29" t="s">
        <v>15746</v>
      </c>
      <c r="BG270" s="29" t="s">
        <v>15747</v>
      </c>
      <c r="BH270" s="29" t="s">
        <v>15748</v>
      </c>
      <c r="BI270" s="29" t="s">
        <v>15749</v>
      </c>
      <c r="BJ270" s="29" t="s">
        <v>15750</v>
      </c>
      <c r="BK270" s="29" t="s">
        <v>15751</v>
      </c>
      <c r="BL270" s="29" t="s">
        <v>15752</v>
      </c>
      <c r="BM270" s="29" t="s">
        <v>15753</v>
      </c>
      <c r="BN270" s="29" t="s">
        <v>15754</v>
      </c>
      <c r="BO270" s="29" t="s">
        <v>15755</v>
      </c>
      <c r="BP270" s="29" t="s">
        <v>15756</v>
      </c>
      <c r="BQ270" s="29" t="s">
        <v>15757</v>
      </c>
      <c r="BR270" s="29" t="s">
        <v>15758</v>
      </c>
      <c r="BS270" s="29" t="s">
        <v>15759</v>
      </c>
      <c r="BT270" s="29" t="s">
        <v>15760</v>
      </c>
      <c r="BU270" s="29" t="s">
        <v>15761</v>
      </c>
      <c r="BV270" s="29" t="s">
        <v>15762</v>
      </c>
      <c r="BW270" s="29" t="s">
        <v>15763</v>
      </c>
      <c r="BX270" s="94" t="s">
        <v>144</v>
      </c>
      <c r="BY270" s="95" t="s">
        <v>15764</v>
      </c>
      <c r="BZ270" s="29" t="str">
        <f>IFERROR(__xludf.DUMMYFUNCTION("TEXTJOIN("", "", TRUE,
  IF(AND(AL270&gt;=9, AN270&gt;=8, AP270&gt;=7, AT270&gt;=8), ""Gold Standard"", """"),
  IF(OR(
      AV270&gt;=7.5,
      AND(AL270&gt;=7, AN270&gt;=7, AP270&gt;=6, AT270&gt;=8)
    ), ""BIFL Approved"", """"),
  IF(AN270&gt;=8.5, ""Repair Friendly"", """"),
 "&amp;" IF(OR(AP270=10, REGEXMATCH(AU270, ""Lifetime Guarantee"")), ""Lifetime Warranty"", """"),
  IF(AT270&gt;=8.5, ""Crowd Favorite"", """"),
  IF(AR270&gt;=8, ""Eco Hero"", """"),
  IF(AND(AV270&gt;=10, AL270&gt;=8, AT270&gt;=8), ""Legacy Product"", """")
)"),"BIFL Approved, Crowd Favorite")</f>
        <v>BIFL Approved, Crowd Favorite</v>
      </c>
      <c r="CA270" s="29" t="s">
        <v>1328</v>
      </c>
      <c r="CB270" s="29" t="s">
        <v>1329</v>
      </c>
      <c r="CC270" s="44" t="s">
        <v>15765</v>
      </c>
      <c r="CD270" s="29" t="s">
        <v>15766</v>
      </c>
      <c r="CE270" s="30">
        <v>1690.0</v>
      </c>
      <c r="CF270" s="29" t="s">
        <v>15767</v>
      </c>
      <c r="CG270" s="31" t="s">
        <v>15768</v>
      </c>
      <c r="CH270" s="28"/>
      <c r="CI270" s="28"/>
      <c r="CJ270" s="28"/>
      <c r="CK270" s="28"/>
    </row>
    <row r="271" ht="27.0" customHeight="1">
      <c r="A271" s="90" t="s">
        <v>4349</v>
      </c>
      <c r="B271" s="91" t="s">
        <v>15769</v>
      </c>
      <c r="C271" s="92" t="s">
        <v>15770</v>
      </c>
      <c r="D271" s="74" t="s">
        <v>15771</v>
      </c>
      <c r="E271" s="21" t="s">
        <v>15772</v>
      </c>
      <c r="F271" s="22" t="s">
        <v>90</v>
      </c>
      <c r="G271" s="22" t="s">
        <v>10474</v>
      </c>
      <c r="H271" s="22" t="s">
        <v>92</v>
      </c>
      <c r="I271" s="28"/>
      <c r="J271" s="23"/>
      <c r="K271" s="20" t="s">
        <v>15773</v>
      </c>
      <c r="L271" s="25" t="s">
        <v>15774</v>
      </c>
      <c r="M271" s="25" t="s">
        <v>15775</v>
      </c>
      <c r="N271" s="25" t="s">
        <v>15776</v>
      </c>
      <c r="O271" s="28"/>
      <c r="P271" s="25" t="s">
        <v>15777</v>
      </c>
      <c r="Q271" s="25" t="s">
        <v>15778</v>
      </c>
      <c r="R271" s="25" t="s">
        <v>15779</v>
      </c>
      <c r="S271" s="29" t="s">
        <v>15780</v>
      </c>
      <c r="T271" s="41">
        <v>159.95</v>
      </c>
      <c r="U271" s="42">
        <v>213.99</v>
      </c>
      <c r="V271" s="29">
        <v>4.6</v>
      </c>
      <c r="W271" s="30">
        <v>928.0</v>
      </c>
      <c r="X271" s="29" t="s">
        <v>1406</v>
      </c>
      <c r="Y271" s="29" t="s">
        <v>165</v>
      </c>
      <c r="Z271" s="30" t="b">
        <v>0</v>
      </c>
      <c r="AA271" s="29" t="s">
        <v>15781</v>
      </c>
      <c r="AB271" s="29" t="s">
        <v>15782</v>
      </c>
      <c r="AC271" s="29" t="s">
        <v>15783</v>
      </c>
      <c r="AD271" s="28"/>
      <c r="AE271" s="29" t="s">
        <v>15784</v>
      </c>
      <c r="AF271" s="28"/>
      <c r="AG271" s="29" t="s">
        <v>15785</v>
      </c>
      <c r="AH271" s="29" t="s">
        <v>15786</v>
      </c>
      <c r="AI271" s="29" t="s">
        <v>15787</v>
      </c>
      <c r="AJ271" s="29" t="s">
        <v>15788</v>
      </c>
      <c r="AK271" s="31" t="s">
        <v>15789</v>
      </c>
      <c r="AL271" s="32">
        <v>7.5</v>
      </c>
      <c r="AM271" s="29" t="s">
        <v>15790</v>
      </c>
      <c r="AN271" s="32">
        <v>5.5</v>
      </c>
      <c r="AO271" s="29" t="s">
        <v>15791</v>
      </c>
      <c r="AP271" s="51">
        <v>6.5</v>
      </c>
      <c r="AQ271" s="29" t="s">
        <v>15792</v>
      </c>
      <c r="AR271" s="51">
        <v>5.0</v>
      </c>
      <c r="AS271" s="29" t="s">
        <v>15793</v>
      </c>
      <c r="AT271" s="51">
        <v>8.5</v>
      </c>
      <c r="AU271" s="29" t="s">
        <v>15794</v>
      </c>
      <c r="AV271" s="34">
        <f t="shared" si="1"/>
        <v>7</v>
      </c>
      <c r="AW271" s="43" t="s">
        <v>15795</v>
      </c>
      <c r="AX271" s="29" t="s">
        <v>15796</v>
      </c>
      <c r="AY271" s="29" t="s">
        <v>15797</v>
      </c>
      <c r="AZ271" s="29" t="s">
        <v>15798</v>
      </c>
      <c r="BA271" s="29" t="s">
        <v>15799</v>
      </c>
      <c r="BB271" s="29" t="s">
        <v>15800</v>
      </c>
      <c r="BC271" s="29" t="s">
        <v>15801</v>
      </c>
      <c r="BD271" s="29" t="s">
        <v>15802</v>
      </c>
      <c r="BE271" s="29" t="s">
        <v>15803</v>
      </c>
      <c r="BF271" s="29" t="s">
        <v>15804</v>
      </c>
      <c r="BG271" s="29" t="s">
        <v>15805</v>
      </c>
      <c r="BH271" s="29" t="s">
        <v>15806</v>
      </c>
      <c r="BI271" s="29" t="s">
        <v>15807</v>
      </c>
      <c r="BJ271" s="29" t="s">
        <v>15808</v>
      </c>
      <c r="BK271" s="29" t="s">
        <v>15809</v>
      </c>
      <c r="BL271" s="29" t="s">
        <v>15810</v>
      </c>
      <c r="BM271" s="29" t="s">
        <v>15811</v>
      </c>
      <c r="BN271" s="29" t="s">
        <v>15812</v>
      </c>
      <c r="BO271" s="29" t="s">
        <v>15813</v>
      </c>
      <c r="BP271" s="29" t="s">
        <v>15814</v>
      </c>
      <c r="BQ271" s="29" t="s">
        <v>15815</v>
      </c>
      <c r="BR271" s="29" t="s">
        <v>15816</v>
      </c>
      <c r="BS271" s="29" t="s">
        <v>15817</v>
      </c>
      <c r="BT271" s="29" t="s">
        <v>15818</v>
      </c>
      <c r="BU271" s="29" t="s">
        <v>15819</v>
      </c>
      <c r="BV271" s="29" t="s">
        <v>15820</v>
      </c>
      <c r="BW271" s="29" t="s">
        <v>15821</v>
      </c>
      <c r="BX271" s="96" t="s">
        <v>331</v>
      </c>
      <c r="BY271" s="97" t="s">
        <v>15822</v>
      </c>
      <c r="BZ271" s="29" t="str">
        <f>IFERROR(__xludf.DUMMYFUNCTION("TEXTJOIN("", "", TRUE,
  IF(AND(AL271&gt;=9, AN271&gt;=8, AP271&gt;=7, AT271&gt;=8), ""Gold Standard"", """"),
  IF(OR(
      AV271&gt;=7.5,
      AND(AL271&gt;=7, AN271&gt;=7, AP271&gt;=6, AT271&gt;=8)
    ), ""BIFL Approved"", """"),
  IF(AN271&gt;=8.5, ""Repair Friendly"", """"),
 "&amp;" IF(OR(AP271=10, REGEXMATCH(AU271, ""Lifetime Guarantee"")), ""Lifetime Warranty"", """"),
  IF(AT271&gt;=8.5, ""Crowd Favorite"", """"),
  IF(AR271&gt;=8, ""Eco Hero"", """"),
  IF(AND(AV271&gt;=10, AL271&gt;=8, AT271&gt;=8), ""Legacy Product"", """")
)"),"Crowd Favorite")</f>
        <v>Crowd Favorite</v>
      </c>
      <c r="CA271" s="29" t="s">
        <v>911</v>
      </c>
      <c r="CB271" s="29" t="s">
        <v>10633</v>
      </c>
      <c r="CC271" s="44" t="s">
        <v>15823</v>
      </c>
      <c r="CD271" s="29" t="s">
        <v>15824</v>
      </c>
      <c r="CE271" s="30">
        <v>928.0</v>
      </c>
      <c r="CF271" s="29" t="s">
        <v>15825</v>
      </c>
      <c r="CG271" s="31" t="s">
        <v>15826</v>
      </c>
      <c r="CH271" s="28"/>
      <c r="CI271" s="28"/>
      <c r="CJ271" s="28"/>
      <c r="CK271" s="28"/>
    </row>
    <row r="272" ht="27.0" customHeight="1">
      <c r="A272" s="90" t="s">
        <v>15827</v>
      </c>
      <c r="B272" s="91" t="s">
        <v>15828</v>
      </c>
      <c r="C272" s="92" t="s">
        <v>15829</v>
      </c>
      <c r="D272" s="74" t="s">
        <v>15830</v>
      </c>
      <c r="E272" s="21" t="s">
        <v>15831</v>
      </c>
      <c r="F272" s="22" t="s">
        <v>90</v>
      </c>
      <c r="G272" s="22" t="s">
        <v>10474</v>
      </c>
      <c r="H272" s="22" t="s">
        <v>92</v>
      </c>
      <c r="I272" s="28"/>
      <c r="J272" s="23"/>
      <c r="K272" s="20" t="s">
        <v>15832</v>
      </c>
      <c r="L272" s="25" t="s">
        <v>15833</v>
      </c>
      <c r="M272" s="25" t="s">
        <v>15834</v>
      </c>
      <c r="N272" s="25" t="s">
        <v>15835</v>
      </c>
      <c r="O272" s="28"/>
      <c r="P272" s="25" t="s">
        <v>15836</v>
      </c>
      <c r="Q272" s="25" t="s">
        <v>15837</v>
      </c>
      <c r="R272" s="25" t="s">
        <v>15838</v>
      </c>
      <c r="S272" s="29" t="s">
        <v>15839</v>
      </c>
      <c r="T272" s="41">
        <v>32.45</v>
      </c>
      <c r="U272" s="28"/>
      <c r="V272" s="29">
        <v>4.3</v>
      </c>
      <c r="W272" s="30">
        <v>961.0</v>
      </c>
      <c r="X272" s="29" t="s">
        <v>350</v>
      </c>
      <c r="Y272" s="29" t="s">
        <v>165</v>
      </c>
      <c r="Z272" s="30" t="b">
        <v>0</v>
      </c>
      <c r="AA272" s="29" t="s">
        <v>633</v>
      </c>
      <c r="AB272" s="29" t="s">
        <v>15840</v>
      </c>
      <c r="AC272" s="28"/>
      <c r="AD272" s="28"/>
      <c r="AE272" s="29" t="s">
        <v>15841</v>
      </c>
      <c r="AF272" s="28"/>
      <c r="AG272" s="29" t="s">
        <v>15842</v>
      </c>
      <c r="AH272" s="29" t="s">
        <v>15843</v>
      </c>
      <c r="AI272" s="29" t="s">
        <v>15844</v>
      </c>
      <c r="AJ272" s="29" t="s">
        <v>15845</v>
      </c>
      <c r="AK272" s="31" t="s">
        <v>15846</v>
      </c>
      <c r="AL272" s="32">
        <v>5.5</v>
      </c>
      <c r="AM272" s="29" t="s">
        <v>15847</v>
      </c>
      <c r="AN272" s="32">
        <v>4.0</v>
      </c>
      <c r="AO272" s="29" t="s">
        <v>15848</v>
      </c>
      <c r="AP272" s="51">
        <v>2.5</v>
      </c>
      <c r="AQ272" s="29" t="s">
        <v>15849</v>
      </c>
      <c r="AR272" s="51">
        <v>5.0</v>
      </c>
      <c r="AS272" s="29" t="s">
        <v>15850</v>
      </c>
      <c r="AT272" s="51">
        <v>6.5</v>
      </c>
      <c r="AU272" s="29" t="s">
        <v>15851</v>
      </c>
      <c r="AV272" s="34">
        <f t="shared" si="1"/>
        <v>5</v>
      </c>
      <c r="AW272" s="43" t="s">
        <v>15852</v>
      </c>
      <c r="AX272" s="29" t="s">
        <v>15853</v>
      </c>
      <c r="AY272" s="29" t="s">
        <v>15854</v>
      </c>
      <c r="AZ272" s="29" t="s">
        <v>15855</v>
      </c>
      <c r="BA272" s="29" t="s">
        <v>15856</v>
      </c>
      <c r="BB272" s="29" t="s">
        <v>15857</v>
      </c>
      <c r="BC272" s="29" t="s">
        <v>15858</v>
      </c>
      <c r="BD272" s="29" t="s">
        <v>15859</v>
      </c>
      <c r="BE272" s="29" t="s">
        <v>15860</v>
      </c>
      <c r="BF272" s="29" t="s">
        <v>15861</v>
      </c>
      <c r="BG272" s="29" t="s">
        <v>15862</v>
      </c>
      <c r="BH272" s="29" t="s">
        <v>15863</v>
      </c>
      <c r="BI272" s="29" t="s">
        <v>15864</v>
      </c>
      <c r="BJ272" s="29" t="s">
        <v>15865</v>
      </c>
      <c r="BK272" s="29" t="s">
        <v>15866</v>
      </c>
      <c r="BL272" s="29" t="s">
        <v>15867</v>
      </c>
      <c r="BM272" s="29" t="s">
        <v>15868</v>
      </c>
      <c r="BN272" s="29" t="s">
        <v>15869</v>
      </c>
      <c r="BO272" s="29" t="s">
        <v>15870</v>
      </c>
      <c r="BP272" s="29" t="s">
        <v>15871</v>
      </c>
      <c r="BQ272" s="29" t="s">
        <v>15872</v>
      </c>
      <c r="BR272" s="29" t="s">
        <v>15873</v>
      </c>
      <c r="BS272" s="29" t="s">
        <v>15874</v>
      </c>
      <c r="BT272" s="29" t="s">
        <v>15875</v>
      </c>
      <c r="BU272" s="29" t="s">
        <v>15876</v>
      </c>
      <c r="BV272" s="29" t="s">
        <v>15877</v>
      </c>
      <c r="BW272" s="29" t="s">
        <v>15878</v>
      </c>
      <c r="BX272" s="94" t="s">
        <v>1506</v>
      </c>
      <c r="BY272" s="95" t="s">
        <v>15879</v>
      </c>
      <c r="BZ272" s="29" t="str">
        <f>IFERROR(__xludf.DUMMYFUNCTION("TEXTJOIN("", "", TRUE,
  IF(AND(AL272&gt;=9, AN272&gt;=8, AP272&gt;=7, AT272&gt;=8), ""Gold Standard"", """"),
  IF(OR(
      AV272&gt;=7.5,
      AND(AL272&gt;=7, AN272&gt;=7, AP272&gt;=6, AT272&gt;=8)
    ), ""BIFL Approved"", """"),
  IF(AN272&gt;=8.5, ""Repair Friendly"", """"),
 "&amp;" IF(OR(AP272=10, REGEXMATCH(AU272, ""Lifetime Guarantee"")), ""Lifetime Warranty"", """"),
  IF(AT272&gt;=8.5, ""Crowd Favorite"", """"),
  IF(AR272&gt;=8, ""Eco Hero"", """"),
  IF(AND(AV272&gt;=10, AL272&gt;=8, AT272&gt;=8), ""Legacy Product"", """")
)"),"")</f>
        <v/>
      </c>
      <c r="CA272" s="29" t="s">
        <v>146</v>
      </c>
      <c r="CB272" s="29" t="s">
        <v>674</v>
      </c>
      <c r="CC272" s="44" t="s">
        <v>15880</v>
      </c>
      <c r="CD272" s="29" t="s">
        <v>15881</v>
      </c>
      <c r="CE272" s="30">
        <v>961.0</v>
      </c>
      <c r="CF272" s="29" t="s">
        <v>15882</v>
      </c>
      <c r="CG272" s="31" t="s">
        <v>15883</v>
      </c>
      <c r="CH272" s="28"/>
      <c r="CI272" s="28"/>
      <c r="CJ272" s="28"/>
      <c r="CK272" s="28"/>
    </row>
    <row r="273" ht="27.0" customHeight="1">
      <c r="A273" s="90" t="s">
        <v>15884</v>
      </c>
      <c r="B273" s="91" t="s">
        <v>15885</v>
      </c>
      <c r="C273" s="92" t="s">
        <v>15886</v>
      </c>
      <c r="D273" s="74" t="s">
        <v>15887</v>
      </c>
      <c r="E273" s="21" t="s">
        <v>15888</v>
      </c>
      <c r="F273" s="22" t="s">
        <v>90</v>
      </c>
      <c r="G273" s="22" t="s">
        <v>10474</v>
      </c>
      <c r="H273" s="22" t="s">
        <v>92</v>
      </c>
      <c r="I273" s="28"/>
      <c r="J273" s="23"/>
      <c r="K273" s="20" t="s">
        <v>15889</v>
      </c>
      <c r="L273" s="25" t="s">
        <v>15890</v>
      </c>
      <c r="M273" s="25" t="s">
        <v>15891</v>
      </c>
      <c r="N273" s="25" t="s">
        <v>15892</v>
      </c>
      <c r="O273" s="28"/>
      <c r="P273" s="25" t="s">
        <v>15893</v>
      </c>
      <c r="Q273" s="25" t="s">
        <v>15894</v>
      </c>
      <c r="R273" s="25" t="s">
        <v>15895</v>
      </c>
      <c r="S273" s="25" t="s">
        <v>15895</v>
      </c>
      <c r="T273" s="41">
        <v>24.95</v>
      </c>
      <c r="U273" s="28"/>
      <c r="V273" s="29">
        <v>4.1</v>
      </c>
      <c r="W273" s="30">
        <v>7.0</v>
      </c>
      <c r="X273" s="28"/>
      <c r="Y273" s="29" t="s">
        <v>6677</v>
      </c>
      <c r="Z273" s="30" t="b">
        <v>0</v>
      </c>
      <c r="AA273" s="29" t="s">
        <v>633</v>
      </c>
      <c r="AB273" s="29" t="s">
        <v>15896</v>
      </c>
      <c r="AC273" s="28"/>
      <c r="AD273" s="28"/>
      <c r="AE273" s="28"/>
      <c r="AF273" s="28"/>
      <c r="AG273" s="29" t="s">
        <v>15897</v>
      </c>
      <c r="AH273" s="29" t="s">
        <v>15898</v>
      </c>
      <c r="AI273" s="29" t="s">
        <v>15899</v>
      </c>
      <c r="AJ273" s="28"/>
      <c r="AK273" s="55"/>
      <c r="AL273" s="32">
        <v>7.0</v>
      </c>
      <c r="AM273" s="29" t="s">
        <v>15900</v>
      </c>
      <c r="AN273" s="32">
        <v>4.5</v>
      </c>
      <c r="AO273" s="29" t="s">
        <v>15901</v>
      </c>
      <c r="AP273" s="51">
        <v>5.0</v>
      </c>
      <c r="AQ273" s="29" t="s">
        <v>15902</v>
      </c>
      <c r="AR273" s="51">
        <v>5.0</v>
      </c>
      <c r="AS273" s="29" t="s">
        <v>15903</v>
      </c>
      <c r="AT273" s="51">
        <v>8.0</v>
      </c>
      <c r="AU273" s="29" t="s">
        <v>15904</v>
      </c>
      <c r="AV273" s="34">
        <f t="shared" si="1"/>
        <v>6.5</v>
      </c>
      <c r="AW273" s="43" t="s">
        <v>15905</v>
      </c>
      <c r="AX273" s="29" t="s">
        <v>15906</v>
      </c>
      <c r="AY273" s="29" t="s">
        <v>15907</v>
      </c>
      <c r="AZ273" s="29" t="s">
        <v>15908</v>
      </c>
      <c r="BA273" s="29" t="s">
        <v>15909</v>
      </c>
      <c r="BB273" s="29" t="s">
        <v>15910</v>
      </c>
      <c r="BC273" s="29" t="s">
        <v>15911</v>
      </c>
      <c r="BD273" s="29" t="s">
        <v>2921</v>
      </c>
      <c r="BE273" s="29" t="s">
        <v>15912</v>
      </c>
      <c r="BF273" s="29" t="s">
        <v>15913</v>
      </c>
      <c r="BG273" s="29" t="s">
        <v>15914</v>
      </c>
      <c r="BH273" s="29" t="s">
        <v>15915</v>
      </c>
      <c r="BI273" s="29" t="s">
        <v>15916</v>
      </c>
      <c r="BJ273" s="29" t="s">
        <v>15917</v>
      </c>
      <c r="BK273" s="29" t="s">
        <v>15918</v>
      </c>
      <c r="BL273" s="29" t="s">
        <v>15919</v>
      </c>
      <c r="BM273" s="29" t="s">
        <v>15920</v>
      </c>
      <c r="BN273" s="29" t="s">
        <v>15921</v>
      </c>
      <c r="BO273" s="29" t="s">
        <v>15922</v>
      </c>
      <c r="BP273" s="29" t="s">
        <v>15923</v>
      </c>
      <c r="BQ273" s="29" t="s">
        <v>15924</v>
      </c>
      <c r="BR273" s="29" t="s">
        <v>15925</v>
      </c>
      <c r="BS273" s="29" t="s">
        <v>140</v>
      </c>
      <c r="BT273" s="29" t="s">
        <v>15926</v>
      </c>
      <c r="BU273" s="29" t="s">
        <v>15927</v>
      </c>
      <c r="BV273" s="29" t="s">
        <v>15928</v>
      </c>
      <c r="BW273" s="29" t="s">
        <v>15929</v>
      </c>
      <c r="BX273" s="94" t="s">
        <v>2167</v>
      </c>
      <c r="BY273" s="95" t="s">
        <v>15930</v>
      </c>
      <c r="BZ273" s="29" t="str">
        <f>IFERROR(__xludf.DUMMYFUNCTION("TEXTJOIN("", "", TRUE,
  IF(AND(AL273&gt;=9, AN273&gt;=8, AP273&gt;=7, AT273&gt;=8), ""Gold Standard"", """"),
  IF(OR(
      AV273&gt;=7.5,
      AND(AL273&gt;=7, AN273&gt;=7, AP273&gt;=6, AT273&gt;=8)
    ), ""BIFL Approved"", """"),
  IF(AN273&gt;=8.5, ""Repair Friendly"", """"),
 "&amp;" IF(OR(AP273=10, REGEXMATCH(AU273, ""Lifetime Guarantee"")), ""Lifetime Warranty"", """"),
  IF(AT273&gt;=8.5, ""Crowd Favorite"", """"),
  IF(AR273&gt;=8, ""Eco Hero"", """"),
  IF(AND(AV273&gt;=10, AL273&gt;=8, AT273&gt;=8), ""Legacy Product"", """")
)"),"")</f>
        <v/>
      </c>
      <c r="CA273" s="29" t="s">
        <v>146</v>
      </c>
      <c r="CB273" s="29" t="s">
        <v>674</v>
      </c>
      <c r="CC273" s="44" t="s">
        <v>15931</v>
      </c>
      <c r="CD273" s="29" t="s">
        <v>15932</v>
      </c>
      <c r="CE273" s="30">
        <v>7.0</v>
      </c>
      <c r="CF273" s="29" t="s">
        <v>15933</v>
      </c>
      <c r="CG273" s="31" t="s">
        <v>15934</v>
      </c>
      <c r="CH273" s="28"/>
      <c r="CI273" s="28"/>
      <c r="CJ273" s="28"/>
      <c r="CK273" s="28"/>
    </row>
    <row r="274" ht="27.0" customHeight="1">
      <c r="A274" s="90" t="s">
        <v>15935</v>
      </c>
      <c r="B274" s="91" t="s">
        <v>15936</v>
      </c>
      <c r="C274" s="92" t="s">
        <v>15937</v>
      </c>
      <c r="D274" s="74" t="s">
        <v>15938</v>
      </c>
      <c r="E274" s="21" t="s">
        <v>15939</v>
      </c>
      <c r="F274" s="22" t="s">
        <v>90</v>
      </c>
      <c r="G274" s="22" t="s">
        <v>10474</v>
      </c>
      <c r="H274" s="22" t="s">
        <v>92</v>
      </c>
      <c r="I274" s="28"/>
      <c r="J274" s="23"/>
      <c r="K274" s="20" t="s">
        <v>15940</v>
      </c>
      <c r="L274" s="25" t="s">
        <v>15941</v>
      </c>
      <c r="M274" s="28"/>
      <c r="N274" s="25" t="s">
        <v>15942</v>
      </c>
      <c r="O274" s="28"/>
      <c r="P274" s="25" t="s">
        <v>15943</v>
      </c>
      <c r="Q274" s="25" t="s">
        <v>15944</v>
      </c>
      <c r="R274" s="25" t="s">
        <v>15945</v>
      </c>
      <c r="S274" s="29" t="s">
        <v>15946</v>
      </c>
      <c r="T274" s="22">
        <v>369.0</v>
      </c>
      <c r="U274" s="28"/>
      <c r="V274" s="29">
        <v>4.4</v>
      </c>
      <c r="W274" s="30">
        <v>47.0</v>
      </c>
      <c r="X274" s="28"/>
      <c r="Y274" s="29" t="s">
        <v>12366</v>
      </c>
      <c r="Z274" s="30" t="b">
        <v>0</v>
      </c>
      <c r="AA274" s="29" t="s">
        <v>15947</v>
      </c>
      <c r="AB274" s="29" t="s">
        <v>15948</v>
      </c>
      <c r="AC274" s="28"/>
      <c r="AD274" s="28"/>
      <c r="AE274" s="29" t="s">
        <v>15949</v>
      </c>
      <c r="AF274" s="28"/>
      <c r="AG274" s="29" t="s">
        <v>15950</v>
      </c>
      <c r="AH274" s="29" t="s">
        <v>15950</v>
      </c>
      <c r="AI274" s="29" t="s">
        <v>15951</v>
      </c>
      <c r="AJ274" s="29" t="s">
        <v>15952</v>
      </c>
      <c r="AK274" s="31" t="s">
        <v>15953</v>
      </c>
      <c r="AL274" s="32">
        <v>8.5</v>
      </c>
      <c r="AM274" s="29" t="s">
        <v>15954</v>
      </c>
      <c r="AN274" s="32">
        <v>7.0</v>
      </c>
      <c r="AO274" s="29" t="s">
        <v>15955</v>
      </c>
      <c r="AP274" s="51">
        <v>7.0</v>
      </c>
      <c r="AQ274" s="29" t="s">
        <v>15956</v>
      </c>
      <c r="AR274" s="51">
        <v>5.0</v>
      </c>
      <c r="AS274" s="29" t="s">
        <v>15957</v>
      </c>
      <c r="AT274" s="51">
        <v>9.5</v>
      </c>
      <c r="AU274" s="29" t="s">
        <v>15958</v>
      </c>
      <c r="AV274" s="34">
        <f t="shared" si="1"/>
        <v>8</v>
      </c>
      <c r="AW274" s="43" t="s">
        <v>15959</v>
      </c>
      <c r="AX274" s="29" t="s">
        <v>15960</v>
      </c>
      <c r="AY274" s="29" t="s">
        <v>15961</v>
      </c>
      <c r="AZ274" s="29" t="s">
        <v>15962</v>
      </c>
      <c r="BA274" s="29" t="s">
        <v>15963</v>
      </c>
      <c r="BB274" s="29" t="s">
        <v>15964</v>
      </c>
      <c r="BC274" s="29" t="s">
        <v>15965</v>
      </c>
      <c r="BD274" s="29" t="s">
        <v>15966</v>
      </c>
      <c r="BE274" s="29" t="s">
        <v>15967</v>
      </c>
      <c r="BF274" s="29" t="s">
        <v>15968</v>
      </c>
      <c r="BG274" s="29" t="s">
        <v>15969</v>
      </c>
      <c r="BH274" s="29" t="s">
        <v>15970</v>
      </c>
      <c r="BI274" s="29" t="s">
        <v>15971</v>
      </c>
      <c r="BJ274" s="29" t="s">
        <v>15972</v>
      </c>
      <c r="BK274" s="29" t="s">
        <v>15973</v>
      </c>
      <c r="BL274" s="29" t="s">
        <v>15974</v>
      </c>
      <c r="BM274" s="29" t="s">
        <v>15975</v>
      </c>
      <c r="BN274" s="29" t="s">
        <v>15976</v>
      </c>
      <c r="BO274" s="29" t="s">
        <v>15977</v>
      </c>
      <c r="BP274" s="29" t="s">
        <v>15978</v>
      </c>
      <c r="BQ274" s="29" t="s">
        <v>15979</v>
      </c>
      <c r="BR274" s="29" t="s">
        <v>15980</v>
      </c>
      <c r="BS274" s="29" t="s">
        <v>15981</v>
      </c>
      <c r="BT274" s="29" t="s">
        <v>15982</v>
      </c>
      <c r="BU274" s="29" t="s">
        <v>15983</v>
      </c>
      <c r="BV274" s="29" t="s">
        <v>15984</v>
      </c>
      <c r="BW274" s="29" t="s">
        <v>15985</v>
      </c>
      <c r="BX274" s="94" t="s">
        <v>8434</v>
      </c>
      <c r="BY274" s="95" t="s">
        <v>15986</v>
      </c>
      <c r="BZ274" s="29" t="str">
        <f>IFERROR(__xludf.DUMMYFUNCTION("TEXTJOIN("", "", TRUE,
  IF(AND(AL274&gt;=9, AN274&gt;=8, AP274&gt;=7, AT274&gt;=8), ""Gold Standard"", """"),
  IF(OR(
      AV274&gt;=7.5,
      AND(AL274&gt;=7, AN274&gt;=7, AP274&gt;=6, AT274&gt;=8)
    ), ""BIFL Approved"", """"),
  IF(AN274&gt;=8.5, ""Repair Friendly"", """"),
 "&amp;" IF(OR(AP274=10, REGEXMATCH(AU274, ""Lifetime Guarantee"")), ""Lifetime Warranty"", """"),
  IF(AT274&gt;=8.5, ""Crowd Favorite"", """"),
  IF(AR274&gt;=8, ""Eco Hero"", """"),
  IF(AND(AV274&gt;=10, AL274&gt;=8, AT274&gt;=8), ""Legacy Product"", """")
)"),"BIFL Approved, Crowd Favorite")</f>
        <v>BIFL Approved, Crowd Favorite</v>
      </c>
      <c r="CA274" s="29" t="s">
        <v>614</v>
      </c>
      <c r="CB274" s="29" t="s">
        <v>7850</v>
      </c>
      <c r="CC274" s="44" t="s">
        <v>15987</v>
      </c>
      <c r="CD274" s="29" t="s">
        <v>15988</v>
      </c>
      <c r="CE274" s="30">
        <v>47.0</v>
      </c>
      <c r="CF274" s="29" t="s">
        <v>15989</v>
      </c>
      <c r="CG274" s="31" t="s">
        <v>15990</v>
      </c>
      <c r="CH274" s="28"/>
      <c r="CI274" s="28"/>
      <c r="CJ274" s="28"/>
      <c r="CK274" s="28"/>
    </row>
    <row r="275" ht="27.0" customHeight="1">
      <c r="A275" s="90" t="s">
        <v>15991</v>
      </c>
      <c r="B275" s="91" t="s">
        <v>15992</v>
      </c>
      <c r="C275" s="92" t="s">
        <v>15993</v>
      </c>
      <c r="D275" s="74" t="s">
        <v>15994</v>
      </c>
      <c r="E275" s="21" t="s">
        <v>15995</v>
      </c>
      <c r="F275" s="22" t="s">
        <v>90</v>
      </c>
      <c r="G275" s="22" t="s">
        <v>10474</v>
      </c>
      <c r="H275" s="22" t="s">
        <v>92</v>
      </c>
      <c r="I275" s="28"/>
      <c r="J275" s="23"/>
      <c r="K275" s="20" t="s">
        <v>15996</v>
      </c>
      <c r="L275" s="25" t="s">
        <v>15997</v>
      </c>
      <c r="M275" s="25" t="s">
        <v>15998</v>
      </c>
      <c r="N275" s="25" t="s">
        <v>15999</v>
      </c>
      <c r="O275" s="28"/>
      <c r="P275" s="25" t="s">
        <v>16000</v>
      </c>
      <c r="Q275" s="25" t="s">
        <v>16001</v>
      </c>
      <c r="R275" s="25" t="s">
        <v>16002</v>
      </c>
      <c r="S275" s="29" t="s">
        <v>16003</v>
      </c>
      <c r="T275" s="41">
        <v>83.29</v>
      </c>
      <c r="U275" s="42">
        <v>89.95</v>
      </c>
      <c r="V275" s="29">
        <v>4.5</v>
      </c>
      <c r="W275" s="30">
        <v>3459.0</v>
      </c>
      <c r="X275" s="28"/>
      <c r="Y275" s="29" t="s">
        <v>6677</v>
      </c>
      <c r="Z275" s="30" t="b">
        <v>0</v>
      </c>
      <c r="AA275" s="29" t="s">
        <v>5200</v>
      </c>
      <c r="AB275" s="29" t="s">
        <v>16004</v>
      </c>
      <c r="AC275" s="28"/>
      <c r="AD275" s="28"/>
      <c r="AE275" s="29" t="s">
        <v>16005</v>
      </c>
      <c r="AF275" s="28"/>
      <c r="AG275" s="29" t="s">
        <v>16006</v>
      </c>
      <c r="AH275" s="29" t="s">
        <v>16007</v>
      </c>
      <c r="AI275" s="29" t="s">
        <v>16008</v>
      </c>
      <c r="AJ275" s="29" t="s">
        <v>16009</v>
      </c>
      <c r="AK275" s="31" t="s">
        <v>16010</v>
      </c>
      <c r="AL275" s="32">
        <v>8.5</v>
      </c>
      <c r="AM275" s="29" t="s">
        <v>16011</v>
      </c>
      <c r="AN275" s="32">
        <v>8.5</v>
      </c>
      <c r="AO275" s="29" t="s">
        <v>16012</v>
      </c>
      <c r="AP275" s="51">
        <v>7.0</v>
      </c>
      <c r="AQ275" s="29" t="s">
        <v>16013</v>
      </c>
      <c r="AR275" s="51">
        <v>7.5</v>
      </c>
      <c r="AS275" s="29" t="s">
        <v>16014</v>
      </c>
      <c r="AT275" s="51">
        <v>9.0</v>
      </c>
      <c r="AU275" s="29" t="s">
        <v>16015</v>
      </c>
      <c r="AV275" s="34">
        <f t="shared" si="1"/>
        <v>8.5</v>
      </c>
      <c r="AW275" s="43" t="s">
        <v>16016</v>
      </c>
      <c r="AX275" s="29" t="s">
        <v>16017</v>
      </c>
      <c r="AY275" s="29" t="s">
        <v>16018</v>
      </c>
      <c r="AZ275" s="29" t="s">
        <v>16019</v>
      </c>
      <c r="BA275" s="29" t="s">
        <v>16020</v>
      </c>
      <c r="BB275" s="29" t="s">
        <v>16021</v>
      </c>
      <c r="BC275" s="29" t="s">
        <v>16022</v>
      </c>
      <c r="BD275" s="29" t="s">
        <v>16023</v>
      </c>
      <c r="BE275" s="29" t="s">
        <v>16024</v>
      </c>
      <c r="BF275" s="29" t="s">
        <v>16025</v>
      </c>
      <c r="BG275" s="29" t="s">
        <v>16026</v>
      </c>
      <c r="BH275" s="29" t="s">
        <v>16027</v>
      </c>
      <c r="BI275" s="29" t="s">
        <v>16028</v>
      </c>
      <c r="BJ275" s="29" t="s">
        <v>16029</v>
      </c>
      <c r="BK275" s="29" t="s">
        <v>16030</v>
      </c>
      <c r="BL275" s="29" t="s">
        <v>16031</v>
      </c>
      <c r="BM275" s="29" t="s">
        <v>16032</v>
      </c>
      <c r="BN275" s="29" t="s">
        <v>16033</v>
      </c>
      <c r="BO275" s="29" t="s">
        <v>16034</v>
      </c>
      <c r="BP275" s="29" t="s">
        <v>16035</v>
      </c>
      <c r="BQ275" s="29" t="s">
        <v>199</v>
      </c>
      <c r="BR275" s="29" t="s">
        <v>16036</v>
      </c>
      <c r="BS275" s="29" t="s">
        <v>5177</v>
      </c>
      <c r="BT275" s="29" t="s">
        <v>16037</v>
      </c>
      <c r="BU275" s="29" t="s">
        <v>16038</v>
      </c>
      <c r="BV275" s="29" t="s">
        <v>16039</v>
      </c>
      <c r="BW275" s="29" t="s">
        <v>16040</v>
      </c>
      <c r="BX275" s="94" t="s">
        <v>331</v>
      </c>
      <c r="BY275" s="95" t="s">
        <v>16041</v>
      </c>
      <c r="BZ275" s="29" t="str">
        <f>IFERROR(__xludf.DUMMYFUNCTION("TEXTJOIN("", "", TRUE,
  IF(AND(AL275&gt;=9, AN275&gt;=8, AP275&gt;=7, AT275&gt;=8), ""Gold Standard"", """"),
  IF(OR(
      AV275&gt;=7.5,
      AND(AL275&gt;=7, AN275&gt;=7, AP275&gt;=6, AT275&gt;=8)
    ), ""BIFL Approved"", """"),
  IF(AN275&gt;=8.5, ""Repair Friendly"", """"),
 "&amp;" IF(OR(AP275=10, REGEXMATCH(AU275, ""Lifetime Guarantee"")), ""Lifetime Warranty"", """"),
  IF(AT275&gt;=8.5, ""Crowd Favorite"", """"),
  IF(AR275&gt;=8, ""Eco Hero"", """"),
  IF(AND(AV275&gt;=10, AL275&gt;=8, AT275&gt;=8), ""Legacy Product"", """")
)"),"BIFL Approved, Repair Friendly, Crowd Favorite")</f>
        <v>BIFL Approved, Repair Friendly, Crowd Favorite</v>
      </c>
      <c r="CA275" s="29" t="s">
        <v>209</v>
      </c>
      <c r="CB275" s="29" t="s">
        <v>498</v>
      </c>
      <c r="CC275" s="44" t="s">
        <v>16042</v>
      </c>
      <c r="CD275" s="29" t="s">
        <v>16043</v>
      </c>
      <c r="CE275" s="30">
        <v>3459.0</v>
      </c>
      <c r="CF275" s="29" t="s">
        <v>16044</v>
      </c>
      <c r="CG275" s="31" t="s">
        <v>16045</v>
      </c>
      <c r="CH275" s="28"/>
      <c r="CI275" s="28"/>
      <c r="CJ275" s="28"/>
      <c r="CK275" s="28"/>
    </row>
    <row r="276" ht="27.0" customHeight="1">
      <c r="A276" s="90" t="s">
        <v>16046</v>
      </c>
      <c r="B276" s="91" t="s">
        <v>16047</v>
      </c>
      <c r="C276" s="92" t="s">
        <v>16048</v>
      </c>
      <c r="D276" s="74" t="s">
        <v>16049</v>
      </c>
      <c r="E276" s="21" t="s">
        <v>16050</v>
      </c>
      <c r="F276" s="22" t="s">
        <v>90</v>
      </c>
      <c r="G276" s="22" t="s">
        <v>10474</v>
      </c>
      <c r="H276" s="22" t="s">
        <v>92</v>
      </c>
      <c r="I276" s="28"/>
      <c r="J276" s="23"/>
      <c r="K276" s="20" t="s">
        <v>16051</v>
      </c>
      <c r="L276" s="25" t="s">
        <v>16052</v>
      </c>
      <c r="M276" s="25" t="s">
        <v>16053</v>
      </c>
      <c r="N276" s="25" t="s">
        <v>16054</v>
      </c>
      <c r="O276" s="28"/>
      <c r="P276" s="25" t="s">
        <v>16055</v>
      </c>
      <c r="Q276" s="25" t="s">
        <v>16056</v>
      </c>
      <c r="R276" s="25" t="s">
        <v>16057</v>
      </c>
      <c r="S276" s="29" t="s">
        <v>16058</v>
      </c>
      <c r="T276" s="41">
        <v>279.99</v>
      </c>
      <c r="U276" s="28"/>
      <c r="V276" s="29">
        <v>4.0</v>
      </c>
      <c r="W276" s="30">
        <v>1917.0</v>
      </c>
      <c r="X276" s="28"/>
      <c r="Y276" s="29" t="s">
        <v>165</v>
      </c>
      <c r="Z276" s="30" t="b">
        <v>0</v>
      </c>
      <c r="AA276" s="29" t="s">
        <v>16059</v>
      </c>
      <c r="AB276" s="29" t="s">
        <v>16060</v>
      </c>
      <c r="AC276" s="29" t="s">
        <v>16061</v>
      </c>
      <c r="AD276" s="28"/>
      <c r="AE276" s="29" t="s">
        <v>16062</v>
      </c>
      <c r="AF276" s="28"/>
      <c r="AG276" s="29" t="s">
        <v>16063</v>
      </c>
      <c r="AH276" s="29" t="s">
        <v>16064</v>
      </c>
      <c r="AI276" s="29" t="s">
        <v>16065</v>
      </c>
      <c r="AJ276" s="29" t="s">
        <v>16066</v>
      </c>
      <c r="AK276" s="31" t="s">
        <v>16067</v>
      </c>
      <c r="AL276" s="32">
        <v>5.5</v>
      </c>
      <c r="AM276" s="29" t="s">
        <v>16068</v>
      </c>
      <c r="AN276" s="32">
        <v>6.5</v>
      </c>
      <c r="AO276" s="29" t="s">
        <v>16069</v>
      </c>
      <c r="AP276" s="51">
        <v>5.5</v>
      </c>
      <c r="AQ276" s="29" t="s">
        <v>16070</v>
      </c>
      <c r="AR276" s="51">
        <v>5.5</v>
      </c>
      <c r="AS276" s="29" t="s">
        <v>16071</v>
      </c>
      <c r="AT276" s="51">
        <v>6.5</v>
      </c>
      <c r="AU276" s="29" t="s">
        <v>16072</v>
      </c>
      <c r="AV276" s="34">
        <f t="shared" si="1"/>
        <v>6</v>
      </c>
      <c r="AW276" s="43" t="s">
        <v>16073</v>
      </c>
      <c r="AX276" s="29" t="s">
        <v>16074</v>
      </c>
      <c r="AY276" s="29" t="s">
        <v>16075</v>
      </c>
      <c r="AZ276" s="29" t="s">
        <v>16076</v>
      </c>
      <c r="BA276" s="29" t="s">
        <v>16077</v>
      </c>
      <c r="BB276" s="29" t="s">
        <v>16078</v>
      </c>
      <c r="BC276" s="29" t="s">
        <v>16079</v>
      </c>
      <c r="BD276" s="29" t="s">
        <v>16080</v>
      </c>
      <c r="BE276" s="29" t="s">
        <v>16081</v>
      </c>
      <c r="BF276" s="29" t="s">
        <v>16082</v>
      </c>
      <c r="BG276" s="29" t="s">
        <v>16083</v>
      </c>
      <c r="BH276" s="29" t="s">
        <v>16084</v>
      </c>
      <c r="BI276" s="29" t="s">
        <v>16085</v>
      </c>
      <c r="BJ276" s="29" t="s">
        <v>16086</v>
      </c>
      <c r="BK276" s="29" t="s">
        <v>16087</v>
      </c>
      <c r="BL276" s="29" t="s">
        <v>16088</v>
      </c>
      <c r="BM276" s="29" t="s">
        <v>16089</v>
      </c>
      <c r="BN276" s="29" t="s">
        <v>16090</v>
      </c>
      <c r="BO276" s="29" t="s">
        <v>16091</v>
      </c>
      <c r="BP276" s="29" t="s">
        <v>16092</v>
      </c>
      <c r="BQ276" s="29" t="s">
        <v>16093</v>
      </c>
      <c r="BR276" s="29" t="s">
        <v>16094</v>
      </c>
      <c r="BS276" s="29" t="s">
        <v>16095</v>
      </c>
      <c r="BT276" s="29" t="s">
        <v>16096</v>
      </c>
      <c r="BU276" s="29" t="s">
        <v>16097</v>
      </c>
      <c r="BV276" s="29" t="s">
        <v>16098</v>
      </c>
      <c r="BW276" s="29" t="s">
        <v>16099</v>
      </c>
      <c r="BX276" s="94" t="s">
        <v>2167</v>
      </c>
      <c r="BY276" s="95" t="s">
        <v>16100</v>
      </c>
      <c r="BZ276" s="29" t="str">
        <f>IFERROR(__xludf.DUMMYFUNCTION("TEXTJOIN("", "", TRUE,
  IF(AND(AL276&gt;=9, AN276&gt;=8, AP276&gt;=7, AT276&gt;=8), ""Gold Standard"", """"),
  IF(OR(
      AV276&gt;=7.5,
      AND(AL276&gt;=7, AN276&gt;=7, AP276&gt;=6, AT276&gt;=8)
    ), ""BIFL Approved"", """"),
  IF(AN276&gt;=8.5, ""Repair Friendly"", """"),
 "&amp;" IF(OR(AP276=10, REGEXMATCH(AU276, ""Lifetime Guarantee"")), ""Lifetime Warranty"", """"),
  IF(AT276&gt;=8.5, ""Crowd Favorite"", """"),
  IF(AR276&gt;=8, ""Eco Hero"", """"),
  IF(AND(AV276&gt;=10, AL276&gt;=8, AT276&gt;=8), ""Legacy Product"", """")
)"),"")</f>
        <v/>
      </c>
      <c r="CA276" s="29" t="s">
        <v>209</v>
      </c>
      <c r="CB276" s="29" t="s">
        <v>2290</v>
      </c>
      <c r="CC276" s="44" t="s">
        <v>16101</v>
      </c>
      <c r="CD276" s="29" t="s">
        <v>16102</v>
      </c>
      <c r="CE276" s="30">
        <v>1917.0</v>
      </c>
      <c r="CF276" s="29" t="s">
        <v>16103</v>
      </c>
      <c r="CG276" s="31" t="s">
        <v>16104</v>
      </c>
      <c r="CH276" s="28"/>
      <c r="CI276" s="28"/>
      <c r="CJ276" s="28"/>
      <c r="CK276" s="28"/>
    </row>
    <row r="277" ht="27.0" customHeight="1">
      <c r="A277" s="90" t="s">
        <v>16105</v>
      </c>
      <c r="B277" s="91" t="s">
        <v>16106</v>
      </c>
      <c r="C277" s="92" t="s">
        <v>16107</v>
      </c>
      <c r="D277" s="74" t="s">
        <v>16108</v>
      </c>
      <c r="E277" s="21" t="s">
        <v>16109</v>
      </c>
      <c r="F277" s="22" t="s">
        <v>90</v>
      </c>
      <c r="G277" s="22" t="s">
        <v>10474</v>
      </c>
      <c r="H277" s="22" t="s">
        <v>92</v>
      </c>
      <c r="I277" s="28"/>
      <c r="J277" s="23"/>
      <c r="K277" s="20" t="s">
        <v>16110</v>
      </c>
      <c r="L277" s="25" t="s">
        <v>16111</v>
      </c>
      <c r="M277" s="25" t="s">
        <v>16112</v>
      </c>
      <c r="N277" s="25" t="s">
        <v>16113</v>
      </c>
      <c r="O277" s="28"/>
      <c r="P277" s="25" t="s">
        <v>16114</v>
      </c>
      <c r="Q277" s="25" t="s">
        <v>16115</v>
      </c>
      <c r="R277" s="25" t="s">
        <v>16116</v>
      </c>
      <c r="S277" s="29" t="s">
        <v>16117</v>
      </c>
      <c r="T277" s="41">
        <v>149.99</v>
      </c>
      <c r="U277" s="42">
        <v>359.99</v>
      </c>
      <c r="V277" s="29">
        <v>4.5</v>
      </c>
      <c r="W277" s="30">
        <v>368.0</v>
      </c>
      <c r="X277" s="29" t="s">
        <v>991</v>
      </c>
      <c r="Y277" s="29" t="s">
        <v>165</v>
      </c>
      <c r="Z277" s="30" t="b">
        <v>0</v>
      </c>
      <c r="AA277" s="29" t="s">
        <v>16118</v>
      </c>
      <c r="AB277" s="29" t="s">
        <v>16119</v>
      </c>
      <c r="AC277" s="29" t="s">
        <v>16119</v>
      </c>
      <c r="AD277" s="28"/>
      <c r="AE277" s="28"/>
      <c r="AF277" s="28"/>
      <c r="AG277" s="29" t="s">
        <v>16119</v>
      </c>
      <c r="AH277" s="28"/>
      <c r="AI277" s="28"/>
      <c r="AJ277" s="28"/>
      <c r="AK277" s="55"/>
      <c r="AL277" s="32">
        <v>5.5</v>
      </c>
      <c r="AM277" s="29" t="s">
        <v>16120</v>
      </c>
      <c r="AN277" s="32">
        <v>3.5</v>
      </c>
      <c r="AO277" s="29" t="s">
        <v>16121</v>
      </c>
      <c r="AP277" s="51">
        <v>6.5</v>
      </c>
      <c r="AQ277" s="29" t="s">
        <v>16122</v>
      </c>
      <c r="AR277" s="51">
        <v>5.0</v>
      </c>
      <c r="AS277" s="29" t="s">
        <v>16123</v>
      </c>
      <c r="AT277" s="51">
        <v>4.0</v>
      </c>
      <c r="AU277" s="29" t="s">
        <v>16124</v>
      </c>
      <c r="AV277" s="34">
        <f t="shared" si="1"/>
        <v>5</v>
      </c>
      <c r="AW277" s="43" t="s">
        <v>16125</v>
      </c>
      <c r="AX277" s="29" t="s">
        <v>16126</v>
      </c>
      <c r="AY277" s="29" t="s">
        <v>16127</v>
      </c>
      <c r="AZ277" s="29" t="s">
        <v>16128</v>
      </c>
      <c r="BA277" s="29" t="s">
        <v>16129</v>
      </c>
      <c r="BB277" s="29" t="s">
        <v>16130</v>
      </c>
      <c r="BC277" s="29" t="s">
        <v>16131</v>
      </c>
      <c r="BD277" s="29" t="s">
        <v>16132</v>
      </c>
      <c r="BE277" s="29" t="s">
        <v>16133</v>
      </c>
      <c r="BF277" s="29" t="s">
        <v>16134</v>
      </c>
      <c r="BG277" s="29" t="s">
        <v>16135</v>
      </c>
      <c r="BH277" s="29" t="s">
        <v>16136</v>
      </c>
      <c r="BI277" s="29" t="s">
        <v>16137</v>
      </c>
      <c r="BJ277" s="29" t="s">
        <v>16138</v>
      </c>
      <c r="BK277" s="29" t="s">
        <v>16139</v>
      </c>
      <c r="BL277" s="29" t="s">
        <v>16140</v>
      </c>
      <c r="BM277" s="29" t="s">
        <v>16141</v>
      </c>
      <c r="BN277" s="29" t="s">
        <v>16142</v>
      </c>
      <c r="BO277" s="29" t="s">
        <v>16143</v>
      </c>
      <c r="BP277" s="29" t="s">
        <v>16144</v>
      </c>
      <c r="BQ277" s="29" t="s">
        <v>16145</v>
      </c>
      <c r="BR277" s="29" t="s">
        <v>16146</v>
      </c>
      <c r="BS277" s="29" t="s">
        <v>16147</v>
      </c>
      <c r="BT277" s="29" t="s">
        <v>16148</v>
      </c>
      <c r="BU277" s="29" t="s">
        <v>16149</v>
      </c>
      <c r="BV277" s="29" t="s">
        <v>16150</v>
      </c>
      <c r="BW277" s="29" t="s">
        <v>16151</v>
      </c>
      <c r="BX277" s="94" t="s">
        <v>207</v>
      </c>
      <c r="BY277" s="95" t="s">
        <v>16152</v>
      </c>
      <c r="BZ277" s="29" t="str">
        <f>IFERROR(__xludf.DUMMYFUNCTION("TEXTJOIN("", "", TRUE,
  IF(AND(AL277&gt;=9, AN277&gt;=8, AP277&gt;=7, AT277&gt;=8), ""Gold Standard"", """"),
  IF(OR(
      AV277&gt;=7.5,
      AND(AL277&gt;=7, AN277&gt;=7, AP277&gt;=6, AT277&gt;=8)
    ), ""BIFL Approved"", """"),
  IF(AN277&gt;=8.5, ""Repair Friendly"", """"),
 "&amp;" IF(OR(AP277=10, REGEXMATCH(AU277, ""Lifetime Guarantee"")), ""Lifetime Warranty"", """"),
  IF(AT277&gt;=8.5, ""Crowd Favorite"", """"),
  IF(AR277&gt;=8, ""Eco Hero"", """"),
  IF(AND(AV277&gt;=10, AL277&gt;=8, AT277&gt;=8), ""Legacy Product"", """")
)"),"")</f>
        <v/>
      </c>
      <c r="CA277" s="29" t="s">
        <v>911</v>
      </c>
      <c r="CB277" s="29" t="s">
        <v>1809</v>
      </c>
      <c r="CC277" s="44" t="s">
        <v>16153</v>
      </c>
      <c r="CD277" s="29" t="s">
        <v>16154</v>
      </c>
      <c r="CE277" s="30">
        <v>368.0</v>
      </c>
      <c r="CF277" s="29" t="s">
        <v>16155</v>
      </c>
      <c r="CG277" s="31" t="s">
        <v>16156</v>
      </c>
      <c r="CH277" s="28"/>
      <c r="CI277" s="28"/>
      <c r="CJ277" s="28"/>
      <c r="CK277" s="28"/>
    </row>
    <row r="278" ht="27.0" customHeight="1">
      <c r="A278" s="90" t="s">
        <v>16157</v>
      </c>
      <c r="B278" s="91" t="s">
        <v>16158</v>
      </c>
      <c r="C278" s="92" t="s">
        <v>16159</v>
      </c>
      <c r="D278" s="74" t="s">
        <v>16160</v>
      </c>
      <c r="E278" s="21" t="s">
        <v>16161</v>
      </c>
      <c r="F278" s="22" t="s">
        <v>90</v>
      </c>
      <c r="G278" s="22" t="s">
        <v>10474</v>
      </c>
      <c r="H278" s="22" t="s">
        <v>92</v>
      </c>
      <c r="I278" s="28"/>
      <c r="J278" s="23"/>
      <c r="K278" s="20" t="s">
        <v>16162</v>
      </c>
      <c r="L278" s="25" t="s">
        <v>16163</v>
      </c>
      <c r="M278" s="25" t="s">
        <v>16164</v>
      </c>
      <c r="N278" s="25" t="s">
        <v>16165</v>
      </c>
      <c r="O278" s="28"/>
      <c r="P278" s="25" t="s">
        <v>16166</v>
      </c>
      <c r="Q278" s="25" t="s">
        <v>16167</v>
      </c>
      <c r="R278" s="25" t="s">
        <v>16168</v>
      </c>
      <c r="S278" s="29" t="s">
        <v>16169</v>
      </c>
      <c r="T278" s="41">
        <v>99.95</v>
      </c>
      <c r="U278" s="42">
        <v>33.9</v>
      </c>
      <c r="V278" s="29">
        <v>4.7</v>
      </c>
      <c r="W278" s="30">
        <v>450.0</v>
      </c>
      <c r="X278" s="29" t="s">
        <v>991</v>
      </c>
      <c r="Y278" s="29" t="s">
        <v>165</v>
      </c>
      <c r="Z278" s="30" t="b">
        <v>0</v>
      </c>
      <c r="AA278" s="29" t="s">
        <v>16170</v>
      </c>
      <c r="AB278" s="29" t="s">
        <v>16171</v>
      </c>
      <c r="AC278" s="28"/>
      <c r="AD278" s="29" t="s">
        <v>3542</v>
      </c>
      <c r="AE278" s="29" t="s">
        <v>16172</v>
      </c>
      <c r="AF278" s="28"/>
      <c r="AG278" s="29" t="s">
        <v>16173</v>
      </c>
      <c r="AH278" s="29" t="s">
        <v>16174</v>
      </c>
      <c r="AI278" s="29" t="s">
        <v>16175</v>
      </c>
      <c r="AJ278" s="29" t="s">
        <v>16176</v>
      </c>
      <c r="AK278" s="31" t="s">
        <v>16177</v>
      </c>
      <c r="AL278" s="32">
        <v>6.5</v>
      </c>
      <c r="AM278" s="29" t="s">
        <v>16178</v>
      </c>
      <c r="AN278" s="32">
        <v>5.5</v>
      </c>
      <c r="AO278" s="29" t="s">
        <v>16179</v>
      </c>
      <c r="AP278" s="51">
        <v>7.0</v>
      </c>
      <c r="AQ278" s="29" t="s">
        <v>16180</v>
      </c>
      <c r="AR278" s="51">
        <v>5.0</v>
      </c>
      <c r="AS278" s="29" t="s">
        <v>16181</v>
      </c>
      <c r="AT278" s="51">
        <v>7.0</v>
      </c>
      <c r="AU278" s="29" t="s">
        <v>16182</v>
      </c>
      <c r="AV278" s="34">
        <f t="shared" si="1"/>
        <v>6.5</v>
      </c>
      <c r="AW278" s="43" t="s">
        <v>16183</v>
      </c>
      <c r="AX278" s="29" t="s">
        <v>16184</v>
      </c>
      <c r="AY278" s="29" t="s">
        <v>16185</v>
      </c>
      <c r="AZ278" s="29" t="s">
        <v>16186</v>
      </c>
      <c r="BA278" s="29" t="s">
        <v>16187</v>
      </c>
      <c r="BB278" s="29" t="s">
        <v>16188</v>
      </c>
      <c r="BC278" s="29" t="s">
        <v>16189</v>
      </c>
      <c r="BD278" s="29" t="s">
        <v>16190</v>
      </c>
      <c r="BE278" s="29" t="s">
        <v>16191</v>
      </c>
      <c r="BF278" s="29" t="s">
        <v>16192</v>
      </c>
      <c r="BG278" s="29" t="s">
        <v>16193</v>
      </c>
      <c r="BH278" s="29" t="s">
        <v>16194</v>
      </c>
      <c r="BI278" s="29" t="s">
        <v>16195</v>
      </c>
      <c r="BJ278" s="29" t="s">
        <v>16196</v>
      </c>
      <c r="BK278" s="29" t="s">
        <v>16197</v>
      </c>
      <c r="BL278" s="29" t="s">
        <v>16198</v>
      </c>
      <c r="BM278" s="29" t="s">
        <v>16199</v>
      </c>
      <c r="BN278" s="29" t="s">
        <v>16200</v>
      </c>
      <c r="BO278" s="29" t="s">
        <v>16201</v>
      </c>
      <c r="BP278" s="29" t="s">
        <v>16202</v>
      </c>
      <c r="BQ278" s="29" t="s">
        <v>16203</v>
      </c>
      <c r="BR278" s="29" t="s">
        <v>16204</v>
      </c>
      <c r="BS278" s="29" t="s">
        <v>16205</v>
      </c>
      <c r="BT278" s="29" t="s">
        <v>16206</v>
      </c>
      <c r="BU278" s="29" t="s">
        <v>16207</v>
      </c>
      <c r="BV278" s="29" t="s">
        <v>16208</v>
      </c>
      <c r="BW278" s="29" t="s">
        <v>16209</v>
      </c>
      <c r="BX278" s="94" t="s">
        <v>331</v>
      </c>
      <c r="BY278" s="95" t="s">
        <v>16210</v>
      </c>
      <c r="BZ278" s="29" t="str">
        <f>IFERROR(__xludf.DUMMYFUNCTION("TEXTJOIN("", "", TRUE,
  IF(AND(AL278&gt;=9, AN278&gt;=8, AP278&gt;=7, AT278&gt;=8), ""Gold Standard"", """"),
  IF(OR(
      AV278&gt;=7.5,
      AND(AL278&gt;=7, AN278&gt;=7, AP278&gt;=6, AT278&gt;=8)
    ), ""BIFL Approved"", """"),
  IF(AN278&gt;=8.5, ""Repair Friendly"", """"),
 "&amp;" IF(OR(AP278=10, REGEXMATCH(AU278, ""Lifetime Guarantee"")), ""Lifetime Warranty"", """"),
  IF(AT278&gt;=8.5, ""Crowd Favorite"", """"),
  IF(AR278&gt;=8, ""Eco Hero"", """"),
  IF(AND(AV278&gt;=10, AL278&gt;=8, AT278&gt;=8), ""Legacy Product"", """")
)"),"")</f>
        <v/>
      </c>
      <c r="CA278" s="29" t="s">
        <v>614</v>
      </c>
      <c r="CB278" s="29" t="s">
        <v>16211</v>
      </c>
      <c r="CC278" s="44" t="s">
        <v>16212</v>
      </c>
      <c r="CD278" s="29" t="s">
        <v>16213</v>
      </c>
      <c r="CE278" s="30">
        <v>450.0</v>
      </c>
      <c r="CF278" s="29" t="s">
        <v>16214</v>
      </c>
      <c r="CG278" s="31" t="s">
        <v>16215</v>
      </c>
      <c r="CH278" s="28"/>
      <c r="CI278" s="28"/>
      <c r="CJ278" s="28"/>
      <c r="CK278" s="28"/>
    </row>
    <row r="279" ht="27.0" customHeight="1">
      <c r="A279" s="90" t="s">
        <v>16216</v>
      </c>
      <c r="B279" s="91" t="s">
        <v>16217</v>
      </c>
      <c r="C279" s="92" t="s">
        <v>16218</v>
      </c>
      <c r="D279" s="74" t="s">
        <v>16219</v>
      </c>
      <c r="E279" s="21" t="s">
        <v>16220</v>
      </c>
      <c r="F279" s="22" t="s">
        <v>90</v>
      </c>
      <c r="G279" s="22" t="s">
        <v>10474</v>
      </c>
      <c r="H279" s="22" t="s">
        <v>92</v>
      </c>
      <c r="I279" s="28"/>
      <c r="J279" s="23"/>
      <c r="K279" s="20" t="s">
        <v>16221</v>
      </c>
      <c r="L279" s="25" t="s">
        <v>16222</v>
      </c>
      <c r="M279" s="25" t="s">
        <v>16223</v>
      </c>
      <c r="N279" s="25" t="s">
        <v>16224</v>
      </c>
      <c r="O279" s="28"/>
      <c r="P279" s="25" t="s">
        <v>16225</v>
      </c>
      <c r="Q279" s="25" t="s">
        <v>16226</v>
      </c>
      <c r="R279" s="25" t="s">
        <v>16227</v>
      </c>
      <c r="S279" s="29" t="s">
        <v>16228</v>
      </c>
      <c r="T279" s="41">
        <v>84.99</v>
      </c>
      <c r="U279" s="42">
        <v>28.99</v>
      </c>
      <c r="V279" s="29">
        <v>4.5</v>
      </c>
      <c r="W279" s="30">
        <v>176.0</v>
      </c>
      <c r="X279" s="29" t="s">
        <v>1406</v>
      </c>
      <c r="Y279" s="29" t="s">
        <v>165</v>
      </c>
      <c r="Z279" s="30" t="b">
        <v>0</v>
      </c>
      <c r="AA279" s="29" t="s">
        <v>16229</v>
      </c>
      <c r="AB279" s="29" t="s">
        <v>16230</v>
      </c>
      <c r="AC279" s="28"/>
      <c r="AD279" s="28"/>
      <c r="AE279" s="29" t="s">
        <v>16231</v>
      </c>
      <c r="AF279" s="28"/>
      <c r="AG279" s="29" t="s">
        <v>16232</v>
      </c>
      <c r="AH279" s="29" t="s">
        <v>16233</v>
      </c>
      <c r="AI279" s="29" t="s">
        <v>16234</v>
      </c>
      <c r="AJ279" s="29" t="s">
        <v>16235</v>
      </c>
      <c r="AK279" s="31" t="s">
        <v>16236</v>
      </c>
      <c r="AL279" s="32">
        <v>6.5</v>
      </c>
      <c r="AM279" s="29" t="s">
        <v>16237</v>
      </c>
      <c r="AN279" s="32">
        <v>7.0</v>
      </c>
      <c r="AO279" s="29" t="s">
        <v>16238</v>
      </c>
      <c r="AP279" s="51">
        <v>6.0</v>
      </c>
      <c r="AQ279" s="29" t="s">
        <v>16239</v>
      </c>
      <c r="AR279" s="51">
        <v>6.5</v>
      </c>
      <c r="AS279" s="29" t="s">
        <v>16240</v>
      </c>
      <c r="AT279" s="51">
        <v>8.0</v>
      </c>
      <c r="AU279" s="29" t="s">
        <v>16241</v>
      </c>
      <c r="AV279" s="34">
        <f t="shared" si="1"/>
        <v>7</v>
      </c>
      <c r="AW279" s="43" t="s">
        <v>16242</v>
      </c>
      <c r="AX279" s="29" t="s">
        <v>16243</v>
      </c>
      <c r="AY279" s="29" t="s">
        <v>16244</v>
      </c>
      <c r="AZ279" s="29" t="s">
        <v>16245</v>
      </c>
      <c r="BA279" s="29" t="s">
        <v>16246</v>
      </c>
      <c r="BB279" s="29" t="s">
        <v>16247</v>
      </c>
      <c r="BC279" s="29" t="s">
        <v>16248</v>
      </c>
      <c r="BD279" s="29" t="s">
        <v>16249</v>
      </c>
      <c r="BE279" s="29" t="s">
        <v>16250</v>
      </c>
      <c r="BF279" s="29" t="s">
        <v>16251</v>
      </c>
      <c r="BG279" s="29" t="s">
        <v>16252</v>
      </c>
      <c r="BH279" s="29" t="s">
        <v>16253</v>
      </c>
      <c r="BI279" s="29" t="s">
        <v>16254</v>
      </c>
      <c r="BJ279" s="29" t="s">
        <v>16255</v>
      </c>
      <c r="BK279" s="29" t="s">
        <v>16256</v>
      </c>
      <c r="BL279" s="29" t="s">
        <v>16257</v>
      </c>
      <c r="BM279" s="29" t="s">
        <v>16258</v>
      </c>
      <c r="BN279" s="29" t="s">
        <v>16259</v>
      </c>
      <c r="BO279" s="29" t="s">
        <v>16260</v>
      </c>
      <c r="BP279" s="29" t="s">
        <v>16261</v>
      </c>
      <c r="BQ279" s="29" t="s">
        <v>16262</v>
      </c>
      <c r="BR279" s="29" t="s">
        <v>16263</v>
      </c>
      <c r="BS279" s="29" t="s">
        <v>16264</v>
      </c>
      <c r="BT279" s="29" t="s">
        <v>16265</v>
      </c>
      <c r="BU279" s="29" t="s">
        <v>16266</v>
      </c>
      <c r="BV279" s="29" t="s">
        <v>16267</v>
      </c>
      <c r="BW279" s="29" t="s">
        <v>16268</v>
      </c>
      <c r="BX279" s="94" t="s">
        <v>331</v>
      </c>
      <c r="BY279" s="95" t="s">
        <v>16269</v>
      </c>
      <c r="BZ279" s="29" t="str">
        <f>IFERROR(__xludf.DUMMYFUNCTION("TEXTJOIN("", "", TRUE,
  IF(AND(AL279&gt;=9, AN279&gt;=8, AP279&gt;=7, AT279&gt;=8), ""Gold Standard"", """"),
  IF(OR(
      AV279&gt;=7.5,
      AND(AL279&gt;=7, AN279&gt;=7, AP279&gt;=6, AT279&gt;=8)
    ), ""BIFL Approved"", """"),
  IF(AN279&gt;=8.5, ""Repair Friendly"", """"),
 "&amp;" IF(OR(AP279=10, REGEXMATCH(AU279, ""Lifetime Guarantee"")), ""Lifetime Warranty"", """"),
  IF(AT279&gt;=8.5, ""Crowd Favorite"", """"),
  IF(AR279&gt;=8, ""Eco Hero"", """"),
  IF(AND(AV279&gt;=10, AL279&gt;=8, AT279&gt;=8), ""Legacy Product"", """")
)"),"")</f>
        <v/>
      </c>
      <c r="CA279" s="29" t="s">
        <v>614</v>
      </c>
      <c r="CB279" s="29" t="s">
        <v>16211</v>
      </c>
      <c r="CC279" s="44" t="s">
        <v>16270</v>
      </c>
      <c r="CD279" s="29" t="s">
        <v>16271</v>
      </c>
      <c r="CE279" s="30">
        <v>176.0</v>
      </c>
      <c r="CF279" s="29" t="s">
        <v>16272</v>
      </c>
      <c r="CG279" s="31" t="s">
        <v>16273</v>
      </c>
      <c r="CH279" s="28"/>
      <c r="CI279" s="28"/>
      <c r="CJ279" s="28"/>
      <c r="CK279" s="28"/>
    </row>
    <row r="280" ht="27.0" customHeight="1">
      <c r="A280" s="90" t="s">
        <v>16274</v>
      </c>
      <c r="B280" s="91" t="s">
        <v>16275</v>
      </c>
      <c r="C280" s="92" t="s">
        <v>16276</v>
      </c>
      <c r="D280" s="74" t="s">
        <v>16277</v>
      </c>
      <c r="E280" s="21" t="s">
        <v>16278</v>
      </c>
      <c r="F280" s="22" t="s">
        <v>90</v>
      </c>
      <c r="G280" s="22" t="s">
        <v>10474</v>
      </c>
      <c r="H280" s="22" t="s">
        <v>92</v>
      </c>
      <c r="I280" s="28"/>
      <c r="J280" s="23"/>
      <c r="K280" s="20" t="s">
        <v>16279</v>
      </c>
      <c r="L280" s="25" t="s">
        <v>16280</v>
      </c>
      <c r="M280" s="25" t="s">
        <v>16281</v>
      </c>
      <c r="N280" s="25" t="s">
        <v>16282</v>
      </c>
      <c r="O280" s="28"/>
      <c r="P280" s="25" t="s">
        <v>16283</v>
      </c>
      <c r="Q280" s="25" t="s">
        <v>16284</v>
      </c>
      <c r="R280" s="25" t="s">
        <v>16285</v>
      </c>
      <c r="S280" s="29" t="s">
        <v>16286</v>
      </c>
      <c r="T280" s="22">
        <v>84.99</v>
      </c>
      <c r="U280" s="42">
        <v>99.0</v>
      </c>
      <c r="V280" s="29">
        <v>4.6</v>
      </c>
      <c r="W280" s="30">
        <v>840.0</v>
      </c>
      <c r="X280" s="28"/>
      <c r="Y280" s="28"/>
      <c r="Z280" s="30" t="b">
        <v>0</v>
      </c>
      <c r="AA280" s="29" t="s">
        <v>16287</v>
      </c>
      <c r="AB280" s="29" t="s">
        <v>16288</v>
      </c>
      <c r="AC280" s="28"/>
      <c r="AD280" s="28"/>
      <c r="AE280" s="29" t="s">
        <v>16289</v>
      </c>
      <c r="AF280" s="28"/>
      <c r="AG280" s="29" t="s">
        <v>16290</v>
      </c>
      <c r="AH280" s="29" t="s">
        <v>16291</v>
      </c>
      <c r="AI280" s="29" t="s">
        <v>16292</v>
      </c>
      <c r="AJ280" s="29" t="s">
        <v>16293</v>
      </c>
      <c r="AK280" s="31" t="s">
        <v>16294</v>
      </c>
      <c r="AL280" s="32">
        <v>7.5</v>
      </c>
      <c r="AM280" s="29" t="s">
        <v>16295</v>
      </c>
      <c r="AN280" s="32">
        <v>7.5</v>
      </c>
      <c r="AO280" s="29" t="s">
        <v>16296</v>
      </c>
      <c r="AP280" s="51">
        <v>7.5</v>
      </c>
      <c r="AQ280" s="29" t="s">
        <v>16297</v>
      </c>
      <c r="AR280" s="51">
        <v>5.0</v>
      </c>
      <c r="AS280" s="29" t="s">
        <v>16298</v>
      </c>
      <c r="AT280" s="51">
        <v>8.5</v>
      </c>
      <c r="AU280" s="29" t="s">
        <v>16299</v>
      </c>
      <c r="AV280" s="34">
        <f t="shared" si="1"/>
        <v>8</v>
      </c>
      <c r="AW280" s="43" t="s">
        <v>16300</v>
      </c>
      <c r="AX280" s="29" t="s">
        <v>16301</v>
      </c>
      <c r="AY280" s="29" t="s">
        <v>16302</v>
      </c>
      <c r="AZ280" s="29" t="s">
        <v>16303</v>
      </c>
      <c r="BA280" s="29" t="s">
        <v>16304</v>
      </c>
      <c r="BB280" s="29" t="s">
        <v>16305</v>
      </c>
      <c r="BC280" s="29" t="s">
        <v>16306</v>
      </c>
      <c r="BD280" s="29" t="s">
        <v>16307</v>
      </c>
      <c r="BE280" s="29" t="s">
        <v>16308</v>
      </c>
      <c r="BF280" s="29" t="s">
        <v>16309</v>
      </c>
      <c r="BG280" s="29" t="s">
        <v>16310</v>
      </c>
      <c r="BH280" s="29" t="s">
        <v>16311</v>
      </c>
      <c r="BI280" s="29" t="s">
        <v>16312</v>
      </c>
      <c r="BJ280" s="29" t="s">
        <v>16313</v>
      </c>
      <c r="BK280" s="29" t="s">
        <v>16314</v>
      </c>
      <c r="BL280" s="29" t="s">
        <v>16315</v>
      </c>
      <c r="BM280" s="29" t="s">
        <v>16316</v>
      </c>
      <c r="BN280" s="29" t="s">
        <v>16317</v>
      </c>
      <c r="BO280" s="29" t="s">
        <v>16318</v>
      </c>
      <c r="BP280" s="29" t="s">
        <v>16319</v>
      </c>
      <c r="BQ280" s="29" t="s">
        <v>16320</v>
      </c>
      <c r="BR280" s="29" t="s">
        <v>16321</v>
      </c>
      <c r="BS280" s="29" t="s">
        <v>16322</v>
      </c>
      <c r="BT280" s="29" t="s">
        <v>16323</v>
      </c>
      <c r="BU280" s="29" t="s">
        <v>16324</v>
      </c>
      <c r="BV280" s="29" t="s">
        <v>9254</v>
      </c>
      <c r="BW280" s="29" t="s">
        <v>16325</v>
      </c>
      <c r="BX280" s="94" t="s">
        <v>331</v>
      </c>
      <c r="BY280" s="95" t="s">
        <v>16326</v>
      </c>
      <c r="BZ280" s="29" t="str">
        <f>IFERROR(__xludf.DUMMYFUNCTION("TEXTJOIN("", "", TRUE,
  IF(AND(AL280&gt;=9, AN280&gt;=8, AP280&gt;=7, AT280&gt;=8), ""Gold Standard"", """"),
  IF(OR(
      AV280&gt;=7.5,
      AND(AL280&gt;=7, AN280&gt;=7, AP280&gt;=6, AT280&gt;=8)
    ), ""BIFL Approved"", """"),
  IF(AN280&gt;=8.5, ""Repair Friendly"", """"),
 "&amp;" IF(OR(AP280=10, REGEXMATCH(AU280, ""Lifetime Guarantee"")), ""Lifetime Warranty"", """"),
  IF(AT280&gt;=8.5, ""Crowd Favorite"", """"),
  IF(AR280&gt;=8, ""Eco Hero"", """"),
  IF(AND(AV280&gt;=10, AL280&gt;=8, AT280&gt;=8), ""Legacy Product"", """")
)"),"BIFL Approved, Crowd Favorite")</f>
        <v>BIFL Approved, Crowd Favorite</v>
      </c>
      <c r="CA280" s="29" t="s">
        <v>614</v>
      </c>
      <c r="CB280" s="29" t="s">
        <v>615</v>
      </c>
      <c r="CC280" s="44" t="s">
        <v>16327</v>
      </c>
      <c r="CD280" s="29" t="s">
        <v>16328</v>
      </c>
      <c r="CE280" s="30">
        <v>840.0</v>
      </c>
      <c r="CF280" s="29" t="s">
        <v>16329</v>
      </c>
      <c r="CG280" s="31" t="s">
        <v>16330</v>
      </c>
      <c r="CH280" s="28"/>
      <c r="CI280" s="28"/>
      <c r="CJ280" s="28"/>
      <c r="CK280" s="28"/>
    </row>
    <row r="281" ht="27.0" customHeight="1">
      <c r="A281" s="90" t="s">
        <v>10125</v>
      </c>
      <c r="B281" s="91" t="s">
        <v>16331</v>
      </c>
      <c r="C281" s="92" t="s">
        <v>16332</v>
      </c>
      <c r="D281" s="74" t="s">
        <v>16333</v>
      </c>
      <c r="E281" s="21" t="s">
        <v>16334</v>
      </c>
      <c r="F281" s="22" t="s">
        <v>90</v>
      </c>
      <c r="G281" s="22" t="s">
        <v>10474</v>
      </c>
      <c r="H281" s="22" t="s">
        <v>92</v>
      </c>
      <c r="I281" s="28"/>
      <c r="J281" s="23"/>
      <c r="K281" s="20" t="s">
        <v>16335</v>
      </c>
      <c r="L281" s="25" t="s">
        <v>16336</v>
      </c>
      <c r="M281" s="25" t="s">
        <v>16337</v>
      </c>
      <c r="N281" s="25" t="s">
        <v>16338</v>
      </c>
      <c r="O281" s="28"/>
      <c r="P281" s="25" t="s">
        <v>16339</v>
      </c>
      <c r="Q281" s="25" t="s">
        <v>16340</v>
      </c>
      <c r="R281" s="25" t="s">
        <v>16341</v>
      </c>
      <c r="S281" s="29" t="s">
        <v>16342</v>
      </c>
      <c r="T281" s="41">
        <v>300.0</v>
      </c>
      <c r="U281" s="42">
        <v>99.99</v>
      </c>
      <c r="V281" s="29">
        <v>4.7</v>
      </c>
      <c r="W281" s="30">
        <v>1124.0</v>
      </c>
      <c r="X281" s="29" t="s">
        <v>691</v>
      </c>
      <c r="Y281" s="29" t="s">
        <v>14297</v>
      </c>
      <c r="Z281" s="30" t="b">
        <v>0</v>
      </c>
      <c r="AA281" s="29" t="s">
        <v>16287</v>
      </c>
      <c r="AB281" s="29" t="s">
        <v>16343</v>
      </c>
      <c r="AC281" s="28"/>
      <c r="AD281" s="28"/>
      <c r="AE281" s="29" t="s">
        <v>16344</v>
      </c>
      <c r="AF281" s="28"/>
      <c r="AG281" s="29" t="s">
        <v>16345</v>
      </c>
      <c r="AH281" s="29" t="s">
        <v>16346</v>
      </c>
      <c r="AI281" s="29" t="s">
        <v>16347</v>
      </c>
      <c r="AJ281" s="29" t="s">
        <v>16348</v>
      </c>
      <c r="AK281" s="31" t="s">
        <v>16349</v>
      </c>
      <c r="AL281" s="32">
        <v>6.5</v>
      </c>
      <c r="AM281" s="29" t="s">
        <v>16350</v>
      </c>
      <c r="AN281" s="32">
        <v>5.5</v>
      </c>
      <c r="AO281" s="29" t="s">
        <v>16351</v>
      </c>
      <c r="AP281" s="51">
        <v>6.5</v>
      </c>
      <c r="AQ281" s="29" t="s">
        <v>16352</v>
      </c>
      <c r="AR281" s="51">
        <v>5.0</v>
      </c>
      <c r="AS281" s="29" t="s">
        <v>16353</v>
      </c>
      <c r="AT281" s="51">
        <v>7.0</v>
      </c>
      <c r="AU281" s="29" t="s">
        <v>16354</v>
      </c>
      <c r="AV281" s="34">
        <f t="shared" si="1"/>
        <v>6.5</v>
      </c>
      <c r="AW281" s="43" t="s">
        <v>16355</v>
      </c>
      <c r="AX281" s="29" t="s">
        <v>16356</v>
      </c>
      <c r="AY281" s="29" t="s">
        <v>16357</v>
      </c>
      <c r="AZ281" s="29" t="s">
        <v>16358</v>
      </c>
      <c r="BA281" s="29" t="s">
        <v>16359</v>
      </c>
      <c r="BB281" s="29" t="s">
        <v>16360</v>
      </c>
      <c r="BC281" s="29" t="s">
        <v>16361</v>
      </c>
      <c r="BD281" s="29" t="s">
        <v>16362</v>
      </c>
      <c r="BE281" s="29" t="s">
        <v>16363</v>
      </c>
      <c r="BF281" s="29" t="s">
        <v>16364</v>
      </c>
      <c r="BG281" s="29" t="s">
        <v>16365</v>
      </c>
      <c r="BH281" s="29" t="s">
        <v>16366</v>
      </c>
      <c r="BI281" s="29" t="s">
        <v>16367</v>
      </c>
      <c r="BJ281" s="29" t="s">
        <v>16368</v>
      </c>
      <c r="BK281" s="29" t="s">
        <v>16369</v>
      </c>
      <c r="BL281" s="29" t="s">
        <v>16370</v>
      </c>
      <c r="BM281" s="29" t="s">
        <v>16371</v>
      </c>
      <c r="BN281" s="29" t="s">
        <v>16372</v>
      </c>
      <c r="BO281" s="29" t="s">
        <v>16373</v>
      </c>
      <c r="BP281" s="29" t="s">
        <v>16374</v>
      </c>
      <c r="BQ281" s="29" t="s">
        <v>16375</v>
      </c>
      <c r="BR281" s="29" t="s">
        <v>16376</v>
      </c>
      <c r="BS281" s="29" t="s">
        <v>16377</v>
      </c>
      <c r="BT281" s="29" t="s">
        <v>16378</v>
      </c>
      <c r="BU281" s="29" t="s">
        <v>16379</v>
      </c>
      <c r="BV281" s="29" t="s">
        <v>16380</v>
      </c>
      <c r="BW281" s="29" t="s">
        <v>16381</v>
      </c>
      <c r="BX281" s="94" t="s">
        <v>331</v>
      </c>
      <c r="BY281" s="95" t="s">
        <v>16382</v>
      </c>
      <c r="BZ281" s="29" t="str">
        <f>IFERROR(__xludf.DUMMYFUNCTION("TEXTJOIN("", "", TRUE,
  IF(AND(AL281&gt;=9, AN281&gt;=8, AP281&gt;=7, AT281&gt;=8), ""Gold Standard"", """"),
  IF(OR(
      AV281&gt;=7.5,
      AND(AL281&gt;=7, AN281&gt;=7, AP281&gt;=6, AT281&gt;=8)
    ), ""BIFL Approved"", """"),
  IF(AN281&gt;=8.5, ""Repair Friendly"", """"),
 "&amp;" IF(OR(AP281=10, REGEXMATCH(AU281, ""Lifetime Guarantee"")), ""Lifetime Warranty"", """"),
  IF(AT281&gt;=8.5, ""Crowd Favorite"", """"),
  IF(AR281&gt;=8, ""Eco Hero"", """"),
  IF(AND(AV281&gt;=10, AL281&gt;=8, AT281&gt;=8), ""Legacy Product"", """")
)"),"")</f>
        <v/>
      </c>
      <c r="CA281" s="29" t="s">
        <v>614</v>
      </c>
      <c r="CB281" s="29" t="s">
        <v>16383</v>
      </c>
      <c r="CC281" s="44" t="s">
        <v>16384</v>
      </c>
      <c r="CD281" s="29" t="s">
        <v>16385</v>
      </c>
      <c r="CE281" s="30">
        <v>1124.0</v>
      </c>
      <c r="CF281" s="29" t="s">
        <v>16386</v>
      </c>
      <c r="CG281" s="31" t="s">
        <v>16387</v>
      </c>
      <c r="CH281" s="28"/>
      <c r="CI281" s="28"/>
      <c r="CJ281" s="28"/>
      <c r="CK281" s="28"/>
    </row>
    <row r="282" ht="27.0" customHeight="1">
      <c r="A282" s="90" t="s">
        <v>10125</v>
      </c>
      <c r="B282" s="91" t="s">
        <v>16388</v>
      </c>
      <c r="C282" s="92" t="s">
        <v>16389</v>
      </c>
      <c r="D282" s="74" t="s">
        <v>16333</v>
      </c>
      <c r="E282" s="21" t="s">
        <v>16390</v>
      </c>
      <c r="F282" s="22" t="s">
        <v>90</v>
      </c>
      <c r="G282" s="22" t="s">
        <v>10474</v>
      </c>
      <c r="H282" s="22" t="s">
        <v>92</v>
      </c>
      <c r="I282" s="28"/>
      <c r="J282" s="23"/>
      <c r="K282" s="20" t="s">
        <v>16391</v>
      </c>
      <c r="L282" s="25" t="s">
        <v>16392</v>
      </c>
      <c r="M282" s="25" t="s">
        <v>16393</v>
      </c>
      <c r="N282" s="25" t="s">
        <v>16394</v>
      </c>
      <c r="O282" s="28"/>
      <c r="P282" s="25" t="s">
        <v>16395</v>
      </c>
      <c r="Q282" s="25" t="s">
        <v>16396</v>
      </c>
      <c r="R282" s="25" t="s">
        <v>16397</v>
      </c>
      <c r="S282" s="29" t="s">
        <v>16398</v>
      </c>
      <c r="T282" s="41">
        <v>300.0</v>
      </c>
      <c r="U282" s="42">
        <v>42.99</v>
      </c>
      <c r="V282" s="29">
        <v>4.5</v>
      </c>
      <c r="W282" s="30">
        <v>375.0</v>
      </c>
      <c r="X282" s="28"/>
      <c r="Y282" s="29" t="s">
        <v>165</v>
      </c>
      <c r="Z282" s="30" t="b">
        <v>0</v>
      </c>
      <c r="AA282" s="29" t="s">
        <v>16399</v>
      </c>
      <c r="AB282" s="29" t="s">
        <v>16400</v>
      </c>
      <c r="AC282" s="29" t="s">
        <v>16401</v>
      </c>
      <c r="AD282" s="28"/>
      <c r="AE282" s="28"/>
      <c r="AF282" s="28"/>
      <c r="AG282" s="29" t="s">
        <v>16402</v>
      </c>
      <c r="AH282" s="29" t="s">
        <v>16403</v>
      </c>
      <c r="AI282" s="29" t="s">
        <v>16404</v>
      </c>
      <c r="AJ282" s="29" t="s">
        <v>16405</v>
      </c>
      <c r="AK282" s="31" t="s">
        <v>16406</v>
      </c>
      <c r="AL282" s="32">
        <v>6.0</v>
      </c>
      <c r="AM282" s="29" t="s">
        <v>16407</v>
      </c>
      <c r="AN282" s="32">
        <v>4.5</v>
      </c>
      <c r="AO282" s="29" t="s">
        <v>16408</v>
      </c>
      <c r="AP282" s="51">
        <v>6.5</v>
      </c>
      <c r="AQ282" s="29" t="s">
        <v>16409</v>
      </c>
      <c r="AR282" s="51">
        <v>5.0</v>
      </c>
      <c r="AS282" s="29" t="s">
        <v>16410</v>
      </c>
      <c r="AT282" s="51">
        <v>7.5</v>
      </c>
      <c r="AU282" s="29" t="s">
        <v>16411</v>
      </c>
      <c r="AV282" s="34">
        <f t="shared" si="1"/>
        <v>6.5</v>
      </c>
      <c r="AW282" s="43" t="s">
        <v>16412</v>
      </c>
      <c r="AX282" s="29" t="s">
        <v>16413</v>
      </c>
      <c r="AY282" s="29" t="s">
        <v>16414</v>
      </c>
      <c r="AZ282" s="29" t="s">
        <v>16415</v>
      </c>
      <c r="BA282" s="29" t="s">
        <v>16416</v>
      </c>
      <c r="BB282" s="29" t="s">
        <v>16417</v>
      </c>
      <c r="BC282" s="29" t="s">
        <v>16418</v>
      </c>
      <c r="BD282" s="29" t="s">
        <v>16419</v>
      </c>
      <c r="BE282" s="29" t="s">
        <v>16420</v>
      </c>
      <c r="BF282" s="29" t="s">
        <v>16421</v>
      </c>
      <c r="BG282" s="29" t="s">
        <v>16422</v>
      </c>
      <c r="BH282" s="29" t="s">
        <v>16423</v>
      </c>
      <c r="BI282" s="29" t="s">
        <v>16424</v>
      </c>
      <c r="BJ282" s="29" t="s">
        <v>16425</v>
      </c>
      <c r="BK282" s="29" t="s">
        <v>16426</v>
      </c>
      <c r="BL282" s="29" t="s">
        <v>16427</v>
      </c>
      <c r="BM282" s="29" t="s">
        <v>16428</v>
      </c>
      <c r="BN282" s="29" t="s">
        <v>16429</v>
      </c>
      <c r="BO282" s="29" t="s">
        <v>16430</v>
      </c>
      <c r="BP282" s="29" t="s">
        <v>16431</v>
      </c>
      <c r="BQ282" s="29" t="s">
        <v>16432</v>
      </c>
      <c r="BR282" s="29" t="s">
        <v>16433</v>
      </c>
      <c r="BS282" s="29" t="s">
        <v>16434</v>
      </c>
      <c r="BT282" s="29" t="s">
        <v>16435</v>
      </c>
      <c r="BU282" s="29" t="s">
        <v>16436</v>
      </c>
      <c r="BV282" s="29" t="s">
        <v>16437</v>
      </c>
      <c r="BW282" s="29" t="s">
        <v>16438</v>
      </c>
      <c r="BX282" s="96" t="s">
        <v>331</v>
      </c>
      <c r="BY282" s="97" t="s">
        <v>16439</v>
      </c>
      <c r="BZ282" s="29" t="str">
        <f>IFERROR(__xludf.DUMMYFUNCTION("TEXTJOIN("", "", TRUE,
  IF(AND(AL282&gt;=9, AN282&gt;=8, AP282&gt;=7, AT282&gt;=8), ""Gold Standard"", """"),
  IF(OR(
      AV282&gt;=7.5,
      AND(AL282&gt;=7, AN282&gt;=7, AP282&gt;=6, AT282&gt;=8)
    ), ""BIFL Approved"", """"),
  IF(AN282&gt;=8.5, ""Repair Friendly"", """"),
 "&amp;" IF(OR(AP282=10, REGEXMATCH(AU282, ""Lifetime Guarantee"")), ""Lifetime Warranty"", """"),
  IF(AT282&gt;=8.5, ""Crowd Favorite"", """"),
  IF(AR282&gt;=8, ""Eco Hero"", """"),
  IF(AND(AV282&gt;=10, AL282&gt;=8, AT282&gt;=8), ""Legacy Product"", """")
)"),"")</f>
        <v/>
      </c>
      <c r="CA282" s="29" t="s">
        <v>971</v>
      </c>
      <c r="CB282" s="29" t="s">
        <v>972</v>
      </c>
      <c r="CC282" s="44" t="s">
        <v>16440</v>
      </c>
      <c r="CD282" s="29" t="s">
        <v>16441</v>
      </c>
      <c r="CE282" s="30">
        <v>375.0</v>
      </c>
      <c r="CF282" s="29" t="s">
        <v>16442</v>
      </c>
      <c r="CG282" s="31" t="s">
        <v>16443</v>
      </c>
      <c r="CH282" s="28"/>
      <c r="CI282" s="28"/>
      <c r="CJ282" s="28"/>
      <c r="CK282" s="28"/>
    </row>
    <row r="283" ht="27.0" customHeight="1">
      <c r="A283" s="90" t="s">
        <v>16444</v>
      </c>
      <c r="B283" s="91" t="s">
        <v>16445</v>
      </c>
      <c r="C283" s="92" t="s">
        <v>16446</v>
      </c>
      <c r="D283" s="74" t="s">
        <v>16447</v>
      </c>
      <c r="E283" s="21" t="s">
        <v>16448</v>
      </c>
      <c r="F283" s="22" t="s">
        <v>90</v>
      </c>
      <c r="G283" s="22" t="s">
        <v>10474</v>
      </c>
      <c r="H283" s="22" t="s">
        <v>92</v>
      </c>
      <c r="I283" s="28"/>
      <c r="J283" s="23"/>
      <c r="K283" s="20" t="s">
        <v>16449</v>
      </c>
      <c r="L283" s="25" t="s">
        <v>16450</v>
      </c>
      <c r="M283" s="25" t="s">
        <v>16451</v>
      </c>
      <c r="N283" s="25" t="s">
        <v>16452</v>
      </c>
      <c r="O283" s="28"/>
      <c r="P283" s="25" t="s">
        <v>16453</v>
      </c>
      <c r="Q283" s="25" t="s">
        <v>16454</v>
      </c>
      <c r="R283" s="25" t="s">
        <v>16455</v>
      </c>
      <c r="S283" s="29" t="s">
        <v>16456</v>
      </c>
      <c r="T283" s="41">
        <v>84.06</v>
      </c>
      <c r="U283" s="42">
        <v>99.0</v>
      </c>
      <c r="V283" s="29">
        <v>4.5</v>
      </c>
      <c r="W283" s="30">
        <v>66.0</v>
      </c>
      <c r="X283" s="28"/>
      <c r="Y283" s="29" t="s">
        <v>16457</v>
      </c>
      <c r="Z283" s="30" t="b">
        <v>0</v>
      </c>
      <c r="AA283" s="29" t="s">
        <v>16458</v>
      </c>
      <c r="AB283" s="29" t="s">
        <v>16459</v>
      </c>
      <c r="AC283" s="29" t="s">
        <v>16460</v>
      </c>
      <c r="AD283" s="28"/>
      <c r="AE283" s="29" t="s">
        <v>16461</v>
      </c>
      <c r="AF283" s="28"/>
      <c r="AG283" s="29" t="s">
        <v>16462</v>
      </c>
      <c r="AH283" s="29" t="s">
        <v>16463</v>
      </c>
      <c r="AI283" s="29" t="s">
        <v>16464</v>
      </c>
      <c r="AJ283" s="29" t="s">
        <v>16465</v>
      </c>
      <c r="AK283" s="31" t="s">
        <v>16466</v>
      </c>
      <c r="AL283" s="32">
        <v>5.5</v>
      </c>
      <c r="AM283" s="29" t="s">
        <v>16467</v>
      </c>
      <c r="AN283" s="32">
        <v>6.0</v>
      </c>
      <c r="AO283" s="29" t="s">
        <v>16468</v>
      </c>
      <c r="AP283" s="51">
        <v>8.5</v>
      </c>
      <c r="AQ283" s="29" t="s">
        <v>16469</v>
      </c>
      <c r="AR283" s="51">
        <v>5.0</v>
      </c>
      <c r="AS283" s="29" t="s">
        <v>16470</v>
      </c>
      <c r="AT283" s="51">
        <v>5.5</v>
      </c>
      <c r="AU283" s="29" t="s">
        <v>16471</v>
      </c>
      <c r="AV283" s="34">
        <f t="shared" si="1"/>
        <v>6</v>
      </c>
      <c r="AW283" s="43" t="s">
        <v>16472</v>
      </c>
      <c r="AX283" s="29" t="s">
        <v>16473</v>
      </c>
      <c r="AY283" s="29" t="s">
        <v>16474</v>
      </c>
      <c r="AZ283" s="29" t="s">
        <v>16475</v>
      </c>
      <c r="BA283" s="29" t="s">
        <v>16476</v>
      </c>
      <c r="BB283" s="29" t="s">
        <v>16477</v>
      </c>
      <c r="BC283" s="29" t="s">
        <v>16478</v>
      </c>
      <c r="BD283" s="29" t="s">
        <v>16479</v>
      </c>
      <c r="BE283" s="29" t="s">
        <v>16480</v>
      </c>
      <c r="BF283" s="29" t="s">
        <v>16481</v>
      </c>
      <c r="BG283" s="29" t="s">
        <v>16482</v>
      </c>
      <c r="BH283" s="29" t="s">
        <v>16483</v>
      </c>
      <c r="BI283" s="29" t="s">
        <v>16484</v>
      </c>
      <c r="BJ283" s="29" t="s">
        <v>16485</v>
      </c>
      <c r="BK283" s="29" t="s">
        <v>16486</v>
      </c>
      <c r="BL283" s="29" t="s">
        <v>16487</v>
      </c>
      <c r="BM283" s="29" t="s">
        <v>16488</v>
      </c>
      <c r="BN283" s="29" t="s">
        <v>16489</v>
      </c>
      <c r="BO283" s="29" t="s">
        <v>16490</v>
      </c>
      <c r="BP283" s="29" t="s">
        <v>16491</v>
      </c>
      <c r="BQ283" s="29" t="s">
        <v>16492</v>
      </c>
      <c r="BR283" s="29" t="s">
        <v>16493</v>
      </c>
      <c r="BS283" s="29" t="s">
        <v>16494</v>
      </c>
      <c r="BT283" s="29" t="s">
        <v>16495</v>
      </c>
      <c r="BU283" s="29" t="s">
        <v>16496</v>
      </c>
      <c r="BV283" s="29" t="s">
        <v>16497</v>
      </c>
      <c r="BW283" s="29" t="s">
        <v>16498</v>
      </c>
      <c r="BX283" s="94" t="s">
        <v>331</v>
      </c>
      <c r="BY283" s="95" t="s">
        <v>16499</v>
      </c>
      <c r="BZ283" s="29" t="str">
        <f>IFERROR(__xludf.DUMMYFUNCTION("TEXTJOIN("", "", TRUE,
  IF(AND(AL283&gt;=9, AN283&gt;=8, AP283&gt;=7, AT283&gt;=8), ""Gold Standard"", """"),
  IF(OR(
      AV283&gt;=7.5,
      AND(AL283&gt;=7, AN283&gt;=7, AP283&gt;=6, AT283&gt;=8)
    ), ""BIFL Approved"", """"),
  IF(AN283&gt;=8.5, ""Repair Friendly"", """"),
 "&amp;" IF(OR(AP283=10, REGEXMATCH(AU283, ""Lifetime Guarantee"")), ""Lifetime Warranty"", """"),
  IF(AT283&gt;=8.5, ""Crowd Favorite"", """"),
  IF(AR283&gt;=8, ""Eco Hero"", """"),
  IF(AND(AV283&gt;=10, AL283&gt;=8, AT283&gt;=8), ""Legacy Product"", """")
)"),"")</f>
        <v/>
      </c>
      <c r="CA283" s="29" t="s">
        <v>851</v>
      </c>
      <c r="CB283" s="29" t="s">
        <v>3057</v>
      </c>
      <c r="CC283" s="44" t="s">
        <v>16500</v>
      </c>
      <c r="CD283" s="29" t="s">
        <v>16501</v>
      </c>
      <c r="CE283" s="30">
        <v>66.0</v>
      </c>
      <c r="CF283" s="29" t="s">
        <v>16502</v>
      </c>
      <c r="CG283" s="31" t="s">
        <v>16503</v>
      </c>
      <c r="CH283" s="28"/>
      <c r="CI283" s="28"/>
      <c r="CJ283" s="28"/>
      <c r="CK283" s="28"/>
    </row>
    <row r="284" ht="27.0" customHeight="1">
      <c r="A284" s="90" t="s">
        <v>10412</v>
      </c>
      <c r="B284" s="91" t="s">
        <v>16504</v>
      </c>
      <c r="C284" s="92" t="s">
        <v>16505</v>
      </c>
      <c r="D284" s="74" t="s">
        <v>16506</v>
      </c>
      <c r="E284" s="21" t="s">
        <v>16507</v>
      </c>
      <c r="F284" s="22" t="s">
        <v>90</v>
      </c>
      <c r="G284" s="22" t="s">
        <v>10474</v>
      </c>
      <c r="H284" s="22" t="s">
        <v>92</v>
      </c>
      <c r="I284" s="28"/>
      <c r="J284" s="23"/>
      <c r="K284" s="20" t="s">
        <v>16508</v>
      </c>
      <c r="L284" s="25" t="s">
        <v>16509</v>
      </c>
      <c r="M284" s="25" t="s">
        <v>16510</v>
      </c>
      <c r="N284" s="25" t="s">
        <v>16511</v>
      </c>
      <c r="O284" s="28"/>
      <c r="P284" s="25" t="s">
        <v>16512</v>
      </c>
      <c r="Q284" s="25" t="s">
        <v>16513</v>
      </c>
      <c r="R284" s="25" t="s">
        <v>16514</v>
      </c>
      <c r="S284" s="29" t="s">
        <v>16515</v>
      </c>
      <c r="T284" s="41">
        <v>26.99</v>
      </c>
      <c r="U284" s="42">
        <v>32.55</v>
      </c>
      <c r="V284" s="29">
        <v>4.8</v>
      </c>
      <c r="W284" s="30">
        <v>1417.0</v>
      </c>
      <c r="X284" s="29" t="s">
        <v>1526</v>
      </c>
      <c r="Y284" s="29" t="s">
        <v>165</v>
      </c>
      <c r="Z284" s="30" t="b">
        <v>0</v>
      </c>
      <c r="AA284" s="29" t="s">
        <v>16516</v>
      </c>
      <c r="AB284" s="29" t="s">
        <v>16517</v>
      </c>
      <c r="AC284" s="29" t="s">
        <v>16518</v>
      </c>
      <c r="AD284" s="29" t="s">
        <v>1592</v>
      </c>
      <c r="AE284" s="28"/>
      <c r="AF284" s="28"/>
      <c r="AG284" s="29" t="s">
        <v>16517</v>
      </c>
      <c r="AH284" s="28"/>
      <c r="AI284" s="28"/>
      <c r="AJ284" s="28"/>
      <c r="AK284" s="55"/>
      <c r="AL284" s="32">
        <v>7.5</v>
      </c>
      <c r="AM284" s="29" t="s">
        <v>16519</v>
      </c>
      <c r="AN284" s="32">
        <v>7.5</v>
      </c>
      <c r="AO284" s="29" t="s">
        <v>16520</v>
      </c>
      <c r="AP284" s="51">
        <v>8.5</v>
      </c>
      <c r="AQ284" s="29" t="s">
        <v>16521</v>
      </c>
      <c r="AR284" s="51">
        <v>5.0</v>
      </c>
      <c r="AS284" s="29" t="s">
        <v>16522</v>
      </c>
      <c r="AT284" s="51">
        <v>7.5</v>
      </c>
      <c r="AU284" s="29" t="s">
        <v>16523</v>
      </c>
      <c r="AV284" s="34">
        <f t="shared" si="1"/>
        <v>7.5</v>
      </c>
      <c r="AW284" s="43" t="s">
        <v>16524</v>
      </c>
      <c r="AX284" s="29" t="s">
        <v>16525</v>
      </c>
      <c r="AY284" s="29" t="s">
        <v>16526</v>
      </c>
      <c r="AZ284" s="29" t="s">
        <v>16527</v>
      </c>
      <c r="BA284" s="29" t="s">
        <v>16528</v>
      </c>
      <c r="BB284" s="29" t="s">
        <v>16529</v>
      </c>
      <c r="BC284" s="29" t="s">
        <v>16530</v>
      </c>
      <c r="BD284" s="29" t="s">
        <v>16531</v>
      </c>
      <c r="BE284" s="29" t="s">
        <v>16532</v>
      </c>
      <c r="BF284" s="29" t="s">
        <v>16533</v>
      </c>
      <c r="BG284" s="29" t="s">
        <v>16534</v>
      </c>
      <c r="BH284" s="29" t="s">
        <v>16535</v>
      </c>
      <c r="BI284" s="29" t="s">
        <v>16536</v>
      </c>
      <c r="BJ284" s="29" t="s">
        <v>16537</v>
      </c>
      <c r="BK284" s="29" t="s">
        <v>16538</v>
      </c>
      <c r="BL284" s="29" t="s">
        <v>16539</v>
      </c>
      <c r="BM284" s="29" t="s">
        <v>16540</v>
      </c>
      <c r="BN284" s="29" t="s">
        <v>16541</v>
      </c>
      <c r="BO284" s="29" t="s">
        <v>16542</v>
      </c>
      <c r="BP284" s="29" t="s">
        <v>16543</v>
      </c>
      <c r="BQ284" s="29" t="s">
        <v>16544</v>
      </c>
      <c r="BR284" s="29" t="s">
        <v>16545</v>
      </c>
      <c r="BS284" s="29" t="s">
        <v>16546</v>
      </c>
      <c r="BT284" s="29" t="s">
        <v>3518</v>
      </c>
      <c r="BU284" s="29" t="s">
        <v>16547</v>
      </c>
      <c r="BV284" s="29" t="s">
        <v>16548</v>
      </c>
      <c r="BW284" s="29" t="s">
        <v>16549</v>
      </c>
      <c r="BX284" s="94" t="s">
        <v>331</v>
      </c>
      <c r="BY284" s="95" t="s">
        <v>16550</v>
      </c>
      <c r="BZ284" s="29" t="str">
        <f>IFERROR(__xludf.DUMMYFUNCTION("TEXTJOIN("", "", TRUE,
  IF(AND(AL284&gt;=9, AN284&gt;=8, AP284&gt;=7, AT284&gt;=8), ""Gold Standard"", """"),
  IF(OR(
      AV284&gt;=7.5,
      AND(AL284&gt;=7, AN284&gt;=7, AP284&gt;=6, AT284&gt;=8)
    ), ""BIFL Approved"", """"),
  IF(AN284&gt;=8.5, ""Repair Friendly"", """"),
 "&amp;" IF(OR(AP284=10, REGEXMATCH(AU284, ""Lifetime Guarantee"")), ""Lifetime Warranty"", """"),
  IF(AT284&gt;=8.5, ""Crowd Favorite"", """"),
  IF(AR284&gt;=8, ""Eco Hero"", """"),
  IF(AND(AV284&gt;=10, AL284&gt;=8, AT284&gt;=8), ""Legacy Product"", """")
)"),"BIFL Approved")</f>
        <v>BIFL Approved</v>
      </c>
      <c r="CA284" s="29" t="s">
        <v>911</v>
      </c>
      <c r="CB284" s="29" t="s">
        <v>1926</v>
      </c>
      <c r="CC284" s="44" t="s">
        <v>16551</v>
      </c>
      <c r="CD284" s="29" t="s">
        <v>16552</v>
      </c>
      <c r="CE284" s="30">
        <v>1417.0</v>
      </c>
      <c r="CF284" s="29" t="s">
        <v>16553</v>
      </c>
      <c r="CG284" s="31" t="s">
        <v>16554</v>
      </c>
      <c r="CH284" s="28"/>
      <c r="CI284" s="28"/>
      <c r="CJ284" s="28"/>
      <c r="CK284" s="28"/>
    </row>
    <row r="285" ht="27.0" customHeight="1">
      <c r="A285" s="90" t="s">
        <v>9548</v>
      </c>
      <c r="B285" s="91" t="s">
        <v>16555</v>
      </c>
      <c r="C285" s="92" t="s">
        <v>16556</v>
      </c>
      <c r="D285" s="99" t="s">
        <v>16557</v>
      </c>
      <c r="E285" s="21" t="s">
        <v>16558</v>
      </c>
      <c r="F285" s="22" t="s">
        <v>90</v>
      </c>
      <c r="G285" s="22" t="s">
        <v>10474</v>
      </c>
      <c r="H285" s="22" t="s">
        <v>92</v>
      </c>
      <c r="I285" s="28"/>
      <c r="J285" s="23"/>
      <c r="K285" s="20" t="s">
        <v>16559</v>
      </c>
      <c r="L285" s="25" t="s">
        <v>16560</v>
      </c>
      <c r="M285" s="25" t="s">
        <v>16561</v>
      </c>
      <c r="N285" s="25" t="s">
        <v>16562</v>
      </c>
      <c r="O285" s="28"/>
      <c r="P285" s="25" t="s">
        <v>16563</v>
      </c>
      <c r="Q285" s="25" t="s">
        <v>16564</v>
      </c>
      <c r="R285" s="25" t="s">
        <v>16565</v>
      </c>
      <c r="S285" s="29" t="s">
        <v>16566</v>
      </c>
      <c r="T285" s="41">
        <v>25.95</v>
      </c>
      <c r="U285" s="42">
        <v>25.95</v>
      </c>
      <c r="V285" s="29">
        <v>4.4</v>
      </c>
      <c r="W285" s="30">
        <v>15010.0</v>
      </c>
      <c r="X285" s="29" t="s">
        <v>2247</v>
      </c>
      <c r="Y285" s="29" t="s">
        <v>165</v>
      </c>
      <c r="Z285" s="30" t="b">
        <v>0</v>
      </c>
      <c r="AA285" s="29" t="s">
        <v>16567</v>
      </c>
      <c r="AB285" s="29" t="s">
        <v>16568</v>
      </c>
      <c r="AC285" s="29" t="s">
        <v>16569</v>
      </c>
      <c r="AD285" s="29" t="s">
        <v>16570</v>
      </c>
      <c r="AE285" s="29" t="s">
        <v>16571</v>
      </c>
      <c r="AF285" s="28"/>
      <c r="AG285" s="29" t="s">
        <v>16572</v>
      </c>
      <c r="AH285" s="29" t="s">
        <v>16573</v>
      </c>
      <c r="AI285" s="29" t="s">
        <v>16574</v>
      </c>
      <c r="AJ285" s="29" t="s">
        <v>16575</v>
      </c>
      <c r="AK285" s="31" t="s">
        <v>16576</v>
      </c>
      <c r="AL285" s="32">
        <v>6.5</v>
      </c>
      <c r="AM285" s="29" t="s">
        <v>16577</v>
      </c>
      <c r="AN285" s="32">
        <v>5.5</v>
      </c>
      <c r="AO285" s="29" t="s">
        <v>16578</v>
      </c>
      <c r="AP285" s="51">
        <v>8.0</v>
      </c>
      <c r="AQ285" s="29" t="s">
        <v>16579</v>
      </c>
      <c r="AR285" s="51">
        <v>5.0</v>
      </c>
      <c r="AS285" s="29" t="s">
        <v>16580</v>
      </c>
      <c r="AT285" s="51">
        <v>7.5</v>
      </c>
      <c r="AU285" s="29" t="s">
        <v>16581</v>
      </c>
      <c r="AV285" s="34">
        <f t="shared" si="1"/>
        <v>7</v>
      </c>
      <c r="AW285" s="43" t="s">
        <v>16582</v>
      </c>
      <c r="AX285" s="29" t="s">
        <v>16583</v>
      </c>
      <c r="AY285" s="29" t="s">
        <v>16584</v>
      </c>
      <c r="AZ285" s="29" t="s">
        <v>16585</v>
      </c>
      <c r="BA285" s="29" t="s">
        <v>16586</v>
      </c>
      <c r="BB285" s="29" t="s">
        <v>16587</v>
      </c>
      <c r="BC285" s="29" t="s">
        <v>16588</v>
      </c>
      <c r="BD285" s="29" t="s">
        <v>16589</v>
      </c>
      <c r="BE285" s="29" t="s">
        <v>16590</v>
      </c>
      <c r="BF285" s="29" t="s">
        <v>16591</v>
      </c>
      <c r="BG285" s="29" t="s">
        <v>16592</v>
      </c>
      <c r="BH285" s="29" t="s">
        <v>16593</v>
      </c>
      <c r="BI285" s="29" t="s">
        <v>16594</v>
      </c>
      <c r="BJ285" s="29" t="s">
        <v>16595</v>
      </c>
      <c r="BK285" s="29" t="s">
        <v>16596</v>
      </c>
      <c r="BL285" s="29" t="s">
        <v>16597</v>
      </c>
      <c r="BM285" s="29" t="s">
        <v>16598</v>
      </c>
      <c r="BN285" s="29" t="s">
        <v>16599</v>
      </c>
      <c r="BO285" s="29" t="s">
        <v>16600</v>
      </c>
      <c r="BP285" s="29" t="s">
        <v>16601</v>
      </c>
      <c r="BQ285" s="29" t="s">
        <v>16602</v>
      </c>
      <c r="BR285" s="29" t="s">
        <v>16603</v>
      </c>
      <c r="BS285" s="29" t="s">
        <v>16604</v>
      </c>
      <c r="BT285" s="29" t="s">
        <v>16605</v>
      </c>
      <c r="BU285" s="29" t="s">
        <v>267</v>
      </c>
      <c r="BV285" s="29" t="s">
        <v>16606</v>
      </c>
      <c r="BW285" s="29" t="s">
        <v>16607</v>
      </c>
      <c r="BX285" s="94" t="s">
        <v>331</v>
      </c>
      <c r="BY285" s="95" t="s">
        <v>16608</v>
      </c>
      <c r="BZ285" s="29" t="str">
        <f>IFERROR(__xludf.DUMMYFUNCTION("TEXTJOIN("", "", TRUE,
  IF(AND(AL285&gt;=9, AN285&gt;=8, AP285&gt;=7, AT285&gt;=8), ""Gold Standard"", """"),
  IF(OR(
      AV285&gt;=7.5,
      AND(AL285&gt;=7, AN285&gt;=7, AP285&gt;=6, AT285&gt;=8)
    ), ""BIFL Approved"", """"),
  IF(AN285&gt;=8.5, ""Repair Friendly"", """"),
 "&amp;" IF(OR(AP285=10, REGEXMATCH(AU285, ""Lifetime Guarantee"")), ""Lifetime Warranty"", """"),
  IF(AT285&gt;=8.5, ""Crowd Favorite"", """"),
  IF(AR285&gt;=8, ""Eco Hero"", """"),
  IF(AND(AV285&gt;=10, AL285&gt;=8, AT285&gt;=8), ""Legacy Product"", """")
)"),"")</f>
        <v/>
      </c>
      <c r="CA285" s="29" t="s">
        <v>209</v>
      </c>
      <c r="CB285" s="29" t="s">
        <v>9602</v>
      </c>
      <c r="CC285" s="44" t="s">
        <v>16609</v>
      </c>
      <c r="CD285" s="29" t="s">
        <v>16610</v>
      </c>
      <c r="CE285" s="30">
        <v>15010.0</v>
      </c>
      <c r="CF285" s="29" t="s">
        <v>16611</v>
      </c>
      <c r="CG285" s="31" t="s">
        <v>16612</v>
      </c>
      <c r="CH285" s="28"/>
      <c r="CI285" s="28"/>
      <c r="CJ285" s="28"/>
      <c r="CK285" s="28"/>
    </row>
    <row r="286" ht="27.0" customHeight="1">
      <c r="A286" s="90" t="s">
        <v>11430</v>
      </c>
      <c r="B286" s="91" t="s">
        <v>16613</v>
      </c>
      <c r="C286" s="92" t="s">
        <v>16614</v>
      </c>
      <c r="D286" s="74" t="s">
        <v>16615</v>
      </c>
      <c r="E286" s="21" t="s">
        <v>16616</v>
      </c>
      <c r="F286" s="22" t="s">
        <v>90</v>
      </c>
      <c r="G286" s="22" t="s">
        <v>10474</v>
      </c>
      <c r="H286" s="22" t="s">
        <v>92</v>
      </c>
      <c r="I286" s="28"/>
      <c r="J286" s="23"/>
      <c r="K286" s="20" t="s">
        <v>16617</v>
      </c>
      <c r="L286" s="25" t="s">
        <v>16618</v>
      </c>
      <c r="M286" s="25" t="s">
        <v>16619</v>
      </c>
      <c r="N286" s="25" t="s">
        <v>16620</v>
      </c>
      <c r="O286" s="28"/>
      <c r="P286" s="25" t="s">
        <v>16621</v>
      </c>
      <c r="Q286" s="25" t="s">
        <v>16622</v>
      </c>
      <c r="R286" s="25" t="s">
        <v>16623</v>
      </c>
      <c r="S286" s="29" t="s">
        <v>16624</v>
      </c>
      <c r="T286" s="22">
        <v>39.99</v>
      </c>
      <c r="U286" s="42">
        <v>42.99</v>
      </c>
      <c r="V286" s="29">
        <v>4.6</v>
      </c>
      <c r="W286" s="30">
        <v>5707.0</v>
      </c>
      <c r="X286" s="28"/>
      <c r="Y286" s="28"/>
      <c r="Z286" s="30" t="b">
        <v>0</v>
      </c>
      <c r="AA286" s="29" t="s">
        <v>16625</v>
      </c>
      <c r="AB286" s="29" t="s">
        <v>16626</v>
      </c>
      <c r="AC286" s="29" t="s">
        <v>16627</v>
      </c>
      <c r="AD286" s="28"/>
      <c r="AE286" s="29" t="s">
        <v>16628</v>
      </c>
      <c r="AF286" s="28"/>
      <c r="AG286" s="29" t="s">
        <v>16629</v>
      </c>
      <c r="AH286" s="29" t="s">
        <v>16630</v>
      </c>
      <c r="AI286" s="29" t="s">
        <v>16631</v>
      </c>
      <c r="AJ286" s="29" t="s">
        <v>16632</v>
      </c>
      <c r="AK286" s="31" t="s">
        <v>16633</v>
      </c>
      <c r="AL286" s="32">
        <v>5.5</v>
      </c>
      <c r="AM286" s="29" t="s">
        <v>16634</v>
      </c>
      <c r="AN286" s="32">
        <v>4.0</v>
      </c>
      <c r="AO286" s="29" t="s">
        <v>16635</v>
      </c>
      <c r="AP286" s="51">
        <v>5.0</v>
      </c>
      <c r="AQ286" s="29" t="s">
        <v>16636</v>
      </c>
      <c r="AR286" s="51">
        <v>5.0</v>
      </c>
      <c r="AS286" s="29" t="s">
        <v>16637</v>
      </c>
      <c r="AT286" s="51">
        <v>7.0</v>
      </c>
      <c r="AU286" s="29" t="s">
        <v>16638</v>
      </c>
      <c r="AV286" s="34">
        <f t="shared" si="1"/>
        <v>5.5</v>
      </c>
      <c r="AW286" s="43" t="s">
        <v>16639</v>
      </c>
      <c r="AX286" s="29" t="s">
        <v>16640</v>
      </c>
      <c r="AY286" s="29" t="s">
        <v>16641</v>
      </c>
      <c r="AZ286" s="29" t="s">
        <v>16642</v>
      </c>
      <c r="BA286" s="29" t="s">
        <v>16643</v>
      </c>
      <c r="BB286" s="29" t="s">
        <v>16644</v>
      </c>
      <c r="BC286" s="29" t="s">
        <v>16645</v>
      </c>
      <c r="BD286" s="29" t="s">
        <v>16646</v>
      </c>
      <c r="BE286" s="29" t="s">
        <v>16647</v>
      </c>
      <c r="BF286" s="29" t="s">
        <v>16648</v>
      </c>
      <c r="BG286" s="29" t="s">
        <v>16649</v>
      </c>
      <c r="BH286" s="29" t="s">
        <v>16650</v>
      </c>
      <c r="BI286" s="29" t="s">
        <v>16651</v>
      </c>
      <c r="BJ286" s="29" t="s">
        <v>16652</v>
      </c>
      <c r="BK286" s="29" t="s">
        <v>16653</v>
      </c>
      <c r="BL286" s="29" t="s">
        <v>16654</v>
      </c>
      <c r="BM286" s="29" t="s">
        <v>16655</v>
      </c>
      <c r="BN286" s="29" t="s">
        <v>16656</v>
      </c>
      <c r="BO286" s="29" t="s">
        <v>16657</v>
      </c>
      <c r="BP286" s="29" t="s">
        <v>16658</v>
      </c>
      <c r="BQ286" s="29" t="s">
        <v>16659</v>
      </c>
      <c r="BR286" s="29" t="s">
        <v>16660</v>
      </c>
      <c r="BS286" s="29" t="s">
        <v>16661</v>
      </c>
      <c r="BT286" s="29" t="s">
        <v>16662</v>
      </c>
      <c r="BU286" s="29" t="s">
        <v>16663</v>
      </c>
      <c r="BV286" s="29" t="s">
        <v>16664</v>
      </c>
      <c r="BW286" s="29" t="s">
        <v>16665</v>
      </c>
      <c r="BX286" s="94" t="s">
        <v>331</v>
      </c>
      <c r="BY286" s="95" t="s">
        <v>16666</v>
      </c>
      <c r="BZ286" s="29" t="str">
        <f>IFERROR(__xludf.DUMMYFUNCTION("TEXTJOIN("", "", TRUE,
  IF(AND(AL286&gt;=9, AN286&gt;=8, AP286&gt;=7, AT286&gt;=8), ""Gold Standard"", """"),
  IF(OR(
      AV286&gt;=7.5,
      AND(AL286&gt;=7, AN286&gt;=7, AP286&gt;=6, AT286&gt;=8)
    ), ""BIFL Approved"", """"),
  IF(AN286&gt;=8.5, ""Repair Friendly"", """"),
 "&amp;" IF(OR(AP286=10, REGEXMATCH(AU286, ""Lifetime Guarantee"")), ""Lifetime Warranty"", """"),
  IF(AT286&gt;=8.5, ""Crowd Favorite"", """"),
  IF(AR286&gt;=8, ""Eco Hero"", """"),
  IF(AND(AV286&gt;=10, AL286&gt;=8, AT286&gt;=8), ""Legacy Product"", """")
)"),"")</f>
        <v/>
      </c>
      <c r="CA286" s="29" t="s">
        <v>851</v>
      </c>
      <c r="CB286" s="29" t="s">
        <v>852</v>
      </c>
      <c r="CC286" s="44" t="s">
        <v>16667</v>
      </c>
      <c r="CD286" s="29" t="s">
        <v>11484</v>
      </c>
      <c r="CE286" s="30">
        <v>5707.0</v>
      </c>
      <c r="CF286" s="29" t="s">
        <v>16668</v>
      </c>
      <c r="CG286" s="31" t="s">
        <v>16669</v>
      </c>
      <c r="CH286" s="28"/>
      <c r="CI286" s="28"/>
      <c r="CJ286" s="28"/>
      <c r="CK286" s="28"/>
    </row>
    <row r="287" ht="27.0" customHeight="1">
      <c r="A287" s="90" t="s">
        <v>16670</v>
      </c>
      <c r="B287" s="91" t="s">
        <v>16671</v>
      </c>
      <c r="C287" s="92" t="s">
        <v>16672</v>
      </c>
      <c r="D287" s="74" t="s">
        <v>16673</v>
      </c>
      <c r="E287" s="21" t="s">
        <v>16674</v>
      </c>
      <c r="F287" s="22" t="s">
        <v>90</v>
      </c>
      <c r="G287" s="22" t="s">
        <v>10474</v>
      </c>
      <c r="H287" s="22" t="s">
        <v>92</v>
      </c>
      <c r="I287" s="28"/>
      <c r="J287" s="23"/>
      <c r="K287" s="20" t="s">
        <v>16675</v>
      </c>
      <c r="L287" s="25" t="s">
        <v>16676</v>
      </c>
      <c r="M287" s="25" t="s">
        <v>16677</v>
      </c>
      <c r="N287" s="25" t="s">
        <v>16678</v>
      </c>
      <c r="O287" s="28"/>
      <c r="P287" s="25" t="s">
        <v>16679</v>
      </c>
      <c r="Q287" s="25" t="s">
        <v>16680</v>
      </c>
      <c r="R287" s="25" t="s">
        <v>16681</v>
      </c>
      <c r="S287" s="29" t="s">
        <v>16682</v>
      </c>
      <c r="T287" s="41">
        <v>32.72</v>
      </c>
      <c r="U287" s="42">
        <v>38.0</v>
      </c>
      <c r="V287" s="29">
        <v>4.5</v>
      </c>
      <c r="W287" s="30">
        <v>4246.0</v>
      </c>
      <c r="X287" s="29" t="s">
        <v>12075</v>
      </c>
      <c r="Y287" s="29" t="s">
        <v>165</v>
      </c>
      <c r="Z287" s="30" t="b">
        <v>0</v>
      </c>
      <c r="AA287" s="29" t="s">
        <v>16683</v>
      </c>
      <c r="AB287" s="29" t="s">
        <v>16684</v>
      </c>
      <c r="AC287" s="29" t="s">
        <v>16685</v>
      </c>
      <c r="AD287" s="28"/>
      <c r="AE287" s="29" t="s">
        <v>16686</v>
      </c>
      <c r="AF287" s="28"/>
      <c r="AG287" s="29" t="s">
        <v>16687</v>
      </c>
      <c r="AH287" s="29" t="s">
        <v>16688</v>
      </c>
      <c r="AI287" s="28"/>
      <c r="AJ287" s="28"/>
      <c r="AK287" s="55"/>
      <c r="AL287" s="32">
        <v>5.5</v>
      </c>
      <c r="AM287" s="29" t="s">
        <v>16689</v>
      </c>
      <c r="AN287" s="32">
        <v>2.0</v>
      </c>
      <c r="AO287" s="29" t="s">
        <v>16690</v>
      </c>
      <c r="AP287" s="51">
        <v>1.0</v>
      </c>
      <c r="AQ287" s="29" t="s">
        <v>16691</v>
      </c>
      <c r="AR287" s="51">
        <v>5.0</v>
      </c>
      <c r="AS287" s="29" t="s">
        <v>16692</v>
      </c>
      <c r="AT287" s="51">
        <v>5.5</v>
      </c>
      <c r="AU287" s="29" t="s">
        <v>16693</v>
      </c>
      <c r="AV287" s="34">
        <f t="shared" si="1"/>
        <v>4</v>
      </c>
      <c r="AW287" s="43" t="s">
        <v>16694</v>
      </c>
      <c r="AX287" s="29" t="s">
        <v>16695</v>
      </c>
      <c r="AY287" s="29" t="s">
        <v>16696</v>
      </c>
      <c r="AZ287" s="29" t="s">
        <v>16697</v>
      </c>
      <c r="BA287" s="29" t="s">
        <v>16698</v>
      </c>
      <c r="BB287" s="29" t="s">
        <v>16699</v>
      </c>
      <c r="BC287" s="29" t="s">
        <v>16700</v>
      </c>
      <c r="BD287" s="29" t="s">
        <v>16701</v>
      </c>
      <c r="BE287" s="29" t="s">
        <v>16702</v>
      </c>
      <c r="BF287" s="29" t="s">
        <v>16703</v>
      </c>
      <c r="BG287" s="29" t="s">
        <v>16704</v>
      </c>
      <c r="BH287" s="29" t="s">
        <v>16705</v>
      </c>
      <c r="BI287" s="29" t="s">
        <v>16706</v>
      </c>
      <c r="BJ287" s="29" t="s">
        <v>16707</v>
      </c>
      <c r="BK287" s="29" t="s">
        <v>16708</v>
      </c>
      <c r="BL287" s="29" t="s">
        <v>16709</v>
      </c>
      <c r="BM287" s="29" t="s">
        <v>16710</v>
      </c>
      <c r="BN287" s="29" t="s">
        <v>16711</v>
      </c>
      <c r="BO287" s="29" t="s">
        <v>16712</v>
      </c>
      <c r="BP287" s="29" t="s">
        <v>16713</v>
      </c>
      <c r="BQ287" s="29" t="s">
        <v>16714</v>
      </c>
      <c r="BR287" s="29" t="s">
        <v>16715</v>
      </c>
      <c r="BS287" s="29" t="s">
        <v>16716</v>
      </c>
      <c r="BT287" s="29" t="s">
        <v>16717</v>
      </c>
      <c r="BU287" s="29" t="s">
        <v>7005</v>
      </c>
      <c r="BV287" s="29" t="s">
        <v>16718</v>
      </c>
      <c r="BW287" s="29" t="s">
        <v>16719</v>
      </c>
      <c r="BX287" s="94" t="s">
        <v>791</v>
      </c>
      <c r="BY287" s="95" t="s">
        <v>16720</v>
      </c>
      <c r="BZ287" s="29" t="str">
        <f>IFERROR(__xludf.DUMMYFUNCTION("TEXTJOIN("", "", TRUE,
  IF(AND(AL287&gt;=9, AN287&gt;=8, AP287&gt;=7, AT287&gt;=8), ""Gold Standard"", """"),
  IF(OR(
      AV287&gt;=7.5,
      AND(AL287&gt;=7, AN287&gt;=7, AP287&gt;=6, AT287&gt;=8)
    ), ""BIFL Approved"", """"),
  IF(AN287&gt;=8.5, ""Repair Friendly"", """"),
 "&amp;" IF(OR(AP287=10, REGEXMATCH(AU287, ""Lifetime Guarantee"")), ""Lifetime Warranty"", """"),
  IF(AT287&gt;=8.5, ""Crowd Favorite"", """"),
  IF(AR287&gt;=8, ""Eco Hero"", """"),
  IF(AND(AV287&gt;=10, AL287&gt;=8, AT287&gt;=8), ""Legacy Product"", """")
)"),"")</f>
        <v/>
      </c>
      <c r="CA287" s="29" t="s">
        <v>209</v>
      </c>
      <c r="CB287" s="29" t="s">
        <v>9602</v>
      </c>
      <c r="CC287" s="44" t="s">
        <v>16721</v>
      </c>
      <c r="CD287" s="29" t="s">
        <v>16722</v>
      </c>
      <c r="CE287" s="30">
        <v>4246.0</v>
      </c>
      <c r="CF287" s="29" t="s">
        <v>16723</v>
      </c>
      <c r="CG287" s="31" t="s">
        <v>16724</v>
      </c>
      <c r="CH287" s="28"/>
      <c r="CI287" s="28"/>
      <c r="CJ287" s="28"/>
      <c r="CK287" s="28"/>
    </row>
    <row r="288" ht="27.0" customHeight="1">
      <c r="A288" s="90" t="s">
        <v>15243</v>
      </c>
      <c r="B288" s="91" t="s">
        <v>16725</v>
      </c>
      <c r="C288" s="92" t="s">
        <v>16726</v>
      </c>
      <c r="D288" s="74" t="s">
        <v>16727</v>
      </c>
      <c r="E288" s="21" t="s">
        <v>16728</v>
      </c>
      <c r="F288" s="22" t="s">
        <v>90</v>
      </c>
      <c r="G288" s="22" t="s">
        <v>10474</v>
      </c>
      <c r="H288" s="22" t="s">
        <v>92</v>
      </c>
      <c r="I288" s="28"/>
      <c r="J288" s="23"/>
      <c r="K288" s="20" t="s">
        <v>16729</v>
      </c>
      <c r="L288" s="25" t="s">
        <v>16730</v>
      </c>
      <c r="M288" s="25" t="s">
        <v>16731</v>
      </c>
      <c r="N288" s="25" t="s">
        <v>16732</v>
      </c>
      <c r="O288" s="28"/>
      <c r="P288" s="25" t="s">
        <v>16733</v>
      </c>
      <c r="Q288" s="25" t="s">
        <v>15253</v>
      </c>
      <c r="R288" s="25" t="s">
        <v>16734</v>
      </c>
      <c r="S288" s="29" t="s">
        <v>16735</v>
      </c>
      <c r="T288" s="100">
        <v>1099.0</v>
      </c>
      <c r="U288" s="42">
        <v>1299.0</v>
      </c>
      <c r="V288" s="29">
        <v>4.8</v>
      </c>
      <c r="W288" s="30">
        <v>2051.0</v>
      </c>
      <c r="X288" s="29" t="s">
        <v>869</v>
      </c>
      <c r="Y288" s="29" t="s">
        <v>165</v>
      </c>
      <c r="Z288" s="30" t="b">
        <v>0</v>
      </c>
      <c r="AA288" s="29" t="s">
        <v>16736</v>
      </c>
      <c r="AB288" s="29" t="s">
        <v>16737</v>
      </c>
      <c r="AC288" s="28"/>
      <c r="AD288" s="28"/>
      <c r="AE288" s="29" t="s">
        <v>16738</v>
      </c>
      <c r="AF288" s="28"/>
      <c r="AG288" s="29" t="s">
        <v>16739</v>
      </c>
      <c r="AH288" s="29" t="s">
        <v>16740</v>
      </c>
      <c r="AI288" s="29" t="s">
        <v>16741</v>
      </c>
      <c r="AJ288" s="29" t="s">
        <v>16742</v>
      </c>
      <c r="AK288" s="31" t="s">
        <v>16743</v>
      </c>
      <c r="AL288" s="32">
        <v>8.5</v>
      </c>
      <c r="AM288" s="29" t="s">
        <v>16744</v>
      </c>
      <c r="AN288" s="32">
        <v>8.0</v>
      </c>
      <c r="AO288" s="29" t="s">
        <v>16745</v>
      </c>
      <c r="AP288" s="51">
        <v>7.5</v>
      </c>
      <c r="AQ288" s="29" t="s">
        <v>16746</v>
      </c>
      <c r="AR288" s="51">
        <v>5.0</v>
      </c>
      <c r="AS288" s="29" t="s">
        <v>16747</v>
      </c>
      <c r="AT288" s="51">
        <v>9.0</v>
      </c>
      <c r="AU288" s="29" t="s">
        <v>16748</v>
      </c>
      <c r="AV288" s="34">
        <f t="shared" si="1"/>
        <v>8.5</v>
      </c>
      <c r="AW288" s="43" t="s">
        <v>16749</v>
      </c>
      <c r="AX288" s="29" t="s">
        <v>16750</v>
      </c>
      <c r="AY288" s="29" t="s">
        <v>16751</v>
      </c>
      <c r="AZ288" s="29" t="s">
        <v>16752</v>
      </c>
      <c r="BA288" s="29" t="s">
        <v>16753</v>
      </c>
      <c r="BB288" s="29" t="s">
        <v>16754</v>
      </c>
      <c r="BC288" s="29" t="s">
        <v>16755</v>
      </c>
      <c r="BD288" s="29" t="s">
        <v>16756</v>
      </c>
      <c r="BE288" s="29" t="s">
        <v>16757</v>
      </c>
      <c r="BF288" s="29" t="s">
        <v>16758</v>
      </c>
      <c r="BG288" s="29" t="s">
        <v>16759</v>
      </c>
      <c r="BH288" s="29" t="s">
        <v>16760</v>
      </c>
      <c r="BI288" s="29" t="s">
        <v>16761</v>
      </c>
      <c r="BJ288" s="29" t="s">
        <v>16762</v>
      </c>
      <c r="BK288" s="29" t="s">
        <v>16763</v>
      </c>
      <c r="BL288" s="29" t="s">
        <v>16764</v>
      </c>
      <c r="BM288" s="29" t="s">
        <v>16765</v>
      </c>
      <c r="BN288" s="29" t="s">
        <v>16766</v>
      </c>
      <c r="BO288" s="29" t="s">
        <v>16767</v>
      </c>
      <c r="BP288" s="29" t="s">
        <v>16768</v>
      </c>
      <c r="BQ288" s="29" t="s">
        <v>16769</v>
      </c>
      <c r="BR288" s="29" t="s">
        <v>16770</v>
      </c>
      <c r="BS288" s="29" t="s">
        <v>16771</v>
      </c>
      <c r="BT288" s="29" t="s">
        <v>16772</v>
      </c>
      <c r="BU288" s="29" t="s">
        <v>7906</v>
      </c>
      <c r="BV288" s="29" t="s">
        <v>16773</v>
      </c>
      <c r="BW288" s="29" t="s">
        <v>16774</v>
      </c>
      <c r="BX288" s="94" t="s">
        <v>1689</v>
      </c>
      <c r="BY288" s="95" t="s">
        <v>16775</v>
      </c>
      <c r="BZ288" s="29" t="str">
        <f>IFERROR(__xludf.DUMMYFUNCTION("TEXTJOIN("", "", TRUE,
  IF(AND(AL288&gt;=9, AN288&gt;=8, AP288&gt;=7, AT288&gt;=8), ""Gold Standard"", """"),
  IF(OR(
      AV288&gt;=7.5,
      AND(AL288&gt;=7, AN288&gt;=7, AP288&gt;=6, AT288&gt;=8)
    ), ""BIFL Approved"", """"),
  IF(AN288&gt;=8.5, ""Repair Friendly"", """"),
 "&amp;" IF(OR(AP288=10, REGEXMATCH(AU288, ""Lifetime Guarantee"")), ""Lifetime Warranty"", """"),
  IF(AT288&gt;=8.5, ""Crowd Favorite"", """"),
  IF(AR288&gt;=8, ""Eco Hero"", """"),
  IF(AND(AV288&gt;=10, AL288&gt;=8, AT288&gt;=8), ""Legacy Product"", """")
)"),"BIFL Approved, Crowd Favorite")</f>
        <v>BIFL Approved, Crowd Favorite</v>
      </c>
      <c r="CA288" s="29" t="s">
        <v>911</v>
      </c>
      <c r="CB288" s="29" t="s">
        <v>1809</v>
      </c>
      <c r="CC288" s="44" t="s">
        <v>16776</v>
      </c>
      <c r="CD288" s="29" t="s">
        <v>16777</v>
      </c>
      <c r="CE288" s="30">
        <v>2051.0</v>
      </c>
      <c r="CF288" s="29" t="s">
        <v>16778</v>
      </c>
      <c r="CG288" s="31" t="s">
        <v>16779</v>
      </c>
      <c r="CH288" s="28"/>
      <c r="CI288" s="28"/>
      <c r="CJ288" s="28"/>
      <c r="CK288" s="28"/>
    </row>
    <row r="289" ht="27.0" customHeight="1">
      <c r="A289" s="90" t="s">
        <v>16780</v>
      </c>
      <c r="B289" s="91" t="s">
        <v>16781</v>
      </c>
      <c r="C289" s="92" t="s">
        <v>16782</v>
      </c>
      <c r="D289" s="74" t="s">
        <v>16783</v>
      </c>
      <c r="E289" s="21" t="s">
        <v>16784</v>
      </c>
      <c r="F289" s="22" t="s">
        <v>90</v>
      </c>
      <c r="G289" s="22" t="s">
        <v>10474</v>
      </c>
      <c r="H289" s="22" t="s">
        <v>92</v>
      </c>
      <c r="I289" s="28"/>
      <c r="J289" s="23"/>
      <c r="K289" s="20" t="s">
        <v>16785</v>
      </c>
      <c r="L289" s="25" t="s">
        <v>16786</v>
      </c>
      <c r="M289" s="28"/>
      <c r="N289" s="25" t="s">
        <v>16787</v>
      </c>
      <c r="O289" s="28"/>
      <c r="P289" s="25" t="s">
        <v>16788</v>
      </c>
      <c r="Q289" s="25" t="s">
        <v>7745</v>
      </c>
      <c r="R289" s="25" t="s">
        <v>16789</v>
      </c>
      <c r="S289" s="29" t="s">
        <v>16790</v>
      </c>
      <c r="T289" s="22">
        <v>319.0</v>
      </c>
      <c r="U289" s="42">
        <v>39.99</v>
      </c>
      <c r="V289" s="29">
        <v>4.3</v>
      </c>
      <c r="W289" s="30">
        <v>63.0</v>
      </c>
      <c r="X289" s="28"/>
      <c r="Y289" s="29" t="s">
        <v>12366</v>
      </c>
      <c r="Z289" s="30" t="b">
        <v>0</v>
      </c>
      <c r="AA289" s="29" t="s">
        <v>1884</v>
      </c>
      <c r="AB289" s="28"/>
      <c r="AC289" s="28"/>
      <c r="AD289" s="28"/>
      <c r="AE289" s="29" t="s">
        <v>16791</v>
      </c>
      <c r="AF289" s="28"/>
      <c r="AG289" s="28"/>
      <c r="AH289" s="28"/>
      <c r="AI289" s="28"/>
      <c r="AJ289" s="28"/>
      <c r="AK289" s="55"/>
      <c r="AL289" s="32">
        <v>8.5</v>
      </c>
      <c r="AM289" s="29" t="s">
        <v>16792</v>
      </c>
      <c r="AN289" s="32">
        <v>8.5</v>
      </c>
      <c r="AO289" s="29" t="s">
        <v>16793</v>
      </c>
      <c r="AP289" s="51">
        <v>8.0</v>
      </c>
      <c r="AQ289" s="29" t="s">
        <v>16794</v>
      </c>
      <c r="AR289" s="51">
        <v>7.5</v>
      </c>
      <c r="AS289" s="29" t="s">
        <v>16795</v>
      </c>
      <c r="AT289" s="51">
        <v>9.5</v>
      </c>
      <c r="AU289" s="29" t="s">
        <v>16796</v>
      </c>
      <c r="AV289" s="34">
        <f t="shared" si="1"/>
        <v>8.5</v>
      </c>
      <c r="AW289" s="43" t="s">
        <v>16797</v>
      </c>
      <c r="AX289" s="29" t="s">
        <v>16798</v>
      </c>
      <c r="AY289" s="29" t="s">
        <v>16799</v>
      </c>
      <c r="AZ289" s="29" t="s">
        <v>16800</v>
      </c>
      <c r="BA289" s="29" t="s">
        <v>16801</v>
      </c>
      <c r="BB289" s="29" t="s">
        <v>16802</v>
      </c>
      <c r="BC289" s="29" t="s">
        <v>16803</v>
      </c>
      <c r="BD289" s="29" t="s">
        <v>16804</v>
      </c>
      <c r="BE289" s="29" t="s">
        <v>16805</v>
      </c>
      <c r="BF289" s="29" t="s">
        <v>16806</v>
      </c>
      <c r="BG289" s="29" t="s">
        <v>16807</v>
      </c>
      <c r="BH289" s="29" t="s">
        <v>16808</v>
      </c>
      <c r="BI289" s="29" t="s">
        <v>16809</v>
      </c>
      <c r="BJ289" s="29" t="s">
        <v>16810</v>
      </c>
      <c r="BK289" s="29" t="s">
        <v>16811</v>
      </c>
      <c r="BL289" s="29" t="s">
        <v>16812</v>
      </c>
      <c r="BM289" s="29" t="s">
        <v>16813</v>
      </c>
      <c r="BN289" s="29" t="s">
        <v>16814</v>
      </c>
      <c r="BO289" s="29" t="s">
        <v>16815</v>
      </c>
      <c r="BP289" s="29" t="s">
        <v>16816</v>
      </c>
      <c r="BQ289" s="29" t="s">
        <v>16817</v>
      </c>
      <c r="BR289" s="29" t="s">
        <v>16818</v>
      </c>
      <c r="BS289" s="29" t="s">
        <v>1265</v>
      </c>
      <c r="BT289" s="29" t="s">
        <v>16819</v>
      </c>
      <c r="BU289" s="29" t="s">
        <v>16820</v>
      </c>
      <c r="BV289" s="29" t="s">
        <v>16821</v>
      </c>
      <c r="BW289" s="29" t="s">
        <v>16822</v>
      </c>
      <c r="BX289" s="94" t="s">
        <v>7788</v>
      </c>
      <c r="BY289" s="95" t="s">
        <v>16823</v>
      </c>
      <c r="BZ289" s="29" t="str">
        <f>IFERROR(__xludf.DUMMYFUNCTION("TEXTJOIN("", "", TRUE,
  IF(AND(AL289&gt;=9, AN289&gt;=8, AP289&gt;=7, AT289&gt;=8), ""Gold Standard"", """"),
  IF(OR(
      AV289&gt;=7.5,
      AND(AL289&gt;=7, AN289&gt;=7, AP289&gt;=6, AT289&gt;=8)
    ), ""BIFL Approved"", """"),
  IF(AN289&gt;=8.5, ""Repair Friendly"", """"),
 "&amp;" IF(OR(AP289=10, REGEXMATCH(AU289, ""Lifetime Guarantee"")), ""Lifetime Warranty"", """"),
  IF(AT289&gt;=8.5, ""Crowd Favorite"", """"),
  IF(AR289&gt;=8, ""Eco Hero"", """"),
  IF(AND(AV289&gt;=10, AL289&gt;=8, AT289&gt;=8), ""Legacy Product"", """")
)"),"BIFL Approved, Repair Friendly, Crowd Favorite")</f>
        <v>BIFL Approved, Repair Friendly, Crowd Favorite</v>
      </c>
      <c r="CA289" s="29" t="s">
        <v>911</v>
      </c>
      <c r="CB289" s="29" t="s">
        <v>1926</v>
      </c>
      <c r="CC289" s="44" t="s">
        <v>16824</v>
      </c>
      <c r="CD289" s="29" t="s">
        <v>16825</v>
      </c>
      <c r="CE289" s="30">
        <v>63.0</v>
      </c>
      <c r="CF289" s="29" t="s">
        <v>16826</v>
      </c>
      <c r="CG289" s="31" t="s">
        <v>16827</v>
      </c>
      <c r="CH289" s="28"/>
      <c r="CI289" s="28"/>
      <c r="CJ289" s="28"/>
      <c r="CK289" s="28"/>
    </row>
    <row r="290" ht="27.0" customHeight="1">
      <c r="A290" s="90" t="s">
        <v>16780</v>
      </c>
      <c r="B290" s="91" t="s">
        <v>16828</v>
      </c>
      <c r="C290" s="92" t="s">
        <v>16829</v>
      </c>
      <c r="D290" s="74" t="s">
        <v>16830</v>
      </c>
      <c r="E290" s="21" t="s">
        <v>16831</v>
      </c>
      <c r="F290" s="22" t="s">
        <v>90</v>
      </c>
      <c r="G290" s="22" t="s">
        <v>10474</v>
      </c>
      <c r="H290" s="22" t="s">
        <v>92</v>
      </c>
      <c r="I290" s="28"/>
      <c r="J290" s="23"/>
      <c r="K290" s="20" t="s">
        <v>16832</v>
      </c>
      <c r="L290" s="25" t="s">
        <v>16833</v>
      </c>
      <c r="M290" s="25" t="s">
        <v>16834</v>
      </c>
      <c r="N290" s="25" t="s">
        <v>16835</v>
      </c>
      <c r="O290" s="28"/>
      <c r="P290" s="25" t="s">
        <v>16836</v>
      </c>
      <c r="Q290" s="25" t="s">
        <v>7745</v>
      </c>
      <c r="R290" s="25" t="s">
        <v>16837</v>
      </c>
      <c r="S290" s="29" t="s">
        <v>16838</v>
      </c>
      <c r="T290" s="41">
        <v>189.85</v>
      </c>
      <c r="U290" s="42">
        <v>48.12</v>
      </c>
      <c r="V290" s="29">
        <v>4.6</v>
      </c>
      <c r="W290" s="30">
        <v>275.0</v>
      </c>
      <c r="X290" s="28"/>
      <c r="Y290" s="29" t="s">
        <v>2007</v>
      </c>
      <c r="Z290" s="30" t="b">
        <v>0</v>
      </c>
      <c r="AA290" s="29" t="s">
        <v>16839</v>
      </c>
      <c r="AB290" s="29" t="s">
        <v>16840</v>
      </c>
      <c r="AC290" s="29" t="s">
        <v>16841</v>
      </c>
      <c r="AD290" s="28"/>
      <c r="AE290" s="29" t="s">
        <v>16842</v>
      </c>
      <c r="AF290" s="28"/>
      <c r="AG290" s="29" t="s">
        <v>16843</v>
      </c>
      <c r="AH290" s="29" t="s">
        <v>16844</v>
      </c>
      <c r="AI290" s="29" t="s">
        <v>16845</v>
      </c>
      <c r="AJ290" s="29" t="s">
        <v>16846</v>
      </c>
      <c r="AK290" s="31" t="s">
        <v>16847</v>
      </c>
      <c r="AL290" s="32">
        <v>7.5</v>
      </c>
      <c r="AM290" s="29" t="s">
        <v>16848</v>
      </c>
      <c r="AN290" s="32">
        <v>7.5</v>
      </c>
      <c r="AO290" s="29" t="s">
        <v>16849</v>
      </c>
      <c r="AP290" s="51">
        <v>8.5</v>
      </c>
      <c r="AQ290" s="29" t="s">
        <v>16850</v>
      </c>
      <c r="AR290" s="51">
        <v>7.5</v>
      </c>
      <c r="AS290" s="29" t="s">
        <v>16851</v>
      </c>
      <c r="AT290" s="51">
        <v>7.5</v>
      </c>
      <c r="AU290" s="29" t="s">
        <v>16852</v>
      </c>
      <c r="AV290" s="34">
        <f t="shared" si="1"/>
        <v>7.5</v>
      </c>
      <c r="AW290" s="43" t="s">
        <v>16853</v>
      </c>
      <c r="AX290" s="29" t="s">
        <v>16854</v>
      </c>
      <c r="AY290" s="29" t="s">
        <v>16855</v>
      </c>
      <c r="AZ290" s="29" t="s">
        <v>16856</v>
      </c>
      <c r="BA290" s="29" t="s">
        <v>16857</v>
      </c>
      <c r="BB290" s="29" t="s">
        <v>16858</v>
      </c>
      <c r="BC290" s="29" t="s">
        <v>16859</v>
      </c>
      <c r="BD290" s="29" t="s">
        <v>16860</v>
      </c>
      <c r="BE290" s="29" t="s">
        <v>16861</v>
      </c>
      <c r="BF290" s="29" t="s">
        <v>16862</v>
      </c>
      <c r="BG290" s="29" t="s">
        <v>16863</v>
      </c>
      <c r="BH290" s="29" t="s">
        <v>16864</v>
      </c>
      <c r="BI290" s="29" t="s">
        <v>16865</v>
      </c>
      <c r="BJ290" s="29" t="s">
        <v>16866</v>
      </c>
      <c r="BK290" s="29" t="s">
        <v>16867</v>
      </c>
      <c r="BL290" s="29" t="s">
        <v>16868</v>
      </c>
      <c r="BM290" s="29" t="s">
        <v>16869</v>
      </c>
      <c r="BN290" s="29" t="s">
        <v>16870</v>
      </c>
      <c r="BO290" s="29" t="s">
        <v>16871</v>
      </c>
      <c r="BP290" s="29" t="s">
        <v>16872</v>
      </c>
      <c r="BQ290" s="29" t="s">
        <v>16873</v>
      </c>
      <c r="BR290" s="29" t="s">
        <v>1024</v>
      </c>
      <c r="BS290" s="29" t="s">
        <v>5655</v>
      </c>
      <c r="BT290" s="29" t="s">
        <v>7784</v>
      </c>
      <c r="BU290" s="29" t="s">
        <v>16874</v>
      </c>
      <c r="BV290" s="29" t="s">
        <v>16875</v>
      </c>
      <c r="BW290" s="29" t="s">
        <v>16876</v>
      </c>
      <c r="BX290" s="94" t="s">
        <v>7788</v>
      </c>
      <c r="BY290" s="95" t="s">
        <v>16877</v>
      </c>
      <c r="BZ290" s="29" t="str">
        <f>IFERROR(__xludf.DUMMYFUNCTION("TEXTJOIN("", "", TRUE,
  IF(AND(AL290&gt;=9, AN290&gt;=8, AP290&gt;=7, AT290&gt;=8), ""Gold Standard"", """"),
  IF(OR(
      AV290&gt;=7.5,
      AND(AL290&gt;=7, AN290&gt;=7, AP290&gt;=6, AT290&gt;=8)
    ), ""BIFL Approved"", """"),
  IF(AN290&gt;=8.5, ""Repair Friendly"", """"),
 "&amp;" IF(OR(AP290=10, REGEXMATCH(AU290, ""Lifetime Guarantee"")), ""Lifetime Warranty"", """"),
  IF(AT290&gt;=8.5, ""Crowd Favorite"", """"),
  IF(AR290&gt;=8, ""Eco Hero"", """"),
  IF(AND(AV290&gt;=10, AL290&gt;=8, AT290&gt;=8), ""Legacy Product"", """")
)"),"BIFL Approved")</f>
        <v>BIFL Approved</v>
      </c>
      <c r="CA290" s="29" t="s">
        <v>911</v>
      </c>
      <c r="CB290" s="29" t="s">
        <v>1926</v>
      </c>
      <c r="CC290" s="44" t="s">
        <v>16878</v>
      </c>
      <c r="CD290" s="29" t="s">
        <v>16879</v>
      </c>
      <c r="CE290" s="30">
        <v>275.0</v>
      </c>
      <c r="CF290" s="29" t="s">
        <v>16880</v>
      </c>
      <c r="CG290" s="31" t="s">
        <v>16881</v>
      </c>
      <c r="CH290" s="28"/>
      <c r="CI290" s="28"/>
      <c r="CJ290" s="28"/>
      <c r="CK290" s="28"/>
    </row>
    <row r="291" ht="27.0" customHeight="1">
      <c r="A291" s="90" t="s">
        <v>16882</v>
      </c>
      <c r="B291" s="91" t="s">
        <v>16883</v>
      </c>
      <c r="C291" s="92" t="s">
        <v>16884</v>
      </c>
      <c r="D291" s="74" t="s">
        <v>16885</v>
      </c>
      <c r="E291" s="21" t="s">
        <v>16886</v>
      </c>
      <c r="F291" s="22" t="s">
        <v>90</v>
      </c>
      <c r="G291" s="22" t="s">
        <v>10474</v>
      </c>
      <c r="H291" s="22" t="s">
        <v>92</v>
      </c>
      <c r="I291" s="28"/>
      <c r="J291" s="23"/>
      <c r="K291" s="20" t="s">
        <v>16887</v>
      </c>
      <c r="L291" s="25" t="s">
        <v>16888</v>
      </c>
      <c r="M291" s="25" t="s">
        <v>16889</v>
      </c>
      <c r="N291" s="25" t="s">
        <v>16890</v>
      </c>
      <c r="O291" s="28"/>
      <c r="P291" s="25" t="s">
        <v>16891</v>
      </c>
      <c r="Q291" s="25" t="s">
        <v>16892</v>
      </c>
      <c r="R291" s="25" t="s">
        <v>16893</v>
      </c>
      <c r="S291" s="29" t="s">
        <v>16894</v>
      </c>
      <c r="T291" s="22">
        <v>1115.0</v>
      </c>
      <c r="U291" s="28"/>
      <c r="V291" s="29">
        <v>4.4</v>
      </c>
      <c r="W291" s="30">
        <v>138.0</v>
      </c>
      <c r="X291" s="28"/>
      <c r="Y291" s="29" t="s">
        <v>12366</v>
      </c>
      <c r="Z291" s="30" t="b">
        <v>0</v>
      </c>
      <c r="AA291" s="29" t="s">
        <v>16895</v>
      </c>
      <c r="AB291" s="29" t="s">
        <v>16896</v>
      </c>
      <c r="AC291" s="29" t="s">
        <v>16897</v>
      </c>
      <c r="AD291" s="28"/>
      <c r="AE291" s="29" t="s">
        <v>16898</v>
      </c>
      <c r="AF291" s="28"/>
      <c r="AG291" s="29" t="s">
        <v>16899</v>
      </c>
      <c r="AH291" s="29" t="s">
        <v>16900</v>
      </c>
      <c r="AI291" s="29" t="s">
        <v>16901</v>
      </c>
      <c r="AJ291" s="29" t="s">
        <v>16902</v>
      </c>
      <c r="AK291" s="31" t="s">
        <v>16903</v>
      </c>
      <c r="AL291" s="32">
        <v>6.5</v>
      </c>
      <c r="AM291" s="29" t="s">
        <v>16904</v>
      </c>
      <c r="AN291" s="32">
        <v>7.0</v>
      </c>
      <c r="AO291" s="29" t="s">
        <v>16905</v>
      </c>
      <c r="AP291" s="51">
        <v>6.0</v>
      </c>
      <c r="AQ291" s="29" t="s">
        <v>16906</v>
      </c>
      <c r="AR291" s="51">
        <v>5.0</v>
      </c>
      <c r="AS291" s="29" t="s">
        <v>16907</v>
      </c>
      <c r="AT291" s="51">
        <v>7.0</v>
      </c>
      <c r="AU291" s="29" t="s">
        <v>16908</v>
      </c>
      <c r="AV291" s="34">
        <f t="shared" si="1"/>
        <v>6.5</v>
      </c>
      <c r="AW291" s="43" t="s">
        <v>16909</v>
      </c>
      <c r="AX291" s="29" t="s">
        <v>16910</v>
      </c>
      <c r="AY291" s="29" t="s">
        <v>16911</v>
      </c>
      <c r="AZ291" s="29" t="s">
        <v>16912</v>
      </c>
      <c r="BA291" s="29" t="s">
        <v>16913</v>
      </c>
      <c r="BB291" s="29" t="s">
        <v>16914</v>
      </c>
      <c r="BC291" s="29" t="s">
        <v>16915</v>
      </c>
      <c r="BD291" s="29" t="s">
        <v>16916</v>
      </c>
      <c r="BE291" s="29" t="s">
        <v>16917</v>
      </c>
      <c r="BF291" s="29" t="s">
        <v>16918</v>
      </c>
      <c r="BG291" s="29" t="s">
        <v>16919</v>
      </c>
      <c r="BH291" s="29" t="s">
        <v>16920</v>
      </c>
      <c r="BI291" s="29" t="s">
        <v>16921</v>
      </c>
      <c r="BJ291" s="29" t="s">
        <v>16922</v>
      </c>
      <c r="BK291" s="29" t="s">
        <v>16923</v>
      </c>
      <c r="BL291" s="29" t="s">
        <v>16924</v>
      </c>
      <c r="BM291" s="29" t="s">
        <v>16925</v>
      </c>
      <c r="BN291" s="29" t="s">
        <v>16926</v>
      </c>
      <c r="BO291" s="29" t="s">
        <v>16927</v>
      </c>
      <c r="BP291" s="29" t="s">
        <v>16928</v>
      </c>
      <c r="BQ291" s="29" t="s">
        <v>16929</v>
      </c>
      <c r="BR291" s="29" t="s">
        <v>16930</v>
      </c>
      <c r="BS291" s="29" t="s">
        <v>16931</v>
      </c>
      <c r="BT291" s="29" t="s">
        <v>16932</v>
      </c>
      <c r="BU291" s="29" t="s">
        <v>16933</v>
      </c>
      <c r="BV291" s="29" t="s">
        <v>16934</v>
      </c>
      <c r="BW291" s="29" t="s">
        <v>16935</v>
      </c>
      <c r="BX291" s="94" t="s">
        <v>331</v>
      </c>
      <c r="BY291" s="95" t="s">
        <v>16936</v>
      </c>
      <c r="BZ291" s="29" t="str">
        <f>IFERROR(__xludf.DUMMYFUNCTION("TEXTJOIN("", "", TRUE,
  IF(AND(AL291&gt;=9, AN291&gt;=8, AP291&gt;=7, AT291&gt;=8), ""Gold Standard"", """"),
  IF(OR(
      AV291&gt;=7.5,
      AND(AL291&gt;=7, AN291&gt;=7, AP291&gt;=6, AT291&gt;=8)
    ), ""BIFL Approved"", """"),
  IF(AN291&gt;=8.5, ""Repair Friendly"", """"),
 "&amp;" IF(OR(AP291=10, REGEXMATCH(AU291, ""Lifetime Guarantee"")), ""Lifetime Warranty"", """"),
  IF(AT291&gt;=8.5, ""Crowd Favorite"", """"),
  IF(AR291&gt;=8, ""Eco Hero"", """"),
  IF(AND(AV291&gt;=10, AL291&gt;=8, AT291&gt;=8), ""Legacy Product"", """")
)"),"")</f>
        <v/>
      </c>
      <c r="CA291" s="29" t="s">
        <v>911</v>
      </c>
      <c r="CB291" s="29" t="s">
        <v>1809</v>
      </c>
      <c r="CC291" s="44" t="s">
        <v>16937</v>
      </c>
      <c r="CD291" s="29" t="s">
        <v>16938</v>
      </c>
      <c r="CE291" s="30">
        <v>138.0</v>
      </c>
      <c r="CF291" s="29" t="s">
        <v>16939</v>
      </c>
      <c r="CG291" s="31" t="s">
        <v>16940</v>
      </c>
      <c r="CH291" s="28"/>
      <c r="CI291" s="28"/>
      <c r="CJ291" s="28"/>
      <c r="CK291" s="28"/>
    </row>
    <row r="292" ht="27.0" customHeight="1">
      <c r="A292" s="90" t="s">
        <v>16941</v>
      </c>
      <c r="B292" s="91" t="s">
        <v>16942</v>
      </c>
      <c r="C292" s="92" t="s">
        <v>16943</v>
      </c>
      <c r="D292" s="74" t="s">
        <v>16944</v>
      </c>
      <c r="E292" s="21" t="s">
        <v>16945</v>
      </c>
      <c r="F292" s="22" t="s">
        <v>90</v>
      </c>
      <c r="G292" s="22" t="s">
        <v>10474</v>
      </c>
      <c r="H292" s="22" t="s">
        <v>92</v>
      </c>
      <c r="I292" s="28"/>
      <c r="J292" s="23"/>
      <c r="K292" s="20" t="s">
        <v>16946</v>
      </c>
      <c r="L292" s="25" t="s">
        <v>16947</v>
      </c>
      <c r="M292" s="25" t="s">
        <v>16948</v>
      </c>
      <c r="N292" s="25" t="s">
        <v>16949</v>
      </c>
      <c r="O292" s="28"/>
      <c r="P292" s="25" t="s">
        <v>16950</v>
      </c>
      <c r="Q292" s="25" t="s">
        <v>16951</v>
      </c>
      <c r="R292" s="25" t="s">
        <v>16952</v>
      </c>
      <c r="S292" s="29" t="s">
        <v>16953</v>
      </c>
      <c r="T292" s="41">
        <v>649.0</v>
      </c>
      <c r="U292" s="42">
        <v>169.0</v>
      </c>
      <c r="V292" s="29">
        <v>4.8</v>
      </c>
      <c r="W292" s="30">
        <v>2375.0</v>
      </c>
      <c r="X292" s="29" t="s">
        <v>1406</v>
      </c>
      <c r="Y292" s="29" t="s">
        <v>165</v>
      </c>
      <c r="Z292" s="30" t="b">
        <v>0</v>
      </c>
      <c r="AA292" s="29" t="s">
        <v>16954</v>
      </c>
      <c r="AB292" s="29" t="s">
        <v>16955</v>
      </c>
      <c r="AC292" s="29" t="s">
        <v>16956</v>
      </c>
      <c r="AD292" s="29" t="s">
        <v>1592</v>
      </c>
      <c r="AE292" s="29" t="s">
        <v>16957</v>
      </c>
      <c r="AF292" s="28"/>
      <c r="AG292" s="29" t="s">
        <v>16958</v>
      </c>
      <c r="AH292" s="29" t="s">
        <v>16959</v>
      </c>
      <c r="AI292" s="29" t="s">
        <v>16960</v>
      </c>
      <c r="AJ292" s="29" t="s">
        <v>16961</v>
      </c>
      <c r="AK292" s="31" t="s">
        <v>16962</v>
      </c>
      <c r="AL292" s="32">
        <v>8.5</v>
      </c>
      <c r="AM292" s="29" t="s">
        <v>16963</v>
      </c>
      <c r="AN292" s="32">
        <v>8.0</v>
      </c>
      <c r="AO292" s="29" t="s">
        <v>16964</v>
      </c>
      <c r="AP292" s="51">
        <v>6.5</v>
      </c>
      <c r="AQ292" s="29" t="s">
        <v>16965</v>
      </c>
      <c r="AR292" s="51">
        <v>5.0</v>
      </c>
      <c r="AS292" s="29" t="s">
        <v>16966</v>
      </c>
      <c r="AT292" s="51">
        <v>8.5</v>
      </c>
      <c r="AU292" s="29" t="s">
        <v>16967</v>
      </c>
      <c r="AV292" s="34">
        <f t="shared" si="1"/>
        <v>8</v>
      </c>
      <c r="AW292" s="43" t="s">
        <v>16968</v>
      </c>
      <c r="AX292" s="29" t="s">
        <v>16969</v>
      </c>
      <c r="AY292" s="29" t="s">
        <v>16970</v>
      </c>
      <c r="AZ292" s="29" t="s">
        <v>16971</v>
      </c>
      <c r="BA292" s="29" t="s">
        <v>16972</v>
      </c>
      <c r="BB292" s="29" t="s">
        <v>16973</v>
      </c>
      <c r="BC292" s="29" t="s">
        <v>16974</v>
      </c>
      <c r="BD292" s="29" t="s">
        <v>16975</v>
      </c>
      <c r="BE292" s="29" t="s">
        <v>16976</v>
      </c>
      <c r="BF292" s="29" t="s">
        <v>16977</v>
      </c>
      <c r="BG292" s="29" t="s">
        <v>16978</v>
      </c>
      <c r="BH292" s="29" t="s">
        <v>16979</v>
      </c>
      <c r="BI292" s="29" t="s">
        <v>16980</v>
      </c>
      <c r="BJ292" s="29" t="s">
        <v>16981</v>
      </c>
      <c r="BK292" s="29" t="s">
        <v>16982</v>
      </c>
      <c r="BL292" s="29" t="s">
        <v>16983</v>
      </c>
      <c r="BM292" s="29" t="s">
        <v>16984</v>
      </c>
      <c r="BN292" s="29" t="s">
        <v>16985</v>
      </c>
      <c r="BO292" s="29" t="s">
        <v>16986</v>
      </c>
      <c r="BP292" s="29" t="s">
        <v>16987</v>
      </c>
      <c r="BQ292" s="29" t="s">
        <v>16988</v>
      </c>
      <c r="BR292" s="29" t="s">
        <v>16989</v>
      </c>
      <c r="BS292" s="29" t="s">
        <v>16990</v>
      </c>
      <c r="BT292" s="29" t="s">
        <v>16991</v>
      </c>
      <c r="BU292" s="29" t="s">
        <v>6540</v>
      </c>
      <c r="BV292" s="29" t="s">
        <v>16992</v>
      </c>
      <c r="BW292" s="29" t="s">
        <v>16993</v>
      </c>
      <c r="BX292" s="94" t="s">
        <v>331</v>
      </c>
      <c r="BY292" s="95" t="s">
        <v>16994</v>
      </c>
      <c r="BZ292" s="29" t="str">
        <f>IFERROR(__xludf.DUMMYFUNCTION("TEXTJOIN("", "", TRUE,
  IF(AND(AL292&gt;=9, AN292&gt;=8, AP292&gt;=7, AT292&gt;=8), ""Gold Standard"", """"),
  IF(OR(
      AV292&gt;=7.5,
      AND(AL292&gt;=7, AN292&gt;=7, AP292&gt;=6, AT292&gt;=8)
    ), ""BIFL Approved"", """"),
  IF(AN292&gt;=8.5, ""Repair Friendly"", """"),
 "&amp;" IF(OR(AP292=10, REGEXMATCH(AU292, ""Lifetime Guarantee"")), ""Lifetime Warranty"", """"),
  IF(AT292&gt;=8.5, ""Crowd Favorite"", """"),
  IF(AR292&gt;=8, ""Eco Hero"", """"),
  IF(AND(AV292&gt;=10, AL292&gt;=8, AT292&gt;=8), ""Legacy Product"", """")
)"),"BIFL Approved, Crowd Favorite")</f>
        <v>BIFL Approved, Crowd Favorite</v>
      </c>
      <c r="CA292" s="29" t="s">
        <v>911</v>
      </c>
      <c r="CB292" s="29" t="s">
        <v>9201</v>
      </c>
      <c r="CC292" s="44" t="s">
        <v>16995</v>
      </c>
      <c r="CD292" s="29" t="s">
        <v>16996</v>
      </c>
      <c r="CE292" s="30">
        <v>2375.0</v>
      </c>
      <c r="CF292" s="29" t="s">
        <v>16997</v>
      </c>
      <c r="CG292" s="31" t="s">
        <v>16998</v>
      </c>
      <c r="CH292" s="28"/>
      <c r="CI292" s="28"/>
      <c r="CJ292" s="28"/>
      <c r="CK292" s="28"/>
    </row>
    <row r="293" ht="27.0" customHeight="1">
      <c r="A293" s="90" t="s">
        <v>16999</v>
      </c>
      <c r="B293" s="91" t="s">
        <v>17000</v>
      </c>
      <c r="C293" s="92" t="s">
        <v>17001</v>
      </c>
      <c r="D293" s="74" t="s">
        <v>17002</v>
      </c>
      <c r="E293" s="21" t="s">
        <v>17003</v>
      </c>
      <c r="F293" s="22" t="s">
        <v>90</v>
      </c>
      <c r="G293" s="22" t="s">
        <v>10474</v>
      </c>
      <c r="H293" s="22" t="s">
        <v>92</v>
      </c>
      <c r="I293" s="28"/>
      <c r="J293" s="23"/>
      <c r="K293" s="20" t="s">
        <v>17004</v>
      </c>
      <c r="L293" s="25" t="s">
        <v>17005</v>
      </c>
      <c r="M293" s="25" t="s">
        <v>17006</v>
      </c>
      <c r="N293" s="25" t="s">
        <v>17007</v>
      </c>
      <c r="O293" s="28"/>
      <c r="P293" s="25" t="s">
        <v>17008</v>
      </c>
      <c r="Q293" s="25" t="s">
        <v>17009</v>
      </c>
      <c r="R293" s="25" t="s">
        <v>17010</v>
      </c>
      <c r="S293" s="29" t="s">
        <v>17011</v>
      </c>
      <c r="T293" s="100">
        <v>2249.0</v>
      </c>
      <c r="U293" s="42">
        <v>3739.99</v>
      </c>
      <c r="V293" s="29">
        <v>3.7</v>
      </c>
      <c r="W293" s="30">
        <v>3.0</v>
      </c>
      <c r="X293" s="28"/>
      <c r="Y293" s="29" t="s">
        <v>17012</v>
      </c>
      <c r="Z293" s="30" t="b">
        <v>0</v>
      </c>
      <c r="AA293" s="29" t="s">
        <v>17013</v>
      </c>
      <c r="AB293" s="29" t="s">
        <v>17014</v>
      </c>
      <c r="AC293" s="29" t="s">
        <v>17015</v>
      </c>
      <c r="AD293" s="28"/>
      <c r="AE293" s="29" t="s">
        <v>17016</v>
      </c>
      <c r="AF293" s="28"/>
      <c r="AG293" s="29" t="s">
        <v>17017</v>
      </c>
      <c r="AH293" s="29" t="s">
        <v>17018</v>
      </c>
      <c r="AI293" s="29" t="s">
        <v>17019</v>
      </c>
      <c r="AJ293" s="28"/>
      <c r="AK293" s="55"/>
      <c r="AL293" s="32">
        <v>4.0</v>
      </c>
      <c r="AM293" s="29" t="s">
        <v>17020</v>
      </c>
      <c r="AN293" s="32">
        <v>3.0</v>
      </c>
      <c r="AO293" s="29" t="s">
        <v>17021</v>
      </c>
      <c r="AP293" s="51">
        <v>6.0</v>
      </c>
      <c r="AQ293" s="29" t="s">
        <v>17022</v>
      </c>
      <c r="AR293" s="51">
        <v>5.0</v>
      </c>
      <c r="AS293" s="29" t="s">
        <v>17023</v>
      </c>
      <c r="AT293" s="51">
        <v>7.0</v>
      </c>
      <c r="AU293" s="29" t="s">
        <v>17024</v>
      </c>
      <c r="AV293" s="34">
        <f t="shared" si="1"/>
        <v>5</v>
      </c>
      <c r="AW293" s="43" t="s">
        <v>17025</v>
      </c>
      <c r="AX293" s="29" t="s">
        <v>17026</v>
      </c>
      <c r="AY293" s="29" t="s">
        <v>17027</v>
      </c>
      <c r="AZ293" s="29" t="s">
        <v>17028</v>
      </c>
      <c r="BA293" s="29" t="s">
        <v>17029</v>
      </c>
      <c r="BB293" s="29" t="s">
        <v>17030</v>
      </c>
      <c r="BC293" s="29" t="s">
        <v>17031</v>
      </c>
      <c r="BD293" s="29" t="s">
        <v>17032</v>
      </c>
      <c r="BE293" s="29" t="s">
        <v>17033</v>
      </c>
      <c r="BF293" s="29" t="s">
        <v>17034</v>
      </c>
      <c r="BG293" s="29" t="s">
        <v>17035</v>
      </c>
      <c r="BH293" s="29" t="s">
        <v>17036</v>
      </c>
      <c r="BI293" s="29" t="s">
        <v>17037</v>
      </c>
      <c r="BJ293" s="29" t="s">
        <v>17038</v>
      </c>
      <c r="BK293" s="29" t="s">
        <v>17039</v>
      </c>
      <c r="BL293" s="29" t="s">
        <v>17040</v>
      </c>
      <c r="BM293" s="29" t="s">
        <v>17041</v>
      </c>
      <c r="BN293" s="29" t="s">
        <v>17042</v>
      </c>
      <c r="BO293" s="29" t="s">
        <v>17043</v>
      </c>
      <c r="BP293" s="29" t="s">
        <v>17044</v>
      </c>
      <c r="BQ293" s="29" t="s">
        <v>17045</v>
      </c>
      <c r="BR293" s="29" t="s">
        <v>17046</v>
      </c>
      <c r="BS293" s="29" t="s">
        <v>17047</v>
      </c>
      <c r="BT293" s="29" t="s">
        <v>17048</v>
      </c>
      <c r="BU293" s="29" t="s">
        <v>17049</v>
      </c>
      <c r="BV293" s="29" t="s">
        <v>17050</v>
      </c>
      <c r="BW293" s="29" t="s">
        <v>17051</v>
      </c>
      <c r="BX293" s="94" t="s">
        <v>8434</v>
      </c>
      <c r="BY293" s="95" t="s">
        <v>17052</v>
      </c>
      <c r="BZ293" s="29" t="str">
        <f>IFERROR(__xludf.DUMMYFUNCTION("TEXTJOIN("", "", TRUE,
  IF(AND(AL293&gt;=9, AN293&gt;=8, AP293&gt;=7, AT293&gt;=8), ""Gold Standard"", """"),
  IF(OR(
      AV293&gt;=7.5,
      AND(AL293&gt;=7, AN293&gt;=7, AP293&gt;=6, AT293&gt;=8)
    ), ""BIFL Approved"", """"),
  IF(AN293&gt;=8.5, ""Repair Friendly"", """"),
 "&amp;" IF(OR(AP293=10, REGEXMATCH(AU293, ""Lifetime Guarantee"")), ""Lifetime Warranty"", """"),
  IF(AT293&gt;=8.5, ""Crowd Favorite"", """"),
  IF(AR293&gt;=8, ""Eco Hero"", """"),
  IF(AND(AV293&gt;=10, AL293&gt;=8, AT293&gt;=8), ""Legacy Product"", """")
)"),"")</f>
        <v/>
      </c>
      <c r="CA293" s="29" t="s">
        <v>911</v>
      </c>
      <c r="CB293" s="29" t="s">
        <v>9201</v>
      </c>
      <c r="CC293" s="44" t="s">
        <v>17053</v>
      </c>
      <c r="CD293" s="29" t="s">
        <v>17054</v>
      </c>
      <c r="CE293" s="30">
        <v>3.0</v>
      </c>
      <c r="CF293" s="29" t="s">
        <v>17055</v>
      </c>
      <c r="CG293" s="31" t="s">
        <v>17056</v>
      </c>
      <c r="CH293" s="28"/>
      <c r="CI293" s="28"/>
      <c r="CJ293" s="28"/>
      <c r="CK293" s="28"/>
    </row>
    <row r="294" ht="27.0" customHeight="1">
      <c r="A294" s="90" t="s">
        <v>16999</v>
      </c>
      <c r="B294" s="91" t="s">
        <v>17057</v>
      </c>
      <c r="C294" s="92" t="s">
        <v>17058</v>
      </c>
      <c r="D294" s="74" t="s">
        <v>17059</v>
      </c>
      <c r="E294" s="21" t="s">
        <v>17060</v>
      </c>
      <c r="F294" s="22" t="s">
        <v>90</v>
      </c>
      <c r="G294" s="22" t="s">
        <v>10474</v>
      </c>
      <c r="H294" s="22" t="s">
        <v>92</v>
      </c>
      <c r="I294" s="28"/>
      <c r="J294" s="23"/>
      <c r="K294" s="20" t="s">
        <v>17061</v>
      </c>
      <c r="L294" s="25" t="s">
        <v>17062</v>
      </c>
      <c r="M294" s="25" t="s">
        <v>17063</v>
      </c>
      <c r="N294" s="25" t="s">
        <v>17064</v>
      </c>
      <c r="O294" s="28"/>
      <c r="P294" s="25" t="s">
        <v>17065</v>
      </c>
      <c r="Q294" s="25" t="s">
        <v>17066</v>
      </c>
      <c r="R294" s="25" t="s">
        <v>17067</v>
      </c>
      <c r="S294" s="29" t="s">
        <v>17068</v>
      </c>
      <c r="T294" s="22">
        <v>1799.0</v>
      </c>
      <c r="U294" s="42">
        <v>89.99</v>
      </c>
      <c r="V294" s="29">
        <v>3.7</v>
      </c>
      <c r="W294" s="30">
        <v>69.0</v>
      </c>
      <c r="X294" s="28"/>
      <c r="Y294" s="28"/>
      <c r="Z294" s="30" t="b">
        <v>0</v>
      </c>
      <c r="AA294" s="29" t="s">
        <v>17069</v>
      </c>
      <c r="AB294" s="29" t="s">
        <v>17070</v>
      </c>
      <c r="AC294" s="29" t="s">
        <v>17071</v>
      </c>
      <c r="AD294" s="28"/>
      <c r="AE294" s="29" t="s">
        <v>17072</v>
      </c>
      <c r="AF294" s="28"/>
      <c r="AG294" s="29" t="s">
        <v>17073</v>
      </c>
      <c r="AH294" s="29" t="s">
        <v>17074</v>
      </c>
      <c r="AI294" s="29" t="s">
        <v>17075</v>
      </c>
      <c r="AJ294" s="28"/>
      <c r="AK294" s="55"/>
      <c r="AL294" s="32">
        <v>6.5</v>
      </c>
      <c r="AM294" s="29" t="s">
        <v>17076</v>
      </c>
      <c r="AN294" s="32">
        <v>8.0</v>
      </c>
      <c r="AO294" s="29" t="s">
        <v>17077</v>
      </c>
      <c r="AP294" s="51">
        <v>6.0</v>
      </c>
      <c r="AQ294" s="29" t="s">
        <v>17078</v>
      </c>
      <c r="AR294" s="51">
        <v>5.0</v>
      </c>
      <c r="AS294" s="29" t="s">
        <v>17079</v>
      </c>
      <c r="AT294" s="51">
        <v>7.5</v>
      </c>
      <c r="AU294" s="29" t="s">
        <v>17080</v>
      </c>
      <c r="AV294" s="34">
        <f t="shared" si="1"/>
        <v>7</v>
      </c>
      <c r="AW294" s="43" t="s">
        <v>17081</v>
      </c>
      <c r="AX294" s="29" t="s">
        <v>17082</v>
      </c>
      <c r="AY294" s="29" t="s">
        <v>17083</v>
      </c>
      <c r="AZ294" s="29" t="s">
        <v>17084</v>
      </c>
      <c r="BA294" s="29" t="s">
        <v>17085</v>
      </c>
      <c r="BB294" s="29" t="s">
        <v>17086</v>
      </c>
      <c r="BC294" s="29" t="s">
        <v>17087</v>
      </c>
      <c r="BD294" s="29" t="s">
        <v>17088</v>
      </c>
      <c r="BE294" s="29" t="s">
        <v>17089</v>
      </c>
      <c r="BF294" s="29" t="s">
        <v>17090</v>
      </c>
      <c r="BG294" s="29" t="s">
        <v>17091</v>
      </c>
      <c r="BH294" s="29" t="s">
        <v>17092</v>
      </c>
      <c r="BI294" s="29" t="s">
        <v>17093</v>
      </c>
      <c r="BJ294" s="29" t="s">
        <v>17094</v>
      </c>
      <c r="BK294" s="29" t="s">
        <v>17095</v>
      </c>
      <c r="BL294" s="29" t="s">
        <v>17096</v>
      </c>
      <c r="BM294" s="29" t="s">
        <v>17097</v>
      </c>
      <c r="BN294" s="29" t="s">
        <v>17098</v>
      </c>
      <c r="BO294" s="29" t="s">
        <v>17099</v>
      </c>
      <c r="BP294" s="29" t="s">
        <v>17100</v>
      </c>
      <c r="BQ294" s="29" t="s">
        <v>17101</v>
      </c>
      <c r="BR294" s="29" t="s">
        <v>17102</v>
      </c>
      <c r="BS294" s="29" t="s">
        <v>17103</v>
      </c>
      <c r="BT294" s="29" t="s">
        <v>17104</v>
      </c>
      <c r="BU294" s="29" t="s">
        <v>17105</v>
      </c>
      <c r="BV294" s="29" t="s">
        <v>17106</v>
      </c>
      <c r="BW294" s="29" t="s">
        <v>17107</v>
      </c>
      <c r="BX294" s="94" t="s">
        <v>8434</v>
      </c>
      <c r="BY294" s="95" t="s">
        <v>17108</v>
      </c>
      <c r="BZ294" s="29" t="str">
        <f>IFERROR(__xludf.DUMMYFUNCTION("TEXTJOIN("", "", TRUE,
  IF(AND(AL294&gt;=9, AN294&gt;=8, AP294&gt;=7, AT294&gt;=8), ""Gold Standard"", """"),
  IF(OR(
      AV294&gt;=7.5,
      AND(AL294&gt;=7, AN294&gt;=7, AP294&gt;=6, AT294&gt;=8)
    ), ""BIFL Approved"", """"),
  IF(AN294&gt;=8.5, ""Repair Friendly"", """"),
 "&amp;" IF(OR(AP294=10, REGEXMATCH(AU294, ""Lifetime Guarantee"")), ""Lifetime Warranty"", """"),
  IF(AT294&gt;=8.5, ""Crowd Favorite"", """"),
  IF(AR294&gt;=8, ""Eco Hero"", """"),
  IF(AND(AV294&gt;=10, AL294&gt;=8, AT294&gt;=8), ""Legacy Product"", """")
)"),"")</f>
        <v/>
      </c>
      <c r="CA294" s="29" t="s">
        <v>911</v>
      </c>
      <c r="CB294" s="29" t="s">
        <v>9201</v>
      </c>
      <c r="CC294" s="44" t="s">
        <v>17109</v>
      </c>
      <c r="CD294" s="29" t="s">
        <v>17110</v>
      </c>
      <c r="CE294" s="30">
        <v>69.0</v>
      </c>
      <c r="CF294" s="29" t="s">
        <v>17111</v>
      </c>
      <c r="CG294" s="31" t="s">
        <v>17112</v>
      </c>
      <c r="CH294" s="28"/>
      <c r="CI294" s="28"/>
      <c r="CJ294" s="28"/>
      <c r="CK294" s="28"/>
    </row>
    <row r="295" ht="27.0" customHeight="1">
      <c r="A295" s="90" t="s">
        <v>9145</v>
      </c>
      <c r="B295" s="91" t="s">
        <v>17113</v>
      </c>
      <c r="C295" s="92" t="s">
        <v>17114</v>
      </c>
      <c r="D295" s="74" t="s">
        <v>17115</v>
      </c>
      <c r="E295" s="21" t="s">
        <v>17116</v>
      </c>
      <c r="F295" s="22" t="s">
        <v>90</v>
      </c>
      <c r="G295" s="22" t="s">
        <v>10474</v>
      </c>
      <c r="H295" s="22" t="s">
        <v>92</v>
      </c>
      <c r="I295" s="28"/>
      <c r="J295" s="23"/>
      <c r="K295" s="20" t="s">
        <v>17117</v>
      </c>
      <c r="L295" s="25" t="s">
        <v>17118</v>
      </c>
      <c r="M295" s="28"/>
      <c r="N295" s="25" t="s">
        <v>17119</v>
      </c>
      <c r="O295" s="28"/>
      <c r="P295" s="25" t="s">
        <v>17120</v>
      </c>
      <c r="Q295" s="25" t="s">
        <v>17121</v>
      </c>
      <c r="R295" s="25" t="s">
        <v>17122</v>
      </c>
      <c r="S295" s="29" t="s">
        <v>17123</v>
      </c>
      <c r="T295" s="41">
        <v>143.29</v>
      </c>
      <c r="U295" s="42">
        <v>74.99</v>
      </c>
      <c r="V295" s="29">
        <v>4.6</v>
      </c>
      <c r="W295" s="30">
        <v>1478.0</v>
      </c>
      <c r="X295" s="29" t="s">
        <v>691</v>
      </c>
      <c r="Y295" s="29" t="s">
        <v>165</v>
      </c>
      <c r="Z295" s="30" t="b">
        <v>0</v>
      </c>
      <c r="AA295" s="29" t="s">
        <v>17124</v>
      </c>
      <c r="AB295" s="29" t="s">
        <v>17125</v>
      </c>
      <c r="AC295" s="29" t="s">
        <v>17126</v>
      </c>
      <c r="AD295" s="29" t="s">
        <v>1348</v>
      </c>
      <c r="AE295" s="29" t="s">
        <v>17127</v>
      </c>
      <c r="AF295" s="28"/>
      <c r="AG295" s="29" t="s">
        <v>17128</v>
      </c>
      <c r="AH295" s="29" t="s">
        <v>17129</v>
      </c>
      <c r="AI295" s="29" t="s">
        <v>17130</v>
      </c>
      <c r="AJ295" s="29" t="s">
        <v>17131</v>
      </c>
      <c r="AK295" s="31" t="s">
        <v>17132</v>
      </c>
      <c r="AL295" s="32">
        <v>8.5</v>
      </c>
      <c r="AM295" s="29" t="s">
        <v>17133</v>
      </c>
      <c r="AN295" s="32">
        <v>8.5</v>
      </c>
      <c r="AO295" s="29" t="s">
        <v>17134</v>
      </c>
      <c r="AP295" s="51">
        <v>5.0</v>
      </c>
      <c r="AQ295" s="29" t="s">
        <v>17135</v>
      </c>
      <c r="AR295" s="51">
        <v>5.0</v>
      </c>
      <c r="AS295" s="29" t="s">
        <v>17136</v>
      </c>
      <c r="AT295" s="51">
        <v>9.0</v>
      </c>
      <c r="AU295" s="29" t="s">
        <v>17137</v>
      </c>
      <c r="AV295" s="34">
        <f t="shared" si="1"/>
        <v>8</v>
      </c>
      <c r="AW295" s="43" t="s">
        <v>17138</v>
      </c>
      <c r="AX295" s="29" t="s">
        <v>17139</v>
      </c>
      <c r="AY295" s="29" t="s">
        <v>17140</v>
      </c>
      <c r="AZ295" s="29" t="s">
        <v>17141</v>
      </c>
      <c r="BA295" s="29" t="s">
        <v>17142</v>
      </c>
      <c r="BB295" s="29" t="s">
        <v>17143</v>
      </c>
      <c r="BC295" s="29" t="s">
        <v>17144</v>
      </c>
      <c r="BD295" s="29" t="s">
        <v>17145</v>
      </c>
      <c r="BE295" s="29" t="s">
        <v>17146</v>
      </c>
      <c r="BF295" s="29" t="s">
        <v>17147</v>
      </c>
      <c r="BG295" s="29" t="s">
        <v>17148</v>
      </c>
      <c r="BH295" s="29" t="s">
        <v>17149</v>
      </c>
      <c r="BI295" s="29" t="s">
        <v>17150</v>
      </c>
      <c r="BJ295" s="29" t="s">
        <v>17151</v>
      </c>
      <c r="BK295" s="29" t="s">
        <v>17152</v>
      </c>
      <c r="BL295" s="29" t="s">
        <v>17153</v>
      </c>
      <c r="BM295" s="29" t="s">
        <v>17154</v>
      </c>
      <c r="BN295" s="29" t="s">
        <v>17155</v>
      </c>
      <c r="BO295" s="29" t="s">
        <v>17156</v>
      </c>
      <c r="BP295" s="29" t="s">
        <v>17157</v>
      </c>
      <c r="BQ295" s="29" t="s">
        <v>17158</v>
      </c>
      <c r="BR295" s="29" t="s">
        <v>17159</v>
      </c>
      <c r="BS295" s="29" t="s">
        <v>17160</v>
      </c>
      <c r="BT295" s="29" t="s">
        <v>17161</v>
      </c>
      <c r="BU295" s="29" t="s">
        <v>435</v>
      </c>
      <c r="BV295" s="29" t="s">
        <v>17162</v>
      </c>
      <c r="BW295" s="29" t="s">
        <v>17163</v>
      </c>
      <c r="BX295" s="94" t="s">
        <v>331</v>
      </c>
      <c r="BY295" s="95" t="s">
        <v>17164</v>
      </c>
      <c r="BZ295" s="29" t="str">
        <f>IFERROR(__xludf.DUMMYFUNCTION("TEXTJOIN("", "", TRUE,
  IF(AND(AL295&gt;=9, AN295&gt;=8, AP295&gt;=7, AT295&gt;=8), ""Gold Standard"", """"),
  IF(OR(
      AV295&gt;=7.5,
      AND(AL295&gt;=7, AN295&gt;=7, AP295&gt;=6, AT295&gt;=8)
    ), ""BIFL Approved"", """"),
  IF(AN295&gt;=8.5, ""Repair Friendly"", """"),
 "&amp;" IF(OR(AP295=10, REGEXMATCH(AU295, ""Lifetime Guarantee"")), ""Lifetime Warranty"", """"),
  IF(AT295&gt;=8.5, ""Crowd Favorite"", """"),
  IF(AR295&gt;=8, ""Eco Hero"", """"),
  IF(AND(AV295&gt;=10, AL295&gt;=8, AT295&gt;=8), ""Legacy Product"", """")
)"),"BIFL Approved, Repair Friendly, Crowd Favorite")</f>
        <v>BIFL Approved, Repair Friendly, Crowd Favorite</v>
      </c>
      <c r="CA295" s="29" t="s">
        <v>911</v>
      </c>
      <c r="CB295" s="29" t="s">
        <v>9201</v>
      </c>
      <c r="CC295" s="44" t="s">
        <v>17165</v>
      </c>
      <c r="CD295" s="29" t="s">
        <v>17166</v>
      </c>
      <c r="CE295" s="30">
        <v>1478.0</v>
      </c>
      <c r="CF295" s="29" t="s">
        <v>17167</v>
      </c>
      <c r="CG295" s="31" t="s">
        <v>17168</v>
      </c>
      <c r="CH295" s="28"/>
      <c r="CI295" s="28"/>
      <c r="CJ295" s="28"/>
      <c r="CK295" s="28"/>
    </row>
    <row r="296" ht="27.0" customHeight="1">
      <c r="A296" s="90" t="s">
        <v>17169</v>
      </c>
      <c r="B296" s="91" t="s">
        <v>17170</v>
      </c>
      <c r="C296" s="92" t="s">
        <v>17171</v>
      </c>
      <c r="D296" s="74" t="s">
        <v>17172</v>
      </c>
      <c r="E296" s="21" t="s">
        <v>17173</v>
      </c>
      <c r="F296" s="22" t="s">
        <v>90</v>
      </c>
      <c r="G296" s="22" t="s">
        <v>10474</v>
      </c>
      <c r="H296" s="22" t="s">
        <v>92</v>
      </c>
      <c r="I296" s="28"/>
      <c r="J296" s="23"/>
      <c r="K296" s="20" t="s">
        <v>17174</v>
      </c>
      <c r="L296" s="25" t="s">
        <v>17175</v>
      </c>
      <c r="M296" s="28"/>
      <c r="N296" s="25" t="s">
        <v>17176</v>
      </c>
      <c r="O296" s="28"/>
      <c r="P296" s="25" t="s">
        <v>17177</v>
      </c>
      <c r="Q296" s="25" t="s">
        <v>17178</v>
      </c>
      <c r="R296" s="25" t="s">
        <v>17179</v>
      </c>
      <c r="S296" s="29" t="s">
        <v>17180</v>
      </c>
      <c r="T296" s="41">
        <v>30.0</v>
      </c>
      <c r="U296" s="42">
        <v>36.99</v>
      </c>
      <c r="V296" s="29">
        <v>4.5</v>
      </c>
      <c r="W296" s="30">
        <v>128.0</v>
      </c>
      <c r="X296" s="28"/>
      <c r="Y296" s="29" t="s">
        <v>165</v>
      </c>
      <c r="Z296" s="30" t="b">
        <v>0</v>
      </c>
      <c r="AA296" s="29" t="s">
        <v>17181</v>
      </c>
      <c r="AB296" s="29" t="s">
        <v>17182</v>
      </c>
      <c r="AC296" s="28"/>
      <c r="AD296" s="28"/>
      <c r="AE296" s="28"/>
      <c r="AF296" s="28"/>
      <c r="AG296" s="29" t="s">
        <v>17183</v>
      </c>
      <c r="AH296" s="29" t="s">
        <v>17184</v>
      </c>
      <c r="AI296" s="28"/>
      <c r="AJ296" s="28"/>
      <c r="AK296" s="55"/>
      <c r="AL296" s="32">
        <v>4.5</v>
      </c>
      <c r="AM296" s="29" t="s">
        <v>17185</v>
      </c>
      <c r="AN296" s="32">
        <v>8.0</v>
      </c>
      <c r="AO296" s="29" t="s">
        <v>17186</v>
      </c>
      <c r="AP296" s="51">
        <v>3.5</v>
      </c>
      <c r="AQ296" s="29" t="s">
        <v>17187</v>
      </c>
      <c r="AR296" s="51">
        <v>5.0</v>
      </c>
      <c r="AS296" s="29" t="s">
        <v>17188</v>
      </c>
      <c r="AT296" s="51">
        <v>5.0</v>
      </c>
      <c r="AU296" s="29" t="s">
        <v>17189</v>
      </c>
      <c r="AV296" s="34">
        <f t="shared" si="1"/>
        <v>5</v>
      </c>
      <c r="AW296" s="43" t="s">
        <v>17190</v>
      </c>
      <c r="AX296" s="29" t="s">
        <v>17191</v>
      </c>
      <c r="AY296" s="29" t="s">
        <v>17192</v>
      </c>
      <c r="AZ296" s="29" t="s">
        <v>17193</v>
      </c>
      <c r="BA296" s="29" t="s">
        <v>17194</v>
      </c>
      <c r="BB296" s="29" t="s">
        <v>17195</v>
      </c>
      <c r="BC296" s="29" t="s">
        <v>17196</v>
      </c>
      <c r="BD296" s="29" t="s">
        <v>17197</v>
      </c>
      <c r="BE296" s="29" t="s">
        <v>17198</v>
      </c>
      <c r="BF296" s="29" t="s">
        <v>17199</v>
      </c>
      <c r="BG296" s="29" t="s">
        <v>17200</v>
      </c>
      <c r="BH296" s="29" t="s">
        <v>17201</v>
      </c>
      <c r="BI296" s="29" t="s">
        <v>17202</v>
      </c>
      <c r="BJ296" s="29" t="s">
        <v>17203</v>
      </c>
      <c r="BK296" s="29" t="s">
        <v>17204</v>
      </c>
      <c r="BL296" s="29" t="s">
        <v>17205</v>
      </c>
      <c r="BM296" s="29" t="s">
        <v>17206</v>
      </c>
      <c r="BN296" s="29" t="s">
        <v>17207</v>
      </c>
      <c r="BO296" s="29" t="s">
        <v>17208</v>
      </c>
      <c r="BP296" s="29" t="s">
        <v>17209</v>
      </c>
      <c r="BQ296" s="29" t="s">
        <v>17210</v>
      </c>
      <c r="BR296" s="29" t="s">
        <v>17211</v>
      </c>
      <c r="BS296" s="29" t="s">
        <v>17212</v>
      </c>
      <c r="BT296" s="29" t="s">
        <v>17213</v>
      </c>
      <c r="BU296" s="29" t="s">
        <v>17214</v>
      </c>
      <c r="BV296" s="29" t="s">
        <v>17215</v>
      </c>
      <c r="BW296" s="29" t="s">
        <v>17216</v>
      </c>
      <c r="BX296" s="94" t="s">
        <v>144</v>
      </c>
      <c r="BY296" s="95" t="s">
        <v>17217</v>
      </c>
      <c r="BZ296" s="29" t="str">
        <f>IFERROR(__xludf.DUMMYFUNCTION("TEXTJOIN("", "", TRUE,
  IF(AND(AL296&gt;=9, AN296&gt;=8, AP296&gt;=7, AT296&gt;=8), ""Gold Standard"", """"),
  IF(OR(
      AV296&gt;=7.5,
      AND(AL296&gt;=7, AN296&gt;=7, AP296&gt;=6, AT296&gt;=8)
    ), ""BIFL Approved"", """"),
  IF(AN296&gt;=8.5, ""Repair Friendly"", """"),
 "&amp;" IF(OR(AP296=10, REGEXMATCH(AU296, ""Lifetime Guarantee"")), ""Lifetime Warranty"", """"),
  IF(AT296&gt;=8.5, ""Crowd Favorite"", """"),
  IF(AR296&gt;=8, ""Eco Hero"", """"),
  IF(AND(AV296&gt;=10, AL296&gt;=8, AT296&gt;=8), ""Legacy Product"", """")
)"),"")</f>
        <v/>
      </c>
      <c r="CA296" s="29" t="s">
        <v>851</v>
      </c>
      <c r="CB296" s="29" t="s">
        <v>12058</v>
      </c>
      <c r="CC296" s="44" t="s">
        <v>17218</v>
      </c>
      <c r="CD296" s="29" t="s">
        <v>17219</v>
      </c>
      <c r="CE296" s="30">
        <v>128.0</v>
      </c>
      <c r="CF296" s="29" t="s">
        <v>17220</v>
      </c>
      <c r="CG296" s="31" t="s">
        <v>17221</v>
      </c>
      <c r="CH296" s="28"/>
      <c r="CI296" s="28"/>
      <c r="CJ296" s="28"/>
      <c r="CK296" s="28"/>
    </row>
    <row r="297" ht="30.0" customHeight="1">
      <c r="A297" s="90" t="s">
        <v>9145</v>
      </c>
      <c r="B297" s="91" t="s">
        <v>17222</v>
      </c>
      <c r="C297" s="92" t="s">
        <v>17223</v>
      </c>
      <c r="D297" s="74" t="s">
        <v>17224</v>
      </c>
      <c r="E297" s="21" t="s">
        <v>17225</v>
      </c>
      <c r="F297" s="22" t="s">
        <v>90</v>
      </c>
      <c r="G297" s="22" t="s">
        <v>10474</v>
      </c>
      <c r="H297" s="22" t="s">
        <v>92</v>
      </c>
      <c r="I297" s="28"/>
      <c r="J297" s="23"/>
      <c r="K297" s="20" t="s">
        <v>17226</v>
      </c>
      <c r="L297" s="25" t="s">
        <v>17227</v>
      </c>
      <c r="M297" s="28"/>
      <c r="N297" s="25" t="s">
        <v>17228</v>
      </c>
      <c r="O297" s="28"/>
      <c r="P297" s="25" t="s">
        <v>17229</v>
      </c>
      <c r="Q297" s="25" t="s">
        <v>17230</v>
      </c>
      <c r="R297" s="25" t="s">
        <v>17231</v>
      </c>
      <c r="S297" s="29" t="s">
        <v>17232</v>
      </c>
      <c r="T297" s="41">
        <v>313.54</v>
      </c>
      <c r="U297" s="42">
        <v>199.99</v>
      </c>
      <c r="V297" s="29">
        <v>4.7</v>
      </c>
      <c r="W297" s="30">
        <v>2849.0</v>
      </c>
      <c r="X297" s="29" t="s">
        <v>691</v>
      </c>
      <c r="Y297" s="29" t="s">
        <v>165</v>
      </c>
      <c r="Z297" s="30" t="b">
        <v>0</v>
      </c>
      <c r="AA297" s="29" t="s">
        <v>17233</v>
      </c>
      <c r="AB297" s="29" t="s">
        <v>17234</v>
      </c>
      <c r="AC297" s="29" t="s">
        <v>17235</v>
      </c>
      <c r="AD297" s="28"/>
      <c r="AE297" s="29" t="s">
        <v>17236</v>
      </c>
      <c r="AF297" s="28"/>
      <c r="AG297" s="29" t="s">
        <v>17237</v>
      </c>
      <c r="AH297" s="29" t="s">
        <v>17238</v>
      </c>
      <c r="AI297" s="29" t="s">
        <v>17239</v>
      </c>
      <c r="AJ297" s="29" t="s">
        <v>17240</v>
      </c>
      <c r="AK297" s="31" t="s">
        <v>17241</v>
      </c>
      <c r="AL297" s="32">
        <v>8.5</v>
      </c>
      <c r="AM297" s="29" t="s">
        <v>17242</v>
      </c>
      <c r="AN297" s="32">
        <v>8.0</v>
      </c>
      <c r="AO297" s="29" t="s">
        <v>17243</v>
      </c>
      <c r="AP297" s="51">
        <v>6.0</v>
      </c>
      <c r="AQ297" s="29" t="s">
        <v>17244</v>
      </c>
      <c r="AR297" s="51">
        <v>5.0</v>
      </c>
      <c r="AS297" s="29" t="s">
        <v>17245</v>
      </c>
      <c r="AT297" s="51">
        <v>9.5</v>
      </c>
      <c r="AU297" s="29" t="s">
        <v>17246</v>
      </c>
      <c r="AV297" s="34">
        <f t="shared" si="1"/>
        <v>8</v>
      </c>
      <c r="AW297" s="43" t="s">
        <v>17247</v>
      </c>
      <c r="AX297" s="29" t="s">
        <v>17248</v>
      </c>
      <c r="AY297" s="29" t="s">
        <v>17249</v>
      </c>
      <c r="AZ297" s="29" t="s">
        <v>17250</v>
      </c>
      <c r="BA297" s="29" t="s">
        <v>17251</v>
      </c>
      <c r="BB297" s="29" t="s">
        <v>17252</v>
      </c>
      <c r="BC297" s="29" t="s">
        <v>17253</v>
      </c>
      <c r="BD297" s="29" t="s">
        <v>17254</v>
      </c>
      <c r="BE297" s="29" t="s">
        <v>17255</v>
      </c>
      <c r="BF297" s="29" t="s">
        <v>17256</v>
      </c>
      <c r="BG297" s="29" t="s">
        <v>17257</v>
      </c>
      <c r="BH297" s="29" t="s">
        <v>17258</v>
      </c>
      <c r="BI297" s="29" t="s">
        <v>17259</v>
      </c>
      <c r="BJ297" s="29" t="s">
        <v>17260</v>
      </c>
      <c r="BK297" s="29" t="s">
        <v>17261</v>
      </c>
      <c r="BL297" s="29" t="s">
        <v>17262</v>
      </c>
      <c r="BM297" s="29" t="s">
        <v>17263</v>
      </c>
      <c r="BN297" s="29" t="s">
        <v>17264</v>
      </c>
      <c r="BO297" s="29" t="s">
        <v>17265</v>
      </c>
      <c r="BP297" s="29" t="s">
        <v>17266</v>
      </c>
      <c r="BQ297" s="29" t="s">
        <v>17267</v>
      </c>
      <c r="BR297" s="29" t="s">
        <v>17268</v>
      </c>
      <c r="BS297" s="29" t="s">
        <v>17269</v>
      </c>
      <c r="BT297" s="29" t="s">
        <v>17270</v>
      </c>
      <c r="BU297" s="29" t="s">
        <v>17271</v>
      </c>
      <c r="BV297" s="29" t="s">
        <v>17272</v>
      </c>
      <c r="BW297" s="29" t="s">
        <v>17273</v>
      </c>
      <c r="BX297" s="94" t="s">
        <v>4057</v>
      </c>
      <c r="BY297" s="95" t="s">
        <v>17274</v>
      </c>
      <c r="BZ297" s="29" t="str">
        <f>IFERROR(__xludf.DUMMYFUNCTION("TEXTJOIN("", "", TRUE,
  IF(AND(AL297&gt;=9, AN297&gt;=8, AP297&gt;=7, AT297&gt;=8), ""Gold Standard"", """"),
  IF(OR(
      AV297&gt;=7.5,
      AND(AL297&gt;=7, AN297&gt;=7, AP297&gt;=6, AT297&gt;=8)
    ), ""BIFL Approved"", """"),
  IF(AN297&gt;=8.5, ""Repair Friendly"", """"),
 "&amp;" IF(OR(AP297=10, REGEXMATCH(AU297, ""Lifetime Guarantee"")), ""Lifetime Warranty"", """"),
  IF(AT297&gt;=8.5, ""Crowd Favorite"", """"),
  IF(AR297&gt;=8, ""Eco Hero"", """"),
  IF(AND(AV297&gt;=10, AL297&gt;=8, AT297&gt;=8), ""Legacy Product"", """")
)"),"BIFL Approved, Crowd Favorite")</f>
        <v>BIFL Approved, Crowd Favorite</v>
      </c>
      <c r="CA297" s="29" t="s">
        <v>911</v>
      </c>
      <c r="CB297" s="29" t="s">
        <v>9201</v>
      </c>
      <c r="CC297" s="44" t="s">
        <v>17275</v>
      </c>
      <c r="CD297" s="29" t="s">
        <v>17276</v>
      </c>
      <c r="CE297" s="30">
        <v>2849.0</v>
      </c>
      <c r="CF297" s="29" t="s">
        <v>17277</v>
      </c>
      <c r="CG297" s="31" t="s">
        <v>17278</v>
      </c>
      <c r="CH297" s="28"/>
      <c r="CI297" s="28"/>
      <c r="CJ297" s="28"/>
      <c r="CK297" s="28"/>
    </row>
    <row r="298" ht="27.0" customHeight="1">
      <c r="A298" s="90" t="s">
        <v>17279</v>
      </c>
      <c r="B298" s="91" t="s">
        <v>17280</v>
      </c>
      <c r="C298" s="92" t="s">
        <v>17281</v>
      </c>
      <c r="D298" s="74" t="s">
        <v>17282</v>
      </c>
      <c r="E298" s="21" t="s">
        <v>17283</v>
      </c>
      <c r="F298" s="22" t="s">
        <v>90</v>
      </c>
      <c r="G298" s="22" t="s">
        <v>10474</v>
      </c>
      <c r="H298" s="22" t="s">
        <v>92</v>
      </c>
      <c r="I298" s="28"/>
      <c r="J298" s="23"/>
      <c r="K298" s="20" t="s">
        <v>17284</v>
      </c>
      <c r="L298" s="25" t="s">
        <v>17285</v>
      </c>
      <c r="M298" s="28"/>
      <c r="N298" s="25" t="s">
        <v>17286</v>
      </c>
      <c r="O298" s="28"/>
      <c r="P298" s="25" t="s">
        <v>17287</v>
      </c>
      <c r="Q298" s="25" t="s">
        <v>17288</v>
      </c>
      <c r="R298" s="25" t="s">
        <v>17289</v>
      </c>
      <c r="S298" s="29" t="s">
        <v>17290</v>
      </c>
      <c r="T298" s="41">
        <v>249.0</v>
      </c>
      <c r="U298" s="42">
        <v>279.0</v>
      </c>
      <c r="V298" s="29">
        <v>4.8</v>
      </c>
      <c r="W298" s="30">
        <v>5082.0</v>
      </c>
      <c r="X298" s="29" t="s">
        <v>1945</v>
      </c>
      <c r="Y298" s="29" t="s">
        <v>165</v>
      </c>
      <c r="Z298" s="30" t="b">
        <v>0</v>
      </c>
      <c r="AA298" s="29" t="s">
        <v>17291</v>
      </c>
      <c r="AB298" s="29" t="s">
        <v>17292</v>
      </c>
      <c r="AC298" s="29" t="s">
        <v>17293</v>
      </c>
      <c r="AD298" s="29" t="s">
        <v>17294</v>
      </c>
      <c r="AE298" s="29" t="s">
        <v>17295</v>
      </c>
      <c r="AF298" s="28"/>
      <c r="AG298" s="29" t="s">
        <v>17296</v>
      </c>
      <c r="AH298" s="29" t="s">
        <v>17297</v>
      </c>
      <c r="AI298" s="29" t="s">
        <v>17298</v>
      </c>
      <c r="AJ298" s="29" t="s">
        <v>17299</v>
      </c>
      <c r="AK298" s="31" t="s">
        <v>17300</v>
      </c>
      <c r="AL298" s="32">
        <v>8.0</v>
      </c>
      <c r="AM298" s="29" t="s">
        <v>17301</v>
      </c>
      <c r="AN298" s="32">
        <v>8.0</v>
      </c>
      <c r="AO298" s="29" t="s">
        <v>17302</v>
      </c>
      <c r="AP298" s="51">
        <v>4.5</v>
      </c>
      <c r="AQ298" s="29" t="s">
        <v>17303</v>
      </c>
      <c r="AR298" s="51">
        <v>5.0</v>
      </c>
      <c r="AS298" s="29" t="s">
        <v>17304</v>
      </c>
      <c r="AT298" s="51">
        <v>9.0</v>
      </c>
      <c r="AU298" s="29" t="s">
        <v>17305</v>
      </c>
      <c r="AV298" s="34">
        <f t="shared" si="1"/>
        <v>7.5</v>
      </c>
      <c r="AW298" s="43" t="s">
        <v>17306</v>
      </c>
      <c r="AX298" s="29" t="s">
        <v>17307</v>
      </c>
      <c r="AY298" s="29" t="s">
        <v>17308</v>
      </c>
      <c r="AZ298" s="29" t="s">
        <v>17309</v>
      </c>
      <c r="BA298" s="29" t="s">
        <v>17310</v>
      </c>
      <c r="BB298" s="29" t="s">
        <v>17311</v>
      </c>
      <c r="BC298" s="29" t="s">
        <v>17312</v>
      </c>
      <c r="BD298" s="29" t="s">
        <v>17313</v>
      </c>
      <c r="BE298" s="29" t="s">
        <v>17314</v>
      </c>
      <c r="BF298" s="29" t="s">
        <v>17315</v>
      </c>
      <c r="BG298" s="29" t="s">
        <v>17316</v>
      </c>
      <c r="BH298" s="29" t="s">
        <v>17317</v>
      </c>
      <c r="BI298" s="29" t="s">
        <v>17318</v>
      </c>
      <c r="BJ298" s="29" t="s">
        <v>17319</v>
      </c>
      <c r="BK298" s="29" t="s">
        <v>17320</v>
      </c>
      <c r="BL298" s="29" t="s">
        <v>17321</v>
      </c>
      <c r="BM298" s="29" t="s">
        <v>17322</v>
      </c>
      <c r="BN298" s="29" t="s">
        <v>17323</v>
      </c>
      <c r="BO298" s="29" t="s">
        <v>17324</v>
      </c>
      <c r="BP298" s="29" t="s">
        <v>17325</v>
      </c>
      <c r="BQ298" s="29" t="s">
        <v>17326</v>
      </c>
      <c r="BR298" s="29" t="s">
        <v>17327</v>
      </c>
      <c r="BS298" s="29" t="s">
        <v>17328</v>
      </c>
      <c r="BT298" s="29" t="s">
        <v>17329</v>
      </c>
      <c r="BU298" s="29" t="s">
        <v>17330</v>
      </c>
      <c r="BV298" s="29" t="s">
        <v>17331</v>
      </c>
      <c r="BW298" s="29" t="s">
        <v>17332</v>
      </c>
      <c r="BX298" s="94" t="s">
        <v>3701</v>
      </c>
      <c r="BY298" s="95" t="s">
        <v>17333</v>
      </c>
      <c r="BZ298" s="29" t="str">
        <f>IFERROR(__xludf.DUMMYFUNCTION("TEXTJOIN("", "", TRUE,
  IF(AND(AL298&gt;=9, AN298&gt;=8, AP298&gt;=7, AT298&gt;=8), ""Gold Standard"", """"),
  IF(OR(
      AV298&gt;=7.5,
      AND(AL298&gt;=7, AN298&gt;=7, AP298&gt;=6, AT298&gt;=8)
    ), ""BIFL Approved"", """"),
  IF(AN298&gt;=8.5, ""Repair Friendly"", """"),
 "&amp;" IF(OR(AP298=10, REGEXMATCH(AU298, ""Lifetime Guarantee"")), ""Lifetime Warranty"", """"),
  IF(AT298&gt;=8.5, ""Crowd Favorite"", """"),
  IF(AR298&gt;=8, ""Eco Hero"", """"),
  IF(AND(AV298&gt;=10, AL298&gt;=8, AT298&gt;=8), ""Legacy Product"", """")
)"),"BIFL Approved, Crowd Favorite")</f>
        <v>BIFL Approved, Crowd Favorite</v>
      </c>
      <c r="CA298" s="29" t="s">
        <v>911</v>
      </c>
      <c r="CB298" s="29" t="s">
        <v>9201</v>
      </c>
      <c r="CC298" s="44" t="s">
        <v>17334</v>
      </c>
      <c r="CD298" s="29" t="s">
        <v>17335</v>
      </c>
      <c r="CE298" s="30">
        <v>5082.0</v>
      </c>
      <c r="CF298" s="29" t="s">
        <v>17336</v>
      </c>
      <c r="CG298" s="31" t="s">
        <v>17337</v>
      </c>
      <c r="CH298" s="28"/>
      <c r="CI298" s="28"/>
      <c r="CJ298" s="28"/>
      <c r="CK298" s="28"/>
    </row>
    <row r="299" ht="27.0" customHeight="1">
      <c r="A299" s="90" t="s">
        <v>17338</v>
      </c>
      <c r="B299" s="91" t="s">
        <v>17339</v>
      </c>
      <c r="C299" s="92" t="s">
        <v>17340</v>
      </c>
      <c r="D299" s="74" t="s">
        <v>17341</v>
      </c>
      <c r="E299" s="21" t="s">
        <v>17342</v>
      </c>
      <c r="F299" s="22" t="s">
        <v>90</v>
      </c>
      <c r="G299" s="22" t="s">
        <v>10474</v>
      </c>
      <c r="H299" s="22" t="s">
        <v>92</v>
      </c>
      <c r="I299" s="28"/>
      <c r="J299" s="23"/>
      <c r="K299" s="20" t="s">
        <v>17343</v>
      </c>
      <c r="L299" s="25" t="s">
        <v>17344</v>
      </c>
      <c r="M299" s="25" t="s">
        <v>17345</v>
      </c>
      <c r="N299" s="25" t="s">
        <v>17346</v>
      </c>
      <c r="O299" s="28"/>
      <c r="P299" s="25" t="s">
        <v>17347</v>
      </c>
      <c r="Q299" s="25" t="s">
        <v>17348</v>
      </c>
      <c r="R299" s="25" t="s">
        <v>17349</v>
      </c>
      <c r="S299" s="29" t="s">
        <v>17350</v>
      </c>
      <c r="T299" s="22">
        <v>261.79</v>
      </c>
      <c r="U299" s="42">
        <v>69.99</v>
      </c>
      <c r="V299" s="29">
        <v>4.2</v>
      </c>
      <c r="W299" s="30">
        <v>27.0</v>
      </c>
      <c r="X299" s="28"/>
      <c r="Y299" s="29" t="s">
        <v>6501</v>
      </c>
      <c r="Z299" s="30" t="b">
        <v>0</v>
      </c>
      <c r="AA299" s="29" t="s">
        <v>9159</v>
      </c>
      <c r="AB299" s="29" t="s">
        <v>17351</v>
      </c>
      <c r="AC299" s="29" t="s">
        <v>17352</v>
      </c>
      <c r="AD299" s="29" t="s">
        <v>1592</v>
      </c>
      <c r="AE299" s="29" t="s">
        <v>17353</v>
      </c>
      <c r="AF299" s="28"/>
      <c r="AG299" s="29" t="s">
        <v>17354</v>
      </c>
      <c r="AH299" s="29" t="s">
        <v>17355</v>
      </c>
      <c r="AI299" s="29" t="s">
        <v>17356</v>
      </c>
      <c r="AJ299" s="29" t="s">
        <v>17357</v>
      </c>
      <c r="AK299" s="31" t="s">
        <v>17358</v>
      </c>
      <c r="AL299" s="32">
        <v>7.5</v>
      </c>
      <c r="AM299" s="29" t="s">
        <v>17359</v>
      </c>
      <c r="AN299" s="32">
        <v>7.0</v>
      </c>
      <c r="AO299" s="29" t="s">
        <v>17360</v>
      </c>
      <c r="AP299" s="51">
        <v>6.5</v>
      </c>
      <c r="AQ299" s="29" t="s">
        <v>17361</v>
      </c>
      <c r="AR299" s="51">
        <v>5.0</v>
      </c>
      <c r="AS299" s="29" t="s">
        <v>17362</v>
      </c>
      <c r="AT299" s="51">
        <v>8.0</v>
      </c>
      <c r="AU299" s="29" t="s">
        <v>17363</v>
      </c>
      <c r="AV299" s="34">
        <f t="shared" si="1"/>
        <v>7.5</v>
      </c>
      <c r="AW299" s="43" t="s">
        <v>17364</v>
      </c>
      <c r="AX299" s="29" t="s">
        <v>17365</v>
      </c>
      <c r="AY299" s="29" t="s">
        <v>17366</v>
      </c>
      <c r="AZ299" s="29" t="s">
        <v>17367</v>
      </c>
      <c r="BA299" s="29" t="s">
        <v>17368</v>
      </c>
      <c r="BB299" s="29" t="s">
        <v>17369</v>
      </c>
      <c r="BC299" s="29" t="s">
        <v>17370</v>
      </c>
      <c r="BD299" s="29" t="s">
        <v>17371</v>
      </c>
      <c r="BE299" s="29" t="s">
        <v>17372</v>
      </c>
      <c r="BF299" s="29" t="s">
        <v>17373</v>
      </c>
      <c r="BG299" s="29" t="s">
        <v>17374</v>
      </c>
      <c r="BH299" s="29" t="s">
        <v>17375</v>
      </c>
      <c r="BI299" s="29" t="s">
        <v>17376</v>
      </c>
      <c r="BJ299" s="29" t="s">
        <v>17377</v>
      </c>
      <c r="BK299" s="29" t="s">
        <v>17378</v>
      </c>
      <c r="BL299" s="29" t="s">
        <v>17379</v>
      </c>
      <c r="BM299" s="29" t="s">
        <v>17380</v>
      </c>
      <c r="BN299" s="29" t="s">
        <v>17381</v>
      </c>
      <c r="BO299" s="29" t="s">
        <v>17382</v>
      </c>
      <c r="BP299" s="29" t="s">
        <v>17383</v>
      </c>
      <c r="BQ299" s="29" t="s">
        <v>17384</v>
      </c>
      <c r="BR299" s="29" t="s">
        <v>17385</v>
      </c>
      <c r="BS299" s="29" t="s">
        <v>17386</v>
      </c>
      <c r="BT299" s="29" t="s">
        <v>6016</v>
      </c>
      <c r="BU299" s="29" t="s">
        <v>17387</v>
      </c>
      <c r="BV299" s="29" t="s">
        <v>17388</v>
      </c>
      <c r="BW299" s="29" t="s">
        <v>17389</v>
      </c>
      <c r="BX299" s="94" t="s">
        <v>2167</v>
      </c>
      <c r="BY299" s="95" t="s">
        <v>17390</v>
      </c>
      <c r="BZ299" s="29" t="str">
        <f>IFERROR(__xludf.DUMMYFUNCTION("TEXTJOIN("", "", TRUE,
  IF(AND(AL299&gt;=9, AN299&gt;=8, AP299&gt;=7, AT299&gt;=8), ""Gold Standard"", """"),
  IF(OR(
      AV299&gt;=7.5,
      AND(AL299&gt;=7, AN299&gt;=7, AP299&gt;=6, AT299&gt;=8)
    ), ""BIFL Approved"", """"),
  IF(AN299&gt;=8.5, ""Repair Friendly"", """"),
 "&amp;" IF(OR(AP299=10, REGEXMATCH(AU299, ""Lifetime Guarantee"")), ""Lifetime Warranty"", """"),
  IF(AT299&gt;=8.5, ""Crowd Favorite"", """"),
  IF(AR299&gt;=8, ""Eco Hero"", """"),
  IF(AND(AV299&gt;=10, AL299&gt;=8, AT299&gt;=8), ""Legacy Product"", """")
)"),"BIFL Approved")</f>
        <v>BIFL Approved</v>
      </c>
      <c r="CA299" s="29" t="s">
        <v>911</v>
      </c>
      <c r="CB299" s="29" t="s">
        <v>9201</v>
      </c>
      <c r="CC299" s="44" t="s">
        <v>17391</v>
      </c>
      <c r="CD299" s="29" t="s">
        <v>17392</v>
      </c>
      <c r="CE299" s="30">
        <v>27.0</v>
      </c>
      <c r="CF299" s="29" t="s">
        <v>17393</v>
      </c>
      <c r="CG299" s="31" t="s">
        <v>17394</v>
      </c>
      <c r="CH299" s="28"/>
      <c r="CI299" s="28"/>
      <c r="CJ299" s="28"/>
      <c r="CK299" s="28"/>
    </row>
    <row r="300" ht="27.0" customHeight="1">
      <c r="A300" s="90" t="s">
        <v>1696</v>
      </c>
      <c r="B300" s="91" t="s">
        <v>17395</v>
      </c>
      <c r="C300" s="92" t="s">
        <v>17396</v>
      </c>
      <c r="D300" s="74" t="s">
        <v>17397</v>
      </c>
      <c r="E300" s="21" t="s">
        <v>17398</v>
      </c>
      <c r="F300" s="22" t="s">
        <v>90</v>
      </c>
      <c r="G300" s="22" t="s">
        <v>10474</v>
      </c>
      <c r="H300" s="22" t="s">
        <v>92</v>
      </c>
      <c r="I300" s="28"/>
      <c r="J300" s="23"/>
      <c r="K300" s="20" t="s">
        <v>17399</v>
      </c>
      <c r="L300" s="25" t="s">
        <v>17400</v>
      </c>
      <c r="M300" s="25" t="s">
        <v>17401</v>
      </c>
      <c r="N300" s="25" t="s">
        <v>17402</v>
      </c>
      <c r="O300" s="28"/>
      <c r="P300" s="25" t="s">
        <v>17403</v>
      </c>
      <c r="Q300" s="25" t="s">
        <v>17404</v>
      </c>
      <c r="R300" s="25" t="s">
        <v>17405</v>
      </c>
      <c r="S300" s="29" t="s">
        <v>17406</v>
      </c>
      <c r="T300" s="41">
        <v>482.0</v>
      </c>
      <c r="U300" s="42">
        <v>539.77</v>
      </c>
      <c r="V300" s="29">
        <v>4.4</v>
      </c>
      <c r="W300" s="30">
        <v>179.0</v>
      </c>
      <c r="X300" s="28"/>
      <c r="Y300" s="29" t="s">
        <v>1649</v>
      </c>
      <c r="Z300" s="30" t="b">
        <v>0</v>
      </c>
      <c r="AA300" s="29" t="s">
        <v>17407</v>
      </c>
      <c r="AB300" s="29" t="s">
        <v>17408</v>
      </c>
      <c r="AC300" s="29" t="s">
        <v>17409</v>
      </c>
      <c r="AD300" s="28"/>
      <c r="AE300" s="29" t="s">
        <v>17410</v>
      </c>
      <c r="AF300" s="28"/>
      <c r="AG300" s="29" t="s">
        <v>17411</v>
      </c>
      <c r="AH300" s="29" t="s">
        <v>17412</v>
      </c>
      <c r="AI300" s="29" t="s">
        <v>17413</v>
      </c>
      <c r="AJ300" s="29" t="s">
        <v>17414</v>
      </c>
      <c r="AK300" s="31" t="s">
        <v>17415</v>
      </c>
      <c r="AL300" s="32">
        <v>7.0</v>
      </c>
      <c r="AM300" s="29" t="s">
        <v>17416</v>
      </c>
      <c r="AN300" s="32">
        <v>7.0</v>
      </c>
      <c r="AO300" s="29" t="s">
        <v>17417</v>
      </c>
      <c r="AP300" s="51">
        <v>5.0</v>
      </c>
      <c r="AQ300" s="29" t="s">
        <v>17418</v>
      </c>
      <c r="AR300" s="51">
        <v>5.0</v>
      </c>
      <c r="AS300" s="29" t="s">
        <v>17419</v>
      </c>
      <c r="AT300" s="51">
        <v>7.0</v>
      </c>
      <c r="AU300" s="29" t="s">
        <v>17420</v>
      </c>
      <c r="AV300" s="34">
        <f t="shared" si="1"/>
        <v>6.5</v>
      </c>
      <c r="AW300" s="43" t="s">
        <v>17421</v>
      </c>
      <c r="AX300" s="29" t="s">
        <v>17422</v>
      </c>
      <c r="AY300" s="29" t="s">
        <v>17423</v>
      </c>
      <c r="AZ300" s="29" t="s">
        <v>17424</v>
      </c>
      <c r="BA300" s="29" t="s">
        <v>17425</v>
      </c>
      <c r="BB300" s="29" t="s">
        <v>17426</v>
      </c>
      <c r="BC300" s="29" t="s">
        <v>17427</v>
      </c>
      <c r="BD300" s="29" t="s">
        <v>17428</v>
      </c>
      <c r="BE300" s="29" t="s">
        <v>17429</v>
      </c>
      <c r="BF300" s="29" t="s">
        <v>17430</v>
      </c>
      <c r="BG300" s="29" t="s">
        <v>17431</v>
      </c>
      <c r="BH300" s="29" t="s">
        <v>17432</v>
      </c>
      <c r="BI300" s="29" t="s">
        <v>17433</v>
      </c>
      <c r="BJ300" s="29" t="s">
        <v>17434</v>
      </c>
      <c r="BK300" s="29" t="s">
        <v>17435</v>
      </c>
      <c r="BL300" s="29" t="s">
        <v>17436</v>
      </c>
      <c r="BM300" s="29" t="s">
        <v>17437</v>
      </c>
      <c r="BN300" s="29" t="s">
        <v>17438</v>
      </c>
      <c r="BO300" s="29" t="s">
        <v>17439</v>
      </c>
      <c r="BP300" s="29" t="s">
        <v>17440</v>
      </c>
      <c r="BQ300" s="29" t="s">
        <v>17441</v>
      </c>
      <c r="BR300" s="29" t="s">
        <v>17442</v>
      </c>
      <c r="BS300" s="29" t="s">
        <v>17443</v>
      </c>
      <c r="BT300" s="29" t="s">
        <v>17444</v>
      </c>
      <c r="BU300" s="29" t="s">
        <v>17445</v>
      </c>
      <c r="BV300" s="29" t="s">
        <v>17446</v>
      </c>
      <c r="BW300" s="29" t="s">
        <v>17447</v>
      </c>
      <c r="BX300" s="94" t="s">
        <v>207</v>
      </c>
      <c r="BY300" s="72" t="s">
        <v>1269</v>
      </c>
      <c r="BZ300" s="29" t="str">
        <f>IFERROR(__xludf.DUMMYFUNCTION("TEXTJOIN("", "", TRUE,
  IF(AND(AL300&gt;=9, AN300&gt;=8, AP300&gt;=7, AT300&gt;=8), ""Gold Standard"", """"),
  IF(OR(
      AV300&gt;=7.5,
      AND(AL300&gt;=7, AN300&gt;=7, AP300&gt;=6, AT300&gt;=8)
    ), ""BIFL Approved"", """"),
  IF(AN300&gt;=8.5, ""Repair Friendly"", """"),
 "&amp;" IF(OR(AP300=10, REGEXMATCH(AU300, ""Lifetime Guarantee"")), ""Lifetime Warranty"", """"),
  IF(AT300&gt;=8.5, ""Crowd Favorite"", """"),
  IF(AR300&gt;=8, ""Eco Hero"", """"),
  IF(AND(AV300&gt;=10, AL300&gt;=8, AT300&gt;=8), ""Legacy Product"", """")
)"),"")</f>
        <v/>
      </c>
      <c r="CA300" s="29" t="s">
        <v>209</v>
      </c>
      <c r="CB300" s="29" t="s">
        <v>2290</v>
      </c>
      <c r="CC300" s="44" t="s">
        <v>17448</v>
      </c>
      <c r="CD300" s="29" t="s">
        <v>17449</v>
      </c>
      <c r="CE300" s="30">
        <v>179.0</v>
      </c>
      <c r="CF300" s="29" t="s">
        <v>17450</v>
      </c>
      <c r="CG300" s="31" t="s">
        <v>17451</v>
      </c>
      <c r="CH300" s="28"/>
      <c r="CI300" s="28"/>
      <c r="CJ300" s="28"/>
      <c r="CK300" s="28"/>
    </row>
    <row r="301" ht="27.0" customHeight="1">
      <c r="A301" s="90" t="s">
        <v>17452</v>
      </c>
      <c r="B301" s="91" t="s">
        <v>17453</v>
      </c>
      <c r="C301" s="92" t="s">
        <v>17454</v>
      </c>
      <c r="D301" s="74" t="s">
        <v>17455</v>
      </c>
      <c r="E301" s="21" t="s">
        <v>17456</v>
      </c>
      <c r="F301" s="22" t="s">
        <v>90</v>
      </c>
      <c r="G301" s="22" t="s">
        <v>10474</v>
      </c>
      <c r="H301" s="22" t="s">
        <v>92</v>
      </c>
      <c r="I301" s="28"/>
      <c r="J301" s="23"/>
      <c r="K301" s="20" t="s">
        <v>17457</v>
      </c>
      <c r="L301" s="25" t="s">
        <v>17458</v>
      </c>
      <c r="M301" s="25" t="s">
        <v>17459</v>
      </c>
      <c r="N301" s="25" t="s">
        <v>17460</v>
      </c>
      <c r="O301" s="28"/>
      <c r="P301" s="25" t="s">
        <v>17461</v>
      </c>
      <c r="Q301" s="25" t="s">
        <v>17462</v>
      </c>
      <c r="R301" s="25" t="s">
        <v>17463</v>
      </c>
      <c r="S301" s="29" t="s">
        <v>17464</v>
      </c>
      <c r="T301" s="22">
        <v>55.29</v>
      </c>
      <c r="U301" s="42">
        <v>25.0</v>
      </c>
      <c r="V301" s="29">
        <v>4.6</v>
      </c>
      <c r="W301" s="30">
        <v>8534.0</v>
      </c>
      <c r="X301" s="28"/>
      <c r="Y301" s="29" t="s">
        <v>12366</v>
      </c>
      <c r="Z301" s="30" t="b">
        <v>0</v>
      </c>
      <c r="AA301" s="29" t="s">
        <v>17465</v>
      </c>
      <c r="AB301" s="29" t="s">
        <v>17466</v>
      </c>
      <c r="AC301" s="28"/>
      <c r="AD301" s="29" t="s">
        <v>3542</v>
      </c>
      <c r="AE301" s="29" t="s">
        <v>17467</v>
      </c>
      <c r="AF301" s="28"/>
      <c r="AG301" s="29" t="s">
        <v>17468</v>
      </c>
      <c r="AH301" s="29" t="s">
        <v>17469</v>
      </c>
      <c r="AI301" s="29" t="s">
        <v>17470</v>
      </c>
      <c r="AJ301" s="29" t="s">
        <v>17471</v>
      </c>
      <c r="AK301" s="31" t="s">
        <v>17472</v>
      </c>
      <c r="AL301" s="32">
        <v>7.5</v>
      </c>
      <c r="AM301" s="29" t="s">
        <v>17473</v>
      </c>
      <c r="AN301" s="32">
        <v>7.0</v>
      </c>
      <c r="AO301" s="29" t="s">
        <v>17474</v>
      </c>
      <c r="AP301" s="51">
        <v>8.5</v>
      </c>
      <c r="AQ301" s="29" t="s">
        <v>17475</v>
      </c>
      <c r="AR301" s="51">
        <v>5.0</v>
      </c>
      <c r="AS301" s="29" t="s">
        <v>17476</v>
      </c>
      <c r="AT301" s="51">
        <v>8.5</v>
      </c>
      <c r="AU301" s="29" t="s">
        <v>17477</v>
      </c>
      <c r="AV301" s="34">
        <f t="shared" si="1"/>
        <v>8</v>
      </c>
      <c r="AW301" s="43" t="s">
        <v>17478</v>
      </c>
      <c r="AX301" s="29" t="s">
        <v>17479</v>
      </c>
      <c r="AY301" s="29" t="s">
        <v>17480</v>
      </c>
      <c r="AZ301" s="29" t="s">
        <v>17481</v>
      </c>
      <c r="BA301" s="29" t="s">
        <v>17482</v>
      </c>
      <c r="BB301" s="29" t="s">
        <v>17483</v>
      </c>
      <c r="BC301" s="29" t="s">
        <v>17484</v>
      </c>
      <c r="BD301" s="29" t="s">
        <v>17485</v>
      </c>
      <c r="BE301" s="29" t="s">
        <v>17486</v>
      </c>
      <c r="BF301" s="29" t="s">
        <v>17487</v>
      </c>
      <c r="BG301" s="29" t="s">
        <v>17488</v>
      </c>
      <c r="BH301" s="29" t="s">
        <v>17489</v>
      </c>
      <c r="BI301" s="29" t="s">
        <v>17490</v>
      </c>
      <c r="BJ301" s="29" t="s">
        <v>17491</v>
      </c>
      <c r="BK301" s="29" t="s">
        <v>17492</v>
      </c>
      <c r="BL301" s="29" t="s">
        <v>17493</v>
      </c>
      <c r="BM301" s="29" t="s">
        <v>17494</v>
      </c>
      <c r="BN301" s="29" t="s">
        <v>17495</v>
      </c>
      <c r="BO301" s="29" t="s">
        <v>17496</v>
      </c>
      <c r="BP301" s="29" t="s">
        <v>17497</v>
      </c>
      <c r="BQ301" s="29" t="s">
        <v>17498</v>
      </c>
      <c r="BR301" s="29" t="s">
        <v>17499</v>
      </c>
      <c r="BS301" s="29" t="s">
        <v>17500</v>
      </c>
      <c r="BT301" s="29" t="s">
        <v>17501</v>
      </c>
      <c r="BU301" s="29" t="s">
        <v>17502</v>
      </c>
      <c r="BV301" s="29" t="s">
        <v>17503</v>
      </c>
      <c r="BW301" s="29" t="s">
        <v>17504</v>
      </c>
      <c r="BX301" s="94" t="s">
        <v>144</v>
      </c>
      <c r="BY301" s="72" t="s">
        <v>17505</v>
      </c>
      <c r="BZ301" s="29" t="str">
        <f>IFERROR(__xludf.DUMMYFUNCTION("TEXTJOIN("", "", TRUE,
  IF(AND(AL301&gt;=9, AN301&gt;=8, AP301&gt;=7, AT301&gt;=8), ""Gold Standard"", """"),
  IF(OR(
      AV301&gt;=7.5,
      AND(AL301&gt;=7, AN301&gt;=7, AP301&gt;=6, AT301&gt;=8)
    ), ""BIFL Approved"", """"),
  IF(AN301&gt;=8.5, ""Repair Friendly"", """"),
 "&amp;" IF(OR(AP301=10, REGEXMATCH(AU301, ""Lifetime Guarantee"")), ""Lifetime Warranty"", """"),
  IF(AT301&gt;=8.5, ""Crowd Favorite"", """"),
  IF(AR301&gt;=8, ""Eco Hero"", """"),
  IF(AND(AV301&gt;=10, AL301&gt;=8, AT301&gt;=8), ""Legacy Product"", """")
)"),"BIFL Approved, Crowd Favorite")</f>
        <v>BIFL Approved, Crowd Favorite</v>
      </c>
      <c r="CA301" s="29" t="s">
        <v>209</v>
      </c>
      <c r="CB301" s="29" t="s">
        <v>498</v>
      </c>
      <c r="CC301" s="44" t="s">
        <v>17506</v>
      </c>
      <c r="CD301" s="29" t="s">
        <v>17507</v>
      </c>
      <c r="CE301" s="30">
        <v>8534.0</v>
      </c>
      <c r="CF301" s="29" t="s">
        <v>17508</v>
      </c>
      <c r="CG301" s="31" t="s">
        <v>17509</v>
      </c>
      <c r="CH301" s="28"/>
      <c r="CI301" s="28"/>
      <c r="CJ301" s="28"/>
      <c r="CK301" s="28"/>
    </row>
    <row r="302" ht="27.0" customHeight="1">
      <c r="A302" s="90" t="s">
        <v>17510</v>
      </c>
      <c r="B302" s="91" t="s">
        <v>17511</v>
      </c>
      <c r="C302" s="92" t="s">
        <v>17512</v>
      </c>
      <c r="D302" s="74" t="s">
        <v>17455</v>
      </c>
      <c r="E302" s="21" t="s">
        <v>17513</v>
      </c>
      <c r="F302" s="22" t="s">
        <v>90</v>
      </c>
      <c r="G302" s="22" t="s">
        <v>10474</v>
      </c>
      <c r="H302" s="22" t="s">
        <v>92</v>
      </c>
      <c r="I302" s="28"/>
      <c r="J302" s="23"/>
      <c r="K302" s="20" t="s">
        <v>17514</v>
      </c>
      <c r="L302" s="25" t="s">
        <v>17515</v>
      </c>
      <c r="M302" s="25" t="s">
        <v>17516</v>
      </c>
      <c r="N302" s="25" t="s">
        <v>17517</v>
      </c>
      <c r="O302" s="28"/>
      <c r="P302" s="25" t="s">
        <v>17518</v>
      </c>
      <c r="Q302" s="28"/>
      <c r="R302" s="25" t="s">
        <v>17519</v>
      </c>
      <c r="S302" s="29" t="s">
        <v>17520</v>
      </c>
      <c r="T302" s="41">
        <v>64.99</v>
      </c>
      <c r="U302" s="42">
        <v>39.99</v>
      </c>
      <c r="V302" s="29">
        <v>4.6</v>
      </c>
      <c r="W302" s="30">
        <v>20386.0</v>
      </c>
      <c r="X302" s="29" t="s">
        <v>1945</v>
      </c>
      <c r="Y302" s="29" t="s">
        <v>165</v>
      </c>
      <c r="Z302" s="30" t="b">
        <v>0</v>
      </c>
      <c r="AA302" s="29" t="s">
        <v>17521</v>
      </c>
      <c r="AB302" s="28"/>
      <c r="AC302" s="28"/>
      <c r="AD302" s="28"/>
      <c r="AE302" s="29" t="s">
        <v>17522</v>
      </c>
      <c r="AF302" s="28"/>
      <c r="AG302" s="28"/>
      <c r="AH302" s="28"/>
      <c r="AI302" s="28"/>
      <c r="AJ302" s="28"/>
      <c r="AK302" s="55"/>
      <c r="AL302" s="32">
        <v>8.5</v>
      </c>
      <c r="AM302" s="29" t="s">
        <v>17523</v>
      </c>
      <c r="AN302" s="32">
        <v>8.5</v>
      </c>
      <c r="AO302" s="29" t="s">
        <v>17524</v>
      </c>
      <c r="AP302" s="51">
        <v>5.0</v>
      </c>
      <c r="AQ302" s="29" t="s">
        <v>17525</v>
      </c>
      <c r="AR302" s="51">
        <v>7.5</v>
      </c>
      <c r="AS302" s="29" t="s">
        <v>17526</v>
      </c>
      <c r="AT302" s="51">
        <v>9.0</v>
      </c>
      <c r="AU302" s="29" t="s">
        <v>17527</v>
      </c>
      <c r="AV302" s="34">
        <f t="shared" si="1"/>
        <v>8</v>
      </c>
      <c r="AW302" s="43" t="s">
        <v>17528</v>
      </c>
      <c r="AX302" s="29" t="s">
        <v>17529</v>
      </c>
      <c r="AY302" s="29" t="s">
        <v>17530</v>
      </c>
      <c r="AZ302" s="29" t="s">
        <v>17531</v>
      </c>
      <c r="BA302" s="29" t="s">
        <v>17532</v>
      </c>
      <c r="BB302" s="29" t="s">
        <v>17533</v>
      </c>
      <c r="BC302" s="29" t="s">
        <v>17534</v>
      </c>
      <c r="BD302" s="29" t="s">
        <v>17535</v>
      </c>
      <c r="BE302" s="29" t="s">
        <v>17536</v>
      </c>
      <c r="BF302" s="29" t="s">
        <v>17537</v>
      </c>
      <c r="BG302" s="29" t="s">
        <v>17538</v>
      </c>
      <c r="BH302" s="29" t="s">
        <v>17539</v>
      </c>
      <c r="BI302" s="29" t="s">
        <v>17540</v>
      </c>
      <c r="BJ302" s="29" t="s">
        <v>17541</v>
      </c>
      <c r="BK302" s="29" t="s">
        <v>17542</v>
      </c>
      <c r="BL302" s="29" t="s">
        <v>17543</v>
      </c>
      <c r="BM302" s="29" t="s">
        <v>17544</v>
      </c>
      <c r="BN302" s="29" t="s">
        <v>17545</v>
      </c>
      <c r="BO302" s="29" t="s">
        <v>17546</v>
      </c>
      <c r="BP302" s="29" t="s">
        <v>17547</v>
      </c>
      <c r="BQ302" s="29" t="s">
        <v>17548</v>
      </c>
      <c r="BR302" s="29" t="s">
        <v>17549</v>
      </c>
      <c r="BS302" s="29" t="s">
        <v>17550</v>
      </c>
      <c r="BT302" s="29" t="s">
        <v>17551</v>
      </c>
      <c r="BU302" s="29" t="s">
        <v>17552</v>
      </c>
      <c r="BV302" s="29" t="s">
        <v>17553</v>
      </c>
      <c r="BW302" s="29" t="s">
        <v>17554</v>
      </c>
      <c r="BX302" s="94" t="s">
        <v>144</v>
      </c>
      <c r="BY302" s="95" t="s">
        <v>17555</v>
      </c>
      <c r="BZ302" s="29" t="str">
        <f>IFERROR(__xludf.DUMMYFUNCTION("TEXTJOIN("", "", TRUE,
  IF(AND(AL302&gt;=9, AN302&gt;=8, AP302&gt;=7, AT302&gt;=8), ""Gold Standard"", """"),
  IF(OR(
      AV302&gt;=7.5,
      AND(AL302&gt;=7, AN302&gt;=7, AP302&gt;=6, AT302&gt;=8)
    ), ""BIFL Approved"", """"),
  IF(AN302&gt;=8.5, ""Repair Friendly"", """"),
 "&amp;" IF(OR(AP302=10, REGEXMATCH(AU302, ""Lifetime Guarantee"")), ""Lifetime Warranty"", """"),
  IF(AT302&gt;=8.5, ""Crowd Favorite"", """"),
  IF(AR302&gt;=8, ""Eco Hero"", """"),
  IF(AND(AV302&gt;=10, AL302&gt;=8, AT302&gt;=8), ""Legacy Product"", """")
)"),"BIFL Approved, Repair Friendly, Crowd Favorite")</f>
        <v>BIFL Approved, Repair Friendly, Crowd Favorite</v>
      </c>
      <c r="CA302" s="29" t="s">
        <v>1568</v>
      </c>
      <c r="CB302" s="29" t="s">
        <v>4996</v>
      </c>
      <c r="CC302" s="44" t="s">
        <v>17556</v>
      </c>
      <c r="CD302" s="29" t="s">
        <v>17557</v>
      </c>
      <c r="CE302" s="30">
        <v>20386.0</v>
      </c>
      <c r="CF302" s="29" t="s">
        <v>17558</v>
      </c>
      <c r="CG302" s="31" t="s">
        <v>17559</v>
      </c>
      <c r="CH302" s="28"/>
      <c r="CI302" s="28"/>
      <c r="CJ302" s="28"/>
      <c r="CK302" s="28"/>
    </row>
    <row r="303" ht="27.0" customHeight="1">
      <c r="A303" s="90" t="s">
        <v>17560</v>
      </c>
      <c r="B303" s="91" t="s">
        <v>17561</v>
      </c>
      <c r="C303" s="92" t="s">
        <v>17562</v>
      </c>
      <c r="D303" s="74" t="s">
        <v>17563</v>
      </c>
      <c r="E303" s="21" t="s">
        <v>17564</v>
      </c>
      <c r="F303" s="22" t="s">
        <v>90</v>
      </c>
      <c r="G303" s="22" t="s">
        <v>10474</v>
      </c>
      <c r="H303" s="22" t="s">
        <v>92</v>
      </c>
      <c r="I303" s="28"/>
      <c r="J303" s="23"/>
      <c r="K303" s="20" t="s">
        <v>17565</v>
      </c>
      <c r="L303" s="25" t="s">
        <v>17566</v>
      </c>
      <c r="M303" s="25" t="s">
        <v>17567</v>
      </c>
      <c r="N303" s="25" t="s">
        <v>17568</v>
      </c>
      <c r="O303" s="28"/>
      <c r="P303" s="25" t="s">
        <v>17569</v>
      </c>
      <c r="Q303" s="25" t="s">
        <v>17570</v>
      </c>
      <c r="R303" s="25" t="s">
        <v>17571</v>
      </c>
      <c r="S303" s="29" t="s">
        <v>17572</v>
      </c>
      <c r="T303" s="41">
        <v>130.94</v>
      </c>
      <c r="U303" s="42">
        <v>159.99</v>
      </c>
      <c r="V303" s="29">
        <v>4.3</v>
      </c>
      <c r="W303" s="30">
        <v>2007.0</v>
      </c>
      <c r="X303" s="29" t="s">
        <v>1526</v>
      </c>
      <c r="Y303" s="29" t="s">
        <v>165</v>
      </c>
      <c r="Z303" s="30" t="b">
        <v>0</v>
      </c>
      <c r="AA303" s="29" t="s">
        <v>17573</v>
      </c>
      <c r="AB303" s="29" t="s">
        <v>17574</v>
      </c>
      <c r="AC303" s="29" t="s">
        <v>17575</v>
      </c>
      <c r="AD303" s="29" t="s">
        <v>1348</v>
      </c>
      <c r="AE303" s="29" t="s">
        <v>17576</v>
      </c>
      <c r="AF303" s="28"/>
      <c r="AG303" s="29" t="s">
        <v>17577</v>
      </c>
      <c r="AH303" s="29" t="s">
        <v>17578</v>
      </c>
      <c r="AI303" s="29" t="s">
        <v>17579</v>
      </c>
      <c r="AJ303" s="29" t="s">
        <v>17580</v>
      </c>
      <c r="AK303" s="31" t="s">
        <v>17581</v>
      </c>
      <c r="AL303" s="32">
        <v>4.5</v>
      </c>
      <c r="AM303" s="29" t="s">
        <v>17582</v>
      </c>
      <c r="AN303" s="32">
        <v>4.0</v>
      </c>
      <c r="AO303" s="29" t="s">
        <v>17583</v>
      </c>
      <c r="AP303" s="51">
        <v>5.0</v>
      </c>
      <c r="AQ303" s="29" t="s">
        <v>17584</v>
      </c>
      <c r="AR303" s="51">
        <v>5.0</v>
      </c>
      <c r="AS303" s="29" t="s">
        <v>17585</v>
      </c>
      <c r="AT303" s="51">
        <v>6.5</v>
      </c>
      <c r="AU303" s="29" t="s">
        <v>17586</v>
      </c>
      <c r="AV303" s="34">
        <f t="shared" si="1"/>
        <v>5</v>
      </c>
      <c r="AW303" s="43" t="s">
        <v>17587</v>
      </c>
      <c r="AX303" s="29" t="s">
        <v>17588</v>
      </c>
      <c r="AY303" s="29" t="s">
        <v>17589</v>
      </c>
      <c r="AZ303" s="29" t="s">
        <v>17590</v>
      </c>
      <c r="BA303" s="29" t="s">
        <v>17591</v>
      </c>
      <c r="BB303" s="29" t="s">
        <v>17592</v>
      </c>
      <c r="BC303" s="29" t="s">
        <v>17593</v>
      </c>
      <c r="BD303" s="29" t="s">
        <v>17594</v>
      </c>
      <c r="BE303" s="29" t="s">
        <v>17595</v>
      </c>
      <c r="BF303" s="29" t="s">
        <v>17596</v>
      </c>
      <c r="BG303" s="29" t="s">
        <v>17597</v>
      </c>
      <c r="BH303" s="29" t="s">
        <v>17598</v>
      </c>
      <c r="BI303" s="29" t="s">
        <v>17599</v>
      </c>
      <c r="BJ303" s="29" t="s">
        <v>17600</v>
      </c>
      <c r="BK303" s="29" t="s">
        <v>17601</v>
      </c>
      <c r="BL303" s="29" t="s">
        <v>17602</v>
      </c>
      <c r="BM303" s="29" t="s">
        <v>17603</v>
      </c>
      <c r="BN303" s="29" t="s">
        <v>17604</v>
      </c>
      <c r="BO303" s="29" t="s">
        <v>17605</v>
      </c>
      <c r="BP303" s="29" t="s">
        <v>17606</v>
      </c>
      <c r="BQ303" s="29" t="s">
        <v>12560</v>
      </c>
      <c r="BR303" s="29" t="s">
        <v>17607</v>
      </c>
      <c r="BS303" s="29" t="s">
        <v>17608</v>
      </c>
      <c r="BT303" s="29" t="s">
        <v>17609</v>
      </c>
      <c r="BU303" s="29" t="s">
        <v>17610</v>
      </c>
      <c r="BV303" s="29" t="s">
        <v>17611</v>
      </c>
      <c r="BW303" s="29" t="s">
        <v>17612</v>
      </c>
      <c r="BX303" s="94" t="s">
        <v>144</v>
      </c>
      <c r="BY303" s="95" t="s">
        <v>17613</v>
      </c>
      <c r="BZ303" s="29" t="str">
        <f>IFERROR(__xludf.DUMMYFUNCTION("TEXTJOIN("", "", TRUE,
  IF(AND(AL303&gt;=9, AN303&gt;=8, AP303&gt;=7, AT303&gt;=8), ""Gold Standard"", """"),
  IF(OR(
      AV303&gt;=7.5,
      AND(AL303&gt;=7, AN303&gt;=7, AP303&gt;=6, AT303&gt;=8)
    ), ""BIFL Approved"", """"),
  IF(AN303&gt;=8.5, ""Repair Friendly"", """"),
 "&amp;" IF(OR(AP303=10, REGEXMATCH(AU303, ""Lifetime Guarantee"")), ""Lifetime Warranty"", """"),
  IF(AT303&gt;=8.5, ""Crowd Favorite"", """"),
  IF(AR303&gt;=8, ""Eco Hero"", """"),
  IF(AND(AV303&gt;=10, AL303&gt;=8, AT303&gt;=8), ""Legacy Product"", """")
)"),"")</f>
        <v/>
      </c>
      <c r="CA303" s="29" t="s">
        <v>209</v>
      </c>
      <c r="CB303" s="29" t="s">
        <v>210</v>
      </c>
      <c r="CC303" s="44" t="s">
        <v>17614</v>
      </c>
      <c r="CD303" s="29" t="s">
        <v>17615</v>
      </c>
      <c r="CE303" s="30">
        <v>2007.0</v>
      </c>
      <c r="CF303" s="29" t="s">
        <v>17616</v>
      </c>
      <c r="CG303" s="31" t="s">
        <v>17617</v>
      </c>
      <c r="CH303" s="28"/>
      <c r="CI303" s="28"/>
      <c r="CJ303" s="28"/>
      <c r="CK303" s="28"/>
    </row>
    <row r="304" ht="27.0" customHeight="1">
      <c r="A304" s="90" t="s">
        <v>977</v>
      </c>
      <c r="B304" s="91" t="s">
        <v>17618</v>
      </c>
      <c r="C304" s="92" t="s">
        <v>17619</v>
      </c>
      <c r="D304" s="74" t="s">
        <v>17620</v>
      </c>
      <c r="E304" s="21" t="s">
        <v>17621</v>
      </c>
      <c r="F304" s="22" t="s">
        <v>90</v>
      </c>
      <c r="G304" s="22" t="s">
        <v>10474</v>
      </c>
      <c r="H304" s="22" t="s">
        <v>92</v>
      </c>
      <c r="I304" s="28"/>
      <c r="J304" s="23"/>
      <c r="K304" s="20" t="s">
        <v>17622</v>
      </c>
      <c r="L304" s="25" t="s">
        <v>17623</v>
      </c>
      <c r="M304" s="25" t="s">
        <v>17624</v>
      </c>
      <c r="N304" s="25" t="s">
        <v>17625</v>
      </c>
      <c r="O304" s="28"/>
      <c r="P304" s="25" t="s">
        <v>17626</v>
      </c>
      <c r="Q304" s="25" t="s">
        <v>17627</v>
      </c>
      <c r="R304" s="25" t="s">
        <v>17628</v>
      </c>
      <c r="S304" s="29" t="s">
        <v>17629</v>
      </c>
      <c r="T304" s="41">
        <v>9.47</v>
      </c>
      <c r="U304" s="28"/>
      <c r="V304" s="29">
        <v>4.7</v>
      </c>
      <c r="W304" s="30">
        <v>25452.0</v>
      </c>
      <c r="X304" s="29" t="s">
        <v>164</v>
      </c>
      <c r="Y304" s="29" t="s">
        <v>165</v>
      </c>
      <c r="Z304" s="30" t="b">
        <v>0</v>
      </c>
      <c r="AA304" s="29" t="s">
        <v>5799</v>
      </c>
      <c r="AB304" s="28"/>
      <c r="AC304" s="29" t="s">
        <v>17630</v>
      </c>
      <c r="AD304" s="29" t="s">
        <v>17631</v>
      </c>
      <c r="AE304" s="29" t="s">
        <v>17632</v>
      </c>
      <c r="AF304" s="28"/>
      <c r="AG304" s="28"/>
      <c r="AH304" s="28"/>
      <c r="AI304" s="28"/>
      <c r="AJ304" s="28"/>
      <c r="AK304" s="55"/>
      <c r="AL304" s="32">
        <v>6.5</v>
      </c>
      <c r="AM304" s="29" t="s">
        <v>17633</v>
      </c>
      <c r="AN304" s="32">
        <v>5.0</v>
      </c>
      <c r="AO304" s="29" t="s">
        <v>17634</v>
      </c>
      <c r="AP304" s="51">
        <v>8.5</v>
      </c>
      <c r="AQ304" s="29" t="s">
        <v>17635</v>
      </c>
      <c r="AR304" s="51">
        <v>5.0</v>
      </c>
      <c r="AS304" s="29" t="s">
        <v>17636</v>
      </c>
      <c r="AT304" s="51">
        <v>8.0</v>
      </c>
      <c r="AU304" s="29" t="s">
        <v>17637</v>
      </c>
      <c r="AV304" s="34">
        <f t="shared" si="1"/>
        <v>7</v>
      </c>
      <c r="AW304" s="43" t="s">
        <v>17638</v>
      </c>
      <c r="AX304" s="29" t="s">
        <v>17639</v>
      </c>
      <c r="AY304" s="29" t="s">
        <v>17640</v>
      </c>
      <c r="AZ304" s="29" t="s">
        <v>17641</v>
      </c>
      <c r="BA304" s="29" t="s">
        <v>17642</v>
      </c>
      <c r="BB304" s="29" t="s">
        <v>17643</v>
      </c>
      <c r="BC304" s="29" t="s">
        <v>17644</v>
      </c>
      <c r="BD304" s="29" t="s">
        <v>17645</v>
      </c>
      <c r="BE304" s="29" t="s">
        <v>17646</v>
      </c>
      <c r="BF304" s="29" t="s">
        <v>17647</v>
      </c>
      <c r="BG304" s="29" t="s">
        <v>17648</v>
      </c>
      <c r="BH304" s="29" t="s">
        <v>17649</v>
      </c>
      <c r="BI304" s="29" t="s">
        <v>17650</v>
      </c>
      <c r="BJ304" s="29" t="s">
        <v>17651</v>
      </c>
      <c r="BK304" s="29" t="s">
        <v>17652</v>
      </c>
      <c r="BL304" s="29" t="s">
        <v>17653</v>
      </c>
      <c r="BM304" s="29" t="s">
        <v>17654</v>
      </c>
      <c r="BN304" s="29" t="s">
        <v>17655</v>
      </c>
      <c r="BO304" s="29" t="s">
        <v>17656</v>
      </c>
      <c r="BP304" s="29" t="s">
        <v>17657</v>
      </c>
      <c r="BQ304" s="29" t="s">
        <v>17658</v>
      </c>
      <c r="BR304" s="29" t="s">
        <v>17659</v>
      </c>
      <c r="BS304" s="29" t="s">
        <v>17660</v>
      </c>
      <c r="BT304" s="29" t="s">
        <v>17661</v>
      </c>
      <c r="BU304" s="29" t="s">
        <v>17662</v>
      </c>
      <c r="BV304" s="29" t="s">
        <v>17663</v>
      </c>
      <c r="BW304" s="29" t="s">
        <v>17664</v>
      </c>
      <c r="BX304" s="94" t="s">
        <v>331</v>
      </c>
      <c r="BY304" s="95" t="s">
        <v>17665</v>
      </c>
      <c r="BZ304" s="29" t="str">
        <f>IFERROR(__xludf.DUMMYFUNCTION("TEXTJOIN("", "", TRUE,
  IF(AND(AL304&gt;=9, AN304&gt;=8, AP304&gt;=7, AT304&gt;=8), ""Gold Standard"", """"),
  IF(OR(
      AV304&gt;=7.5,
      AND(AL304&gt;=7, AN304&gt;=7, AP304&gt;=6, AT304&gt;=8)
    ), ""BIFL Approved"", """"),
  IF(AN304&gt;=8.5, ""Repair Friendly"", """"),
 "&amp;" IF(OR(AP304=10, REGEXMATCH(AU304, ""Lifetime Guarantee"")), ""Lifetime Warranty"", """"),
  IF(AT304&gt;=8.5, ""Crowd Favorite"", """"),
  IF(AR304&gt;=8, ""Eco Hero"", """"),
  IF(AND(AV304&gt;=10, AL304&gt;=8, AT304&gt;=8), ""Legacy Product"", """")
)"),"")</f>
        <v/>
      </c>
      <c r="CA304" s="29" t="s">
        <v>209</v>
      </c>
      <c r="CB304" s="29" t="s">
        <v>210</v>
      </c>
      <c r="CC304" s="44" t="s">
        <v>17666</v>
      </c>
      <c r="CD304" s="29" t="s">
        <v>17667</v>
      </c>
      <c r="CE304" s="30">
        <v>25452.0</v>
      </c>
      <c r="CF304" s="29" t="s">
        <v>17668</v>
      </c>
      <c r="CG304" s="31" t="s">
        <v>17669</v>
      </c>
      <c r="CH304" s="28"/>
      <c r="CI304" s="28"/>
      <c r="CJ304" s="28"/>
      <c r="CK304" s="28"/>
    </row>
    <row r="305" ht="27.0" customHeight="1">
      <c r="A305" s="90" t="s">
        <v>17670</v>
      </c>
      <c r="B305" s="91" t="s">
        <v>17671</v>
      </c>
      <c r="C305" s="92" t="s">
        <v>17672</v>
      </c>
      <c r="D305" s="74" t="s">
        <v>17673</v>
      </c>
      <c r="E305" s="21" t="s">
        <v>17674</v>
      </c>
      <c r="F305" s="22" t="s">
        <v>90</v>
      </c>
      <c r="G305" s="22" t="s">
        <v>10474</v>
      </c>
      <c r="H305" s="22" t="s">
        <v>92</v>
      </c>
      <c r="I305" s="28"/>
      <c r="J305" s="23"/>
      <c r="K305" s="20" t="s">
        <v>17675</v>
      </c>
      <c r="L305" s="25" t="s">
        <v>17676</v>
      </c>
      <c r="M305" s="28"/>
      <c r="N305" s="25" t="s">
        <v>17677</v>
      </c>
      <c r="O305" s="28"/>
      <c r="P305" s="25" t="s">
        <v>17678</v>
      </c>
      <c r="Q305" s="25" t="s">
        <v>17679</v>
      </c>
      <c r="R305" s="25" t="s">
        <v>17680</v>
      </c>
      <c r="S305" s="29" t="s">
        <v>17681</v>
      </c>
      <c r="T305" s="41">
        <v>79.95</v>
      </c>
      <c r="U305" s="42">
        <v>59.99</v>
      </c>
      <c r="V305" s="29">
        <v>4.6</v>
      </c>
      <c r="W305" s="30">
        <v>108.0</v>
      </c>
      <c r="X305" s="29" t="s">
        <v>1406</v>
      </c>
      <c r="Y305" s="29" t="s">
        <v>2309</v>
      </c>
      <c r="Z305" s="30" t="b">
        <v>0</v>
      </c>
      <c r="AA305" s="29" t="s">
        <v>17682</v>
      </c>
      <c r="AB305" s="29" t="s">
        <v>17683</v>
      </c>
      <c r="AC305" s="29" t="s">
        <v>17684</v>
      </c>
      <c r="AD305" s="28"/>
      <c r="AE305" s="29" t="s">
        <v>17685</v>
      </c>
      <c r="AF305" s="28"/>
      <c r="AG305" s="29" t="s">
        <v>17686</v>
      </c>
      <c r="AH305" s="29" t="s">
        <v>17687</v>
      </c>
      <c r="AI305" s="29" t="s">
        <v>17688</v>
      </c>
      <c r="AJ305" s="29" t="s">
        <v>17689</v>
      </c>
      <c r="AK305" s="31" t="s">
        <v>17690</v>
      </c>
      <c r="AL305" s="32">
        <v>7.5</v>
      </c>
      <c r="AM305" s="29" t="s">
        <v>17691</v>
      </c>
      <c r="AN305" s="32">
        <v>2.5</v>
      </c>
      <c r="AO305" s="29" t="s">
        <v>17692</v>
      </c>
      <c r="AP305" s="51">
        <v>6.5</v>
      </c>
      <c r="AQ305" s="29" t="s">
        <v>17693</v>
      </c>
      <c r="AR305" s="51">
        <v>5.0</v>
      </c>
      <c r="AS305" s="29" t="s">
        <v>17694</v>
      </c>
      <c r="AT305" s="51">
        <v>7.5</v>
      </c>
      <c r="AU305" s="29" t="s">
        <v>17695</v>
      </c>
      <c r="AV305" s="34">
        <f t="shared" si="1"/>
        <v>6.5</v>
      </c>
      <c r="AW305" s="43" t="s">
        <v>17696</v>
      </c>
      <c r="AX305" s="29" t="s">
        <v>17697</v>
      </c>
      <c r="AY305" s="29" t="s">
        <v>17698</v>
      </c>
      <c r="AZ305" s="29" t="s">
        <v>17699</v>
      </c>
      <c r="BA305" s="29" t="s">
        <v>17700</v>
      </c>
      <c r="BB305" s="29" t="s">
        <v>17701</v>
      </c>
      <c r="BC305" s="29" t="s">
        <v>17702</v>
      </c>
      <c r="BD305" s="29" t="s">
        <v>17703</v>
      </c>
      <c r="BE305" s="29" t="s">
        <v>17704</v>
      </c>
      <c r="BF305" s="29" t="s">
        <v>17705</v>
      </c>
      <c r="BG305" s="29" t="s">
        <v>17706</v>
      </c>
      <c r="BH305" s="29" t="s">
        <v>17707</v>
      </c>
      <c r="BI305" s="29" t="s">
        <v>17708</v>
      </c>
      <c r="BJ305" s="29" t="s">
        <v>17709</v>
      </c>
      <c r="BK305" s="29" t="s">
        <v>17710</v>
      </c>
      <c r="BL305" s="29" t="s">
        <v>17711</v>
      </c>
      <c r="BM305" s="29" t="s">
        <v>17712</v>
      </c>
      <c r="BN305" s="29" t="s">
        <v>17713</v>
      </c>
      <c r="BO305" s="29" t="s">
        <v>17714</v>
      </c>
      <c r="BP305" s="29" t="s">
        <v>17715</v>
      </c>
      <c r="BQ305" s="29" t="s">
        <v>17716</v>
      </c>
      <c r="BR305" s="29" t="s">
        <v>17717</v>
      </c>
      <c r="BS305" s="29" t="s">
        <v>17718</v>
      </c>
      <c r="BT305" s="29" t="s">
        <v>1265</v>
      </c>
      <c r="BU305" s="29" t="s">
        <v>17719</v>
      </c>
      <c r="BV305" s="29" t="s">
        <v>17720</v>
      </c>
      <c r="BW305" s="29" t="s">
        <v>17721</v>
      </c>
      <c r="BX305" s="94" t="s">
        <v>331</v>
      </c>
      <c r="BY305" s="95" t="s">
        <v>17722</v>
      </c>
      <c r="BZ305" s="29" t="str">
        <f>IFERROR(__xludf.DUMMYFUNCTION("TEXTJOIN("", "", TRUE,
  IF(AND(AL305&gt;=9, AN305&gt;=8, AP305&gt;=7, AT305&gt;=8), ""Gold Standard"", """"),
  IF(OR(
      AV305&gt;=7.5,
      AND(AL305&gt;=7, AN305&gt;=7, AP305&gt;=6, AT305&gt;=8)
    ), ""BIFL Approved"", """"),
  IF(AN305&gt;=8.5, ""Repair Friendly"", """"),
 "&amp;" IF(OR(AP305=10, REGEXMATCH(AU305, ""Lifetime Guarantee"")), ""Lifetime Warranty"", """"),
  IF(AT305&gt;=8.5, ""Crowd Favorite"", """"),
  IF(AR305&gt;=8, ""Eco Hero"", """"),
  IF(AND(AV305&gt;=10, AL305&gt;=8, AT305&gt;=8), ""Legacy Product"", """")
)"),"")</f>
        <v/>
      </c>
      <c r="CA305" s="29" t="s">
        <v>209</v>
      </c>
      <c r="CB305" s="29" t="s">
        <v>210</v>
      </c>
      <c r="CC305" s="44" t="s">
        <v>17723</v>
      </c>
      <c r="CD305" s="29" t="s">
        <v>17724</v>
      </c>
      <c r="CE305" s="30">
        <v>108.0</v>
      </c>
      <c r="CF305" s="29" t="s">
        <v>17725</v>
      </c>
      <c r="CG305" s="31" t="s">
        <v>17726</v>
      </c>
      <c r="CH305" s="28"/>
      <c r="CI305" s="28"/>
      <c r="CJ305" s="28"/>
      <c r="CK305" s="28"/>
    </row>
    <row r="306" ht="27.0" customHeight="1">
      <c r="A306" s="90" t="s">
        <v>17727</v>
      </c>
      <c r="B306" s="91" t="s">
        <v>17728</v>
      </c>
      <c r="C306" s="92" t="s">
        <v>17729</v>
      </c>
      <c r="D306" s="74" t="s">
        <v>17730</v>
      </c>
      <c r="E306" s="21" t="s">
        <v>17731</v>
      </c>
      <c r="F306" s="22" t="s">
        <v>90</v>
      </c>
      <c r="G306" s="22" t="s">
        <v>10474</v>
      </c>
      <c r="H306" s="22" t="s">
        <v>92</v>
      </c>
      <c r="I306" s="28"/>
      <c r="J306" s="23"/>
      <c r="K306" s="20" t="s">
        <v>17732</v>
      </c>
      <c r="L306" s="25" t="s">
        <v>17733</v>
      </c>
      <c r="M306" s="25" t="s">
        <v>17734</v>
      </c>
      <c r="N306" s="25" t="s">
        <v>17735</v>
      </c>
      <c r="O306" s="28"/>
      <c r="P306" s="25" t="s">
        <v>17736</v>
      </c>
      <c r="Q306" s="25" t="s">
        <v>17737</v>
      </c>
      <c r="R306" s="25" t="s">
        <v>17738</v>
      </c>
      <c r="S306" s="29" t="s">
        <v>17739</v>
      </c>
      <c r="T306" s="41">
        <v>35.99</v>
      </c>
      <c r="U306" s="42">
        <v>59.99</v>
      </c>
      <c r="V306" s="29">
        <v>4.6</v>
      </c>
      <c r="W306" s="30">
        <v>78593.0</v>
      </c>
      <c r="X306" s="29" t="s">
        <v>17740</v>
      </c>
      <c r="Y306" s="29" t="s">
        <v>165</v>
      </c>
      <c r="Z306" s="30" t="b">
        <v>0</v>
      </c>
      <c r="AA306" s="29" t="s">
        <v>17741</v>
      </c>
      <c r="AB306" s="29" t="s">
        <v>17742</v>
      </c>
      <c r="AC306" s="29" t="s">
        <v>17743</v>
      </c>
      <c r="AD306" s="29" t="s">
        <v>17744</v>
      </c>
      <c r="AE306" s="29" t="s">
        <v>17745</v>
      </c>
      <c r="AF306" s="28"/>
      <c r="AG306" s="29" t="s">
        <v>17746</v>
      </c>
      <c r="AH306" s="29" t="s">
        <v>17747</v>
      </c>
      <c r="AI306" s="29" t="s">
        <v>17748</v>
      </c>
      <c r="AJ306" s="29" t="s">
        <v>17749</v>
      </c>
      <c r="AK306" s="31" t="s">
        <v>17750</v>
      </c>
      <c r="AL306" s="32">
        <v>7.5</v>
      </c>
      <c r="AM306" s="29" t="s">
        <v>17751</v>
      </c>
      <c r="AN306" s="32">
        <v>6.5</v>
      </c>
      <c r="AO306" s="29" t="s">
        <v>17752</v>
      </c>
      <c r="AP306" s="51">
        <v>4.5</v>
      </c>
      <c r="AQ306" s="29" t="s">
        <v>17753</v>
      </c>
      <c r="AR306" s="51">
        <v>5.0</v>
      </c>
      <c r="AS306" s="29" t="s">
        <v>17754</v>
      </c>
      <c r="AT306" s="51">
        <v>7.5</v>
      </c>
      <c r="AU306" s="29" t="s">
        <v>17755</v>
      </c>
      <c r="AV306" s="34">
        <f t="shared" si="1"/>
        <v>6.5</v>
      </c>
      <c r="AW306" s="43" t="s">
        <v>17756</v>
      </c>
      <c r="AX306" s="29" t="s">
        <v>17757</v>
      </c>
      <c r="AY306" s="29" t="s">
        <v>17758</v>
      </c>
      <c r="AZ306" s="29" t="s">
        <v>17759</v>
      </c>
      <c r="BA306" s="29" t="s">
        <v>17760</v>
      </c>
      <c r="BB306" s="29" t="s">
        <v>17761</v>
      </c>
      <c r="BC306" s="29" t="s">
        <v>17762</v>
      </c>
      <c r="BD306" s="29" t="s">
        <v>17763</v>
      </c>
      <c r="BE306" s="29" t="s">
        <v>17764</v>
      </c>
      <c r="BF306" s="29" t="s">
        <v>17765</v>
      </c>
      <c r="BG306" s="29" t="s">
        <v>17766</v>
      </c>
      <c r="BH306" s="29" t="s">
        <v>17767</v>
      </c>
      <c r="BI306" s="29" t="s">
        <v>17768</v>
      </c>
      <c r="BJ306" s="29" t="s">
        <v>17769</v>
      </c>
      <c r="BK306" s="29" t="s">
        <v>17770</v>
      </c>
      <c r="BL306" s="29" t="s">
        <v>17771</v>
      </c>
      <c r="BM306" s="29" t="s">
        <v>17772</v>
      </c>
      <c r="BN306" s="29" t="s">
        <v>17773</v>
      </c>
      <c r="BO306" s="29" t="s">
        <v>17774</v>
      </c>
      <c r="BP306" s="29" t="s">
        <v>17775</v>
      </c>
      <c r="BQ306" s="29" t="s">
        <v>17776</v>
      </c>
      <c r="BR306" s="29" t="s">
        <v>3515</v>
      </c>
      <c r="BS306" s="29" t="s">
        <v>494</v>
      </c>
      <c r="BT306" s="29" t="s">
        <v>17777</v>
      </c>
      <c r="BU306" s="29" t="s">
        <v>17778</v>
      </c>
      <c r="BV306" s="29" t="s">
        <v>17779</v>
      </c>
      <c r="BW306" s="29" t="s">
        <v>17780</v>
      </c>
      <c r="BX306" s="94" t="s">
        <v>3701</v>
      </c>
      <c r="BY306" s="95" t="s">
        <v>17781</v>
      </c>
      <c r="BZ306" s="29" t="str">
        <f>IFERROR(__xludf.DUMMYFUNCTION("TEXTJOIN("", "", TRUE,
  IF(AND(AL306&gt;=9, AN306&gt;=8, AP306&gt;=7, AT306&gt;=8), ""Gold Standard"", """"),
  IF(OR(
      AV306&gt;=7.5,
      AND(AL306&gt;=7, AN306&gt;=7, AP306&gt;=6, AT306&gt;=8)
    ), ""BIFL Approved"", """"),
  IF(AN306&gt;=8.5, ""Repair Friendly"", """"),
 "&amp;" IF(OR(AP306=10, REGEXMATCH(AU306, ""Lifetime Guarantee"")), ""Lifetime Warranty"", """"),
  IF(AT306&gt;=8.5, ""Crowd Favorite"", """"),
  IF(AR306&gt;=8, ""Eco Hero"", """"),
  IF(AND(AV306&gt;=10, AL306&gt;=8, AT306&gt;=8), ""Legacy Product"", """")
)"),"")</f>
        <v/>
      </c>
      <c r="CA306" s="29" t="s">
        <v>209</v>
      </c>
      <c r="CB306" s="29" t="s">
        <v>210</v>
      </c>
      <c r="CC306" s="44" t="s">
        <v>17782</v>
      </c>
      <c r="CD306" s="29" t="s">
        <v>17783</v>
      </c>
      <c r="CE306" s="30">
        <v>78593.0</v>
      </c>
      <c r="CF306" s="29" t="s">
        <v>17784</v>
      </c>
      <c r="CG306" s="31" t="s">
        <v>17785</v>
      </c>
      <c r="CH306" s="28"/>
      <c r="CI306" s="28"/>
      <c r="CJ306" s="28"/>
      <c r="CK306" s="28"/>
    </row>
    <row r="307" ht="27.0" customHeight="1">
      <c r="A307" s="90" t="s">
        <v>17786</v>
      </c>
      <c r="B307" s="91" t="s">
        <v>17787</v>
      </c>
      <c r="C307" s="92" t="s">
        <v>17788</v>
      </c>
      <c r="D307" s="74" t="s">
        <v>17789</v>
      </c>
      <c r="E307" s="21" t="s">
        <v>17790</v>
      </c>
      <c r="F307" s="22" t="s">
        <v>90</v>
      </c>
      <c r="G307" s="22" t="s">
        <v>10474</v>
      </c>
      <c r="H307" s="22" t="s">
        <v>92</v>
      </c>
      <c r="I307" s="28"/>
      <c r="J307" s="23"/>
      <c r="K307" s="20" t="s">
        <v>17791</v>
      </c>
      <c r="L307" s="25" t="s">
        <v>17792</v>
      </c>
      <c r="M307" s="25" t="s">
        <v>17793</v>
      </c>
      <c r="N307" s="25" t="s">
        <v>17794</v>
      </c>
      <c r="O307" s="28"/>
      <c r="P307" s="25" t="s">
        <v>17795</v>
      </c>
      <c r="Q307" s="25" t="s">
        <v>17796</v>
      </c>
      <c r="R307" s="25" t="s">
        <v>17797</v>
      </c>
      <c r="S307" s="29" t="s">
        <v>17798</v>
      </c>
      <c r="T307" s="41">
        <v>279.99</v>
      </c>
      <c r="U307" s="42">
        <v>449.98</v>
      </c>
      <c r="V307" s="29">
        <v>4.6</v>
      </c>
      <c r="W307" s="30">
        <v>10887.0</v>
      </c>
      <c r="X307" s="29" t="s">
        <v>4658</v>
      </c>
      <c r="Y307" s="29" t="s">
        <v>165</v>
      </c>
      <c r="Z307" s="30" t="b">
        <v>0</v>
      </c>
      <c r="AA307" s="29" t="s">
        <v>17799</v>
      </c>
      <c r="AB307" s="29" t="s">
        <v>17800</v>
      </c>
      <c r="AC307" s="29" t="s">
        <v>17801</v>
      </c>
      <c r="AD307" s="28"/>
      <c r="AE307" s="29" t="s">
        <v>17802</v>
      </c>
      <c r="AF307" s="28"/>
      <c r="AG307" s="29" t="s">
        <v>17803</v>
      </c>
      <c r="AH307" s="29" t="s">
        <v>17804</v>
      </c>
      <c r="AI307" s="29" t="s">
        <v>17805</v>
      </c>
      <c r="AJ307" s="29" t="s">
        <v>17806</v>
      </c>
      <c r="AK307" s="31" t="s">
        <v>17807</v>
      </c>
      <c r="AL307" s="32">
        <v>8.5</v>
      </c>
      <c r="AM307" s="29" t="s">
        <v>17808</v>
      </c>
      <c r="AN307" s="32">
        <v>7.0</v>
      </c>
      <c r="AO307" s="29" t="s">
        <v>17809</v>
      </c>
      <c r="AP307" s="51">
        <v>8.5</v>
      </c>
      <c r="AQ307" s="29" t="s">
        <v>17810</v>
      </c>
      <c r="AR307" s="51">
        <v>6.5</v>
      </c>
      <c r="AS307" s="29" t="s">
        <v>17811</v>
      </c>
      <c r="AT307" s="51">
        <v>9.0</v>
      </c>
      <c r="AU307" s="29" t="s">
        <v>17812</v>
      </c>
      <c r="AV307" s="34">
        <f t="shared" si="1"/>
        <v>8.5</v>
      </c>
      <c r="AW307" s="43" t="s">
        <v>17813</v>
      </c>
      <c r="AX307" s="29" t="s">
        <v>17814</v>
      </c>
      <c r="AY307" s="29" t="s">
        <v>17815</v>
      </c>
      <c r="AZ307" s="29" t="s">
        <v>17816</v>
      </c>
      <c r="BA307" s="29" t="s">
        <v>17817</v>
      </c>
      <c r="BB307" s="29" t="s">
        <v>17818</v>
      </c>
      <c r="BC307" s="29" t="s">
        <v>17819</v>
      </c>
      <c r="BD307" s="29" t="s">
        <v>17820</v>
      </c>
      <c r="BE307" s="29" t="s">
        <v>17821</v>
      </c>
      <c r="BF307" s="29" t="s">
        <v>17822</v>
      </c>
      <c r="BG307" s="29" t="s">
        <v>17823</v>
      </c>
      <c r="BH307" s="29" t="s">
        <v>17824</v>
      </c>
      <c r="BI307" s="29" t="s">
        <v>17825</v>
      </c>
      <c r="BJ307" s="29" t="s">
        <v>17826</v>
      </c>
      <c r="BK307" s="29" t="s">
        <v>17827</v>
      </c>
      <c r="BL307" s="29" t="s">
        <v>17828</v>
      </c>
      <c r="BM307" s="29" t="s">
        <v>17829</v>
      </c>
      <c r="BN307" s="29" t="s">
        <v>17830</v>
      </c>
      <c r="BO307" s="29" t="s">
        <v>17831</v>
      </c>
      <c r="BP307" s="29" t="s">
        <v>17832</v>
      </c>
      <c r="BQ307" s="29" t="s">
        <v>17833</v>
      </c>
      <c r="BR307" s="29" t="s">
        <v>17834</v>
      </c>
      <c r="BS307" s="29" t="s">
        <v>17835</v>
      </c>
      <c r="BT307" s="29" t="s">
        <v>17836</v>
      </c>
      <c r="BU307" s="29" t="s">
        <v>17837</v>
      </c>
      <c r="BV307" s="29" t="s">
        <v>17838</v>
      </c>
      <c r="BW307" s="29" t="s">
        <v>17839</v>
      </c>
      <c r="BX307" s="94" t="s">
        <v>331</v>
      </c>
      <c r="BY307" s="95" t="s">
        <v>17840</v>
      </c>
      <c r="BZ307" s="29" t="str">
        <f>IFERROR(__xludf.DUMMYFUNCTION("TEXTJOIN("", "", TRUE,
  IF(AND(AL307&gt;=9, AN307&gt;=8, AP307&gt;=7, AT307&gt;=8), ""Gold Standard"", """"),
  IF(OR(
      AV307&gt;=7.5,
      AND(AL307&gt;=7, AN307&gt;=7, AP307&gt;=6, AT307&gt;=8)
    ), ""BIFL Approved"", """"),
  IF(AN307&gt;=8.5, ""Repair Friendly"", """"),
 "&amp;" IF(OR(AP307=10, REGEXMATCH(AU307, ""Lifetime Guarantee"")), ""Lifetime Warranty"", """"),
  IF(AT307&gt;=8.5, ""Crowd Favorite"", """"),
  IF(AR307&gt;=8, ""Eco Hero"", """"),
  IF(AND(AV307&gt;=10, AL307&gt;=8, AT307&gt;=8), ""Legacy Product"", """")
)"),"BIFL Approved, Crowd Favorite")</f>
        <v>BIFL Approved, Crowd Favorite</v>
      </c>
      <c r="CA307" s="29" t="s">
        <v>17841</v>
      </c>
      <c r="CB307" s="29" t="s">
        <v>17842</v>
      </c>
      <c r="CC307" s="44" t="s">
        <v>17843</v>
      </c>
      <c r="CD307" s="29" t="s">
        <v>17844</v>
      </c>
      <c r="CE307" s="30">
        <v>10887.0</v>
      </c>
      <c r="CF307" s="29" t="s">
        <v>17845</v>
      </c>
      <c r="CG307" s="31" t="s">
        <v>17846</v>
      </c>
      <c r="CH307" s="28"/>
      <c r="CI307" s="28"/>
      <c r="CJ307" s="28"/>
      <c r="CK307" s="28"/>
    </row>
    <row r="308" ht="27.0" customHeight="1">
      <c r="A308" s="90" t="s">
        <v>17847</v>
      </c>
      <c r="B308" s="91" t="s">
        <v>17848</v>
      </c>
      <c r="C308" s="92" t="s">
        <v>17849</v>
      </c>
      <c r="D308" s="74" t="s">
        <v>17850</v>
      </c>
      <c r="E308" s="21" t="s">
        <v>17851</v>
      </c>
      <c r="F308" s="22" t="s">
        <v>90</v>
      </c>
      <c r="G308" s="22" t="s">
        <v>10474</v>
      </c>
      <c r="H308" s="22" t="s">
        <v>92</v>
      </c>
      <c r="I308" s="28"/>
      <c r="J308" s="23"/>
      <c r="K308" s="20" t="s">
        <v>17852</v>
      </c>
      <c r="L308" s="25" t="s">
        <v>17853</v>
      </c>
      <c r="M308" s="25" t="s">
        <v>17854</v>
      </c>
      <c r="N308" s="25" t="s">
        <v>17855</v>
      </c>
      <c r="O308" s="28"/>
      <c r="P308" s="25" t="s">
        <v>17856</v>
      </c>
      <c r="Q308" s="25" t="s">
        <v>17857</v>
      </c>
      <c r="R308" s="25" t="s">
        <v>17858</v>
      </c>
      <c r="S308" s="29" t="s">
        <v>17859</v>
      </c>
      <c r="T308" s="22">
        <v>299.0</v>
      </c>
      <c r="U308" s="42">
        <v>19.99</v>
      </c>
      <c r="V308" s="29">
        <v>4.6</v>
      </c>
      <c r="W308" s="30">
        <v>299.0</v>
      </c>
      <c r="X308" s="28"/>
      <c r="Y308" s="28"/>
      <c r="Z308" s="30" t="b">
        <v>0</v>
      </c>
      <c r="AA308" s="29" t="s">
        <v>17860</v>
      </c>
      <c r="AB308" s="29" t="s">
        <v>17861</v>
      </c>
      <c r="AC308" s="29" t="s">
        <v>17862</v>
      </c>
      <c r="AD308" s="28"/>
      <c r="AE308" s="29" t="s">
        <v>17863</v>
      </c>
      <c r="AF308" s="28"/>
      <c r="AG308" s="29" t="s">
        <v>17861</v>
      </c>
      <c r="AH308" s="28"/>
      <c r="AI308" s="28"/>
      <c r="AJ308" s="28"/>
      <c r="AK308" s="55"/>
      <c r="AL308" s="32">
        <v>5.5</v>
      </c>
      <c r="AM308" s="29" t="s">
        <v>17864</v>
      </c>
      <c r="AN308" s="32">
        <v>7.0</v>
      </c>
      <c r="AO308" s="29" t="s">
        <v>17865</v>
      </c>
      <c r="AP308" s="51">
        <v>6.0</v>
      </c>
      <c r="AQ308" s="29" t="s">
        <v>17866</v>
      </c>
      <c r="AR308" s="51">
        <v>5.0</v>
      </c>
      <c r="AS308" s="29" t="s">
        <v>17867</v>
      </c>
      <c r="AT308" s="51">
        <v>5.5</v>
      </c>
      <c r="AU308" s="29" t="s">
        <v>17868</v>
      </c>
      <c r="AV308" s="34">
        <f t="shared" si="1"/>
        <v>6</v>
      </c>
      <c r="AW308" s="43" t="s">
        <v>17869</v>
      </c>
      <c r="AX308" s="29" t="s">
        <v>17870</v>
      </c>
      <c r="AY308" s="29" t="s">
        <v>17871</v>
      </c>
      <c r="AZ308" s="29" t="s">
        <v>17872</v>
      </c>
      <c r="BA308" s="29" t="s">
        <v>17873</v>
      </c>
      <c r="BB308" s="29" t="s">
        <v>17874</v>
      </c>
      <c r="BC308" s="29" t="s">
        <v>17875</v>
      </c>
      <c r="BD308" s="29" t="s">
        <v>17876</v>
      </c>
      <c r="BE308" s="29" t="s">
        <v>17877</v>
      </c>
      <c r="BF308" s="29" t="s">
        <v>17878</v>
      </c>
      <c r="BG308" s="29" t="s">
        <v>17879</v>
      </c>
      <c r="BH308" s="29" t="s">
        <v>17880</v>
      </c>
      <c r="BI308" s="29" t="s">
        <v>17881</v>
      </c>
      <c r="BJ308" s="29" t="s">
        <v>17882</v>
      </c>
      <c r="BK308" s="29" t="s">
        <v>17883</v>
      </c>
      <c r="BL308" s="29" t="s">
        <v>17884</v>
      </c>
      <c r="BM308" s="29" t="s">
        <v>17885</v>
      </c>
      <c r="BN308" s="29" t="s">
        <v>17886</v>
      </c>
      <c r="BO308" s="29" t="s">
        <v>17887</v>
      </c>
      <c r="BP308" s="29" t="s">
        <v>17888</v>
      </c>
      <c r="BQ308" s="29" t="s">
        <v>17889</v>
      </c>
      <c r="BR308" s="29" t="s">
        <v>17890</v>
      </c>
      <c r="BS308" s="29" t="s">
        <v>17891</v>
      </c>
      <c r="BT308" s="29" t="s">
        <v>17892</v>
      </c>
      <c r="BU308" s="29" t="s">
        <v>17893</v>
      </c>
      <c r="BV308" s="29" t="s">
        <v>17894</v>
      </c>
      <c r="BW308" s="29" t="s">
        <v>17895</v>
      </c>
      <c r="BX308" s="94" t="s">
        <v>144</v>
      </c>
      <c r="BY308" s="95" t="s">
        <v>17896</v>
      </c>
      <c r="BZ308" s="29" t="str">
        <f>IFERROR(__xludf.DUMMYFUNCTION("TEXTJOIN("", "", TRUE,
  IF(AND(AL308&gt;=9, AN308&gt;=8, AP308&gt;=7, AT308&gt;=8), ""Gold Standard"", """"),
  IF(OR(
      AV308&gt;=7.5,
      AND(AL308&gt;=7, AN308&gt;=7, AP308&gt;=6, AT308&gt;=8)
    ), ""BIFL Approved"", """"),
  IF(AN308&gt;=8.5, ""Repair Friendly"", """"),
 "&amp;" IF(OR(AP308=10, REGEXMATCH(AU308, ""Lifetime Guarantee"")), ""Lifetime Warranty"", """"),
  IF(AT308&gt;=8.5, ""Crowd Favorite"", """"),
  IF(AR308&gt;=8, ""Eco Hero"", """"),
  IF(AND(AV308&gt;=10, AL308&gt;=8, AT308&gt;=8), ""Legacy Product"", """")
)"),"")</f>
        <v/>
      </c>
      <c r="CA308" s="29" t="s">
        <v>911</v>
      </c>
      <c r="CB308" s="29" t="s">
        <v>11036</v>
      </c>
      <c r="CC308" s="44" t="s">
        <v>17897</v>
      </c>
      <c r="CD308" s="29" t="s">
        <v>17898</v>
      </c>
      <c r="CE308" s="30">
        <v>299.0</v>
      </c>
      <c r="CF308" s="29" t="s">
        <v>17899</v>
      </c>
      <c r="CG308" s="31" t="s">
        <v>17900</v>
      </c>
      <c r="CH308" s="28"/>
      <c r="CI308" s="28"/>
      <c r="CJ308" s="28"/>
      <c r="CK308" s="28"/>
    </row>
    <row r="309" ht="27.0" customHeight="1">
      <c r="A309" s="90" t="s">
        <v>17901</v>
      </c>
      <c r="B309" s="91" t="s">
        <v>17902</v>
      </c>
      <c r="C309" s="92" t="s">
        <v>17903</v>
      </c>
      <c r="D309" s="74" t="s">
        <v>17904</v>
      </c>
      <c r="E309" s="21" t="s">
        <v>17905</v>
      </c>
      <c r="F309" s="22" t="s">
        <v>90</v>
      </c>
      <c r="G309" s="22" t="s">
        <v>10474</v>
      </c>
      <c r="H309" s="22" t="s">
        <v>92</v>
      </c>
      <c r="I309" s="28"/>
      <c r="J309" s="23"/>
      <c r="K309" s="20" t="s">
        <v>17906</v>
      </c>
      <c r="L309" s="25" t="s">
        <v>17907</v>
      </c>
      <c r="M309" s="25" t="s">
        <v>17908</v>
      </c>
      <c r="N309" s="25" t="s">
        <v>17909</v>
      </c>
      <c r="O309" s="28"/>
      <c r="P309" s="25" t="s">
        <v>17910</v>
      </c>
      <c r="Q309" s="25" t="s">
        <v>17911</v>
      </c>
      <c r="R309" s="25" t="s">
        <v>17912</v>
      </c>
      <c r="S309" s="29" t="s">
        <v>17913</v>
      </c>
      <c r="T309" s="41">
        <v>126.38</v>
      </c>
      <c r="U309" s="42">
        <v>159.99</v>
      </c>
      <c r="V309" s="29">
        <v>4.8</v>
      </c>
      <c r="W309" s="30">
        <v>501.0</v>
      </c>
      <c r="X309" s="29" t="s">
        <v>1406</v>
      </c>
      <c r="Y309" s="29" t="s">
        <v>165</v>
      </c>
      <c r="Z309" s="30" t="b">
        <v>0</v>
      </c>
      <c r="AA309" s="29" t="s">
        <v>17914</v>
      </c>
      <c r="AB309" s="29" t="s">
        <v>17915</v>
      </c>
      <c r="AC309" s="28"/>
      <c r="AD309" s="28"/>
      <c r="AE309" s="28"/>
      <c r="AF309" s="28"/>
      <c r="AG309" s="29" t="s">
        <v>17916</v>
      </c>
      <c r="AH309" s="29" t="s">
        <v>17917</v>
      </c>
      <c r="AI309" s="29" t="s">
        <v>17918</v>
      </c>
      <c r="AJ309" s="29" t="s">
        <v>17919</v>
      </c>
      <c r="AK309" s="31" t="s">
        <v>17920</v>
      </c>
      <c r="AL309" s="32">
        <v>6.5</v>
      </c>
      <c r="AM309" s="29" t="s">
        <v>17921</v>
      </c>
      <c r="AN309" s="32">
        <v>7.0</v>
      </c>
      <c r="AO309" s="29" t="s">
        <v>17922</v>
      </c>
      <c r="AP309" s="51">
        <v>5.5</v>
      </c>
      <c r="AQ309" s="29" t="s">
        <v>17923</v>
      </c>
      <c r="AR309" s="51">
        <v>5.0</v>
      </c>
      <c r="AS309" s="29" t="s">
        <v>17924</v>
      </c>
      <c r="AT309" s="51">
        <v>7.5</v>
      </c>
      <c r="AU309" s="29" t="s">
        <v>17925</v>
      </c>
      <c r="AV309" s="34">
        <f t="shared" si="1"/>
        <v>6.5</v>
      </c>
      <c r="AW309" s="43" t="s">
        <v>17926</v>
      </c>
      <c r="AX309" s="29" t="s">
        <v>17927</v>
      </c>
      <c r="AY309" s="29" t="s">
        <v>17928</v>
      </c>
      <c r="AZ309" s="29" t="s">
        <v>17929</v>
      </c>
      <c r="BA309" s="29" t="s">
        <v>17930</v>
      </c>
      <c r="BB309" s="29" t="s">
        <v>17931</v>
      </c>
      <c r="BC309" s="29" t="s">
        <v>17932</v>
      </c>
      <c r="BD309" s="29" t="s">
        <v>17933</v>
      </c>
      <c r="BE309" s="29" t="s">
        <v>17934</v>
      </c>
      <c r="BF309" s="29" t="s">
        <v>17935</v>
      </c>
      <c r="BG309" s="29" t="s">
        <v>17936</v>
      </c>
      <c r="BH309" s="29" t="s">
        <v>17937</v>
      </c>
      <c r="BI309" s="29" t="s">
        <v>17938</v>
      </c>
      <c r="BJ309" s="29" t="s">
        <v>17939</v>
      </c>
      <c r="BK309" s="29" t="s">
        <v>17940</v>
      </c>
      <c r="BL309" s="29" t="s">
        <v>17941</v>
      </c>
      <c r="BM309" s="29" t="s">
        <v>17942</v>
      </c>
      <c r="BN309" s="29" t="s">
        <v>17943</v>
      </c>
      <c r="BO309" s="29" t="s">
        <v>17944</v>
      </c>
      <c r="BP309" s="29" t="s">
        <v>17945</v>
      </c>
      <c r="BQ309" s="29" t="s">
        <v>17946</v>
      </c>
      <c r="BR309" s="29" t="s">
        <v>17947</v>
      </c>
      <c r="BS309" s="29" t="s">
        <v>17948</v>
      </c>
      <c r="BT309" s="29" t="s">
        <v>17949</v>
      </c>
      <c r="BU309" s="29" t="s">
        <v>17950</v>
      </c>
      <c r="BV309" s="29" t="s">
        <v>17951</v>
      </c>
      <c r="BW309" s="29" t="s">
        <v>17952</v>
      </c>
      <c r="BX309" s="96" t="s">
        <v>331</v>
      </c>
      <c r="BY309" s="97" t="s">
        <v>17953</v>
      </c>
      <c r="BZ309" s="29" t="str">
        <f>IFERROR(__xludf.DUMMYFUNCTION("TEXTJOIN("", "", TRUE,
  IF(AND(AL309&gt;=9, AN309&gt;=8, AP309&gt;=7, AT309&gt;=8), ""Gold Standard"", """"),
  IF(OR(
      AV309&gt;=7.5,
      AND(AL309&gt;=7, AN309&gt;=7, AP309&gt;=6, AT309&gt;=8)
    ), ""BIFL Approved"", """"),
  IF(AN309&gt;=8.5, ""Repair Friendly"", """"),
 "&amp;" IF(OR(AP309=10, REGEXMATCH(AU309, ""Lifetime Guarantee"")), ""Lifetime Warranty"", """"),
  IF(AT309&gt;=8.5, ""Crowd Favorite"", """"),
  IF(AR309&gt;=8, ""Eco Hero"", """"),
  IF(AND(AV309&gt;=10, AL309&gt;=8, AT309&gt;=8), ""Legacy Product"", """")
)"),"")</f>
        <v/>
      </c>
      <c r="CA309" s="29" t="s">
        <v>1568</v>
      </c>
      <c r="CB309" s="29" t="s">
        <v>16211</v>
      </c>
      <c r="CC309" s="44" t="s">
        <v>17954</v>
      </c>
      <c r="CD309" s="29" t="s">
        <v>17955</v>
      </c>
      <c r="CE309" s="30">
        <v>501.0</v>
      </c>
      <c r="CF309" s="29" t="s">
        <v>17956</v>
      </c>
      <c r="CG309" s="31" t="s">
        <v>17957</v>
      </c>
      <c r="CH309" s="28"/>
      <c r="CI309" s="28"/>
      <c r="CJ309" s="28"/>
      <c r="CK309" s="28"/>
    </row>
    <row r="310" ht="27.0" customHeight="1">
      <c r="A310" s="90" t="s">
        <v>17958</v>
      </c>
      <c r="B310" s="91" t="s">
        <v>17959</v>
      </c>
      <c r="C310" s="92" t="s">
        <v>17960</v>
      </c>
      <c r="D310" s="74" t="s">
        <v>17961</v>
      </c>
      <c r="E310" s="21" t="s">
        <v>17962</v>
      </c>
      <c r="F310" s="22" t="s">
        <v>90</v>
      </c>
      <c r="G310" s="22" t="s">
        <v>10474</v>
      </c>
      <c r="H310" s="22" t="s">
        <v>92</v>
      </c>
      <c r="I310" s="28"/>
      <c r="J310" s="23"/>
      <c r="K310" s="20" t="s">
        <v>17963</v>
      </c>
      <c r="L310" s="25" t="s">
        <v>17964</v>
      </c>
      <c r="M310" s="28"/>
      <c r="N310" s="25" t="s">
        <v>17965</v>
      </c>
      <c r="O310" s="28"/>
      <c r="P310" s="25" t="s">
        <v>17966</v>
      </c>
      <c r="Q310" s="25" t="s">
        <v>17967</v>
      </c>
      <c r="R310" s="25" t="s">
        <v>17968</v>
      </c>
      <c r="S310" s="29" t="s">
        <v>17969</v>
      </c>
      <c r="T310" s="41">
        <v>189.99</v>
      </c>
      <c r="U310" s="42">
        <v>199.99</v>
      </c>
      <c r="V310" s="29">
        <v>4.6</v>
      </c>
      <c r="W310" s="30">
        <v>2156.0</v>
      </c>
      <c r="X310" s="29" t="s">
        <v>991</v>
      </c>
      <c r="Y310" s="29" t="s">
        <v>17970</v>
      </c>
      <c r="Z310" s="30" t="b">
        <v>0</v>
      </c>
      <c r="AA310" s="29" t="s">
        <v>11499</v>
      </c>
      <c r="AB310" s="29" t="s">
        <v>17971</v>
      </c>
      <c r="AC310" s="29" t="s">
        <v>17972</v>
      </c>
      <c r="AD310" s="28"/>
      <c r="AE310" s="29" t="s">
        <v>17973</v>
      </c>
      <c r="AF310" s="28"/>
      <c r="AG310" s="29" t="s">
        <v>17974</v>
      </c>
      <c r="AH310" s="29" t="s">
        <v>17975</v>
      </c>
      <c r="AI310" s="29" t="s">
        <v>17976</v>
      </c>
      <c r="AJ310" s="29" t="s">
        <v>17977</v>
      </c>
      <c r="AK310" s="31" t="s">
        <v>17978</v>
      </c>
      <c r="AL310" s="32">
        <v>7.5</v>
      </c>
      <c r="AM310" s="29" t="s">
        <v>17979</v>
      </c>
      <c r="AN310" s="32">
        <v>5.0</v>
      </c>
      <c r="AO310" s="29" t="s">
        <v>17980</v>
      </c>
      <c r="AP310" s="51">
        <v>5.0</v>
      </c>
      <c r="AQ310" s="29" t="s">
        <v>17981</v>
      </c>
      <c r="AR310" s="51">
        <v>5.0</v>
      </c>
      <c r="AS310" s="29" t="s">
        <v>17982</v>
      </c>
      <c r="AT310" s="51">
        <v>7.5</v>
      </c>
      <c r="AU310" s="29" t="s">
        <v>17983</v>
      </c>
      <c r="AV310" s="34">
        <f t="shared" si="1"/>
        <v>6.5</v>
      </c>
      <c r="AW310" s="43" t="s">
        <v>17984</v>
      </c>
      <c r="AX310" s="29" t="s">
        <v>17985</v>
      </c>
      <c r="AY310" s="29" t="s">
        <v>17986</v>
      </c>
      <c r="AZ310" s="29" t="s">
        <v>17987</v>
      </c>
      <c r="BA310" s="29" t="s">
        <v>17988</v>
      </c>
      <c r="BB310" s="29" t="s">
        <v>17989</v>
      </c>
      <c r="BC310" s="29" t="s">
        <v>17990</v>
      </c>
      <c r="BD310" s="29" t="s">
        <v>17991</v>
      </c>
      <c r="BE310" s="29" t="s">
        <v>17992</v>
      </c>
      <c r="BF310" s="29" t="s">
        <v>17993</v>
      </c>
      <c r="BG310" s="29" t="s">
        <v>17994</v>
      </c>
      <c r="BH310" s="29" t="s">
        <v>17995</v>
      </c>
      <c r="BI310" s="29" t="s">
        <v>17996</v>
      </c>
      <c r="BJ310" s="29" t="s">
        <v>17997</v>
      </c>
      <c r="BK310" s="29" t="s">
        <v>17998</v>
      </c>
      <c r="BL310" s="29" t="s">
        <v>17999</v>
      </c>
      <c r="BM310" s="29" t="s">
        <v>18000</v>
      </c>
      <c r="BN310" s="29" t="s">
        <v>18001</v>
      </c>
      <c r="BO310" s="29" t="s">
        <v>18002</v>
      </c>
      <c r="BP310" s="29" t="s">
        <v>18003</v>
      </c>
      <c r="BQ310" s="29" t="s">
        <v>18004</v>
      </c>
      <c r="BR310" s="29" t="s">
        <v>18005</v>
      </c>
      <c r="BS310" s="29" t="s">
        <v>18006</v>
      </c>
      <c r="BT310" s="29" t="s">
        <v>18007</v>
      </c>
      <c r="BU310" s="29" t="s">
        <v>18008</v>
      </c>
      <c r="BV310" s="29" t="s">
        <v>18009</v>
      </c>
      <c r="BW310" s="29" t="s">
        <v>18010</v>
      </c>
      <c r="BX310" s="94" t="s">
        <v>331</v>
      </c>
      <c r="BY310" s="95" t="s">
        <v>18011</v>
      </c>
      <c r="BZ310" s="29" t="str">
        <f>IFERROR(__xludf.DUMMYFUNCTION("TEXTJOIN("", "", TRUE,
  IF(AND(AL310&gt;=9, AN310&gt;=8, AP310&gt;=7, AT310&gt;=8), ""Gold Standard"", """"),
  IF(OR(
      AV310&gt;=7.5,
      AND(AL310&gt;=7, AN310&gt;=7, AP310&gt;=6, AT310&gt;=8)
    ), ""BIFL Approved"", """"),
  IF(AN310&gt;=8.5, ""Repair Friendly"", """"),
 "&amp;" IF(OR(AP310=10, REGEXMATCH(AU310, ""Lifetime Guarantee"")), ""Lifetime Warranty"", """"),
  IF(AT310&gt;=8.5, ""Crowd Favorite"", """"),
  IF(AR310&gt;=8, ""Eco Hero"", """"),
  IF(AND(AV310&gt;=10, AL310&gt;=8, AT310&gt;=8), ""Legacy Product"", """")
)"),"")</f>
        <v/>
      </c>
      <c r="CA310" s="29" t="s">
        <v>911</v>
      </c>
      <c r="CB310" s="29" t="s">
        <v>1809</v>
      </c>
      <c r="CC310" s="44" t="s">
        <v>18012</v>
      </c>
      <c r="CD310" s="29" t="s">
        <v>18013</v>
      </c>
      <c r="CE310" s="30">
        <v>2156.0</v>
      </c>
      <c r="CF310" s="29" t="s">
        <v>18014</v>
      </c>
      <c r="CG310" s="31" t="s">
        <v>18015</v>
      </c>
      <c r="CH310" s="28"/>
      <c r="CI310" s="28"/>
      <c r="CJ310" s="28"/>
      <c r="CK310" s="28"/>
    </row>
    <row r="311" ht="27.0" customHeight="1">
      <c r="A311" s="90" t="s">
        <v>18016</v>
      </c>
      <c r="B311" s="91" t="s">
        <v>18017</v>
      </c>
      <c r="C311" s="92" t="s">
        <v>18018</v>
      </c>
      <c r="D311" s="74" t="s">
        <v>18019</v>
      </c>
      <c r="E311" s="21" t="s">
        <v>18020</v>
      </c>
      <c r="F311" s="22" t="s">
        <v>90</v>
      </c>
      <c r="G311" s="22" t="s">
        <v>10474</v>
      </c>
      <c r="H311" s="22" t="s">
        <v>92</v>
      </c>
      <c r="I311" s="28"/>
      <c r="J311" s="23"/>
      <c r="K311" s="20" t="s">
        <v>18021</v>
      </c>
      <c r="L311" s="25" t="s">
        <v>18022</v>
      </c>
      <c r="M311" s="25" t="s">
        <v>18023</v>
      </c>
      <c r="N311" s="25" t="s">
        <v>18024</v>
      </c>
      <c r="O311" s="28"/>
      <c r="P311" s="25" t="s">
        <v>18025</v>
      </c>
      <c r="Q311" s="25" t="s">
        <v>18026</v>
      </c>
      <c r="R311" s="25" t="s">
        <v>18027</v>
      </c>
      <c r="S311" s="29" t="s">
        <v>18028</v>
      </c>
      <c r="T311" s="41">
        <v>49.99</v>
      </c>
      <c r="U311" s="42">
        <v>39.99</v>
      </c>
      <c r="V311" s="29">
        <v>4.6</v>
      </c>
      <c r="W311" s="30">
        <v>21061.0</v>
      </c>
      <c r="X311" s="29" t="s">
        <v>2787</v>
      </c>
      <c r="Y311" s="29" t="s">
        <v>165</v>
      </c>
      <c r="Z311" s="30" t="b">
        <v>0</v>
      </c>
      <c r="AA311" s="29" t="s">
        <v>18029</v>
      </c>
      <c r="AB311" s="22" t="s">
        <v>18030</v>
      </c>
      <c r="AC311" s="28"/>
      <c r="AD311" s="28"/>
      <c r="AE311" s="29" t="s">
        <v>18031</v>
      </c>
      <c r="AF311" s="28"/>
      <c r="AG311" s="29" t="s">
        <v>18032</v>
      </c>
      <c r="AH311" s="29" t="s">
        <v>18033</v>
      </c>
      <c r="AI311" s="29" t="s">
        <v>18034</v>
      </c>
      <c r="AJ311" s="29" t="s">
        <v>18035</v>
      </c>
      <c r="AK311" s="31" t="s">
        <v>18036</v>
      </c>
      <c r="AL311" s="32">
        <v>6.5</v>
      </c>
      <c r="AM311" s="29" t="s">
        <v>18037</v>
      </c>
      <c r="AN311" s="32">
        <v>4.5</v>
      </c>
      <c r="AO311" s="29" t="s">
        <v>18038</v>
      </c>
      <c r="AP311" s="51">
        <v>5.5</v>
      </c>
      <c r="AQ311" s="29" t="s">
        <v>18039</v>
      </c>
      <c r="AR311" s="51">
        <v>5.0</v>
      </c>
      <c r="AS311" s="29" t="s">
        <v>18040</v>
      </c>
      <c r="AT311" s="51">
        <v>8.5</v>
      </c>
      <c r="AU311" s="29" t="s">
        <v>18041</v>
      </c>
      <c r="AV311" s="34">
        <f t="shared" si="1"/>
        <v>6.5</v>
      </c>
      <c r="AW311" s="43" t="s">
        <v>18042</v>
      </c>
      <c r="AX311" s="29" t="s">
        <v>18043</v>
      </c>
      <c r="AY311" s="29" t="s">
        <v>18044</v>
      </c>
      <c r="AZ311" s="29" t="s">
        <v>18045</v>
      </c>
      <c r="BA311" s="29" t="s">
        <v>18046</v>
      </c>
      <c r="BB311" s="29" t="s">
        <v>18047</v>
      </c>
      <c r="BC311" s="29" t="s">
        <v>18048</v>
      </c>
      <c r="BD311" s="29" t="s">
        <v>18049</v>
      </c>
      <c r="BE311" s="29" t="s">
        <v>18050</v>
      </c>
      <c r="BF311" s="29" t="s">
        <v>18051</v>
      </c>
      <c r="BG311" s="29" t="s">
        <v>18052</v>
      </c>
      <c r="BH311" s="29" t="s">
        <v>18053</v>
      </c>
      <c r="BI311" s="29" t="s">
        <v>18054</v>
      </c>
      <c r="BJ311" s="29" t="s">
        <v>18055</v>
      </c>
      <c r="BK311" s="29" t="s">
        <v>18056</v>
      </c>
      <c r="BL311" s="29" t="s">
        <v>18057</v>
      </c>
      <c r="BM311" s="29" t="s">
        <v>18058</v>
      </c>
      <c r="BN311" s="29" t="s">
        <v>18059</v>
      </c>
      <c r="BO311" s="29" t="s">
        <v>18060</v>
      </c>
      <c r="BP311" s="29" t="s">
        <v>18061</v>
      </c>
      <c r="BQ311" s="29" t="s">
        <v>18062</v>
      </c>
      <c r="BR311" s="29" t="s">
        <v>18063</v>
      </c>
      <c r="BS311" s="29" t="s">
        <v>1323</v>
      </c>
      <c r="BT311" s="29" t="s">
        <v>18064</v>
      </c>
      <c r="BU311" s="29" t="s">
        <v>18065</v>
      </c>
      <c r="BV311" s="29" t="s">
        <v>18066</v>
      </c>
      <c r="BW311" s="29" t="s">
        <v>18067</v>
      </c>
      <c r="BX311" s="94" t="s">
        <v>144</v>
      </c>
      <c r="BY311" s="95" t="s">
        <v>18068</v>
      </c>
      <c r="BZ311" s="29" t="str">
        <f>IFERROR(__xludf.DUMMYFUNCTION("TEXTJOIN("", "", TRUE,
  IF(AND(AL311&gt;=9, AN311&gt;=8, AP311&gt;=7, AT311&gt;=8), ""Gold Standard"", """"),
  IF(OR(
      AV311&gt;=7.5,
      AND(AL311&gt;=7, AN311&gt;=7, AP311&gt;=6, AT311&gt;=8)
    ), ""BIFL Approved"", """"),
  IF(AN311&gt;=8.5, ""Repair Friendly"", """"),
 "&amp;" IF(OR(AP311=10, REGEXMATCH(AU311, ""Lifetime Guarantee"")), ""Lifetime Warranty"", """"),
  IF(AT311&gt;=8.5, ""Crowd Favorite"", """"),
  IF(AR311&gt;=8, ""Eco Hero"", """"),
  IF(AND(AV311&gt;=10, AL311&gt;=8, AT311&gt;=8), ""Legacy Product"", """")
)"),"Crowd Favorite")</f>
        <v>Crowd Favorite</v>
      </c>
      <c r="CA311" s="29" t="s">
        <v>1568</v>
      </c>
      <c r="CB311" s="29" t="s">
        <v>4996</v>
      </c>
      <c r="CC311" s="44" t="s">
        <v>18069</v>
      </c>
      <c r="CD311" s="29" t="s">
        <v>18070</v>
      </c>
      <c r="CE311" s="30">
        <v>21061.0</v>
      </c>
      <c r="CF311" s="29" t="s">
        <v>18071</v>
      </c>
      <c r="CG311" s="31" t="s">
        <v>18072</v>
      </c>
      <c r="CH311" s="28"/>
      <c r="CI311" s="28"/>
      <c r="CJ311" s="28"/>
      <c r="CK311" s="28"/>
    </row>
    <row r="312" ht="27.0" customHeight="1">
      <c r="A312" s="90" t="s">
        <v>18073</v>
      </c>
      <c r="B312" s="91" t="s">
        <v>18074</v>
      </c>
      <c r="C312" s="92" t="s">
        <v>18075</v>
      </c>
      <c r="D312" s="74" t="s">
        <v>18076</v>
      </c>
      <c r="E312" s="21" t="s">
        <v>18077</v>
      </c>
      <c r="F312" s="22" t="s">
        <v>90</v>
      </c>
      <c r="G312" s="22" t="s">
        <v>10474</v>
      </c>
      <c r="H312" s="22" t="s">
        <v>92</v>
      </c>
      <c r="I312" s="28"/>
      <c r="J312" s="23"/>
      <c r="K312" s="20" t="s">
        <v>18078</v>
      </c>
      <c r="L312" s="25" t="s">
        <v>18079</v>
      </c>
      <c r="M312" s="25" t="s">
        <v>18080</v>
      </c>
      <c r="N312" s="25" t="s">
        <v>18081</v>
      </c>
      <c r="O312" s="28"/>
      <c r="P312" s="25" t="s">
        <v>18082</v>
      </c>
      <c r="Q312" s="25" t="s">
        <v>18083</v>
      </c>
      <c r="R312" s="25" t="s">
        <v>18084</v>
      </c>
      <c r="S312" s="29" t="s">
        <v>18085</v>
      </c>
      <c r="T312" s="41">
        <v>34.99</v>
      </c>
      <c r="U312" s="42">
        <v>39.99</v>
      </c>
      <c r="V312" s="29">
        <v>4.3</v>
      </c>
      <c r="W312" s="30">
        <v>5980.0</v>
      </c>
      <c r="X312" s="29" t="s">
        <v>869</v>
      </c>
      <c r="Y312" s="29" t="s">
        <v>165</v>
      </c>
      <c r="Z312" s="30" t="b">
        <v>0</v>
      </c>
      <c r="AA312" s="29" t="s">
        <v>5858</v>
      </c>
      <c r="AB312" s="29" t="s">
        <v>18086</v>
      </c>
      <c r="AC312" s="29" t="s">
        <v>18087</v>
      </c>
      <c r="AD312" s="28"/>
      <c r="AE312" s="29" t="s">
        <v>18088</v>
      </c>
      <c r="AF312" s="28"/>
      <c r="AG312" s="29" t="s">
        <v>18089</v>
      </c>
      <c r="AH312" s="29" t="s">
        <v>18090</v>
      </c>
      <c r="AI312" s="29" t="s">
        <v>18091</v>
      </c>
      <c r="AJ312" s="29" t="s">
        <v>18092</v>
      </c>
      <c r="AK312" s="55"/>
      <c r="AL312" s="32">
        <v>7.5</v>
      </c>
      <c r="AM312" s="29" t="s">
        <v>18093</v>
      </c>
      <c r="AN312" s="32">
        <v>5.5</v>
      </c>
      <c r="AO312" s="29" t="s">
        <v>18094</v>
      </c>
      <c r="AP312" s="51">
        <v>8.5</v>
      </c>
      <c r="AQ312" s="29" t="s">
        <v>18095</v>
      </c>
      <c r="AR312" s="51">
        <v>5.0</v>
      </c>
      <c r="AS312" s="29" t="s">
        <v>18096</v>
      </c>
      <c r="AT312" s="51">
        <v>9.0</v>
      </c>
      <c r="AU312" s="29" t="s">
        <v>18097</v>
      </c>
      <c r="AV312" s="34">
        <f t="shared" si="1"/>
        <v>8</v>
      </c>
      <c r="AW312" s="43" t="s">
        <v>18098</v>
      </c>
      <c r="AX312" s="29" t="s">
        <v>18099</v>
      </c>
      <c r="AY312" s="29" t="s">
        <v>18100</v>
      </c>
      <c r="AZ312" s="29" t="s">
        <v>18101</v>
      </c>
      <c r="BA312" s="29" t="s">
        <v>18102</v>
      </c>
      <c r="BB312" s="29" t="s">
        <v>18103</v>
      </c>
      <c r="BC312" s="29" t="s">
        <v>18104</v>
      </c>
      <c r="BD312" s="29" t="s">
        <v>18105</v>
      </c>
      <c r="BE312" s="29" t="s">
        <v>18106</v>
      </c>
      <c r="BF312" s="29" t="s">
        <v>18107</v>
      </c>
      <c r="BG312" s="29" t="s">
        <v>18108</v>
      </c>
      <c r="BH312" s="29" t="s">
        <v>18109</v>
      </c>
      <c r="BI312" s="29" t="s">
        <v>18110</v>
      </c>
      <c r="BJ312" s="29" t="s">
        <v>18111</v>
      </c>
      <c r="BK312" s="29" t="s">
        <v>18112</v>
      </c>
      <c r="BL312" s="29" t="s">
        <v>18113</v>
      </c>
      <c r="BM312" s="29" t="s">
        <v>18114</v>
      </c>
      <c r="BN312" s="29" t="s">
        <v>18115</v>
      </c>
      <c r="BO312" s="29" t="s">
        <v>18116</v>
      </c>
      <c r="BP312" s="29" t="s">
        <v>5953</v>
      </c>
      <c r="BQ312" s="29" t="s">
        <v>18117</v>
      </c>
      <c r="BR312" s="29" t="s">
        <v>18118</v>
      </c>
      <c r="BS312" s="29" t="s">
        <v>18119</v>
      </c>
      <c r="BT312" s="29" t="s">
        <v>18120</v>
      </c>
      <c r="BU312" s="29" t="s">
        <v>18121</v>
      </c>
      <c r="BV312" s="29" t="s">
        <v>5957</v>
      </c>
      <c r="BW312" s="29" t="s">
        <v>18122</v>
      </c>
      <c r="BX312" s="94" t="s">
        <v>331</v>
      </c>
      <c r="BY312" s="95" t="s">
        <v>18123</v>
      </c>
      <c r="BZ312" s="29" t="str">
        <f>IFERROR(__xludf.DUMMYFUNCTION("TEXTJOIN("", "", TRUE,
  IF(AND(AL312&gt;=9, AN312&gt;=8, AP312&gt;=7, AT312&gt;=8), ""Gold Standard"", """"),
  IF(OR(
      AV312&gt;=7.5,
      AND(AL312&gt;=7, AN312&gt;=7, AP312&gt;=6, AT312&gt;=8)
    ), ""BIFL Approved"", """"),
  IF(AN312&gt;=8.5, ""Repair Friendly"", """"),
 "&amp;" IF(OR(AP312=10, REGEXMATCH(AU312, ""Lifetime Guarantee"")), ""Lifetime Warranty"", """"),
  IF(AT312&gt;=8.5, ""Crowd Favorite"", """"),
  IF(AR312&gt;=8, ""Eco Hero"", """"),
  IF(AND(AV312&gt;=10, AL312&gt;=8, AT312&gt;=8), ""Legacy Product"", """")
)"),"BIFL Approved, Crowd Favorite")</f>
        <v>BIFL Approved, Crowd Favorite</v>
      </c>
      <c r="CA312" s="29" t="s">
        <v>209</v>
      </c>
      <c r="CB312" s="29" t="s">
        <v>10633</v>
      </c>
      <c r="CC312" s="44" t="s">
        <v>18124</v>
      </c>
      <c r="CD312" s="29" t="s">
        <v>18125</v>
      </c>
      <c r="CE312" s="30">
        <v>5980.0</v>
      </c>
      <c r="CF312" s="29" t="s">
        <v>18126</v>
      </c>
      <c r="CG312" s="31" t="s">
        <v>18127</v>
      </c>
      <c r="CH312" s="28"/>
      <c r="CI312" s="28"/>
      <c r="CJ312" s="28"/>
      <c r="CK312" s="28"/>
    </row>
    <row r="313" ht="27.0" customHeight="1">
      <c r="A313" s="90" t="s">
        <v>18128</v>
      </c>
      <c r="B313" s="91" t="s">
        <v>18129</v>
      </c>
      <c r="C313" s="92" t="s">
        <v>18130</v>
      </c>
      <c r="D313" s="74" t="s">
        <v>18131</v>
      </c>
      <c r="E313" s="21" t="s">
        <v>18132</v>
      </c>
      <c r="F313" s="22" t="s">
        <v>90</v>
      </c>
      <c r="G313" s="22" t="s">
        <v>10474</v>
      </c>
      <c r="H313" s="22" t="s">
        <v>92</v>
      </c>
      <c r="I313" s="28"/>
      <c r="J313" s="23"/>
      <c r="K313" s="20" t="s">
        <v>18133</v>
      </c>
      <c r="L313" s="25" t="s">
        <v>18134</v>
      </c>
      <c r="M313" s="28"/>
      <c r="N313" s="25" t="s">
        <v>18135</v>
      </c>
      <c r="O313" s="28"/>
      <c r="P313" s="25" t="s">
        <v>18136</v>
      </c>
      <c r="Q313" s="25" t="s">
        <v>18137</v>
      </c>
      <c r="R313" s="25" t="s">
        <v>18138</v>
      </c>
      <c r="S313" s="29" t="s">
        <v>18139</v>
      </c>
      <c r="T313" s="41">
        <v>124.99</v>
      </c>
      <c r="U313" s="42">
        <v>49.99</v>
      </c>
      <c r="V313" s="29">
        <v>4.7</v>
      </c>
      <c r="W313" s="30">
        <v>12831.0</v>
      </c>
      <c r="X313" s="29" t="s">
        <v>1945</v>
      </c>
      <c r="Y313" s="29" t="s">
        <v>165</v>
      </c>
      <c r="Z313" s="30" t="b">
        <v>0</v>
      </c>
      <c r="AA313" s="29" t="s">
        <v>18140</v>
      </c>
      <c r="AB313" s="29" t="s">
        <v>18141</v>
      </c>
      <c r="AC313" s="29" t="s">
        <v>18142</v>
      </c>
      <c r="AD313" s="29" t="s">
        <v>1348</v>
      </c>
      <c r="AE313" s="29" t="s">
        <v>18143</v>
      </c>
      <c r="AF313" s="28"/>
      <c r="AG313" s="29" t="s">
        <v>18144</v>
      </c>
      <c r="AH313" s="29" t="s">
        <v>18145</v>
      </c>
      <c r="AI313" s="29" t="s">
        <v>18146</v>
      </c>
      <c r="AJ313" s="29" t="s">
        <v>18147</v>
      </c>
      <c r="AK313" s="31" t="s">
        <v>18148</v>
      </c>
      <c r="AL313" s="32">
        <v>6.5</v>
      </c>
      <c r="AM313" s="29" t="s">
        <v>18149</v>
      </c>
      <c r="AN313" s="32">
        <v>7.5</v>
      </c>
      <c r="AO313" s="29" t="s">
        <v>18150</v>
      </c>
      <c r="AP313" s="51">
        <v>6.0</v>
      </c>
      <c r="AQ313" s="29" t="s">
        <v>18151</v>
      </c>
      <c r="AR313" s="51">
        <v>5.0</v>
      </c>
      <c r="AS313" s="29" t="s">
        <v>18152</v>
      </c>
      <c r="AT313" s="51">
        <v>6.0</v>
      </c>
      <c r="AU313" s="29" t="s">
        <v>18153</v>
      </c>
      <c r="AV313" s="34">
        <f t="shared" si="1"/>
        <v>6.5</v>
      </c>
      <c r="AW313" s="43" t="s">
        <v>18154</v>
      </c>
      <c r="AX313" s="29" t="s">
        <v>18155</v>
      </c>
      <c r="AY313" s="29" t="s">
        <v>18156</v>
      </c>
      <c r="AZ313" s="29" t="s">
        <v>18157</v>
      </c>
      <c r="BA313" s="29" t="s">
        <v>18158</v>
      </c>
      <c r="BB313" s="29" t="s">
        <v>18159</v>
      </c>
      <c r="BC313" s="29" t="s">
        <v>18160</v>
      </c>
      <c r="BD313" s="29" t="s">
        <v>18161</v>
      </c>
      <c r="BE313" s="29" t="s">
        <v>18162</v>
      </c>
      <c r="BF313" s="29" t="s">
        <v>18163</v>
      </c>
      <c r="BG313" s="29" t="s">
        <v>18164</v>
      </c>
      <c r="BH313" s="29" t="s">
        <v>18165</v>
      </c>
      <c r="BI313" s="29" t="s">
        <v>18166</v>
      </c>
      <c r="BJ313" s="29" t="s">
        <v>18167</v>
      </c>
      <c r="BK313" s="29" t="s">
        <v>18168</v>
      </c>
      <c r="BL313" s="29" t="s">
        <v>18169</v>
      </c>
      <c r="BM313" s="29" t="s">
        <v>18170</v>
      </c>
      <c r="BN313" s="29" t="s">
        <v>18171</v>
      </c>
      <c r="BO313" s="29" t="s">
        <v>18172</v>
      </c>
      <c r="BP313" s="29" t="s">
        <v>18173</v>
      </c>
      <c r="BQ313" s="29" t="s">
        <v>18174</v>
      </c>
      <c r="BR313" s="29" t="s">
        <v>18175</v>
      </c>
      <c r="BS313" s="29" t="s">
        <v>18176</v>
      </c>
      <c r="BT313" s="29" t="s">
        <v>18177</v>
      </c>
      <c r="BU313" s="29" t="s">
        <v>18178</v>
      </c>
      <c r="BV313" s="29" t="s">
        <v>18179</v>
      </c>
      <c r="BW313" s="29" t="s">
        <v>18180</v>
      </c>
      <c r="BX313" s="94" t="s">
        <v>144</v>
      </c>
      <c r="BY313" s="95" t="s">
        <v>18181</v>
      </c>
      <c r="BZ313" s="29" t="str">
        <f>IFERROR(__xludf.DUMMYFUNCTION("TEXTJOIN("", "", TRUE,
  IF(AND(AL313&gt;=9, AN313&gt;=8, AP313&gt;=7, AT313&gt;=8), ""Gold Standard"", """"),
  IF(OR(
      AV313&gt;=7.5,
      AND(AL313&gt;=7, AN313&gt;=7, AP313&gt;=6, AT313&gt;=8)
    ), ""BIFL Approved"", """"),
  IF(AN313&gt;=8.5, ""Repair Friendly"", """"),
 "&amp;" IF(OR(AP313=10, REGEXMATCH(AU313, ""Lifetime Guarantee"")), ""Lifetime Warranty"", """"),
  IF(AT313&gt;=8.5, ""Crowd Favorite"", """"),
  IF(AR313&gt;=8, ""Eco Hero"", """"),
  IF(AND(AV313&gt;=10, AL313&gt;=8, AT313&gt;=8), ""Legacy Product"", """")
)"),"")</f>
        <v/>
      </c>
      <c r="CA313" s="29" t="s">
        <v>911</v>
      </c>
      <c r="CB313" s="29" t="s">
        <v>9201</v>
      </c>
      <c r="CC313" s="44" t="s">
        <v>18182</v>
      </c>
      <c r="CD313" s="29" t="s">
        <v>18183</v>
      </c>
      <c r="CE313" s="30">
        <v>12831.0</v>
      </c>
      <c r="CF313" s="29" t="s">
        <v>18184</v>
      </c>
      <c r="CG313" s="31" t="s">
        <v>18185</v>
      </c>
      <c r="CH313" s="28"/>
      <c r="CI313" s="28"/>
      <c r="CJ313" s="28"/>
      <c r="CK313" s="28"/>
    </row>
    <row r="314" ht="27.0" customHeight="1">
      <c r="A314" s="90" t="s">
        <v>12004</v>
      </c>
      <c r="B314" s="91" t="s">
        <v>18186</v>
      </c>
      <c r="C314" s="92" t="s">
        <v>18187</v>
      </c>
      <c r="D314" s="74" t="s">
        <v>18188</v>
      </c>
      <c r="E314" s="21" t="s">
        <v>18189</v>
      </c>
      <c r="F314" s="22" t="s">
        <v>90</v>
      </c>
      <c r="G314" s="22" t="s">
        <v>10474</v>
      </c>
      <c r="H314" s="22" t="s">
        <v>92</v>
      </c>
      <c r="I314" s="28"/>
      <c r="J314" s="23"/>
      <c r="K314" s="20" t="s">
        <v>18190</v>
      </c>
      <c r="L314" s="25" t="s">
        <v>18191</v>
      </c>
      <c r="M314" s="28"/>
      <c r="N314" s="25" t="s">
        <v>18192</v>
      </c>
      <c r="O314" s="28"/>
      <c r="P314" s="25" t="s">
        <v>18193</v>
      </c>
      <c r="Q314" s="25" t="s">
        <v>18194</v>
      </c>
      <c r="R314" s="25" t="s">
        <v>18195</v>
      </c>
      <c r="S314" s="29" t="s">
        <v>18196</v>
      </c>
      <c r="T314" s="41">
        <v>16.15</v>
      </c>
      <c r="U314" s="42">
        <v>34.99</v>
      </c>
      <c r="V314" s="29">
        <v>4.5</v>
      </c>
      <c r="W314" s="30">
        <v>10989.0</v>
      </c>
      <c r="X314" s="29" t="s">
        <v>691</v>
      </c>
      <c r="Y314" s="29" t="s">
        <v>165</v>
      </c>
      <c r="Z314" s="30" t="b">
        <v>0</v>
      </c>
      <c r="AA314" s="29" t="s">
        <v>18197</v>
      </c>
      <c r="AB314" s="29" t="s">
        <v>18198</v>
      </c>
      <c r="AC314" s="28"/>
      <c r="AD314" s="28"/>
      <c r="AE314" s="28"/>
      <c r="AF314" s="28"/>
      <c r="AG314" s="29" t="s">
        <v>18199</v>
      </c>
      <c r="AH314" s="29" t="s">
        <v>18200</v>
      </c>
      <c r="AI314" s="28"/>
      <c r="AJ314" s="28"/>
      <c r="AK314" s="55"/>
      <c r="AL314" s="32">
        <v>5.5</v>
      </c>
      <c r="AM314" s="29" t="s">
        <v>18201</v>
      </c>
      <c r="AN314" s="32">
        <v>3.0</v>
      </c>
      <c r="AO314" s="29" t="s">
        <v>18202</v>
      </c>
      <c r="AP314" s="51">
        <v>5.0</v>
      </c>
      <c r="AQ314" s="29" t="s">
        <v>18203</v>
      </c>
      <c r="AR314" s="51">
        <v>5.0</v>
      </c>
      <c r="AS314" s="29" t="s">
        <v>18204</v>
      </c>
      <c r="AT314" s="51">
        <v>7.5</v>
      </c>
      <c r="AU314" s="29" t="s">
        <v>18205</v>
      </c>
      <c r="AV314" s="34">
        <f t="shared" si="1"/>
        <v>5.5</v>
      </c>
      <c r="AW314" s="43" t="s">
        <v>18206</v>
      </c>
      <c r="AX314" s="29" t="s">
        <v>18207</v>
      </c>
      <c r="AY314" s="29" t="s">
        <v>18208</v>
      </c>
      <c r="AZ314" s="29" t="s">
        <v>18209</v>
      </c>
      <c r="BA314" s="29" t="s">
        <v>18210</v>
      </c>
      <c r="BB314" s="29" t="s">
        <v>18211</v>
      </c>
      <c r="BC314" s="29" t="s">
        <v>18212</v>
      </c>
      <c r="BD314" s="29" t="s">
        <v>18213</v>
      </c>
      <c r="BE314" s="29" t="s">
        <v>18214</v>
      </c>
      <c r="BF314" s="29" t="s">
        <v>18215</v>
      </c>
      <c r="BG314" s="29" t="s">
        <v>18216</v>
      </c>
      <c r="BH314" s="29" t="s">
        <v>18217</v>
      </c>
      <c r="BI314" s="29" t="s">
        <v>18218</v>
      </c>
      <c r="BJ314" s="29" t="s">
        <v>18219</v>
      </c>
      <c r="BK314" s="29" t="s">
        <v>18220</v>
      </c>
      <c r="BL314" s="29" t="s">
        <v>18221</v>
      </c>
      <c r="BM314" s="29" t="s">
        <v>18222</v>
      </c>
      <c r="BN314" s="29" t="s">
        <v>18223</v>
      </c>
      <c r="BO314" s="29" t="s">
        <v>18224</v>
      </c>
      <c r="BP314" s="29" t="s">
        <v>18225</v>
      </c>
      <c r="BQ314" s="29" t="s">
        <v>18226</v>
      </c>
      <c r="BR314" s="29" t="s">
        <v>18227</v>
      </c>
      <c r="BS314" s="29" t="s">
        <v>18228</v>
      </c>
      <c r="BT314" s="29" t="s">
        <v>18229</v>
      </c>
      <c r="BU314" s="29" t="s">
        <v>267</v>
      </c>
      <c r="BV314" s="29" t="s">
        <v>18230</v>
      </c>
      <c r="BW314" s="29" t="s">
        <v>18231</v>
      </c>
      <c r="BX314" s="94" t="s">
        <v>331</v>
      </c>
      <c r="BY314" s="95" t="s">
        <v>18232</v>
      </c>
      <c r="BZ314" s="29" t="str">
        <f>IFERROR(__xludf.DUMMYFUNCTION("TEXTJOIN("", "", TRUE,
  IF(AND(AL314&gt;=9, AN314&gt;=8, AP314&gt;=7, AT314&gt;=8), ""Gold Standard"", """"),
  IF(OR(
      AV314&gt;=7.5,
      AND(AL314&gt;=7, AN314&gt;=7, AP314&gt;=6, AT314&gt;=8)
    ), ""BIFL Approved"", """"),
  IF(AN314&gt;=8.5, ""Repair Friendly"", """"),
 "&amp;" IF(OR(AP314=10, REGEXMATCH(AU314, ""Lifetime Guarantee"")), ""Lifetime Warranty"", """"),
  IF(AT314&gt;=8.5, ""Crowd Favorite"", """"),
  IF(AR314&gt;=8, ""Eco Hero"", """"),
  IF(AND(AV314&gt;=10, AL314&gt;=8, AT314&gt;=8), ""Legacy Product"", """")
)"),"")</f>
        <v/>
      </c>
      <c r="CA314" s="29" t="s">
        <v>911</v>
      </c>
      <c r="CB314" s="29" t="s">
        <v>674</v>
      </c>
      <c r="CC314" s="44" t="s">
        <v>18233</v>
      </c>
      <c r="CD314" s="29" t="s">
        <v>18234</v>
      </c>
      <c r="CE314" s="30">
        <v>10989.0</v>
      </c>
      <c r="CF314" s="29" t="s">
        <v>18235</v>
      </c>
      <c r="CG314" s="31" t="s">
        <v>18236</v>
      </c>
      <c r="CH314" s="28"/>
      <c r="CI314" s="28"/>
      <c r="CJ314" s="28"/>
      <c r="CK314" s="28"/>
    </row>
    <row r="315" ht="27.0" customHeight="1">
      <c r="A315" s="90" t="s">
        <v>18237</v>
      </c>
      <c r="B315" s="91" t="s">
        <v>18238</v>
      </c>
      <c r="C315" s="92" t="s">
        <v>18239</v>
      </c>
      <c r="D315" s="74" t="s">
        <v>18240</v>
      </c>
      <c r="E315" s="21" t="s">
        <v>18241</v>
      </c>
      <c r="F315" s="22" t="s">
        <v>90</v>
      </c>
      <c r="G315" s="22" t="s">
        <v>10474</v>
      </c>
      <c r="H315" s="22" t="s">
        <v>92</v>
      </c>
      <c r="I315" s="28"/>
      <c r="J315" s="23"/>
      <c r="K315" s="20" t="s">
        <v>18242</v>
      </c>
      <c r="L315" s="25" t="s">
        <v>18243</v>
      </c>
      <c r="M315" s="28"/>
      <c r="N315" s="25" t="s">
        <v>18244</v>
      </c>
      <c r="O315" s="28"/>
      <c r="P315" s="25" t="s">
        <v>18245</v>
      </c>
      <c r="Q315" s="25" t="s">
        <v>18246</v>
      </c>
      <c r="R315" s="25" t="s">
        <v>18247</v>
      </c>
      <c r="S315" s="29" t="s">
        <v>18248</v>
      </c>
      <c r="T315" s="41">
        <v>12.9</v>
      </c>
      <c r="U315" s="42">
        <v>73.0</v>
      </c>
      <c r="V315" s="29">
        <v>4.3</v>
      </c>
      <c r="W315" s="30">
        <v>947.0</v>
      </c>
      <c r="X315" s="29" t="s">
        <v>350</v>
      </c>
      <c r="Y315" s="29" t="s">
        <v>165</v>
      </c>
      <c r="Z315" s="30" t="b">
        <v>0</v>
      </c>
      <c r="AA315" s="29" t="s">
        <v>18249</v>
      </c>
      <c r="AB315" s="29" t="s">
        <v>18250</v>
      </c>
      <c r="AC315" s="29" t="s">
        <v>18251</v>
      </c>
      <c r="AD315" s="28"/>
      <c r="AE315" s="29" t="s">
        <v>18252</v>
      </c>
      <c r="AF315" s="28"/>
      <c r="AG315" s="29" t="s">
        <v>18253</v>
      </c>
      <c r="AH315" s="29" t="s">
        <v>18254</v>
      </c>
      <c r="AI315" s="29" t="s">
        <v>18255</v>
      </c>
      <c r="AJ315" s="29" t="s">
        <v>18256</v>
      </c>
      <c r="AK315" s="31" t="s">
        <v>18257</v>
      </c>
      <c r="AL315" s="32">
        <v>3.0</v>
      </c>
      <c r="AM315" s="22" t="s">
        <v>18258</v>
      </c>
      <c r="AN315" s="32">
        <v>2.5</v>
      </c>
      <c r="AO315" s="29" t="s">
        <v>18259</v>
      </c>
      <c r="AP315" s="51">
        <v>3.0</v>
      </c>
      <c r="AQ315" s="29" t="s">
        <v>18260</v>
      </c>
      <c r="AR315" s="51">
        <v>2.0</v>
      </c>
      <c r="AS315" s="29" t="s">
        <v>18261</v>
      </c>
      <c r="AT315" s="51">
        <v>4.0</v>
      </c>
      <c r="AU315" s="29" t="s">
        <v>18262</v>
      </c>
      <c r="AV315" s="34">
        <f t="shared" si="1"/>
        <v>3</v>
      </c>
      <c r="AW315" s="43" t="s">
        <v>18263</v>
      </c>
      <c r="AX315" s="29" t="s">
        <v>18264</v>
      </c>
      <c r="AY315" s="29" t="s">
        <v>18265</v>
      </c>
      <c r="AZ315" s="29" t="s">
        <v>18266</v>
      </c>
      <c r="BA315" s="29" t="s">
        <v>18267</v>
      </c>
      <c r="BB315" s="29" t="s">
        <v>18268</v>
      </c>
      <c r="BC315" s="29" t="s">
        <v>18269</v>
      </c>
      <c r="BD315" s="29" t="s">
        <v>18270</v>
      </c>
      <c r="BE315" s="29" t="s">
        <v>18271</v>
      </c>
      <c r="BF315" s="29" t="s">
        <v>18272</v>
      </c>
      <c r="BG315" s="29" t="s">
        <v>18273</v>
      </c>
      <c r="BH315" s="29" t="s">
        <v>18274</v>
      </c>
      <c r="BI315" s="29" t="s">
        <v>18275</v>
      </c>
      <c r="BJ315" s="29" t="s">
        <v>18276</v>
      </c>
      <c r="BK315" s="29" t="s">
        <v>18277</v>
      </c>
      <c r="BL315" s="29" t="s">
        <v>18278</v>
      </c>
      <c r="BM315" s="29" t="s">
        <v>18279</v>
      </c>
      <c r="BN315" s="29" t="s">
        <v>18280</v>
      </c>
      <c r="BO315" s="29" t="s">
        <v>18281</v>
      </c>
      <c r="BP315" s="29" t="s">
        <v>18282</v>
      </c>
      <c r="BQ315" s="29" t="s">
        <v>18283</v>
      </c>
      <c r="BR315" s="29" t="s">
        <v>18284</v>
      </c>
      <c r="BS315" s="29" t="s">
        <v>18285</v>
      </c>
      <c r="BT315" s="29" t="s">
        <v>18286</v>
      </c>
      <c r="BU315" s="29" t="s">
        <v>18287</v>
      </c>
      <c r="BV315" s="29" t="s">
        <v>18288</v>
      </c>
      <c r="BW315" s="29" t="s">
        <v>18289</v>
      </c>
      <c r="BX315" s="94" t="s">
        <v>8434</v>
      </c>
      <c r="BY315" s="95" t="s">
        <v>18290</v>
      </c>
      <c r="BZ315" s="29" t="str">
        <f>IFERROR(__xludf.DUMMYFUNCTION("TEXTJOIN("", "", TRUE,
  IF(AND(AL315&gt;=9, AN315&gt;=8, AP315&gt;=7, AT315&gt;=8), ""Gold Standard"", """"),
  IF(OR(
      AV315&gt;=7.5,
      AND(AL315&gt;=7, AN315&gt;=7, AP315&gt;=6, AT315&gt;=8)
    ), ""BIFL Approved"", """"),
  IF(AN315&gt;=8.5, ""Repair Friendly"", """"),
 "&amp;" IF(OR(AP315=10, REGEXMATCH(AU315, ""Lifetime Guarantee"")), ""Lifetime Warranty"", """"),
  IF(AT315&gt;=8.5, ""Crowd Favorite"", """"),
  IF(AR315&gt;=8, ""Eco Hero"", """"),
  IF(AND(AV315&gt;=10, AL315&gt;=8, AT315&gt;=8), ""Legacy Product"", """")
)"),"")</f>
        <v/>
      </c>
      <c r="CA315" s="29" t="s">
        <v>146</v>
      </c>
      <c r="CB315" s="29" t="s">
        <v>674</v>
      </c>
      <c r="CC315" s="44" t="s">
        <v>18291</v>
      </c>
      <c r="CD315" s="29" t="s">
        <v>18292</v>
      </c>
      <c r="CE315" s="30">
        <v>947.0</v>
      </c>
      <c r="CF315" s="29" t="s">
        <v>18293</v>
      </c>
      <c r="CG315" s="31" t="s">
        <v>18294</v>
      </c>
      <c r="CH315" s="28"/>
      <c r="CI315" s="28"/>
      <c r="CJ315" s="28"/>
      <c r="CK315" s="28"/>
    </row>
    <row r="316" ht="27.0" customHeight="1">
      <c r="A316" s="90" t="s">
        <v>18295</v>
      </c>
      <c r="B316" s="91" t="s">
        <v>18296</v>
      </c>
      <c r="C316" s="92" t="s">
        <v>18297</v>
      </c>
      <c r="D316" s="74" t="s">
        <v>18298</v>
      </c>
      <c r="E316" s="21" t="s">
        <v>18299</v>
      </c>
      <c r="F316" s="22" t="s">
        <v>90</v>
      </c>
      <c r="G316" s="22" t="s">
        <v>10474</v>
      </c>
      <c r="H316" s="22" t="s">
        <v>92</v>
      </c>
      <c r="I316" s="28"/>
      <c r="J316" s="23"/>
      <c r="K316" s="20" t="s">
        <v>18300</v>
      </c>
      <c r="L316" s="25" t="s">
        <v>18301</v>
      </c>
      <c r="M316" s="25" t="s">
        <v>18302</v>
      </c>
      <c r="N316" s="25" t="s">
        <v>18303</v>
      </c>
      <c r="O316" s="28"/>
      <c r="P316" s="25" t="s">
        <v>18304</v>
      </c>
      <c r="Q316" s="25" t="s">
        <v>18305</v>
      </c>
      <c r="R316" s="25" t="s">
        <v>18306</v>
      </c>
      <c r="S316" s="25" t="s">
        <v>18306</v>
      </c>
      <c r="T316" s="41">
        <v>7.99</v>
      </c>
      <c r="U316" s="42">
        <v>24.99</v>
      </c>
      <c r="V316" s="29">
        <v>4.5</v>
      </c>
      <c r="W316" s="30">
        <v>1081.0</v>
      </c>
      <c r="X316" s="28"/>
      <c r="Y316" s="29" t="s">
        <v>165</v>
      </c>
      <c r="Z316" s="30" t="b">
        <v>0</v>
      </c>
      <c r="AA316" s="29" t="s">
        <v>18307</v>
      </c>
      <c r="AB316" s="28"/>
      <c r="AC316" s="29" t="s">
        <v>18308</v>
      </c>
      <c r="AD316" s="28"/>
      <c r="AE316" s="29" t="s">
        <v>18309</v>
      </c>
      <c r="AF316" s="28"/>
      <c r="AG316" s="28"/>
      <c r="AH316" s="28"/>
      <c r="AI316" s="28"/>
      <c r="AJ316" s="28"/>
      <c r="AK316" s="55"/>
      <c r="AL316" s="32">
        <v>8.5</v>
      </c>
      <c r="AM316" s="29" t="s">
        <v>18310</v>
      </c>
      <c r="AN316" s="32">
        <v>2.5</v>
      </c>
      <c r="AO316" s="29" t="s">
        <v>18311</v>
      </c>
      <c r="AP316" s="51">
        <v>1.0</v>
      </c>
      <c r="AQ316" s="29" t="s">
        <v>18312</v>
      </c>
      <c r="AR316" s="51">
        <v>5.0</v>
      </c>
      <c r="AS316" s="29" t="s">
        <v>18313</v>
      </c>
      <c r="AT316" s="51">
        <v>8.5</v>
      </c>
      <c r="AU316" s="29" t="s">
        <v>18314</v>
      </c>
      <c r="AV316" s="34">
        <f t="shared" si="1"/>
        <v>6</v>
      </c>
      <c r="AW316" s="43" t="s">
        <v>18315</v>
      </c>
      <c r="AX316" s="29" t="s">
        <v>18316</v>
      </c>
      <c r="AY316" s="29" t="s">
        <v>18317</v>
      </c>
      <c r="AZ316" s="29" t="s">
        <v>18318</v>
      </c>
      <c r="BA316" s="29" t="s">
        <v>18319</v>
      </c>
      <c r="BB316" s="29" t="s">
        <v>18320</v>
      </c>
      <c r="BC316" s="29" t="s">
        <v>18321</v>
      </c>
      <c r="BD316" s="29" t="s">
        <v>18322</v>
      </c>
      <c r="BE316" s="29" t="s">
        <v>18323</v>
      </c>
      <c r="BF316" s="29" t="s">
        <v>18324</v>
      </c>
      <c r="BG316" s="29" t="s">
        <v>18325</v>
      </c>
      <c r="BH316" s="29" t="s">
        <v>18326</v>
      </c>
      <c r="BI316" s="29" t="s">
        <v>18327</v>
      </c>
      <c r="BJ316" s="29" t="s">
        <v>18328</v>
      </c>
      <c r="BK316" s="29" t="s">
        <v>18329</v>
      </c>
      <c r="BL316" s="29" t="s">
        <v>18330</v>
      </c>
      <c r="BM316" s="29" t="s">
        <v>18331</v>
      </c>
      <c r="BN316" s="29" t="s">
        <v>18332</v>
      </c>
      <c r="BO316" s="29" t="s">
        <v>18333</v>
      </c>
      <c r="BP316" s="29" t="s">
        <v>18334</v>
      </c>
      <c r="BQ316" s="29" t="s">
        <v>18335</v>
      </c>
      <c r="BR316" s="29" t="s">
        <v>18336</v>
      </c>
      <c r="BS316" s="29" t="s">
        <v>18337</v>
      </c>
      <c r="BT316" s="29" t="s">
        <v>18338</v>
      </c>
      <c r="BU316" s="29" t="s">
        <v>2936</v>
      </c>
      <c r="BV316" s="29" t="s">
        <v>18339</v>
      </c>
      <c r="BW316" s="29" t="s">
        <v>18340</v>
      </c>
      <c r="BX316" s="94" t="s">
        <v>144</v>
      </c>
      <c r="BY316" s="95" t="s">
        <v>18341</v>
      </c>
      <c r="BZ316" s="29" t="str">
        <f>IFERROR(__xludf.DUMMYFUNCTION("TEXTJOIN("", "", TRUE,
  IF(AND(AL316&gt;=9, AN316&gt;=8, AP316&gt;=7, AT316&gt;=8), ""Gold Standard"", """"),
  IF(OR(
      AV316&gt;=7.5,
      AND(AL316&gt;=7, AN316&gt;=7, AP316&gt;=6, AT316&gt;=8)
    ), ""BIFL Approved"", """"),
  IF(AN316&gt;=8.5, ""Repair Friendly"", """"),
 "&amp;" IF(OR(AP316=10, REGEXMATCH(AU316, ""Lifetime Guarantee"")), ""Lifetime Warranty"", """"),
  IF(AT316&gt;=8.5, ""Crowd Favorite"", """"),
  IF(AR316&gt;=8, ""Eco Hero"", """"),
  IF(AND(AV316&gt;=10, AL316&gt;=8, AT316&gt;=8), ""Legacy Product"", """")
)"),"Crowd Favorite")</f>
        <v>Crowd Favorite</v>
      </c>
      <c r="CA316" s="29" t="s">
        <v>1328</v>
      </c>
      <c r="CB316" s="29" t="s">
        <v>1329</v>
      </c>
      <c r="CC316" s="44" t="s">
        <v>18342</v>
      </c>
      <c r="CD316" s="29" t="s">
        <v>18343</v>
      </c>
      <c r="CE316" s="30">
        <v>1081.0</v>
      </c>
      <c r="CF316" s="29" t="s">
        <v>18344</v>
      </c>
      <c r="CG316" s="31" t="s">
        <v>18345</v>
      </c>
      <c r="CH316" s="28"/>
      <c r="CI316" s="28"/>
      <c r="CJ316" s="28"/>
      <c r="CK316" s="28"/>
    </row>
    <row r="317" ht="27.0" customHeight="1">
      <c r="A317" s="90" t="s">
        <v>18346</v>
      </c>
      <c r="B317" s="91" t="s">
        <v>18347</v>
      </c>
      <c r="C317" s="92" t="s">
        <v>18348</v>
      </c>
      <c r="D317" s="74" t="s">
        <v>18349</v>
      </c>
      <c r="E317" s="21" t="s">
        <v>18350</v>
      </c>
      <c r="F317" s="22" t="s">
        <v>90</v>
      </c>
      <c r="G317" s="22" t="s">
        <v>10474</v>
      </c>
      <c r="H317" s="22" t="s">
        <v>92</v>
      </c>
      <c r="I317" s="28"/>
      <c r="J317" s="23"/>
      <c r="K317" s="20" t="s">
        <v>18351</v>
      </c>
      <c r="L317" s="25" t="s">
        <v>18352</v>
      </c>
      <c r="M317" s="25" t="s">
        <v>18353</v>
      </c>
      <c r="N317" s="25" t="s">
        <v>18354</v>
      </c>
      <c r="O317" s="28"/>
      <c r="P317" s="25" t="s">
        <v>18355</v>
      </c>
      <c r="Q317" s="25" t="s">
        <v>18356</v>
      </c>
      <c r="R317" s="25" t="s">
        <v>18357</v>
      </c>
      <c r="S317" s="29" t="s">
        <v>18358</v>
      </c>
      <c r="T317" s="41">
        <v>50.0</v>
      </c>
      <c r="U317" s="42">
        <v>50.0</v>
      </c>
      <c r="V317" s="29">
        <v>4.4</v>
      </c>
      <c r="W317" s="30">
        <v>5755.0</v>
      </c>
      <c r="X317" s="29" t="s">
        <v>456</v>
      </c>
      <c r="Y317" s="29" t="s">
        <v>165</v>
      </c>
      <c r="Z317" s="30" t="b">
        <v>0</v>
      </c>
      <c r="AA317" s="29" t="s">
        <v>18359</v>
      </c>
      <c r="AB317" s="29" t="s">
        <v>18360</v>
      </c>
      <c r="AC317" s="29" t="s">
        <v>18361</v>
      </c>
      <c r="AD317" s="29" t="s">
        <v>18362</v>
      </c>
      <c r="AE317" s="28"/>
      <c r="AF317" s="28"/>
      <c r="AG317" s="29" t="s">
        <v>18363</v>
      </c>
      <c r="AH317" s="29" t="s">
        <v>11965</v>
      </c>
      <c r="AI317" s="29" t="s">
        <v>18364</v>
      </c>
      <c r="AJ317" s="29" t="s">
        <v>18365</v>
      </c>
      <c r="AK317" s="31" t="s">
        <v>18366</v>
      </c>
      <c r="AL317" s="32">
        <v>6.0</v>
      </c>
      <c r="AM317" s="29" t="s">
        <v>18367</v>
      </c>
      <c r="AN317" s="32">
        <v>4.0</v>
      </c>
      <c r="AO317" s="29" t="s">
        <v>18368</v>
      </c>
      <c r="AP317" s="51">
        <v>5.0</v>
      </c>
      <c r="AQ317" s="29" t="s">
        <v>18369</v>
      </c>
      <c r="AR317" s="51">
        <v>5.0</v>
      </c>
      <c r="AS317" s="29" t="s">
        <v>18370</v>
      </c>
      <c r="AT317" s="51">
        <v>7.0</v>
      </c>
      <c r="AU317" s="29" t="s">
        <v>18371</v>
      </c>
      <c r="AV317" s="34">
        <f t="shared" si="1"/>
        <v>5.5</v>
      </c>
      <c r="AW317" s="43" t="s">
        <v>18372</v>
      </c>
      <c r="AX317" s="29" t="s">
        <v>18373</v>
      </c>
      <c r="AY317" s="29" t="s">
        <v>18374</v>
      </c>
      <c r="AZ317" s="29" t="s">
        <v>18375</v>
      </c>
      <c r="BA317" s="29" t="s">
        <v>18376</v>
      </c>
      <c r="BB317" s="29" t="s">
        <v>18377</v>
      </c>
      <c r="BC317" s="29" t="s">
        <v>18378</v>
      </c>
      <c r="BD317" s="29" t="s">
        <v>18379</v>
      </c>
      <c r="BE317" s="29" t="s">
        <v>18380</v>
      </c>
      <c r="BF317" s="29" t="s">
        <v>18381</v>
      </c>
      <c r="BG317" s="29" t="s">
        <v>18382</v>
      </c>
      <c r="BH317" s="29" t="s">
        <v>18383</v>
      </c>
      <c r="BI317" s="29" t="s">
        <v>18384</v>
      </c>
      <c r="BJ317" s="29" t="s">
        <v>18385</v>
      </c>
      <c r="BK317" s="29" t="s">
        <v>18386</v>
      </c>
      <c r="BL317" s="29" t="s">
        <v>18387</v>
      </c>
      <c r="BM317" s="29" t="s">
        <v>18388</v>
      </c>
      <c r="BN317" s="29" t="s">
        <v>18389</v>
      </c>
      <c r="BO317" s="29" t="s">
        <v>18390</v>
      </c>
      <c r="BP317" s="29" t="s">
        <v>18391</v>
      </c>
      <c r="BQ317" s="29" t="s">
        <v>18392</v>
      </c>
      <c r="BR317" s="29" t="s">
        <v>18393</v>
      </c>
      <c r="BS317" s="29" t="s">
        <v>18394</v>
      </c>
      <c r="BT317" s="29" t="s">
        <v>18395</v>
      </c>
      <c r="BU317" s="29" t="s">
        <v>18396</v>
      </c>
      <c r="BV317" s="29" t="s">
        <v>18397</v>
      </c>
      <c r="BW317" s="29" t="s">
        <v>18398</v>
      </c>
      <c r="BX317" s="94" t="s">
        <v>331</v>
      </c>
      <c r="BY317" s="95" t="s">
        <v>18399</v>
      </c>
      <c r="BZ317" s="29" t="str">
        <f>IFERROR(__xludf.DUMMYFUNCTION("TEXTJOIN("", "", TRUE,
  IF(AND(AL317&gt;=9, AN317&gt;=8, AP317&gt;=7, AT317&gt;=8), ""Gold Standard"", """"),
  IF(OR(
      AV317&gt;=7.5,
      AND(AL317&gt;=7, AN317&gt;=7, AP317&gt;=6, AT317&gt;=8)
    ), ""BIFL Approved"", """"),
  IF(AN317&gt;=8.5, ""Repair Friendly"", """"),
 "&amp;" IF(OR(AP317=10, REGEXMATCH(AU317, ""Lifetime Guarantee"")), ""Lifetime Warranty"", """"),
  IF(AT317&gt;=8.5, ""Crowd Favorite"", """"),
  IF(AR317&gt;=8, ""Eco Hero"", """"),
  IF(AND(AV317&gt;=10, AL317&gt;=8, AT317&gt;=8), ""Legacy Product"", """")
)"),"")</f>
        <v/>
      </c>
      <c r="CA317" s="29" t="s">
        <v>614</v>
      </c>
      <c r="CB317" s="29" t="s">
        <v>615</v>
      </c>
      <c r="CC317" s="44" t="s">
        <v>18400</v>
      </c>
      <c r="CD317" s="29" t="s">
        <v>18401</v>
      </c>
      <c r="CE317" s="30">
        <v>5755.0</v>
      </c>
      <c r="CF317" s="29" t="s">
        <v>18402</v>
      </c>
      <c r="CG317" s="31" t="s">
        <v>18403</v>
      </c>
      <c r="CH317" s="28"/>
      <c r="CI317" s="28"/>
      <c r="CJ317" s="28"/>
      <c r="CK317" s="28"/>
    </row>
    <row r="318" ht="27.0" customHeight="1">
      <c r="A318" s="90" t="s">
        <v>18404</v>
      </c>
      <c r="B318" s="91" t="s">
        <v>18405</v>
      </c>
      <c r="C318" s="92" t="s">
        <v>18406</v>
      </c>
      <c r="D318" s="99" t="s">
        <v>18407</v>
      </c>
      <c r="E318" s="21" t="s">
        <v>18408</v>
      </c>
      <c r="F318" s="22" t="s">
        <v>90</v>
      </c>
      <c r="G318" s="22" t="s">
        <v>10474</v>
      </c>
      <c r="H318" s="22" t="s">
        <v>92</v>
      </c>
      <c r="I318" s="28"/>
      <c r="J318" s="23"/>
      <c r="K318" s="20" t="s">
        <v>18409</v>
      </c>
      <c r="L318" s="25" t="s">
        <v>18410</v>
      </c>
      <c r="M318" s="25" t="s">
        <v>18411</v>
      </c>
      <c r="N318" s="25" t="s">
        <v>18412</v>
      </c>
      <c r="O318" s="28"/>
      <c r="P318" s="25" t="s">
        <v>18413</v>
      </c>
      <c r="Q318" s="25" t="s">
        <v>18414</v>
      </c>
      <c r="R318" s="25" t="s">
        <v>18415</v>
      </c>
      <c r="S318" s="29" t="s">
        <v>18416</v>
      </c>
      <c r="T318" s="41">
        <v>179.99</v>
      </c>
      <c r="U318" s="42">
        <v>199.99</v>
      </c>
      <c r="V318" s="29">
        <v>4.6</v>
      </c>
      <c r="W318" s="30">
        <v>29067.0</v>
      </c>
      <c r="X318" s="29" t="s">
        <v>869</v>
      </c>
      <c r="Y318" s="29" t="s">
        <v>165</v>
      </c>
      <c r="Z318" s="30" t="b">
        <v>0</v>
      </c>
      <c r="AA318" s="29" t="s">
        <v>18417</v>
      </c>
      <c r="AB318" s="29" t="s">
        <v>18418</v>
      </c>
      <c r="AC318" s="29" t="s">
        <v>18419</v>
      </c>
      <c r="AD318" s="29" t="s">
        <v>18420</v>
      </c>
      <c r="AE318" s="29" t="s">
        <v>18421</v>
      </c>
      <c r="AF318" s="28"/>
      <c r="AG318" s="29" t="s">
        <v>18422</v>
      </c>
      <c r="AH318" s="29" t="s">
        <v>18423</v>
      </c>
      <c r="AI318" s="29" t="s">
        <v>18424</v>
      </c>
      <c r="AJ318" s="29" t="s">
        <v>18425</v>
      </c>
      <c r="AK318" s="31" t="s">
        <v>18426</v>
      </c>
      <c r="AL318" s="32">
        <v>8.5</v>
      </c>
      <c r="AM318" s="29" t="s">
        <v>18427</v>
      </c>
      <c r="AN318" s="32">
        <v>8.0</v>
      </c>
      <c r="AO318" s="29" t="s">
        <v>18428</v>
      </c>
      <c r="AP318" s="51">
        <v>6.0</v>
      </c>
      <c r="AQ318" s="29" t="s">
        <v>18429</v>
      </c>
      <c r="AR318" s="51">
        <v>5.0</v>
      </c>
      <c r="AS318" s="29" t="s">
        <v>18430</v>
      </c>
      <c r="AT318" s="51">
        <v>9.0</v>
      </c>
      <c r="AU318" s="22" t="s">
        <v>18431</v>
      </c>
      <c r="AV318" s="34">
        <f t="shared" si="1"/>
        <v>8</v>
      </c>
      <c r="AW318" s="43" t="s">
        <v>18432</v>
      </c>
      <c r="AX318" s="29" t="s">
        <v>18433</v>
      </c>
      <c r="AY318" s="29" t="s">
        <v>18434</v>
      </c>
      <c r="AZ318" s="29" t="s">
        <v>18435</v>
      </c>
      <c r="BA318" s="29" t="s">
        <v>18436</v>
      </c>
      <c r="BB318" s="29" t="s">
        <v>18437</v>
      </c>
      <c r="BC318" s="29" t="s">
        <v>18438</v>
      </c>
      <c r="BD318" s="29" t="s">
        <v>18439</v>
      </c>
      <c r="BE318" s="29" t="s">
        <v>18440</v>
      </c>
      <c r="BF318" s="29" t="s">
        <v>18441</v>
      </c>
      <c r="BG318" s="29" t="s">
        <v>18442</v>
      </c>
      <c r="BH318" s="29" t="s">
        <v>18443</v>
      </c>
      <c r="BI318" s="29" t="s">
        <v>18444</v>
      </c>
      <c r="BJ318" s="29" t="s">
        <v>18445</v>
      </c>
      <c r="BK318" s="29" t="s">
        <v>18446</v>
      </c>
      <c r="BL318" s="29" t="s">
        <v>18447</v>
      </c>
      <c r="BM318" s="29" t="s">
        <v>18448</v>
      </c>
      <c r="BN318" s="29" t="s">
        <v>18449</v>
      </c>
      <c r="BO318" s="29" t="s">
        <v>18450</v>
      </c>
      <c r="BP318" s="29" t="s">
        <v>18451</v>
      </c>
      <c r="BQ318" s="29" t="s">
        <v>18452</v>
      </c>
      <c r="BR318" s="29" t="s">
        <v>18453</v>
      </c>
      <c r="BS318" s="29" t="s">
        <v>18454</v>
      </c>
      <c r="BT318" s="29" t="s">
        <v>18455</v>
      </c>
      <c r="BU318" s="29" t="s">
        <v>18456</v>
      </c>
      <c r="BV318" s="29" t="s">
        <v>18457</v>
      </c>
      <c r="BW318" s="29" t="s">
        <v>18458</v>
      </c>
      <c r="BX318" s="94" t="s">
        <v>2167</v>
      </c>
      <c r="BY318" s="95" t="s">
        <v>18459</v>
      </c>
      <c r="BZ318" s="29" t="str">
        <f>IFERROR(__xludf.DUMMYFUNCTION("TEXTJOIN("", "", TRUE,
  IF(AND(AL318&gt;=9, AN318&gt;=8, AP318&gt;=7, AT318&gt;=8), ""Gold Standard"", """"),
  IF(OR(
      AV318&gt;=7.5,
      AND(AL318&gt;=7, AN318&gt;=7, AP318&gt;=6, AT318&gt;=8)
    ), ""BIFL Approved"", """"),
  IF(AN318&gt;=8.5, ""Repair Friendly"", """"),
 "&amp;" IF(OR(AP318=10, REGEXMATCH(AU318, ""Lifetime Guarantee"")), ""Lifetime Warranty"", """"),
  IF(AT318&gt;=8.5, ""Crowd Favorite"", """"),
  IF(AR318&gt;=8, ""Eco Hero"", """"),
  IF(AND(AV318&gt;=10, AL318&gt;=8, AT318&gt;=8), ""Legacy Product"", """")
)"),"BIFL Approved, Crowd Favorite")</f>
        <v>BIFL Approved, Crowd Favorite</v>
      </c>
      <c r="CA318" s="29" t="s">
        <v>1568</v>
      </c>
      <c r="CB318" s="29" t="s">
        <v>1569</v>
      </c>
      <c r="CC318" s="44" t="s">
        <v>18460</v>
      </c>
      <c r="CD318" s="29" t="s">
        <v>18461</v>
      </c>
      <c r="CE318" s="30">
        <v>29067.0</v>
      </c>
      <c r="CF318" s="29" t="s">
        <v>18462</v>
      </c>
      <c r="CG318" s="31" t="s">
        <v>18463</v>
      </c>
      <c r="CH318" s="28"/>
      <c r="CI318" s="28"/>
      <c r="CJ318" s="28"/>
      <c r="CK318" s="28"/>
    </row>
    <row r="319" ht="27.0" customHeight="1">
      <c r="A319" s="90" t="s">
        <v>18464</v>
      </c>
      <c r="B319" s="91" t="s">
        <v>18465</v>
      </c>
      <c r="C319" s="92" t="s">
        <v>18466</v>
      </c>
      <c r="D319" s="74" t="s">
        <v>18467</v>
      </c>
      <c r="E319" s="21" t="s">
        <v>18468</v>
      </c>
      <c r="F319" s="22" t="s">
        <v>90</v>
      </c>
      <c r="G319" s="22" t="s">
        <v>10474</v>
      </c>
      <c r="H319" s="22" t="s">
        <v>92</v>
      </c>
      <c r="I319" s="28"/>
      <c r="J319" s="23"/>
      <c r="K319" s="20" t="s">
        <v>18469</v>
      </c>
      <c r="L319" s="25" t="s">
        <v>18470</v>
      </c>
      <c r="M319" s="25" t="s">
        <v>18471</v>
      </c>
      <c r="N319" s="25" t="s">
        <v>18472</v>
      </c>
      <c r="O319" s="28"/>
      <c r="P319" s="25" t="s">
        <v>18473</v>
      </c>
      <c r="Q319" s="25" t="s">
        <v>18474</v>
      </c>
      <c r="R319" s="25" t="s">
        <v>18475</v>
      </c>
      <c r="S319" s="29" t="s">
        <v>18476</v>
      </c>
      <c r="T319" s="41">
        <v>113.0</v>
      </c>
      <c r="U319" s="42">
        <v>113.0</v>
      </c>
      <c r="V319" s="29">
        <v>4.7</v>
      </c>
      <c r="W319" s="30">
        <v>27092.0</v>
      </c>
      <c r="X319" s="29" t="s">
        <v>1588</v>
      </c>
      <c r="Y319" s="29" t="s">
        <v>10079</v>
      </c>
      <c r="Z319" s="30" t="b">
        <v>0</v>
      </c>
      <c r="AA319" s="29" t="s">
        <v>1527</v>
      </c>
      <c r="AB319" s="29" t="s">
        <v>18477</v>
      </c>
      <c r="AC319" s="29" t="s">
        <v>18478</v>
      </c>
      <c r="AD319" s="29" t="s">
        <v>18479</v>
      </c>
      <c r="AE319" s="29" t="s">
        <v>10881</v>
      </c>
      <c r="AF319" s="28"/>
      <c r="AG319" s="29" t="s">
        <v>18480</v>
      </c>
      <c r="AH319" s="29" t="s">
        <v>18481</v>
      </c>
      <c r="AI319" s="29" t="s">
        <v>18482</v>
      </c>
      <c r="AJ319" s="29" t="s">
        <v>18483</v>
      </c>
      <c r="AK319" s="31" t="s">
        <v>18484</v>
      </c>
      <c r="AL319" s="32">
        <v>9.0</v>
      </c>
      <c r="AM319" s="29" t="s">
        <v>18485</v>
      </c>
      <c r="AN319" s="32">
        <v>8.5</v>
      </c>
      <c r="AO319" s="29" t="s">
        <v>18486</v>
      </c>
      <c r="AP319" s="51">
        <v>5.0</v>
      </c>
      <c r="AQ319" s="29" t="s">
        <v>18487</v>
      </c>
      <c r="AR319" s="51">
        <v>5.0</v>
      </c>
      <c r="AS319" s="29" t="s">
        <v>18488</v>
      </c>
      <c r="AT319" s="51">
        <v>9.0</v>
      </c>
      <c r="AU319" s="29" t="s">
        <v>18489</v>
      </c>
      <c r="AV319" s="34">
        <f t="shared" si="1"/>
        <v>8</v>
      </c>
      <c r="AW319" s="43" t="s">
        <v>18490</v>
      </c>
      <c r="AX319" s="29" t="s">
        <v>18491</v>
      </c>
      <c r="AY319" s="29" t="s">
        <v>18492</v>
      </c>
      <c r="AZ319" s="29" t="s">
        <v>18493</v>
      </c>
      <c r="BA319" s="29" t="s">
        <v>18494</v>
      </c>
      <c r="BB319" s="29" t="s">
        <v>18495</v>
      </c>
      <c r="BC319" s="29" t="s">
        <v>18496</v>
      </c>
      <c r="BD319" s="29" t="s">
        <v>18497</v>
      </c>
      <c r="BE319" s="29" t="s">
        <v>18498</v>
      </c>
      <c r="BF319" s="29" t="s">
        <v>18499</v>
      </c>
      <c r="BG319" s="29" t="s">
        <v>18500</v>
      </c>
      <c r="BH319" s="29" t="s">
        <v>18501</v>
      </c>
      <c r="BI319" s="29" t="s">
        <v>18502</v>
      </c>
      <c r="BJ319" s="29" t="s">
        <v>18503</v>
      </c>
      <c r="BK319" s="29" t="s">
        <v>18504</v>
      </c>
      <c r="BL319" s="29" t="s">
        <v>18505</v>
      </c>
      <c r="BM319" s="29" t="s">
        <v>18506</v>
      </c>
      <c r="BN319" s="29" t="s">
        <v>18507</v>
      </c>
      <c r="BO319" s="29" t="s">
        <v>18508</v>
      </c>
      <c r="BP319" s="29" t="s">
        <v>18509</v>
      </c>
      <c r="BQ319" s="29" t="s">
        <v>18510</v>
      </c>
      <c r="BR319" s="29" t="s">
        <v>18511</v>
      </c>
      <c r="BS319" s="29" t="s">
        <v>18512</v>
      </c>
      <c r="BT319" s="29" t="s">
        <v>18513</v>
      </c>
      <c r="BU319" s="29" t="s">
        <v>18514</v>
      </c>
      <c r="BV319" s="29" t="s">
        <v>18515</v>
      </c>
      <c r="BW319" s="29" t="s">
        <v>18516</v>
      </c>
      <c r="BX319" s="94" t="s">
        <v>331</v>
      </c>
      <c r="BY319" s="95" t="s">
        <v>18517</v>
      </c>
      <c r="BZ319" s="29" t="str">
        <f>IFERROR(__xludf.DUMMYFUNCTION("TEXTJOIN("", "", TRUE,
  IF(AND(AL319&gt;=9, AN319&gt;=8, AP319&gt;=7, AT319&gt;=8), ""Gold Standard"", """"),
  IF(OR(
      AV319&gt;=7.5,
      AND(AL319&gt;=7, AN319&gt;=7, AP319&gt;=6, AT319&gt;=8)
    ), ""BIFL Approved"", """"),
  IF(AN319&gt;=8.5, ""Repair Friendly"", """"),
 "&amp;" IF(OR(AP319=10, REGEXMATCH(AU319, ""Lifetime Guarantee"")), ""Lifetime Warranty"", """"),
  IF(AT319&gt;=8.5, ""Crowd Favorite"", """"),
  IF(AR319&gt;=8, ""Eco Hero"", """"),
  IF(AND(AV319&gt;=10, AL319&gt;=8, AT319&gt;=8), ""Legacy Product"", """")
)"),"BIFL Approved, Repair Friendly, Crowd Favorite")</f>
        <v>BIFL Approved, Repair Friendly, Crowd Favorite</v>
      </c>
      <c r="CA319" s="29" t="s">
        <v>1568</v>
      </c>
      <c r="CB319" s="29" t="s">
        <v>1569</v>
      </c>
      <c r="CC319" s="44" t="s">
        <v>18518</v>
      </c>
      <c r="CD319" s="29" t="s">
        <v>18519</v>
      </c>
      <c r="CE319" s="30">
        <v>27092.0</v>
      </c>
      <c r="CF319" s="29" t="s">
        <v>18520</v>
      </c>
      <c r="CG319" s="31" t="s">
        <v>18521</v>
      </c>
      <c r="CH319" s="28"/>
      <c r="CI319" s="28"/>
      <c r="CJ319" s="28"/>
      <c r="CK319" s="28"/>
    </row>
    <row r="320" ht="27.0" customHeight="1">
      <c r="A320" s="90" t="s">
        <v>6425</v>
      </c>
      <c r="B320" s="91" t="s">
        <v>18522</v>
      </c>
      <c r="C320" s="92" t="s">
        <v>18523</v>
      </c>
      <c r="D320" s="74" t="s">
        <v>18524</v>
      </c>
      <c r="E320" s="21" t="s">
        <v>18525</v>
      </c>
      <c r="F320" s="22" t="s">
        <v>90</v>
      </c>
      <c r="G320" s="22" t="s">
        <v>10474</v>
      </c>
      <c r="H320" s="22" t="s">
        <v>92</v>
      </c>
      <c r="I320" s="28"/>
      <c r="J320" s="23"/>
      <c r="K320" s="20" t="s">
        <v>18526</v>
      </c>
      <c r="L320" s="25" t="s">
        <v>18527</v>
      </c>
      <c r="M320" s="25" t="s">
        <v>18528</v>
      </c>
      <c r="N320" s="25" t="s">
        <v>18529</v>
      </c>
      <c r="O320" s="28"/>
      <c r="P320" s="25" t="s">
        <v>18530</v>
      </c>
      <c r="Q320" s="25" t="s">
        <v>18531</v>
      </c>
      <c r="R320" s="25" t="s">
        <v>18532</v>
      </c>
      <c r="S320" s="29" t="s">
        <v>18533</v>
      </c>
      <c r="T320" s="41">
        <v>549.0</v>
      </c>
      <c r="U320" s="42">
        <v>35.99</v>
      </c>
      <c r="V320" s="29">
        <v>4.7</v>
      </c>
      <c r="W320" s="30">
        <v>5471.0</v>
      </c>
      <c r="X320" s="29" t="s">
        <v>1526</v>
      </c>
      <c r="Y320" s="29" t="s">
        <v>165</v>
      </c>
      <c r="Z320" s="30" t="b">
        <v>0</v>
      </c>
      <c r="AA320" s="29" t="s">
        <v>18534</v>
      </c>
      <c r="AB320" s="29" t="s">
        <v>18535</v>
      </c>
      <c r="AC320" s="29" t="s">
        <v>18536</v>
      </c>
      <c r="AD320" s="28"/>
      <c r="AE320" s="29" t="s">
        <v>18537</v>
      </c>
      <c r="AF320" s="28"/>
      <c r="AG320" s="29" t="s">
        <v>18538</v>
      </c>
      <c r="AH320" s="29" t="s">
        <v>18539</v>
      </c>
      <c r="AI320" s="29" t="s">
        <v>18540</v>
      </c>
      <c r="AJ320" s="29" t="s">
        <v>18541</v>
      </c>
      <c r="AK320" s="31" t="s">
        <v>18542</v>
      </c>
      <c r="AL320" s="32">
        <v>8.5</v>
      </c>
      <c r="AM320" s="29" t="s">
        <v>18543</v>
      </c>
      <c r="AN320" s="32">
        <v>8.0</v>
      </c>
      <c r="AO320" s="29" t="s">
        <v>18544</v>
      </c>
      <c r="AP320" s="51">
        <v>8.5</v>
      </c>
      <c r="AQ320" s="29" t="s">
        <v>18545</v>
      </c>
      <c r="AR320" s="51">
        <v>7.5</v>
      </c>
      <c r="AS320" s="29" t="s">
        <v>18546</v>
      </c>
      <c r="AT320" s="51">
        <v>9.5</v>
      </c>
      <c r="AU320" s="29" t="s">
        <v>18547</v>
      </c>
      <c r="AV320" s="34">
        <f t="shared" si="1"/>
        <v>8.5</v>
      </c>
      <c r="AW320" s="43" t="s">
        <v>18548</v>
      </c>
      <c r="AX320" s="29" t="s">
        <v>18549</v>
      </c>
      <c r="AY320" s="29" t="s">
        <v>18550</v>
      </c>
      <c r="AZ320" s="29" t="s">
        <v>18551</v>
      </c>
      <c r="BA320" s="29" t="s">
        <v>18552</v>
      </c>
      <c r="BB320" s="29" t="s">
        <v>18553</v>
      </c>
      <c r="BC320" s="29" t="s">
        <v>18554</v>
      </c>
      <c r="BD320" s="29" t="s">
        <v>18555</v>
      </c>
      <c r="BE320" s="29" t="s">
        <v>18556</v>
      </c>
      <c r="BF320" s="29" t="s">
        <v>18557</v>
      </c>
      <c r="BG320" s="29" t="s">
        <v>18558</v>
      </c>
      <c r="BH320" s="29" t="s">
        <v>18559</v>
      </c>
      <c r="BI320" s="29" t="s">
        <v>18560</v>
      </c>
      <c r="BJ320" s="29" t="s">
        <v>18561</v>
      </c>
      <c r="BK320" s="29" t="s">
        <v>18562</v>
      </c>
      <c r="BL320" s="29" t="s">
        <v>18563</v>
      </c>
      <c r="BM320" s="29" t="s">
        <v>18564</v>
      </c>
      <c r="BN320" s="29" t="s">
        <v>18565</v>
      </c>
      <c r="BO320" s="29" t="s">
        <v>18566</v>
      </c>
      <c r="BP320" s="29" t="s">
        <v>18567</v>
      </c>
      <c r="BQ320" s="29" t="s">
        <v>18568</v>
      </c>
      <c r="BR320" s="29" t="s">
        <v>18569</v>
      </c>
      <c r="BS320" s="29" t="s">
        <v>18570</v>
      </c>
      <c r="BT320" s="29" t="s">
        <v>18571</v>
      </c>
      <c r="BU320" s="29" t="s">
        <v>18572</v>
      </c>
      <c r="BV320" s="29" t="s">
        <v>18573</v>
      </c>
      <c r="BW320" s="29" t="s">
        <v>18574</v>
      </c>
      <c r="BX320" s="94" t="s">
        <v>144</v>
      </c>
      <c r="BY320" s="95" t="s">
        <v>18575</v>
      </c>
      <c r="BZ320" s="29" t="str">
        <f>IFERROR(__xludf.DUMMYFUNCTION("TEXTJOIN("", "", TRUE,
  IF(AND(AL320&gt;=9, AN320&gt;=8, AP320&gt;=7, AT320&gt;=8), ""Gold Standard"", """"),
  IF(OR(
      AV320&gt;=7.5,
      AND(AL320&gt;=7, AN320&gt;=7, AP320&gt;=6, AT320&gt;=8)
    ), ""BIFL Approved"", """"),
  IF(AN320&gt;=8.5, ""Repair Friendly"", """"),
 "&amp;" IF(OR(AP320=10, REGEXMATCH(AU320, ""Lifetime Guarantee"")), ""Lifetime Warranty"", """"),
  IF(AT320&gt;=8.5, ""Crowd Favorite"", """"),
  IF(AR320&gt;=8, ""Eco Hero"", """"),
  IF(AND(AV320&gt;=10, AL320&gt;=8, AT320&gt;=8), ""Legacy Product"", """")
)"),"BIFL Approved, Crowd Favorite")</f>
        <v>BIFL Approved, Crowd Favorite</v>
      </c>
      <c r="CA320" s="29" t="s">
        <v>614</v>
      </c>
      <c r="CB320" s="29" t="s">
        <v>2109</v>
      </c>
      <c r="CC320" s="44" t="s">
        <v>18576</v>
      </c>
      <c r="CD320" s="29" t="s">
        <v>18577</v>
      </c>
      <c r="CE320" s="30">
        <v>5471.0</v>
      </c>
      <c r="CF320" s="29" t="s">
        <v>18578</v>
      </c>
      <c r="CG320" s="31" t="s">
        <v>18579</v>
      </c>
      <c r="CH320" s="28"/>
      <c r="CI320" s="28"/>
      <c r="CJ320" s="28"/>
      <c r="CK320" s="28"/>
    </row>
    <row r="321" ht="27.0" customHeight="1">
      <c r="A321" s="90" t="s">
        <v>18580</v>
      </c>
      <c r="B321" s="91" t="s">
        <v>18581</v>
      </c>
      <c r="C321" s="92" t="s">
        <v>18582</v>
      </c>
      <c r="D321" s="74" t="s">
        <v>18583</v>
      </c>
      <c r="E321" s="21" t="s">
        <v>18584</v>
      </c>
      <c r="F321" s="22" t="s">
        <v>90</v>
      </c>
      <c r="G321" s="22" t="s">
        <v>10474</v>
      </c>
      <c r="H321" s="22" t="s">
        <v>92</v>
      </c>
      <c r="I321" s="28"/>
      <c r="J321" s="23"/>
      <c r="K321" s="20" t="s">
        <v>18585</v>
      </c>
      <c r="L321" s="25" t="s">
        <v>18586</v>
      </c>
      <c r="M321" s="25" t="s">
        <v>18587</v>
      </c>
      <c r="N321" s="25" t="s">
        <v>18588</v>
      </c>
      <c r="O321" s="28"/>
      <c r="P321" s="25" t="s">
        <v>18589</v>
      </c>
      <c r="Q321" s="25" t="s">
        <v>18590</v>
      </c>
      <c r="R321" s="25" t="s">
        <v>18591</v>
      </c>
      <c r="S321" s="29" t="s">
        <v>18592</v>
      </c>
      <c r="T321" s="41">
        <v>792.02</v>
      </c>
      <c r="U321" s="42">
        <v>70.99</v>
      </c>
      <c r="V321" s="29">
        <v>4.5</v>
      </c>
      <c r="W321" s="30">
        <v>265.0</v>
      </c>
      <c r="X321" s="28"/>
      <c r="Y321" s="29" t="s">
        <v>1649</v>
      </c>
      <c r="Z321" s="30" t="b">
        <v>0</v>
      </c>
      <c r="AA321" s="29" t="s">
        <v>18593</v>
      </c>
      <c r="AB321" s="29" t="s">
        <v>18594</v>
      </c>
      <c r="AC321" s="29" t="s">
        <v>18595</v>
      </c>
      <c r="AD321" s="28"/>
      <c r="AE321" s="29" t="s">
        <v>18596</v>
      </c>
      <c r="AF321" s="28"/>
      <c r="AG321" s="29" t="s">
        <v>18597</v>
      </c>
      <c r="AH321" s="29" t="s">
        <v>18598</v>
      </c>
      <c r="AI321" s="29" t="s">
        <v>18599</v>
      </c>
      <c r="AJ321" s="29" t="s">
        <v>18600</v>
      </c>
      <c r="AK321" s="31" t="s">
        <v>18601</v>
      </c>
      <c r="AL321" s="32">
        <v>7.5</v>
      </c>
      <c r="AM321" s="29" t="s">
        <v>18602</v>
      </c>
      <c r="AN321" s="32">
        <v>6.5</v>
      </c>
      <c r="AO321" s="29" t="s">
        <v>18603</v>
      </c>
      <c r="AP321" s="51">
        <v>7.0</v>
      </c>
      <c r="AQ321" s="29" t="s">
        <v>18604</v>
      </c>
      <c r="AR321" s="51">
        <v>5.0</v>
      </c>
      <c r="AS321" s="29" t="s">
        <v>18605</v>
      </c>
      <c r="AT321" s="51">
        <v>9.0</v>
      </c>
      <c r="AU321" s="29" t="s">
        <v>18606</v>
      </c>
      <c r="AV321" s="34">
        <f t="shared" si="1"/>
        <v>7.5</v>
      </c>
      <c r="AW321" s="43" t="s">
        <v>18607</v>
      </c>
      <c r="AX321" s="29" t="s">
        <v>18608</v>
      </c>
      <c r="AY321" s="29" t="s">
        <v>18609</v>
      </c>
      <c r="AZ321" s="29" t="s">
        <v>18610</v>
      </c>
      <c r="BA321" s="29" t="s">
        <v>18611</v>
      </c>
      <c r="BB321" s="29" t="s">
        <v>18612</v>
      </c>
      <c r="BC321" s="29" t="s">
        <v>18613</v>
      </c>
      <c r="BD321" s="29" t="s">
        <v>18614</v>
      </c>
      <c r="BE321" s="29" t="s">
        <v>18615</v>
      </c>
      <c r="BF321" s="29" t="s">
        <v>18616</v>
      </c>
      <c r="BG321" s="29" t="s">
        <v>18617</v>
      </c>
      <c r="BH321" s="29" t="s">
        <v>18618</v>
      </c>
      <c r="BI321" s="29" t="s">
        <v>18619</v>
      </c>
      <c r="BJ321" s="29" t="s">
        <v>18620</v>
      </c>
      <c r="BK321" s="29" t="s">
        <v>18621</v>
      </c>
      <c r="BL321" s="29" t="s">
        <v>18622</v>
      </c>
      <c r="BM321" s="29" t="s">
        <v>18623</v>
      </c>
      <c r="BN321" s="29" t="s">
        <v>18624</v>
      </c>
      <c r="BO321" s="29" t="s">
        <v>18625</v>
      </c>
      <c r="BP321" s="29" t="s">
        <v>18626</v>
      </c>
      <c r="BQ321" s="29" t="s">
        <v>18627</v>
      </c>
      <c r="BR321" s="29" t="s">
        <v>18628</v>
      </c>
      <c r="BS321" s="29" t="s">
        <v>18629</v>
      </c>
      <c r="BT321" s="29" t="s">
        <v>18630</v>
      </c>
      <c r="BU321" s="29" t="s">
        <v>18631</v>
      </c>
      <c r="BV321" s="29" t="s">
        <v>18632</v>
      </c>
      <c r="BW321" s="29" t="s">
        <v>18633</v>
      </c>
      <c r="BX321" s="94" t="s">
        <v>12452</v>
      </c>
      <c r="BY321" s="95" t="s">
        <v>18634</v>
      </c>
      <c r="BZ321" s="29" t="str">
        <f>IFERROR(__xludf.DUMMYFUNCTION("TEXTJOIN("", "", TRUE,
  IF(AND(AL321&gt;=9, AN321&gt;=8, AP321&gt;=7, AT321&gt;=8), ""Gold Standard"", """"),
  IF(OR(
      AV321&gt;=7.5,
      AND(AL321&gt;=7, AN321&gt;=7, AP321&gt;=6, AT321&gt;=8)
    ), ""BIFL Approved"", """"),
  IF(AN321&gt;=8.5, ""Repair Friendly"", """"),
 "&amp;" IF(OR(AP321=10, REGEXMATCH(AU321, ""Lifetime Guarantee"")), ""Lifetime Warranty"", """"),
  IF(AT321&gt;=8.5, ""Crowd Favorite"", """"),
  IF(AR321&gt;=8, ""Eco Hero"", """"),
  IF(AND(AV321&gt;=10, AL321&gt;=8, AT321&gt;=8), ""Legacy Product"", """")
)"),"BIFL Approved, Crowd Favorite")</f>
        <v>BIFL Approved, Crowd Favorite</v>
      </c>
      <c r="CA321" s="29" t="s">
        <v>911</v>
      </c>
      <c r="CB321" s="29" t="s">
        <v>2169</v>
      </c>
      <c r="CC321" s="44" t="s">
        <v>18635</v>
      </c>
      <c r="CD321" s="29" t="s">
        <v>18636</v>
      </c>
      <c r="CE321" s="30">
        <v>265.0</v>
      </c>
      <c r="CF321" s="29" t="s">
        <v>18637</v>
      </c>
      <c r="CG321" s="31" t="s">
        <v>18638</v>
      </c>
      <c r="CH321" s="28"/>
      <c r="CI321" s="28"/>
      <c r="CJ321" s="28"/>
      <c r="CK321" s="28"/>
    </row>
    <row r="322" ht="27.0" customHeight="1">
      <c r="A322" s="90" t="s">
        <v>4002</v>
      </c>
      <c r="B322" s="91" t="s">
        <v>18639</v>
      </c>
      <c r="C322" s="92" t="s">
        <v>18640</v>
      </c>
      <c r="D322" s="74" t="s">
        <v>18641</v>
      </c>
      <c r="E322" s="21" t="s">
        <v>18642</v>
      </c>
      <c r="F322" s="22" t="s">
        <v>90</v>
      </c>
      <c r="G322" s="22" t="s">
        <v>10474</v>
      </c>
      <c r="H322" s="22" t="s">
        <v>92</v>
      </c>
      <c r="I322" s="28"/>
      <c r="J322" s="23"/>
      <c r="K322" s="20" t="s">
        <v>18643</v>
      </c>
      <c r="L322" s="25" t="s">
        <v>18644</v>
      </c>
      <c r="M322" s="25" t="s">
        <v>18645</v>
      </c>
      <c r="N322" s="25" t="s">
        <v>18646</v>
      </c>
      <c r="O322" s="28"/>
      <c r="P322" s="25" t="s">
        <v>18647</v>
      </c>
      <c r="Q322" s="25" t="s">
        <v>18648</v>
      </c>
      <c r="R322" s="25" t="s">
        <v>18649</v>
      </c>
      <c r="S322" s="29" t="s">
        <v>18650</v>
      </c>
      <c r="T322" s="41">
        <v>54.99</v>
      </c>
      <c r="U322" s="42">
        <v>129.0</v>
      </c>
      <c r="V322" s="29">
        <v>4.4</v>
      </c>
      <c r="W322" s="30">
        <v>11296.0</v>
      </c>
      <c r="X322" s="29" t="s">
        <v>1406</v>
      </c>
      <c r="Y322" s="29" t="s">
        <v>165</v>
      </c>
      <c r="Z322" s="30" t="b">
        <v>0</v>
      </c>
      <c r="AA322" s="29" t="s">
        <v>5620</v>
      </c>
      <c r="AB322" s="29" t="s">
        <v>18651</v>
      </c>
      <c r="AC322" s="29" t="s">
        <v>18652</v>
      </c>
      <c r="AD322" s="29" t="s">
        <v>292</v>
      </c>
      <c r="AE322" s="29" t="s">
        <v>18653</v>
      </c>
      <c r="AF322" s="28"/>
      <c r="AG322" s="29" t="s">
        <v>18654</v>
      </c>
      <c r="AH322" s="29" t="s">
        <v>18655</v>
      </c>
      <c r="AI322" s="29" t="s">
        <v>18656</v>
      </c>
      <c r="AJ322" s="29" t="s">
        <v>18657</v>
      </c>
      <c r="AK322" s="31" t="s">
        <v>18658</v>
      </c>
      <c r="AL322" s="32">
        <v>6.5</v>
      </c>
      <c r="AM322" s="29" t="s">
        <v>18659</v>
      </c>
      <c r="AN322" s="32">
        <v>6.5</v>
      </c>
      <c r="AO322" s="29" t="s">
        <v>18660</v>
      </c>
      <c r="AP322" s="51">
        <v>3.5</v>
      </c>
      <c r="AQ322" s="29" t="s">
        <v>18661</v>
      </c>
      <c r="AR322" s="51">
        <v>5.0</v>
      </c>
      <c r="AS322" s="29" t="s">
        <v>18662</v>
      </c>
      <c r="AT322" s="51">
        <v>7.0</v>
      </c>
      <c r="AU322" s="29" t="s">
        <v>18663</v>
      </c>
      <c r="AV322" s="34">
        <f t="shared" si="1"/>
        <v>6</v>
      </c>
      <c r="AW322" s="43" t="s">
        <v>18664</v>
      </c>
      <c r="AX322" s="29" t="s">
        <v>18665</v>
      </c>
      <c r="AY322" s="29" t="s">
        <v>18666</v>
      </c>
      <c r="AZ322" s="29" t="s">
        <v>18667</v>
      </c>
      <c r="BA322" s="29" t="s">
        <v>18668</v>
      </c>
      <c r="BB322" s="29" t="s">
        <v>18669</v>
      </c>
      <c r="BC322" s="29" t="s">
        <v>18670</v>
      </c>
      <c r="BD322" s="29" t="s">
        <v>18671</v>
      </c>
      <c r="BE322" s="29" t="s">
        <v>18672</v>
      </c>
      <c r="BF322" s="29" t="s">
        <v>18673</v>
      </c>
      <c r="BG322" s="29" t="s">
        <v>18674</v>
      </c>
      <c r="BH322" s="29" t="s">
        <v>18675</v>
      </c>
      <c r="BI322" s="29" t="s">
        <v>18676</v>
      </c>
      <c r="BJ322" s="29" t="s">
        <v>18677</v>
      </c>
      <c r="BK322" s="29" t="s">
        <v>18678</v>
      </c>
      <c r="BL322" s="29" t="s">
        <v>18679</v>
      </c>
      <c r="BM322" s="29" t="s">
        <v>18680</v>
      </c>
      <c r="BN322" s="29" t="s">
        <v>18681</v>
      </c>
      <c r="BO322" s="29" t="s">
        <v>18682</v>
      </c>
      <c r="BP322" s="29" t="s">
        <v>18683</v>
      </c>
      <c r="BQ322" s="29" t="s">
        <v>18684</v>
      </c>
      <c r="BR322" s="29" t="s">
        <v>18685</v>
      </c>
      <c r="BS322" s="29" t="s">
        <v>18686</v>
      </c>
      <c r="BT322" s="29" t="s">
        <v>18687</v>
      </c>
      <c r="BU322" s="29" t="s">
        <v>18688</v>
      </c>
      <c r="BV322" s="29" t="s">
        <v>18689</v>
      </c>
      <c r="BW322" s="29" t="s">
        <v>18690</v>
      </c>
      <c r="BX322" s="96" t="s">
        <v>4057</v>
      </c>
      <c r="BY322" s="97" t="s">
        <v>18691</v>
      </c>
      <c r="BZ322" s="29" t="str">
        <f>IFERROR(__xludf.DUMMYFUNCTION("TEXTJOIN("", "", TRUE,
  IF(AND(AL322&gt;=9, AN322&gt;=8, AP322&gt;=7, AT322&gt;=8), ""Gold Standard"", """"),
  IF(OR(
      AV322&gt;=7.5,
      AND(AL322&gt;=7, AN322&gt;=7, AP322&gt;=6, AT322&gt;=8)
    ), ""BIFL Approved"", """"),
  IF(AN322&gt;=8.5, ""Repair Friendly"", """"),
 "&amp;" IF(OR(AP322=10, REGEXMATCH(AU322, ""Lifetime Guarantee"")), ""Lifetime Warranty"", """"),
  IF(AT322&gt;=8.5, ""Crowd Favorite"", """"),
  IF(AR322&gt;=8, ""Eco Hero"", """"),
  IF(AND(AV322&gt;=10, AL322&gt;=8, AT322&gt;=8), ""Legacy Product"", """")
)"),"")</f>
        <v/>
      </c>
      <c r="CA322" s="29" t="s">
        <v>209</v>
      </c>
      <c r="CB322" s="29" t="s">
        <v>498</v>
      </c>
      <c r="CC322" s="44" t="s">
        <v>18692</v>
      </c>
      <c r="CD322" s="29" t="s">
        <v>18693</v>
      </c>
      <c r="CE322" s="30">
        <v>11296.0</v>
      </c>
      <c r="CF322" s="29" t="s">
        <v>18694</v>
      </c>
      <c r="CG322" s="31" t="s">
        <v>18695</v>
      </c>
      <c r="CH322" s="28"/>
      <c r="CI322" s="28"/>
      <c r="CJ322" s="28"/>
      <c r="CK322" s="28"/>
    </row>
    <row r="323" ht="27.0" customHeight="1">
      <c r="A323" s="90" t="s">
        <v>18696</v>
      </c>
      <c r="B323" s="91" t="s">
        <v>18697</v>
      </c>
      <c r="C323" s="92" t="s">
        <v>18698</v>
      </c>
      <c r="D323" s="74" t="s">
        <v>18699</v>
      </c>
      <c r="E323" s="21" t="s">
        <v>18700</v>
      </c>
      <c r="F323" s="22" t="s">
        <v>90</v>
      </c>
      <c r="G323" s="22" t="s">
        <v>10474</v>
      </c>
      <c r="H323" s="22" t="s">
        <v>92</v>
      </c>
      <c r="I323" s="28"/>
      <c r="J323" s="23"/>
      <c r="K323" s="20" t="s">
        <v>18701</v>
      </c>
      <c r="L323" s="25" t="s">
        <v>18702</v>
      </c>
      <c r="M323" s="25" t="s">
        <v>18703</v>
      </c>
      <c r="N323" s="25" t="s">
        <v>18704</v>
      </c>
      <c r="O323" s="28"/>
      <c r="P323" s="25" t="s">
        <v>18705</v>
      </c>
      <c r="Q323" s="25" t="s">
        <v>18706</v>
      </c>
      <c r="R323" s="25" t="s">
        <v>18707</v>
      </c>
      <c r="S323" s="26" t="s">
        <v>18708</v>
      </c>
      <c r="T323" s="41">
        <v>289.0</v>
      </c>
      <c r="U323" s="42">
        <v>329.98</v>
      </c>
      <c r="V323" s="29">
        <v>4.7</v>
      </c>
      <c r="W323" s="30">
        <v>449.0</v>
      </c>
      <c r="X323" s="29" t="s">
        <v>1406</v>
      </c>
      <c r="Y323" s="29" t="s">
        <v>165</v>
      </c>
      <c r="Z323" s="30" t="b">
        <v>0</v>
      </c>
      <c r="AA323" s="29" t="s">
        <v>18709</v>
      </c>
      <c r="AB323" s="29" t="s">
        <v>18710</v>
      </c>
      <c r="AC323" s="29" t="s">
        <v>18711</v>
      </c>
      <c r="AD323" s="29" t="s">
        <v>9621</v>
      </c>
      <c r="AE323" s="29" t="s">
        <v>18712</v>
      </c>
      <c r="AF323" s="28"/>
      <c r="AG323" s="29" t="s">
        <v>18713</v>
      </c>
      <c r="AH323" s="29" t="s">
        <v>18714</v>
      </c>
      <c r="AI323" s="29" t="s">
        <v>18715</v>
      </c>
      <c r="AJ323" s="29" t="s">
        <v>18716</v>
      </c>
      <c r="AK323" s="31" t="s">
        <v>18717</v>
      </c>
      <c r="AL323" s="32">
        <v>6.5</v>
      </c>
      <c r="AM323" s="29" t="s">
        <v>18718</v>
      </c>
      <c r="AN323" s="32">
        <v>6.5</v>
      </c>
      <c r="AO323" s="29" t="s">
        <v>18719</v>
      </c>
      <c r="AP323" s="51">
        <v>6.0</v>
      </c>
      <c r="AQ323" s="29" t="s">
        <v>18720</v>
      </c>
      <c r="AR323" s="51">
        <v>5.0</v>
      </c>
      <c r="AS323" s="29" t="s">
        <v>18721</v>
      </c>
      <c r="AT323" s="51">
        <v>7.0</v>
      </c>
      <c r="AU323" s="29" t="s">
        <v>18722</v>
      </c>
      <c r="AV323" s="34">
        <f t="shared" si="1"/>
        <v>6.5</v>
      </c>
      <c r="AW323" s="43" t="s">
        <v>18723</v>
      </c>
      <c r="AX323" s="29" t="s">
        <v>18724</v>
      </c>
      <c r="AY323" s="29" t="s">
        <v>18725</v>
      </c>
      <c r="AZ323" s="29" t="s">
        <v>18726</v>
      </c>
      <c r="BA323" s="29" t="s">
        <v>18727</v>
      </c>
      <c r="BB323" s="29" t="s">
        <v>18728</v>
      </c>
      <c r="BC323" s="29" t="s">
        <v>18729</v>
      </c>
      <c r="BD323" s="29" t="s">
        <v>18730</v>
      </c>
      <c r="BE323" s="29" t="s">
        <v>18731</v>
      </c>
      <c r="BF323" s="29" t="s">
        <v>18732</v>
      </c>
      <c r="BG323" s="29" t="s">
        <v>18733</v>
      </c>
      <c r="BH323" s="29" t="s">
        <v>18734</v>
      </c>
      <c r="BI323" s="29" t="s">
        <v>18735</v>
      </c>
      <c r="BJ323" s="29" t="s">
        <v>18736</v>
      </c>
      <c r="BK323" s="29" t="s">
        <v>18737</v>
      </c>
      <c r="BL323" s="29" t="s">
        <v>18738</v>
      </c>
      <c r="BM323" s="29" t="s">
        <v>18739</v>
      </c>
      <c r="BN323" s="29" t="s">
        <v>18740</v>
      </c>
      <c r="BO323" s="29" t="s">
        <v>18741</v>
      </c>
      <c r="BP323" s="29" t="s">
        <v>18742</v>
      </c>
      <c r="BQ323" s="29" t="s">
        <v>18743</v>
      </c>
      <c r="BR323" s="29" t="s">
        <v>18744</v>
      </c>
      <c r="BS323" s="29" t="s">
        <v>18745</v>
      </c>
      <c r="BT323" s="29" t="s">
        <v>18746</v>
      </c>
      <c r="BU323" s="29" t="s">
        <v>18747</v>
      </c>
      <c r="BV323" s="29" t="s">
        <v>18748</v>
      </c>
      <c r="BW323" s="29" t="s">
        <v>18749</v>
      </c>
      <c r="BX323" s="94" t="s">
        <v>331</v>
      </c>
      <c r="BY323" s="95" t="s">
        <v>18750</v>
      </c>
      <c r="BZ323" s="29" t="str">
        <f>IFERROR(__xludf.DUMMYFUNCTION("TEXTJOIN("", "", TRUE,
  IF(AND(AL323&gt;=9, AN323&gt;=8, AP323&gt;=7, AT323&gt;=8), ""Gold Standard"", """"),
  IF(OR(
      AV323&gt;=7.5,
      AND(AL323&gt;=7, AN323&gt;=7, AP323&gt;=6, AT323&gt;=8)
    ), ""BIFL Approved"", """"),
  IF(AN323&gt;=8.5, ""Repair Friendly"", """"),
 "&amp;" IF(OR(AP323=10, REGEXMATCH(AU323, ""Lifetime Guarantee"")), ""Lifetime Warranty"", """"),
  IF(AT323&gt;=8.5, ""Crowd Favorite"", """"),
  IF(AR323&gt;=8, ""Eco Hero"", """"),
  IF(AND(AV323&gt;=10, AL323&gt;=8, AT323&gt;=8), ""Legacy Product"", """")
)"),"")</f>
        <v/>
      </c>
      <c r="CA323" s="29" t="s">
        <v>911</v>
      </c>
      <c r="CB323" s="29" t="s">
        <v>10633</v>
      </c>
      <c r="CC323" s="44" t="s">
        <v>18751</v>
      </c>
      <c r="CD323" s="29" t="s">
        <v>18752</v>
      </c>
      <c r="CE323" s="30">
        <v>449.0</v>
      </c>
      <c r="CF323" s="29" t="s">
        <v>18753</v>
      </c>
      <c r="CG323" s="31" t="s">
        <v>18754</v>
      </c>
      <c r="CH323" s="28"/>
      <c r="CI323" s="28"/>
      <c r="CJ323" s="28"/>
      <c r="CK323" s="28"/>
    </row>
    <row r="324" ht="27.0" customHeight="1">
      <c r="A324" s="90" t="s">
        <v>18755</v>
      </c>
      <c r="B324" s="91" t="s">
        <v>18756</v>
      </c>
      <c r="C324" s="92" t="s">
        <v>18757</v>
      </c>
      <c r="D324" s="74" t="s">
        <v>18758</v>
      </c>
      <c r="E324" s="21" t="s">
        <v>18759</v>
      </c>
      <c r="F324" s="22" t="s">
        <v>90</v>
      </c>
      <c r="G324" s="22" t="s">
        <v>10474</v>
      </c>
      <c r="H324" s="22" t="s">
        <v>92</v>
      </c>
      <c r="I324" s="28"/>
      <c r="J324" s="23"/>
      <c r="K324" s="20" t="s">
        <v>18760</v>
      </c>
      <c r="L324" s="25" t="s">
        <v>18761</v>
      </c>
      <c r="M324" s="25" t="s">
        <v>18762</v>
      </c>
      <c r="N324" s="25" t="s">
        <v>18763</v>
      </c>
      <c r="O324" s="28"/>
      <c r="P324" s="25" t="s">
        <v>18764</v>
      </c>
      <c r="Q324" s="25" t="s">
        <v>18765</v>
      </c>
      <c r="R324" s="25" t="s">
        <v>18766</v>
      </c>
      <c r="S324" s="29" t="s">
        <v>18767</v>
      </c>
      <c r="T324" s="41">
        <v>119.99</v>
      </c>
      <c r="U324" s="42">
        <v>47.59</v>
      </c>
      <c r="V324" s="29">
        <v>4.6</v>
      </c>
      <c r="W324" s="30">
        <v>1210.0</v>
      </c>
      <c r="X324" s="29" t="s">
        <v>1406</v>
      </c>
      <c r="Y324" s="29" t="s">
        <v>165</v>
      </c>
      <c r="Z324" s="30" t="b">
        <v>0</v>
      </c>
      <c r="AA324" s="29" t="s">
        <v>18768</v>
      </c>
      <c r="AB324" s="29" t="s">
        <v>18769</v>
      </c>
      <c r="AC324" s="28"/>
      <c r="AD324" s="28"/>
      <c r="AE324" s="29" t="s">
        <v>18770</v>
      </c>
      <c r="AF324" s="28"/>
      <c r="AG324" s="29" t="s">
        <v>18771</v>
      </c>
      <c r="AH324" s="29" t="s">
        <v>18772</v>
      </c>
      <c r="AI324" s="29" t="s">
        <v>18773</v>
      </c>
      <c r="AJ324" s="29" t="s">
        <v>18774</v>
      </c>
      <c r="AK324" s="31" t="s">
        <v>18775</v>
      </c>
      <c r="AL324" s="32">
        <v>6.5</v>
      </c>
      <c r="AM324" s="29" t="s">
        <v>18776</v>
      </c>
      <c r="AN324" s="32">
        <v>7.5</v>
      </c>
      <c r="AO324" s="29" t="s">
        <v>18777</v>
      </c>
      <c r="AP324" s="51">
        <v>6.5</v>
      </c>
      <c r="AQ324" s="29" t="s">
        <v>18778</v>
      </c>
      <c r="AR324" s="51">
        <v>7.5</v>
      </c>
      <c r="AS324" s="29" t="s">
        <v>18779</v>
      </c>
      <c r="AT324" s="51">
        <v>7.5</v>
      </c>
      <c r="AU324" s="29" t="s">
        <v>18780</v>
      </c>
      <c r="AV324" s="34">
        <f t="shared" si="1"/>
        <v>7</v>
      </c>
      <c r="AW324" s="43" t="s">
        <v>18781</v>
      </c>
      <c r="AX324" s="29" t="s">
        <v>18782</v>
      </c>
      <c r="AY324" s="29" t="s">
        <v>18783</v>
      </c>
      <c r="AZ324" s="29" t="s">
        <v>18784</v>
      </c>
      <c r="BA324" s="29" t="s">
        <v>18785</v>
      </c>
      <c r="BB324" s="29" t="s">
        <v>18786</v>
      </c>
      <c r="BC324" s="29" t="s">
        <v>18787</v>
      </c>
      <c r="BD324" s="29" t="s">
        <v>18788</v>
      </c>
      <c r="BE324" s="29" t="s">
        <v>18789</v>
      </c>
      <c r="BF324" s="29" t="s">
        <v>18790</v>
      </c>
      <c r="BG324" s="29" t="s">
        <v>18791</v>
      </c>
      <c r="BH324" s="29" t="s">
        <v>18792</v>
      </c>
      <c r="BI324" s="29" t="s">
        <v>18793</v>
      </c>
      <c r="BJ324" s="29" t="s">
        <v>18794</v>
      </c>
      <c r="BK324" s="29" t="s">
        <v>18795</v>
      </c>
      <c r="BL324" s="29" t="s">
        <v>18796</v>
      </c>
      <c r="BM324" s="29" t="s">
        <v>18797</v>
      </c>
      <c r="BN324" s="29" t="s">
        <v>18798</v>
      </c>
      <c r="BO324" s="29" t="s">
        <v>18799</v>
      </c>
      <c r="BP324" s="29" t="s">
        <v>18800</v>
      </c>
      <c r="BQ324" s="29" t="s">
        <v>18801</v>
      </c>
      <c r="BR324" s="29" t="s">
        <v>18802</v>
      </c>
      <c r="BS324" s="29" t="s">
        <v>18803</v>
      </c>
      <c r="BT324" s="29" t="s">
        <v>18804</v>
      </c>
      <c r="BU324" s="29" t="s">
        <v>18805</v>
      </c>
      <c r="BV324" s="29" t="s">
        <v>18806</v>
      </c>
      <c r="BW324" s="29" t="s">
        <v>18807</v>
      </c>
      <c r="BX324" s="94" t="s">
        <v>144</v>
      </c>
      <c r="BY324" s="95" t="s">
        <v>18808</v>
      </c>
      <c r="BZ324" s="29" t="str">
        <f>IFERROR(__xludf.DUMMYFUNCTION("TEXTJOIN("", "", TRUE,
  IF(AND(AL324&gt;=9, AN324&gt;=8, AP324&gt;=7, AT324&gt;=8), ""Gold Standard"", """"),
  IF(OR(
      AV324&gt;=7.5,
      AND(AL324&gt;=7, AN324&gt;=7, AP324&gt;=6, AT324&gt;=8)
    ), ""BIFL Approved"", """"),
  IF(AN324&gt;=8.5, ""Repair Friendly"", """"),
 "&amp;" IF(OR(AP324=10, REGEXMATCH(AU324, ""Lifetime Guarantee"")), ""Lifetime Warranty"", """"),
  IF(AT324&gt;=8.5, ""Crowd Favorite"", """"),
  IF(AR324&gt;=8, ""Eco Hero"", """"),
  IF(AND(AV324&gt;=10, AL324&gt;=8, AT324&gt;=8), ""Legacy Product"", """")
)"),"")</f>
        <v/>
      </c>
      <c r="CA324" s="29" t="s">
        <v>1568</v>
      </c>
      <c r="CB324" s="29" t="s">
        <v>2169</v>
      </c>
      <c r="CC324" s="44" t="s">
        <v>18809</v>
      </c>
      <c r="CD324" s="29" t="s">
        <v>18810</v>
      </c>
      <c r="CE324" s="30">
        <v>1210.0</v>
      </c>
      <c r="CF324" s="29" t="s">
        <v>18811</v>
      </c>
      <c r="CG324" s="31" t="s">
        <v>18812</v>
      </c>
      <c r="CH324" s="28"/>
      <c r="CI324" s="28"/>
      <c r="CJ324" s="28"/>
      <c r="CK324" s="28"/>
    </row>
    <row r="325" ht="27.0" customHeight="1">
      <c r="A325" s="90" t="s">
        <v>18813</v>
      </c>
      <c r="B325" s="91" t="s">
        <v>18814</v>
      </c>
      <c r="C325" s="92" t="s">
        <v>18815</v>
      </c>
      <c r="D325" s="74" t="s">
        <v>18816</v>
      </c>
      <c r="E325" s="21" t="s">
        <v>18817</v>
      </c>
      <c r="F325" s="22" t="s">
        <v>90</v>
      </c>
      <c r="G325" s="22" t="s">
        <v>10474</v>
      </c>
      <c r="H325" s="22" t="s">
        <v>92</v>
      </c>
      <c r="I325" s="28"/>
      <c r="J325" s="23"/>
      <c r="K325" s="20" t="s">
        <v>18818</v>
      </c>
      <c r="L325" s="25" t="s">
        <v>18819</v>
      </c>
      <c r="M325" s="25" t="s">
        <v>18820</v>
      </c>
      <c r="N325" s="25" t="s">
        <v>18821</v>
      </c>
      <c r="O325" s="28"/>
      <c r="P325" s="25" t="s">
        <v>18822</v>
      </c>
      <c r="Q325" s="25" t="s">
        <v>18823</v>
      </c>
      <c r="R325" s="25" t="s">
        <v>18824</v>
      </c>
      <c r="S325" s="29" t="s">
        <v>18825</v>
      </c>
      <c r="T325" s="22">
        <v>58.99</v>
      </c>
      <c r="U325" s="42">
        <v>25.99</v>
      </c>
      <c r="V325" s="29">
        <v>5.0</v>
      </c>
      <c r="W325" s="30">
        <v>13.0</v>
      </c>
      <c r="X325" s="28"/>
      <c r="Y325" s="28"/>
      <c r="Z325" s="30" t="b">
        <v>0</v>
      </c>
      <c r="AA325" s="29" t="s">
        <v>18826</v>
      </c>
      <c r="AB325" s="29" t="s">
        <v>18827</v>
      </c>
      <c r="AC325" s="29" t="s">
        <v>18828</v>
      </c>
      <c r="AD325" s="29" t="s">
        <v>3542</v>
      </c>
      <c r="AE325" s="29" t="s">
        <v>18829</v>
      </c>
      <c r="AF325" s="28"/>
      <c r="AG325" s="29" t="s">
        <v>18830</v>
      </c>
      <c r="AH325" s="29" t="s">
        <v>18831</v>
      </c>
      <c r="AI325" s="29" t="s">
        <v>18832</v>
      </c>
      <c r="AJ325" s="29" t="s">
        <v>18833</v>
      </c>
      <c r="AK325" s="31" t="s">
        <v>18834</v>
      </c>
      <c r="AL325" s="32">
        <v>9.0</v>
      </c>
      <c r="AM325" s="29" t="s">
        <v>18835</v>
      </c>
      <c r="AN325" s="32">
        <v>9.5</v>
      </c>
      <c r="AO325" s="29" t="s">
        <v>18836</v>
      </c>
      <c r="AP325" s="51">
        <v>5.0</v>
      </c>
      <c r="AQ325" s="29" t="s">
        <v>18837</v>
      </c>
      <c r="AR325" s="51">
        <v>5.0</v>
      </c>
      <c r="AS325" s="29" t="s">
        <v>18838</v>
      </c>
      <c r="AT325" s="51">
        <v>9.5</v>
      </c>
      <c r="AU325" s="29" t="s">
        <v>18839</v>
      </c>
      <c r="AV325" s="34">
        <f t="shared" si="1"/>
        <v>8.5</v>
      </c>
      <c r="AW325" s="43" t="s">
        <v>18840</v>
      </c>
      <c r="AX325" s="29" t="s">
        <v>18841</v>
      </c>
      <c r="AY325" s="29" t="s">
        <v>18842</v>
      </c>
      <c r="AZ325" s="29" t="s">
        <v>18843</v>
      </c>
      <c r="BA325" s="29" t="s">
        <v>18844</v>
      </c>
      <c r="BB325" s="29" t="s">
        <v>18845</v>
      </c>
      <c r="BC325" s="29" t="s">
        <v>18846</v>
      </c>
      <c r="BD325" s="29" t="s">
        <v>18847</v>
      </c>
      <c r="BE325" s="29" t="s">
        <v>18848</v>
      </c>
      <c r="BF325" s="29" t="s">
        <v>18849</v>
      </c>
      <c r="BG325" s="29" t="s">
        <v>18850</v>
      </c>
      <c r="BH325" s="29" t="s">
        <v>18851</v>
      </c>
      <c r="BI325" s="29" t="s">
        <v>18852</v>
      </c>
      <c r="BJ325" s="29" t="s">
        <v>18853</v>
      </c>
      <c r="BK325" s="29" t="s">
        <v>18854</v>
      </c>
      <c r="BL325" s="29" t="s">
        <v>18855</v>
      </c>
      <c r="BM325" s="29" t="s">
        <v>18856</v>
      </c>
      <c r="BN325" s="29" t="s">
        <v>18857</v>
      </c>
      <c r="BO325" s="29" t="s">
        <v>18858</v>
      </c>
      <c r="BP325" s="29" t="s">
        <v>18859</v>
      </c>
      <c r="BQ325" s="29" t="s">
        <v>18860</v>
      </c>
      <c r="BR325" s="29" t="s">
        <v>18861</v>
      </c>
      <c r="BS325" s="29" t="s">
        <v>18862</v>
      </c>
      <c r="BT325" s="29" t="s">
        <v>18863</v>
      </c>
      <c r="BU325" s="29" t="s">
        <v>18864</v>
      </c>
      <c r="BV325" s="29" t="s">
        <v>18865</v>
      </c>
      <c r="BW325" s="29" t="s">
        <v>18866</v>
      </c>
      <c r="BX325" s="94" t="s">
        <v>144</v>
      </c>
      <c r="BY325" s="95" t="s">
        <v>18867</v>
      </c>
      <c r="BZ325" s="29" t="str">
        <f>IFERROR(__xludf.DUMMYFUNCTION("TEXTJOIN("", "", TRUE,
  IF(AND(AL325&gt;=9, AN325&gt;=8, AP325&gt;=7, AT325&gt;=8), ""Gold Standard"", """"),
  IF(OR(
      AV325&gt;=7.5,
      AND(AL325&gt;=7, AN325&gt;=7, AP325&gt;=6, AT325&gt;=8)
    ), ""BIFL Approved"", """"),
  IF(AN325&gt;=8.5, ""Repair Friendly"", """"),
 "&amp;" IF(OR(AP325=10, REGEXMATCH(AU325, ""Lifetime Guarantee"")), ""Lifetime Warranty"", """"),
  IF(AT325&gt;=8.5, ""Crowd Favorite"", """"),
  IF(AR325&gt;=8, ""Eco Hero"", """"),
  IF(AND(AV325&gt;=10, AL325&gt;=8, AT325&gt;=8), ""Legacy Product"", """")
)"),"BIFL Approved, Repair Friendly, Crowd Favorite")</f>
        <v>BIFL Approved, Repair Friendly, Crowd Favorite</v>
      </c>
      <c r="CA325" s="29" t="s">
        <v>209</v>
      </c>
      <c r="CB325" s="29" t="s">
        <v>1631</v>
      </c>
      <c r="CC325" s="44" t="s">
        <v>18868</v>
      </c>
      <c r="CD325" s="29" t="s">
        <v>18869</v>
      </c>
      <c r="CE325" s="30">
        <v>13.0</v>
      </c>
      <c r="CF325" s="29" t="s">
        <v>18870</v>
      </c>
      <c r="CG325" s="31" t="s">
        <v>18871</v>
      </c>
      <c r="CH325" s="28"/>
      <c r="CI325" s="28"/>
      <c r="CJ325" s="28"/>
      <c r="CK325" s="28"/>
    </row>
    <row r="326" ht="27.0" customHeight="1">
      <c r="A326" s="90" t="s">
        <v>18872</v>
      </c>
      <c r="B326" s="91" t="s">
        <v>18873</v>
      </c>
      <c r="C326" s="92" t="s">
        <v>18874</v>
      </c>
      <c r="D326" s="74" t="s">
        <v>18875</v>
      </c>
      <c r="E326" s="21" t="s">
        <v>18876</v>
      </c>
      <c r="F326" s="22" t="s">
        <v>90</v>
      </c>
      <c r="G326" s="22" t="s">
        <v>10474</v>
      </c>
      <c r="H326" s="22" t="s">
        <v>92</v>
      </c>
      <c r="I326" s="28"/>
      <c r="J326" s="23"/>
      <c r="K326" s="20" t="s">
        <v>18877</v>
      </c>
      <c r="L326" s="25" t="s">
        <v>18878</v>
      </c>
      <c r="M326" s="25" t="s">
        <v>18879</v>
      </c>
      <c r="N326" s="25" t="s">
        <v>18880</v>
      </c>
      <c r="O326" s="28"/>
      <c r="P326" s="25" t="s">
        <v>18881</v>
      </c>
      <c r="Q326" s="25" t="s">
        <v>18882</v>
      </c>
      <c r="R326" s="25" t="s">
        <v>18883</v>
      </c>
      <c r="S326" s="29" t="s">
        <v>18884</v>
      </c>
      <c r="T326" s="41">
        <v>18.04</v>
      </c>
      <c r="U326" s="42">
        <v>18.99</v>
      </c>
      <c r="V326" s="29">
        <v>4.7</v>
      </c>
      <c r="W326" s="30">
        <v>32458.0</v>
      </c>
      <c r="X326" s="29" t="s">
        <v>4953</v>
      </c>
      <c r="Y326" s="29" t="s">
        <v>165</v>
      </c>
      <c r="Z326" s="30" t="b">
        <v>1</v>
      </c>
      <c r="AA326" s="29" t="s">
        <v>18885</v>
      </c>
      <c r="AB326" s="29" t="s">
        <v>18886</v>
      </c>
      <c r="AC326" s="28"/>
      <c r="AD326" s="29" t="s">
        <v>18887</v>
      </c>
      <c r="AE326" s="29" t="s">
        <v>18888</v>
      </c>
      <c r="AF326" s="28"/>
      <c r="AG326" s="29" t="s">
        <v>18889</v>
      </c>
      <c r="AH326" s="29" t="s">
        <v>18890</v>
      </c>
      <c r="AI326" s="29" t="s">
        <v>18891</v>
      </c>
      <c r="AJ326" s="29" t="s">
        <v>18892</v>
      </c>
      <c r="AK326" s="31" t="s">
        <v>18893</v>
      </c>
      <c r="AL326" s="32">
        <v>7.5</v>
      </c>
      <c r="AM326" s="29" t="s">
        <v>18894</v>
      </c>
      <c r="AN326" s="32">
        <v>8.0</v>
      </c>
      <c r="AO326" s="29" t="s">
        <v>18895</v>
      </c>
      <c r="AP326" s="51">
        <v>4.5</v>
      </c>
      <c r="AQ326" s="29" t="s">
        <v>18896</v>
      </c>
      <c r="AR326" s="51">
        <v>8.0</v>
      </c>
      <c r="AS326" s="29" t="s">
        <v>18897</v>
      </c>
      <c r="AT326" s="51">
        <v>8.5</v>
      </c>
      <c r="AU326" s="29" t="s">
        <v>18898</v>
      </c>
      <c r="AV326" s="34">
        <f t="shared" si="1"/>
        <v>7.5</v>
      </c>
      <c r="AW326" s="43" t="s">
        <v>18899</v>
      </c>
      <c r="AX326" s="29" t="s">
        <v>18900</v>
      </c>
      <c r="AY326" s="29" t="s">
        <v>18901</v>
      </c>
      <c r="AZ326" s="29" t="s">
        <v>18902</v>
      </c>
      <c r="BA326" s="29" t="s">
        <v>18903</v>
      </c>
      <c r="BB326" s="29" t="s">
        <v>18904</v>
      </c>
      <c r="BC326" s="29" t="s">
        <v>18905</v>
      </c>
      <c r="BD326" s="29" t="s">
        <v>18906</v>
      </c>
      <c r="BE326" s="29" t="s">
        <v>18907</v>
      </c>
      <c r="BF326" s="29" t="s">
        <v>18908</v>
      </c>
      <c r="BG326" s="29" t="s">
        <v>18909</v>
      </c>
      <c r="BH326" s="29" t="s">
        <v>18910</v>
      </c>
      <c r="BI326" s="29" t="s">
        <v>18911</v>
      </c>
      <c r="BJ326" s="29" t="s">
        <v>18912</v>
      </c>
      <c r="BK326" s="29" t="s">
        <v>18913</v>
      </c>
      <c r="BL326" s="29" t="s">
        <v>18914</v>
      </c>
      <c r="BM326" s="29" t="s">
        <v>18915</v>
      </c>
      <c r="BN326" s="29" t="s">
        <v>18916</v>
      </c>
      <c r="BO326" s="29" t="s">
        <v>18917</v>
      </c>
      <c r="BP326" s="29" t="s">
        <v>18918</v>
      </c>
      <c r="BQ326" s="29" t="s">
        <v>18919</v>
      </c>
      <c r="BR326" s="29" t="s">
        <v>431</v>
      </c>
      <c r="BS326" s="29" t="s">
        <v>18920</v>
      </c>
      <c r="BT326" s="29" t="s">
        <v>18921</v>
      </c>
      <c r="BU326" s="29" t="s">
        <v>18922</v>
      </c>
      <c r="BV326" s="29" t="s">
        <v>18923</v>
      </c>
      <c r="BW326" s="29" t="s">
        <v>18924</v>
      </c>
      <c r="BX326" s="94" t="s">
        <v>11942</v>
      </c>
      <c r="BY326" s="95" t="s">
        <v>18925</v>
      </c>
      <c r="BZ326" s="29" t="str">
        <f>IFERROR(__xludf.DUMMYFUNCTION("TEXTJOIN("", "", TRUE,
  IF(AND(AL326&gt;=9, AN326&gt;=8, AP326&gt;=7, AT326&gt;=8), ""Gold Standard"", """"),
  IF(OR(
      AV326&gt;=7.5,
      AND(AL326&gt;=7, AN326&gt;=7, AP326&gt;=6, AT326&gt;=8)
    ), ""BIFL Approved"", """"),
  IF(AN326&gt;=8.5, ""Repair Friendly"", """"),
 "&amp;" IF(OR(AP326=10, REGEXMATCH(AU326, ""Lifetime Guarantee"")), ""Lifetime Warranty"", """"),
  IF(AT326&gt;=8.5, ""Crowd Favorite"", """"),
  IF(AR326&gt;=8, ""Eco Hero"", """"),
  IF(AND(AV326&gt;=10, AL326&gt;=8, AT326&gt;=8), ""Legacy Product"", """")
)"),"BIFL Approved, Crowd Favorite, Eco Hero")</f>
        <v>BIFL Approved, Crowd Favorite, Eco Hero</v>
      </c>
      <c r="CA326" s="29" t="s">
        <v>209</v>
      </c>
      <c r="CB326" s="29" t="s">
        <v>9602</v>
      </c>
      <c r="CC326" s="44" t="s">
        <v>18926</v>
      </c>
      <c r="CD326" s="29" t="s">
        <v>18927</v>
      </c>
      <c r="CE326" s="30">
        <v>32458.0</v>
      </c>
      <c r="CF326" s="29" t="s">
        <v>18928</v>
      </c>
      <c r="CG326" s="31" t="s">
        <v>18929</v>
      </c>
      <c r="CH326" s="28"/>
      <c r="CI326" s="28"/>
      <c r="CJ326" s="28"/>
      <c r="CK326" s="28"/>
    </row>
    <row r="327" ht="27.0" customHeight="1">
      <c r="A327" s="90" t="s">
        <v>18872</v>
      </c>
      <c r="B327" s="91" t="s">
        <v>18930</v>
      </c>
      <c r="C327" s="92" t="s">
        <v>18931</v>
      </c>
      <c r="D327" s="74" t="s">
        <v>18932</v>
      </c>
      <c r="E327" s="21" t="s">
        <v>18933</v>
      </c>
      <c r="F327" s="22" t="s">
        <v>90</v>
      </c>
      <c r="G327" s="22" t="s">
        <v>10474</v>
      </c>
      <c r="H327" s="22" t="s">
        <v>92</v>
      </c>
      <c r="I327" s="28"/>
      <c r="J327" s="23"/>
      <c r="K327" s="20" t="s">
        <v>18934</v>
      </c>
      <c r="L327" s="25" t="s">
        <v>18935</v>
      </c>
      <c r="M327" s="28"/>
      <c r="N327" s="25" t="s">
        <v>18936</v>
      </c>
      <c r="O327" s="28"/>
      <c r="P327" s="25" t="s">
        <v>18937</v>
      </c>
      <c r="Q327" s="25" t="s">
        <v>18938</v>
      </c>
      <c r="R327" s="25" t="s">
        <v>18939</v>
      </c>
      <c r="S327" s="29" t="s">
        <v>18940</v>
      </c>
      <c r="T327" s="41">
        <v>24.99</v>
      </c>
      <c r="U327" s="42">
        <v>24.99</v>
      </c>
      <c r="V327" s="29">
        <v>4.4</v>
      </c>
      <c r="W327" s="30">
        <v>16039.0</v>
      </c>
      <c r="X327" s="29" t="s">
        <v>164</v>
      </c>
      <c r="Y327" s="29" t="s">
        <v>165</v>
      </c>
      <c r="Z327" s="30" t="b">
        <v>1</v>
      </c>
      <c r="AA327" s="29" t="s">
        <v>18885</v>
      </c>
      <c r="AB327" s="29" t="s">
        <v>18941</v>
      </c>
      <c r="AC327" s="28"/>
      <c r="AD327" s="29" t="s">
        <v>18887</v>
      </c>
      <c r="AE327" s="29" t="s">
        <v>18942</v>
      </c>
      <c r="AF327" s="28"/>
      <c r="AG327" s="29" t="s">
        <v>18943</v>
      </c>
      <c r="AH327" s="29" t="s">
        <v>18944</v>
      </c>
      <c r="AI327" s="29" t="s">
        <v>18945</v>
      </c>
      <c r="AJ327" s="29" t="s">
        <v>18946</v>
      </c>
      <c r="AK327" s="31" t="s">
        <v>18947</v>
      </c>
      <c r="AL327" s="32">
        <v>5.5</v>
      </c>
      <c r="AM327" s="29" t="s">
        <v>18948</v>
      </c>
      <c r="AN327" s="32">
        <v>7.0</v>
      </c>
      <c r="AO327" s="29" t="s">
        <v>18949</v>
      </c>
      <c r="AP327" s="51">
        <v>5.0</v>
      </c>
      <c r="AQ327" s="29" t="s">
        <v>18950</v>
      </c>
      <c r="AR327" s="51">
        <v>6.5</v>
      </c>
      <c r="AS327" s="29" t="s">
        <v>18951</v>
      </c>
      <c r="AT327" s="51">
        <v>7.0</v>
      </c>
      <c r="AU327" s="29" t="s">
        <v>18952</v>
      </c>
      <c r="AV327" s="34">
        <f t="shared" si="1"/>
        <v>6</v>
      </c>
      <c r="AW327" s="43" t="s">
        <v>18953</v>
      </c>
      <c r="AX327" s="29" t="s">
        <v>18954</v>
      </c>
      <c r="AY327" s="29" t="s">
        <v>18955</v>
      </c>
      <c r="AZ327" s="29" t="s">
        <v>18956</v>
      </c>
      <c r="BA327" s="29" t="s">
        <v>18957</v>
      </c>
      <c r="BB327" s="29" t="s">
        <v>18958</v>
      </c>
      <c r="BC327" s="29" t="s">
        <v>18959</v>
      </c>
      <c r="BD327" s="29" t="s">
        <v>18960</v>
      </c>
      <c r="BE327" s="29" t="s">
        <v>18961</v>
      </c>
      <c r="BF327" s="29" t="s">
        <v>18962</v>
      </c>
      <c r="BG327" s="29" t="s">
        <v>18963</v>
      </c>
      <c r="BH327" s="29" t="s">
        <v>18964</v>
      </c>
      <c r="BI327" s="29" t="s">
        <v>18965</v>
      </c>
      <c r="BJ327" s="29" t="s">
        <v>18966</v>
      </c>
      <c r="BK327" s="29" t="s">
        <v>18967</v>
      </c>
      <c r="BL327" s="29" t="s">
        <v>18968</v>
      </c>
      <c r="BM327" s="29" t="s">
        <v>18969</v>
      </c>
      <c r="BN327" s="29" t="s">
        <v>18970</v>
      </c>
      <c r="BO327" s="29" t="s">
        <v>18971</v>
      </c>
      <c r="BP327" s="29" t="s">
        <v>18972</v>
      </c>
      <c r="BQ327" s="29" t="s">
        <v>18973</v>
      </c>
      <c r="BR327" s="29" t="s">
        <v>18974</v>
      </c>
      <c r="BS327" s="29" t="s">
        <v>18975</v>
      </c>
      <c r="BT327" s="29" t="s">
        <v>18976</v>
      </c>
      <c r="BU327" s="29" t="s">
        <v>18977</v>
      </c>
      <c r="BV327" s="29" t="s">
        <v>18978</v>
      </c>
      <c r="BW327" s="29" t="s">
        <v>18979</v>
      </c>
      <c r="BX327" s="94" t="s">
        <v>207</v>
      </c>
      <c r="BY327" s="95" t="s">
        <v>1269</v>
      </c>
      <c r="BZ327" s="29" t="str">
        <f>IFERROR(__xludf.DUMMYFUNCTION("TEXTJOIN("", "", TRUE,
  IF(AND(AL327&gt;=9, AN327&gt;=8, AP327&gt;=7, AT327&gt;=8), ""Gold Standard"", """"),
  IF(OR(
      AV327&gt;=7.5,
      AND(AL327&gt;=7, AN327&gt;=7, AP327&gt;=6, AT327&gt;=8)
    ), ""BIFL Approved"", """"),
  IF(AN327&gt;=8.5, ""Repair Friendly"", """"),
 "&amp;" IF(OR(AP327=10, REGEXMATCH(AU327, ""Lifetime Guarantee"")), ""Lifetime Warranty"", """"),
  IF(AT327&gt;=8.5, ""Crowd Favorite"", """"),
  IF(AR327&gt;=8, ""Eco Hero"", """"),
  IF(AND(AV327&gt;=10, AL327&gt;=8, AT327&gt;=8), ""Legacy Product"", """")
)"),"")</f>
        <v/>
      </c>
      <c r="CA327" s="29" t="s">
        <v>209</v>
      </c>
      <c r="CB327" s="29" t="s">
        <v>9602</v>
      </c>
      <c r="CC327" s="44" t="s">
        <v>18980</v>
      </c>
      <c r="CD327" s="29" t="s">
        <v>18981</v>
      </c>
      <c r="CE327" s="30">
        <v>16039.0</v>
      </c>
      <c r="CF327" s="29" t="s">
        <v>18982</v>
      </c>
      <c r="CG327" s="31" t="s">
        <v>18983</v>
      </c>
      <c r="CH327" s="28"/>
      <c r="CI327" s="28"/>
      <c r="CJ327" s="28"/>
      <c r="CK327" s="28"/>
    </row>
    <row r="328" ht="28.5" customHeight="1">
      <c r="A328" s="90" t="s">
        <v>18984</v>
      </c>
      <c r="B328" s="91" t="s">
        <v>18985</v>
      </c>
      <c r="C328" s="92" t="s">
        <v>18986</v>
      </c>
      <c r="D328" s="74" t="s">
        <v>18987</v>
      </c>
      <c r="E328" s="21" t="s">
        <v>18988</v>
      </c>
      <c r="F328" s="22" t="s">
        <v>90</v>
      </c>
      <c r="G328" s="22" t="s">
        <v>10474</v>
      </c>
      <c r="H328" s="22" t="s">
        <v>92</v>
      </c>
      <c r="I328" s="28"/>
      <c r="J328" s="23"/>
      <c r="K328" s="20" t="s">
        <v>18989</v>
      </c>
      <c r="L328" s="25" t="s">
        <v>18990</v>
      </c>
      <c r="M328" s="25" t="s">
        <v>18991</v>
      </c>
      <c r="N328" s="25" t="s">
        <v>18992</v>
      </c>
      <c r="O328" s="28"/>
      <c r="P328" s="25" t="s">
        <v>18993</v>
      </c>
      <c r="Q328" s="25" t="s">
        <v>18994</v>
      </c>
      <c r="R328" s="25" t="s">
        <v>18995</v>
      </c>
      <c r="S328" s="29" t="s">
        <v>18996</v>
      </c>
      <c r="T328" s="41">
        <v>109.99</v>
      </c>
      <c r="U328" s="42">
        <v>42.99</v>
      </c>
      <c r="V328" s="29">
        <v>4.1</v>
      </c>
      <c r="W328" s="30">
        <v>2238.0</v>
      </c>
      <c r="X328" s="28"/>
      <c r="Y328" s="29" t="s">
        <v>7988</v>
      </c>
      <c r="Z328" s="30" t="b">
        <v>0</v>
      </c>
      <c r="AA328" s="29" t="s">
        <v>18997</v>
      </c>
      <c r="AB328" s="29" t="s">
        <v>18998</v>
      </c>
      <c r="AC328" s="28"/>
      <c r="AD328" s="29" t="s">
        <v>18887</v>
      </c>
      <c r="AE328" s="29" t="s">
        <v>18999</v>
      </c>
      <c r="AF328" s="28"/>
      <c r="AG328" s="29" t="s">
        <v>19000</v>
      </c>
      <c r="AH328" s="29" t="s">
        <v>19001</v>
      </c>
      <c r="AI328" s="29" t="s">
        <v>19002</v>
      </c>
      <c r="AJ328" s="29" t="s">
        <v>19003</v>
      </c>
      <c r="AK328" s="31" t="s">
        <v>19004</v>
      </c>
      <c r="AL328" s="32">
        <v>6.5</v>
      </c>
      <c r="AM328" s="29" t="s">
        <v>19005</v>
      </c>
      <c r="AN328" s="32">
        <v>3.0</v>
      </c>
      <c r="AO328" s="29" t="s">
        <v>19006</v>
      </c>
      <c r="AP328" s="51">
        <v>5.0</v>
      </c>
      <c r="AQ328" s="29" t="s">
        <v>19007</v>
      </c>
      <c r="AR328" s="51">
        <v>5.0</v>
      </c>
      <c r="AS328" s="29" t="s">
        <v>19008</v>
      </c>
      <c r="AT328" s="51">
        <v>7.0</v>
      </c>
      <c r="AU328" s="29" t="s">
        <v>19009</v>
      </c>
      <c r="AV328" s="34">
        <f t="shared" si="1"/>
        <v>5.5</v>
      </c>
      <c r="AW328" s="43" t="s">
        <v>19010</v>
      </c>
      <c r="AX328" s="29" t="s">
        <v>19011</v>
      </c>
      <c r="AY328" s="29" t="s">
        <v>19012</v>
      </c>
      <c r="AZ328" s="29" t="s">
        <v>19013</v>
      </c>
      <c r="BA328" s="29" t="s">
        <v>19014</v>
      </c>
      <c r="BB328" s="29" t="s">
        <v>19015</v>
      </c>
      <c r="BC328" s="29" t="s">
        <v>19016</v>
      </c>
      <c r="BD328" s="29" t="s">
        <v>19017</v>
      </c>
      <c r="BE328" s="29" t="s">
        <v>19018</v>
      </c>
      <c r="BF328" s="29" t="s">
        <v>19019</v>
      </c>
      <c r="BG328" s="29" t="s">
        <v>19020</v>
      </c>
      <c r="BH328" s="29" t="s">
        <v>19021</v>
      </c>
      <c r="BI328" s="29" t="s">
        <v>19022</v>
      </c>
      <c r="BJ328" s="29" t="s">
        <v>19023</v>
      </c>
      <c r="BK328" s="29" t="s">
        <v>19024</v>
      </c>
      <c r="BL328" s="29" t="s">
        <v>19025</v>
      </c>
      <c r="BM328" s="29" t="s">
        <v>19026</v>
      </c>
      <c r="BN328" s="29" t="s">
        <v>19027</v>
      </c>
      <c r="BO328" s="29" t="s">
        <v>19028</v>
      </c>
      <c r="BP328" s="29" t="s">
        <v>19029</v>
      </c>
      <c r="BQ328" s="29" t="s">
        <v>19030</v>
      </c>
      <c r="BR328" s="29" t="s">
        <v>19031</v>
      </c>
      <c r="BS328" s="29" t="s">
        <v>19032</v>
      </c>
      <c r="BT328" s="29" t="s">
        <v>19033</v>
      </c>
      <c r="BU328" s="29" t="s">
        <v>19034</v>
      </c>
      <c r="BV328" s="29" t="s">
        <v>19035</v>
      </c>
      <c r="BW328" s="29" t="s">
        <v>19036</v>
      </c>
      <c r="BX328" s="94" t="s">
        <v>18984</v>
      </c>
      <c r="BY328" s="95" t="s">
        <v>19037</v>
      </c>
      <c r="BZ328" s="29" t="str">
        <f>IFERROR(__xludf.DUMMYFUNCTION("TEXTJOIN("", "", TRUE,
  IF(AND(AL328&gt;=9, AN328&gt;=8, AP328&gt;=7, AT328&gt;=8), ""Gold Standard"", """"),
  IF(OR(
      AV328&gt;=7.5,
      AND(AL328&gt;=7, AN328&gt;=7, AP328&gt;=6, AT328&gt;=8)
    ), ""BIFL Approved"", """"),
  IF(AN328&gt;=8.5, ""Repair Friendly"", """"),
 "&amp;" IF(OR(AP328=10, REGEXMATCH(AU328, ""Lifetime Guarantee"")), ""Lifetime Warranty"", """"),
  IF(AT328&gt;=8.5, ""Crowd Favorite"", """"),
  IF(AR328&gt;=8, ""Eco Hero"", """"),
  IF(AND(AV328&gt;=10, AL328&gt;=8, AT328&gt;=8), ""Legacy Product"", """")
)"),"")</f>
        <v/>
      </c>
      <c r="CA328" s="29" t="s">
        <v>209</v>
      </c>
      <c r="CB328" s="29" t="s">
        <v>2353</v>
      </c>
      <c r="CC328" s="44" t="s">
        <v>19038</v>
      </c>
      <c r="CD328" s="29" t="s">
        <v>19039</v>
      </c>
      <c r="CE328" s="30">
        <v>2238.0</v>
      </c>
      <c r="CF328" s="29" t="s">
        <v>19040</v>
      </c>
      <c r="CG328" s="31" t="s">
        <v>19041</v>
      </c>
      <c r="CH328" s="28"/>
      <c r="CI328" s="28"/>
      <c r="CJ328" s="28"/>
      <c r="CK328" s="28"/>
    </row>
    <row r="329" ht="9.0" customHeight="1">
      <c r="A329" s="101"/>
      <c r="B329" s="102"/>
      <c r="C329" s="103"/>
      <c r="D329" s="104"/>
      <c r="E329" s="105"/>
      <c r="F329" s="106"/>
      <c r="G329" s="106"/>
      <c r="H329" s="106"/>
      <c r="I329" s="107"/>
      <c r="J329" s="108"/>
      <c r="K329" s="109"/>
      <c r="L329" s="107"/>
      <c r="M329" s="107"/>
      <c r="N329" s="107"/>
      <c r="O329" s="110"/>
      <c r="P329" s="107"/>
      <c r="Q329" s="107"/>
      <c r="R329" s="107"/>
      <c r="S329" s="107"/>
      <c r="T329" s="111"/>
      <c r="U329" s="107"/>
      <c r="V329" s="107"/>
      <c r="W329" s="112"/>
      <c r="X329" s="107"/>
      <c r="Y329" s="107"/>
      <c r="Z329" s="112"/>
      <c r="AA329" s="107"/>
      <c r="AB329" s="107"/>
      <c r="AC329" s="107"/>
      <c r="AD329" s="107"/>
      <c r="AE329" s="107"/>
      <c r="AF329" s="107"/>
      <c r="AG329" s="107"/>
      <c r="AH329" s="107"/>
      <c r="AI329" s="107"/>
      <c r="AJ329" s="107"/>
      <c r="AK329" s="113"/>
      <c r="AL329" s="114"/>
      <c r="AM329" s="107"/>
      <c r="AN329" s="114"/>
      <c r="AO329" s="107"/>
      <c r="AP329" s="115"/>
      <c r="AQ329" s="107"/>
      <c r="AR329" s="115"/>
      <c r="AS329" s="107"/>
      <c r="AT329" s="115"/>
      <c r="AU329" s="107"/>
      <c r="AV329" s="116"/>
      <c r="AW329" s="117"/>
      <c r="AX329" s="107"/>
      <c r="AY329" s="107"/>
      <c r="AZ329" s="107"/>
      <c r="BA329" s="107"/>
      <c r="BB329" s="107"/>
      <c r="BC329" s="107"/>
      <c r="BD329" s="107"/>
      <c r="BE329" s="107"/>
      <c r="BF329" s="107"/>
      <c r="BG329" s="107"/>
      <c r="BH329" s="107"/>
      <c r="BI329" s="107"/>
      <c r="BJ329" s="107"/>
      <c r="BK329" s="107"/>
      <c r="BL329" s="107"/>
      <c r="BM329" s="107"/>
      <c r="BN329" s="107"/>
      <c r="BO329" s="107"/>
      <c r="BP329" s="107"/>
      <c r="BQ329" s="107"/>
      <c r="BR329" s="107"/>
      <c r="BS329" s="107"/>
      <c r="BT329" s="107"/>
      <c r="BU329" s="107"/>
      <c r="BV329" s="107"/>
      <c r="BW329" s="107"/>
      <c r="BX329" s="118"/>
      <c r="BY329" s="119"/>
      <c r="BZ329" s="120"/>
      <c r="CA329" s="107"/>
      <c r="CB329" s="107"/>
      <c r="CC329" s="121"/>
      <c r="CD329" s="107"/>
      <c r="CE329" s="112"/>
      <c r="CF329" s="107"/>
      <c r="CG329" s="113"/>
      <c r="CH329" s="107"/>
      <c r="CI329" s="107"/>
      <c r="CJ329" s="107"/>
      <c r="CK329" s="107"/>
    </row>
    <row r="330" ht="27.0" customHeight="1">
      <c r="A330" s="122" t="s">
        <v>19042</v>
      </c>
      <c r="B330" s="123" t="s">
        <v>19043</v>
      </c>
      <c r="C330" s="124" t="s">
        <v>19044</v>
      </c>
      <c r="D330" s="125" t="s">
        <v>19045</v>
      </c>
      <c r="E330" s="126"/>
      <c r="F330" s="127" t="s">
        <v>19046</v>
      </c>
      <c r="G330" s="127" t="s">
        <v>10474</v>
      </c>
      <c r="H330" s="127" t="s">
        <v>92</v>
      </c>
      <c r="I330" s="128"/>
      <c r="J330" s="129"/>
      <c r="K330" s="130"/>
      <c r="L330" s="128"/>
      <c r="M330" s="128"/>
      <c r="N330" s="128"/>
      <c r="O330" s="128"/>
      <c r="P330" s="128"/>
      <c r="Q330" s="128"/>
      <c r="R330" s="128"/>
      <c r="S330" s="128"/>
      <c r="T330" s="131"/>
      <c r="U330" s="128"/>
      <c r="V330" s="128"/>
      <c r="W330" s="132">
        <v>0.0</v>
      </c>
      <c r="X330" s="128"/>
      <c r="Y330" s="128"/>
      <c r="Z330" s="132" t="b">
        <v>0</v>
      </c>
      <c r="AA330" s="128"/>
      <c r="AB330" s="128"/>
      <c r="AC330" s="128"/>
      <c r="AD330" s="128"/>
      <c r="AE330" s="128"/>
      <c r="AF330" s="128"/>
      <c r="AG330" s="128"/>
      <c r="AH330" s="128"/>
      <c r="AI330" s="128"/>
      <c r="AJ330" s="128"/>
      <c r="AK330" s="133"/>
      <c r="AL330" s="134"/>
      <c r="AM330" s="128"/>
      <c r="AN330" s="134"/>
      <c r="AO330" s="128"/>
      <c r="AP330" s="135"/>
      <c r="AQ330" s="128"/>
      <c r="AR330" s="135"/>
      <c r="AS330" s="128"/>
      <c r="AT330" s="135"/>
      <c r="AU330" s="128"/>
      <c r="AV330" s="136">
        <f t="shared" ref="AV330:AV333" si="13">ROUND(((AL330*0.3) + (AN330*0.2) + (AT330*0.3) + (AP330*0.2)) * 2, 0) / 2</f>
        <v>0</v>
      </c>
      <c r="AW330" s="137"/>
      <c r="AX330" s="128"/>
      <c r="AY330" s="128"/>
      <c r="AZ330" s="128"/>
      <c r="BA330" s="128"/>
      <c r="BB330" s="128"/>
      <c r="BC330" s="128"/>
      <c r="BD330" s="128"/>
      <c r="BE330" s="128"/>
      <c r="BF330" s="128"/>
      <c r="BG330" s="128"/>
      <c r="BH330" s="128"/>
      <c r="BI330" s="128"/>
      <c r="BJ330" s="128"/>
      <c r="BK330" s="128"/>
      <c r="BL330" s="128"/>
      <c r="BM330" s="128"/>
      <c r="BN330" s="128"/>
      <c r="BO330" s="128"/>
      <c r="BP330" s="128"/>
      <c r="BQ330" s="128"/>
      <c r="BR330" s="128"/>
      <c r="BS330" s="128"/>
      <c r="BT330" s="128"/>
      <c r="BU330" s="128"/>
      <c r="BV330" s="128"/>
      <c r="BW330" s="128"/>
      <c r="BX330" s="138"/>
      <c r="BY330" s="139"/>
      <c r="BZ330" s="140" t="str">
        <f>IFERROR(__xludf.DUMMYFUNCTION("TEXTJOIN("", "", TRUE,
  IF(AND(AL330&gt;=9, AN330&gt;=8, AP330&gt;=7, AT330&gt;=8), ""Gold Standard"", """"),
  IF(OR(
      AV330&gt;=7.5,
      AND(AL330&gt;=7, AN330&gt;=7, AP330&gt;=6, AT330&gt;=8)
    ), ""BIFL Approved"", """"),
  IF(AN330&gt;=8.5, ""Repair Friendly"", """"),
 "&amp;" IF(OR(AP330=10, REGEXMATCH(AU330, ""Lifetime Guarantee"")), ""Lifetime Warranty"", """"),
  IF(AT330&gt;=8.5, ""Crowd Favorite"", """"),
  IF(AR330&gt;=8, ""Eco Hero"", """"),
  IF(AND(AV330&gt;=10, AL330&gt;=8, AT330&gt;=8), ""Legacy Product"", """")
)"),"")</f>
        <v/>
      </c>
      <c r="CA330" s="128"/>
      <c r="CB330" s="128"/>
      <c r="CC330" s="141"/>
      <c r="CD330" s="128"/>
      <c r="CE330" s="132">
        <v>0.0</v>
      </c>
      <c r="CF330" s="128"/>
      <c r="CG330" s="133"/>
      <c r="CH330" s="128"/>
      <c r="CI330" s="128"/>
      <c r="CJ330" s="128"/>
      <c r="CK330" s="128"/>
    </row>
    <row r="331" ht="27.0" customHeight="1">
      <c r="A331" s="142" t="s">
        <v>19047</v>
      </c>
      <c r="B331" s="143" t="s">
        <v>19048</v>
      </c>
      <c r="C331" s="144" t="s">
        <v>19049</v>
      </c>
      <c r="D331" s="145" t="s">
        <v>19050</v>
      </c>
      <c r="E331" s="146"/>
      <c r="F331" s="147" t="s">
        <v>19046</v>
      </c>
      <c r="G331" s="147" t="s">
        <v>10474</v>
      </c>
      <c r="H331" s="147" t="s">
        <v>92</v>
      </c>
      <c r="I331" s="148"/>
      <c r="J331" s="149"/>
      <c r="K331" s="150"/>
      <c r="L331" s="148"/>
      <c r="M331" s="148"/>
      <c r="N331" s="148"/>
      <c r="O331" s="148"/>
      <c r="P331" s="148"/>
      <c r="Q331" s="148"/>
      <c r="R331" s="148"/>
      <c r="S331" s="148"/>
      <c r="T331" s="151"/>
      <c r="U331" s="148"/>
      <c r="V331" s="148"/>
      <c r="W331" s="152">
        <v>0.0</v>
      </c>
      <c r="X331" s="148"/>
      <c r="Y331" s="148"/>
      <c r="Z331" s="152" t="b">
        <v>0</v>
      </c>
      <c r="AA331" s="148"/>
      <c r="AB331" s="148"/>
      <c r="AC331" s="148"/>
      <c r="AD331" s="148"/>
      <c r="AE331" s="148"/>
      <c r="AF331" s="148"/>
      <c r="AG331" s="148"/>
      <c r="AH331" s="148"/>
      <c r="AI331" s="148"/>
      <c r="AJ331" s="148"/>
      <c r="AK331" s="153"/>
      <c r="AL331" s="154"/>
      <c r="AM331" s="148"/>
      <c r="AN331" s="154"/>
      <c r="AO331" s="148"/>
      <c r="AP331" s="155"/>
      <c r="AQ331" s="148"/>
      <c r="AR331" s="155"/>
      <c r="AS331" s="148"/>
      <c r="AT331" s="155"/>
      <c r="AU331" s="148"/>
      <c r="AV331" s="156">
        <f t="shared" si="13"/>
        <v>0</v>
      </c>
      <c r="AW331" s="157"/>
      <c r="AX331" s="148"/>
      <c r="AY331" s="148"/>
      <c r="AZ331" s="148"/>
      <c r="BA331" s="148"/>
      <c r="BB331" s="148"/>
      <c r="BC331" s="148"/>
      <c r="BD331" s="148"/>
      <c r="BE331" s="148"/>
      <c r="BF331" s="148"/>
      <c r="BG331" s="148"/>
      <c r="BH331" s="148"/>
      <c r="BI331" s="148"/>
      <c r="BJ331" s="148"/>
      <c r="BK331" s="148"/>
      <c r="BL331" s="148"/>
      <c r="BM331" s="148"/>
      <c r="BN331" s="148"/>
      <c r="BO331" s="148"/>
      <c r="BP331" s="148"/>
      <c r="BQ331" s="148"/>
      <c r="BR331" s="148"/>
      <c r="BS331" s="148"/>
      <c r="BT331" s="148"/>
      <c r="BU331" s="148"/>
      <c r="BV331" s="148"/>
      <c r="BW331" s="148"/>
      <c r="BX331" s="158"/>
      <c r="BY331" s="159"/>
      <c r="BZ331" s="160" t="str">
        <f>IFERROR(__xludf.DUMMYFUNCTION("TEXTJOIN("", "", TRUE,
  IF(AND(AL331&gt;=9, AN331&gt;=8, AP331&gt;=7, AT331&gt;=8), ""Gold Standard"", """"),
  IF(OR(
      AV331&gt;=7.5,
      AND(AL331&gt;=7, AN331&gt;=7, AP331&gt;=6, AT331&gt;=8)
    ), ""BIFL Approved"", """"),
  IF(AN331&gt;=8.5, ""Repair Friendly"", """"),
 "&amp;" IF(OR(AP331=10, REGEXMATCH(AU331, ""Lifetime Guarantee"")), ""Lifetime Warranty"", """"),
  IF(AT331&gt;=8.5, ""Crowd Favorite"", """"),
  IF(AR331&gt;=8, ""Eco Hero"", """"),
  IF(AND(AV331&gt;=10, AL331&gt;=8, AT331&gt;=8), ""Legacy Product"", """")
)"),"")</f>
        <v/>
      </c>
      <c r="CA331" s="148"/>
      <c r="CB331" s="148"/>
      <c r="CC331" s="161"/>
      <c r="CD331" s="148"/>
      <c r="CE331" s="152">
        <v>0.0</v>
      </c>
      <c r="CF331" s="148"/>
      <c r="CG331" s="153"/>
      <c r="CH331" s="148"/>
      <c r="CI331" s="148"/>
      <c r="CJ331" s="148"/>
      <c r="CK331" s="148"/>
    </row>
    <row r="332" ht="27.0" customHeight="1">
      <c r="A332" s="122" t="s">
        <v>19051</v>
      </c>
      <c r="B332" s="123" t="s">
        <v>19052</v>
      </c>
      <c r="C332" s="124" t="s">
        <v>19053</v>
      </c>
      <c r="D332" s="162"/>
      <c r="E332" s="163"/>
      <c r="F332" s="127" t="s">
        <v>19054</v>
      </c>
      <c r="G332" s="127" t="s">
        <v>10474</v>
      </c>
      <c r="H332" s="127" t="s">
        <v>92</v>
      </c>
      <c r="I332" s="128"/>
      <c r="J332" s="129"/>
      <c r="K332" s="164" t="s">
        <v>19055</v>
      </c>
      <c r="L332" s="165" t="s">
        <v>19056</v>
      </c>
      <c r="M332" s="166"/>
      <c r="N332" s="165" t="s">
        <v>19057</v>
      </c>
      <c r="O332" s="110"/>
      <c r="P332" s="165" t="s">
        <v>19058</v>
      </c>
      <c r="Q332" s="140"/>
      <c r="R332" s="140"/>
      <c r="S332" s="140"/>
      <c r="T332" s="167"/>
      <c r="U332" s="128"/>
      <c r="V332" s="140"/>
      <c r="W332" s="132">
        <v>0.0</v>
      </c>
      <c r="X332" s="140"/>
      <c r="Y332" s="140"/>
      <c r="Z332" s="132" t="b">
        <v>0</v>
      </c>
      <c r="AA332" s="140"/>
      <c r="AB332" s="140"/>
      <c r="AC332" s="128"/>
      <c r="AD332" s="128"/>
      <c r="AE332" s="128"/>
      <c r="AF332" s="128"/>
      <c r="AG332" s="140"/>
      <c r="AH332" s="140"/>
      <c r="AI332" s="140"/>
      <c r="AJ332" s="140"/>
      <c r="AK332" s="168"/>
      <c r="AL332" s="134"/>
      <c r="AM332" s="128"/>
      <c r="AN332" s="134"/>
      <c r="AO332" s="128"/>
      <c r="AP332" s="135"/>
      <c r="AQ332" s="128"/>
      <c r="AR332" s="135"/>
      <c r="AS332" s="128"/>
      <c r="AT332" s="135"/>
      <c r="AU332" s="128"/>
      <c r="AV332" s="136">
        <f t="shared" si="13"/>
        <v>0</v>
      </c>
      <c r="AW332" s="137"/>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38"/>
      <c r="BY332" s="139"/>
      <c r="BZ332" s="140" t="str">
        <f>IFERROR(__xludf.DUMMYFUNCTION("TEXTJOIN("", "", TRUE,
  IF(AND(AL332&gt;=9, AN332&gt;=8, AP332&gt;=7, AT332&gt;=8), ""Gold Standard"", """"),
  IF(OR(
      AV332&gt;=7.5,
      AND(AL332&gt;=7, AN332&gt;=7, AP332&gt;=6, AT332&gt;=8)
    ), ""BIFL Approved"", """"),
  IF(AN332&gt;=8.5, ""Repair Friendly"", """"),
 "&amp;" IF(OR(AP332=10, REGEXMATCH(AU332, ""Lifetime Guarantee"")), ""Lifetime Warranty"", """"),
  IF(AT332&gt;=8.5, ""Crowd Favorite"", """"),
  IF(AR332&gt;=8, ""Eco Hero"", """"),
  IF(AND(AV332&gt;=10, AL332&gt;=8, AT332&gt;=8), ""Legacy Product"", """")
)"),"")</f>
        <v/>
      </c>
      <c r="CA332" s="128"/>
      <c r="CB332" s="128"/>
      <c r="CC332" s="141"/>
      <c r="CD332" s="128"/>
      <c r="CE332" s="132">
        <v>0.0</v>
      </c>
      <c r="CF332" s="128"/>
      <c r="CG332" s="133"/>
      <c r="CH332" s="128"/>
      <c r="CI332" s="128"/>
      <c r="CJ332" s="128"/>
      <c r="CK332" s="128"/>
    </row>
    <row r="333" ht="21.0" customHeight="1">
      <c r="A333" s="142" t="s">
        <v>19051</v>
      </c>
      <c r="B333" s="143" t="s">
        <v>19059</v>
      </c>
      <c r="C333" s="144" t="s">
        <v>19060</v>
      </c>
      <c r="D333" s="169"/>
      <c r="E333" s="170"/>
      <c r="F333" s="147" t="s">
        <v>19054</v>
      </c>
      <c r="G333" s="147" t="s">
        <v>10474</v>
      </c>
      <c r="H333" s="147" t="s">
        <v>92</v>
      </c>
      <c r="I333" s="148"/>
      <c r="J333" s="149"/>
      <c r="K333" s="171" t="s">
        <v>19061</v>
      </c>
      <c r="L333" s="172" t="s">
        <v>19062</v>
      </c>
      <c r="M333" s="166"/>
      <c r="N333" s="172" t="s">
        <v>19063</v>
      </c>
      <c r="O333" s="110"/>
      <c r="P333" s="172" t="s">
        <v>19064</v>
      </c>
      <c r="Q333" s="160"/>
      <c r="R333" s="160"/>
      <c r="S333" s="160"/>
      <c r="T333" s="173"/>
      <c r="U333" s="148"/>
      <c r="V333" s="160"/>
      <c r="W333" s="152">
        <v>0.0</v>
      </c>
      <c r="X333" s="160"/>
      <c r="Y333" s="160"/>
      <c r="Z333" s="152" t="b">
        <v>0</v>
      </c>
      <c r="AA333" s="160"/>
      <c r="AB333" s="160"/>
      <c r="AC333" s="148"/>
      <c r="AD333" s="160"/>
      <c r="AE333" s="148"/>
      <c r="AF333" s="148"/>
      <c r="AG333" s="160"/>
      <c r="AH333" s="160"/>
      <c r="AI333" s="160"/>
      <c r="AJ333" s="160"/>
      <c r="AK333" s="153"/>
      <c r="AL333" s="154"/>
      <c r="AM333" s="148"/>
      <c r="AN333" s="154"/>
      <c r="AO333" s="148"/>
      <c r="AP333" s="155"/>
      <c r="AQ333" s="148"/>
      <c r="AR333" s="155"/>
      <c r="AS333" s="148"/>
      <c r="AT333" s="155"/>
      <c r="AU333" s="148"/>
      <c r="AV333" s="156">
        <f t="shared" si="13"/>
        <v>0</v>
      </c>
      <c r="AW333" s="157"/>
      <c r="AX333" s="148"/>
      <c r="AY333" s="148"/>
      <c r="AZ333" s="148"/>
      <c r="BA333" s="148"/>
      <c r="BB333" s="148"/>
      <c r="BC333" s="148"/>
      <c r="BD333" s="148"/>
      <c r="BE333" s="148"/>
      <c r="BF333" s="148"/>
      <c r="BG333" s="148"/>
      <c r="BH333" s="148"/>
      <c r="BI333" s="148"/>
      <c r="BJ333" s="148"/>
      <c r="BK333" s="148"/>
      <c r="BL333" s="148"/>
      <c r="BM333" s="148"/>
      <c r="BN333" s="148"/>
      <c r="BO333" s="148"/>
      <c r="BP333" s="148"/>
      <c r="BQ333" s="148"/>
      <c r="BR333" s="148"/>
      <c r="BS333" s="148"/>
      <c r="BT333" s="148"/>
      <c r="BU333" s="148"/>
      <c r="BV333" s="148"/>
      <c r="BW333" s="148"/>
      <c r="BX333" s="158"/>
      <c r="BY333" s="159"/>
      <c r="BZ333" s="160" t="str">
        <f>IFERROR(__xludf.DUMMYFUNCTION("TEXTJOIN("", "", TRUE,
  IF(AND(AL333&gt;=9, AN333&gt;=8, AP333&gt;=7, AT333&gt;=8), ""Gold Standard"", """"),
  IF(OR(
      AV333&gt;=7.5,
      AND(AL333&gt;=7, AN333&gt;=7, AP333&gt;=6, AT333&gt;=8)
    ), ""BIFL Approved"", """"),
  IF(AN333&gt;=8.5, ""Repair Friendly"", """"),
 "&amp;" IF(OR(AP333=10, REGEXMATCH(AU333, ""Lifetime Guarantee"")), ""Lifetime Warranty"", """"),
  IF(AT333&gt;=8.5, ""Crowd Favorite"", """"),
  IF(AR333&gt;=8, ""Eco Hero"", """"),
  IF(AND(AV333&gt;=10, AL333&gt;=8, AT333&gt;=8), ""Legacy Product"", """")
)"),"")</f>
        <v/>
      </c>
      <c r="CA333" s="148"/>
      <c r="CB333" s="148"/>
      <c r="CC333" s="161"/>
      <c r="CD333" s="148"/>
      <c r="CE333" s="152">
        <v>0.0</v>
      </c>
      <c r="CF333" s="148"/>
      <c r="CG333" s="153"/>
      <c r="CH333" s="148"/>
      <c r="CI333" s="148"/>
      <c r="CJ333" s="148"/>
      <c r="CK333" s="148"/>
    </row>
    <row r="334" ht="19.5" customHeight="1">
      <c r="A334" s="174"/>
      <c r="B334" s="175"/>
      <c r="C334" s="176"/>
      <c r="D334" s="177"/>
      <c r="E334" s="178"/>
      <c r="F334" s="127" t="s">
        <v>19054</v>
      </c>
      <c r="G334" s="179"/>
      <c r="H334" s="179"/>
      <c r="I334" s="180"/>
      <c r="J334" s="181"/>
      <c r="K334" s="182"/>
      <c r="L334" s="180"/>
      <c r="M334" s="180"/>
      <c r="N334" s="180"/>
      <c r="O334" s="180"/>
      <c r="P334" s="180"/>
      <c r="Q334" s="180"/>
      <c r="R334" s="180"/>
      <c r="S334" s="180"/>
      <c r="T334" s="183"/>
      <c r="U334" s="180"/>
      <c r="V334" s="180"/>
      <c r="W334" s="184"/>
      <c r="X334" s="180"/>
      <c r="Y334" s="180"/>
      <c r="Z334" s="184"/>
      <c r="AA334" s="180"/>
      <c r="AB334" s="180"/>
      <c r="AC334" s="180"/>
      <c r="AD334" s="180"/>
      <c r="AE334" s="180"/>
      <c r="AF334" s="180"/>
      <c r="AG334" s="180"/>
      <c r="AH334" s="180"/>
      <c r="AI334" s="180"/>
      <c r="AJ334" s="180"/>
      <c r="AK334" s="185"/>
      <c r="AL334" s="186"/>
      <c r="AM334" s="180"/>
      <c r="AN334" s="186"/>
      <c r="AO334" s="180"/>
      <c r="AP334" s="187"/>
      <c r="AQ334" s="180"/>
      <c r="AR334" s="187"/>
      <c r="AS334" s="180"/>
      <c r="AT334" s="187"/>
      <c r="AU334" s="180"/>
      <c r="AV334" s="188"/>
      <c r="AW334" s="189"/>
      <c r="AX334" s="180"/>
      <c r="AY334" s="180"/>
      <c r="AZ334" s="180"/>
      <c r="BA334" s="180"/>
      <c r="BB334" s="180"/>
      <c r="BC334" s="180"/>
      <c r="BD334" s="180"/>
      <c r="BE334" s="180"/>
      <c r="BF334" s="180"/>
      <c r="BG334" s="180"/>
      <c r="BH334" s="180"/>
      <c r="BI334" s="180"/>
      <c r="BJ334" s="180"/>
      <c r="BK334" s="180"/>
      <c r="BL334" s="180"/>
      <c r="BM334" s="180"/>
      <c r="BN334" s="180"/>
      <c r="BO334" s="180"/>
      <c r="BP334" s="180"/>
      <c r="BQ334" s="180"/>
      <c r="BR334" s="180"/>
      <c r="BS334" s="180"/>
      <c r="BT334" s="180"/>
      <c r="BU334" s="180"/>
      <c r="BV334" s="180"/>
      <c r="BW334" s="180"/>
      <c r="BX334" s="190"/>
      <c r="BY334" s="191"/>
      <c r="BZ334" s="192"/>
      <c r="CA334" s="180"/>
      <c r="CB334" s="180"/>
      <c r="CC334" s="193"/>
      <c r="CD334" s="180"/>
      <c r="CE334" s="184"/>
      <c r="CF334" s="180"/>
      <c r="CG334" s="185"/>
      <c r="CH334" s="180"/>
      <c r="CI334" s="180"/>
      <c r="CJ334" s="180"/>
      <c r="CK334" s="180"/>
    </row>
    <row r="335" ht="27.0" customHeight="1">
      <c r="A335" s="142" t="s">
        <v>19065</v>
      </c>
      <c r="B335" s="143" t="s">
        <v>19066</v>
      </c>
      <c r="C335" s="144" t="s">
        <v>19067</v>
      </c>
      <c r="D335" s="194"/>
      <c r="E335" s="146"/>
      <c r="F335" s="147" t="s">
        <v>19054</v>
      </c>
      <c r="G335" s="147" t="s">
        <v>10474</v>
      </c>
      <c r="H335" s="147" t="s">
        <v>92</v>
      </c>
      <c r="I335" s="148"/>
      <c r="J335" s="149"/>
      <c r="K335" s="150"/>
      <c r="L335" s="148"/>
      <c r="M335" s="148"/>
      <c r="N335" s="148"/>
      <c r="O335" s="110"/>
      <c r="P335" s="148"/>
      <c r="Q335" s="148"/>
      <c r="R335" s="148"/>
      <c r="S335" s="148"/>
      <c r="T335" s="151"/>
      <c r="U335" s="148"/>
      <c r="V335" s="148"/>
      <c r="W335" s="152">
        <v>0.0</v>
      </c>
      <c r="X335" s="148"/>
      <c r="Y335" s="148"/>
      <c r="Z335" s="152" t="b">
        <v>0</v>
      </c>
      <c r="AA335" s="148"/>
      <c r="AB335" s="148"/>
      <c r="AC335" s="148"/>
      <c r="AD335" s="148"/>
      <c r="AE335" s="148"/>
      <c r="AF335" s="148"/>
      <c r="AG335" s="148"/>
      <c r="AH335" s="148"/>
      <c r="AI335" s="148"/>
      <c r="AJ335" s="148"/>
      <c r="AK335" s="153"/>
      <c r="AL335" s="154"/>
      <c r="AM335" s="148"/>
      <c r="AN335" s="154"/>
      <c r="AO335" s="148"/>
      <c r="AP335" s="155"/>
      <c r="AQ335" s="148"/>
      <c r="AR335" s="155"/>
      <c r="AS335" s="148"/>
      <c r="AT335" s="155"/>
      <c r="AU335" s="148"/>
      <c r="AV335" s="156">
        <f t="shared" ref="AV335:AV390" si="14">ROUND(((AL335*0.3) + (AN335*0.2) + (AT335*0.3) + (AP335*0.2)) * 2, 0) / 2</f>
        <v>0</v>
      </c>
      <c r="AW335" s="157"/>
      <c r="AX335" s="148"/>
      <c r="AY335" s="148"/>
      <c r="AZ335" s="148"/>
      <c r="BA335" s="148"/>
      <c r="BB335" s="148"/>
      <c r="BC335" s="148"/>
      <c r="BD335" s="148"/>
      <c r="BE335" s="148"/>
      <c r="BF335" s="148"/>
      <c r="BG335" s="148"/>
      <c r="BH335" s="148"/>
      <c r="BI335" s="148"/>
      <c r="BJ335" s="148"/>
      <c r="BK335" s="148"/>
      <c r="BL335" s="148"/>
      <c r="BM335" s="148"/>
      <c r="BN335" s="148"/>
      <c r="BO335" s="148"/>
      <c r="BP335" s="148"/>
      <c r="BQ335" s="148"/>
      <c r="BR335" s="148"/>
      <c r="BS335" s="148"/>
      <c r="BT335" s="148"/>
      <c r="BU335" s="148"/>
      <c r="BV335" s="148"/>
      <c r="BW335" s="148"/>
      <c r="BX335" s="158"/>
      <c r="BY335" s="159"/>
      <c r="BZ335" s="160" t="str">
        <f>IFERROR(__xludf.DUMMYFUNCTION("TEXTJOIN("", "", TRUE,
  IF(AND(AL335&gt;=9, AN335&gt;=8, AP335&gt;=7, AT335&gt;=8), ""Gold Standard"", """"),
  IF(OR(
      AV335&gt;=7.5,
      AND(AL335&gt;=7, AN335&gt;=7, AP335&gt;=6, AT335&gt;=8)
    ), ""BIFL Approved"", """"),
  IF(AN335&gt;=8.5, ""Repair Friendly"", """"),
 "&amp;" IF(OR(AP335=10, REGEXMATCH(AU335, ""Lifetime Guarantee"")), ""Lifetime Warranty"", """"),
  IF(AT335&gt;=8.5, ""Crowd Favorite"", """"),
  IF(AR335&gt;=8, ""Eco Hero"", """"),
  IF(AND(AV335&gt;=10, AL335&gt;=8, AT335&gt;=8), ""Legacy Product"", """")
)"),"")</f>
        <v/>
      </c>
      <c r="CA335" s="148"/>
      <c r="CB335" s="148"/>
      <c r="CC335" s="161"/>
      <c r="CD335" s="148"/>
      <c r="CE335" s="152">
        <v>0.0</v>
      </c>
      <c r="CF335" s="148"/>
      <c r="CG335" s="153"/>
      <c r="CH335" s="148"/>
      <c r="CI335" s="148"/>
      <c r="CJ335" s="148"/>
      <c r="CK335" s="148"/>
    </row>
    <row r="336" ht="27.0" customHeight="1">
      <c r="A336" s="122" t="s">
        <v>19068</v>
      </c>
      <c r="B336" s="123" t="s">
        <v>19069</v>
      </c>
      <c r="C336" s="124" t="s">
        <v>19070</v>
      </c>
      <c r="D336" s="195"/>
      <c r="E336" s="126"/>
      <c r="F336" s="127" t="s">
        <v>19054</v>
      </c>
      <c r="G336" s="127" t="s">
        <v>10474</v>
      </c>
      <c r="H336" s="127" t="s">
        <v>92</v>
      </c>
      <c r="I336" s="128"/>
      <c r="J336" s="129"/>
      <c r="K336" s="130"/>
      <c r="L336" s="128"/>
      <c r="M336" s="128"/>
      <c r="N336" s="128"/>
      <c r="O336" s="110"/>
      <c r="P336" s="128"/>
      <c r="Q336" s="128"/>
      <c r="R336" s="128"/>
      <c r="S336" s="128"/>
      <c r="T336" s="131"/>
      <c r="U336" s="128"/>
      <c r="V336" s="128"/>
      <c r="W336" s="132">
        <v>0.0</v>
      </c>
      <c r="X336" s="128"/>
      <c r="Y336" s="128"/>
      <c r="Z336" s="132" t="b">
        <v>0</v>
      </c>
      <c r="AA336" s="128"/>
      <c r="AB336" s="128"/>
      <c r="AC336" s="128"/>
      <c r="AD336" s="128"/>
      <c r="AE336" s="128"/>
      <c r="AF336" s="128"/>
      <c r="AG336" s="128"/>
      <c r="AH336" s="128"/>
      <c r="AI336" s="128"/>
      <c r="AJ336" s="128"/>
      <c r="AK336" s="133"/>
      <c r="AL336" s="134"/>
      <c r="AM336" s="128"/>
      <c r="AN336" s="134"/>
      <c r="AO336" s="128"/>
      <c r="AP336" s="135"/>
      <c r="AQ336" s="128"/>
      <c r="AR336" s="135"/>
      <c r="AS336" s="128"/>
      <c r="AT336" s="135"/>
      <c r="AU336" s="128"/>
      <c r="AV336" s="136">
        <f t="shared" si="14"/>
        <v>0</v>
      </c>
      <c r="AW336" s="137"/>
      <c r="AX336" s="128"/>
      <c r="AY336" s="128"/>
      <c r="AZ336" s="128"/>
      <c r="BA336" s="128"/>
      <c r="BB336" s="128"/>
      <c r="BC336" s="128"/>
      <c r="BD336" s="128"/>
      <c r="BE336" s="128"/>
      <c r="BF336" s="128"/>
      <c r="BG336" s="128"/>
      <c r="BH336" s="128"/>
      <c r="BI336" s="128"/>
      <c r="BJ336" s="128"/>
      <c r="BK336" s="128"/>
      <c r="BL336" s="128"/>
      <c r="BM336" s="128"/>
      <c r="BN336" s="128"/>
      <c r="BO336" s="128"/>
      <c r="BP336" s="128"/>
      <c r="BQ336" s="128"/>
      <c r="BR336" s="128"/>
      <c r="BS336" s="128"/>
      <c r="BT336" s="128"/>
      <c r="BU336" s="128"/>
      <c r="BV336" s="128"/>
      <c r="BW336" s="128"/>
      <c r="BX336" s="138"/>
      <c r="BY336" s="139"/>
      <c r="BZ336" s="140" t="str">
        <f>IFERROR(__xludf.DUMMYFUNCTION("TEXTJOIN("", "", TRUE,
  IF(AND(AL336&gt;=9, AN336&gt;=8, AP336&gt;=7, AT336&gt;=8), ""Gold Standard"", """"),
  IF(OR(
      AV336&gt;=7.5,
      AND(AL336&gt;=7, AN336&gt;=7, AP336&gt;=6, AT336&gt;=8)
    ), ""BIFL Approved"", """"),
  IF(AN336&gt;=8.5, ""Repair Friendly"", """"),
 "&amp;" IF(OR(AP336=10, REGEXMATCH(AU336, ""Lifetime Guarantee"")), ""Lifetime Warranty"", """"),
  IF(AT336&gt;=8.5, ""Crowd Favorite"", """"),
  IF(AR336&gt;=8, ""Eco Hero"", """"),
  IF(AND(AV336&gt;=10, AL336&gt;=8, AT336&gt;=8), ""Legacy Product"", """")
)"),"")</f>
        <v/>
      </c>
      <c r="CA336" s="128"/>
      <c r="CB336" s="128"/>
      <c r="CC336" s="141"/>
      <c r="CD336" s="128"/>
      <c r="CE336" s="132">
        <v>0.0</v>
      </c>
      <c r="CF336" s="128"/>
      <c r="CG336" s="133"/>
      <c r="CH336" s="128"/>
      <c r="CI336" s="128"/>
      <c r="CJ336" s="128"/>
      <c r="CK336" s="128"/>
    </row>
    <row r="337" ht="27.0" customHeight="1">
      <c r="A337" s="142" t="s">
        <v>19071</v>
      </c>
      <c r="B337" s="143" t="s">
        <v>19072</v>
      </c>
      <c r="C337" s="144" t="s">
        <v>19073</v>
      </c>
      <c r="D337" s="194"/>
      <c r="E337" s="146"/>
      <c r="F337" s="147" t="s">
        <v>19054</v>
      </c>
      <c r="G337" s="147" t="s">
        <v>10474</v>
      </c>
      <c r="H337" s="147" t="s">
        <v>92</v>
      </c>
      <c r="I337" s="148"/>
      <c r="J337" s="149"/>
      <c r="K337" s="150"/>
      <c r="L337" s="148"/>
      <c r="M337" s="148"/>
      <c r="N337" s="148"/>
      <c r="O337" s="110"/>
      <c r="P337" s="148"/>
      <c r="Q337" s="148"/>
      <c r="R337" s="148"/>
      <c r="S337" s="148"/>
      <c r="T337" s="151"/>
      <c r="U337" s="148"/>
      <c r="V337" s="148"/>
      <c r="W337" s="152">
        <v>0.0</v>
      </c>
      <c r="X337" s="148"/>
      <c r="Y337" s="148"/>
      <c r="Z337" s="152" t="b">
        <v>0</v>
      </c>
      <c r="AA337" s="148"/>
      <c r="AB337" s="148"/>
      <c r="AC337" s="148"/>
      <c r="AD337" s="148"/>
      <c r="AE337" s="148"/>
      <c r="AF337" s="148"/>
      <c r="AG337" s="148"/>
      <c r="AH337" s="148"/>
      <c r="AI337" s="148"/>
      <c r="AJ337" s="148"/>
      <c r="AK337" s="153"/>
      <c r="AL337" s="154"/>
      <c r="AM337" s="148"/>
      <c r="AN337" s="154"/>
      <c r="AO337" s="148"/>
      <c r="AP337" s="155"/>
      <c r="AQ337" s="148"/>
      <c r="AR337" s="155"/>
      <c r="AS337" s="148"/>
      <c r="AT337" s="155"/>
      <c r="AU337" s="148"/>
      <c r="AV337" s="156">
        <f t="shared" si="14"/>
        <v>0</v>
      </c>
      <c r="AW337" s="157"/>
      <c r="AX337" s="148"/>
      <c r="AY337" s="148"/>
      <c r="AZ337" s="148"/>
      <c r="BA337" s="148"/>
      <c r="BB337" s="148"/>
      <c r="BC337" s="148"/>
      <c r="BD337" s="148"/>
      <c r="BE337" s="148"/>
      <c r="BF337" s="148"/>
      <c r="BG337" s="148"/>
      <c r="BH337" s="148"/>
      <c r="BI337" s="148"/>
      <c r="BJ337" s="148"/>
      <c r="BK337" s="148"/>
      <c r="BL337" s="148"/>
      <c r="BM337" s="148"/>
      <c r="BN337" s="148"/>
      <c r="BO337" s="148"/>
      <c r="BP337" s="148"/>
      <c r="BQ337" s="148"/>
      <c r="BR337" s="148"/>
      <c r="BS337" s="148"/>
      <c r="BT337" s="148"/>
      <c r="BU337" s="148"/>
      <c r="BV337" s="148"/>
      <c r="BW337" s="148"/>
      <c r="BX337" s="158"/>
      <c r="BY337" s="159"/>
      <c r="BZ337" s="160" t="str">
        <f>IFERROR(__xludf.DUMMYFUNCTION("TEXTJOIN("", "", TRUE,
  IF(AND(AL337&gt;=9, AN337&gt;=8, AP337&gt;=7, AT337&gt;=8), ""Gold Standard"", """"),
  IF(OR(
      AV337&gt;=7.5,
      AND(AL337&gt;=7, AN337&gt;=7, AP337&gt;=6, AT337&gt;=8)
    ), ""BIFL Approved"", """"),
  IF(AN337&gt;=8.5, ""Repair Friendly"", """"),
 "&amp;" IF(OR(AP337=10, REGEXMATCH(AU337, ""Lifetime Guarantee"")), ""Lifetime Warranty"", """"),
  IF(AT337&gt;=8.5, ""Crowd Favorite"", """"),
  IF(AR337&gt;=8, ""Eco Hero"", """"),
  IF(AND(AV337&gt;=10, AL337&gt;=8, AT337&gt;=8), ""Legacy Product"", """")
)"),"")</f>
        <v/>
      </c>
      <c r="CA337" s="148"/>
      <c r="CB337" s="148"/>
      <c r="CC337" s="161"/>
      <c r="CD337" s="148"/>
      <c r="CE337" s="152">
        <v>0.0</v>
      </c>
      <c r="CF337" s="148"/>
      <c r="CG337" s="153"/>
      <c r="CH337" s="148"/>
      <c r="CI337" s="148"/>
      <c r="CJ337" s="148"/>
      <c r="CK337" s="148"/>
    </row>
    <row r="338" ht="27.0" customHeight="1">
      <c r="A338" s="122" t="s">
        <v>19074</v>
      </c>
      <c r="B338" s="123" t="s">
        <v>19075</v>
      </c>
      <c r="C338" s="124" t="s">
        <v>19076</v>
      </c>
      <c r="D338" s="195"/>
      <c r="E338" s="126"/>
      <c r="F338" s="127" t="s">
        <v>19054</v>
      </c>
      <c r="G338" s="127" t="s">
        <v>10474</v>
      </c>
      <c r="H338" s="127" t="s">
        <v>92</v>
      </c>
      <c r="I338" s="128"/>
      <c r="J338" s="129"/>
      <c r="K338" s="130"/>
      <c r="L338" s="128"/>
      <c r="M338" s="128"/>
      <c r="N338" s="128"/>
      <c r="O338" s="110"/>
      <c r="P338" s="128"/>
      <c r="Q338" s="128"/>
      <c r="R338" s="128"/>
      <c r="S338" s="128"/>
      <c r="T338" s="131"/>
      <c r="U338" s="128"/>
      <c r="V338" s="128"/>
      <c r="W338" s="132">
        <v>0.0</v>
      </c>
      <c r="X338" s="128"/>
      <c r="Y338" s="128"/>
      <c r="Z338" s="132" t="b">
        <v>0</v>
      </c>
      <c r="AA338" s="128"/>
      <c r="AB338" s="128"/>
      <c r="AC338" s="128"/>
      <c r="AD338" s="128"/>
      <c r="AE338" s="128"/>
      <c r="AF338" s="128"/>
      <c r="AG338" s="128"/>
      <c r="AH338" s="128"/>
      <c r="AI338" s="128"/>
      <c r="AJ338" s="128"/>
      <c r="AK338" s="133"/>
      <c r="AL338" s="134"/>
      <c r="AM338" s="128"/>
      <c r="AN338" s="134"/>
      <c r="AO338" s="128"/>
      <c r="AP338" s="135"/>
      <c r="AQ338" s="128"/>
      <c r="AR338" s="135"/>
      <c r="AS338" s="128"/>
      <c r="AT338" s="135"/>
      <c r="AU338" s="128"/>
      <c r="AV338" s="136">
        <f t="shared" si="14"/>
        <v>0</v>
      </c>
      <c r="AW338" s="137"/>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38"/>
      <c r="BY338" s="139"/>
      <c r="BZ338" s="140" t="str">
        <f>IFERROR(__xludf.DUMMYFUNCTION("TEXTJOIN("", "", TRUE,
  IF(AND(AL338&gt;=9, AN338&gt;=8, AP338&gt;=7, AT338&gt;=8), ""Gold Standard"", """"),
  IF(OR(
      AV338&gt;=7.5,
      AND(AL338&gt;=7, AN338&gt;=7, AP338&gt;=6, AT338&gt;=8)
    ), ""BIFL Approved"", """"),
  IF(AN338&gt;=8.5, ""Repair Friendly"", """"),
 "&amp;" IF(OR(AP338=10, REGEXMATCH(AU338, ""Lifetime Guarantee"")), ""Lifetime Warranty"", """"),
  IF(AT338&gt;=8.5, ""Crowd Favorite"", """"),
  IF(AR338&gt;=8, ""Eco Hero"", """"),
  IF(AND(AV338&gt;=10, AL338&gt;=8, AT338&gt;=8), ""Legacy Product"", """")
)"),"")</f>
        <v/>
      </c>
      <c r="CA338" s="128"/>
      <c r="CB338" s="128"/>
      <c r="CC338" s="141"/>
      <c r="CD338" s="128"/>
      <c r="CE338" s="132">
        <v>0.0</v>
      </c>
      <c r="CF338" s="128"/>
      <c r="CG338" s="133"/>
      <c r="CH338" s="128"/>
      <c r="CI338" s="128"/>
      <c r="CJ338" s="128"/>
      <c r="CK338" s="128"/>
    </row>
    <row r="339" ht="27.0" customHeight="1">
      <c r="A339" s="142" t="s">
        <v>1696</v>
      </c>
      <c r="B339" s="143" t="s">
        <v>19077</v>
      </c>
      <c r="C339" s="144" t="s">
        <v>19078</v>
      </c>
      <c r="D339" s="194"/>
      <c r="E339" s="146"/>
      <c r="F339" s="147" t="s">
        <v>19054</v>
      </c>
      <c r="G339" s="147" t="s">
        <v>10474</v>
      </c>
      <c r="H339" s="147" t="s">
        <v>92</v>
      </c>
      <c r="I339" s="148"/>
      <c r="J339" s="149"/>
      <c r="K339" s="150"/>
      <c r="L339" s="148"/>
      <c r="M339" s="148"/>
      <c r="N339" s="148"/>
      <c r="O339" s="110"/>
      <c r="P339" s="148"/>
      <c r="Q339" s="148"/>
      <c r="R339" s="148"/>
      <c r="S339" s="148"/>
      <c r="T339" s="151"/>
      <c r="U339" s="148"/>
      <c r="V339" s="148"/>
      <c r="W339" s="152">
        <v>0.0</v>
      </c>
      <c r="X339" s="148"/>
      <c r="Y339" s="148"/>
      <c r="Z339" s="152" t="b">
        <v>0</v>
      </c>
      <c r="AA339" s="148"/>
      <c r="AB339" s="148"/>
      <c r="AC339" s="148"/>
      <c r="AD339" s="148"/>
      <c r="AE339" s="148"/>
      <c r="AF339" s="148"/>
      <c r="AG339" s="148"/>
      <c r="AH339" s="148"/>
      <c r="AI339" s="148"/>
      <c r="AJ339" s="148"/>
      <c r="AK339" s="153"/>
      <c r="AL339" s="154"/>
      <c r="AM339" s="148"/>
      <c r="AN339" s="154"/>
      <c r="AO339" s="148"/>
      <c r="AP339" s="155"/>
      <c r="AQ339" s="148"/>
      <c r="AR339" s="155"/>
      <c r="AS339" s="148"/>
      <c r="AT339" s="155"/>
      <c r="AU339" s="148"/>
      <c r="AV339" s="156">
        <f t="shared" si="14"/>
        <v>0</v>
      </c>
      <c r="AW339" s="157"/>
      <c r="AX339" s="148"/>
      <c r="AY339" s="148"/>
      <c r="AZ339" s="148"/>
      <c r="BA339" s="148"/>
      <c r="BB339" s="148"/>
      <c r="BC339" s="148"/>
      <c r="BD339" s="148"/>
      <c r="BE339" s="148"/>
      <c r="BF339" s="148"/>
      <c r="BG339" s="148"/>
      <c r="BH339" s="148"/>
      <c r="BI339" s="148"/>
      <c r="BJ339" s="148"/>
      <c r="BK339" s="148"/>
      <c r="BL339" s="148"/>
      <c r="BM339" s="148"/>
      <c r="BN339" s="148"/>
      <c r="BO339" s="148"/>
      <c r="BP339" s="148"/>
      <c r="BQ339" s="148"/>
      <c r="BR339" s="148"/>
      <c r="BS339" s="148"/>
      <c r="BT339" s="148"/>
      <c r="BU339" s="148"/>
      <c r="BV339" s="148"/>
      <c r="BW339" s="148"/>
      <c r="BX339" s="158"/>
      <c r="BY339" s="159"/>
      <c r="BZ339" s="160" t="str">
        <f>IFERROR(__xludf.DUMMYFUNCTION("TEXTJOIN("", "", TRUE,
  IF(AND(AL339&gt;=9, AN339&gt;=8, AP339&gt;=7, AT339&gt;=8), ""Gold Standard"", """"),
  IF(OR(
      AV339&gt;=7.5,
      AND(AL339&gt;=7, AN339&gt;=7, AP339&gt;=6, AT339&gt;=8)
    ), ""BIFL Approved"", """"),
  IF(AN339&gt;=8.5, ""Repair Friendly"", """"),
 "&amp;" IF(OR(AP339=10, REGEXMATCH(AU339, ""Lifetime Guarantee"")), ""Lifetime Warranty"", """"),
  IF(AT339&gt;=8.5, ""Crowd Favorite"", """"),
  IF(AR339&gt;=8, ""Eco Hero"", """"),
  IF(AND(AV339&gt;=10, AL339&gt;=8, AT339&gt;=8), ""Legacy Product"", """")
)"),"")</f>
        <v/>
      </c>
      <c r="CA339" s="148"/>
      <c r="CB339" s="148"/>
      <c r="CC339" s="161"/>
      <c r="CD339" s="148"/>
      <c r="CE339" s="152">
        <v>0.0</v>
      </c>
      <c r="CF339" s="148"/>
      <c r="CG339" s="153"/>
      <c r="CH339" s="148"/>
      <c r="CI339" s="148"/>
      <c r="CJ339" s="148"/>
      <c r="CK339" s="148"/>
    </row>
    <row r="340" ht="27.0" customHeight="1">
      <c r="A340" s="122" t="s">
        <v>19079</v>
      </c>
      <c r="B340" s="123" t="s">
        <v>19080</v>
      </c>
      <c r="C340" s="124" t="s">
        <v>19081</v>
      </c>
      <c r="D340" s="195"/>
      <c r="E340" s="126"/>
      <c r="F340" s="127" t="s">
        <v>19054</v>
      </c>
      <c r="G340" s="127" t="s">
        <v>10474</v>
      </c>
      <c r="H340" s="127" t="s">
        <v>92</v>
      </c>
      <c r="I340" s="128"/>
      <c r="J340" s="129"/>
      <c r="K340" s="130"/>
      <c r="L340" s="128"/>
      <c r="M340" s="128"/>
      <c r="N340" s="128"/>
      <c r="O340" s="110"/>
      <c r="P340" s="128"/>
      <c r="Q340" s="128"/>
      <c r="R340" s="128"/>
      <c r="S340" s="128"/>
      <c r="T340" s="131"/>
      <c r="U340" s="128"/>
      <c r="V340" s="128"/>
      <c r="W340" s="132">
        <v>0.0</v>
      </c>
      <c r="X340" s="128"/>
      <c r="Y340" s="128"/>
      <c r="Z340" s="132" t="b">
        <v>0</v>
      </c>
      <c r="AA340" s="128"/>
      <c r="AB340" s="128"/>
      <c r="AC340" s="128"/>
      <c r="AD340" s="128"/>
      <c r="AE340" s="128"/>
      <c r="AF340" s="128"/>
      <c r="AG340" s="128"/>
      <c r="AH340" s="128"/>
      <c r="AI340" s="128"/>
      <c r="AJ340" s="128"/>
      <c r="AK340" s="133"/>
      <c r="AL340" s="134"/>
      <c r="AM340" s="128"/>
      <c r="AN340" s="134"/>
      <c r="AO340" s="128"/>
      <c r="AP340" s="135"/>
      <c r="AQ340" s="128"/>
      <c r="AR340" s="135"/>
      <c r="AS340" s="128"/>
      <c r="AT340" s="135"/>
      <c r="AU340" s="128"/>
      <c r="AV340" s="136">
        <f t="shared" si="14"/>
        <v>0</v>
      </c>
      <c r="AW340" s="137"/>
      <c r="AX340" s="128"/>
      <c r="AY340" s="128"/>
      <c r="AZ340" s="128"/>
      <c r="BA340" s="128"/>
      <c r="BB340" s="128"/>
      <c r="BC340" s="128"/>
      <c r="BD340" s="128"/>
      <c r="BE340" s="128"/>
      <c r="BF340" s="128"/>
      <c r="BG340" s="128"/>
      <c r="BH340" s="128"/>
      <c r="BI340" s="128"/>
      <c r="BJ340" s="128"/>
      <c r="BK340" s="128"/>
      <c r="BL340" s="128"/>
      <c r="BM340" s="128"/>
      <c r="BN340" s="128"/>
      <c r="BO340" s="128"/>
      <c r="BP340" s="128"/>
      <c r="BQ340" s="128"/>
      <c r="BR340" s="128"/>
      <c r="BS340" s="128"/>
      <c r="BT340" s="128"/>
      <c r="BU340" s="128"/>
      <c r="BV340" s="128"/>
      <c r="BW340" s="128"/>
      <c r="BX340" s="138"/>
      <c r="BY340" s="139"/>
      <c r="BZ340" s="140" t="str">
        <f>IFERROR(__xludf.DUMMYFUNCTION("TEXTJOIN("", "", TRUE,
  IF(AND(AL340&gt;=9, AN340&gt;=8, AP340&gt;=7, AT340&gt;=8), ""Gold Standard"", """"),
  IF(OR(
      AV340&gt;=7.5,
      AND(AL340&gt;=7, AN340&gt;=7, AP340&gt;=6, AT340&gt;=8)
    ), ""BIFL Approved"", """"),
  IF(AN340&gt;=8.5, ""Repair Friendly"", """"),
 "&amp;" IF(OR(AP340=10, REGEXMATCH(AU340, ""Lifetime Guarantee"")), ""Lifetime Warranty"", """"),
  IF(AT340&gt;=8.5, ""Crowd Favorite"", """"),
  IF(AR340&gt;=8, ""Eco Hero"", """"),
  IF(AND(AV340&gt;=10, AL340&gt;=8, AT340&gt;=8), ""Legacy Product"", """")
)"),"")</f>
        <v/>
      </c>
      <c r="CA340" s="128"/>
      <c r="CB340" s="128"/>
      <c r="CC340" s="141"/>
      <c r="CD340" s="128"/>
      <c r="CE340" s="132">
        <v>0.0</v>
      </c>
      <c r="CF340" s="128"/>
      <c r="CG340" s="133"/>
      <c r="CH340" s="128"/>
      <c r="CI340" s="128"/>
      <c r="CJ340" s="128"/>
      <c r="CK340" s="128"/>
    </row>
    <row r="341" ht="27.0" customHeight="1">
      <c r="A341" s="142" t="s">
        <v>1870</v>
      </c>
      <c r="B341" s="143" t="s">
        <v>19082</v>
      </c>
      <c r="C341" s="144" t="s">
        <v>19083</v>
      </c>
      <c r="D341" s="194"/>
      <c r="E341" s="146"/>
      <c r="F341" s="147" t="s">
        <v>19054</v>
      </c>
      <c r="G341" s="147" t="s">
        <v>10474</v>
      </c>
      <c r="H341" s="147" t="s">
        <v>92</v>
      </c>
      <c r="I341" s="148"/>
      <c r="J341" s="149"/>
      <c r="K341" s="150"/>
      <c r="L341" s="148"/>
      <c r="M341" s="148"/>
      <c r="N341" s="148"/>
      <c r="O341" s="110"/>
      <c r="P341" s="148"/>
      <c r="Q341" s="148"/>
      <c r="R341" s="148"/>
      <c r="S341" s="148"/>
      <c r="T341" s="151"/>
      <c r="U341" s="148"/>
      <c r="V341" s="148"/>
      <c r="W341" s="152">
        <v>0.0</v>
      </c>
      <c r="X341" s="148"/>
      <c r="Y341" s="148"/>
      <c r="Z341" s="152" t="b">
        <v>0</v>
      </c>
      <c r="AA341" s="148"/>
      <c r="AB341" s="148"/>
      <c r="AC341" s="148"/>
      <c r="AD341" s="148"/>
      <c r="AE341" s="148"/>
      <c r="AF341" s="148"/>
      <c r="AG341" s="148"/>
      <c r="AH341" s="148"/>
      <c r="AI341" s="148"/>
      <c r="AJ341" s="148"/>
      <c r="AK341" s="153"/>
      <c r="AL341" s="154"/>
      <c r="AM341" s="148"/>
      <c r="AN341" s="154"/>
      <c r="AO341" s="148"/>
      <c r="AP341" s="155"/>
      <c r="AQ341" s="148"/>
      <c r="AR341" s="155"/>
      <c r="AS341" s="148"/>
      <c r="AT341" s="155"/>
      <c r="AU341" s="148"/>
      <c r="AV341" s="156">
        <f t="shared" si="14"/>
        <v>0</v>
      </c>
      <c r="AW341" s="157"/>
      <c r="AX341" s="148"/>
      <c r="AY341" s="148"/>
      <c r="AZ341" s="148"/>
      <c r="BA341" s="148"/>
      <c r="BB341" s="148"/>
      <c r="BC341" s="148"/>
      <c r="BD341" s="148"/>
      <c r="BE341" s="148"/>
      <c r="BF341" s="148"/>
      <c r="BG341" s="148"/>
      <c r="BH341" s="148"/>
      <c r="BI341" s="148"/>
      <c r="BJ341" s="148"/>
      <c r="BK341" s="148"/>
      <c r="BL341" s="148"/>
      <c r="BM341" s="148"/>
      <c r="BN341" s="148"/>
      <c r="BO341" s="148"/>
      <c r="BP341" s="148"/>
      <c r="BQ341" s="148"/>
      <c r="BR341" s="148"/>
      <c r="BS341" s="148"/>
      <c r="BT341" s="148"/>
      <c r="BU341" s="148"/>
      <c r="BV341" s="148"/>
      <c r="BW341" s="148"/>
      <c r="BX341" s="158"/>
      <c r="BY341" s="159"/>
      <c r="BZ341" s="160" t="str">
        <f>IFERROR(__xludf.DUMMYFUNCTION("TEXTJOIN("", "", TRUE,
  IF(AND(AL341&gt;=9, AN341&gt;=8, AP341&gt;=7, AT341&gt;=8), ""Gold Standard"", """"),
  IF(OR(
      AV341&gt;=7.5,
      AND(AL341&gt;=7, AN341&gt;=7, AP341&gt;=6, AT341&gt;=8)
    ), ""BIFL Approved"", """"),
  IF(AN341&gt;=8.5, ""Repair Friendly"", """"),
 "&amp;" IF(OR(AP341=10, REGEXMATCH(AU341, ""Lifetime Guarantee"")), ""Lifetime Warranty"", """"),
  IF(AT341&gt;=8.5, ""Crowd Favorite"", """"),
  IF(AR341&gt;=8, ""Eco Hero"", """"),
  IF(AND(AV341&gt;=10, AL341&gt;=8, AT341&gt;=8), ""Legacy Product"", """")
)"),"")</f>
        <v/>
      </c>
      <c r="CA341" s="148"/>
      <c r="CB341" s="148"/>
      <c r="CC341" s="161"/>
      <c r="CD341" s="148"/>
      <c r="CE341" s="152">
        <v>0.0</v>
      </c>
      <c r="CF341" s="148"/>
      <c r="CG341" s="153"/>
      <c r="CH341" s="148"/>
      <c r="CI341" s="148"/>
      <c r="CJ341" s="148"/>
      <c r="CK341" s="148"/>
    </row>
    <row r="342" ht="27.0" customHeight="1">
      <c r="A342" s="122" t="s">
        <v>19084</v>
      </c>
      <c r="B342" s="123" t="s">
        <v>19085</v>
      </c>
      <c r="C342" s="124" t="s">
        <v>19086</v>
      </c>
      <c r="D342" s="195"/>
      <c r="E342" s="126"/>
      <c r="F342" s="127" t="s">
        <v>19054</v>
      </c>
      <c r="G342" s="127" t="s">
        <v>10474</v>
      </c>
      <c r="H342" s="127" t="s">
        <v>92</v>
      </c>
      <c r="I342" s="128"/>
      <c r="J342" s="129"/>
      <c r="K342" s="130"/>
      <c r="L342" s="128"/>
      <c r="M342" s="128"/>
      <c r="N342" s="128"/>
      <c r="O342" s="110"/>
      <c r="P342" s="128"/>
      <c r="Q342" s="128"/>
      <c r="R342" s="128"/>
      <c r="S342" s="128"/>
      <c r="T342" s="131"/>
      <c r="U342" s="128"/>
      <c r="V342" s="128"/>
      <c r="W342" s="132">
        <v>0.0</v>
      </c>
      <c r="X342" s="128"/>
      <c r="Y342" s="128"/>
      <c r="Z342" s="132" t="b">
        <v>0</v>
      </c>
      <c r="AA342" s="128"/>
      <c r="AB342" s="128"/>
      <c r="AC342" s="128"/>
      <c r="AD342" s="128"/>
      <c r="AE342" s="128"/>
      <c r="AF342" s="128"/>
      <c r="AG342" s="128"/>
      <c r="AH342" s="128"/>
      <c r="AI342" s="128"/>
      <c r="AJ342" s="128"/>
      <c r="AK342" s="133"/>
      <c r="AL342" s="134"/>
      <c r="AM342" s="128"/>
      <c r="AN342" s="134"/>
      <c r="AO342" s="128"/>
      <c r="AP342" s="135"/>
      <c r="AQ342" s="128"/>
      <c r="AR342" s="135"/>
      <c r="AS342" s="128"/>
      <c r="AT342" s="135"/>
      <c r="AU342" s="128"/>
      <c r="AV342" s="136">
        <f t="shared" si="14"/>
        <v>0</v>
      </c>
      <c r="AW342" s="137"/>
      <c r="AX342" s="128"/>
      <c r="AY342" s="128"/>
      <c r="AZ342" s="128"/>
      <c r="BA342" s="128"/>
      <c r="BB342" s="128"/>
      <c r="BC342" s="128"/>
      <c r="BD342" s="128"/>
      <c r="BE342" s="128"/>
      <c r="BF342" s="128"/>
      <c r="BG342" s="128"/>
      <c r="BH342" s="128"/>
      <c r="BI342" s="128"/>
      <c r="BJ342" s="128"/>
      <c r="BK342" s="128"/>
      <c r="BL342" s="128"/>
      <c r="BM342" s="128"/>
      <c r="BN342" s="128"/>
      <c r="BO342" s="128"/>
      <c r="BP342" s="128"/>
      <c r="BQ342" s="128"/>
      <c r="BR342" s="128"/>
      <c r="BS342" s="128"/>
      <c r="BT342" s="128"/>
      <c r="BU342" s="128"/>
      <c r="BV342" s="128"/>
      <c r="BW342" s="128"/>
      <c r="BX342" s="138"/>
      <c r="BY342" s="139"/>
      <c r="BZ342" s="140" t="str">
        <f>IFERROR(__xludf.DUMMYFUNCTION("TEXTJOIN("", "", TRUE,
  IF(AND(AL342&gt;=9, AN342&gt;=8, AP342&gt;=7, AT342&gt;=8), ""Gold Standard"", """"),
  IF(OR(
      AV342&gt;=7.5,
      AND(AL342&gt;=7, AN342&gt;=7, AP342&gt;=6, AT342&gt;=8)
    ), ""BIFL Approved"", """"),
  IF(AN342&gt;=8.5, ""Repair Friendly"", """"),
 "&amp;" IF(OR(AP342=10, REGEXMATCH(AU342, ""Lifetime Guarantee"")), ""Lifetime Warranty"", """"),
  IF(AT342&gt;=8.5, ""Crowd Favorite"", """"),
  IF(AR342&gt;=8, ""Eco Hero"", """"),
  IF(AND(AV342&gt;=10, AL342&gt;=8, AT342&gt;=8), ""Legacy Product"", """")
)"),"")</f>
        <v/>
      </c>
      <c r="CA342" s="128"/>
      <c r="CB342" s="128"/>
      <c r="CC342" s="141"/>
      <c r="CD342" s="128"/>
      <c r="CE342" s="132">
        <v>0.0</v>
      </c>
      <c r="CF342" s="128"/>
      <c r="CG342" s="133"/>
      <c r="CH342" s="128"/>
      <c r="CI342" s="128"/>
      <c r="CJ342" s="128"/>
      <c r="CK342" s="128"/>
    </row>
    <row r="343" ht="27.0" customHeight="1">
      <c r="A343" s="142" t="s">
        <v>19087</v>
      </c>
      <c r="B343" s="143" t="s">
        <v>19088</v>
      </c>
      <c r="C343" s="144" t="s">
        <v>19089</v>
      </c>
      <c r="D343" s="194"/>
      <c r="E343" s="146"/>
      <c r="F343" s="147" t="s">
        <v>19054</v>
      </c>
      <c r="G343" s="147" t="s">
        <v>10474</v>
      </c>
      <c r="H343" s="147" t="s">
        <v>92</v>
      </c>
      <c r="I343" s="148"/>
      <c r="J343" s="149"/>
      <c r="K343" s="150"/>
      <c r="L343" s="148"/>
      <c r="M343" s="148"/>
      <c r="N343" s="148"/>
      <c r="O343" s="110"/>
      <c r="P343" s="148"/>
      <c r="Q343" s="148"/>
      <c r="R343" s="148"/>
      <c r="S343" s="148"/>
      <c r="T343" s="151"/>
      <c r="U343" s="148"/>
      <c r="V343" s="148"/>
      <c r="W343" s="152">
        <v>0.0</v>
      </c>
      <c r="X343" s="148"/>
      <c r="Y343" s="148"/>
      <c r="Z343" s="152" t="b">
        <v>0</v>
      </c>
      <c r="AA343" s="148"/>
      <c r="AB343" s="148"/>
      <c r="AC343" s="148"/>
      <c r="AD343" s="148"/>
      <c r="AE343" s="148"/>
      <c r="AF343" s="148"/>
      <c r="AG343" s="148"/>
      <c r="AH343" s="148"/>
      <c r="AI343" s="148"/>
      <c r="AJ343" s="148"/>
      <c r="AK343" s="153"/>
      <c r="AL343" s="154"/>
      <c r="AM343" s="148"/>
      <c r="AN343" s="154"/>
      <c r="AO343" s="148"/>
      <c r="AP343" s="155"/>
      <c r="AQ343" s="148"/>
      <c r="AR343" s="155"/>
      <c r="AS343" s="148"/>
      <c r="AT343" s="155"/>
      <c r="AU343" s="148"/>
      <c r="AV343" s="156">
        <f t="shared" si="14"/>
        <v>0</v>
      </c>
      <c r="AW343" s="157"/>
      <c r="AX343" s="148"/>
      <c r="AY343" s="148"/>
      <c r="AZ343" s="148"/>
      <c r="BA343" s="148"/>
      <c r="BB343" s="148"/>
      <c r="BC343" s="148"/>
      <c r="BD343" s="148"/>
      <c r="BE343" s="148"/>
      <c r="BF343" s="148"/>
      <c r="BG343" s="148"/>
      <c r="BH343" s="148"/>
      <c r="BI343" s="148"/>
      <c r="BJ343" s="148"/>
      <c r="BK343" s="148"/>
      <c r="BL343" s="148"/>
      <c r="BM343" s="148"/>
      <c r="BN343" s="148"/>
      <c r="BO343" s="148"/>
      <c r="BP343" s="148"/>
      <c r="BQ343" s="148"/>
      <c r="BR343" s="148"/>
      <c r="BS343" s="148"/>
      <c r="BT343" s="148"/>
      <c r="BU343" s="148"/>
      <c r="BV343" s="148"/>
      <c r="BW343" s="148"/>
      <c r="BX343" s="158"/>
      <c r="BY343" s="159"/>
      <c r="BZ343" s="160" t="str">
        <f>IFERROR(__xludf.DUMMYFUNCTION("TEXTJOIN("", "", TRUE,
  IF(AND(AL343&gt;=9, AN343&gt;=8, AP343&gt;=7, AT343&gt;=8), ""Gold Standard"", """"),
  IF(OR(
      AV343&gt;=7.5,
      AND(AL343&gt;=7, AN343&gt;=7, AP343&gt;=6, AT343&gt;=8)
    ), ""BIFL Approved"", """"),
  IF(AN343&gt;=8.5, ""Repair Friendly"", """"),
 "&amp;" IF(OR(AP343=10, REGEXMATCH(AU343, ""Lifetime Guarantee"")), ""Lifetime Warranty"", """"),
  IF(AT343&gt;=8.5, ""Crowd Favorite"", """"),
  IF(AR343&gt;=8, ""Eco Hero"", """"),
  IF(AND(AV343&gt;=10, AL343&gt;=8, AT343&gt;=8), ""Legacy Product"", """")
)"),"")</f>
        <v/>
      </c>
      <c r="CA343" s="148"/>
      <c r="CB343" s="148"/>
      <c r="CC343" s="161"/>
      <c r="CD343" s="148"/>
      <c r="CE343" s="152">
        <v>0.0</v>
      </c>
      <c r="CF343" s="148"/>
      <c r="CG343" s="153"/>
      <c r="CH343" s="148"/>
      <c r="CI343" s="148"/>
      <c r="CJ343" s="148"/>
      <c r="CK343" s="148"/>
    </row>
    <row r="344" ht="27.0" customHeight="1">
      <c r="A344" s="122" t="s">
        <v>19090</v>
      </c>
      <c r="B344" s="123" t="s">
        <v>19091</v>
      </c>
      <c r="C344" s="124" t="s">
        <v>19092</v>
      </c>
      <c r="D344" s="195"/>
      <c r="E344" s="126"/>
      <c r="F344" s="127" t="s">
        <v>19054</v>
      </c>
      <c r="G344" s="127" t="s">
        <v>10474</v>
      </c>
      <c r="H344" s="127" t="s">
        <v>92</v>
      </c>
      <c r="I344" s="128"/>
      <c r="J344" s="129"/>
      <c r="K344" s="130"/>
      <c r="L344" s="128"/>
      <c r="M344" s="128"/>
      <c r="N344" s="128"/>
      <c r="O344" s="110"/>
      <c r="P344" s="128"/>
      <c r="Q344" s="128"/>
      <c r="R344" s="128"/>
      <c r="S344" s="128"/>
      <c r="T344" s="131"/>
      <c r="U344" s="128"/>
      <c r="V344" s="128"/>
      <c r="W344" s="132">
        <v>0.0</v>
      </c>
      <c r="X344" s="128"/>
      <c r="Y344" s="128"/>
      <c r="Z344" s="132" t="b">
        <v>0</v>
      </c>
      <c r="AA344" s="128"/>
      <c r="AB344" s="128"/>
      <c r="AC344" s="128"/>
      <c r="AD344" s="128"/>
      <c r="AE344" s="128"/>
      <c r="AF344" s="128"/>
      <c r="AG344" s="128"/>
      <c r="AH344" s="128"/>
      <c r="AI344" s="128"/>
      <c r="AJ344" s="128"/>
      <c r="AK344" s="133"/>
      <c r="AL344" s="134"/>
      <c r="AM344" s="128"/>
      <c r="AN344" s="134"/>
      <c r="AO344" s="128"/>
      <c r="AP344" s="135"/>
      <c r="AQ344" s="128"/>
      <c r="AR344" s="135"/>
      <c r="AS344" s="128"/>
      <c r="AT344" s="135"/>
      <c r="AU344" s="128"/>
      <c r="AV344" s="136">
        <f t="shared" si="14"/>
        <v>0</v>
      </c>
      <c r="AW344" s="137"/>
      <c r="AX344" s="128"/>
      <c r="AY344" s="128"/>
      <c r="AZ344" s="128"/>
      <c r="BA344" s="128"/>
      <c r="BB344" s="128"/>
      <c r="BC344" s="128"/>
      <c r="BD344" s="128"/>
      <c r="BE344" s="128"/>
      <c r="BF344" s="128"/>
      <c r="BG344" s="128"/>
      <c r="BH344" s="128"/>
      <c r="BI344" s="128"/>
      <c r="BJ344" s="128"/>
      <c r="BK344" s="128"/>
      <c r="BL344" s="128"/>
      <c r="BM344" s="128"/>
      <c r="BN344" s="128"/>
      <c r="BO344" s="128"/>
      <c r="BP344" s="128"/>
      <c r="BQ344" s="128"/>
      <c r="BR344" s="128"/>
      <c r="BS344" s="128"/>
      <c r="BT344" s="128"/>
      <c r="BU344" s="128"/>
      <c r="BV344" s="128"/>
      <c r="BW344" s="128"/>
      <c r="BX344" s="138"/>
      <c r="BY344" s="139"/>
      <c r="BZ344" s="140" t="str">
        <f>IFERROR(__xludf.DUMMYFUNCTION("TEXTJOIN("", "", TRUE,
  IF(AND(AL344&gt;=9, AN344&gt;=8, AP344&gt;=7, AT344&gt;=8), ""Gold Standard"", """"),
  IF(OR(
      AV344&gt;=7.5,
      AND(AL344&gt;=7, AN344&gt;=7, AP344&gt;=6, AT344&gt;=8)
    ), ""BIFL Approved"", """"),
  IF(AN344&gt;=8.5, ""Repair Friendly"", """"),
 "&amp;" IF(OR(AP344=10, REGEXMATCH(AU344, ""Lifetime Guarantee"")), ""Lifetime Warranty"", """"),
  IF(AT344&gt;=8.5, ""Crowd Favorite"", """"),
  IF(AR344&gt;=8, ""Eco Hero"", """"),
  IF(AND(AV344&gt;=10, AL344&gt;=8, AT344&gt;=8), ""Legacy Product"", """")
)"),"")</f>
        <v/>
      </c>
      <c r="CA344" s="128"/>
      <c r="CB344" s="128"/>
      <c r="CC344" s="141"/>
      <c r="CD344" s="128"/>
      <c r="CE344" s="132">
        <v>0.0</v>
      </c>
      <c r="CF344" s="128"/>
      <c r="CG344" s="133"/>
      <c r="CH344" s="128"/>
      <c r="CI344" s="128"/>
      <c r="CJ344" s="128"/>
      <c r="CK344" s="128"/>
    </row>
    <row r="345" ht="27.0" customHeight="1">
      <c r="A345" s="142" t="s">
        <v>3409</v>
      </c>
      <c r="B345" s="143" t="s">
        <v>19093</v>
      </c>
      <c r="C345" s="144" t="s">
        <v>19094</v>
      </c>
      <c r="D345" s="194"/>
      <c r="E345" s="146"/>
      <c r="F345" s="147" t="s">
        <v>19054</v>
      </c>
      <c r="G345" s="147" t="s">
        <v>10474</v>
      </c>
      <c r="H345" s="147" t="s">
        <v>92</v>
      </c>
      <c r="I345" s="148"/>
      <c r="J345" s="149"/>
      <c r="K345" s="150"/>
      <c r="L345" s="148"/>
      <c r="M345" s="148"/>
      <c r="N345" s="148"/>
      <c r="O345" s="110"/>
      <c r="P345" s="148"/>
      <c r="Q345" s="148"/>
      <c r="R345" s="148"/>
      <c r="S345" s="148"/>
      <c r="T345" s="151"/>
      <c r="U345" s="148"/>
      <c r="V345" s="148"/>
      <c r="W345" s="152">
        <v>0.0</v>
      </c>
      <c r="X345" s="148"/>
      <c r="Y345" s="148"/>
      <c r="Z345" s="152" t="b">
        <v>0</v>
      </c>
      <c r="AA345" s="148"/>
      <c r="AB345" s="148"/>
      <c r="AC345" s="148"/>
      <c r="AD345" s="148"/>
      <c r="AE345" s="148"/>
      <c r="AF345" s="148"/>
      <c r="AG345" s="148"/>
      <c r="AH345" s="148"/>
      <c r="AI345" s="148"/>
      <c r="AJ345" s="148"/>
      <c r="AK345" s="153"/>
      <c r="AL345" s="154"/>
      <c r="AM345" s="148"/>
      <c r="AN345" s="154"/>
      <c r="AO345" s="148"/>
      <c r="AP345" s="155"/>
      <c r="AQ345" s="148"/>
      <c r="AR345" s="155"/>
      <c r="AS345" s="148"/>
      <c r="AT345" s="155"/>
      <c r="AU345" s="148"/>
      <c r="AV345" s="156">
        <f t="shared" si="14"/>
        <v>0</v>
      </c>
      <c r="AW345" s="157"/>
      <c r="AX345" s="148"/>
      <c r="AY345" s="148"/>
      <c r="AZ345" s="148"/>
      <c r="BA345" s="148"/>
      <c r="BB345" s="148"/>
      <c r="BC345" s="148"/>
      <c r="BD345" s="148"/>
      <c r="BE345" s="148"/>
      <c r="BF345" s="148"/>
      <c r="BG345" s="148"/>
      <c r="BH345" s="148"/>
      <c r="BI345" s="148"/>
      <c r="BJ345" s="148"/>
      <c r="BK345" s="148"/>
      <c r="BL345" s="148"/>
      <c r="BM345" s="148"/>
      <c r="BN345" s="148"/>
      <c r="BO345" s="148"/>
      <c r="BP345" s="148"/>
      <c r="BQ345" s="148"/>
      <c r="BR345" s="148"/>
      <c r="BS345" s="148"/>
      <c r="BT345" s="148"/>
      <c r="BU345" s="148"/>
      <c r="BV345" s="148"/>
      <c r="BW345" s="148"/>
      <c r="BX345" s="158"/>
      <c r="BY345" s="159"/>
      <c r="BZ345" s="160" t="str">
        <f>IFERROR(__xludf.DUMMYFUNCTION("TEXTJOIN("", "", TRUE,
  IF(AND(AL345&gt;=9, AN345&gt;=8, AP345&gt;=7, AT345&gt;=8), ""Gold Standard"", """"),
  IF(OR(
      AV345&gt;=7.5,
      AND(AL345&gt;=7, AN345&gt;=7, AP345&gt;=6, AT345&gt;=8)
    ), ""BIFL Approved"", """"),
  IF(AN345&gt;=8.5, ""Repair Friendly"", """"),
 "&amp;" IF(OR(AP345=10, REGEXMATCH(AU345, ""Lifetime Guarantee"")), ""Lifetime Warranty"", """"),
  IF(AT345&gt;=8.5, ""Crowd Favorite"", """"),
  IF(AR345&gt;=8, ""Eco Hero"", """"),
  IF(AND(AV345&gt;=10, AL345&gt;=8, AT345&gt;=8), ""Legacy Product"", """")
)"),"")</f>
        <v/>
      </c>
      <c r="CA345" s="148"/>
      <c r="CB345" s="148"/>
      <c r="CC345" s="161"/>
      <c r="CD345" s="148"/>
      <c r="CE345" s="152">
        <v>0.0</v>
      </c>
      <c r="CF345" s="148"/>
      <c r="CG345" s="153"/>
      <c r="CH345" s="148"/>
      <c r="CI345" s="148"/>
      <c r="CJ345" s="148"/>
      <c r="CK345" s="148"/>
    </row>
    <row r="346" ht="27.0" customHeight="1">
      <c r="A346" s="122" t="s">
        <v>19095</v>
      </c>
      <c r="B346" s="123" t="s">
        <v>19096</v>
      </c>
      <c r="C346" s="124" t="s">
        <v>19097</v>
      </c>
      <c r="D346" s="195"/>
      <c r="E346" s="126"/>
      <c r="F346" s="127" t="s">
        <v>19054</v>
      </c>
      <c r="G346" s="127" t="s">
        <v>10474</v>
      </c>
      <c r="H346" s="127" t="s">
        <v>92</v>
      </c>
      <c r="I346" s="128"/>
      <c r="J346" s="129"/>
      <c r="K346" s="130"/>
      <c r="L346" s="128"/>
      <c r="M346" s="128"/>
      <c r="N346" s="128"/>
      <c r="O346" s="110"/>
      <c r="P346" s="128"/>
      <c r="Q346" s="128"/>
      <c r="R346" s="128"/>
      <c r="S346" s="128"/>
      <c r="T346" s="131"/>
      <c r="U346" s="128"/>
      <c r="V346" s="128"/>
      <c r="W346" s="132">
        <v>0.0</v>
      </c>
      <c r="X346" s="128"/>
      <c r="Y346" s="128"/>
      <c r="Z346" s="132" t="b">
        <v>0</v>
      </c>
      <c r="AA346" s="128"/>
      <c r="AB346" s="128"/>
      <c r="AC346" s="128"/>
      <c r="AD346" s="128"/>
      <c r="AE346" s="128"/>
      <c r="AF346" s="128"/>
      <c r="AG346" s="128"/>
      <c r="AH346" s="128"/>
      <c r="AI346" s="128"/>
      <c r="AJ346" s="128"/>
      <c r="AK346" s="133"/>
      <c r="AL346" s="134"/>
      <c r="AM346" s="128"/>
      <c r="AN346" s="134"/>
      <c r="AO346" s="128"/>
      <c r="AP346" s="135"/>
      <c r="AQ346" s="128"/>
      <c r="AR346" s="135"/>
      <c r="AS346" s="128"/>
      <c r="AT346" s="135"/>
      <c r="AU346" s="128"/>
      <c r="AV346" s="136">
        <f t="shared" si="14"/>
        <v>0</v>
      </c>
      <c r="AW346" s="137"/>
      <c r="AX346" s="128"/>
      <c r="AY346" s="128"/>
      <c r="AZ346" s="128"/>
      <c r="BA346" s="128"/>
      <c r="BB346" s="128"/>
      <c r="BC346" s="128"/>
      <c r="BD346" s="128"/>
      <c r="BE346" s="128"/>
      <c r="BF346" s="128"/>
      <c r="BG346" s="128"/>
      <c r="BH346" s="128"/>
      <c r="BI346" s="128"/>
      <c r="BJ346" s="128"/>
      <c r="BK346" s="128"/>
      <c r="BL346" s="128"/>
      <c r="BM346" s="128"/>
      <c r="BN346" s="128"/>
      <c r="BO346" s="128"/>
      <c r="BP346" s="128"/>
      <c r="BQ346" s="128"/>
      <c r="BR346" s="128"/>
      <c r="BS346" s="128"/>
      <c r="BT346" s="128"/>
      <c r="BU346" s="128"/>
      <c r="BV346" s="128"/>
      <c r="BW346" s="128"/>
      <c r="BX346" s="138"/>
      <c r="BY346" s="139"/>
      <c r="BZ346" s="140" t="str">
        <f>IFERROR(__xludf.DUMMYFUNCTION("TEXTJOIN("", "", TRUE,
  IF(AND(AL346&gt;=9, AN346&gt;=8, AP346&gt;=7, AT346&gt;=8), ""Gold Standard"", """"),
  IF(OR(
      AV346&gt;=7.5,
      AND(AL346&gt;=7, AN346&gt;=7, AP346&gt;=6, AT346&gt;=8)
    ), ""BIFL Approved"", """"),
  IF(AN346&gt;=8.5, ""Repair Friendly"", """"),
 "&amp;" IF(OR(AP346=10, REGEXMATCH(AU346, ""Lifetime Guarantee"")), ""Lifetime Warranty"", """"),
  IF(AT346&gt;=8.5, ""Crowd Favorite"", """"),
  IF(AR346&gt;=8, ""Eco Hero"", """"),
  IF(AND(AV346&gt;=10, AL346&gt;=8, AT346&gt;=8), ""Legacy Product"", """")
)"),"")</f>
        <v/>
      </c>
      <c r="CA346" s="128"/>
      <c r="CB346" s="128"/>
      <c r="CC346" s="141"/>
      <c r="CD346" s="128"/>
      <c r="CE346" s="132">
        <v>0.0</v>
      </c>
      <c r="CF346" s="128"/>
      <c r="CG346" s="133"/>
      <c r="CH346" s="128"/>
      <c r="CI346" s="128"/>
      <c r="CJ346" s="128"/>
      <c r="CK346" s="128"/>
    </row>
    <row r="347" ht="27.0" customHeight="1">
      <c r="A347" s="142" t="s">
        <v>19098</v>
      </c>
      <c r="B347" s="143" t="s">
        <v>19099</v>
      </c>
      <c r="C347" s="144" t="s">
        <v>19100</v>
      </c>
      <c r="D347" s="194"/>
      <c r="E347" s="146"/>
      <c r="F347" s="147" t="s">
        <v>19054</v>
      </c>
      <c r="G347" s="147" t="s">
        <v>10474</v>
      </c>
      <c r="H347" s="147" t="s">
        <v>92</v>
      </c>
      <c r="I347" s="148"/>
      <c r="J347" s="149"/>
      <c r="K347" s="150"/>
      <c r="L347" s="148"/>
      <c r="M347" s="148"/>
      <c r="N347" s="148"/>
      <c r="O347" s="110"/>
      <c r="P347" s="148"/>
      <c r="Q347" s="148"/>
      <c r="R347" s="148"/>
      <c r="S347" s="148"/>
      <c r="T347" s="151"/>
      <c r="U347" s="148"/>
      <c r="V347" s="148"/>
      <c r="W347" s="152">
        <v>0.0</v>
      </c>
      <c r="X347" s="148"/>
      <c r="Y347" s="148"/>
      <c r="Z347" s="152" t="b">
        <v>0</v>
      </c>
      <c r="AA347" s="148"/>
      <c r="AB347" s="148"/>
      <c r="AC347" s="148"/>
      <c r="AD347" s="148"/>
      <c r="AE347" s="148"/>
      <c r="AF347" s="148"/>
      <c r="AG347" s="148"/>
      <c r="AH347" s="148"/>
      <c r="AI347" s="148"/>
      <c r="AJ347" s="148"/>
      <c r="AK347" s="153"/>
      <c r="AL347" s="154"/>
      <c r="AM347" s="148"/>
      <c r="AN347" s="154"/>
      <c r="AO347" s="148"/>
      <c r="AP347" s="155"/>
      <c r="AQ347" s="148"/>
      <c r="AR347" s="155"/>
      <c r="AS347" s="148"/>
      <c r="AT347" s="155"/>
      <c r="AU347" s="148"/>
      <c r="AV347" s="156">
        <f t="shared" si="14"/>
        <v>0</v>
      </c>
      <c r="AW347" s="157"/>
      <c r="AX347" s="148"/>
      <c r="AY347" s="148"/>
      <c r="AZ347" s="148"/>
      <c r="BA347" s="148"/>
      <c r="BB347" s="148"/>
      <c r="BC347" s="148"/>
      <c r="BD347" s="148"/>
      <c r="BE347" s="148"/>
      <c r="BF347" s="148"/>
      <c r="BG347" s="148"/>
      <c r="BH347" s="148"/>
      <c r="BI347" s="148"/>
      <c r="BJ347" s="148"/>
      <c r="BK347" s="148"/>
      <c r="BL347" s="148"/>
      <c r="BM347" s="148"/>
      <c r="BN347" s="148"/>
      <c r="BO347" s="148"/>
      <c r="BP347" s="148"/>
      <c r="BQ347" s="148"/>
      <c r="BR347" s="148"/>
      <c r="BS347" s="148"/>
      <c r="BT347" s="148"/>
      <c r="BU347" s="148"/>
      <c r="BV347" s="148"/>
      <c r="BW347" s="148"/>
      <c r="BX347" s="158"/>
      <c r="BY347" s="159"/>
      <c r="BZ347" s="160" t="str">
        <f>IFERROR(__xludf.DUMMYFUNCTION("TEXTJOIN("", "", TRUE,
  IF(AND(AL347&gt;=9, AN347&gt;=8, AP347&gt;=7, AT347&gt;=8), ""Gold Standard"", """"),
  IF(OR(
      AV347&gt;=7.5,
      AND(AL347&gt;=7, AN347&gt;=7, AP347&gt;=6, AT347&gt;=8)
    ), ""BIFL Approved"", """"),
  IF(AN347&gt;=8.5, ""Repair Friendly"", """"),
 "&amp;" IF(OR(AP347=10, REGEXMATCH(AU347, ""Lifetime Guarantee"")), ""Lifetime Warranty"", """"),
  IF(AT347&gt;=8.5, ""Crowd Favorite"", """"),
  IF(AR347&gt;=8, ""Eco Hero"", """"),
  IF(AND(AV347&gt;=10, AL347&gt;=8, AT347&gt;=8), ""Legacy Product"", """")
)"),"")</f>
        <v/>
      </c>
      <c r="CA347" s="148"/>
      <c r="CB347" s="148"/>
      <c r="CC347" s="161"/>
      <c r="CD347" s="148"/>
      <c r="CE347" s="152">
        <v>0.0</v>
      </c>
      <c r="CF347" s="148"/>
      <c r="CG347" s="153"/>
      <c r="CH347" s="148"/>
      <c r="CI347" s="148"/>
      <c r="CJ347" s="148"/>
      <c r="CK347" s="148"/>
    </row>
    <row r="348" ht="27.0" customHeight="1">
      <c r="A348" s="122" t="s">
        <v>19101</v>
      </c>
      <c r="B348" s="123" t="s">
        <v>19102</v>
      </c>
      <c r="C348" s="124" t="s">
        <v>19103</v>
      </c>
      <c r="D348" s="195"/>
      <c r="E348" s="126"/>
      <c r="F348" s="127" t="s">
        <v>19054</v>
      </c>
      <c r="G348" s="127" t="s">
        <v>10474</v>
      </c>
      <c r="H348" s="127" t="s">
        <v>92</v>
      </c>
      <c r="I348" s="128"/>
      <c r="J348" s="129"/>
      <c r="K348" s="130"/>
      <c r="L348" s="128"/>
      <c r="M348" s="128"/>
      <c r="N348" s="128"/>
      <c r="O348" s="110"/>
      <c r="P348" s="128"/>
      <c r="Q348" s="128"/>
      <c r="R348" s="128"/>
      <c r="S348" s="128"/>
      <c r="T348" s="131"/>
      <c r="U348" s="128"/>
      <c r="V348" s="128"/>
      <c r="W348" s="132">
        <v>0.0</v>
      </c>
      <c r="X348" s="128"/>
      <c r="Y348" s="128"/>
      <c r="Z348" s="132" t="b">
        <v>0</v>
      </c>
      <c r="AA348" s="128"/>
      <c r="AB348" s="128"/>
      <c r="AC348" s="128"/>
      <c r="AD348" s="128"/>
      <c r="AE348" s="128"/>
      <c r="AF348" s="128"/>
      <c r="AG348" s="128"/>
      <c r="AH348" s="128"/>
      <c r="AI348" s="128"/>
      <c r="AJ348" s="128"/>
      <c r="AK348" s="133"/>
      <c r="AL348" s="134"/>
      <c r="AM348" s="128"/>
      <c r="AN348" s="134"/>
      <c r="AO348" s="128"/>
      <c r="AP348" s="135"/>
      <c r="AQ348" s="128"/>
      <c r="AR348" s="135"/>
      <c r="AS348" s="128"/>
      <c r="AT348" s="135"/>
      <c r="AU348" s="128"/>
      <c r="AV348" s="136">
        <f t="shared" si="14"/>
        <v>0</v>
      </c>
      <c r="AW348" s="137"/>
      <c r="AX348" s="128"/>
      <c r="AY348" s="128"/>
      <c r="AZ348" s="128"/>
      <c r="BA348" s="128"/>
      <c r="BB348" s="128"/>
      <c r="BC348" s="128"/>
      <c r="BD348" s="128"/>
      <c r="BE348" s="128"/>
      <c r="BF348" s="128"/>
      <c r="BG348" s="128"/>
      <c r="BH348" s="128"/>
      <c r="BI348" s="128"/>
      <c r="BJ348" s="128"/>
      <c r="BK348" s="128"/>
      <c r="BL348" s="128"/>
      <c r="BM348" s="128"/>
      <c r="BN348" s="128"/>
      <c r="BO348" s="128"/>
      <c r="BP348" s="128"/>
      <c r="BQ348" s="128"/>
      <c r="BR348" s="128"/>
      <c r="BS348" s="128"/>
      <c r="BT348" s="128"/>
      <c r="BU348" s="128"/>
      <c r="BV348" s="128"/>
      <c r="BW348" s="128"/>
      <c r="BX348" s="138"/>
      <c r="BY348" s="139"/>
      <c r="BZ348" s="140" t="str">
        <f>IFERROR(__xludf.DUMMYFUNCTION("TEXTJOIN("", "", TRUE,
  IF(AND(AL348&gt;=9, AN348&gt;=8, AP348&gt;=7, AT348&gt;=8), ""Gold Standard"", """"),
  IF(OR(
      AV348&gt;=7.5,
      AND(AL348&gt;=7, AN348&gt;=7, AP348&gt;=6, AT348&gt;=8)
    ), ""BIFL Approved"", """"),
  IF(AN348&gt;=8.5, ""Repair Friendly"", """"),
 "&amp;" IF(OR(AP348=10, REGEXMATCH(AU348, ""Lifetime Guarantee"")), ""Lifetime Warranty"", """"),
  IF(AT348&gt;=8.5, ""Crowd Favorite"", """"),
  IF(AR348&gt;=8, ""Eco Hero"", """"),
  IF(AND(AV348&gt;=10, AL348&gt;=8, AT348&gt;=8), ""Legacy Product"", """")
)"),"")</f>
        <v/>
      </c>
      <c r="CA348" s="128"/>
      <c r="CB348" s="128"/>
      <c r="CC348" s="141"/>
      <c r="CD348" s="128"/>
      <c r="CE348" s="132">
        <v>0.0</v>
      </c>
      <c r="CF348" s="128"/>
      <c r="CG348" s="133"/>
      <c r="CH348" s="128"/>
      <c r="CI348" s="128"/>
      <c r="CJ348" s="128"/>
      <c r="CK348" s="128"/>
    </row>
    <row r="349" ht="27.0" customHeight="1">
      <c r="A349" s="142" t="s">
        <v>19104</v>
      </c>
      <c r="B349" s="143" t="s">
        <v>19105</v>
      </c>
      <c r="C349" s="144" t="s">
        <v>19106</v>
      </c>
      <c r="D349" s="194"/>
      <c r="E349" s="146"/>
      <c r="F349" s="147" t="s">
        <v>19054</v>
      </c>
      <c r="G349" s="147" t="s">
        <v>10474</v>
      </c>
      <c r="H349" s="147" t="s">
        <v>92</v>
      </c>
      <c r="I349" s="148"/>
      <c r="J349" s="149"/>
      <c r="K349" s="150"/>
      <c r="L349" s="148"/>
      <c r="M349" s="148"/>
      <c r="N349" s="148"/>
      <c r="O349" s="110"/>
      <c r="P349" s="148"/>
      <c r="Q349" s="148"/>
      <c r="R349" s="148"/>
      <c r="S349" s="148"/>
      <c r="T349" s="151"/>
      <c r="U349" s="148"/>
      <c r="V349" s="148"/>
      <c r="W349" s="152">
        <v>0.0</v>
      </c>
      <c r="X349" s="148"/>
      <c r="Y349" s="148"/>
      <c r="Z349" s="152" t="b">
        <v>0</v>
      </c>
      <c r="AA349" s="148"/>
      <c r="AB349" s="148"/>
      <c r="AC349" s="148"/>
      <c r="AD349" s="148"/>
      <c r="AE349" s="148"/>
      <c r="AF349" s="148"/>
      <c r="AG349" s="148"/>
      <c r="AH349" s="148"/>
      <c r="AI349" s="148"/>
      <c r="AJ349" s="148"/>
      <c r="AK349" s="153"/>
      <c r="AL349" s="154"/>
      <c r="AM349" s="148"/>
      <c r="AN349" s="154"/>
      <c r="AO349" s="148"/>
      <c r="AP349" s="155"/>
      <c r="AQ349" s="148"/>
      <c r="AR349" s="155"/>
      <c r="AS349" s="148"/>
      <c r="AT349" s="155"/>
      <c r="AU349" s="148"/>
      <c r="AV349" s="156">
        <f t="shared" si="14"/>
        <v>0</v>
      </c>
      <c r="AW349" s="157"/>
      <c r="AX349" s="148"/>
      <c r="AY349" s="148"/>
      <c r="AZ349" s="148"/>
      <c r="BA349" s="148"/>
      <c r="BB349" s="148"/>
      <c r="BC349" s="148"/>
      <c r="BD349" s="148"/>
      <c r="BE349" s="148"/>
      <c r="BF349" s="148"/>
      <c r="BG349" s="148"/>
      <c r="BH349" s="148"/>
      <c r="BI349" s="148"/>
      <c r="BJ349" s="148"/>
      <c r="BK349" s="148"/>
      <c r="BL349" s="148"/>
      <c r="BM349" s="148"/>
      <c r="BN349" s="148"/>
      <c r="BO349" s="148"/>
      <c r="BP349" s="148"/>
      <c r="BQ349" s="148"/>
      <c r="BR349" s="148"/>
      <c r="BS349" s="148"/>
      <c r="BT349" s="148"/>
      <c r="BU349" s="148"/>
      <c r="BV349" s="148"/>
      <c r="BW349" s="148"/>
      <c r="BX349" s="158"/>
      <c r="BY349" s="159"/>
      <c r="BZ349" s="160" t="str">
        <f>IFERROR(__xludf.DUMMYFUNCTION("TEXTJOIN("", "", TRUE,
  IF(AND(AL349&gt;=9, AN349&gt;=8, AP349&gt;=7, AT349&gt;=8), ""Gold Standard"", """"),
  IF(OR(
      AV349&gt;=7.5,
      AND(AL349&gt;=7, AN349&gt;=7, AP349&gt;=6, AT349&gt;=8)
    ), ""BIFL Approved"", """"),
  IF(AN349&gt;=8.5, ""Repair Friendly"", """"),
 "&amp;" IF(OR(AP349=10, REGEXMATCH(AU349, ""Lifetime Guarantee"")), ""Lifetime Warranty"", """"),
  IF(AT349&gt;=8.5, ""Crowd Favorite"", """"),
  IF(AR349&gt;=8, ""Eco Hero"", """"),
  IF(AND(AV349&gt;=10, AL349&gt;=8, AT349&gt;=8), ""Legacy Product"", """")
)"),"")</f>
        <v/>
      </c>
      <c r="CA349" s="148"/>
      <c r="CB349" s="148"/>
      <c r="CC349" s="161"/>
      <c r="CD349" s="148"/>
      <c r="CE349" s="152">
        <v>0.0</v>
      </c>
      <c r="CF349" s="148"/>
      <c r="CG349" s="153"/>
      <c r="CH349" s="148"/>
      <c r="CI349" s="148"/>
      <c r="CJ349" s="148"/>
      <c r="CK349" s="148"/>
    </row>
    <row r="350" ht="27.0" customHeight="1">
      <c r="A350" s="122" t="s">
        <v>19107</v>
      </c>
      <c r="B350" s="123" t="s">
        <v>19108</v>
      </c>
      <c r="C350" s="124" t="s">
        <v>19109</v>
      </c>
      <c r="D350" s="195"/>
      <c r="E350" s="126"/>
      <c r="F350" s="127" t="s">
        <v>19054</v>
      </c>
      <c r="G350" s="127" t="s">
        <v>10474</v>
      </c>
      <c r="H350" s="127" t="s">
        <v>92</v>
      </c>
      <c r="I350" s="128"/>
      <c r="J350" s="129"/>
      <c r="K350" s="130"/>
      <c r="L350" s="128"/>
      <c r="M350" s="128"/>
      <c r="N350" s="128"/>
      <c r="O350" s="110"/>
      <c r="P350" s="128"/>
      <c r="Q350" s="128"/>
      <c r="R350" s="128"/>
      <c r="S350" s="128"/>
      <c r="T350" s="131"/>
      <c r="U350" s="128"/>
      <c r="V350" s="128"/>
      <c r="W350" s="132">
        <v>0.0</v>
      </c>
      <c r="X350" s="128"/>
      <c r="Y350" s="128"/>
      <c r="Z350" s="132" t="b">
        <v>0</v>
      </c>
      <c r="AA350" s="128"/>
      <c r="AB350" s="128"/>
      <c r="AC350" s="128"/>
      <c r="AD350" s="128"/>
      <c r="AE350" s="128"/>
      <c r="AF350" s="128"/>
      <c r="AG350" s="128"/>
      <c r="AH350" s="128"/>
      <c r="AI350" s="128"/>
      <c r="AJ350" s="128"/>
      <c r="AK350" s="133"/>
      <c r="AL350" s="134"/>
      <c r="AM350" s="128"/>
      <c r="AN350" s="134"/>
      <c r="AO350" s="128"/>
      <c r="AP350" s="135"/>
      <c r="AQ350" s="128"/>
      <c r="AR350" s="135"/>
      <c r="AS350" s="128"/>
      <c r="AT350" s="135"/>
      <c r="AU350" s="128"/>
      <c r="AV350" s="136">
        <f t="shared" si="14"/>
        <v>0</v>
      </c>
      <c r="AW350" s="137"/>
      <c r="AX350" s="128"/>
      <c r="AY350" s="128"/>
      <c r="AZ350" s="128"/>
      <c r="BA350" s="128"/>
      <c r="BB350" s="128"/>
      <c r="BC350" s="128"/>
      <c r="BD350" s="128"/>
      <c r="BE350" s="128"/>
      <c r="BF350" s="128"/>
      <c r="BG350" s="128"/>
      <c r="BH350" s="128"/>
      <c r="BI350" s="128"/>
      <c r="BJ350" s="128"/>
      <c r="BK350" s="128"/>
      <c r="BL350" s="128"/>
      <c r="BM350" s="128"/>
      <c r="BN350" s="128"/>
      <c r="BO350" s="128"/>
      <c r="BP350" s="128"/>
      <c r="BQ350" s="128"/>
      <c r="BR350" s="128"/>
      <c r="BS350" s="128"/>
      <c r="BT350" s="128"/>
      <c r="BU350" s="128"/>
      <c r="BV350" s="128"/>
      <c r="BW350" s="128"/>
      <c r="BX350" s="138"/>
      <c r="BY350" s="139"/>
      <c r="BZ350" s="140" t="str">
        <f>IFERROR(__xludf.DUMMYFUNCTION("TEXTJOIN("", "", TRUE,
  IF(AND(AL350&gt;=9, AN350&gt;=8, AP350&gt;=7, AT350&gt;=8), ""Gold Standard"", """"),
  IF(OR(
      AV350&gt;=7.5,
      AND(AL350&gt;=7, AN350&gt;=7, AP350&gt;=6, AT350&gt;=8)
    ), ""BIFL Approved"", """"),
  IF(AN350&gt;=8.5, ""Repair Friendly"", """"),
 "&amp;" IF(OR(AP350=10, REGEXMATCH(AU350, ""Lifetime Guarantee"")), ""Lifetime Warranty"", """"),
  IF(AT350&gt;=8.5, ""Crowd Favorite"", """"),
  IF(AR350&gt;=8, ""Eco Hero"", """"),
  IF(AND(AV350&gt;=10, AL350&gt;=8, AT350&gt;=8), ""Legacy Product"", """")
)"),"")</f>
        <v/>
      </c>
      <c r="CA350" s="128"/>
      <c r="CB350" s="128"/>
      <c r="CC350" s="141"/>
      <c r="CD350" s="128"/>
      <c r="CE350" s="132">
        <v>0.0</v>
      </c>
      <c r="CF350" s="128"/>
      <c r="CG350" s="133"/>
      <c r="CH350" s="128"/>
      <c r="CI350" s="128"/>
      <c r="CJ350" s="128"/>
      <c r="CK350" s="128"/>
    </row>
    <row r="351" ht="27.0" customHeight="1">
      <c r="A351" s="142" t="s">
        <v>19110</v>
      </c>
      <c r="B351" s="143" t="s">
        <v>19111</v>
      </c>
      <c r="C351" s="144" t="s">
        <v>19112</v>
      </c>
      <c r="D351" s="194"/>
      <c r="E351" s="146"/>
      <c r="F351" s="147" t="s">
        <v>19054</v>
      </c>
      <c r="G351" s="147" t="s">
        <v>10474</v>
      </c>
      <c r="H351" s="147" t="s">
        <v>92</v>
      </c>
      <c r="I351" s="148"/>
      <c r="J351" s="149"/>
      <c r="K351" s="150"/>
      <c r="L351" s="148"/>
      <c r="M351" s="148"/>
      <c r="N351" s="148"/>
      <c r="O351" s="110"/>
      <c r="P351" s="148"/>
      <c r="Q351" s="148"/>
      <c r="R351" s="148"/>
      <c r="S351" s="148"/>
      <c r="T351" s="151"/>
      <c r="U351" s="148"/>
      <c r="V351" s="148"/>
      <c r="W351" s="152">
        <v>0.0</v>
      </c>
      <c r="X351" s="148"/>
      <c r="Y351" s="148"/>
      <c r="Z351" s="152" t="b">
        <v>0</v>
      </c>
      <c r="AA351" s="148"/>
      <c r="AB351" s="148"/>
      <c r="AC351" s="148"/>
      <c r="AD351" s="148"/>
      <c r="AE351" s="148"/>
      <c r="AF351" s="148"/>
      <c r="AG351" s="148"/>
      <c r="AH351" s="148"/>
      <c r="AI351" s="148"/>
      <c r="AJ351" s="148"/>
      <c r="AK351" s="153"/>
      <c r="AL351" s="154"/>
      <c r="AM351" s="148"/>
      <c r="AN351" s="154"/>
      <c r="AO351" s="148"/>
      <c r="AP351" s="155"/>
      <c r="AQ351" s="148"/>
      <c r="AR351" s="155"/>
      <c r="AS351" s="148"/>
      <c r="AT351" s="155"/>
      <c r="AU351" s="148"/>
      <c r="AV351" s="156">
        <f t="shared" si="14"/>
        <v>0</v>
      </c>
      <c r="AW351" s="157"/>
      <c r="AX351" s="148"/>
      <c r="AY351" s="148"/>
      <c r="AZ351" s="148"/>
      <c r="BA351" s="148"/>
      <c r="BB351" s="148"/>
      <c r="BC351" s="148"/>
      <c r="BD351" s="148"/>
      <c r="BE351" s="148"/>
      <c r="BF351" s="148"/>
      <c r="BG351" s="148"/>
      <c r="BH351" s="148"/>
      <c r="BI351" s="148"/>
      <c r="BJ351" s="148"/>
      <c r="BK351" s="148"/>
      <c r="BL351" s="148"/>
      <c r="BM351" s="148"/>
      <c r="BN351" s="148"/>
      <c r="BO351" s="148"/>
      <c r="BP351" s="148"/>
      <c r="BQ351" s="148"/>
      <c r="BR351" s="148"/>
      <c r="BS351" s="148"/>
      <c r="BT351" s="148"/>
      <c r="BU351" s="148"/>
      <c r="BV351" s="148"/>
      <c r="BW351" s="148"/>
      <c r="BX351" s="158"/>
      <c r="BY351" s="159"/>
      <c r="BZ351" s="160" t="str">
        <f>IFERROR(__xludf.DUMMYFUNCTION("TEXTJOIN("", "", TRUE,
  IF(AND(AL351&gt;=9, AN351&gt;=8, AP351&gt;=7, AT351&gt;=8), ""Gold Standard"", """"),
  IF(OR(
      AV351&gt;=7.5,
      AND(AL351&gt;=7, AN351&gt;=7, AP351&gt;=6, AT351&gt;=8)
    ), ""BIFL Approved"", """"),
  IF(AN351&gt;=8.5, ""Repair Friendly"", """"),
 "&amp;" IF(OR(AP351=10, REGEXMATCH(AU351, ""Lifetime Guarantee"")), ""Lifetime Warranty"", """"),
  IF(AT351&gt;=8.5, ""Crowd Favorite"", """"),
  IF(AR351&gt;=8, ""Eco Hero"", """"),
  IF(AND(AV351&gt;=10, AL351&gt;=8, AT351&gt;=8), ""Legacy Product"", """")
)"),"")</f>
        <v/>
      </c>
      <c r="CA351" s="148"/>
      <c r="CB351" s="148"/>
      <c r="CC351" s="161"/>
      <c r="CD351" s="148"/>
      <c r="CE351" s="152">
        <v>0.0</v>
      </c>
      <c r="CF351" s="148"/>
      <c r="CG351" s="153"/>
      <c r="CH351" s="148"/>
      <c r="CI351" s="148"/>
      <c r="CJ351" s="148"/>
      <c r="CK351" s="148"/>
    </row>
    <row r="352" ht="27.0" customHeight="1">
      <c r="A352" s="122" t="s">
        <v>19113</v>
      </c>
      <c r="B352" s="123" t="s">
        <v>19114</v>
      </c>
      <c r="C352" s="124" t="s">
        <v>19115</v>
      </c>
      <c r="D352" s="195"/>
      <c r="E352" s="126"/>
      <c r="F352" s="127" t="s">
        <v>19054</v>
      </c>
      <c r="G352" s="127" t="s">
        <v>10474</v>
      </c>
      <c r="H352" s="127" t="s">
        <v>92</v>
      </c>
      <c r="I352" s="128"/>
      <c r="J352" s="129"/>
      <c r="K352" s="130"/>
      <c r="L352" s="128"/>
      <c r="M352" s="128"/>
      <c r="N352" s="128"/>
      <c r="O352" s="110"/>
      <c r="P352" s="128"/>
      <c r="Q352" s="128"/>
      <c r="R352" s="128"/>
      <c r="S352" s="128"/>
      <c r="T352" s="131"/>
      <c r="U352" s="128"/>
      <c r="V352" s="128"/>
      <c r="W352" s="132">
        <v>0.0</v>
      </c>
      <c r="X352" s="128"/>
      <c r="Y352" s="128"/>
      <c r="Z352" s="132" t="b">
        <v>0</v>
      </c>
      <c r="AA352" s="128"/>
      <c r="AB352" s="128"/>
      <c r="AC352" s="128"/>
      <c r="AD352" s="128"/>
      <c r="AE352" s="128"/>
      <c r="AF352" s="128"/>
      <c r="AG352" s="128"/>
      <c r="AH352" s="128"/>
      <c r="AI352" s="128"/>
      <c r="AJ352" s="128"/>
      <c r="AK352" s="133"/>
      <c r="AL352" s="134"/>
      <c r="AM352" s="128"/>
      <c r="AN352" s="134"/>
      <c r="AO352" s="128"/>
      <c r="AP352" s="135"/>
      <c r="AQ352" s="128"/>
      <c r="AR352" s="135"/>
      <c r="AS352" s="128"/>
      <c r="AT352" s="135"/>
      <c r="AU352" s="128"/>
      <c r="AV352" s="136">
        <f t="shared" si="14"/>
        <v>0</v>
      </c>
      <c r="AW352" s="137"/>
      <c r="AX352" s="128"/>
      <c r="AY352" s="128"/>
      <c r="AZ352" s="128"/>
      <c r="BA352" s="128"/>
      <c r="BB352" s="128"/>
      <c r="BC352" s="128"/>
      <c r="BD352" s="128"/>
      <c r="BE352" s="128"/>
      <c r="BF352" s="128"/>
      <c r="BG352" s="128"/>
      <c r="BH352" s="128"/>
      <c r="BI352" s="128"/>
      <c r="BJ352" s="128"/>
      <c r="BK352" s="128"/>
      <c r="BL352" s="128"/>
      <c r="BM352" s="128"/>
      <c r="BN352" s="128"/>
      <c r="BO352" s="128"/>
      <c r="BP352" s="128"/>
      <c r="BQ352" s="128"/>
      <c r="BR352" s="128"/>
      <c r="BS352" s="128"/>
      <c r="BT352" s="128"/>
      <c r="BU352" s="128"/>
      <c r="BV352" s="128"/>
      <c r="BW352" s="128"/>
      <c r="BX352" s="138"/>
      <c r="BY352" s="139"/>
      <c r="BZ352" s="140" t="str">
        <f>IFERROR(__xludf.DUMMYFUNCTION("TEXTJOIN("", "", TRUE,
  IF(AND(AL352&gt;=9, AN352&gt;=8, AP352&gt;=7, AT352&gt;=8), ""Gold Standard"", """"),
  IF(OR(
      AV352&gt;=7.5,
      AND(AL352&gt;=7, AN352&gt;=7, AP352&gt;=6, AT352&gt;=8)
    ), ""BIFL Approved"", """"),
  IF(AN352&gt;=8.5, ""Repair Friendly"", """"),
 "&amp;" IF(OR(AP352=10, REGEXMATCH(AU352, ""Lifetime Guarantee"")), ""Lifetime Warranty"", """"),
  IF(AT352&gt;=8.5, ""Crowd Favorite"", """"),
  IF(AR352&gt;=8, ""Eco Hero"", """"),
  IF(AND(AV352&gt;=10, AL352&gt;=8, AT352&gt;=8), ""Legacy Product"", """")
)"),"")</f>
        <v/>
      </c>
      <c r="CA352" s="128"/>
      <c r="CB352" s="128"/>
      <c r="CC352" s="141"/>
      <c r="CD352" s="128"/>
      <c r="CE352" s="132">
        <v>0.0</v>
      </c>
      <c r="CF352" s="128"/>
      <c r="CG352" s="133"/>
      <c r="CH352" s="128"/>
      <c r="CI352" s="128"/>
      <c r="CJ352" s="128"/>
      <c r="CK352" s="128"/>
    </row>
    <row r="353" ht="27.0" customHeight="1">
      <c r="A353" s="142" t="s">
        <v>19116</v>
      </c>
      <c r="B353" s="143" t="s">
        <v>19117</v>
      </c>
      <c r="C353" s="144" t="s">
        <v>19118</v>
      </c>
      <c r="D353" s="194"/>
      <c r="E353" s="146"/>
      <c r="F353" s="147" t="s">
        <v>19054</v>
      </c>
      <c r="G353" s="147" t="s">
        <v>10474</v>
      </c>
      <c r="H353" s="147" t="s">
        <v>92</v>
      </c>
      <c r="I353" s="148"/>
      <c r="J353" s="149"/>
      <c r="K353" s="150"/>
      <c r="L353" s="148"/>
      <c r="M353" s="148"/>
      <c r="N353" s="148"/>
      <c r="O353" s="110"/>
      <c r="P353" s="148"/>
      <c r="Q353" s="148"/>
      <c r="R353" s="148"/>
      <c r="S353" s="148"/>
      <c r="T353" s="151"/>
      <c r="U353" s="148"/>
      <c r="V353" s="148"/>
      <c r="W353" s="152">
        <v>0.0</v>
      </c>
      <c r="X353" s="148"/>
      <c r="Y353" s="148"/>
      <c r="Z353" s="152" t="b">
        <v>0</v>
      </c>
      <c r="AA353" s="148"/>
      <c r="AB353" s="148"/>
      <c r="AC353" s="148"/>
      <c r="AD353" s="148"/>
      <c r="AE353" s="148"/>
      <c r="AF353" s="148"/>
      <c r="AG353" s="148"/>
      <c r="AH353" s="148"/>
      <c r="AI353" s="148"/>
      <c r="AJ353" s="148"/>
      <c r="AK353" s="153"/>
      <c r="AL353" s="154"/>
      <c r="AM353" s="148"/>
      <c r="AN353" s="154"/>
      <c r="AO353" s="148"/>
      <c r="AP353" s="155"/>
      <c r="AQ353" s="148"/>
      <c r="AR353" s="155"/>
      <c r="AS353" s="148"/>
      <c r="AT353" s="155"/>
      <c r="AU353" s="148"/>
      <c r="AV353" s="156">
        <f t="shared" si="14"/>
        <v>0</v>
      </c>
      <c r="AW353" s="157"/>
      <c r="AX353" s="148"/>
      <c r="AY353" s="148"/>
      <c r="AZ353" s="148"/>
      <c r="BA353" s="148"/>
      <c r="BB353" s="148"/>
      <c r="BC353" s="148"/>
      <c r="BD353" s="148"/>
      <c r="BE353" s="148"/>
      <c r="BF353" s="148"/>
      <c r="BG353" s="148"/>
      <c r="BH353" s="148"/>
      <c r="BI353" s="148"/>
      <c r="BJ353" s="148"/>
      <c r="BK353" s="148"/>
      <c r="BL353" s="148"/>
      <c r="BM353" s="148"/>
      <c r="BN353" s="148"/>
      <c r="BO353" s="148"/>
      <c r="BP353" s="148"/>
      <c r="BQ353" s="148"/>
      <c r="BR353" s="148"/>
      <c r="BS353" s="148"/>
      <c r="BT353" s="148"/>
      <c r="BU353" s="148"/>
      <c r="BV353" s="148"/>
      <c r="BW353" s="148"/>
      <c r="BX353" s="158"/>
      <c r="BY353" s="159"/>
      <c r="BZ353" s="160" t="str">
        <f>IFERROR(__xludf.DUMMYFUNCTION("TEXTJOIN("", "", TRUE,
  IF(AND(AL353&gt;=9, AN353&gt;=8, AP353&gt;=7, AT353&gt;=8), ""Gold Standard"", """"),
  IF(OR(
      AV353&gt;=7.5,
      AND(AL353&gt;=7, AN353&gt;=7, AP353&gt;=6, AT353&gt;=8)
    ), ""BIFL Approved"", """"),
  IF(AN353&gt;=8.5, ""Repair Friendly"", """"),
 "&amp;" IF(OR(AP353=10, REGEXMATCH(AU353, ""Lifetime Guarantee"")), ""Lifetime Warranty"", """"),
  IF(AT353&gt;=8.5, ""Crowd Favorite"", """"),
  IF(AR353&gt;=8, ""Eco Hero"", """"),
  IF(AND(AV353&gt;=10, AL353&gt;=8, AT353&gt;=8), ""Legacy Product"", """")
)"),"")</f>
        <v/>
      </c>
      <c r="CA353" s="148"/>
      <c r="CB353" s="148"/>
      <c r="CC353" s="161"/>
      <c r="CD353" s="148"/>
      <c r="CE353" s="152">
        <v>0.0</v>
      </c>
      <c r="CF353" s="148"/>
      <c r="CG353" s="153"/>
      <c r="CH353" s="148"/>
      <c r="CI353" s="148"/>
      <c r="CJ353" s="148"/>
      <c r="CK353" s="148"/>
    </row>
    <row r="354" ht="27.0" customHeight="1">
      <c r="A354" s="122" t="s">
        <v>19119</v>
      </c>
      <c r="B354" s="123" t="s">
        <v>19120</v>
      </c>
      <c r="C354" s="124" t="s">
        <v>19121</v>
      </c>
      <c r="D354" s="195"/>
      <c r="E354" s="126"/>
      <c r="F354" s="127" t="s">
        <v>19054</v>
      </c>
      <c r="G354" s="127" t="s">
        <v>10474</v>
      </c>
      <c r="H354" s="127" t="s">
        <v>92</v>
      </c>
      <c r="I354" s="128"/>
      <c r="J354" s="129"/>
      <c r="K354" s="130"/>
      <c r="L354" s="128"/>
      <c r="M354" s="128"/>
      <c r="N354" s="128"/>
      <c r="O354" s="110"/>
      <c r="P354" s="128"/>
      <c r="Q354" s="128"/>
      <c r="R354" s="128"/>
      <c r="S354" s="128"/>
      <c r="T354" s="131"/>
      <c r="U354" s="128"/>
      <c r="V354" s="128"/>
      <c r="W354" s="132">
        <v>0.0</v>
      </c>
      <c r="X354" s="128"/>
      <c r="Y354" s="128"/>
      <c r="Z354" s="132" t="b">
        <v>0</v>
      </c>
      <c r="AA354" s="128"/>
      <c r="AB354" s="128"/>
      <c r="AC354" s="128"/>
      <c r="AD354" s="128"/>
      <c r="AE354" s="128"/>
      <c r="AF354" s="128"/>
      <c r="AG354" s="128"/>
      <c r="AH354" s="128"/>
      <c r="AI354" s="128"/>
      <c r="AJ354" s="128"/>
      <c r="AK354" s="133"/>
      <c r="AL354" s="134"/>
      <c r="AM354" s="128"/>
      <c r="AN354" s="134"/>
      <c r="AO354" s="128"/>
      <c r="AP354" s="135"/>
      <c r="AQ354" s="128"/>
      <c r="AR354" s="135"/>
      <c r="AS354" s="128"/>
      <c r="AT354" s="135"/>
      <c r="AU354" s="128"/>
      <c r="AV354" s="136">
        <f t="shared" si="14"/>
        <v>0</v>
      </c>
      <c r="AW354" s="137"/>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38"/>
      <c r="BY354" s="139"/>
      <c r="BZ354" s="140" t="str">
        <f>IFERROR(__xludf.DUMMYFUNCTION("TEXTJOIN("", "", TRUE,
  IF(AND(AL354&gt;=9, AN354&gt;=8, AP354&gt;=7, AT354&gt;=8), ""Gold Standard"", """"),
  IF(OR(
      AV354&gt;=7.5,
      AND(AL354&gt;=7, AN354&gt;=7, AP354&gt;=6, AT354&gt;=8)
    ), ""BIFL Approved"", """"),
  IF(AN354&gt;=8.5, ""Repair Friendly"", """"),
 "&amp;" IF(OR(AP354=10, REGEXMATCH(AU354, ""Lifetime Guarantee"")), ""Lifetime Warranty"", """"),
  IF(AT354&gt;=8.5, ""Crowd Favorite"", """"),
  IF(AR354&gt;=8, ""Eco Hero"", """"),
  IF(AND(AV354&gt;=10, AL354&gt;=8, AT354&gt;=8), ""Legacy Product"", """")
)"),"")</f>
        <v/>
      </c>
      <c r="CA354" s="128"/>
      <c r="CB354" s="128"/>
      <c r="CC354" s="141"/>
      <c r="CD354" s="128"/>
      <c r="CE354" s="132">
        <v>0.0</v>
      </c>
      <c r="CF354" s="128"/>
      <c r="CG354" s="133"/>
      <c r="CH354" s="128"/>
      <c r="CI354" s="128"/>
      <c r="CJ354" s="128"/>
      <c r="CK354" s="128"/>
    </row>
    <row r="355" ht="27.0" customHeight="1">
      <c r="A355" s="142" t="s">
        <v>19122</v>
      </c>
      <c r="B355" s="143" t="s">
        <v>19123</v>
      </c>
      <c r="C355" s="144" t="s">
        <v>19124</v>
      </c>
      <c r="D355" s="194"/>
      <c r="E355" s="146"/>
      <c r="F355" s="147" t="s">
        <v>19054</v>
      </c>
      <c r="G355" s="147" t="s">
        <v>10474</v>
      </c>
      <c r="H355" s="147" t="s">
        <v>92</v>
      </c>
      <c r="I355" s="148"/>
      <c r="J355" s="149"/>
      <c r="K355" s="150"/>
      <c r="L355" s="148"/>
      <c r="M355" s="148"/>
      <c r="N355" s="148"/>
      <c r="O355" s="110"/>
      <c r="P355" s="148"/>
      <c r="Q355" s="148"/>
      <c r="R355" s="148"/>
      <c r="S355" s="148"/>
      <c r="T355" s="151"/>
      <c r="U355" s="148"/>
      <c r="V355" s="148"/>
      <c r="W355" s="152">
        <v>0.0</v>
      </c>
      <c r="X355" s="148"/>
      <c r="Y355" s="148"/>
      <c r="Z355" s="152" t="b">
        <v>0</v>
      </c>
      <c r="AA355" s="148"/>
      <c r="AB355" s="148"/>
      <c r="AC355" s="148"/>
      <c r="AD355" s="148"/>
      <c r="AE355" s="148"/>
      <c r="AF355" s="148"/>
      <c r="AG355" s="148"/>
      <c r="AH355" s="148"/>
      <c r="AI355" s="148"/>
      <c r="AJ355" s="148"/>
      <c r="AK355" s="153"/>
      <c r="AL355" s="154"/>
      <c r="AM355" s="148"/>
      <c r="AN355" s="154"/>
      <c r="AO355" s="148"/>
      <c r="AP355" s="155"/>
      <c r="AQ355" s="148"/>
      <c r="AR355" s="155"/>
      <c r="AS355" s="148"/>
      <c r="AT355" s="155"/>
      <c r="AU355" s="148"/>
      <c r="AV355" s="156">
        <f t="shared" si="14"/>
        <v>0</v>
      </c>
      <c r="AW355" s="157"/>
      <c r="AX355" s="148"/>
      <c r="AY355" s="148"/>
      <c r="AZ355" s="148"/>
      <c r="BA355" s="148"/>
      <c r="BB355" s="148"/>
      <c r="BC355" s="148"/>
      <c r="BD355" s="148"/>
      <c r="BE355" s="148"/>
      <c r="BF355" s="148"/>
      <c r="BG355" s="148"/>
      <c r="BH355" s="148"/>
      <c r="BI355" s="148"/>
      <c r="BJ355" s="148"/>
      <c r="BK355" s="148"/>
      <c r="BL355" s="148"/>
      <c r="BM355" s="148"/>
      <c r="BN355" s="148"/>
      <c r="BO355" s="148"/>
      <c r="BP355" s="148"/>
      <c r="BQ355" s="148"/>
      <c r="BR355" s="148"/>
      <c r="BS355" s="148"/>
      <c r="BT355" s="148"/>
      <c r="BU355" s="148"/>
      <c r="BV355" s="148"/>
      <c r="BW355" s="148"/>
      <c r="BX355" s="158"/>
      <c r="BY355" s="159"/>
      <c r="BZ355" s="160" t="str">
        <f>IFERROR(__xludf.DUMMYFUNCTION("TEXTJOIN("", "", TRUE,
  IF(AND(AL355&gt;=9, AN355&gt;=8, AP355&gt;=7, AT355&gt;=8), ""Gold Standard"", """"),
  IF(OR(
      AV355&gt;=7.5,
      AND(AL355&gt;=7, AN355&gt;=7, AP355&gt;=6, AT355&gt;=8)
    ), ""BIFL Approved"", """"),
  IF(AN355&gt;=8.5, ""Repair Friendly"", """"),
 "&amp;" IF(OR(AP355=10, REGEXMATCH(AU355, ""Lifetime Guarantee"")), ""Lifetime Warranty"", """"),
  IF(AT355&gt;=8.5, ""Crowd Favorite"", """"),
  IF(AR355&gt;=8, ""Eco Hero"", """"),
  IF(AND(AV355&gt;=10, AL355&gt;=8, AT355&gt;=8), ""Legacy Product"", """")
)"),"")</f>
        <v/>
      </c>
      <c r="CA355" s="148"/>
      <c r="CB355" s="148"/>
      <c r="CC355" s="161"/>
      <c r="CD355" s="148"/>
      <c r="CE355" s="152">
        <v>0.0</v>
      </c>
      <c r="CF355" s="148"/>
      <c r="CG355" s="153"/>
      <c r="CH355" s="148"/>
      <c r="CI355" s="148"/>
      <c r="CJ355" s="148"/>
      <c r="CK355" s="148"/>
    </row>
    <row r="356" ht="27.0" customHeight="1">
      <c r="A356" s="122" t="s">
        <v>19125</v>
      </c>
      <c r="B356" s="123" t="s">
        <v>19126</v>
      </c>
      <c r="C356" s="124" t="s">
        <v>19127</v>
      </c>
      <c r="D356" s="195"/>
      <c r="E356" s="126"/>
      <c r="F356" s="127" t="s">
        <v>19054</v>
      </c>
      <c r="G356" s="127" t="s">
        <v>10474</v>
      </c>
      <c r="H356" s="127" t="s">
        <v>92</v>
      </c>
      <c r="I356" s="128"/>
      <c r="J356" s="129"/>
      <c r="K356" s="130"/>
      <c r="L356" s="128"/>
      <c r="M356" s="128"/>
      <c r="N356" s="128"/>
      <c r="O356" s="110"/>
      <c r="P356" s="128"/>
      <c r="Q356" s="128"/>
      <c r="R356" s="128"/>
      <c r="S356" s="128"/>
      <c r="T356" s="131"/>
      <c r="U356" s="128"/>
      <c r="V356" s="128"/>
      <c r="W356" s="132">
        <v>0.0</v>
      </c>
      <c r="X356" s="128"/>
      <c r="Y356" s="128"/>
      <c r="Z356" s="132" t="b">
        <v>0</v>
      </c>
      <c r="AA356" s="128"/>
      <c r="AB356" s="128"/>
      <c r="AC356" s="128"/>
      <c r="AD356" s="128"/>
      <c r="AE356" s="128"/>
      <c r="AF356" s="128"/>
      <c r="AG356" s="128"/>
      <c r="AH356" s="128"/>
      <c r="AI356" s="128"/>
      <c r="AJ356" s="128"/>
      <c r="AK356" s="133"/>
      <c r="AL356" s="134"/>
      <c r="AM356" s="128"/>
      <c r="AN356" s="134"/>
      <c r="AO356" s="128"/>
      <c r="AP356" s="135"/>
      <c r="AQ356" s="128"/>
      <c r="AR356" s="135"/>
      <c r="AS356" s="128"/>
      <c r="AT356" s="135"/>
      <c r="AU356" s="128"/>
      <c r="AV356" s="136">
        <f t="shared" si="14"/>
        <v>0</v>
      </c>
      <c r="AW356" s="137"/>
      <c r="AX356" s="128"/>
      <c r="AY356" s="128"/>
      <c r="AZ356" s="128"/>
      <c r="BA356" s="128"/>
      <c r="BB356" s="128"/>
      <c r="BC356" s="128"/>
      <c r="BD356" s="128"/>
      <c r="BE356" s="128"/>
      <c r="BF356" s="128"/>
      <c r="BG356" s="128"/>
      <c r="BH356" s="128"/>
      <c r="BI356" s="128"/>
      <c r="BJ356" s="128"/>
      <c r="BK356" s="128"/>
      <c r="BL356" s="128"/>
      <c r="BM356" s="128"/>
      <c r="BN356" s="128"/>
      <c r="BO356" s="128"/>
      <c r="BP356" s="128"/>
      <c r="BQ356" s="128"/>
      <c r="BR356" s="128"/>
      <c r="BS356" s="128"/>
      <c r="BT356" s="128"/>
      <c r="BU356" s="128"/>
      <c r="BV356" s="128"/>
      <c r="BW356" s="128"/>
      <c r="BX356" s="138"/>
      <c r="BY356" s="139"/>
      <c r="BZ356" s="140" t="str">
        <f>IFERROR(__xludf.DUMMYFUNCTION("TEXTJOIN("", "", TRUE,
  IF(AND(AL356&gt;=9, AN356&gt;=8, AP356&gt;=7, AT356&gt;=8), ""Gold Standard"", """"),
  IF(OR(
      AV356&gt;=7.5,
      AND(AL356&gt;=7, AN356&gt;=7, AP356&gt;=6, AT356&gt;=8)
    ), ""BIFL Approved"", """"),
  IF(AN356&gt;=8.5, ""Repair Friendly"", """"),
 "&amp;" IF(OR(AP356=10, REGEXMATCH(AU356, ""Lifetime Guarantee"")), ""Lifetime Warranty"", """"),
  IF(AT356&gt;=8.5, ""Crowd Favorite"", """"),
  IF(AR356&gt;=8, ""Eco Hero"", """"),
  IF(AND(AV356&gt;=10, AL356&gt;=8, AT356&gt;=8), ""Legacy Product"", """")
)"),"")</f>
        <v/>
      </c>
      <c r="CA356" s="128"/>
      <c r="CB356" s="128"/>
      <c r="CC356" s="141"/>
      <c r="CD356" s="128"/>
      <c r="CE356" s="132">
        <v>0.0</v>
      </c>
      <c r="CF356" s="128"/>
      <c r="CG356" s="133"/>
      <c r="CH356" s="128"/>
      <c r="CI356" s="128"/>
      <c r="CJ356" s="128"/>
      <c r="CK356" s="128"/>
    </row>
    <row r="357" ht="27.0" customHeight="1">
      <c r="A357" s="142" t="s">
        <v>19128</v>
      </c>
      <c r="B357" s="143" t="s">
        <v>19129</v>
      </c>
      <c r="C357" s="144" t="s">
        <v>19130</v>
      </c>
      <c r="D357" s="194"/>
      <c r="E357" s="146"/>
      <c r="F357" s="147" t="s">
        <v>19054</v>
      </c>
      <c r="G357" s="147" t="s">
        <v>10474</v>
      </c>
      <c r="H357" s="147" t="s">
        <v>92</v>
      </c>
      <c r="I357" s="148"/>
      <c r="J357" s="149"/>
      <c r="K357" s="150"/>
      <c r="L357" s="148"/>
      <c r="M357" s="148"/>
      <c r="N357" s="148"/>
      <c r="O357" s="110"/>
      <c r="P357" s="148"/>
      <c r="Q357" s="148"/>
      <c r="R357" s="148"/>
      <c r="S357" s="148"/>
      <c r="T357" s="151"/>
      <c r="U357" s="148"/>
      <c r="V357" s="148"/>
      <c r="W357" s="152">
        <v>0.0</v>
      </c>
      <c r="X357" s="148"/>
      <c r="Y357" s="148"/>
      <c r="Z357" s="152" t="b">
        <v>0</v>
      </c>
      <c r="AA357" s="148"/>
      <c r="AB357" s="148"/>
      <c r="AC357" s="148"/>
      <c r="AD357" s="148"/>
      <c r="AE357" s="148"/>
      <c r="AF357" s="148"/>
      <c r="AG357" s="148"/>
      <c r="AH357" s="148"/>
      <c r="AI357" s="148"/>
      <c r="AJ357" s="148"/>
      <c r="AK357" s="153"/>
      <c r="AL357" s="154"/>
      <c r="AM357" s="148"/>
      <c r="AN357" s="154"/>
      <c r="AO357" s="148"/>
      <c r="AP357" s="155"/>
      <c r="AQ357" s="148"/>
      <c r="AR357" s="155"/>
      <c r="AS357" s="148"/>
      <c r="AT357" s="155"/>
      <c r="AU357" s="148"/>
      <c r="AV357" s="156">
        <f t="shared" si="14"/>
        <v>0</v>
      </c>
      <c r="AW357" s="157"/>
      <c r="AX357" s="148"/>
      <c r="AY357" s="148"/>
      <c r="AZ357" s="148"/>
      <c r="BA357" s="148"/>
      <c r="BB357" s="148"/>
      <c r="BC357" s="148"/>
      <c r="BD357" s="148"/>
      <c r="BE357" s="148"/>
      <c r="BF357" s="148"/>
      <c r="BG357" s="148"/>
      <c r="BH357" s="148"/>
      <c r="BI357" s="148"/>
      <c r="BJ357" s="148"/>
      <c r="BK357" s="148"/>
      <c r="BL357" s="148"/>
      <c r="BM357" s="148"/>
      <c r="BN357" s="148"/>
      <c r="BO357" s="148"/>
      <c r="BP357" s="148"/>
      <c r="BQ357" s="148"/>
      <c r="BR357" s="148"/>
      <c r="BS357" s="148"/>
      <c r="BT357" s="148"/>
      <c r="BU357" s="148"/>
      <c r="BV357" s="148"/>
      <c r="BW357" s="148"/>
      <c r="BX357" s="158"/>
      <c r="BY357" s="159"/>
      <c r="BZ357" s="160" t="str">
        <f>IFERROR(__xludf.DUMMYFUNCTION("TEXTJOIN("", "", TRUE,
  IF(AND(AL357&gt;=9, AN357&gt;=8, AP357&gt;=7, AT357&gt;=8), ""Gold Standard"", """"),
  IF(OR(
      AV357&gt;=7.5,
      AND(AL357&gt;=7, AN357&gt;=7, AP357&gt;=6, AT357&gt;=8)
    ), ""BIFL Approved"", """"),
  IF(AN357&gt;=8.5, ""Repair Friendly"", """"),
 "&amp;" IF(OR(AP357=10, REGEXMATCH(AU357, ""Lifetime Guarantee"")), ""Lifetime Warranty"", """"),
  IF(AT357&gt;=8.5, ""Crowd Favorite"", """"),
  IF(AR357&gt;=8, ""Eco Hero"", """"),
  IF(AND(AV357&gt;=10, AL357&gt;=8, AT357&gt;=8), ""Legacy Product"", """")
)"),"")</f>
        <v/>
      </c>
      <c r="CA357" s="148"/>
      <c r="CB357" s="148"/>
      <c r="CC357" s="161"/>
      <c r="CD357" s="148"/>
      <c r="CE357" s="152">
        <v>0.0</v>
      </c>
      <c r="CF357" s="148"/>
      <c r="CG357" s="153"/>
      <c r="CH357" s="148"/>
      <c r="CI357" s="148"/>
      <c r="CJ357" s="148"/>
      <c r="CK357" s="148"/>
    </row>
    <row r="358" ht="27.0" customHeight="1">
      <c r="A358" s="122" t="s">
        <v>19131</v>
      </c>
      <c r="B358" s="123" t="s">
        <v>19132</v>
      </c>
      <c r="C358" s="124" t="s">
        <v>19133</v>
      </c>
      <c r="D358" s="195"/>
      <c r="E358" s="126"/>
      <c r="F358" s="127" t="s">
        <v>19054</v>
      </c>
      <c r="G358" s="127" t="s">
        <v>10474</v>
      </c>
      <c r="H358" s="127" t="s">
        <v>92</v>
      </c>
      <c r="I358" s="128"/>
      <c r="J358" s="129"/>
      <c r="K358" s="130"/>
      <c r="L358" s="128"/>
      <c r="M358" s="128"/>
      <c r="N358" s="128"/>
      <c r="O358" s="110"/>
      <c r="P358" s="128"/>
      <c r="Q358" s="128"/>
      <c r="R358" s="128"/>
      <c r="S358" s="128"/>
      <c r="T358" s="131"/>
      <c r="U358" s="128"/>
      <c r="V358" s="128"/>
      <c r="W358" s="132">
        <v>0.0</v>
      </c>
      <c r="X358" s="128"/>
      <c r="Y358" s="128"/>
      <c r="Z358" s="132" t="b">
        <v>0</v>
      </c>
      <c r="AA358" s="128"/>
      <c r="AB358" s="128"/>
      <c r="AC358" s="128"/>
      <c r="AD358" s="128"/>
      <c r="AE358" s="128"/>
      <c r="AF358" s="128"/>
      <c r="AG358" s="128"/>
      <c r="AH358" s="128"/>
      <c r="AI358" s="128"/>
      <c r="AJ358" s="128"/>
      <c r="AK358" s="133"/>
      <c r="AL358" s="134"/>
      <c r="AM358" s="128"/>
      <c r="AN358" s="134"/>
      <c r="AO358" s="128"/>
      <c r="AP358" s="135"/>
      <c r="AQ358" s="128"/>
      <c r="AR358" s="135"/>
      <c r="AS358" s="128"/>
      <c r="AT358" s="135"/>
      <c r="AU358" s="128"/>
      <c r="AV358" s="136">
        <f t="shared" si="14"/>
        <v>0</v>
      </c>
      <c r="AW358" s="137"/>
      <c r="AX358" s="128"/>
      <c r="AY358" s="128"/>
      <c r="AZ358" s="128"/>
      <c r="BA358" s="128"/>
      <c r="BB358" s="128"/>
      <c r="BC358" s="128"/>
      <c r="BD358" s="128"/>
      <c r="BE358" s="128"/>
      <c r="BF358" s="128"/>
      <c r="BG358" s="128"/>
      <c r="BH358" s="128"/>
      <c r="BI358" s="128"/>
      <c r="BJ358" s="128"/>
      <c r="BK358" s="128"/>
      <c r="BL358" s="128"/>
      <c r="BM358" s="128"/>
      <c r="BN358" s="128"/>
      <c r="BO358" s="128"/>
      <c r="BP358" s="128"/>
      <c r="BQ358" s="128"/>
      <c r="BR358" s="128"/>
      <c r="BS358" s="128"/>
      <c r="BT358" s="128"/>
      <c r="BU358" s="128"/>
      <c r="BV358" s="128"/>
      <c r="BW358" s="128"/>
      <c r="BX358" s="138"/>
      <c r="BY358" s="139"/>
      <c r="BZ358" s="140" t="str">
        <f>IFERROR(__xludf.DUMMYFUNCTION("TEXTJOIN("", "", TRUE,
  IF(AND(AL358&gt;=9, AN358&gt;=8, AP358&gt;=7, AT358&gt;=8), ""Gold Standard"", """"),
  IF(OR(
      AV358&gt;=7.5,
      AND(AL358&gt;=7, AN358&gt;=7, AP358&gt;=6, AT358&gt;=8)
    ), ""BIFL Approved"", """"),
  IF(AN358&gt;=8.5, ""Repair Friendly"", """"),
 "&amp;" IF(OR(AP358=10, REGEXMATCH(AU358, ""Lifetime Guarantee"")), ""Lifetime Warranty"", """"),
  IF(AT358&gt;=8.5, ""Crowd Favorite"", """"),
  IF(AR358&gt;=8, ""Eco Hero"", """"),
  IF(AND(AV358&gt;=10, AL358&gt;=8, AT358&gt;=8), ""Legacy Product"", """")
)"),"")</f>
        <v/>
      </c>
      <c r="CA358" s="128"/>
      <c r="CB358" s="128"/>
      <c r="CC358" s="141"/>
      <c r="CD358" s="128"/>
      <c r="CE358" s="132">
        <v>0.0</v>
      </c>
      <c r="CF358" s="128"/>
      <c r="CG358" s="133"/>
      <c r="CH358" s="128"/>
      <c r="CI358" s="128"/>
      <c r="CJ358" s="128"/>
      <c r="CK358" s="128"/>
    </row>
    <row r="359" ht="27.0" customHeight="1">
      <c r="A359" s="142" t="s">
        <v>19134</v>
      </c>
      <c r="B359" s="143" t="s">
        <v>19135</v>
      </c>
      <c r="C359" s="144" t="s">
        <v>19136</v>
      </c>
      <c r="D359" s="194"/>
      <c r="E359" s="146"/>
      <c r="F359" s="147" t="s">
        <v>19054</v>
      </c>
      <c r="G359" s="147" t="s">
        <v>10474</v>
      </c>
      <c r="H359" s="147" t="s">
        <v>92</v>
      </c>
      <c r="I359" s="148"/>
      <c r="J359" s="149"/>
      <c r="K359" s="150"/>
      <c r="L359" s="148"/>
      <c r="M359" s="148"/>
      <c r="N359" s="148"/>
      <c r="O359" s="110"/>
      <c r="P359" s="148"/>
      <c r="Q359" s="148"/>
      <c r="R359" s="148"/>
      <c r="S359" s="148"/>
      <c r="T359" s="151"/>
      <c r="U359" s="148"/>
      <c r="V359" s="148"/>
      <c r="W359" s="152">
        <v>0.0</v>
      </c>
      <c r="X359" s="148"/>
      <c r="Y359" s="148"/>
      <c r="Z359" s="152" t="b">
        <v>0</v>
      </c>
      <c r="AA359" s="148"/>
      <c r="AB359" s="148"/>
      <c r="AC359" s="148"/>
      <c r="AD359" s="148"/>
      <c r="AE359" s="148"/>
      <c r="AF359" s="148"/>
      <c r="AG359" s="148"/>
      <c r="AH359" s="148"/>
      <c r="AI359" s="148"/>
      <c r="AJ359" s="148"/>
      <c r="AK359" s="153"/>
      <c r="AL359" s="154"/>
      <c r="AM359" s="148"/>
      <c r="AN359" s="154"/>
      <c r="AO359" s="148"/>
      <c r="AP359" s="155"/>
      <c r="AQ359" s="148"/>
      <c r="AR359" s="155"/>
      <c r="AS359" s="148"/>
      <c r="AT359" s="155"/>
      <c r="AU359" s="148"/>
      <c r="AV359" s="156">
        <f t="shared" si="14"/>
        <v>0</v>
      </c>
      <c r="AW359" s="157"/>
      <c r="AX359" s="148"/>
      <c r="AY359" s="148"/>
      <c r="AZ359" s="148"/>
      <c r="BA359" s="148"/>
      <c r="BB359" s="148"/>
      <c r="BC359" s="148"/>
      <c r="BD359" s="148"/>
      <c r="BE359" s="148"/>
      <c r="BF359" s="148"/>
      <c r="BG359" s="148"/>
      <c r="BH359" s="148"/>
      <c r="BI359" s="148"/>
      <c r="BJ359" s="148"/>
      <c r="BK359" s="148"/>
      <c r="BL359" s="148"/>
      <c r="BM359" s="148"/>
      <c r="BN359" s="148"/>
      <c r="BO359" s="148"/>
      <c r="BP359" s="148"/>
      <c r="BQ359" s="148"/>
      <c r="BR359" s="148"/>
      <c r="BS359" s="148"/>
      <c r="BT359" s="148"/>
      <c r="BU359" s="148"/>
      <c r="BV359" s="148"/>
      <c r="BW359" s="148"/>
      <c r="BX359" s="158"/>
      <c r="BY359" s="159"/>
      <c r="BZ359" s="160" t="str">
        <f>IFERROR(__xludf.DUMMYFUNCTION("TEXTJOIN("", "", TRUE,
  IF(AND(AL359&gt;=9, AN359&gt;=8, AP359&gt;=7, AT359&gt;=8), ""Gold Standard"", """"),
  IF(OR(
      AV359&gt;=7.5,
      AND(AL359&gt;=7, AN359&gt;=7, AP359&gt;=6, AT359&gt;=8)
    ), ""BIFL Approved"", """"),
  IF(AN359&gt;=8.5, ""Repair Friendly"", """"),
 "&amp;" IF(OR(AP359=10, REGEXMATCH(AU359, ""Lifetime Guarantee"")), ""Lifetime Warranty"", """"),
  IF(AT359&gt;=8.5, ""Crowd Favorite"", """"),
  IF(AR359&gt;=8, ""Eco Hero"", """"),
  IF(AND(AV359&gt;=10, AL359&gt;=8, AT359&gt;=8), ""Legacy Product"", """")
)"),"")</f>
        <v/>
      </c>
      <c r="CA359" s="148"/>
      <c r="CB359" s="148"/>
      <c r="CC359" s="161"/>
      <c r="CD359" s="148"/>
      <c r="CE359" s="152">
        <v>0.0</v>
      </c>
      <c r="CF359" s="148"/>
      <c r="CG359" s="153"/>
      <c r="CH359" s="148"/>
      <c r="CI359" s="148"/>
      <c r="CJ359" s="148"/>
      <c r="CK359" s="148"/>
    </row>
    <row r="360" ht="27.0" customHeight="1">
      <c r="A360" s="122" t="s">
        <v>19137</v>
      </c>
      <c r="B360" s="123" t="s">
        <v>19138</v>
      </c>
      <c r="C360" s="124" t="s">
        <v>19139</v>
      </c>
      <c r="D360" s="195"/>
      <c r="E360" s="126"/>
      <c r="F360" s="127" t="s">
        <v>19054</v>
      </c>
      <c r="G360" s="127" t="s">
        <v>10474</v>
      </c>
      <c r="H360" s="127" t="s">
        <v>92</v>
      </c>
      <c r="I360" s="128"/>
      <c r="J360" s="129"/>
      <c r="K360" s="130"/>
      <c r="L360" s="128"/>
      <c r="M360" s="128"/>
      <c r="N360" s="128"/>
      <c r="O360" s="110"/>
      <c r="P360" s="128"/>
      <c r="Q360" s="128"/>
      <c r="R360" s="128"/>
      <c r="S360" s="128"/>
      <c r="T360" s="131"/>
      <c r="U360" s="128"/>
      <c r="V360" s="128"/>
      <c r="W360" s="132">
        <v>0.0</v>
      </c>
      <c r="X360" s="128"/>
      <c r="Y360" s="128"/>
      <c r="Z360" s="132" t="b">
        <v>0</v>
      </c>
      <c r="AA360" s="128"/>
      <c r="AB360" s="128"/>
      <c r="AC360" s="128"/>
      <c r="AD360" s="128"/>
      <c r="AE360" s="128"/>
      <c r="AF360" s="128"/>
      <c r="AG360" s="128"/>
      <c r="AH360" s="128"/>
      <c r="AI360" s="128"/>
      <c r="AJ360" s="128"/>
      <c r="AK360" s="133"/>
      <c r="AL360" s="134"/>
      <c r="AM360" s="128"/>
      <c r="AN360" s="134"/>
      <c r="AO360" s="128"/>
      <c r="AP360" s="135"/>
      <c r="AQ360" s="128"/>
      <c r="AR360" s="135"/>
      <c r="AS360" s="128"/>
      <c r="AT360" s="135"/>
      <c r="AU360" s="128"/>
      <c r="AV360" s="136">
        <f t="shared" si="14"/>
        <v>0</v>
      </c>
      <c r="AW360" s="137"/>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38"/>
      <c r="BY360" s="139"/>
      <c r="BZ360" s="140" t="str">
        <f>IFERROR(__xludf.DUMMYFUNCTION("TEXTJOIN("", "", TRUE,
  IF(AND(AL360&gt;=9, AN360&gt;=8, AP360&gt;=7, AT360&gt;=8), ""Gold Standard"", """"),
  IF(OR(
      AV360&gt;=7.5,
      AND(AL360&gt;=7, AN360&gt;=7, AP360&gt;=6, AT360&gt;=8)
    ), ""BIFL Approved"", """"),
  IF(AN360&gt;=8.5, ""Repair Friendly"", """"),
 "&amp;" IF(OR(AP360=10, REGEXMATCH(AU360, ""Lifetime Guarantee"")), ""Lifetime Warranty"", """"),
  IF(AT360&gt;=8.5, ""Crowd Favorite"", """"),
  IF(AR360&gt;=8, ""Eco Hero"", """"),
  IF(AND(AV360&gt;=10, AL360&gt;=8, AT360&gt;=8), ""Legacy Product"", """")
)"),"")</f>
        <v/>
      </c>
      <c r="CA360" s="128"/>
      <c r="CB360" s="128"/>
      <c r="CC360" s="141"/>
      <c r="CD360" s="128"/>
      <c r="CE360" s="132">
        <v>0.0</v>
      </c>
      <c r="CF360" s="128"/>
      <c r="CG360" s="133"/>
      <c r="CH360" s="128"/>
      <c r="CI360" s="128"/>
      <c r="CJ360" s="128"/>
      <c r="CK360" s="128"/>
    </row>
    <row r="361" ht="27.0" customHeight="1">
      <c r="A361" s="142" t="s">
        <v>19140</v>
      </c>
      <c r="B361" s="143" t="s">
        <v>19141</v>
      </c>
      <c r="C361" s="144" t="s">
        <v>19142</v>
      </c>
      <c r="D361" s="194"/>
      <c r="E361" s="146"/>
      <c r="F361" s="147" t="s">
        <v>19054</v>
      </c>
      <c r="G361" s="147" t="s">
        <v>10474</v>
      </c>
      <c r="H361" s="147" t="s">
        <v>92</v>
      </c>
      <c r="I361" s="148"/>
      <c r="J361" s="149"/>
      <c r="K361" s="150"/>
      <c r="L361" s="148"/>
      <c r="M361" s="148"/>
      <c r="N361" s="148"/>
      <c r="O361" s="110"/>
      <c r="P361" s="148"/>
      <c r="Q361" s="148"/>
      <c r="R361" s="148"/>
      <c r="S361" s="148"/>
      <c r="T361" s="151"/>
      <c r="U361" s="148"/>
      <c r="V361" s="148"/>
      <c r="W361" s="152">
        <v>0.0</v>
      </c>
      <c r="X361" s="148"/>
      <c r="Y361" s="148"/>
      <c r="Z361" s="152" t="b">
        <v>0</v>
      </c>
      <c r="AA361" s="148"/>
      <c r="AB361" s="148"/>
      <c r="AC361" s="148"/>
      <c r="AD361" s="148"/>
      <c r="AE361" s="148"/>
      <c r="AF361" s="148"/>
      <c r="AG361" s="148"/>
      <c r="AH361" s="148"/>
      <c r="AI361" s="148"/>
      <c r="AJ361" s="148"/>
      <c r="AK361" s="153"/>
      <c r="AL361" s="154"/>
      <c r="AM361" s="148"/>
      <c r="AN361" s="154"/>
      <c r="AO361" s="148"/>
      <c r="AP361" s="155"/>
      <c r="AQ361" s="148"/>
      <c r="AR361" s="155"/>
      <c r="AS361" s="148"/>
      <c r="AT361" s="155"/>
      <c r="AU361" s="148"/>
      <c r="AV361" s="156">
        <f t="shared" si="14"/>
        <v>0</v>
      </c>
      <c r="AW361" s="157"/>
      <c r="AX361" s="148"/>
      <c r="AY361" s="148"/>
      <c r="AZ361" s="148"/>
      <c r="BA361" s="148"/>
      <c r="BB361" s="148"/>
      <c r="BC361" s="148"/>
      <c r="BD361" s="148"/>
      <c r="BE361" s="148"/>
      <c r="BF361" s="148"/>
      <c r="BG361" s="148"/>
      <c r="BH361" s="148"/>
      <c r="BI361" s="148"/>
      <c r="BJ361" s="148"/>
      <c r="BK361" s="148"/>
      <c r="BL361" s="148"/>
      <c r="BM361" s="148"/>
      <c r="BN361" s="148"/>
      <c r="BO361" s="148"/>
      <c r="BP361" s="148"/>
      <c r="BQ361" s="148"/>
      <c r="BR361" s="148"/>
      <c r="BS361" s="148"/>
      <c r="BT361" s="148"/>
      <c r="BU361" s="148"/>
      <c r="BV361" s="148"/>
      <c r="BW361" s="148"/>
      <c r="BX361" s="158"/>
      <c r="BY361" s="159"/>
      <c r="BZ361" s="160" t="str">
        <f>IFERROR(__xludf.DUMMYFUNCTION("TEXTJOIN("", "", TRUE,
  IF(AND(AL361&gt;=9, AN361&gt;=8, AP361&gt;=7, AT361&gt;=8), ""Gold Standard"", """"),
  IF(OR(
      AV361&gt;=7.5,
      AND(AL361&gt;=7, AN361&gt;=7, AP361&gt;=6, AT361&gt;=8)
    ), ""BIFL Approved"", """"),
  IF(AN361&gt;=8.5, ""Repair Friendly"", """"),
 "&amp;" IF(OR(AP361=10, REGEXMATCH(AU361, ""Lifetime Guarantee"")), ""Lifetime Warranty"", """"),
  IF(AT361&gt;=8.5, ""Crowd Favorite"", """"),
  IF(AR361&gt;=8, ""Eco Hero"", """"),
  IF(AND(AV361&gt;=10, AL361&gt;=8, AT361&gt;=8), ""Legacy Product"", """")
)"),"")</f>
        <v/>
      </c>
      <c r="CA361" s="148"/>
      <c r="CB361" s="148"/>
      <c r="CC361" s="161"/>
      <c r="CD361" s="148"/>
      <c r="CE361" s="152">
        <v>0.0</v>
      </c>
      <c r="CF361" s="148"/>
      <c r="CG361" s="153"/>
      <c r="CH361" s="148"/>
      <c r="CI361" s="148"/>
      <c r="CJ361" s="148"/>
      <c r="CK361" s="148"/>
    </row>
    <row r="362" ht="27.0" customHeight="1">
      <c r="A362" s="122" t="s">
        <v>19143</v>
      </c>
      <c r="B362" s="123" t="s">
        <v>19144</v>
      </c>
      <c r="C362" s="124" t="s">
        <v>19145</v>
      </c>
      <c r="D362" s="195"/>
      <c r="E362" s="126"/>
      <c r="F362" s="127" t="s">
        <v>19054</v>
      </c>
      <c r="G362" s="127" t="s">
        <v>10474</v>
      </c>
      <c r="H362" s="127" t="s">
        <v>92</v>
      </c>
      <c r="I362" s="128"/>
      <c r="J362" s="129"/>
      <c r="K362" s="130"/>
      <c r="L362" s="128"/>
      <c r="M362" s="128"/>
      <c r="N362" s="128"/>
      <c r="O362" s="110"/>
      <c r="P362" s="128"/>
      <c r="Q362" s="128"/>
      <c r="R362" s="128"/>
      <c r="S362" s="128"/>
      <c r="T362" s="131"/>
      <c r="U362" s="128"/>
      <c r="V362" s="128"/>
      <c r="W362" s="132">
        <v>0.0</v>
      </c>
      <c r="X362" s="128"/>
      <c r="Y362" s="128"/>
      <c r="Z362" s="132" t="b">
        <v>0</v>
      </c>
      <c r="AA362" s="128"/>
      <c r="AB362" s="128"/>
      <c r="AC362" s="128"/>
      <c r="AD362" s="128"/>
      <c r="AE362" s="128"/>
      <c r="AF362" s="128"/>
      <c r="AG362" s="128"/>
      <c r="AH362" s="128"/>
      <c r="AI362" s="128"/>
      <c r="AJ362" s="128"/>
      <c r="AK362" s="133"/>
      <c r="AL362" s="134"/>
      <c r="AM362" s="128"/>
      <c r="AN362" s="134"/>
      <c r="AO362" s="128"/>
      <c r="AP362" s="135"/>
      <c r="AQ362" s="128"/>
      <c r="AR362" s="135"/>
      <c r="AS362" s="128"/>
      <c r="AT362" s="135"/>
      <c r="AU362" s="128"/>
      <c r="AV362" s="136">
        <f t="shared" si="14"/>
        <v>0</v>
      </c>
      <c r="AW362" s="137"/>
      <c r="AX362" s="128"/>
      <c r="AY362" s="128"/>
      <c r="AZ362" s="128"/>
      <c r="BA362" s="128"/>
      <c r="BB362" s="128"/>
      <c r="BC362" s="128"/>
      <c r="BD362" s="128"/>
      <c r="BE362" s="128"/>
      <c r="BF362" s="128"/>
      <c r="BG362" s="128"/>
      <c r="BH362" s="128"/>
      <c r="BI362" s="128"/>
      <c r="BJ362" s="128"/>
      <c r="BK362" s="128"/>
      <c r="BL362" s="128"/>
      <c r="BM362" s="128"/>
      <c r="BN362" s="128"/>
      <c r="BO362" s="128"/>
      <c r="BP362" s="128"/>
      <c r="BQ362" s="128"/>
      <c r="BR362" s="128"/>
      <c r="BS362" s="128"/>
      <c r="BT362" s="128"/>
      <c r="BU362" s="128"/>
      <c r="BV362" s="128"/>
      <c r="BW362" s="128"/>
      <c r="BX362" s="138"/>
      <c r="BY362" s="139"/>
      <c r="BZ362" s="140" t="str">
        <f>IFERROR(__xludf.DUMMYFUNCTION("TEXTJOIN("", "", TRUE,
  IF(AND(AL362&gt;=9, AN362&gt;=8, AP362&gt;=7, AT362&gt;=8), ""Gold Standard"", """"),
  IF(OR(
      AV362&gt;=7.5,
      AND(AL362&gt;=7, AN362&gt;=7, AP362&gt;=6, AT362&gt;=8)
    ), ""BIFL Approved"", """"),
  IF(AN362&gt;=8.5, ""Repair Friendly"", """"),
 "&amp;" IF(OR(AP362=10, REGEXMATCH(AU362, ""Lifetime Guarantee"")), ""Lifetime Warranty"", """"),
  IF(AT362&gt;=8.5, ""Crowd Favorite"", """"),
  IF(AR362&gt;=8, ""Eco Hero"", """"),
  IF(AND(AV362&gt;=10, AL362&gt;=8, AT362&gt;=8), ""Legacy Product"", """")
)"),"")</f>
        <v/>
      </c>
      <c r="CA362" s="128"/>
      <c r="CB362" s="128"/>
      <c r="CC362" s="141"/>
      <c r="CD362" s="128"/>
      <c r="CE362" s="132">
        <v>0.0</v>
      </c>
      <c r="CF362" s="128"/>
      <c r="CG362" s="133"/>
      <c r="CH362" s="128"/>
      <c r="CI362" s="128"/>
      <c r="CJ362" s="128"/>
      <c r="CK362" s="128"/>
    </row>
    <row r="363" ht="27.0" customHeight="1">
      <c r="A363" s="142" t="s">
        <v>15243</v>
      </c>
      <c r="B363" s="143" t="s">
        <v>19146</v>
      </c>
      <c r="C363" s="144" t="s">
        <v>19147</v>
      </c>
      <c r="D363" s="194"/>
      <c r="E363" s="146"/>
      <c r="F363" s="147" t="s">
        <v>19054</v>
      </c>
      <c r="G363" s="147" t="s">
        <v>10474</v>
      </c>
      <c r="H363" s="147" t="s">
        <v>92</v>
      </c>
      <c r="I363" s="148"/>
      <c r="J363" s="149"/>
      <c r="K363" s="150"/>
      <c r="L363" s="148"/>
      <c r="M363" s="148"/>
      <c r="N363" s="148"/>
      <c r="O363" s="110"/>
      <c r="P363" s="148"/>
      <c r="Q363" s="148"/>
      <c r="R363" s="148"/>
      <c r="S363" s="148"/>
      <c r="T363" s="151"/>
      <c r="U363" s="148"/>
      <c r="V363" s="148"/>
      <c r="W363" s="152">
        <v>0.0</v>
      </c>
      <c r="X363" s="148"/>
      <c r="Y363" s="148"/>
      <c r="Z363" s="152" t="b">
        <v>0</v>
      </c>
      <c r="AA363" s="148"/>
      <c r="AB363" s="148"/>
      <c r="AC363" s="148"/>
      <c r="AD363" s="148"/>
      <c r="AE363" s="148"/>
      <c r="AF363" s="148"/>
      <c r="AG363" s="148"/>
      <c r="AH363" s="148"/>
      <c r="AI363" s="148"/>
      <c r="AJ363" s="148"/>
      <c r="AK363" s="153"/>
      <c r="AL363" s="154"/>
      <c r="AM363" s="148"/>
      <c r="AN363" s="154"/>
      <c r="AO363" s="148"/>
      <c r="AP363" s="155"/>
      <c r="AQ363" s="148"/>
      <c r="AR363" s="155"/>
      <c r="AS363" s="148"/>
      <c r="AT363" s="155"/>
      <c r="AU363" s="148"/>
      <c r="AV363" s="156">
        <f t="shared" si="14"/>
        <v>0</v>
      </c>
      <c r="AW363" s="157"/>
      <c r="AX363" s="148"/>
      <c r="AY363" s="148"/>
      <c r="AZ363" s="148"/>
      <c r="BA363" s="148"/>
      <c r="BB363" s="148"/>
      <c r="BC363" s="148"/>
      <c r="BD363" s="148"/>
      <c r="BE363" s="148"/>
      <c r="BF363" s="148"/>
      <c r="BG363" s="148"/>
      <c r="BH363" s="148"/>
      <c r="BI363" s="148"/>
      <c r="BJ363" s="148"/>
      <c r="BK363" s="148"/>
      <c r="BL363" s="148"/>
      <c r="BM363" s="148"/>
      <c r="BN363" s="148"/>
      <c r="BO363" s="148"/>
      <c r="BP363" s="148"/>
      <c r="BQ363" s="148"/>
      <c r="BR363" s="148"/>
      <c r="BS363" s="148"/>
      <c r="BT363" s="148"/>
      <c r="BU363" s="148"/>
      <c r="BV363" s="148"/>
      <c r="BW363" s="148"/>
      <c r="BX363" s="158"/>
      <c r="BY363" s="159"/>
      <c r="BZ363" s="160" t="str">
        <f>IFERROR(__xludf.DUMMYFUNCTION("TEXTJOIN("", "", TRUE,
  IF(AND(AL363&gt;=9, AN363&gt;=8, AP363&gt;=7, AT363&gt;=8), ""Gold Standard"", """"),
  IF(OR(
      AV363&gt;=7.5,
      AND(AL363&gt;=7, AN363&gt;=7, AP363&gt;=6, AT363&gt;=8)
    ), ""BIFL Approved"", """"),
  IF(AN363&gt;=8.5, ""Repair Friendly"", """"),
 "&amp;" IF(OR(AP363=10, REGEXMATCH(AU363, ""Lifetime Guarantee"")), ""Lifetime Warranty"", """"),
  IF(AT363&gt;=8.5, ""Crowd Favorite"", """"),
  IF(AR363&gt;=8, ""Eco Hero"", """"),
  IF(AND(AV363&gt;=10, AL363&gt;=8, AT363&gt;=8), ""Legacy Product"", """")
)"),"")</f>
        <v/>
      </c>
      <c r="CA363" s="148"/>
      <c r="CB363" s="148"/>
      <c r="CC363" s="161"/>
      <c r="CD363" s="148"/>
      <c r="CE363" s="152">
        <v>0.0</v>
      </c>
      <c r="CF363" s="148"/>
      <c r="CG363" s="153"/>
      <c r="CH363" s="148"/>
      <c r="CI363" s="148"/>
      <c r="CJ363" s="148"/>
      <c r="CK363" s="148"/>
    </row>
    <row r="364" ht="27.0" customHeight="1">
      <c r="A364" s="122" t="s">
        <v>19148</v>
      </c>
      <c r="B364" s="123" t="s">
        <v>19149</v>
      </c>
      <c r="C364" s="124" t="s">
        <v>19150</v>
      </c>
      <c r="D364" s="195"/>
      <c r="E364" s="126"/>
      <c r="F364" s="127" t="s">
        <v>19054</v>
      </c>
      <c r="G364" s="127" t="s">
        <v>10474</v>
      </c>
      <c r="H364" s="127" t="s">
        <v>92</v>
      </c>
      <c r="I364" s="128"/>
      <c r="J364" s="129"/>
      <c r="K364" s="130"/>
      <c r="L364" s="128"/>
      <c r="M364" s="128"/>
      <c r="N364" s="128"/>
      <c r="O364" s="110"/>
      <c r="P364" s="128"/>
      <c r="Q364" s="128"/>
      <c r="R364" s="128"/>
      <c r="S364" s="128"/>
      <c r="T364" s="131"/>
      <c r="U364" s="128"/>
      <c r="V364" s="128"/>
      <c r="W364" s="132">
        <v>0.0</v>
      </c>
      <c r="X364" s="128"/>
      <c r="Y364" s="128"/>
      <c r="Z364" s="132" t="b">
        <v>0</v>
      </c>
      <c r="AA364" s="128"/>
      <c r="AB364" s="128"/>
      <c r="AC364" s="128"/>
      <c r="AD364" s="128"/>
      <c r="AE364" s="128"/>
      <c r="AF364" s="128"/>
      <c r="AG364" s="128"/>
      <c r="AH364" s="128"/>
      <c r="AI364" s="128"/>
      <c r="AJ364" s="128"/>
      <c r="AK364" s="133"/>
      <c r="AL364" s="134"/>
      <c r="AM364" s="128"/>
      <c r="AN364" s="134"/>
      <c r="AO364" s="128"/>
      <c r="AP364" s="135"/>
      <c r="AQ364" s="128"/>
      <c r="AR364" s="135"/>
      <c r="AS364" s="128"/>
      <c r="AT364" s="135"/>
      <c r="AU364" s="128"/>
      <c r="AV364" s="136">
        <f t="shared" si="14"/>
        <v>0</v>
      </c>
      <c r="AW364" s="137"/>
      <c r="AX364" s="128"/>
      <c r="AY364" s="128"/>
      <c r="AZ364" s="128"/>
      <c r="BA364" s="128"/>
      <c r="BB364" s="128"/>
      <c r="BC364" s="128"/>
      <c r="BD364" s="128"/>
      <c r="BE364" s="128"/>
      <c r="BF364" s="128"/>
      <c r="BG364" s="128"/>
      <c r="BH364" s="128"/>
      <c r="BI364" s="128"/>
      <c r="BJ364" s="128"/>
      <c r="BK364" s="128"/>
      <c r="BL364" s="128"/>
      <c r="BM364" s="128"/>
      <c r="BN364" s="128"/>
      <c r="BO364" s="128"/>
      <c r="BP364" s="128"/>
      <c r="BQ364" s="128"/>
      <c r="BR364" s="128"/>
      <c r="BS364" s="128"/>
      <c r="BT364" s="128"/>
      <c r="BU364" s="128"/>
      <c r="BV364" s="128"/>
      <c r="BW364" s="128"/>
      <c r="BX364" s="138"/>
      <c r="BY364" s="139"/>
      <c r="BZ364" s="140" t="str">
        <f>IFERROR(__xludf.DUMMYFUNCTION("TEXTJOIN("", "", TRUE,
  IF(AND(AL364&gt;=9, AN364&gt;=8, AP364&gt;=7, AT364&gt;=8), ""Gold Standard"", """"),
  IF(OR(
      AV364&gt;=7.5,
      AND(AL364&gt;=7, AN364&gt;=7, AP364&gt;=6, AT364&gt;=8)
    ), ""BIFL Approved"", """"),
  IF(AN364&gt;=8.5, ""Repair Friendly"", """"),
 "&amp;" IF(OR(AP364=10, REGEXMATCH(AU364, ""Lifetime Guarantee"")), ""Lifetime Warranty"", """"),
  IF(AT364&gt;=8.5, ""Crowd Favorite"", """"),
  IF(AR364&gt;=8, ""Eco Hero"", """"),
  IF(AND(AV364&gt;=10, AL364&gt;=8, AT364&gt;=8), ""Legacy Product"", """")
)"),"")</f>
        <v/>
      </c>
      <c r="CA364" s="128"/>
      <c r="CB364" s="128"/>
      <c r="CC364" s="141"/>
      <c r="CD364" s="128"/>
      <c r="CE364" s="132">
        <v>0.0</v>
      </c>
      <c r="CF364" s="128"/>
      <c r="CG364" s="133"/>
      <c r="CH364" s="128"/>
      <c r="CI364" s="128"/>
      <c r="CJ364" s="128"/>
      <c r="CK364" s="128"/>
    </row>
    <row r="365" ht="27.0" customHeight="1">
      <c r="A365" s="142" t="s">
        <v>19151</v>
      </c>
      <c r="B365" s="143" t="s">
        <v>19152</v>
      </c>
      <c r="C365" s="144" t="s">
        <v>19153</v>
      </c>
      <c r="D365" s="194"/>
      <c r="E365" s="146"/>
      <c r="F365" s="147" t="s">
        <v>19054</v>
      </c>
      <c r="G365" s="147" t="s">
        <v>10474</v>
      </c>
      <c r="H365" s="147" t="s">
        <v>92</v>
      </c>
      <c r="I365" s="148"/>
      <c r="J365" s="149"/>
      <c r="K365" s="150"/>
      <c r="L365" s="148"/>
      <c r="M365" s="148"/>
      <c r="N365" s="148"/>
      <c r="O365" s="110"/>
      <c r="P365" s="148"/>
      <c r="Q365" s="148"/>
      <c r="R365" s="148"/>
      <c r="S365" s="148"/>
      <c r="T365" s="151"/>
      <c r="U365" s="148"/>
      <c r="V365" s="148"/>
      <c r="W365" s="152">
        <v>0.0</v>
      </c>
      <c r="X365" s="148"/>
      <c r="Y365" s="148"/>
      <c r="Z365" s="152" t="b">
        <v>0</v>
      </c>
      <c r="AA365" s="148"/>
      <c r="AB365" s="148"/>
      <c r="AC365" s="148"/>
      <c r="AD365" s="148"/>
      <c r="AE365" s="148"/>
      <c r="AF365" s="148"/>
      <c r="AG365" s="148"/>
      <c r="AH365" s="148"/>
      <c r="AI365" s="148"/>
      <c r="AJ365" s="148"/>
      <c r="AK365" s="153"/>
      <c r="AL365" s="154"/>
      <c r="AM365" s="148"/>
      <c r="AN365" s="154"/>
      <c r="AO365" s="148"/>
      <c r="AP365" s="155"/>
      <c r="AQ365" s="148"/>
      <c r="AR365" s="155"/>
      <c r="AS365" s="148"/>
      <c r="AT365" s="155"/>
      <c r="AU365" s="148"/>
      <c r="AV365" s="156">
        <f t="shared" si="14"/>
        <v>0</v>
      </c>
      <c r="AW365" s="157"/>
      <c r="AX365" s="148"/>
      <c r="AY365" s="148"/>
      <c r="AZ365" s="148"/>
      <c r="BA365" s="148"/>
      <c r="BB365" s="148"/>
      <c r="BC365" s="148"/>
      <c r="BD365" s="148"/>
      <c r="BE365" s="148"/>
      <c r="BF365" s="148"/>
      <c r="BG365" s="148"/>
      <c r="BH365" s="148"/>
      <c r="BI365" s="148"/>
      <c r="BJ365" s="148"/>
      <c r="BK365" s="148"/>
      <c r="BL365" s="148"/>
      <c r="BM365" s="148"/>
      <c r="BN365" s="148"/>
      <c r="BO365" s="148"/>
      <c r="BP365" s="148"/>
      <c r="BQ365" s="148"/>
      <c r="BR365" s="148"/>
      <c r="BS365" s="148"/>
      <c r="BT365" s="148"/>
      <c r="BU365" s="148"/>
      <c r="BV365" s="148"/>
      <c r="BW365" s="148"/>
      <c r="BX365" s="158"/>
      <c r="BY365" s="159"/>
      <c r="BZ365" s="160" t="str">
        <f>IFERROR(__xludf.DUMMYFUNCTION("TEXTJOIN("", "", TRUE,
  IF(AND(AL365&gt;=9, AN365&gt;=8, AP365&gt;=7, AT365&gt;=8), ""Gold Standard"", """"),
  IF(OR(
      AV365&gt;=7.5,
      AND(AL365&gt;=7, AN365&gt;=7, AP365&gt;=6, AT365&gt;=8)
    ), ""BIFL Approved"", """"),
  IF(AN365&gt;=8.5, ""Repair Friendly"", """"),
 "&amp;" IF(OR(AP365=10, REGEXMATCH(AU365, ""Lifetime Guarantee"")), ""Lifetime Warranty"", """"),
  IF(AT365&gt;=8.5, ""Crowd Favorite"", """"),
  IF(AR365&gt;=8, ""Eco Hero"", """"),
  IF(AND(AV365&gt;=10, AL365&gt;=8, AT365&gt;=8), ""Legacy Product"", """")
)"),"")</f>
        <v/>
      </c>
      <c r="CA365" s="148"/>
      <c r="CB365" s="148"/>
      <c r="CC365" s="161"/>
      <c r="CD365" s="148"/>
      <c r="CE365" s="152">
        <v>0.0</v>
      </c>
      <c r="CF365" s="148"/>
      <c r="CG365" s="153"/>
      <c r="CH365" s="148"/>
      <c r="CI365" s="148"/>
      <c r="CJ365" s="148"/>
      <c r="CK365" s="148"/>
    </row>
    <row r="366" ht="27.0" customHeight="1">
      <c r="A366" s="122" t="s">
        <v>19154</v>
      </c>
      <c r="B366" s="123" t="s">
        <v>19155</v>
      </c>
      <c r="C366" s="124" t="s">
        <v>19156</v>
      </c>
      <c r="D366" s="195"/>
      <c r="E366" s="126"/>
      <c r="F366" s="127" t="s">
        <v>19054</v>
      </c>
      <c r="G366" s="127" t="s">
        <v>10474</v>
      </c>
      <c r="H366" s="127" t="s">
        <v>92</v>
      </c>
      <c r="I366" s="128"/>
      <c r="J366" s="129"/>
      <c r="K366" s="130"/>
      <c r="L366" s="128"/>
      <c r="M366" s="128"/>
      <c r="N366" s="128"/>
      <c r="O366" s="110"/>
      <c r="P366" s="128"/>
      <c r="Q366" s="128"/>
      <c r="R366" s="128"/>
      <c r="S366" s="128"/>
      <c r="T366" s="131"/>
      <c r="U366" s="128"/>
      <c r="V366" s="128"/>
      <c r="W366" s="132">
        <v>0.0</v>
      </c>
      <c r="X366" s="128"/>
      <c r="Y366" s="128"/>
      <c r="Z366" s="132" t="b">
        <v>0</v>
      </c>
      <c r="AA366" s="128"/>
      <c r="AB366" s="128"/>
      <c r="AC366" s="128"/>
      <c r="AD366" s="128"/>
      <c r="AE366" s="128"/>
      <c r="AF366" s="128"/>
      <c r="AG366" s="128"/>
      <c r="AH366" s="128"/>
      <c r="AI366" s="128"/>
      <c r="AJ366" s="128"/>
      <c r="AK366" s="133"/>
      <c r="AL366" s="134"/>
      <c r="AM366" s="128"/>
      <c r="AN366" s="134"/>
      <c r="AO366" s="128"/>
      <c r="AP366" s="135"/>
      <c r="AQ366" s="128"/>
      <c r="AR366" s="135"/>
      <c r="AS366" s="128"/>
      <c r="AT366" s="135"/>
      <c r="AU366" s="128"/>
      <c r="AV366" s="136">
        <f t="shared" si="14"/>
        <v>0</v>
      </c>
      <c r="AW366" s="137"/>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38"/>
      <c r="BY366" s="139"/>
      <c r="BZ366" s="140" t="str">
        <f>IFERROR(__xludf.DUMMYFUNCTION("TEXTJOIN("", "", TRUE,
  IF(AND(AL366&gt;=9, AN366&gt;=8, AP366&gt;=7, AT366&gt;=8), ""Gold Standard"", """"),
  IF(OR(
      AV366&gt;=7.5,
      AND(AL366&gt;=7, AN366&gt;=7, AP366&gt;=6, AT366&gt;=8)
    ), ""BIFL Approved"", """"),
  IF(AN366&gt;=8.5, ""Repair Friendly"", """"),
 "&amp;" IF(OR(AP366=10, REGEXMATCH(AU366, ""Lifetime Guarantee"")), ""Lifetime Warranty"", """"),
  IF(AT366&gt;=8.5, ""Crowd Favorite"", """"),
  IF(AR366&gt;=8, ""Eco Hero"", """"),
  IF(AND(AV366&gt;=10, AL366&gt;=8, AT366&gt;=8), ""Legacy Product"", """")
)"),"")</f>
        <v/>
      </c>
      <c r="CA366" s="128"/>
      <c r="CB366" s="128"/>
      <c r="CC366" s="141"/>
      <c r="CD366" s="128"/>
      <c r="CE366" s="132">
        <v>0.0</v>
      </c>
      <c r="CF366" s="128"/>
      <c r="CG366" s="133"/>
      <c r="CH366" s="128"/>
      <c r="CI366" s="128"/>
      <c r="CJ366" s="128"/>
      <c r="CK366" s="128"/>
    </row>
    <row r="367" ht="27.0" customHeight="1">
      <c r="A367" s="142" t="s">
        <v>19157</v>
      </c>
      <c r="B367" s="143" t="s">
        <v>19158</v>
      </c>
      <c r="C367" s="144" t="s">
        <v>19159</v>
      </c>
      <c r="D367" s="194"/>
      <c r="E367" s="146"/>
      <c r="F367" s="147" t="s">
        <v>19054</v>
      </c>
      <c r="G367" s="147" t="s">
        <v>10474</v>
      </c>
      <c r="H367" s="147" t="s">
        <v>92</v>
      </c>
      <c r="I367" s="148"/>
      <c r="J367" s="149"/>
      <c r="K367" s="150"/>
      <c r="L367" s="148"/>
      <c r="M367" s="148"/>
      <c r="N367" s="148"/>
      <c r="O367" s="110"/>
      <c r="P367" s="148"/>
      <c r="Q367" s="148"/>
      <c r="R367" s="148"/>
      <c r="S367" s="148"/>
      <c r="T367" s="151"/>
      <c r="U367" s="148"/>
      <c r="V367" s="148"/>
      <c r="W367" s="152">
        <v>0.0</v>
      </c>
      <c r="X367" s="148"/>
      <c r="Y367" s="148"/>
      <c r="Z367" s="152" t="b">
        <v>0</v>
      </c>
      <c r="AA367" s="148"/>
      <c r="AB367" s="148"/>
      <c r="AC367" s="148"/>
      <c r="AD367" s="148"/>
      <c r="AE367" s="148"/>
      <c r="AF367" s="148"/>
      <c r="AG367" s="148"/>
      <c r="AH367" s="148"/>
      <c r="AI367" s="148"/>
      <c r="AJ367" s="148"/>
      <c r="AK367" s="153"/>
      <c r="AL367" s="154"/>
      <c r="AM367" s="148"/>
      <c r="AN367" s="154"/>
      <c r="AO367" s="148"/>
      <c r="AP367" s="155"/>
      <c r="AQ367" s="148"/>
      <c r="AR367" s="155"/>
      <c r="AS367" s="148"/>
      <c r="AT367" s="155"/>
      <c r="AU367" s="148"/>
      <c r="AV367" s="156">
        <f t="shared" si="14"/>
        <v>0</v>
      </c>
      <c r="AW367" s="157"/>
      <c r="AX367" s="148"/>
      <c r="AY367" s="148"/>
      <c r="AZ367" s="148"/>
      <c r="BA367" s="148"/>
      <c r="BB367" s="148"/>
      <c r="BC367" s="148"/>
      <c r="BD367" s="148"/>
      <c r="BE367" s="148"/>
      <c r="BF367" s="148"/>
      <c r="BG367" s="148"/>
      <c r="BH367" s="148"/>
      <c r="BI367" s="148"/>
      <c r="BJ367" s="148"/>
      <c r="BK367" s="148"/>
      <c r="BL367" s="148"/>
      <c r="BM367" s="148"/>
      <c r="BN367" s="148"/>
      <c r="BO367" s="148"/>
      <c r="BP367" s="148"/>
      <c r="BQ367" s="148"/>
      <c r="BR367" s="148"/>
      <c r="BS367" s="148"/>
      <c r="BT367" s="148"/>
      <c r="BU367" s="148"/>
      <c r="BV367" s="148"/>
      <c r="BW367" s="148"/>
      <c r="BX367" s="158"/>
      <c r="BY367" s="159"/>
      <c r="BZ367" s="160" t="str">
        <f>IFERROR(__xludf.DUMMYFUNCTION("TEXTJOIN("", "", TRUE,
  IF(AND(AL367&gt;=9, AN367&gt;=8, AP367&gt;=7, AT367&gt;=8), ""Gold Standard"", """"),
  IF(OR(
      AV367&gt;=7.5,
      AND(AL367&gt;=7, AN367&gt;=7, AP367&gt;=6, AT367&gt;=8)
    ), ""BIFL Approved"", """"),
  IF(AN367&gt;=8.5, ""Repair Friendly"", """"),
 "&amp;" IF(OR(AP367=10, REGEXMATCH(AU367, ""Lifetime Guarantee"")), ""Lifetime Warranty"", """"),
  IF(AT367&gt;=8.5, ""Crowd Favorite"", """"),
  IF(AR367&gt;=8, ""Eco Hero"", """"),
  IF(AND(AV367&gt;=10, AL367&gt;=8, AT367&gt;=8), ""Legacy Product"", """")
)"),"")</f>
        <v/>
      </c>
      <c r="CA367" s="148"/>
      <c r="CB367" s="148"/>
      <c r="CC367" s="161"/>
      <c r="CD367" s="148"/>
      <c r="CE367" s="152">
        <v>0.0</v>
      </c>
      <c r="CF367" s="148"/>
      <c r="CG367" s="153"/>
      <c r="CH367" s="148"/>
      <c r="CI367" s="148"/>
      <c r="CJ367" s="148"/>
      <c r="CK367" s="148"/>
    </row>
    <row r="368" ht="27.0" customHeight="1">
      <c r="A368" s="122" t="s">
        <v>5002</v>
      </c>
      <c r="B368" s="123" t="s">
        <v>19160</v>
      </c>
      <c r="C368" s="124" t="s">
        <v>19161</v>
      </c>
      <c r="D368" s="195"/>
      <c r="E368" s="126"/>
      <c r="F368" s="127" t="s">
        <v>19054</v>
      </c>
      <c r="G368" s="127" t="s">
        <v>10474</v>
      </c>
      <c r="H368" s="127" t="s">
        <v>92</v>
      </c>
      <c r="I368" s="128"/>
      <c r="J368" s="129"/>
      <c r="K368" s="130"/>
      <c r="L368" s="128"/>
      <c r="M368" s="128"/>
      <c r="N368" s="128"/>
      <c r="O368" s="110"/>
      <c r="P368" s="128"/>
      <c r="Q368" s="128"/>
      <c r="R368" s="128"/>
      <c r="S368" s="128"/>
      <c r="T368" s="131"/>
      <c r="U368" s="128"/>
      <c r="V368" s="128"/>
      <c r="W368" s="132">
        <v>0.0</v>
      </c>
      <c r="X368" s="128"/>
      <c r="Y368" s="128"/>
      <c r="Z368" s="132" t="b">
        <v>0</v>
      </c>
      <c r="AA368" s="128"/>
      <c r="AB368" s="128"/>
      <c r="AC368" s="128"/>
      <c r="AD368" s="128"/>
      <c r="AE368" s="128"/>
      <c r="AF368" s="128"/>
      <c r="AG368" s="128"/>
      <c r="AH368" s="128"/>
      <c r="AI368" s="128"/>
      <c r="AJ368" s="128"/>
      <c r="AK368" s="133"/>
      <c r="AL368" s="134"/>
      <c r="AM368" s="128"/>
      <c r="AN368" s="134"/>
      <c r="AO368" s="128"/>
      <c r="AP368" s="135"/>
      <c r="AQ368" s="128"/>
      <c r="AR368" s="135"/>
      <c r="AS368" s="128"/>
      <c r="AT368" s="135"/>
      <c r="AU368" s="128"/>
      <c r="AV368" s="136">
        <f t="shared" si="14"/>
        <v>0</v>
      </c>
      <c r="AW368" s="137"/>
      <c r="AX368" s="128"/>
      <c r="AY368" s="128"/>
      <c r="AZ368" s="128"/>
      <c r="BA368" s="128"/>
      <c r="BB368" s="128"/>
      <c r="BC368" s="128"/>
      <c r="BD368" s="128"/>
      <c r="BE368" s="128"/>
      <c r="BF368" s="128"/>
      <c r="BG368" s="128"/>
      <c r="BH368" s="128"/>
      <c r="BI368" s="128"/>
      <c r="BJ368" s="128"/>
      <c r="BK368" s="128"/>
      <c r="BL368" s="128"/>
      <c r="BM368" s="128"/>
      <c r="BN368" s="128"/>
      <c r="BO368" s="128"/>
      <c r="BP368" s="128"/>
      <c r="BQ368" s="128"/>
      <c r="BR368" s="128"/>
      <c r="BS368" s="128"/>
      <c r="BT368" s="128"/>
      <c r="BU368" s="128"/>
      <c r="BV368" s="128"/>
      <c r="BW368" s="128"/>
      <c r="BX368" s="138"/>
      <c r="BY368" s="139"/>
      <c r="BZ368" s="140" t="str">
        <f>IFERROR(__xludf.DUMMYFUNCTION("TEXTJOIN("", "", TRUE,
  IF(AND(AL368&gt;=9, AN368&gt;=8, AP368&gt;=7, AT368&gt;=8), ""Gold Standard"", """"),
  IF(OR(
      AV368&gt;=7.5,
      AND(AL368&gt;=7, AN368&gt;=7, AP368&gt;=6, AT368&gt;=8)
    ), ""BIFL Approved"", """"),
  IF(AN368&gt;=8.5, ""Repair Friendly"", """"),
 "&amp;" IF(OR(AP368=10, REGEXMATCH(AU368, ""Lifetime Guarantee"")), ""Lifetime Warranty"", """"),
  IF(AT368&gt;=8.5, ""Crowd Favorite"", """"),
  IF(AR368&gt;=8, ""Eco Hero"", """"),
  IF(AND(AV368&gt;=10, AL368&gt;=8, AT368&gt;=8), ""Legacy Product"", """")
)"),"")</f>
        <v/>
      </c>
      <c r="CA368" s="128"/>
      <c r="CB368" s="128"/>
      <c r="CC368" s="141"/>
      <c r="CD368" s="128"/>
      <c r="CE368" s="132">
        <v>0.0</v>
      </c>
      <c r="CF368" s="128"/>
      <c r="CG368" s="133"/>
      <c r="CH368" s="128"/>
      <c r="CI368" s="128"/>
      <c r="CJ368" s="128"/>
      <c r="CK368" s="128"/>
    </row>
    <row r="369" ht="27.0" customHeight="1">
      <c r="A369" s="142" t="s">
        <v>19162</v>
      </c>
      <c r="B369" s="143" t="s">
        <v>1569</v>
      </c>
      <c r="C369" s="144" t="s">
        <v>19163</v>
      </c>
      <c r="D369" s="194"/>
      <c r="E369" s="146"/>
      <c r="F369" s="147" t="s">
        <v>19054</v>
      </c>
      <c r="G369" s="147" t="s">
        <v>10474</v>
      </c>
      <c r="H369" s="147" t="s">
        <v>92</v>
      </c>
      <c r="I369" s="148"/>
      <c r="J369" s="149"/>
      <c r="K369" s="150"/>
      <c r="L369" s="148"/>
      <c r="M369" s="148"/>
      <c r="N369" s="148"/>
      <c r="O369" s="110"/>
      <c r="P369" s="148"/>
      <c r="Q369" s="148"/>
      <c r="R369" s="148"/>
      <c r="S369" s="148"/>
      <c r="T369" s="151"/>
      <c r="U369" s="148"/>
      <c r="V369" s="148"/>
      <c r="W369" s="152">
        <v>0.0</v>
      </c>
      <c r="X369" s="148"/>
      <c r="Y369" s="148"/>
      <c r="Z369" s="152" t="b">
        <v>0</v>
      </c>
      <c r="AA369" s="148"/>
      <c r="AB369" s="148"/>
      <c r="AC369" s="148"/>
      <c r="AD369" s="148"/>
      <c r="AE369" s="148"/>
      <c r="AF369" s="148"/>
      <c r="AG369" s="148"/>
      <c r="AH369" s="148"/>
      <c r="AI369" s="148"/>
      <c r="AJ369" s="148"/>
      <c r="AK369" s="153"/>
      <c r="AL369" s="154"/>
      <c r="AM369" s="148"/>
      <c r="AN369" s="154"/>
      <c r="AO369" s="148"/>
      <c r="AP369" s="155"/>
      <c r="AQ369" s="148"/>
      <c r="AR369" s="155"/>
      <c r="AS369" s="148"/>
      <c r="AT369" s="155"/>
      <c r="AU369" s="148"/>
      <c r="AV369" s="156">
        <f t="shared" si="14"/>
        <v>0</v>
      </c>
      <c r="AW369" s="157"/>
      <c r="AX369" s="148"/>
      <c r="AY369" s="148"/>
      <c r="AZ369" s="148"/>
      <c r="BA369" s="148"/>
      <c r="BB369" s="148"/>
      <c r="BC369" s="148"/>
      <c r="BD369" s="148"/>
      <c r="BE369" s="148"/>
      <c r="BF369" s="148"/>
      <c r="BG369" s="148"/>
      <c r="BH369" s="148"/>
      <c r="BI369" s="148"/>
      <c r="BJ369" s="148"/>
      <c r="BK369" s="148"/>
      <c r="BL369" s="148"/>
      <c r="BM369" s="148"/>
      <c r="BN369" s="148"/>
      <c r="BO369" s="148"/>
      <c r="BP369" s="148"/>
      <c r="BQ369" s="148"/>
      <c r="BR369" s="148"/>
      <c r="BS369" s="148"/>
      <c r="BT369" s="148"/>
      <c r="BU369" s="148"/>
      <c r="BV369" s="148"/>
      <c r="BW369" s="148"/>
      <c r="BX369" s="158"/>
      <c r="BY369" s="159"/>
      <c r="BZ369" s="160" t="str">
        <f>IFERROR(__xludf.DUMMYFUNCTION("TEXTJOIN("", "", TRUE,
  IF(AND(AL369&gt;=9, AN369&gt;=8, AP369&gt;=7, AT369&gt;=8), ""Gold Standard"", """"),
  IF(OR(
      AV369&gt;=7.5,
      AND(AL369&gt;=7, AN369&gt;=7, AP369&gt;=6, AT369&gt;=8)
    ), ""BIFL Approved"", """"),
  IF(AN369&gt;=8.5, ""Repair Friendly"", """"),
 "&amp;" IF(OR(AP369=10, REGEXMATCH(AU369, ""Lifetime Guarantee"")), ""Lifetime Warranty"", """"),
  IF(AT369&gt;=8.5, ""Crowd Favorite"", """"),
  IF(AR369&gt;=8, ""Eco Hero"", """"),
  IF(AND(AV369&gt;=10, AL369&gt;=8, AT369&gt;=8), ""Legacy Product"", """")
)"),"")</f>
        <v/>
      </c>
      <c r="CA369" s="148"/>
      <c r="CB369" s="148"/>
      <c r="CC369" s="161"/>
      <c r="CD369" s="148"/>
      <c r="CE369" s="152">
        <v>0.0</v>
      </c>
      <c r="CF369" s="148"/>
      <c r="CG369" s="153"/>
      <c r="CH369" s="148"/>
      <c r="CI369" s="148"/>
      <c r="CJ369" s="148"/>
      <c r="CK369" s="148"/>
    </row>
    <row r="370" ht="27.0" customHeight="1">
      <c r="A370" s="122" t="s">
        <v>19164</v>
      </c>
      <c r="B370" s="123" t="s">
        <v>19165</v>
      </c>
      <c r="C370" s="124" t="s">
        <v>19166</v>
      </c>
      <c r="D370" s="195"/>
      <c r="E370" s="126"/>
      <c r="F370" s="127" t="s">
        <v>19054</v>
      </c>
      <c r="G370" s="127" t="s">
        <v>10474</v>
      </c>
      <c r="H370" s="127" t="s">
        <v>92</v>
      </c>
      <c r="I370" s="128"/>
      <c r="J370" s="129"/>
      <c r="K370" s="130"/>
      <c r="L370" s="128"/>
      <c r="M370" s="128"/>
      <c r="N370" s="128"/>
      <c r="O370" s="110"/>
      <c r="P370" s="128"/>
      <c r="Q370" s="128"/>
      <c r="R370" s="128"/>
      <c r="S370" s="128"/>
      <c r="T370" s="131"/>
      <c r="U370" s="128"/>
      <c r="V370" s="128"/>
      <c r="W370" s="132">
        <v>0.0</v>
      </c>
      <c r="X370" s="128"/>
      <c r="Y370" s="128"/>
      <c r="Z370" s="132" t="b">
        <v>0</v>
      </c>
      <c r="AA370" s="128"/>
      <c r="AB370" s="128"/>
      <c r="AC370" s="128"/>
      <c r="AD370" s="128"/>
      <c r="AE370" s="128"/>
      <c r="AF370" s="128"/>
      <c r="AG370" s="128"/>
      <c r="AH370" s="128"/>
      <c r="AI370" s="128"/>
      <c r="AJ370" s="128"/>
      <c r="AK370" s="133"/>
      <c r="AL370" s="134"/>
      <c r="AM370" s="128"/>
      <c r="AN370" s="134"/>
      <c r="AO370" s="128"/>
      <c r="AP370" s="135"/>
      <c r="AQ370" s="128"/>
      <c r="AR370" s="135"/>
      <c r="AS370" s="128"/>
      <c r="AT370" s="135"/>
      <c r="AU370" s="128"/>
      <c r="AV370" s="136">
        <f t="shared" si="14"/>
        <v>0</v>
      </c>
      <c r="AW370" s="137"/>
      <c r="AX370" s="128"/>
      <c r="AY370" s="128"/>
      <c r="AZ370" s="128"/>
      <c r="BA370" s="128"/>
      <c r="BB370" s="128"/>
      <c r="BC370" s="128"/>
      <c r="BD370" s="128"/>
      <c r="BE370" s="128"/>
      <c r="BF370" s="128"/>
      <c r="BG370" s="128"/>
      <c r="BH370" s="128"/>
      <c r="BI370" s="128"/>
      <c r="BJ370" s="128"/>
      <c r="BK370" s="128"/>
      <c r="BL370" s="128"/>
      <c r="BM370" s="128"/>
      <c r="BN370" s="128"/>
      <c r="BO370" s="128"/>
      <c r="BP370" s="128"/>
      <c r="BQ370" s="128"/>
      <c r="BR370" s="128"/>
      <c r="BS370" s="128"/>
      <c r="BT370" s="128"/>
      <c r="BU370" s="128"/>
      <c r="BV370" s="128"/>
      <c r="BW370" s="128"/>
      <c r="BX370" s="138"/>
      <c r="BY370" s="139"/>
      <c r="BZ370" s="140" t="str">
        <f>IFERROR(__xludf.DUMMYFUNCTION("TEXTJOIN("", "", TRUE,
  IF(AND(AL370&gt;=9, AN370&gt;=8, AP370&gt;=7, AT370&gt;=8), ""Gold Standard"", """"),
  IF(OR(
      AV370&gt;=7.5,
      AND(AL370&gt;=7, AN370&gt;=7, AP370&gt;=6, AT370&gt;=8)
    ), ""BIFL Approved"", """"),
  IF(AN370&gt;=8.5, ""Repair Friendly"", """"),
 "&amp;" IF(OR(AP370=10, REGEXMATCH(AU370, ""Lifetime Guarantee"")), ""Lifetime Warranty"", """"),
  IF(AT370&gt;=8.5, ""Crowd Favorite"", """"),
  IF(AR370&gt;=8, ""Eco Hero"", """"),
  IF(AND(AV370&gt;=10, AL370&gt;=8, AT370&gt;=8), ""Legacy Product"", """")
)"),"")</f>
        <v/>
      </c>
      <c r="CA370" s="128"/>
      <c r="CB370" s="128"/>
      <c r="CC370" s="141"/>
      <c r="CD370" s="128"/>
      <c r="CE370" s="132">
        <v>0.0</v>
      </c>
      <c r="CF370" s="128"/>
      <c r="CG370" s="133"/>
      <c r="CH370" s="128"/>
      <c r="CI370" s="128"/>
      <c r="CJ370" s="128"/>
      <c r="CK370" s="128"/>
    </row>
    <row r="371" ht="27.0" customHeight="1">
      <c r="A371" s="142" t="s">
        <v>19167</v>
      </c>
      <c r="B371" s="143" t="s">
        <v>19168</v>
      </c>
      <c r="C371" s="144" t="s">
        <v>19169</v>
      </c>
      <c r="D371" s="194"/>
      <c r="E371" s="146"/>
      <c r="F371" s="147" t="s">
        <v>19054</v>
      </c>
      <c r="G371" s="147" t="s">
        <v>10474</v>
      </c>
      <c r="H371" s="147" t="s">
        <v>92</v>
      </c>
      <c r="I371" s="148"/>
      <c r="J371" s="149"/>
      <c r="K371" s="150"/>
      <c r="L371" s="148"/>
      <c r="M371" s="148"/>
      <c r="N371" s="148"/>
      <c r="O371" s="110"/>
      <c r="P371" s="148"/>
      <c r="Q371" s="148"/>
      <c r="R371" s="148"/>
      <c r="S371" s="148"/>
      <c r="T371" s="151"/>
      <c r="U371" s="148"/>
      <c r="V371" s="148"/>
      <c r="W371" s="152">
        <v>0.0</v>
      </c>
      <c r="X371" s="148"/>
      <c r="Y371" s="148"/>
      <c r="Z371" s="152" t="b">
        <v>0</v>
      </c>
      <c r="AA371" s="148"/>
      <c r="AB371" s="148"/>
      <c r="AC371" s="148"/>
      <c r="AD371" s="148"/>
      <c r="AE371" s="148"/>
      <c r="AF371" s="148"/>
      <c r="AG371" s="148"/>
      <c r="AH371" s="148"/>
      <c r="AI371" s="148"/>
      <c r="AJ371" s="148"/>
      <c r="AK371" s="153"/>
      <c r="AL371" s="154"/>
      <c r="AM371" s="148"/>
      <c r="AN371" s="154"/>
      <c r="AO371" s="148"/>
      <c r="AP371" s="155"/>
      <c r="AQ371" s="148"/>
      <c r="AR371" s="155"/>
      <c r="AS371" s="148"/>
      <c r="AT371" s="155"/>
      <c r="AU371" s="148"/>
      <c r="AV371" s="156">
        <f t="shared" si="14"/>
        <v>0</v>
      </c>
      <c r="AW371" s="157"/>
      <c r="AX371" s="148"/>
      <c r="AY371" s="148"/>
      <c r="AZ371" s="148"/>
      <c r="BA371" s="148"/>
      <c r="BB371" s="148"/>
      <c r="BC371" s="148"/>
      <c r="BD371" s="148"/>
      <c r="BE371" s="148"/>
      <c r="BF371" s="148"/>
      <c r="BG371" s="148"/>
      <c r="BH371" s="148"/>
      <c r="BI371" s="148"/>
      <c r="BJ371" s="148"/>
      <c r="BK371" s="148"/>
      <c r="BL371" s="148"/>
      <c r="BM371" s="148"/>
      <c r="BN371" s="148"/>
      <c r="BO371" s="148"/>
      <c r="BP371" s="148"/>
      <c r="BQ371" s="148"/>
      <c r="BR371" s="148"/>
      <c r="BS371" s="148"/>
      <c r="BT371" s="148"/>
      <c r="BU371" s="148"/>
      <c r="BV371" s="148"/>
      <c r="BW371" s="148"/>
      <c r="BX371" s="158"/>
      <c r="BY371" s="159"/>
      <c r="BZ371" s="160" t="str">
        <f>IFERROR(__xludf.DUMMYFUNCTION("TEXTJOIN("", "", TRUE,
  IF(AND(AL371&gt;=9, AN371&gt;=8, AP371&gt;=7, AT371&gt;=8), ""Gold Standard"", """"),
  IF(OR(
      AV371&gt;=7.5,
      AND(AL371&gt;=7, AN371&gt;=7, AP371&gt;=6, AT371&gt;=8)
    ), ""BIFL Approved"", """"),
  IF(AN371&gt;=8.5, ""Repair Friendly"", """"),
 "&amp;" IF(OR(AP371=10, REGEXMATCH(AU371, ""Lifetime Guarantee"")), ""Lifetime Warranty"", """"),
  IF(AT371&gt;=8.5, ""Crowd Favorite"", """"),
  IF(AR371&gt;=8, ""Eco Hero"", """"),
  IF(AND(AV371&gt;=10, AL371&gt;=8, AT371&gt;=8), ""Legacy Product"", """")
)"),"")</f>
        <v/>
      </c>
      <c r="CA371" s="148"/>
      <c r="CB371" s="148"/>
      <c r="CC371" s="161"/>
      <c r="CD371" s="148"/>
      <c r="CE371" s="152">
        <v>0.0</v>
      </c>
      <c r="CF371" s="148"/>
      <c r="CG371" s="153"/>
      <c r="CH371" s="148"/>
      <c r="CI371" s="148"/>
      <c r="CJ371" s="148"/>
      <c r="CK371" s="148"/>
    </row>
    <row r="372" ht="27.0" customHeight="1">
      <c r="A372" s="122" t="s">
        <v>19170</v>
      </c>
      <c r="B372" s="123" t="s">
        <v>19171</v>
      </c>
      <c r="C372" s="124" t="s">
        <v>19172</v>
      </c>
      <c r="D372" s="195"/>
      <c r="E372" s="126"/>
      <c r="F372" s="127" t="s">
        <v>19054</v>
      </c>
      <c r="G372" s="127" t="s">
        <v>10474</v>
      </c>
      <c r="H372" s="127" t="s">
        <v>92</v>
      </c>
      <c r="I372" s="128"/>
      <c r="J372" s="129"/>
      <c r="K372" s="130"/>
      <c r="L372" s="128"/>
      <c r="M372" s="128"/>
      <c r="N372" s="128"/>
      <c r="O372" s="110"/>
      <c r="P372" s="128"/>
      <c r="Q372" s="128"/>
      <c r="R372" s="128"/>
      <c r="S372" s="128"/>
      <c r="T372" s="131"/>
      <c r="U372" s="128"/>
      <c r="V372" s="128"/>
      <c r="W372" s="132">
        <v>0.0</v>
      </c>
      <c r="X372" s="128"/>
      <c r="Y372" s="128"/>
      <c r="Z372" s="132" t="b">
        <v>0</v>
      </c>
      <c r="AA372" s="128"/>
      <c r="AB372" s="128"/>
      <c r="AC372" s="128"/>
      <c r="AD372" s="128"/>
      <c r="AE372" s="128"/>
      <c r="AF372" s="128"/>
      <c r="AG372" s="128"/>
      <c r="AH372" s="128"/>
      <c r="AI372" s="128"/>
      <c r="AJ372" s="128"/>
      <c r="AK372" s="133"/>
      <c r="AL372" s="134"/>
      <c r="AM372" s="128"/>
      <c r="AN372" s="134"/>
      <c r="AO372" s="128"/>
      <c r="AP372" s="135"/>
      <c r="AQ372" s="128"/>
      <c r="AR372" s="135"/>
      <c r="AS372" s="128"/>
      <c r="AT372" s="135"/>
      <c r="AU372" s="128"/>
      <c r="AV372" s="136">
        <f t="shared" si="14"/>
        <v>0</v>
      </c>
      <c r="AW372" s="137"/>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38"/>
      <c r="BY372" s="139"/>
      <c r="BZ372" s="140" t="str">
        <f>IFERROR(__xludf.DUMMYFUNCTION("TEXTJOIN("", "", TRUE,
  IF(AND(AL372&gt;=9, AN372&gt;=8, AP372&gt;=7, AT372&gt;=8), ""Gold Standard"", """"),
  IF(OR(
      AV372&gt;=7.5,
      AND(AL372&gt;=7, AN372&gt;=7, AP372&gt;=6, AT372&gt;=8)
    ), ""BIFL Approved"", """"),
  IF(AN372&gt;=8.5, ""Repair Friendly"", """"),
 "&amp;" IF(OR(AP372=10, REGEXMATCH(AU372, ""Lifetime Guarantee"")), ""Lifetime Warranty"", """"),
  IF(AT372&gt;=8.5, ""Crowd Favorite"", """"),
  IF(AR372&gt;=8, ""Eco Hero"", """"),
  IF(AND(AV372&gt;=10, AL372&gt;=8, AT372&gt;=8), ""Legacy Product"", """")
)"),"")</f>
        <v/>
      </c>
      <c r="CA372" s="128"/>
      <c r="CB372" s="128"/>
      <c r="CC372" s="141"/>
      <c r="CD372" s="128"/>
      <c r="CE372" s="132">
        <v>0.0</v>
      </c>
      <c r="CF372" s="128"/>
      <c r="CG372" s="133"/>
      <c r="CH372" s="128"/>
      <c r="CI372" s="128"/>
      <c r="CJ372" s="128"/>
      <c r="CK372" s="128"/>
    </row>
    <row r="373" ht="27.0" customHeight="1">
      <c r="A373" s="142" t="s">
        <v>13709</v>
      </c>
      <c r="B373" s="143" t="s">
        <v>19173</v>
      </c>
      <c r="C373" s="144" t="s">
        <v>19174</v>
      </c>
      <c r="D373" s="194"/>
      <c r="E373" s="146"/>
      <c r="F373" s="147" t="s">
        <v>19054</v>
      </c>
      <c r="G373" s="147" t="s">
        <v>10474</v>
      </c>
      <c r="H373" s="147" t="s">
        <v>92</v>
      </c>
      <c r="I373" s="148"/>
      <c r="J373" s="149"/>
      <c r="K373" s="150"/>
      <c r="L373" s="148"/>
      <c r="M373" s="148"/>
      <c r="N373" s="148"/>
      <c r="O373" s="110"/>
      <c r="P373" s="148"/>
      <c r="Q373" s="148"/>
      <c r="R373" s="148"/>
      <c r="S373" s="148"/>
      <c r="T373" s="151"/>
      <c r="U373" s="148"/>
      <c r="V373" s="148"/>
      <c r="W373" s="152">
        <v>0.0</v>
      </c>
      <c r="X373" s="148"/>
      <c r="Y373" s="148"/>
      <c r="Z373" s="152" t="b">
        <v>0</v>
      </c>
      <c r="AA373" s="148"/>
      <c r="AB373" s="148"/>
      <c r="AC373" s="148"/>
      <c r="AD373" s="148"/>
      <c r="AE373" s="148"/>
      <c r="AF373" s="148"/>
      <c r="AG373" s="148"/>
      <c r="AH373" s="148"/>
      <c r="AI373" s="148"/>
      <c r="AJ373" s="148"/>
      <c r="AK373" s="153"/>
      <c r="AL373" s="154"/>
      <c r="AM373" s="148"/>
      <c r="AN373" s="154"/>
      <c r="AO373" s="148"/>
      <c r="AP373" s="155"/>
      <c r="AQ373" s="148"/>
      <c r="AR373" s="155"/>
      <c r="AS373" s="148"/>
      <c r="AT373" s="155"/>
      <c r="AU373" s="148"/>
      <c r="AV373" s="156">
        <f t="shared" si="14"/>
        <v>0</v>
      </c>
      <c r="AW373" s="157"/>
      <c r="AX373" s="148"/>
      <c r="AY373" s="148"/>
      <c r="AZ373" s="148"/>
      <c r="BA373" s="148"/>
      <c r="BB373" s="148"/>
      <c r="BC373" s="148"/>
      <c r="BD373" s="148"/>
      <c r="BE373" s="148"/>
      <c r="BF373" s="148"/>
      <c r="BG373" s="148"/>
      <c r="BH373" s="148"/>
      <c r="BI373" s="148"/>
      <c r="BJ373" s="148"/>
      <c r="BK373" s="148"/>
      <c r="BL373" s="148"/>
      <c r="BM373" s="148"/>
      <c r="BN373" s="148"/>
      <c r="BO373" s="148"/>
      <c r="BP373" s="148"/>
      <c r="BQ373" s="148"/>
      <c r="BR373" s="148"/>
      <c r="BS373" s="148"/>
      <c r="BT373" s="148"/>
      <c r="BU373" s="148"/>
      <c r="BV373" s="148"/>
      <c r="BW373" s="148"/>
      <c r="BX373" s="158"/>
      <c r="BY373" s="159"/>
      <c r="BZ373" s="160" t="str">
        <f>IFERROR(__xludf.DUMMYFUNCTION("TEXTJOIN("", "", TRUE,
  IF(AND(AL373&gt;=9, AN373&gt;=8, AP373&gt;=7, AT373&gt;=8), ""Gold Standard"", """"),
  IF(OR(
      AV373&gt;=7.5,
      AND(AL373&gt;=7, AN373&gt;=7, AP373&gt;=6, AT373&gt;=8)
    ), ""BIFL Approved"", """"),
  IF(AN373&gt;=8.5, ""Repair Friendly"", """"),
 "&amp;" IF(OR(AP373=10, REGEXMATCH(AU373, ""Lifetime Guarantee"")), ""Lifetime Warranty"", """"),
  IF(AT373&gt;=8.5, ""Crowd Favorite"", """"),
  IF(AR373&gt;=8, ""Eco Hero"", """"),
  IF(AND(AV373&gt;=10, AL373&gt;=8, AT373&gt;=8), ""Legacy Product"", """")
)"),"")</f>
        <v/>
      </c>
      <c r="CA373" s="148"/>
      <c r="CB373" s="148"/>
      <c r="CC373" s="161"/>
      <c r="CD373" s="148"/>
      <c r="CE373" s="152">
        <v>0.0</v>
      </c>
      <c r="CF373" s="148"/>
      <c r="CG373" s="153"/>
      <c r="CH373" s="148"/>
      <c r="CI373" s="148"/>
      <c r="CJ373" s="148"/>
      <c r="CK373" s="148"/>
    </row>
    <row r="374" ht="27.0" customHeight="1">
      <c r="A374" s="122" t="s">
        <v>19175</v>
      </c>
      <c r="B374" s="123" t="s">
        <v>19176</v>
      </c>
      <c r="C374" s="124" t="s">
        <v>19177</v>
      </c>
      <c r="D374" s="195"/>
      <c r="E374" s="126"/>
      <c r="F374" s="127" t="s">
        <v>19054</v>
      </c>
      <c r="G374" s="127" t="s">
        <v>10474</v>
      </c>
      <c r="H374" s="127" t="s">
        <v>92</v>
      </c>
      <c r="I374" s="128"/>
      <c r="J374" s="129"/>
      <c r="K374" s="130"/>
      <c r="L374" s="128"/>
      <c r="M374" s="128"/>
      <c r="N374" s="128"/>
      <c r="O374" s="110"/>
      <c r="P374" s="128"/>
      <c r="Q374" s="128"/>
      <c r="R374" s="128"/>
      <c r="S374" s="128"/>
      <c r="T374" s="131"/>
      <c r="U374" s="128"/>
      <c r="V374" s="128"/>
      <c r="W374" s="132">
        <v>0.0</v>
      </c>
      <c r="X374" s="128"/>
      <c r="Y374" s="128"/>
      <c r="Z374" s="132" t="b">
        <v>0</v>
      </c>
      <c r="AA374" s="128"/>
      <c r="AB374" s="128"/>
      <c r="AC374" s="128"/>
      <c r="AD374" s="128"/>
      <c r="AE374" s="128"/>
      <c r="AF374" s="128"/>
      <c r="AG374" s="128"/>
      <c r="AH374" s="128"/>
      <c r="AI374" s="128"/>
      <c r="AJ374" s="128"/>
      <c r="AK374" s="133"/>
      <c r="AL374" s="134"/>
      <c r="AM374" s="128"/>
      <c r="AN374" s="134"/>
      <c r="AO374" s="128"/>
      <c r="AP374" s="135"/>
      <c r="AQ374" s="128"/>
      <c r="AR374" s="135"/>
      <c r="AS374" s="128"/>
      <c r="AT374" s="135"/>
      <c r="AU374" s="128"/>
      <c r="AV374" s="136">
        <f t="shared" si="14"/>
        <v>0</v>
      </c>
      <c r="AW374" s="137"/>
      <c r="AX374" s="128"/>
      <c r="AY374" s="128"/>
      <c r="AZ374" s="128"/>
      <c r="BA374" s="128"/>
      <c r="BB374" s="128"/>
      <c r="BC374" s="128"/>
      <c r="BD374" s="128"/>
      <c r="BE374" s="128"/>
      <c r="BF374" s="128"/>
      <c r="BG374" s="128"/>
      <c r="BH374" s="128"/>
      <c r="BI374" s="128"/>
      <c r="BJ374" s="128"/>
      <c r="BK374" s="128"/>
      <c r="BL374" s="128"/>
      <c r="BM374" s="128"/>
      <c r="BN374" s="128"/>
      <c r="BO374" s="128"/>
      <c r="BP374" s="128"/>
      <c r="BQ374" s="128"/>
      <c r="BR374" s="128"/>
      <c r="BS374" s="128"/>
      <c r="BT374" s="128"/>
      <c r="BU374" s="128"/>
      <c r="BV374" s="128"/>
      <c r="BW374" s="128"/>
      <c r="BX374" s="138"/>
      <c r="BY374" s="139"/>
      <c r="BZ374" s="140" t="str">
        <f>IFERROR(__xludf.DUMMYFUNCTION("TEXTJOIN("", "", TRUE,
  IF(AND(AL374&gt;=9, AN374&gt;=8, AP374&gt;=7, AT374&gt;=8), ""Gold Standard"", """"),
  IF(OR(
      AV374&gt;=7.5,
      AND(AL374&gt;=7, AN374&gt;=7, AP374&gt;=6, AT374&gt;=8)
    ), ""BIFL Approved"", """"),
  IF(AN374&gt;=8.5, ""Repair Friendly"", """"),
 "&amp;" IF(OR(AP374=10, REGEXMATCH(AU374, ""Lifetime Guarantee"")), ""Lifetime Warranty"", """"),
  IF(AT374&gt;=8.5, ""Crowd Favorite"", """"),
  IF(AR374&gt;=8, ""Eco Hero"", """"),
  IF(AND(AV374&gt;=10, AL374&gt;=8, AT374&gt;=8), ""Legacy Product"", """")
)"),"")</f>
        <v/>
      </c>
      <c r="CA374" s="128"/>
      <c r="CB374" s="128"/>
      <c r="CC374" s="141"/>
      <c r="CD374" s="128"/>
      <c r="CE374" s="132">
        <v>0.0</v>
      </c>
      <c r="CF374" s="128"/>
      <c r="CG374" s="133"/>
      <c r="CH374" s="128"/>
      <c r="CI374" s="128"/>
      <c r="CJ374" s="128"/>
      <c r="CK374" s="128"/>
    </row>
    <row r="375" ht="27.0" customHeight="1">
      <c r="A375" s="142" t="s">
        <v>19178</v>
      </c>
      <c r="B375" s="143" t="s">
        <v>19179</v>
      </c>
      <c r="C375" s="144" t="s">
        <v>19180</v>
      </c>
      <c r="D375" s="194"/>
      <c r="E375" s="146"/>
      <c r="F375" s="147" t="s">
        <v>19054</v>
      </c>
      <c r="G375" s="147" t="s">
        <v>10474</v>
      </c>
      <c r="H375" s="147" t="s">
        <v>92</v>
      </c>
      <c r="I375" s="148"/>
      <c r="J375" s="149"/>
      <c r="K375" s="150"/>
      <c r="L375" s="148"/>
      <c r="M375" s="148"/>
      <c r="N375" s="148"/>
      <c r="O375" s="110"/>
      <c r="P375" s="148"/>
      <c r="Q375" s="148"/>
      <c r="R375" s="148"/>
      <c r="S375" s="148"/>
      <c r="T375" s="151"/>
      <c r="U375" s="148"/>
      <c r="V375" s="148"/>
      <c r="W375" s="152">
        <v>0.0</v>
      </c>
      <c r="X375" s="148"/>
      <c r="Y375" s="148"/>
      <c r="Z375" s="152" t="b">
        <v>0</v>
      </c>
      <c r="AA375" s="148"/>
      <c r="AB375" s="148"/>
      <c r="AC375" s="148"/>
      <c r="AD375" s="148"/>
      <c r="AE375" s="148"/>
      <c r="AF375" s="148"/>
      <c r="AG375" s="148"/>
      <c r="AH375" s="148"/>
      <c r="AI375" s="148"/>
      <c r="AJ375" s="148"/>
      <c r="AK375" s="153"/>
      <c r="AL375" s="154"/>
      <c r="AM375" s="148"/>
      <c r="AN375" s="154"/>
      <c r="AO375" s="148"/>
      <c r="AP375" s="155"/>
      <c r="AQ375" s="148"/>
      <c r="AR375" s="155"/>
      <c r="AS375" s="148"/>
      <c r="AT375" s="155"/>
      <c r="AU375" s="148"/>
      <c r="AV375" s="156">
        <f t="shared" si="14"/>
        <v>0</v>
      </c>
      <c r="AW375" s="157"/>
      <c r="AX375" s="148"/>
      <c r="AY375" s="148"/>
      <c r="AZ375" s="148"/>
      <c r="BA375" s="148"/>
      <c r="BB375" s="148"/>
      <c r="BC375" s="148"/>
      <c r="BD375" s="148"/>
      <c r="BE375" s="148"/>
      <c r="BF375" s="148"/>
      <c r="BG375" s="148"/>
      <c r="BH375" s="148"/>
      <c r="BI375" s="148"/>
      <c r="BJ375" s="148"/>
      <c r="BK375" s="148"/>
      <c r="BL375" s="148"/>
      <c r="BM375" s="148"/>
      <c r="BN375" s="148"/>
      <c r="BO375" s="148"/>
      <c r="BP375" s="148"/>
      <c r="BQ375" s="148"/>
      <c r="BR375" s="148"/>
      <c r="BS375" s="148"/>
      <c r="BT375" s="148"/>
      <c r="BU375" s="148"/>
      <c r="BV375" s="148"/>
      <c r="BW375" s="148"/>
      <c r="BX375" s="158"/>
      <c r="BY375" s="159"/>
      <c r="BZ375" s="160" t="str">
        <f>IFERROR(__xludf.DUMMYFUNCTION("TEXTJOIN("", "", TRUE,
  IF(AND(AL375&gt;=9, AN375&gt;=8, AP375&gt;=7, AT375&gt;=8), ""Gold Standard"", """"),
  IF(OR(
      AV375&gt;=7.5,
      AND(AL375&gt;=7, AN375&gt;=7, AP375&gt;=6, AT375&gt;=8)
    ), ""BIFL Approved"", """"),
  IF(AN375&gt;=8.5, ""Repair Friendly"", """"),
 "&amp;" IF(OR(AP375=10, REGEXMATCH(AU375, ""Lifetime Guarantee"")), ""Lifetime Warranty"", """"),
  IF(AT375&gt;=8.5, ""Crowd Favorite"", """"),
  IF(AR375&gt;=8, ""Eco Hero"", """"),
  IF(AND(AV375&gt;=10, AL375&gt;=8, AT375&gt;=8), ""Legacy Product"", """")
)"),"")</f>
        <v/>
      </c>
      <c r="CA375" s="148"/>
      <c r="CB375" s="148"/>
      <c r="CC375" s="161"/>
      <c r="CD375" s="148"/>
      <c r="CE375" s="152">
        <v>0.0</v>
      </c>
      <c r="CF375" s="148"/>
      <c r="CG375" s="153"/>
      <c r="CH375" s="148"/>
      <c r="CI375" s="148"/>
      <c r="CJ375" s="148"/>
      <c r="CK375" s="148"/>
    </row>
    <row r="376" ht="27.0" customHeight="1">
      <c r="A376" s="122" t="s">
        <v>19178</v>
      </c>
      <c r="B376" s="123" t="s">
        <v>19179</v>
      </c>
      <c r="C376" s="124" t="s">
        <v>19180</v>
      </c>
      <c r="D376" s="195"/>
      <c r="E376" s="126"/>
      <c r="F376" s="127" t="s">
        <v>19054</v>
      </c>
      <c r="G376" s="127" t="s">
        <v>10474</v>
      </c>
      <c r="H376" s="127" t="s">
        <v>92</v>
      </c>
      <c r="I376" s="128"/>
      <c r="J376" s="129"/>
      <c r="K376" s="130"/>
      <c r="L376" s="128"/>
      <c r="M376" s="128"/>
      <c r="N376" s="128"/>
      <c r="O376" s="110"/>
      <c r="P376" s="128"/>
      <c r="Q376" s="128"/>
      <c r="R376" s="128"/>
      <c r="S376" s="128"/>
      <c r="T376" s="131"/>
      <c r="U376" s="128"/>
      <c r="V376" s="128"/>
      <c r="W376" s="128"/>
      <c r="X376" s="128"/>
      <c r="Y376" s="128"/>
      <c r="Z376" s="128"/>
      <c r="AA376" s="128"/>
      <c r="AB376" s="128"/>
      <c r="AC376" s="128"/>
      <c r="AD376" s="128"/>
      <c r="AE376" s="128"/>
      <c r="AF376" s="128"/>
      <c r="AG376" s="128"/>
      <c r="AH376" s="128"/>
      <c r="AI376" s="128"/>
      <c r="AJ376" s="128"/>
      <c r="AK376" s="133"/>
      <c r="AL376" s="134"/>
      <c r="AM376" s="128"/>
      <c r="AN376" s="134"/>
      <c r="AO376" s="128"/>
      <c r="AP376" s="135"/>
      <c r="AQ376" s="128"/>
      <c r="AR376" s="135"/>
      <c r="AS376" s="128"/>
      <c r="AT376" s="135"/>
      <c r="AU376" s="128"/>
      <c r="AV376" s="136">
        <f t="shared" si="14"/>
        <v>0</v>
      </c>
      <c r="AW376" s="137"/>
      <c r="AX376" s="128"/>
      <c r="AY376" s="128"/>
      <c r="AZ376" s="128"/>
      <c r="BA376" s="128"/>
      <c r="BB376" s="128"/>
      <c r="BC376" s="128"/>
      <c r="BD376" s="128"/>
      <c r="BE376" s="128"/>
      <c r="BF376" s="128"/>
      <c r="BG376" s="128"/>
      <c r="BH376" s="128"/>
      <c r="BI376" s="128"/>
      <c r="BJ376" s="128"/>
      <c r="BK376" s="128"/>
      <c r="BL376" s="128"/>
      <c r="BM376" s="128"/>
      <c r="BN376" s="128"/>
      <c r="BO376" s="128"/>
      <c r="BP376" s="128"/>
      <c r="BQ376" s="128"/>
      <c r="BR376" s="128"/>
      <c r="BS376" s="128"/>
      <c r="BT376" s="128"/>
      <c r="BU376" s="128"/>
      <c r="BV376" s="128"/>
      <c r="BW376" s="128"/>
      <c r="BX376" s="138"/>
      <c r="BY376" s="139"/>
      <c r="BZ376" s="140" t="str">
        <f>IFERROR(__xludf.DUMMYFUNCTION("TEXTJOIN("", "", TRUE,
  IF(AND(AL376&gt;=9, AN376&gt;=8, AP376&gt;=7, AT376&gt;=8), ""Gold Standard"", """"),
  IF(OR(
      AV376&gt;=7.5,
      AND(AL376&gt;=7, AN376&gt;=7, AP376&gt;=6, AT376&gt;=8)
    ), ""BIFL Approved"", """"),
  IF(AN376&gt;=8.5, ""Repair Friendly"", """"),
 "&amp;" IF(OR(AP376=10, REGEXMATCH(AU376, ""Lifetime Guarantee"")), ""Lifetime Warranty"", """"),
  IF(AT376&gt;=8.5, ""Crowd Favorite"", """"),
  IF(AR376&gt;=8, ""Eco Hero"", """"),
  IF(AND(AV376&gt;=10, AL376&gt;=8, AT376&gt;=8), ""Legacy Product"", """")
)"),"")</f>
        <v/>
      </c>
      <c r="CA376" s="128"/>
      <c r="CB376" s="128"/>
      <c r="CC376" s="141"/>
      <c r="CD376" s="128"/>
      <c r="CE376" s="128"/>
      <c r="CF376" s="128"/>
      <c r="CG376" s="133"/>
      <c r="CH376" s="128"/>
      <c r="CI376" s="128"/>
      <c r="CJ376" s="128"/>
      <c r="CK376" s="128"/>
    </row>
    <row r="377" ht="27.0" customHeight="1">
      <c r="A377" s="142" t="s">
        <v>19181</v>
      </c>
      <c r="B377" s="143" t="s">
        <v>19182</v>
      </c>
      <c r="C377" s="144" t="s">
        <v>19183</v>
      </c>
      <c r="D377" s="194"/>
      <c r="E377" s="146"/>
      <c r="F377" s="147" t="s">
        <v>19054</v>
      </c>
      <c r="G377" s="147" t="s">
        <v>10474</v>
      </c>
      <c r="H377" s="147" t="s">
        <v>92</v>
      </c>
      <c r="I377" s="148"/>
      <c r="J377" s="149"/>
      <c r="K377" s="150"/>
      <c r="L377" s="148"/>
      <c r="M377" s="148"/>
      <c r="N377" s="148"/>
      <c r="O377" s="110"/>
      <c r="P377" s="148"/>
      <c r="Q377" s="148"/>
      <c r="R377" s="148"/>
      <c r="S377" s="148"/>
      <c r="T377" s="151"/>
      <c r="U377" s="148"/>
      <c r="V377" s="148"/>
      <c r="W377" s="152">
        <v>0.0</v>
      </c>
      <c r="X377" s="148"/>
      <c r="Y377" s="148"/>
      <c r="Z377" s="152" t="b">
        <v>0</v>
      </c>
      <c r="AA377" s="148"/>
      <c r="AB377" s="148"/>
      <c r="AC377" s="148"/>
      <c r="AD377" s="148"/>
      <c r="AE377" s="148"/>
      <c r="AF377" s="148"/>
      <c r="AG377" s="148"/>
      <c r="AH377" s="148"/>
      <c r="AI377" s="148"/>
      <c r="AJ377" s="148"/>
      <c r="AK377" s="153"/>
      <c r="AL377" s="154"/>
      <c r="AM377" s="148"/>
      <c r="AN377" s="154"/>
      <c r="AO377" s="148"/>
      <c r="AP377" s="155"/>
      <c r="AQ377" s="148"/>
      <c r="AR377" s="155"/>
      <c r="AS377" s="148"/>
      <c r="AT377" s="155"/>
      <c r="AU377" s="148"/>
      <c r="AV377" s="156">
        <f t="shared" si="14"/>
        <v>0</v>
      </c>
      <c r="AW377" s="157"/>
      <c r="AX377" s="148"/>
      <c r="AY377" s="148"/>
      <c r="AZ377" s="148"/>
      <c r="BA377" s="148"/>
      <c r="BB377" s="148"/>
      <c r="BC377" s="148"/>
      <c r="BD377" s="148"/>
      <c r="BE377" s="148"/>
      <c r="BF377" s="148"/>
      <c r="BG377" s="148"/>
      <c r="BH377" s="148"/>
      <c r="BI377" s="148"/>
      <c r="BJ377" s="148"/>
      <c r="BK377" s="148"/>
      <c r="BL377" s="148"/>
      <c r="BM377" s="148"/>
      <c r="BN377" s="148"/>
      <c r="BO377" s="148"/>
      <c r="BP377" s="148"/>
      <c r="BQ377" s="148"/>
      <c r="BR377" s="148"/>
      <c r="BS377" s="148"/>
      <c r="BT377" s="148"/>
      <c r="BU377" s="148"/>
      <c r="BV377" s="148"/>
      <c r="BW377" s="148"/>
      <c r="BX377" s="158"/>
      <c r="BY377" s="159"/>
      <c r="BZ377" s="160" t="str">
        <f>IFERROR(__xludf.DUMMYFUNCTION("TEXTJOIN("", "", TRUE,
  IF(AND(AL377&gt;=9, AN377&gt;=8, AP377&gt;=7, AT377&gt;=8), ""Gold Standard"", """"),
  IF(OR(
      AV377&gt;=7.5,
      AND(AL377&gt;=7, AN377&gt;=7, AP377&gt;=6, AT377&gt;=8)
    ), ""BIFL Approved"", """"),
  IF(AN377&gt;=8.5, ""Repair Friendly"", """"),
 "&amp;" IF(OR(AP377=10, REGEXMATCH(AU377, ""Lifetime Guarantee"")), ""Lifetime Warranty"", """"),
  IF(AT377&gt;=8.5, ""Crowd Favorite"", """"),
  IF(AR377&gt;=8, ""Eco Hero"", """"),
  IF(AND(AV377&gt;=10, AL377&gt;=8, AT377&gt;=8), ""Legacy Product"", """")
)"),"")</f>
        <v/>
      </c>
      <c r="CA377" s="148"/>
      <c r="CB377" s="148"/>
      <c r="CC377" s="161"/>
      <c r="CD377" s="148"/>
      <c r="CE377" s="152">
        <v>0.0</v>
      </c>
      <c r="CF377" s="148"/>
      <c r="CG377" s="153"/>
      <c r="CH377" s="148"/>
      <c r="CI377" s="148"/>
      <c r="CJ377" s="148"/>
      <c r="CK377" s="148"/>
    </row>
    <row r="378" ht="27.0" customHeight="1">
      <c r="A378" s="122" t="s">
        <v>19184</v>
      </c>
      <c r="B378" s="123" t="s">
        <v>19185</v>
      </c>
      <c r="C378" s="124" t="s">
        <v>19186</v>
      </c>
      <c r="D378" s="195"/>
      <c r="E378" s="126"/>
      <c r="F378" s="127" t="s">
        <v>19054</v>
      </c>
      <c r="G378" s="127" t="s">
        <v>10474</v>
      </c>
      <c r="H378" s="127" t="s">
        <v>92</v>
      </c>
      <c r="I378" s="128"/>
      <c r="J378" s="129"/>
      <c r="K378" s="130"/>
      <c r="L378" s="128"/>
      <c r="M378" s="128"/>
      <c r="N378" s="128"/>
      <c r="O378" s="110"/>
      <c r="P378" s="128"/>
      <c r="Q378" s="128"/>
      <c r="R378" s="128"/>
      <c r="S378" s="128"/>
      <c r="T378" s="131"/>
      <c r="U378" s="128"/>
      <c r="V378" s="128"/>
      <c r="W378" s="132">
        <v>0.0</v>
      </c>
      <c r="X378" s="128"/>
      <c r="Y378" s="128"/>
      <c r="Z378" s="132" t="b">
        <v>0</v>
      </c>
      <c r="AA378" s="128"/>
      <c r="AB378" s="128"/>
      <c r="AC378" s="128"/>
      <c r="AD378" s="128"/>
      <c r="AE378" s="128"/>
      <c r="AF378" s="128"/>
      <c r="AG378" s="128"/>
      <c r="AH378" s="128"/>
      <c r="AI378" s="128"/>
      <c r="AJ378" s="128"/>
      <c r="AK378" s="133"/>
      <c r="AL378" s="134"/>
      <c r="AM378" s="128"/>
      <c r="AN378" s="134"/>
      <c r="AO378" s="128"/>
      <c r="AP378" s="135"/>
      <c r="AQ378" s="128"/>
      <c r="AR378" s="135"/>
      <c r="AS378" s="128"/>
      <c r="AT378" s="135"/>
      <c r="AU378" s="128"/>
      <c r="AV378" s="136">
        <f t="shared" si="14"/>
        <v>0</v>
      </c>
      <c r="AW378" s="137"/>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38"/>
      <c r="BY378" s="139"/>
      <c r="BZ378" s="140" t="str">
        <f>IFERROR(__xludf.DUMMYFUNCTION("TEXTJOIN("", "", TRUE,
  IF(AND(AL378&gt;=9, AN378&gt;=8, AP378&gt;=7, AT378&gt;=8), ""Gold Standard"", """"),
  IF(OR(
      AV378&gt;=7.5,
      AND(AL378&gt;=7, AN378&gt;=7, AP378&gt;=6, AT378&gt;=8)
    ), ""BIFL Approved"", """"),
  IF(AN378&gt;=8.5, ""Repair Friendly"", """"),
 "&amp;" IF(OR(AP378=10, REGEXMATCH(AU378, ""Lifetime Guarantee"")), ""Lifetime Warranty"", """"),
  IF(AT378&gt;=8.5, ""Crowd Favorite"", """"),
  IF(AR378&gt;=8, ""Eco Hero"", """"),
  IF(AND(AV378&gt;=10, AL378&gt;=8, AT378&gt;=8), ""Legacy Product"", """")
)"),"")</f>
        <v/>
      </c>
      <c r="CA378" s="128"/>
      <c r="CB378" s="128"/>
      <c r="CC378" s="141"/>
      <c r="CD378" s="128"/>
      <c r="CE378" s="132">
        <v>0.0</v>
      </c>
      <c r="CF378" s="128"/>
      <c r="CG378" s="133"/>
      <c r="CH378" s="128"/>
      <c r="CI378" s="128"/>
      <c r="CJ378" s="128"/>
      <c r="CK378" s="128"/>
    </row>
    <row r="379" ht="27.0" customHeight="1">
      <c r="A379" s="142" t="s">
        <v>19187</v>
      </c>
      <c r="B379" s="143" t="s">
        <v>19188</v>
      </c>
      <c r="C379" s="144" t="s">
        <v>19189</v>
      </c>
      <c r="D379" s="194"/>
      <c r="E379" s="146"/>
      <c r="F379" s="147" t="s">
        <v>19054</v>
      </c>
      <c r="G379" s="147" t="s">
        <v>10474</v>
      </c>
      <c r="H379" s="147" t="s">
        <v>92</v>
      </c>
      <c r="I379" s="148"/>
      <c r="J379" s="149"/>
      <c r="K379" s="150"/>
      <c r="L379" s="148"/>
      <c r="M379" s="148"/>
      <c r="N379" s="148"/>
      <c r="O379" s="110"/>
      <c r="P379" s="148"/>
      <c r="Q379" s="148"/>
      <c r="R379" s="148"/>
      <c r="S379" s="148"/>
      <c r="T379" s="151"/>
      <c r="U379" s="148"/>
      <c r="V379" s="148"/>
      <c r="W379" s="152">
        <v>0.0</v>
      </c>
      <c r="X379" s="148"/>
      <c r="Y379" s="148"/>
      <c r="Z379" s="152" t="b">
        <v>0</v>
      </c>
      <c r="AA379" s="148"/>
      <c r="AB379" s="148"/>
      <c r="AC379" s="148"/>
      <c r="AD379" s="148"/>
      <c r="AE379" s="148"/>
      <c r="AF379" s="148"/>
      <c r="AG379" s="148"/>
      <c r="AH379" s="148"/>
      <c r="AI379" s="148"/>
      <c r="AJ379" s="148"/>
      <c r="AK379" s="153"/>
      <c r="AL379" s="154"/>
      <c r="AM379" s="148"/>
      <c r="AN379" s="154"/>
      <c r="AO379" s="148"/>
      <c r="AP379" s="155"/>
      <c r="AQ379" s="148"/>
      <c r="AR379" s="155"/>
      <c r="AS379" s="148"/>
      <c r="AT379" s="155"/>
      <c r="AU379" s="148"/>
      <c r="AV379" s="156">
        <f t="shared" si="14"/>
        <v>0</v>
      </c>
      <c r="AW379" s="157"/>
      <c r="AX379" s="148"/>
      <c r="AY379" s="148"/>
      <c r="AZ379" s="148"/>
      <c r="BA379" s="148"/>
      <c r="BB379" s="148"/>
      <c r="BC379" s="148"/>
      <c r="BD379" s="148"/>
      <c r="BE379" s="148"/>
      <c r="BF379" s="148"/>
      <c r="BG379" s="148"/>
      <c r="BH379" s="148"/>
      <c r="BI379" s="148"/>
      <c r="BJ379" s="148"/>
      <c r="BK379" s="148"/>
      <c r="BL379" s="148"/>
      <c r="BM379" s="148"/>
      <c r="BN379" s="148"/>
      <c r="BO379" s="148"/>
      <c r="BP379" s="148"/>
      <c r="BQ379" s="148"/>
      <c r="BR379" s="148"/>
      <c r="BS379" s="148"/>
      <c r="BT379" s="148"/>
      <c r="BU379" s="148"/>
      <c r="BV379" s="148"/>
      <c r="BW379" s="148"/>
      <c r="BX379" s="158"/>
      <c r="BY379" s="159"/>
      <c r="BZ379" s="160" t="str">
        <f>IFERROR(__xludf.DUMMYFUNCTION("TEXTJOIN("", "", TRUE,
  IF(AND(AL379&gt;=9, AN379&gt;=8, AP379&gt;=7, AT379&gt;=8), ""Gold Standard"", """"),
  IF(OR(
      AV379&gt;=7.5,
      AND(AL379&gt;=7, AN379&gt;=7, AP379&gt;=6, AT379&gt;=8)
    ), ""BIFL Approved"", """"),
  IF(AN379&gt;=8.5, ""Repair Friendly"", """"),
 "&amp;" IF(OR(AP379=10, REGEXMATCH(AU379, ""Lifetime Guarantee"")), ""Lifetime Warranty"", """"),
  IF(AT379&gt;=8.5, ""Crowd Favorite"", """"),
  IF(AR379&gt;=8, ""Eco Hero"", """"),
  IF(AND(AV379&gt;=10, AL379&gt;=8, AT379&gt;=8), ""Legacy Product"", """")
)"),"")</f>
        <v/>
      </c>
      <c r="CA379" s="148"/>
      <c r="CB379" s="148"/>
      <c r="CC379" s="161"/>
      <c r="CD379" s="148"/>
      <c r="CE379" s="152">
        <v>0.0</v>
      </c>
      <c r="CF379" s="148"/>
      <c r="CG379" s="153"/>
      <c r="CH379" s="148"/>
      <c r="CI379" s="148"/>
      <c r="CJ379" s="148"/>
      <c r="CK379" s="148"/>
    </row>
    <row r="380" ht="27.0" customHeight="1">
      <c r="A380" s="122" t="s">
        <v>19190</v>
      </c>
      <c r="B380" s="123" t="s">
        <v>19191</v>
      </c>
      <c r="C380" s="124" t="s">
        <v>19192</v>
      </c>
      <c r="D380" s="195"/>
      <c r="E380" s="126"/>
      <c r="F380" s="127" t="s">
        <v>19054</v>
      </c>
      <c r="G380" s="127" t="s">
        <v>10474</v>
      </c>
      <c r="H380" s="127" t="s">
        <v>92</v>
      </c>
      <c r="I380" s="128"/>
      <c r="J380" s="129"/>
      <c r="K380" s="130"/>
      <c r="L380" s="128"/>
      <c r="M380" s="128"/>
      <c r="N380" s="128"/>
      <c r="O380" s="110"/>
      <c r="P380" s="128"/>
      <c r="Q380" s="128"/>
      <c r="R380" s="128"/>
      <c r="S380" s="128"/>
      <c r="T380" s="131"/>
      <c r="U380" s="128"/>
      <c r="V380" s="128"/>
      <c r="W380" s="132">
        <v>0.0</v>
      </c>
      <c r="X380" s="128"/>
      <c r="Y380" s="128"/>
      <c r="Z380" s="132" t="b">
        <v>0</v>
      </c>
      <c r="AA380" s="128"/>
      <c r="AB380" s="128"/>
      <c r="AC380" s="128"/>
      <c r="AD380" s="128"/>
      <c r="AE380" s="128"/>
      <c r="AF380" s="128"/>
      <c r="AG380" s="128"/>
      <c r="AH380" s="128"/>
      <c r="AI380" s="128"/>
      <c r="AJ380" s="128"/>
      <c r="AK380" s="133"/>
      <c r="AL380" s="134"/>
      <c r="AM380" s="128"/>
      <c r="AN380" s="134"/>
      <c r="AO380" s="128"/>
      <c r="AP380" s="135"/>
      <c r="AQ380" s="128"/>
      <c r="AR380" s="135"/>
      <c r="AS380" s="128"/>
      <c r="AT380" s="135"/>
      <c r="AU380" s="128"/>
      <c r="AV380" s="136">
        <f t="shared" si="14"/>
        <v>0</v>
      </c>
      <c r="AW380" s="137"/>
      <c r="AX380" s="128"/>
      <c r="AY380" s="128"/>
      <c r="AZ380" s="128"/>
      <c r="BA380" s="128"/>
      <c r="BB380" s="128"/>
      <c r="BC380" s="128"/>
      <c r="BD380" s="128"/>
      <c r="BE380" s="128"/>
      <c r="BF380" s="128"/>
      <c r="BG380" s="128"/>
      <c r="BH380" s="128"/>
      <c r="BI380" s="128"/>
      <c r="BJ380" s="128"/>
      <c r="BK380" s="128"/>
      <c r="BL380" s="128"/>
      <c r="BM380" s="128"/>
      <c r="BN380" s="128"/>
      <c r="BO380" s="128"/>
      <c r="BP380" s="128"/>
      <c r="BQ380" s="128"/>
      <c r="BR380" s="128"/>
      <c r="BS380" s="128"/>
      <c r="BT380" s="128"/>
      <c r="BU380" s="128"/>
      <c r="BV380" s="128"/>
      <c r="BW380" s="128"/>
      <c r="BX380" s="196"/>
      <c r="BY380" s="197"/>
      <c r="BZ380" s="140" t="str">
        <f>IFERROR(__xludf.DUMMYFUNCTION("TEXTJOIN("", "", TRUE,
  IF(AND(AL380&gt;=9, AN380&gt;=8, AP380&gt;=7, AT380&gt;=8), ""Gold Standard"", """"),
  IF(OR(
      AV380&gt;=7.5,
      AND(AL380&gt;=7, AN380&gt;=7, AP380&gt;=6, AT380&gt;=8)
    ), ""BIFL Approved"", """"),
  IF(AN380&gt;=8.5, ""Repair Friendly"", """"),
 "&amp;" IF(OR(AP380=10, REGEXMATCH(AU380, ""Lifetime Guarantee"")), ""Lifetime Warranty"", """"),
  IF(AT380&gt;=8.5, ""Crowd Favorite"", """"),
  IF(AR380&gt;=8, ""Eco Hero"", """"),
  IF(AND(AV380&gt;=10, AL380&gt;=8, AT380&gt;=8), ""Legacy Product"", """")
)"),"")</f>
        <v/>
      </c>
      <c r="CA380" s="128"/>
      <c r="CB380" s="128"/>
      <c r="CC380" s="141"/>
      <c r="CD380" s="128"/>
      <c r="CE380" s="132">
        <v>0.0</v>
      </c>
      <c r="CF380" s="128"/>
      <c r="CG380" s="133"/>
      <c r="CH380" s="128"/>
      <c r="CI380" s="128"/>
      <c r="CJ380" s="128"/>
      <c r="CK380" s="128"/>
    </row>
    <row r="381" ht="27.0" customHeight="1">
      <c r="A381" s="142" t="s">
        <v>19193</v>
      </c>
      <c r="B381" s="143" t="s">
        <v>19194</v>
      </c>
      <c r="C381" s="144" t="s">
        <v>19195</v>
      </c>
      <c r="D381" s="194"/>
      <c r="E381" s="146"/>
      <c r="F381" s="147" t="s">
        <v>19054</v>
      </c>
      <c r="G381" s="147" t="s">
        <v>10474</v>
      </c>
      <c r="H381" s="147" t="s">
        <v>92</v>
      </c>
      <c r="I381" s="148"/>
      <c r="J381" s="149"/>
      <c r="K381" s="150"/>
      <c r="L381" s="148"/>
      <c r="M381" s="148"/>
      <c r="N381" s="148"/>
      <c r="O381" s="110"/>
      <c r="P381" s="148"/>
      <c r="Q381" s="148"/>
      <c r="R381" s="148"/>
      <c r="S381" s="148"/>
      <c r="T381" s="151"/>
      <c r="U381" s="148"/>
      <c r="V381" s="148"/>
      <c r="W381" s="152">
        <v>0.0</v>
      </c>
      <c r="X381" s="148"/>
      <c r="Y381" s="148"/>
      <c r="Z381" s="152" t="b">
        <v>0</v>
      </c>
      <c r="AA381" s="148"/>
      <c r="AB381" s="148"/>
      <c r="AC381" s="148"/>
      <c r="AD381" s="148"/>
      <c r="AE381" s="148"/>
      <c r="AF381" s="148"/>
      <c r="AG381" s="148"/>
      <c r="AH381" s="148"/>
      <c r="AI381" s="148"/>
      <c r="AJ381" s="148"/>
      <c r="AK381" s="153"/>
      <c r="AL381" s="154"/>
      <c r="AM381" s="148"/>
      <c r="AN381" s="154"/>
      <c r="AO381" s="148"/>
      <c r="AP381" s="155"/>
      <c r="AQ381" s="148"/>
      <c r="AR381" s="155"/>
      <c r="AS381" s="148"/>
      <c r="AT381" s="155"/>
      <c r="AU381" s="148"/>
      <c r="AV381" s="156">
        <f t="shared" si="14"/>
        <v>0</v>
      </c>
      <c r="AW381" s="157"/>
      <c r="AX381" s="148"/>
      <c r="AY381" s="148"/>
      <c r="AZ381" s="148"/>
      <c r="BA381" s="148"/>
      <c r="BB381" s="148"/>
      <c r="BC381" s="148"/>
      <c r="BD381" s="148"/>
      <c r="BE381" s="148"/>
      <c r="BF381" s="148"/>
      <c r="BG381" s="148"/>
      <c r="BH381" s="148"/>
      <c r="BI381" s="148"/>
      <c r="BJ381" s="148"/>
      <c r="BK381" s="148"/>
      <c r="BL381" s="148"/>
      <c r="BM381" s="148"/>
      <c r="BN381" s="148"/>
      <c r="BO381" s="148"/>
      <c r="BP381" s="148"/>
      <c r="BQ381" s="148"/>
      <c r="BR381" s="148"/>
      <c r="BS381" s="148"/>
      <c r="BT381" s="148"/>
      <c r="BU381" s="148"/>
      <c r="BV381" s="148"/>
      <c r="BW381" s="148"/>
      <c r="BX381" s="158"/>
      <c r="BY381" s="159"/>
      <c r="BZ381" s="160" t="str">
        <f>IFERROR(__xludf.DUMMYFUNCTION("TEXTJOIN("", "", TRUE,
  IF(AND(AL381&gt;=9, AN381&gt;=8, AP381&gt;=7, AT381&gt;=8), ""Gold Standard"", """"),
  IF(OR(
      AV381&gt;=7.5,
      AND(AL381&gt;=7, AN381&gt;=7, AP381&gt;=6, AT381&gt;=8)
    ), ""BIFL Approved"", """"),
  IF(AN381&gt;=8.5, ""Repair Friendly"", """"),
 "&amp;" IF(OR(AP381=10, REGEXMATCH(AU381, ""Lifetime Guarantee"")), ""Lifetime Warranty"", """"),
  IF(AT381&gt;=8.5, ""Crowd Favorite"", """"),
  IF(AR381&gt;=8, ""Eco Hero"", """"),
  IF(AND(AV381&gt;=10, AL381&gt;=8, AT381&gt;=8), ""Legacy Product"", """")
)"),"")</f>
        <v/>
      </c>
      <c r="CA381" s="148"/>
      <c r="CB381" s="148"/>
      <c r="CC381" s="161"/>
      <c r="CD381" s="148"/>
      <c r="CE381" s="152">
        <v>0.0</v>
      </c>
      <c r="CF381" s="148"/>
      <c r="CG381" s="153"/>
      <c r="CH381" s="148"/>
      <c r="CI381" s="148"/>
      <c r="CJ381" s="148"/>
      <c r="CK381" s="148"/>
    </row>
    <row r="382" ht="27.0" customHeight="1">
      <c r="A382" s="122" t="s">
        <v>19196</v>
      </c>
      <c r="B382" s="123" t="s">
        <v>19197</v>
      </c>
      <c r="C382" s="124" t="s">
        <v>19198</v>
      </c>
      <c r="D382" s="195"/>
      <c r="E382" s="126"/>
      <c r="F382" s="127" t="s">
        <v>19054</v>
      </c>
      <c r="G382" s="127" t="s">
        <v>10474</v>
      </c>
      <c r="H382" s="127" t="s">
        <v>92</v>
      </c>
      <c r="I382" s="128"/>
      <c r="J382" s="129"/>
      <c r="K382" s="130"/>
      <c r="L382" s="128"/>
      <c r="M382" s="128"/>
      <c r="N382" s="128"/>
      <c r="O382" s="110"/>
      <c r="P382" s="128"/>
      <c r="Q382" s="128"/>
      <c r="R382" s="128"/>
      <c r="S382" s="128"/>
      <c r="T382" s="131"/>
      <c r="U382" s="128"/>
      <c r="V382" s="128"/>
      <c r="W382" s="132">
        <v>0.0</v>
      </c>
      <c r="X382" s="128"/>
      <c r="Y382" s="128"/>
      <c r="Z382" s="132" t="b">
        <v>0</v>
      </c>
      <c r="AA382" s="128"/>
      <c r="AB382" s="128"/>
      <c r="AC382" s="128"/>
      <c r="AD382" s="128"/>
      <c r="AE382" s="128"/>
      <c r="AF382" s="128"/>
      <c r="AG382" s="128"/>
      <c r="AH382" s="128"/>
      <c r="AI382" s="128"/>
      <c r="AJ382" s="128"/>
      <c r="AK382" s="133"/>
      <c r="AL382" s="134"/>
      <c r="AM382" s="128"/>
      <c r="AN382" s="134"/>
      <c r="AO382" s="128"/>
      <c r="AP382" s="135"/>
      <c r="AQ382" s="128"/>
      <c r="AR382" s="135"/>
      <c r="AS382" s="128"/>
      <c r="AT382" s="135"/>
      <c r="AU382" s="128"/>
      <c r="AV382" s="136">
        <f t="shared" si="14"/>
        <v>0</v>
      </c>
      <c r="AW382" s="137"/>
      <c r="AX382" s="128"/>
      <c r="AY382" s="128"/>
      <c r="AZ382" s="128"/>
      <c r="BA382" s="128"/>
      <c r="BB382" s="128"/>
      <c r="BC382" s="128"/>
      <c r="BD382" s="128"/>
      <c r="BE382" s="128"/>
      <c r="BF382" s="128"/>
      <c r="BG382" s="128"/>
      <c r="BH382" s="128"/>
      <c r="BI382" s="128"/>
      <c r="BJ382" s="128"/>
      <c r="BK382" s="128"/>
      <c r="BL382" s="128"/>
      <c r="BM382" s="128"/>
      <c r="BN382" s="128"/>
      <c r="BO382" s="128"/>
      <c r="BP382" s="128"/>
      <c r="BQ382" s="128"/>
      <c r="BR382" s="128"/>
      <c r="BS382" s="128"/>
      <c r="BT382" s="128"/>
      <c r="BU382" s="128"/>
      <c r="BV382" s="128"/>
      <c r="BW382" s="128"/>
      <c r="BX382" s="138"/>
      <c r="BY382" s="139"/>
      <c r="BZ382" s="140" t="str">
        <f>IFERROR(__xludf.DUMMYFUNCTION("TEXTJOIN("", "", TRUE,
  IF(AND(AL382&gt;=9, AN382&gt;=8, AP382&gt;=7, AT382&gt;=8), ""Gold Standard"", """"),
  IF(OR(
      AV382&gt;=7.5,
      AND(AL382&gt;=7, AN382&gt;=7, AP382&gt;=6, AT382&gt;=8)
    ), ""BIFL Approved"", """"),
  IF(AN382&gt;=8.5, ""Repair Friendly"", """"),
 "&amp;" IF(OR(AP382=10, REGEXMATCH(AU382, ""Lifetime Guarantee"")), ""Lifetime Warranty"", """"),
  IF(AT382&gt;=8.5, ""Crowd Favorite"", """"),
  IF(AR382&gt;=8, ""Eco Hero"", """"),
  IF(AND(AV382&gt;=10, AL382&gt;=8, AT382&gt;=8), ""Legacy Product"", """")
)"),"")</f>
        <v/>
      </c>
      <c r="CA382" s="128"/>
      <c r="CB382" s="128"/>
      <c r="CC382" s="141"/>
      <c r="CD382" s="128"/>
      <c r="CE382" s="132">
        <v>0.0</v>
      </c>
      <c r="CF382" s="128"/>
      <c r="CG382" s="133"/>
      <c r="CH382" s="128"/>
      <c r="CI382" s="128"/>
      <c r="CJ382" s="128"/>
      <c r="CK382" s="128"/>
    </row>
    <row r="383" ht="27.0" customHeight="1">
      <c r="A383" s="142" t="s">
        <v>19199</v>
      </c>
      <c r="B383" s="143" t="s">
        <v>19200</v>
      </c>
      <c r="C383" s="144" t="s">
        <v>19201</v>
      </c>
      <c r="D383" s="194"/>
      <c r="E383" s="146"/>
      <c r="F383" s="147" t="s">
        <v>19054</v>
      </c>
      <c r="G383" s="147" t="s">
        <v>10474</v>
      </c>
      <c r="H383" s="147" t="s">
        <v>92</v>
      </c>
      <c r="I383" s="148"/>
      <c r="J383" s="149"/>
      <c r="K383" s="150"/>
      <c r="L383" s="148"/>
      <c r="M383" s="148"/>
      <c r="N383" s="148"/>
      <c r="O383" s="110"/>
      <c r="P383" s="148"/>
      <c r="Q383" s="148"/>
      <c r="R383" s="148"/>
      <c r="S383" s="148"/>
      <c r="T383" s="151"/>
      <c r="U383" s="148"/>
      <c r="V383" s="148"/>
      <c r="W383" s="152">
        <v>0.0</v>
      </c>
      <c r="X383" s="148"/>
      <c r="Y383" s="148"/>
      <c r="Z383" s="152" t="b">
        <v>0</v>
      </c>
      <c r="AA383" s="148"/>
      <c r="AB383" s="148"/>
      <c r="AC383" s="148"/>
      <c r="AD383" s="148"/>
      <c r="AE383" s="148"/>
      <c r="AF383" s="148"/>
      <c r="AG383" s="148"/>
      <c r="AH383" s="148"/>
      <c r="AI383" s="148"/>
      <c r="AJ383" s="148"/>
      <c r="AK383" s="153"/>
      <c r="AL383" s="154"/>
      <c r="AM383" s="148"/>
      <c r="AN383" s="154"/>
      <c r="AO383" s="148"/>
      <c r="AP383" s="155"/>
      <c r="AQ383" s="148"/>
      <c r="AR383" s="155"/>
      <c r="AS383" s="148"/>
      <c r="AT383" s="155"/>
      <c r="AU383" s="148"/>
      <c r="AV383" s="156">
        <f t="shared" si="14"/>
        <v>0</v>
      </c>
      <c r="AW383" s="157"/>
      <c r="AX383" s="148"/>
      <c r="AY383" s="148"/>
      <c r="AZ383" s="148"/>
      <c r="BA383" s="148"/>
      <c r="BB383" s="148"/>
      <c r="BC383" s="148"/>
      <c r="BD383" s="148"/>
      <c r="BE383" s="148"/>
      <c r="BF383" s="148"/>
      <c r="BG383" s="148"/>
      <c r="BH383" s="148"/>
      <c r="BI383" s="148"/>
      <c r="BJ383" s="148"/>
      <c r="BK383" s="148"/>
      <c r="BL383" s="148"/>
      <c r="BM383" s="148"/>
      <c r="BN383" s="148"/>
      <c r="BO383" s="148"/>
      <c r="BP383" s="148"/>
      <c r="BQ383" s="148"/>
      <c r="BR383" s="148"/>
      <c r="BS383" s="148"/>
      <c r="BT383" s="148"/>
      <c r="BU383" s="148"/>
      <c r="BV383" s="148"/>
      <c r="BW383" s="148"/>
      <c r="BX383" s="158"/>
      <c r="BY383" s="159"/>
      <c r="BZ383" s="160" t="str">
        <f>IFERROR(__xludf.DUMMYFUNCTION("TEXTJOIN("", "", TRUE,
  IF(AND(AL383&gt;=9, AN383&gt;=8, AP383&gt;=7, AT383&gt;=8), ""Gold Standard"", """"),
  IF(OR(
      AV383&gt;=7.5,
      AND(AL383&gt;=7, AN383&gt;=7, AP383&gt;=6, AT383&gt;=8)
    ), ""BIFL Approved"", """"),
  IF(AN383&gt;=8.5, ""Repair Friendly"", """"),
 "&amp;" IF(OR(AP383=10, REGEXMATCH(AU383, ""Lifetime Guarantee"")), ""Lifetime Warranty"", """"),
  IF(AT383&gt;=8.5, ""Crowd Favorite"", """"),
  IF(AR383&gt;=8, ""Eco Hero"", """"),
  IF(AND(AV383&gt;=10, AL383&gt;=8, AT383&gt;=8), ""Legacy Product"", """")
)"),"")</f>
        <v/>
      </c>
      <c r="CA383" s="148"/>
      <c r="CB383" s="148"/>
      <c r="CC383" s="161"/>
      <c r="CD383" s="148"/>
      <c r="CE383" s="152">
        <v>0.0</v>
      </c>
      <c r="CF383" s="148"/>
      <c r="CG383" s="153"/>
      <c r="CH383" s="148"/>
      <c r="CI383" s="148"/>
      <c r="CJ383" s="148"/>
      <c r="CK383" s="148"/>
    </row>
    <row r="384" ht="27.0" customHeight="1">
      <c r="A384" s="122" t="s">
        <v>19202</v>
      </c>
      <c r="B384" s="123" t="s">
        <v>19203</v>
      </c>
      <c r="C384" s="124" t="s">
        <v>19204</v>
      </c>
      <c r="D384" s="195"/>
      <c r="E384" s="126"/>
      <c r="F384" s="127" t="s">
        <v>19054</v>
      </c>
      <c r="G384" s="127" t="s">
        <v>10474</v>
      </c>
      <c r="H384" s="127" t="s">
        <v>92</v>
      </c>
      <c r="I384" s="128"/>
      <c r="J384" s="129"/>
      <c r="K384" s="130"/>
      <c r="L384" s="128"/>
      <c r="M384" s="128"/>
      <c r="N384" s="128"/>
      <c r="O384" s="110"/>
      <c r="P384" s="128"/>
      <c r="Q384" s="128"/>
      <c r="R384" s="128"/>
      <c r="S384" s="128"/>
      <c r="T384" s="131"/>
      <c r="U384" s="128"/>
      <c r="V384" s="128"/>
      <c r="W384" s="132">
        <v>0.0</v>
      </c>
      <c r="X384" s="128"/>
      <c r="Y384" s="128"/>
      <c r="Z384" s="132" t="b">
        <v>0</v>
      </c>
      <c r="AA384" s="128"/>
      <c r="AB384" s="128"/>
      <c r="AC384" s="128"/>
      <c r="AD384" s="128"/>
      <c r="AE384" s="128"/>
      <c r="AF384" s="128"/>
      <c r="AG384" s="128"/>
      <c r="AH384" s="128"/>
      <c r="AI384" s="128"/>
      <c r="AJ384" s="128"/>
      <c r="AK384" s="133"/>
      <c r="AL384" s="134"/>
      <c r="AM384" s="128"/>
      <c r="AN384" s="134"/>
      <c r="AO384" s="128"/>
      <c r="AP384" s="135"/>
      <c r="AQ384" s="128"/>
      <c r="AR384" s="135"/>
      <c r="AS384" s="128"/>
      <c r="AT384" s="135"/>
      <c r="AU384" s="128"/>
      <c r="AV384" s="136">
        <f t="shared" si="14"/>
        <v>0</v>
      </c>
      <c r="AW384" s="137"/>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38"/>
      <c r="BY384" s="139"/>
      <c r="BZ384" s="140" t="str">
        <f>IFERROR(__xludf.DUMMYFUNCTION("TEXTJOIN("", "", TRUE,
  IF(AND(AL384&gt;=9, AN384&gt;=8, AP384&gt;=7, AT384&gt;=8), ""Gold Standard"", """"),
  IF(OR(
      AV384&gt;=8,
      AND(AL384&gt;=7, AN384&gt;=7, AP384&gt;=6, AT384&gt;=8)
    ), ""BIFL Approved"", """"),
  IF(AN384&gt;=8.5, ""Repair Friendly"", """"),
  I"&amp;"F(OR(AP384=10, REGEXMATCH(AU384, ""Lifetime Guarantee"")), ""Lifetime Warranty"", """"),
  IF(AT384&gt;=8.5, ""Crowd Favorite"", """"),
  IF(AR384&gt;=8, ""Eco Hero"", """"),
  IF(AND(AV384&gt;=10, AL384&gt;=8, AT384&gt;=8), ""Legacy Product"", """")
)"),"")</f>
        <v/>
      </c>
      <c r="CA384" s="128"/>
      <c r="CB384" s="128"/>
      <c r="CC384" s="141"/>
      <c r="CD384" s="128"/>
      <c r="CE384" s="132">
        <v>0.0</v>
      </c>
      <c r="CF384" s="128"/>
      <c r="CG384" s="133"/>
      <c r="CH384" s="128"/>
      <c r="CI384" s="128"/>
      <c r="CJ384" s="128"/>
      <c r="CK384" s="128"/>
    </row>
    <row r="385" ht="27.0" customHeight="1">
      <c r="A385" s="142" t="s">
        <v>19205</v>
      </c>
      <c r="B385" s="143" t="s">
        <v>19206</v>
      </c>
      <c r="C385" s="144" t="s">
        <v>19207</v>
      </c>
      <c r="D385" s="194"/>
      <c r="E385" s="146"/>
      <c r="F385" s="147" t="s">
        <v>19054</v>
      </c>
      <c r="G385" s="147" t="s">
        <v>10474</v>
      </c>
      <c r="H385" s="147" t="s">
        <v>92</v>
      </c>
      <c r="I385" s="148"/>
      <c r="J385" s="149"/>
      <c r="K385" s="150"/>
      <c r="L385" s="148"/>
      <c r="M385" s="148"/>
      <c r="N385" s="148"/>
      <c r="O385" s="110"/>
      <c r="P385" s="148"/>
      <c r="Q385" s="148"/>
      <c r="R385" s="148"/>
      <c r="S385" s="148"/>
      <c r="T385" s="151"/>
      <c r="U385" s="148"/>
      <c r="V385" s="148"/>
      <c r="W385" s="152">
        <v>0.0</v>
      </c>
      <c r="X385" s="148"/>
      <c r="Y385" s="148"/>
      <c r="Z385" s="152" t="b">
        <v>0</v>
      </c>
      <c r="AA385" s="148"/>
      <c r="AB385" s="148"/>
      <c r="AC385" s="148"/>
      <c r="AD385" s="148"/>
      <c r="AE385" s="148"/>
      <c r="AF385" s="148"/>
      <c r="AG385" s="148"/>
      <c r="AH385" s="148"/>
      <c r="AI385" s="148"/>
      <c r="AJ385" s="148"/>
      <c r="AK385" s="153"/>
      <c r="AL385" s="154"/>
      <c r="AM385" s="148"/>
      <c r="AN385" s="154"/>
      <c r="AO385" s="148"/>
      <c r="AP385" s="155"/>
      <c r="AQ385" s="148"/>
      <c r="AR385" s="155"/>
      <c r="AS385" s="148"/>
      <c r="AT385" s="155"/>
      <c r="AU385" s="148"/>
      <c r="AV385" s="156">
        <f t="shared" si="14"/>
        <v>0</v>
      </c>
      <c r="AW385" s="157"/>
      <c r="AX385" s="148"/>
      <c r="AY385" s="148"/>
      <c r="AZ385" s="148"/>
      <c r="BA385" s="148"/>
      <c r="BB385" s="148"/>
      <c r="BC385" s="148"/>
      <c r="BD385" s="148"/>
      <c r="BE385" s="148"/>
      <c r="BF385" s="148"/>
      <c r="BG385" s="148"/>
      <c r="BH385" s="148"/>
      <c r="BI385" s="148"/>
      <c r="BJ385" s="148"/>
      <c r="BK385" s="148"/>
      <c r="BL385" s="148"/>
      <c r="BM385" s="148"/>
      <c r="BN385" s="148"/>
      <c r="BO385" s="148"/>
      <c r="BP385" s="148"/>
      <c r="BQ385" s="148"/>
      <c r="BR385" s="148"/>
      <c r="BS385" s="148"/>
      <c r="BT385" s="148"/>
      <c r="BU385" s="148"/>
      <c r="BV385" s="148"/>
      <c r="BW385" s="148"/>
      <c r="BX385" s="158"/>
      <c r="BY385" s="159"/>
      <c r="BZ385" s="160" t="str">
        <f>IFERROR(__xludf.DUMMYFUNCTION("TEXTJOIN("", "", TRUE,
  IF(AND(AL385&gt;=9, AN385&gt;=8, AP385&gt;=7, AT385&gt;=8), ""Gold Standard"", """"),
  IF(OR(
      AV385&gt;=8,
      AND(AL385&gt;=7, AN385&gt;=7, AP385&gt;=6, AT385&gt;=8)
    ), ""BIFL Approved"", """"),
  IF(AN385&gt;=8.5, ""Repair Friendly"", """"),
  I"&amp;"F(OR(AP385=10, REGEXMATCH(AU385, ""Lifetime Guarantee"")), ""Lifetime Warranty"", """"),
  IF(AT385&gt;=8.5, ""Crowd Favorite"", """"),
  IF(AR385&gt;=8, ""Eco Hero"", """"),
  IF(AND(AV385&gt;=10, AL385&gt;=8, AT385&gt;=8), ""Legacy Product"", """")
)"),"")</f>
        <v/>
      </c>
      <c r="CA385" s="148"/>
      <c r="CB385" s="148"/>
      <c r="CC385" s="161"/>
      <c r="CD385" s="148"/>
      <c r="CE385" s="152">
        <v>0.0</v>
      </c>
      <c r="CF385" s="148"/>
      <c r="CG385" s="153"/>
      <c r="CH385" s="148"/>
      <c r="CI385" s="148"/>
      <c r="CJ385" s="148"/>
      <c r="CK385" s="148"/>
    </row>
    <row r="386" ht="27.0" customHeight="1">
      <c r="A386" s="122" t="s">
        <v>19208</v>
      </c>
      <c r="B386" s="123" t="s">
        <v>19209</v>
      </c>
      <c r="C386" s="124" t="s">
        <v>19210</v>
      </c>
      <c r="D386" s="195"/>
      <c r="E386" s="126"/>
      <c r="F386" s="127" t="s">
        <v>19054</v>
      </c>
      <c r="G386" s="127" t="s">
        <v>10474</v>
      </c>
      <c r="H386" s="127" t="s">
        <v>92</v>
      </c>
      <c r="I386" s="128"/>
      <c r="J386" s="129"/>
      <c r="K386" s="130"/>
      <c r="L386" s="128"/>
      <c r="M386" s="128"/>
      <c r="N386" s="128"/>
      <c r="O386" s="110"/>
      <c r="P386" s="128"/>
      <c r="Q386" s="128"/>
      <c r="R386" s="128"/>
      <c r="S386" s="128"/>
      <c r="T386" s="131"/>
      <c r="U386" s="128"/>
      <c r="V386" s="128"/>
      <c r="W386" s="132">
        <v>0.0</v>
      </c>
      <c r="X386" s="128"/>
      <c r="Y386" s="128"/>
      <c r="Z386" s="132" t="b">
        <v>0</v>
      </c>
      <c r="AA386" s="128"/>
      <c r="AB386" s="128"/>
      <c r="AC386" s="128"/>
      <c r="AD386" s="128"/>
      <c r="AE386" s="128"/>
      <c r="AF386" s="128"/>
      <c r="AG386" s="128"/>
      <c r="AH386" s="128"/>
      <c r="AI386" s="128"/>
      <c r="AJ386" s="128"/>
      <c r="AK386" s="133"/>
      <c r="AL386" s="134"/>
      <c r="AM386" s="128"/>
      <c r="AN386" s="134"/>
      <c r="AO386" s="128"/>
      <c r="AP386" s="135"/>
      <c r="AQ386" s="128"/>
      <c r="AR386" s="135"/>
      <c r="AS386" s="128"/>
      <c r="AT386" s="135"/>
      <c r="AU386" s="128"/>
      <c r="AV386" s="136">
        <f t="shared" si="14"/>
        <v>0</v>
      </c>
      <c r="AW386" s="137"/>
      <c r="AX386" s="128"/>
      <c r="AY386" s="128"/>
      <c r="AZ386" s="128"/>
      <c r="BA386" s="128"/>
      <c r="BB386" s="128"/>
      <c r="BC386" s="128"/>
      <c r="BD386" s="128"/>
      <c r="BE386" s="128"/>
      <c r="BF386" s="128"/>
      <c r="BG386" s="128"/>
      <c r="BH386" s="128"/>
      <c r="BI386" s="128"/>
      <c r="BJ386" s="128"/>
      <c r="BK386" s="128"/>
      <c r="BL386" s="128"/>
      <c r="BM386" s="128"/>
      <c r="BN386" s="128"/>
      <c r="BO386" s="128"/>
      <c r="BP386" s="128"/>
      <c r="BQ386" s="128"/>
      <c r="BR386" s="128"/>
      <c r="BS386" s="128"/>
      <c r="BT386" s="128"/>
      <c r="BU386" s="128"/>
      <c r="BV386" s="128"/>
      <c r="BW386" s="128"/>
      <c r="BX386" s="138"/>
      <c r="BY386" s="139"/>
      <c r="BZ386" s="140" t="str">
        <f>IFERROR(__xludf.DUMMYFUNCTION("TEXTJOIN("", "", TRUE,
  IF(AND(AL386&gt;=9, AN386&gt;=8, AP386&gt;=7, AT386&gt;=8), ""Gold Standard"", """"),
  IF(OR(
      AV386&gt;=8,
      AND(AL386&gt;=7, AN386&gt;=7, AP386&gt;=6, AT386&gt;=8)
    ), ""BIFL Approved"", """"),
  IF(AN386&gt;=8.5, ""Repair Friendly"", """"),
  I"&amp;"F(OR(AP386=10, REGEXMATCH(AU386, ""Lifetime Guarantee"")), ""Lifetime Warranty"", """"),
  IF(AT386&gt;=8.5, ""Crowd Favorite"", """"),
  IF(AR386&gt;=8, ""Eco Hero"", """"),
  IF(AND(AV386&gt;=10, AL386&gt;=8, AT386&gt;=8), ""Legacy Product"", """")
)"),"")</f>
        <v/>
      </c>
      <c r="CA386" s="128"/>
      <c r="CB386" s="128"/>
      <c r="CC386" s="141"/>
      <c r="CD386" s="128"/>
      <c r="CE386" s="132">
        <v>0.0</v>
      </c>
      <c r="CF386" s="128"/>
      <c r="CG386" s="133"/>
      <c r="CH386" s="128"/>
      <c r="CI386" s="128"/>
      <c r="CJ386" s="128"/>
      <c r="CK386" s="128"/>
    </row>
    <row r="387" ht="27.0" customHeight="1">
      <c r="A387" s="142" t="s">
        <v>19208</v>
      </c>
      <c r="B387" s="143" t="s">
        <v>19211</v>
      </c>
      <c r="C387" s="144" t="s">
        <v>19212</v>
      </c>
      <c r="D387" s="194"/>
      <c r="E387" s="146"/>
      <c r="F387" s="147" t="s">
        <v>19054</v>
      </c>
      <c r="G387" s="147" t="s">
        <v>10474</v>
      </c>
      <c r="H387" s="147" t="s">
        <v>92</v>
      </c>
      <c r="I387" s="148"/>
      <c r="J387" s="149"/>
      <c r="K387" s="150"/>
      <c r="L387" s="148"/>
      <c r="M387" s="148"/>
      <c r="N387" s="148"/>
      <c r="O387" s="110"/>
      <c r="P387" s="148"/>
      <c r="Q387" s="148"/>
      <c r="R387" s="148"/>
      <c r="S387" s="148"/>
      <c r="T387" s="151"/>
      <c r="U387" s="148"/>
      <c r="V387" s="148"/>
      <c r="W387" s="152">
        <v>0.0</v>
      </c>
      <c r="X387" s="148"/>
      <c r="Y387" s="148"/>
      <c r="Z387" s="152" t="b">
        <v>0</v>
      </c>
      <c r="AA387" s="148"/>
      <c r="AB387" s="148"/>
      <c r="AC387" s="148"/>
      <c r="AD387" s="148"/>
      <c r="AE387" s="148"/>
      <c r="AF387" s="148"/>
      <c r="AG387" s="148"/>
      <c r="AH387" s="148"/>
      <c r="AI387" s="148"/>
      <c r="AJ387" s="148"/>
      <c r="AK387" s="153"/>
      <c r="AL387" s="154"/>
      <c r="AM387" s="148"/>
      <c r="AN387" s="154"/>
      <c r="AO387" s="148"/>
      <c r="AP387" s="155"/>
      <c r="AQ387" s="148"/>
      <c r="AR387" s="155"/>
      <c r="AS387" s="148"/>
      <c r="AT387" s="155"/>
      <c r="AU387" s="148"/>
      <c r="AV387" s="156">
        <f t="shared" si="14"/>
        <v>0</v>
      </c>
      <c r="AW387" s="157"/>
      <c r="AX387" s="148"/>
      <c r="AY387" s="148"/>
      <c r="AZ387" s="148"/>
      <c r="BA387" s="148"/>
      <c r="BB387" s="148"/>
      <c r="BC387" s="148"/>
      <c r="BD387" s="148"/>
      <c r="BE387" s="148"/>
      <c r="BF387" s="148"/>
      <c r="BG387" s="148"/>
      <c r="BH387" s="148"/>
      <c r="BI387" s="148"/>
      <c r="BJ387" s="148"/>
      <c r="BK387" s="148"/>
      <c r="BL387" s="148"/>
      <c r="BM387" s="148"/>
      <c r="BN387" s="148"/>
      <c r="BO387" s="148"/>
      <c r="BP387" s="148"/>
      <c r="BQ387" s="148"/>
      <c r="BR387" s="148"/>
      <c r="BS387" s="148"/>
      <c r="BT387" s="148"/>
      <c r="BU387" s="148"/>
      <c r="BV387" s="148"/>
      <c r="BW387" s="148"/>
      <c r="BX387" s="158"/>
      <c r="BY387" s="159"/>
      <c r="BZ387" s="160" t="str">
        <f>IFERROR(__xludf.DUMMYFUNCTION("TEXTJOIN("", "", TRUE,
  IF(AND(AL387&gt;=9, AN387&gt;=8, AP387&gt;=7, AT387&gt;=8), ""Gold Standard"", """"),
  IF(OR(
      AV387&gt;=8,
      AND(AL387&gt;=7, AN387&gt;=7, AP387&gt;=6, AT387&gt;=8)
    ), ""BIFL Approved"", """"),
  IF(AN387&gt;=8.5, ""Repair Friendly"", """"),
  I"&amp;"F(OR(AP387=10, REGEXMATCH(AU387, ""Lifetime Guarantee"")), ""Lifetime Warranty"", """"),
  IF(AT387&gt;=8.5, ""Crowd Favorite"", """"),
  IF(AR387&gt;=8, ""Eco Hero"", """"),
  IF(AND(AV387&gt;=10, AL387&gt;=8, AT387&gt;=8), ""Legacy Product"", """")
)"),"")</f>
        <v/>
      </c>
      <c r="CA387" s="148"/>
      <c r="CB387" s="148"/>
      <c r="CC387" s="161"/>
      <c r="CD387" s="148"/>
      <c r="CE387" s="152">
        <v>0.0</v>
      </c>
      <c r="CF387" s="148"/>
      <c r="CG387" s="153"/>
      <c r="CH387" s="148"/>
      <c r="CI387" s="148"/>
      <c r="CJ387" s="148"/>
      <c r="CK387" s="148"/>
    </row>
    <row r="388" ht="27.0" customHeight="1">
      <c r="A388" s="122" t="s">
        <v>19213</v>
      </c>
      <c r="B388" s="123" t="s">
        <v>19214</v>
      </c>
      <c r="C388" s="124" t="s">
        <v>19215</v>
      </c>
      <c r="D388" s="195"/>
      <c r="E388" s="126"/>
      <c r="F388" s="127" t="s">
        <v>19054</v>
      </c>
      <c r="G388" s="127" t="s">
        <v>10474</v>
      </c>
      <c r="H388" s="127" t="s">
        <v>92</v>
      </c>
      <c r="I388" s="128"/>
      <c r="J388" s="129"/>
      <c r="K388" s="130"/>
      <c r="L388" s="128"/>
      <c r="M388" s="128"/>
      <c r="N388" s="128"/>
      <c r="O388" s="110"/>
      <c r="P388" s="128"/>
      <c r="Q388" s="128"/>
      <c r="R388" s="128"/>
      <c r="S388" s="128"/>
      <c r="T388" s="131"/>
      <c r="U388" s="128"/>
      <c r="V388" s="128"/>
      <c r="W388" s="132">
        <v>0.0</v>
      </c>
      <c r="X388" s="128"/>
      <c r="Y388" s="128"/>
      <c r="Z388" s="132" t="b">
        <v>0</v>
      </c>
      <c r="AA388" s="128"/>
      <c r="AB388" s="128"/>
      <c r="AC388" s="128"/>
      <c r="AD388" s="128"/>
      <c r="AE388" s="128"/>
      <c r="AF388" s="128"/>
      <c r="AG388" s="128"/>
      <c r="AH388" s="128"/>
      <c r="AI388" s="128"/>
      <c r="AJ388" s="128"/>
      <c r="AK388" s="133"/>
      <c r="AL388" s="134"/>
      <c r="AM388" s="128"/>
      <c r="AN388" s="134"/>
      <c r="AO388" s="128"/>
      <c r="AP388" s="135"/>
      <c r="AQ388" s="128"/>
      <c r="AR388" s="135"/>
      <c r="AS388" s="128"/>
      <c r="AT388" s="135"/>
      <c r="AU388" s="128"/>
      <c r="AV388" s="136">
        <f t="shared" si="14"/>
        <v>0</v>
      </c>
      <c r="AW388" s="137"/>
      <c r="AX388" s="128"/>
      <c r="AY388" s="128"/>
      <c r="AZ388" s="128"/>
      <c r="BA388" s="128"/>
      <c r="BB388" s="128"/>
      <c r="BC388" s="128"/>
      <c r="BD388" s="128"/>
      <c r="BE388" s="128"/>
      <c r="BF388" s="128"/>
      <c r="BG388" s="128"/>
      <c r="BH388" s="128"/>
      <c r="BI388" s="128"/>
      <c r="BJ388" s="128"/>
      <c r="BK388" s="128"/>
      <c r="BL388" s="128"/>
      <c r="BM388" s="128"/>
      <c r="BN388" s="128"/>
      <c r="BO388" s="128"/>
      <c r="BP388" s="128"/>
      <c r="BQ388" s="128"/>
      <c r="BR388" s="128"/>
      <c r="BS388" s="128"/>
      <c r="BT388" s="128"/>
      <c r="BU388" s="128"/>
      <c r="BV388" s="128"/>
      <c r="BW388" s="128"/>
      <c r="BX388" s="138"/>
      <c r="BY388" s="139"/>
      <c r="BZ388" s="140" t="str">
        <f>IFERROR(__xludf.DUMMYFUNCTION("TEXTJOIN("", "", TRUE,
  IF(AND(AL388&gt;=9, AN388&gt;=8, AP388&gt;=7, AT388&gt;=8), ""Gold Standard"", """"),
  IF(OR(
      AV388&gt;=8,
      AND(AL388&gt;=7, AN388&gt;=7, AP388&gt;=6, AT388&gt;=8)
    ), ""BIFL Approved"", """"),
  IF(AN388&gt;=8.5, ""Repair Friendly"", """"),
  I"&amp;"F(OR(AP388=10, REGEXMATCH(AU388, ""Lifetime Guarantee"")), ""Lifetime Warranty"", """"),
  IF(AT388&gt;=8.5, ""Crowd Favorite"", """"),
  IF(AR388&gt;=8, ""Eco Hero"", """"),
  IF(AND(AV388&gt;=10, AL388&gt;=8, AT388&gt;=8), ""Legacy Product"", """")
)"),"")</f>
        <v/>
      </c>
      <c r="CA388" s="128"/>
      <c r="CB388" s="128"/>
      <c r="CC388" s="141"/>
      <c r="CD388" s="128"/>
      <c r="CE388" s="132">
        <v>0.0</v>
      </c>
      <c r="CF388" s="128"/>
      <c r="CG388" s="133"/>
      <c r="CH388" s="128"/>
      <c r="CI388" s="128"/>
      <c r="CJ388" s="128"/>
      <c r="CK388" s="128"/>
    </row>
    <row r="389" ht="27.0" customHeight="1">
      <c r="A389" s="142" t="s">
        <v>19205</v>
      </c>
      <c r="B389" s="143" t="s">
        <v>19216</v>
      </c>
      <c r="C389" s="144" t="s">
        <v>19217</v>
      </c>
      <c r="D389" s="194"/>
      <c r="E389" s="146"/>
      <c r="F389" s="147" t="s">
        <v>19054</v>
      </c>
      <c r="G389" s="147" t="s">
        <v>10474</v>
      </c>
      <c r="H389" s="147" t="s">
        <v>92</v>
      </c>
      <c r="I389" s="148"/>
      <c r="J389" s="149"/>
      <c r="K389" s="150"/>
      <c r="L389" s="148"/>
      <c r="M389" s="148"/>
      <c r="N389" s="148"/>
      <c r="O389" s="110"/>
      <c r="P389" s="148"/>
      <c r="Q389" s="148"/>
      <c r="R389" s="148"/>
      <c r="S389" s="148"/>
      <c r="T389" s="151"/>
      <c r="U389" s="148"/>
      <c r="V389" s="148"/>
      <c r="W389" s="152">
        <v>0.0</v>
      </c>
      <c r="X389" s="148"/>
      <c r="Y389" s="148"/>
      <c r="Z389" s="152" t="b">
        <v>0</v>
      </c>
      <c r="AA389" s="148"/>
      <c r="AB389" s="148"/>
      <c r="AC389" s="148"/>
      <c r="AD389" s="148"/>
      <c r="AE389" s="148"/>
      <c r="AF389" s="148"/>
      <c r="AG389" s="148"/>
      <c r="AH389" s="148"/>
      <c r="AI389" s="148"/>
      <c r="AJ389" s="148"/>
      <c r="AK389" s="153"/>
      <c r="AL389" s="154"/>
      <c r="AM389" s="148"/>
      <c r="AN389" s="154"/>
      <c r="AO389" s="148"/>
      <c r="AP389" s="155"/>
      <c r="AQ389" s="148"/>
      <c r="AR389" s="155"/>
      <c r="AS389" s="148"/>
      <c r="AT389" s="155"/>
      <c r="AU389" s="148"/>
      <c r="AV389" s="156">
        <f t="shared" si="14"/>
        <v>0</v>
      </c>
      <c r="AW389" s="157"/>
      <c r="AX389" s="148"/>
      <c r="AY389" s="148"/>
      <c r="AZ389" s="148"/>
      <c r="BA389" s="148"/>
      <c r="BB389" s="148"/>
      <c r="BC389" s="148"/>
      <c r="BD389" s="148"/>
      <c r="BE389" s="148"/>
      <c r="BF389" s="148"/>
      <c r="BG389" s="148"/>
      <c r="BH389" s="148"/>
      <c r="BI389" s="148"/>
      <c r="BJ389" s="148"/>
      <c r="BK389" s="148"/>
      <c r="BL389" s="148"/>
      <c r="BM389" s="148"/>
      <c r="BN389" s="148"/>
      <c r="BO389" s="148"/>
      <c r="BP389" s="148"/>
      <c r="BQ389" s="148"/>
      <c r="BR389" s="148"/>
      <c r="BS389" s="148"/>
      <c r="BT389" s="148"/>
      <c r="BU389" s="148"/>
      <c r="BV389" s="148"/>
      <c r="BW389" s="148"/>
      <c r="BX389" s="158"/>
      <c r="BY389" s="159"/>
      <c r="BZ389" s="160" t="str">
        <f>IFERROR(__xludf.DUMMYFUNCTION("TEXTJOIN("", "", TRUE,
  IF(AND(AL389&gt;=9, AN389&gt;=8, AP389&gt;=7, AT389&gt;=8), ""Gold Standard"", """"),
  IF(OR(
      AV389&gt;=8,
      AND(AL389&gt;=7, AN389&gt;=7, AP389&gt;=6, AT389&gt;=8)
    ), ""BIFL Approved"", """"),
  IF(AN389&gt;=8.5, ""Repair Friendly"", """"),
  I"&amp;"F(OR(AP389=10, REGEXMATCH(AU389, ""Lifetime Guarantee"")), ""Lifetime Warranty"", """"),
  IF(AT389&gt;=8.5, ""Crowd Favorite"", """"),
  IF(AR389&gt;=8, ""Eco Hero"", """"),
  IF(AND(AV389&gt;=10, AL389&gt;=8, AT389&gt;=8), ""Legacy Product"", """")
)"),"")</f>
        <v/>
      </c>
      <c r="CA389" s="148"/>
      <c r="CB389" s="148"/>
      <c r="CC389" s="161"/>
      <c r="CD389" s="148"/>
      <c r="CE389" s="152">
        <v>0.0</v>
      </c>
      <c r="CF389" s="148"/>
      <c r="CG389" s="153"/>
      <c r="CH389" s="148"/>
      <c r="CI389" s="148"/>
      <c r="CJ389" s="148"/>
      <c r="CK389" s="148"/>
    </row>
    <row r="390" ht="27.0" customHeight="1">
      <c r="A390" s="122" t="s">
        <v>19218</v>
      </c>
      <c r="B390" s="123" t="s">
        <v>19219</v>
      </c>
      <c r="C390" s="124" t="s">
        <v>19220</v>
      </c>
      <c r="D390" s="195"/>
      <c r="E390" s="126"/>
      <c r="F390" s="127" t="s">
        <v>19054</v>
      </c>
      <c r="G390" s="127" t="s">
        <v>10474</v>
      </c>
      <c r="H390" s="127" t="s">
        <v>92</v>
      </c>
      <c r="I390" s="128"/>
      <c r="J390" s="129"/>
      <c r="K390" s="130"/>
      <c r="L390" s="128"/>
      <c r="M390" s="128"/>
      <c r="N390" s="128"/>
      <c r="O390" s="110"/>
      <c r="P390" s="128"/>
      <c r="Q390" s="128"/>
      <c r="R390" s="128"/>
      <c r="S390" s="128"/>
      <c r="T390" s="131"/>
      <c r="U390" s="128"/>
      <c r="V390" s="128"/>
      <c r="W390" s="132">
        <v>0.0</v>
      </c>
      <c r="X390" s="128"/>
      <c r="Y390" s="128"/>
      <c r="Z390" s="132" t="b">
        <v>0</v>
      </c>
      <c r="AA390" s="128"/>
      <c r="AB390" s="128"/>
      <c r="AC390" s="128"/>
      <c r="AD390" s="128"/>
      <c r="AE390" s="128"/>
      <c r="AF390" s="128"/>
      <c r="AG390" s="128"/>
      <c r="AH390" s="128"/>
      <c r="AI390" s="128"/>
      <c r="AJ390" s="128"/>
      <c r="AK390" s="133"/>
      <c r="AL390" s="134"/>
      <c r="AM390" s="128"/>
      <c r="AN390" s="134"/>
      <c r="AO390" s="128"/>
      <c r="AP390" s="135"/>
      <c r="AQ390" s="128"/>
      <c r="AR390" s="135"/>
      <c r="AS390" s="128"/>
      <c r="AT390" s="135"/>
      <c r="AU390" s="128"/>
      <c r="AV390" s="136">
        <f t="shared" si="14"/>
        <v>0</v>
      </c>
      <c r="AW390" s="137"/>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38"/>
      <c r="BY390" s="139"/>
      <c r="BZ390" s="128"/>
      <c r="CA390" s="128"/>
      <c r="CB390" s="128"/>
      <c r="CC390" s="141"/>
      <c r="CD390" s="128"/>
      <c r="CE390" s="132">
        <v>0.0</v>
      </c>
      <c r="CF390" s="128"/>
      <c r="CG390" s="133"/>
      <c r="CH390" s="128"/>
      <c r="CI390" s="128"/>
      <c r="CJ390" s="128"/>
      <c r="CK390" s="128"/>
    </row>
    <row r="391" ht="10.5" customHeight="1">
      <c r="A391" s="198"/>
      <c r="B391" s="199"/>
      <c r="C391" s="200"/>
      <c r="D391" s="200"/>
      <c r="E391" s="201"/>
      <c r="F391" s="202"/>
      <c r="G391" s="202"/>
      <c r="H391" s="202"/>
      <c r="I391" s="202"/>
      <c r="J391" s="203"/>
      <c r="K391" s="204"/>
      <c r="L391" s="205"/>
      <c r="M391" s="205"/>
      <c r="N391" s="205"/>
      <c r="O391" s="206"/>
      <c r="P391" s="205"/>
      <c r="Q391" s="205"/>
      <c r="R391" s="205"/>
      <c r="S391" s="205"/>
      <c r="T391" s="207"/>
      <c r="U391" s="208"/>
      <c r="V391" s="205"/>
      <c r="W391" s="209"/>
      <c r="X391" s="208"/>
      <c r="Y391" s="205"/>
      <c r="Z391" s="209"/>
      <c r="AA391" s="205"/>
      <c r="AB391" s="205"/>
      <c r="AC391" s="208"/>
      <c r="AD391" s="205"/>
      <c r="AE391" s="208"/>
      <c r="AF391" s="208"/>
      <c r="AG391" s="205"/>
      <c r="AH391" s="205"/>
      <c r="AI391" s="205"/>
      <c r="AJ391" s="205"/>
      <c r="AK391" s="210"/>
      <c r="AL391" s="211"/>
      <c r="AM391" s="205"/>
      <c r="AN391" s="212"/>
      <c r="AO391" s="205"/>
      <c r="AP391" s="213"/>
      <c r="AQ391" s="202"/>
      <c r="AR391" s="213"/>
      <c r="AS391" s="205"/>
      <c r="AT391" s="213"/>
      <c r="AU391" s="205"/>
      <c r="AV391" s="214"/>
      <c r="AW391" s="215"/>
      <c r="AX391" s="205"/>
      <c r="AY391" s="202"/>
      <c r="AZ391" s="202"/>
      <c r="BA391" s="202"/>
      <c r="BB391" s="202"/>
      <c r="BC391" s="205"/>
      <c r="BD391" s="205"/>
      <c r="BE391" s="205"/>
      <c r="BF391" s="205"/>
      <c r="BG391" s="205"/>
      <c r="BH391" s="205"/>
      <c r="BI391" s="205"/>
      <c r="BJ391" s="205"/>
      <c r="BK391" s="205"/>
      <c r="BL391" s="205"/>
      <c r="BM391" s="205"/>
      <c r="BN391" s="205"/>
      <c r="BO391" s="205"/>
      <c r="BP391" s="205"/>
      <c r="BQ391" s="205"/>
      <c r="BR391" s="205"/>
      <c r="BS391" s="205"/>
      <c r="BT391" s="205"/>
      <c r="BU391" s="205"/>
      <c r="BV391" s="205"/>
      <c r="BW391" s="205"/>
      <c r="BX391" s="202"/>
      <c r="BY391" s="202"/>
      <c r="BZ391" s="205"/>
      <c r="CA391" s="205"/>
      <c r="CB391" s="205"/>
      <c r="CC391" s="216"/>
      <c r="CD391" s="205"/>
      <c r="CE391" s="205"/>
      <c r="CF391" s="205"/>
      <c r="CG391" s="210"/>
      <c r="CH391" s="208"/>
      <c r="CI391" s="208"/>
      <c r="CJ391" s="208"/>
      <c r="CK391" s="208"/>
    </row>
    <row r="392" ht="27.0" customHeight="1">
      <c r="A392" s="122" t="s">
        <v>19221</v>
      </c>
      <c r="B392" s="123" t="s">
        <v>19222</v>
      </c>
      <c r="C392" s="124" t="s">
        <v>19223</v>
      </c>
      <c r="D392" s="195"/>
      <c r="E392" s="126"/>
      <c r="F392" s="127" t="s">
        <v>19054</v>
      </c>
      <c r="G392" s="127" t="s">
        <v>10474</v>
      </c>
      <c r="H392" s="127" t="s">
        <v>92</v>
      </c>
      <c r="I392" s="128"/>
      <c r="J392" s="129"/>
      <c r="K392" s="130"/>
      <c r="L392" s="128"/>
      <c r="M392" s="128"/>
      <c r="N392" s="128"/>
      <c r="O392" s="110"/>
      <c r="P392" s="128"/>
      <c r="Q392" s="128"/>
      <c r="R392" s="128"/>
      <c r="S392" s="128"/>
      <c r="T392" s="131"/>
      <c r="U392" s="128"/>
      <c r="V392" s="128"/>
      <c r="W392" s="132">
        <v>0.0</v>
      </c>
      <c r="X392" s="128"/>
      <c r="Y392" s="128"/>
      <c r="Z392" s="132" t="b">
        <v>0</v>
      </c>
      <c r="AA392" s="128"/>
      <c r="AB392" s="128"/>
      <c r="AC392" s="128"/>
      <c r="AD392" s="128"/>
      <c r="AE392" s="128"/>
      <c r="AF392" s="128"/>
      <c r="AG392" s="128"/>
      <c r="AH392" s="128"/>
      <c r="AI392" s="128"/>
      <c r="AJ392" s="128"/>
      <c r="AK392" s="133"/>
      <c r="AL392" s="134"/>
      <c r="AM392" s="128"/>
      <c r="AN392" s="134"/>
      <c r="AO392" s="128"/>
      <c r="AP392" s="135"/>
      <c r="AQ392" s="128"/>
      <c r="AR392" s="135"/>
      <c r="AS392" s="128"/>
      <c r="AT392" s="135"/>
      <c r="AU392" s="128"/>
      <c r="AV392" s="136">
        <f t="shared" ref="AV392:AV432" si="15">ROUND(((AL392*0.3) + (AN392*0.2) + (AT392*0.3) + (AP392*0.2)) * 2, 0) / 2</f>
        <v>0</v>
      </c>
      <c r="AW392" s="137"/>
      <c r="AX392" s="128"/>
      <c r="AY392" s="128"/>
      <c r="AZ392" s="128"/>
      <c r="BA392" s="128"/>
      <c r="BB392" s="128"/>
      <c r="BC392" s="128"/>
      <c r="BD392" s="128"/>
      <c r="BE392" s="128"/>
      <c r="BF392" s="128"/>
      <c r="BG392" s="128"/>
      <c r="BH392" s="128"/>
      <c r="BI392" s="128"/>
      <c r="BJ392" s="128"/>
      <c r="BK392" s="128"/>
      <c r="BL392" s="128"/>
      <c r="BM392" s="128"/>
      <c r="BN392" s="128"/>
      <c r="BO392" s="128"/>
      <c r="BP392" s="128"/>
      <c r="BQ392" s="128"/>
      <c r="BR392" s="128"/>
      <c r="BS392" s="128"/>
      <c r="BT392" s="128"/>
      <c r="BU392" s="128"/>
      <c r="BV392" s="128"/>
      <c r="BW392" s="128"/>
      <c r="BX392" s="138"/>
      <c r="BY392" s="139"/>
      <c r="BZ392" s="128"/>
      <c r="CA392" s="128"/>
      <c r="CB392" s="128"/>
      <c r="CC392" s="141"/>
      <c r="CD392" s="128"/>
      <c r="CE392" s="132">
        <v>0.0</v>
      </c>
      <c r="CF392" s="128"/>
      <c r="CG392" s="133"/>
      <c r="CH392" s="128"/>
      <c r="CI392" s="128"/>
      <c r="CJ392" s="128"/>
      <c r="CK392" s="128"/>
    </row>
    <row r="393" ht="27.0" customHeight="1">
      <c r="A393" s="142" t="s">
        <v>19224</v>
      </c>
      <c r="B393" s="143" t="s">
        <v>19225</v>
      </c>
      <c r="C393" s="144" t="s">
        <v>19226</v>
      </c>
      <c r="D393" s="194"/>
      <c r="E393" s="146"/>
      <c r="F393" s="147" t="s">
        <v>19054</v>
      </c>
      <c r="G393" s="147" t="s">
        <v>10474</v>
      </c>
      <c r="H393" s="147" t="s">
        <v>92</v>
      </c>
      <c r="I393" s="148"/>
      <c r="J393" s="149"/>
      <c r="K393" s="150"/>
      <c r="L393" s="148"/>
      <c r="M393" s="148"/>
      <c r="N393" s="148"/>
      <c r="O393" s="110"/>
      <c r="P393" s="148"/>
      <c r="Q393" s="148"/>
      <c r="R393" s="148"/>
      <c r="S393" s="148"/>
      <c r="T393" s="151"/>
      <c r="U393" s="148"/>
      <c r="V393" s="148"/>
      <c r="W393" s="152">
        <v>0.0</v>
      </c>
      <c r="X393" s="148"/>
      <c r="Y393" s="148"/>
      <c r="Z393" s="152" t="b">
        <v>0</v>
      </c>
      <c r="AA393" s="148"/>
      <c r="AB393" s="148"/>
      <c r="AC393" s="148"/>
      <c r="AD393" s="148"/>
      <c r="AE393" s="148"/>
      <c r="AF393" s="148"/>
      <c r="AG393" s="148"/>
      <c r="AH393" s="148"/>
      <c r="AI393" s="148"/>
      <c r="AJ393" s="148"/>
      <c r="AK393" s="153"/>
      <c r="AL393" s="154"/>
      <c r="AM393" s="148"/>
      <c r="AN393" s="154"/>
      <c r="AO393" s="148"/>
      <c r="AP393" s="155"/>
      <c r="AQ393" s="148"/>
      <c r="AR393" s="155"/>
      <c r="AS393" s="148"/>
      <c r="AT393" s="155"/>
      <c r="AU393" s="148"/>
      <c r="AV393" s="156">
        <f t="shared" si="15"/>
        <v>0</v>
      </c>
      <c r="AW393" s="157"/>
      <c r="AX393" s="148"/>
      <c r="AY393" s="148"/>
      <c r="AZ393" s="148"/>
      <c r="BA393" s="148"/>
      <c r="BB393" s="148"/>
      <c r="BC393" s="148"/>
      <c r="BD393" s="148"/>
      <c r="BE393" s="148"/>
      <c r="BF393" s="148"/>
      <c r="BG393" s="148"/>
      <c r="BH393" s="148"/>
      <c r="BI393" s="148"/>
      <c r="BJ393" s="148"/>
      <c r="BK393" s="148"/>
      <c r="BL393" s="148"/>
      <c r="BM393" s="148"/>
      <c r="BN393" s="148"/>
      <c r="BO393" s="148"/>
      <c r="BP393" s="148"/>
      <c r="BQ393" s="148"/>
      <c r="BR393" s="148"/>
      <c r="BS393" s="148"/>
      <c r="BT393" s="148"/>
      <c r="BU393" s="148"/>
      <c r="BV393" s="148"/>
      <c r="BW393" s="148"/>
      <c r="BX393" s="158"/>
      <c r="BY393" s="159"/>
      <c r="BZ393" s="148"/>
      <c r="CA393" s="148"/>
      <c r="CB393" s="148"/>
      <c r="CC393" s="161"/>
      <c r="CD393" s="148"/>
      <c r="CE393" s="152">
        <v>0.0</v>
      </c>
      <c r="CF393" s="148"/>
      <c r="CG393" s="153"/>
      <c r="CH393" s="148"/>
      <c r="CI393" s="148"/>
      <c r="CJ393" s="148"/>
      <c r="CK393" s="148"/>
    </row>
    <row r="394" ht="27.0" customHeight="1">
      <c r="A394" s="122" t="s">
        <v>19224</v>
      </c>
      <c r="B394" s="123" t="s">
        <v>19225</v>
      </c>
      <c r="C394" s="124" t="s">
        <v>19226</v>
      </c>
      <c r="D394" s="195"/>
      <c r="E394" s="126"/>
      <c r="F394" s="127" t="s">
        <v>19054</v>
      </c>
      <c r="G394" s="127" t="s">
        <v>10474</v>
      </c>
      <c r="H394" s="127" t="s">
        <v>92</v>
      </c>
      <c r="I394" s="128"/>
      <c r="J394" s="129"/>
      <c r="K394" s="130"/>
      <c r="L394" s="128"/>
      <c r="M394" s="128"/>
      <c r="N394" s="128"/>
      <c r="O394" s="110"/>
      <c r="P394" s="128"/>
      <c r="Q394" s="128"/>
      <c r="R394" s="128"/>
      <c r="S394" s="128"/>
      <c r="T394" s="131"/>
      <c r="U394" s="128"/>
      <c r="V394" s="128"/>
      <c r="W394" s="128"/>
      <c r="X394" s="128"/>
      <c r="Y394" s="128"/>
      <c r="Z394" s="128"/>
      <c r="AA394" s="128"/>
      <c r="AB394" s="128"/>
      <c r="AC394" s="128"/>
      <c r="AD394" s="128"/>
      <c r="AE394" s="128"/>
      <c r="AF394" s="128"/>
      <c r="AG394" s="128"/>
      <c r="AH394" s="128"/>
      <c r="AI394" s="128"/>
      <c r="AJ394" s="128"/>
      <c r="AK394" s="133"/>
      <c r="AL394" s="134"/>
      <c r="AM394" s="128"/>
      <c r="AN394" s="134"/>
      <c r="AO394" s="128"/>
      <c r="AP394" s="135"/>
      <c r="AQ394" s="128"/>
      <c r="AR394" s="135"/>
      <c r="AS394" s="128"/>
      <c r="AT394" s="135"/>
      <c r="AU394" s="128"/>
      <c r="AV394" s="136">
        <f t="shared" si="15"/>
        <v>0</v>
      </c>
      <c r="AW394" s="137"/>
      <c r="AX394" s="128"/>
      <c r="AY394" s="128"/>
      <c r="AZ394" s="128"/>
      <c r="BA394" s="128"/>
      <c r="BB394" s="128"/>
      <c r="BC394" s="128"/>
      <c r="BD394" s="128"/>
      <c r="BE394" s="128"/>
      <c r="BF394" s="128"/>
      <c r="BG394" s="128"/>
      <c r="BH394" s="128"/>
      <c r="BI394" s="128"/>
      <c r="BJ394" s="128"/>
      <c r="BK394" s="128"/>
      <c r="BL394" s="128"/>
      <c r="BM394" s="128"/>
      <c r="BN394" s="128"/>
      <c r="BO394" s="128"/>
      <c r="BP394" s="128"/>
      <c r="BQ394" s="128"/>
      <c r="BR394" s="128"/>
      <c r="BS394" s="128"/>
      <c r="BT394" s="128"/>
      <c r="BU394" s="128"/>
      <c r="BV394" s="128"/>
      <c r="BW394" s="128"/>
      <c r="BX394" s="138"/>
      <c r="BY394" s="139"/>
      <c r="BZ394" s="128"/>
      <c r="CA394" s="128"/>
      <c r="CB394" s="128"/>
      <c r="CC394" s="141"/>
      <c r="CD394" s="128"/>
      <c r="CE394" s="128"/>
      <c r="CF394" s="128"/>
      <c r="CG394" s="133"/>
      <c r="CH394" s="128"/>
      <c r="CI394" s="128"/>
      <c r="CJ394" s="128"/>
      <c r="CK394" s="128"/>
    </row>
    <row r="395" ht="27.0" customHeight="1">
      <c r="A395" s="142" t="s">
        <v>19227</v>
      </c>
      <c r="B395" s="143" t="s">
        <v>19228</v>
      </c>
      <c r="C395" s="144" t="s">
        <v>19229</v>
      </c>
      <c r="D395" s="194"/>
      <c r="E395" s="146"/>
      <c r="F395" s="147" t="s">
        <v>19054</v>
      </c>
      <c r="G395" s="147" t="s">
        <v>10474</v>
      </c>
      <c r="H395" s="147" t="s">
        <v>92</v>
      </c>
      <c r="I395" s="148"/>
      <c r="J395" s="149"/>
      <c r="K395" s="150"/>
      <c r="L395" s="148"/>
      <c r="M395" s="148"/>
      <c r="N395" s="148"/>
      <c r="O395" s="110"/>
      <c r="P395" s="148"/>
      <c r="Q395" s="148"/>
      <c r="R395" s="148"/>
      <c r="S395" s="148"/>
      <c r="T395" s="151"/>
      <c r="U395" s="148"/>
      <c r="V395" s="148"/>
      <c r="W395" s="152">
        <v>0.0</v>
      </c>
      <c r="X395" s="148"/>
      <c r="Y395" s="148"/>
      <c r="Z395" s="152" t="b">
        <v>0</v>
      </c>
      <c r="AA395" s="148"/>
      <c r="AB395" s="148"/>
      <c r="AC395" s="148"/>
      <c r="AD395" s="148"/>
      <c r="AE395" s="148"/>
      <c r="AF395" s="148"/>
      <c r="AG395" s="148"/>
      <c r="AH395" s="148"/>
      <c r="AI395" s="148"/>
      <c r="AJ395" s="148"/>
      <c r="AK395" s="153"/>
      <c r="AL395" s="154"/>
      <c r="AM395" s="148"/>
      <c r="AN395" s="154"/>
      <c r="AO395" s="148"/>
      <c r="AP395" s="155"/>
      <c r="AQ395" s="148"/>
      <c r="AR395" s="155"/>
      <c r="AS395" s="148"/>
      <c r="AT395" s="155"/>
      <c r="AU395" s="148"/>
      <c r="AV395" s="156">
        <f t="shared" si="15"/>
        <v>0</v>
      </c>
      <c r="AW395" s="157"/>
      <c r="AX395" s="148"/>
      <c r="AY395" s="148"/>
      <c r="AZ395" s="148"/>
      <c r="BA395" s="148"/>
      <c r="BB395" s="148"/>
      <c r="BC395" s="148"/>
      <c r="BD395" s="148"/>
      <c r="BE395" s="148"/>
      <c r="BF395" s="148"/>
      <c r="BG395" s="148"/>
      <c r="BH395" s="148"/>
      <c r="BI395" s="148"/>
      <c r="BJ395" s="148"/>
      <c r="BK395" s="148"/>
      <c r="BL395" s="148"/>
      <c r="BM395" s="148"/>
      <c r="BN395" s="148"/>
      <c r="BO395" s="148"/>
      <c r="BP395" s="148"/>
      <c r="BQ395" s="148"/>
      <c r="BR395" s="148"/>
      <c r="BS395" s="148"/>
      <c r="BT395" s="148"/>
      <c r="BU395" s="148"/>
      <c r="BV395" s="148"/>
      <c r="BW395" s="148"/>
      <c r="BX395" s="158"/>
      <c r="BY395" s="159"/>
      <c r="BZ395" s="148"/>
      <c r="CA395" s="148"/>
      <c r="CB395" s="148"/>
      <c r="CC395" s="161"/>
      <c r="CD395" s="148"/>
      <c r="CE395" s="152">
        <v>0.0</v>
      </c>
      <c r="CF395" s="148"/>
      <c r="CG395" s="153"/>
      <c r="CH395" s="148"/>
      <c r="CI395" s="148"/>
      <c r="CJ395" s="148"/>
      <c r="CK395" s="148"/>
    </row>
    <row r="396" ht="27.0" customHeight="1">
      <c r="A396" s="122" t="s">
        <v>2295</v>
      </c>
      <c r="B396" s="123" t="s">
        <v>19230</v>
      </c>
      <c r="C396" s="124" t="s">
        <v>19231</v>
      </c>
      <c r="D396" s="195"/>
      <c r="E396" s="126"/>
      <c r="F396" s="127" t="s">
        <v>19054</v>
      </c>
      <c r="G396" s="127" t="s">
        <v>10474</v>
      </c>
      <c r="H396" s="127" t="s">
        <v>92</v>
      </c>
      <c r="I396" s="128"/>
      <c r="J396" s="129"/>
      <c r="K396" s="130"/>
      <c r="L396" s="128"/>
      <c r="M396" s="128"/>
      <c r="N396" s="128"/>
      <c r="O396" s="110"/>
      <c r="P396" s="128"/>
      <c r="Q396" s="128"/>
      <c r="R396" s="128"/>
      <c r="S396" s="128"/>
      <c r="T396" s="131"/>
      <c r="U396" s="128"/>
      <c r="V396" s="128"/>
      <c r="W396" s="132">
        <v>0.0</v>
      </c>
      <c r="X396" s="128"/>
      <c r="Y396" s="128"/>
      <c r="Z396" s="132" t="b">
        <v>0</v>
      </c>
      <c r="AA396" s="128"/>
      <c r="AB396" s="128"/>
      <c r="AC396" s="128"/>
      <c r="AD396" s="128"/>
      <c r="AE396" s="128"/>
      <c r="AF396" s="128"/>
      <c r="AG396" s="128"/>
      <c r="AH396" s="128"/>
      <c r="AI396" s="128"/>
      <c r="AJ396" s="128"/>
      <c r="AK396" s="133"/>
      <c r="AL396" s="134"/>
      <c r="AM396" s="128"/>
      <c r="AN396" s="134"/>
      <c r="AO396" s="128"/>
      <c r="AP396" s="135"/>
      <c r="AQ396" s="128"/>
      <c r="AR396" s="135"/>
      <c r="AS396" s="128"/>
      <c r="AT396" s="135"/>
      <c r="AU396" s="128"/>
      <c r="AV396" s="136">
        <f t="shared" si="15"/>
        <v>0</v>
      </c>
      <c r="AW396" s="137"/>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38"/>
      <c r="BY396" s="139"/>
      <c r="BZ396" s="140" t="str">
        <f>IFERROR(__xludf.DUMMYFUNCTION("TEXTJOIN("", "", TRUE,
  IF(AND(AL396&gt;=9, AN396&gt;=8, AP396&gt;=7, AT396&gt;=8), ""Gold Standard"", """"),
  IF(OR(
      AV396&gt;=7.5,
      AND(AL396&gt;=7, AN396&gt;=7, AP396&gt;=6, AT396&gt;=8)
    ), ""BIFL Approved"", """"),
  IF(AN396&gt;=8.5, ""Repair Friendly"", """"),
 "&amp;" IF(OR(AP396=10, REGEXMATCH(AU396, ""Lifetime Guarantee"")), ""Lifetime Warranty"", """"),
  IF(AT396&gt;=8.5, ""Crowd Favorite"", """"),
  IF(AR396&gt;=8, ""Eco Hero"", """"),
  IF(AND(AV396&gt;=10, AL396&gt;=8, AT396&gt;=8), ""Legacy Product"", """")
)"),"")</f>
        <v/>
      </c>
      <c r="CA396" s="128"/>
      <c r="CB396" s="128"/>
      <c r="CC396" s="141"/>
      <c r="CD396" s="128"/>
      <c r="CE396" s="132">
        <v>0.0</v>
      </c>
      <c r="CF396" s="128"/>
      <c r="CG396" s="133"/>
      <c r="CH396" s="128"/>
      <c r="CI396" s="128"/>
      <c r="CJ396" s="128"/>
      <c r="CK396" s="128"/>
    </row>
    <row r="397" ht="27.0" customHeight="1">
      <c r="A397" s="142" t="s">
        <v>19232</v>
      </c>
      <c r="B397" s="143" t="s">
        <v>19230</v>
      </c>
      <c r="C397" s="144" t="s">
        <v>19233</v>
      </c>
      <c r="D397" s="194"/>
      <c r="E397" s="146"/>
      <c r="F397" s="147" t="s">
        <v>19054</v>
      </c>
      <c r="G397" s="147" t="s">
        <v>10474</v>
      </c>
      <c r="H397" s="147" t="s">
        <v>92</v>
      </c>
      <c r="I397" s="148"/>
      <c r="J397" s="149"/>
      <c r="K397" s="150"/>
      <c r="L397" s="148"/>
      <c r="M397" s="148"/>
      <c r="N397" s="148"/>
      <c r="O397" s="110"/>
      <c r="P397" s="148"/>
      <c r="Q397" s="148"/>
      <c r="R397" s="148"/>
      <c r="S397" s="148"/>
      <c r="T397" s="151"/>
      <c r="U397" s="148"/>
      <c r="V397" s="148"/>
      <c r="W397" s="148"/>
      <c r="X397" s="148"/>
      <c r="Y397" s="148"/>
      <c r="Z397" s="148"/>
      <c r="AA397" s="148"/>
      <c r="AB397" s="148"/>
      <c r="AC397" s="148"/>
      <c r="AD397" s="148"/>
      <c r="AE397" s="148"/>
      <c r="AF397" s="148"/>
      <c r="AG397" s="148"/>
      <c r="AH397" s="148"/>
      <c r="AI397" s="148"/>
      <c r="AJ397" s="148"/>
      <c r="AK397" s="153"/>
      <c r="AL397" s="154"/>
      <c r="AM397" s="148"/>
      <c r="AN397" s="154"/>
      <c r="AO397" s="148"/>
      <c r="AP397" s="155"/>
      <c r="AQ397" s="148"/>
      <c r="AR397" s="155"/>
      <c r="AS397" s="148"/>
      <c r="AT397" s="155"/>
      <c r="AU397" s="148"/>
      <c r="AV397" s="156">
        <f t="shared" si="15"/>
        <v>0</v>
      </c>
      <c r="AW397" s="157"/>
      <c r="AX397" s="148"/>
      <c r="AY397" s="148"/>
      <c r="AZ397" s="148"/>
      <c r="BA397" s="148"/>
      <c r="BB397" s="148"/>
      <c r="BC397" s="148"/>
      <c r="BD397" s="148"/>
      <c r="BE397" s="148"/>
      <c r="BF397" s="148"/>
      <c r="BG397" s="148"/>
      <c r="BH397" s="148"/>
      <c r="BI397" s="148"/>
      <c r="BJ397" s="148"/>
      <c r="BK397" s="148"/>
      <c r="BL397" s="148"/>
      <c r="BM397" s="148"/>
      <c r="BN397" s="148"/>
      <c r="BO397" s="148"/>
      <c r="BP397" s="148"/>
      <c r="BQ397" s="148"/>
      <c r="BR397" s="148"/>
      <c r="BS397" s="148"/>
      <c r="BT397" s="148"/>
      <c r="BU397" s="148"/>
      <c r="BV397" s="148"/>
      <c r="BW397" s="148"/>
      <c r="BX397" s="158"/>
      <c r="BY397" s="159"/>
      <c r="BZ397" s="160" t="str">
        <f>IFERROR(__xludf.DUMMYFUNCTION("TEXTJOIN("", "", TRUE,
  IF(AND(AL397&gt;=9, AN397&gt;=8, AP397&gt;=7, AT397&gt;=8), ""Gold Standard"", """"),
  IF(OR(
      AV397&gt;=7.5,
      AND(AL397&gt;=7, AN397&gt;=7, AP397&gt;=6, AT397&gt;=8)
    ), ""BIFL Approved"", """"),
  IF(AN397&gt;=8.5, ""Repair Friendly"", """"),
 "&amp;" IF(OR(AP397=10, REGEXMATCH(AU397, ""Lifetime Guarantee"")), ""Lifetime Warranty"", """"),
  IF(AT397&gt;=8.5, ""Crowd Favorite"", """"),
  IF(AR397&gt;=8, ""Eco Hero"", """"),
  IF(AND(AV397&gt;=10, AL397&gt;=8, AT397&gt;=8), ""Legacy Product"", """")
)"),"")</f>
        <v/>
      </c>
      <c r="CA397" s="148"/>
      <c r="CB397" s="148"/>
      <c r="CC397" s="161"/>
      <c r="CD397" s="148"/>
      <c r="CE397" s="148"/>
      <c r="CF397" s="148"/>
      <c r="CG397" s="153"/>
      <c r="CH397" s="148"/>
      <c r="CI397" s="148"/>
      <c r="CJ397" s="148"/>
      <c r="CK397" s="148"/>
    </row>
    <row r="398" ht="27.0" customHeight="1">
      <c r="A398" s="122" t="s">
        <v>19234</v>
      </c>
      <c r="B398" s="123" t="s">
        <v>19230</v>
      </c>
      <c r="C398" s="124" t="s">
        <v>19235</v>
      </c>
      <c r="D398" s="195"/>
      <c r="E398" s="126"/>
      <c r="F398" s="127" t="s">
        <v>19054</v>
      </c>
      <c r="G398" s="127" t="s">
        <v>10474</v>
      </c>
      <c r="H398" s="127" t="s">
        <v>92</v>
      </c>
      <c r="I398" s="128"/>
      <c r="J398" s="129"/>
      <c r="K398" s="130"/>
      <c r="L398" s="128"/>
      <c r="M398" s="128"/>
      <c r="N398" s="128"/>
      <c r="O398" s="110"/>
      <c r="P398" s="128"/>
      <c r="Q398" s="128"/>
      <c r="R398" s="128"/>
      <c r="S398" s="128"/>
      <c r="T398" s="131"/>
      <c r="U398" s="128"/>
      <c r="V398" s="128"/>
      <c r="W398" s="128"/>
      <c r="X398" s="128"/>
      <c r="Y398" s="128"/>
      <c r="Z398" s="128"/>
      <c r="AA398" s="128"/>
      <c r="AB398" s="128"/>
      <c r="AC398" s="128"/>
      <c r="AD398" s="128"/>
      <c r="AE398" s="128"/>
      <c r="AF398" s="128"/>
      <c r="AG398" s="128"/>
      <c r="AH398" s="128"/>
      <c r="AI398" s="128"/>
      <c r="AJ398" s="128"/>
      <c r="AK398" s="133"/>
      <c r="AL398" s="134"/>
      <c r="AM398" s="128"/>
      <c r="AN398" s="134"/>
      <c r="AO398" s="128"/>
      <c r="AP398" s="135"/>
      <c r="AQ398" s="128"/>
      <c r="AR398" s="135"/>
      <c r="AS398" s="128"/>
      <c r="AT398" s="135"/>
      <c r="AU398" s="128"/>
      <c r="AV398" s="136">
        <f t="shared" si="15"/>
        <v>0</v>
      </c>
      <c r="AW398" s="137"/>
      <c r="AX398" s="128"/>
      <c r="AY398" s="128"/>
      <c r="AZ398" s="128"/>
      <c r="BA398" s="128"/>
      <c r="BB398" s="128"/>
      <c r="BC398" s="128"/>
      <c r="BD398" s="128"/>
      <c r="BE398" s="128"/>
      <c r="BF398" s="128"/>
      <c r="BG398" s="128"/>
      <c r="BH398" s="128"/>
      <c r="BI398" s="128"/>
      <c r="BJ398" s="128"/>
      <c r="BK398" s="128"/>
      <c r="BL398" s="128"/>
      <c r="BM398" s="128"/>
      <c r="BN398" s="128"/>
      <c r="BO398" s="128"/>
      <c r="BP398" s="128"/>
      <c r="BQ398" s="128"/>
      <c r="BR398" s="128"/>
      <c r="BS398" s="128"/>
      <c r="BT398" s="128"/>
      <c r="BU398" s="128"/>
      <c r="BV398" s="128"/>
      <c r="BW398" s="128"/>
      <c r="BX398" s="138"/>
      <c r="BY398" s="139"/>
      <c r="BZ398" s="140" t="str">
        <f>IFERROR(__xludf.DUMMYFUNCTION("TEXTJOIN("", "", TRUE,
  IF(AND(AL398&gt;=9, AN398&gt;=8, AP398&gt;=7, AT398&gt;=8), ""Gold Standard"", """"),
  IF(OR(
      AV398&gt;=7.5,
      AND(AL398&gt;=7, AN398&gt;=7, AP398&gt;=6, AT398&gt;=8)
    ), ""BIFL Approved"", """"),
  IF(AN398&gt;=8.5, ""Repair Friendly"", """"),
 "&amp;" IF(OR(AP398=10, REGEXMATCH(AU398, ""Lifetime Guarantee"")), ""Lifetime Warranty"", """"),
  IF(AT398&gt;=8.5, ""Crowd Favorite"", """"),
  IF(AR398&gt;=8, ""Eco Hero"", """"),
  IF(AND(AV398&gt;=10, AL398&gt;=8, AT398&gt;=8), ""Legacy Product"", """")
)"),"")</f>
        <v/>
      </c>
      <c r="CA398" s="128"/>
      <c r="CB398" s="128"/>
      <c r="CC398" s="141"/>
      <c r="CD398" s="128"/>
      <c r="CE398" s="128"/>
      <c r="CF398" s="128"/>
      <c r="CG398" s="133"/>
      <c r="CH398" s="128"/>
      <c r="CI398" s="128"/>
      <c r="CJ398" s="128"/>
      <c r="CK398" s="128"/>
    </row>
    <row r="399" ht="27.0" customHeight="1">
      <c r="A399" s="142" t="s">
        <v>19236</v>
      </c>
      <c r="B399" s="143" t="s">
        <v>19230</v>
      </c>
      <c r="C399" s="144" t="s">
        <v>19237</v>
      </c>
      <c r="D399" s="194"/>
      <c r="E399" s="146"/>
      <c r="F399" s="147" t="s">
        <v>19054</v>
      </c>
      <c r="G399" s="147" t="s">
        <v>10474</v>
      </c>
      <c r="H399" s="147" t="s">
        <v>92</v>
      </c>
      <c r="I399" s="148"/>
      <c r="J399" s="149"/>
      <c r="K399" s="150"/>
      <c r="L399" s="148"/>
      <c r="M399" s="148"/>
      <c r="N399" s="148"/>
      <c r="O399" s="110"/>
      <c r="P399" s="148"/>
      <c r="Q399" s="148"/>
      <c r="R399" s="148"/>
      <c r="S399" s="148"/>
      <c r="T399" s="151"/>
      <c r="U399" s="148"/>
      <c r="V399" s="148"/>
      <c r="W399" s="148"/>
      <c r="X399" s="148"/>
      <c r="Y399" s="148"/>
      <c r="Z399" s="148"/>
      <c r="AA399" s="148"/>
      <c r="AB399" s="148"/>
      <c r="AC399" s="148"/>
      <c r="AD399" s="148"/>
      <c r="AE399" s="148"/>
      <c r="AF399" s="148"/>
      <c r="AG399" s="148"/>
      <c r="AH399" s="148"/>
      <c r="AI399" s="148"/>
      <c r="AJ399" s="148"/>
      <c r="AK399" s="153"/>
      <c r="AL399" s="154"/>
      <c r="AM399" s="148"/>
      <c r="AN399" s="154"/>
      <c r="AO399" s="148"/>
      <c r="AP399" s="155"/>
      <c r="AQ399" s="148"/>
      <c r="AR399" s="155"/>
      <c r="AS399" s="148"/>
      <c r="AT399" s="155"/>
      <c r="AU399" s="148"/>
      <c r="AV399" s="156">
        <f t="shared" si="15"/>
        <v>0</v>
      </c>
      <c r="AW399" s="157"/>
      <c r="AX399" s="148"/>
      <c r="AY399" s="148"/>
      <c r="AZ399" s="148"/>
      <c r="BA399" s="148"/>
      <c r="BB399" s="148"/>
      <c r="BC399" s="148"/>
      <c r="BD399" s="148"/>
      <c r="BE399" s="148"/>
      <c r="BF399" s="148"/>
      <c r="BG399" s="148"/>
      <c r="BH399" s="148"/>
      <c r="BI399" s="148"/>
      <c r="BJ399" s="148"/>
      <c r="BK399" s="148"/>
      <c r="BL399" s="148"/>
      <c r="BM399" s="148"/>
      <c r="BN399" s="148"/>
      <c r="BO399" s="148"/>
      <c r="BP399" s="148"/>
      <c r="BQ399" s="148"/>
      <c r="BR399" s="148"/>
      <c r="BS399" s="148"/>
      <c r="BT399" s="148"/>
      <c r="BU399" s="148"/>
      <c r="BV399" s="148"/>
      <c r="BW399" s="148"/>
      <c r="BX399" s="158"/>
      <c r="BY399" s="159"/>
      <c r="BZ399" s="160" t="str">
        <f>IFERROR(__xludf.DUMMYFUNCTION("TEXTJOIN("", "", TRUE,
  IF(AND(AL399&gt;=9, AN399&gt;=8, AP399&gt;=7, AT399&gt;=8), ""Gold Standard"", """"),
  IF(OR(
      AV399&gt;=7.5,
      AND(AL399&gt;=7, AN399&gt;=7, AP399&gt;=6, AT399&gt;=8)
    ), ""BIFL Approved"", """"),
  IF(AN399&gt;=8.5, ""Repair Friendly"", """"),
 "&amp;" IF(OR(AP399=10, REGEXMATCH(AU399, ""Lifetime Guarantee"")), ""Lifetime Warranty"", """"),
  IF(AT399&gt;=8.5, ""Crowd Favorite"", """"),
  IF(AR399&gt;=8, ""Eco Hero"", """"),
  IF(AND(AV399&gt;=10, AL399&gt;=8, AT399&gt;=8), ""Legacy Product"", """")
)"),"")</f>
        <v/>
      </c>
      <c r="CA399" s="148"/>
      <c r="CB399" s="148"/>
      <c r="CC399" s="161"/>
      <c r="CD399" s="148"/>
      <c r="CE399" s="148"/>
      <c r="CF399" s="148"/>
      <c r="CG399" s="153"/>
      <c r="CH399" s="148"/>
      <c r="CI399" s="148"/>
      <c r="CJ399" s="148"/>
      <c r="CK399" s="148"/>
    </row>
    <row r="400" ht="27.0" customHeight="1">
      <c r="A400" s="122" t="s">
        <v>19238</v>
      </c>
      <c r="B400" s="123" t="s">
        <v>19230</v>
      </c>
      <c r="C400" s="124" t="s">
        <v>19239</v>
      </c>
      <c r="D400" s="195"/>
      <c r="E400" s="126"/>
      <c r="F400" s="127" t="s">
        <v>19054</v>
      </c>
      <c r="G400" s="127" t="s">
        <v>10474</v>
      </c>
      <c r="H400" s="127" t="s">
        <v>92</v>
      </c>
      <c r="I400" s="128"/>
      <c r="J400" s="129"/>
      <c r="K400" s="130"/>
      <c r="L400" s="128"/>
      <c r="M400" s="128"/>
      <c r="N400" s="128"/>
      <c r="O400" s="110"/>
      <c r="P400" s="128"/>
      <c r="Q400" s="128"/>
      <c r="R400" s="128"/>
      <c r="S400" s="128"/>
      <c r="T400" s="131"/>
      <c r="U400" s="128"/>
      <c r="V400" s="128"/>
      <c r="W400" s="128"/>
      <c r="X400" s="128"/>
      <c r="Y400" s="128"/>
      <c r="Z400" s="128"/>
      <c r="AA400" s="128"/>
      <c r="AB400" s="128"/>
      <c r="AC400" s="128"/>
      <c r="AD400" s="128"/>
      <c r="AE400" s="128"/>
      <c r="AF400" s="128"/>
      <c r="AG400" s="128"/>
      <c r="AH400" s="128"/>
      <c r="AI400" s="128"/>
      <c r="AJ400" s="128"/>
      <c r="AK400" s="133"/>
      <c r="AL400" s="134"/>
      <c r="AM400" s="128"/>
      <c r="AN400" s="134"/>
      <c r="AO400" s="128"/>
      <c r="AP400" s="135"/>
      <c r="AQ400" s="128"/>
      <c r="AR400" s="135"/>
      <c r="AS400" s="128"/>
      <c r="AT400" s="135"/>
      <c r="AU400" s="128"/>
      <c r="AV400" s="136">
        <f t="shared" si="15"/>
        <v>0</v>
      </c>
      <c r="AW400" s="137"/>
      <c r="AX400" s="128"/>
      <c r="AY400" s="128"/>
      <c r="AZ400" s="128"/>
      <c r="BA400" s="128"/>
      <c r="BB400" s="128"/>
      <c r="BC400" s="128"/>
      <c r="BD400" s="128"/>
      <c r="BE400" s="128"/>
      <c r="BF400" s="128"/>
      <c r="BG400" s="128"/>
      <c r="BH400" s="128"/>
      <c r="BI400" s="128"/>
      <c r="BJ400" s="128"/>
      <c r="BK400" s="128"/>
      <c r="BL400" s="128"/>
      <c r="BM400" s="128"/>
      <c r="BN400" s="128"/>
      <c r="BO400" s="128"/>
      <c r="BP400" s="128"/>
      <c r="BQ400" s="128"/>
      <c r="BR400" s="128"/>
      <c r="BS400" s="128"/>
      <c r="BT400" s="128"/>
      <c r="BU400" s="128"/>
      <c r="BV400" s="128"/>
      <c r="BW400" s="128"/>
      <c r="BX400" s="138"/>
      <c r="BY400" s="139"/>
      <c r="BZ400" s="140" t="str">
        <f>IFERROR(__xludf.DUMMYFUNCTION("TEXTJOIN("", "", TRUE,
  IF(AND(AL400&gt;=9, AN400&gt;=8, AP400&gt;=7, AT400&gt;=8), ""Gold Standard"", """"),
  IF(OR(
      AV400&gt;=7.5,
      AND(AL400&gt;=7, AN400&gt;=7, AP400&gt;=6, AT400&gt;=8)
    ), ""BIFL Approved"", """"),
  IF(AN400&gt;=8.5, ""Repair Friendly"", """"),
 "&amp;" IF(OR(AP400=10, REGEXMATCH(AU400, ""Lifetime Guarantee"")), ""Lifetime Warranty"", """"),
  IF(AT400&gt;=8.5, ""Crowd Favorite"", """"),
  IF(AR400&gt;=8, ""Eco Hero"", """"),
  IF(AND(AV400&gt;=10, AL400&gt;=8, AT400&gt;=8), ""Legacy Product"", """")
)"),"")</f>
        <v/>
      </c>
      <c r="CA400" s="128"/>
      <c r="CB400" s="128"/>
      <c r="CC400" s="141"/>
      <c r="CD400" s="128"/>
      <c r="CE400" s="128"/>
      <c r="CF400" s="128"/>
      <c r="CG400" s="133"/>
      <c r="CH400" s="128"/>
      <c r="CI400" s="128"/>
      <c r="CJ400" s="128"/>
      <c r="CK400" s="128"/>
    </row>
    <row r="401" ht="27.0" customHeight="1">
      <c r="A401" s="142" t="s">
        <v>2295</v>
      </c>
      <c r="B401" s="143" t="s">
        <v>19230</v>
      </c>
      <c r="C401" s="144" t="s">
        <v>19231</v>
      </c>
      <c r="D401" s="194"/>
      <c r="E401" s="146"/>
      <c r="F401" s="147" t="s">
        <v>19054</v>
      </c>
      <c r="G401" s="147" t="s">
        <v>10474</v>
      </c>
      <c r="H401" s="147" t="s">
        <v>92</v>
      </c>
      <c r="I401" s="148"/>
      <c r="J401" s="149"/>
      <c r="K401" s="150"/>
      <c r="L401" s="148"/>
      <c r="M401" s="148"/>
      <c r="N401" s="148"/>
      <c r="O401" s="110"/>
      <c r="P401" s="148"/>
      <c r="Q401" s="148"/>
      <c r="R401" s="148"/>
      <c r="S401" s="148"/>
      <c r="T401" s="151"/>
      <c r="U401" s="148"/>
      <c r="V401" s="148"/>
      <c r="W401" s="148"/>
      <c r="X401" s="148"/>
      <c r="Y401" s="148"/>
      <c r="Z401" s="148"/>
      <c r="AA401" s="148"/>
      <c r="AB401" s="148"/>
      <c r="AC401" s="148"/>
      <c r="AD401" s="148"/>
      <c r="AE401" s="148"/>
      <c r="AF401" s="148"/>
      <c r="AG401" s="148"/>
      <c r="AH401" s="148"/>
      <c r="AI401" s="148"/>
      <c r="AJ401" s="148"/>
      <c r="AK401" s="153"/>
      <c r="AL401" s="154"/>
      <c r="AM401" s="148"/>
      <c r="AN401" s="154"/>
      <c r="AO401" s="148"/>
      <c r="AP401" s="155"/>
      <c r="AQ401" s="148"/>
      <c r="AR401" s="155"/>
      <c r="AS401" s="148"/>
      <c r="AT401" s="155"/>
      <c r="AU401" s="148"/>
      <c r="AV401" s="156">
        <f t="shared" si="15"/>
        <v>0</v>
      </c>
      <c r="AW401" s="157"/>
      <c r="AX401" s="148"/>
      <c r="AY401" s="148"/>
      <c r="AZ401" s="148"/>
      <c r="BA401" s="148"/>
      <c r="BB401" s="148"/>
      <c r="BC401" s="148"/>
      <c r="BD401" s="148"/>
      <c r="BE401" s="148"/>
      <c r="BF401" s="148"/>
      <c r="BG401" s="148"/>
      <c r="BH401" s="148"/>
      <c r="BI401" s="148"/>
      <c r="BJ401" s="148"/>
      <c r="BK401" s="148"/>
      <c r="BL401" s="148"/>
      <c r="BM401" s="148"/>
      <c r="BN401" s="148"/>
      <c r="BO401" s="148"/>
      <c r="BP401" s="148"/>
      <c r="BQ401" s="148"/>
      <c r="BR401" s="148"/>
      <c r="BS401" s="148"/>
      <c r="BT401" s="148"/>
      <c r="BU401" s="148"/>
      <c r="BV401" s="148"/>
      <c r="BW401" s="148"/>
      <c r="BX401" s="158"/>
      <c r="BY401" s="159"/>
      <c r="BZ401" s="160" t="str">
        <f>IFERROR(__xludf.DUMMYFUNCTION("TEXTJOIN("", "", TRUE,
  IF(AND(AL401&gt;=9, AN401&gt;=8, AP401&gt;=7, AT401&gt;=8), ""Gold Standard"", """"),
  IF(OR(
      AV401&gt;=7.5,
      AND(AL401&gt;=7, AN401&gt;=7, AP401&gt;=6, AT401&gt;=8)
    ), ""BIFL Approved"", """"),
  IF(AN401&gt;=8.5, ""Repair Friendly"", """"),
 "&amp;" IF(OR(AP401=10, REGEXMATCH(AU401, ""Lifetime Guarantee"")), ""Lifetime Warranty"", """"),
  IF(AT401&gt;=8.5, ""Crowd Favorite"", """"),
  IF(AR401&gt;=8, ""Eco Hero"", """"),
  IF(AND(AV401&gt;=10, AL401&gt;=8, AT401&gt;=8), ""Legacy Product"", """")
)"),"")</f>
        <v/>
      </c>
      <c r="CA401" s="148"/>
      <c r="CB401" s="148"/>
      <c r="CC401" s="161"/>
      <c r="CD401" s="148"/>
      <c r="CE401" s="148"/>
      <c r="CF401" s="148"/>
      <c r="CG401" s="153"/>
      <c r="CH401" s="148"/>
      <c r="CI401" s="148"/>
      <c r="CJ401" s="148"/>
      <c r="CK401" s="148"/>
    </row>
    <row r="402" ht="27.0" customHeight="1">
      <c r="A402" s="122" t="s">
        <v>19051</v>
      </c>
      <c r="B402" s="123" t="s">
        <v>19240</v>
      </c>
      <c r="C402" s="124" t="s">
        <v>19241</v>
      </c>
      <c r="D402" s="125" t="s">
        <v>11661</v>
      </c>
      <c r="E402" s="126"/>
      <c r="F402" s="127" t="s">
        <v>19054</v>
      </c>
      <c r="G402" s="127" t="s">
        <v>10474</v>
      </c>
      <c r="H402" s="127" t="s">
        <v>92</v>
      </c>
      <c r="I402" s="128"/>
      <c r="J402" s="129"/>
      <c r="K402" s="130"/>
      <c r="L402" s="128"/>
      <c r="M402" s="128"/>
      <c r="N402" s="128"/>
      <c r="O402" s="128"/>
      <c r="P402" s="128"/>
      <c r="Q402" s="128"/>
      <c r="R402" s="128"/>
      <c r="S402" s="128"/>
      <c r="T402" s="131"/>
      <c r="U402" s="128"/>
      <c r="V402" s="128"/>
      <c r="W402" s="132">
        <v>0.0</v>
      </c>
      <c r="X402" s="128"/>
      <c r="Y402" s="128"/>
      <c r="Z402" s="132" t="b">
        <v>0</v>
      </c>
      <c r="AA402" s="128"/>
      <c r="AB402" s="128"/>
      <c r="AC402" s="128"/>
      <c r="AD402" s="128"/>
      <c r="AE402" s="128"/>
      <c r="AF402" s="128"/>
      <c r="AG402" s="128"/>
      <c r="AH402" s="128"/>
      <c r="AI402" s="128"/>
      <c r="AJ402" s="128"/>
      <c r="AK402" s="133"/>
      <c r="AL402" s="134"/>
      <c r="AM402" s="128"/>
      <c r="AN402" s="134"/>
      <c r="AO402" s="128"/>
      <c r="AP402" s="135"/>
      <c r="AQ402" s="128"/>
      <c r="AR402" s="135"/>
      <c r="AS402" s="128"/>
      <c r="AT402" s="135"/>
      <c r="AU402" s="128"/>
      <c r="AV402" s="136">
        <f t="shared" si="15"/>
        <v>0</v>
      </c>
      <c r="AW402" s="137"/>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38"/>
      <c r="BY402" s="139"/>
      <c r="BZ402" s="140" t="str">
        <f>IFERROR(__xludf.DUMMYFUNCTION("TEXTJOIN("", "", TRUE,
  IF(AND(AL402&gt;=9, AN402&gt;=8, AP402&gt;=7, AT402&gt;=8), ""Gold Standard"", """"),
  IF(OR(
      AV402&gt;=7.5,
      AND(AL402&gt;=7, AN402&gt;=7, AP402&gt;=6, AT402&gt;=8)
    ), ""BIFL Approved"", """"),
  IF(AN402&gt;=8.5, ""Repair Friendly"", """"),
 "&amp;" IF(OR(AP402=10, REGEXMATCH(AU402, ""Lifetime Guarantee"")), ""Lifetime Warranty"", """"),
  IF(AT402&gt;=8.5, ""Crowd Favorite"", """"),
  IF(AR402&gt;=8, ""Eco Hero"", """"),
  IF(AND(AV402&gt;=10, AL402&gt;=8, AT402&gt;=8), ""Legacy Product"", """")
)"),"")</f>
        <v/>
      </c>
      <c r="CA402" s="128"/>
      <c r="CB402" s="128"/>
      <c r="CC402" s="141"/>
      <c r="CD402" s="128"/>
      <c r="CE402" s="132">
        <v>0.0</v>
      </c>
      <c r="CF402" s="128"/>
      <c r="CG402" s="133"/>
      <c r="CH402" s="128"/>
      <c r="CI402" s="128"/>
      <c r="CJ402" s="128"/>
      <c r="CK402" s="128"/>
    </row>
    <row r="403" ht="27.0" customHeight="1">
      <c r="A403" s="142" t="s">
        <v>12004</v>
      </c>
      <c r="B403" s="143" t="s">
        <v>19242</v>
      </c>
      <c r="C403" s="144" t="s">
        <v>19243</v>
      </c>
      <c r="D403" s="145" t="s">
        <v>19244</v>
      </c>
      <c r="E403" s="146"/>
      <c r="F403" s="147" t="s">
        <v>19054</v>
      </c>
      <c r="G403" s="147" t="s">
        <v>10474</v>
      </c>
      <c r="H403" s="147" t="s">
        <v>92</v>
      </c>
      <c r="I403" s="148"/>
      <c r="J403" s="149"/>
      <c r="K403" s="150"/>
      <c r="L403" s="148"/>
      <c r="M403" s="148"/>
      <c r="N403" s="148"/>
      <c r="O403" s="148"/>
      <c r="P403" s="148"/>
      <c r="Q403" s="148"/>
      <c r="R403" s="148"/>
      <c r="S403" s="148"/>
      <c r="T403" s="151"/>
      <c r="U403" s="148"/>
      <c r="V403" s="148"/>
      <c r="W403" s="152">
        <v>0.0</v>
      </c>
      <c r="X403" s="148"/>
      <c r="Y403" s="148"/>
      <c r="Z403" s="152" t="b">
        <v>0</v>
      </c>
      <c r="AA403" s="148"/>
      <c r="AB403" s="148"/>
      <c r="AC403" s="148"/>
      <c r="AD403" s="148"/>
      <c r="AE403" s="148"/>
      <c r="AF403" s="148"/>
      <c r="AG403" s="148"/>
      <c r="AH403" s="148"/>
      <c r="AI403" s="148"/>
      <c r="AJ403" s="148"/>
      <c r="AK403" s="153"/>
      <c r="AL403" s="154"/>
      <c r="AM403" s="148"/>
      <c r="AN403" s="154"/>
      <c r="AO403" s="148"/>
      <c r="AP403" s="155"/>
      <c r="AQ403" s="148"/>
      <c r="AR403" s="155"/>
      <c r="AS403" s="148"/>
      <c r="AT403" s="155"/>
      <c r="AU403" s="148"/>
      <c r="AV403" s="156">
        <f t="shared" si="15"/>
        <v>0</v>
      </c>
      <c r="AW403" s="157"/>
      <c r="AX403" s="148"/>
      <c r="AY403" s="148"/>
      <c r="AZ403" s="148"/>
      <c r="BA403" s="148"/>
      <c r="BB403" s="148"/>
      <c r="BC403" s="148"/>
      <c r="BD403" s="148"/>
      <c r="BE403" s="148"/>
      <c r="BF403" s="148"/>
      <c r="BG403" s="148"/>
      <c r="BH403" s="148"/>
      <c r="BI403" s="148"/>
      <c r="BJ403" s="148"/>
      <c r="BK403" s="148"/>
      <c r="BL403" s="148"/>
      <c r="BM403" s="148"/>
      <c r="BN403" s="148"/>
      <c r="BO403" s="148"/>
      <c r="BP403" s="148"/>
      <c r="BQ403" s="148"/>
      <c r="BR403" s="148"/>
      <c r="BS403" s="148"/>
      <c r="BT403" s="148"/>
      <c r="BU403" s="148"/>
      <c r="BV403" s="148"/>
      <c r="BW403" s="148"/>
      <c r="BX403" s="158"/>
      <c r="BY403" s="159"/>
      <c r="BZ403" s="160" t="str">
        <f>IFERROR(__xludf.DUMMYFUNCTION("TEXTJOIN("", "", TRUE,
  IF(AND(AL403&gt;=9, AN403&gt;=8, AP403&gt;=7, AT403&gt;=8), ""Gold Standard"", """"),
  IF(OR(
      AV403&gt;=7.5,
      AND(AL403&gt;=7, AN403&gt;=7, AP403&gt;=6, AT403&gt;=8)
    ), ""BIFL Approved"", """"),
  IF(AN403&gt;=8.5, ""Repair Friendly"", """"),
 "&amp;" IF(OR(AP403=10, REGEXMATCH(AU403, ""Lifetime Guarantee"")), ""Lifetime Warranty"", """"),
  IF(AT403&gt;=8.5, ""Crowd Favorite"", """"),
  IF(AR403&gt;=8, ""Eco Hero"", """"),
  IF(AND(AV403&gt;=10, AL403&gt;=8, AT403&gt;=8), ""Legacy Product"", """")
)"),"")</f>
        <v/>
      </c>
      <c r="CA403" s="148"/>
      <c r="CB403" s="148"/>
      <c r="CC403" s="161"/>
      <c r="CD403" s="148"/>
      <c r="CE403" s="152">
        <v>0.0</v>
      </c>
      <c r="CF403" s="148"/>
      <c r="CG403" s="153"/>
      <c r="CH403" s="148"/>
      <c r="CI403" s="148"/>
      <c r="CJ403" s="148"/>
      <c r="CK403" s="148"/>
    </row>
    <row r="404" ht="27.0" customHeight="1">
      <c r="A404" s="217" t="s">
        <v>2945</v>
      </c>
      <c r="B404" s="218" t="s">
        <v>19245</v>
      </c>
      <c r="C404" s="130"/>
      <c r="D404" s="130"/>
      <c r="E404" s="219"/>
      <c r="F404" s="127" t="s">
        <v>19054</v>
      </c>
      <c r="G404" s="127" t="s">
        <v>91</v>
      </c>
      <c r="H404" s="127" t="s">
        <v>92</v>
      </c>
      <c r="I404" s="127"/>
      <c r="J404" s="129"/>
      <c r="K404" s="164" t="s">
        <v>19246</v>
      </c>
      <c r="L404" s="165" t="s">
        <v>19247</v>
      </c>
      <c r="M404" s="165" t="s">
        <v>19248</v>
      </c>
      <c r="N404" s="165" t="s">
        <v>19249</v>
      </c>
      <c r="O404" s="165" t="s">
        <v>19250</v>
      </c>
      <c r="P404" s="165" t="s">
        <v>19251</v>
      </c>
      <c r="Q404" s="140"/>
      <c r="R404" s="140"/>
      <c r="S404" s="140"/>
      <c r="T404" s="220"/>
      <c r="U404" s="128"/>
      <c r="V404" s="140"/>
      <c r="W404" s="132">
        <v>0.0</v>
      </c>
      <c r="X404" s="128"/>
      <c r="Y404" s="140"/>
      <c r="Z404" s="132" t="b">
        <v>0</v>
      </c>
      <c r="AA404" s="140"/>
      <c r="AB404" s="140"/>
      <c r="AC404" s="128"/>
      <c r="AD404" s="140"/>
      <c r="AE404" s="128"/>
      <c r="AF404" s="128"/>
      <c r="AG404" s="140"/>
      <c r="AH404" s="140"/>
      <c r="AI404" s="140"/>
      <c r="AJ404" s="140"/>
      <c r="AK404" s="168"/>
      <c r="AL404" s="221">
        <v>9.0</v>
      </c>
      <c r="AM404" s="140" t="s">
        <v>19252</v>
      </c>
      <c r="AN404" s="222">
        <v>2.5</v>
      </c>
      <c r="AO404" s="140" t="s">
        <v>19253</v>
      </c>
      <c r="AP404" s="223">
        <v>8.5</v>
      </c>
      <c r="AQ404" s="127" t="s">
        <v>19254</v>
      </c>
      <c r="AR404" s="223">
        <v>6.5</v>
      </c>
      <c r="AS404" s="140" t="s">
        <v>19255</v>
      </c>
      <c r="AT404" s="223">
        <v>8.5</v>
      </c>
      <c r="AU404" s="140" t="s">
        <v>19256</v>
      </c>
      <c r="AV404" s="136">
        <f t="shared" si="15"/>
        <v>7.5</v>
      </c>
      <c r="AW404" s="224" t="s">
        <v>19257</v>
      </c>
      <c r="AX404" s="140" t="s">
        <v>19258</v>
      </c>
      <c r="AY404" s="127" t="s">
        <v>19259</v>
      </c>
      <c r="AZ404" s="127" t="s">
        <v>19260</v>
      </c>
      <c r="BA404" s="127" t="s">
        <v>19261</v>
      </c>
      <c r="BB404" s="127" t="s">
        <v>19262</v>
      </c>
      <c r="BC404" s="140" t="s">
        <v>19263</v>
      </c>
      <c r="BD404" s="140" t="s">
        <v>2979</v>
      </c>
      <c r="BE404" s="140"/>
      <c r="BF404" s="140"/>
      <c r="BG404" s="140"/>
      <c r="BH404" s="140"/>
      <c r="BI404" s="140"/>
      <c r="BJ404" s="140"/>
      <c r="BK404" s="140"/>
      <c r="BL404" s="140"/>
      <c r="BM404" s="140"/>
      <c r="BN404" s="140"/>
      <c r="BO404" s="140"/>
      <c r="BP404" s="140"/>
      <c r="BQ404" s="140"/>
      <c r="BR404" s="140"/>
      <c r="BS404" s="140"/>
      <c r="BT404" s="140"/>
      <c r="BU404" s="140"/>
      <c r="BV404" s="140"/>
      <c r="BW404" s="140"/>
      <c r="BX404" s="127" t="s">
        <v>144</v>
      </c>
      <c r="BY404" s="127"/>
      <c r="BZ404" s="140" t="str">
        <f>IFERROR(__xludf.DUMMYFUNCTION("TEXTJOIN("", "", TRUE,
  IF(AND(AL404&gt;=9, AN404&gt;=8, AP404&gt;=7, AT404&gt;=8), ""Gold Standard"", """"),
  IF(OR(
      AV404&gt;=7.5,
      AND(AL404&gt;=7, AN404&gt;=7, AP404&gt;=6, AT404&gt;=8)
    ), ""BIFL Approved"", """"),
  IF(AN404&gt;=8.5, ""Repair Friendly"", """"),
 "&amp;" IF(OR(AP404=10, REGEXMATCH(AU404, ""Lifetime Guarantee"")), ""Lifetime Warranty"", """"),
  IF(AT404&gt;=8.5, ""Crowd Favorite"", """"),
  IF(AR404&gt;=8, ""Eco Hero"", """"),
  IF(AND(AV404&gt;=10, AL404&gt;=8, AT404&gt;=8), ""Legacy Product"", """")
)"),"BIFL Approved, Crowd Favorite")</f>
        <v>BIFL Approved, Crowd Favorite</v>
      </c>
      <c r="CA404" s="140" t="s">
        <v>614</v>
      </c>
      <c r="CB404" s="140" t="s">
        <v>1988</v>
      </c>
      <c r="CC404" s="225" t="s">
        <v>19264</v>
      </c>
      <c r="CD404" s="140" t="s">
        <v>19265</v>
      </c>
      <c r="CE404" s="140">
        <f>W12</f>
        <v>52</v>
      </c>
      <c r="CF404" s="140" t="s">
        <v>19266</v>
      </c>
      <c r="CG404" s="168" t="s">
        <v>19267</v>
      </c>
      <c r="CH404" s="128"/>
      <c r="CI404" s="128"/>
      <c r="CJ404" s="128"/>
      <c r="CK404" s="128"/>
    </row>
    <row r="405" ht="27.0" customHeight="1">
      <c r="A405" s="142" t="s">
        <v>19268</v>
      </c>
      <c r="B405" s="143" t="s">
        <v>19269</v>
      </c>
      <c r="C405" s="144" t="s">
        <v>19270</v>
      </c>
      <c r="D405" s="194"/>
      <c r="E405" s="170" t="s">
        <v>19271</v>
      </c>
      <c r="F405" s="147" t="s">
        <v>19054</v>
      </c>
      <c r="G405" s="147" t="s">
        <v>10474</v>
      </c>
      <c r="H405" s="147" t="s">
        <v>92</v>
      </c>
      <c r="I405" s="148"/>
      <c r="J405" s="149"/>
      <c r="K405" s="171" t="s">
        <v>19272</v>
      </c>
      <c r="L405" s="148"/>
      <c r="M405" s="148"/>
      <c r="N405" s="148"/>
      <c r="O405" s="148"/>
      <c r="P405" s="148"/>
      <c r="Q405" s="172" t="s">
        <v>19273</v>
      </c>
      <c r="R405" s="172" t="s">
        <v>19274</v>
      </c>
      <c r="S405" s="160" t="s">
        <v>19275</v>
      </c>
      <c r="T405" s="173">
        <v>129.0</v>
      </c>
      <c r="U405" s="148"/>
      <c r="V405" s="160">
        <v>4.6</v>
      </c>
      <c r="W405" s="152">
        <v>577.0</v>
      </c>
      <c r="X405" s="160" t="s">
        <v>869</v>
      </c>
      <c r="Y405" s="160" t="s">
        <v>165</v>
      </c>
      <c r="Z405" s="152" t="b">
        <v>0</v>
      </c>
      <c r="AA405" s="160" t="s">
        <v>19276</v>
      </c>
      <c r="AB405" s="160" t="s">
        <v>19277</v>
      </c>
      <c r="AC405" s="148"/>
      <c r="AD405" s="148"/>
      <c r="AE405" s="160" t="s">
        <v>19278</v>
      </c>
      <c r="AF405" s="148"/>
      <c r="AG405" s="160" t="s">
        <v>19279</v>
      </c>
      <c r="AH405" s="160" t="s">
        <v>19280</v>
      </c>
      <c r="AI405" s="160" t="s">
        <v>19281</v>
      </c>
      <c r="AJ405" s="160" t="s">
        <v>19282</v>
      </c>
      <c r="AK405" s="226" t="s">
        <v>19283</v>
      </c>
      <c r="AL405" s="154"/>
      <c r="AM405" s="148"/>
      <c r="AN405" s="154"/>
      <c r="AO405" s="148"/>
      <c r="AP405" s="155"/>
      <c r="AQ405" s="148"/>
      <c r="AR405" s="155"/>
      <c r="AS405" s="148"/>
      <c r="AT405" s="155"/>
      <c r="AU405" s="148"/>
      <c r="AV405" s="156">
        <f t="shared" si="15"/>
        <v>0</v>
      </c>
      <c r="AW405" s="157"/>
      <c r="AX405" s="148"/>
      <c r="AY405" s="148"/>
      <c r="AZ405" s="148"/>
      <c r="BA405" s="148"/>
      <c r="BB405" s="148"/>
      <c r="BC405" s="148"/>
      <c r="BD405" s="148"/>
      <c r="BE405" s="148"/>
      <c r="BF405" s="148"/>
      <c r="BG405" s="148"/>
      <c r="BH405" s="148"/>
      <c r="BI405" s="148"/>
      <c r="BJ405" s="148"/>
      <c r="BK405" s="148"/>
      <c r="BL405" s="148"/>
      <c r="BM405" s="148"/>
      <c r="BN405" s="148"/>
      <c r="BO405" s="148"/>
      <c r="BP405" s="148"/>
      <c r="BQ405" s="148"/>
      <c r="BR405" s="148"/>
      <c r="BS405" s="148"/>
      <c r="BT405" s="148"/>
      <c r="BU405" s="148"/>
      <c r="BV405" s="148"/>
      <c r="BW405" s="148"/>
      <c r="BX405" s="158"/>
      <c r="BY405" s="159"/>
      <c r="BZ405" s="148"/>
      <c r="CA405" s="148"/>
      <c r="CB405" s="148"/>
      <c r="CC405" s="161"/>
      <c r="CD405" s="148"/>
      <c r="CE405" s="152">
        <v>577.0</v>
      </c>
      <c r="CF405" s="148"/>
      <c r="CG405" s="153"/>
      <c r="CH405" s="148"/>
      <c r="CI405" s="148"/>
      <c r="CJ405" s="148"/>
      <c r="CK405" s="148"/>
    </row>
    <row r="406" ht="27.0" customHeight="1">
      <c r="A406" s="227" t="s">
        <v>19284</v>
      </c>
      <c r="B406" s="163" t="s">
        <v>8972</v>
      </c>
      <c r="C406" s="164" t="s">
        <v>19285</v>
      </c>
      <c r="D406" s="164" t="s">
        <v>19286</v>
      </c>
      <c r="E406" s="163" t="s">
        <v>19287</v>
      </c>
      <c r="F406" s="127" t="s">
        <v>19054</v>
      </c>
      <c r="G406" s="127" t="s">
        <v>91</v>
      </c>
      <c r="H406" s="127" t="s">
        <v>92</v>
      </c>
      <c r="I406" s="128"/>
      <c r="J406" s="129"/>
      <c r="K406" s="164" t="s">
        <v>19288</v>
      </c>
      <c r="L406" s="165" t="s">
        <v>19289</v>
      </c>
      <c r="M406" s="165" t="s">
        <v>19290</v>
      </c>
      <c r="N406" s="165" t="s">
        <v>19291</v>
      </c>
      <c r="O406" s="165" t="s">
        <v>19292</v>
      </c>
      <c r="P406" s="165" t="s">
        <v>19293</v>
      </c>
      <c r="Q406" s="165" t="s">
        <v>19294</v>
      </c>
      <c r="R406" s="165" t="s">
        <v>19295</v>
      </c>
      <c r="S406" s="140" t="s">
        <v>19296</v>
      </c>
      <c r="T406" s="167">
        <v>21.99</v>
      </c>
      <c r="U406" s="128"/>
      <c r="V406" s="140">
        <v>4.4</v>
      </c>
      <c r="W406" s="132">
        <v>888.0</v>
      </c>
      <c r="X406" s="128"/>
      <c r="Y406" s="140" t="s">
        <v>165</v>
      </c>
      <c r="Z406" s="132" t="b">
        <v>0</v>
      </c>
      <c r="AA406" s="140" t="s">
        <v>19297</v>
      </c>
      <c r="AB406" s="140" t="s">
        <v>19298</v>
      </c>
      <c r="AC406" s="140" t="s">
        <v>19299</v>
      </c>
      <c r="AD406" s="128"/>
      <c r="AE406" s="128"/>
      <c r="AF406" s="128"/>
      <c r="AG406" s="140" t="s">
        <v>19300</v>
      </c>
      <c r="AH406" s="140" t="s">
        <v>19301</v>
      </c>
      <c r="AI406" s="140" t="s">
        <v>19302</v>
      </c>
      <c r="AJ406" s="140" t="s">
        <v>19303</v>
      </c>
      <c r="AK406" s="168" t="s">
        <v>19304</v>
      </c>
      <c r="AL406" s="222">
        <v>8.5</v>
      </c>
      <c r="AM406" s="140" t="s">
        <v>19305</v>
      </c>
      <c r="AN406" s="222">
        <v>3.5</v>
      </c>
      <c r="AO406" s="140" t="s">
        <v>19306</v>
      </c>
      <c r="AP406" s="135"/>
      <c r="AQ406" s="140" t="s">
        <v>19307</v>
      </c>
      <c r="AR406" s="223">
        <v>5.0</v>
      </c>
      <c r="AS406" s="140" t="s">
        <v>19308</v>
      </c>
      <c r="AT406" s="223">
        <v>8.0</v>
      </c>
      <c r="AU406" s="140" t="s">
        <v>19309</v>
      </c>
      <c r="AV406" s="136">
        <f t="shared" si="15"/>
        <v>5.5</v>
      </c>
      <c r="AW406" s="224" t="s">
        <v>19310</v>
      </c>
      <c r="AX406" s="127" t="s">
        <v>19311</v>
      </c>
      <c r="AY406" s="140" t="s">
        <v>19312</v>
      </c>
      <c r="AZ406" s="140" t="s">
        <v>19313</v>
      </c>
      <c r="BA406" s="140" t="s">
        <v>19314</v>
      </c>
      <c r="BB406" s="140" t="s">
        <v>19315</v>
      </c>
      <c r="BC406" s="140" t="s">
        <v>19316</v>
      </c>
      <c r="BD406" s="140" t="s">
        <v>19317</v>
      </c>
      <c r="BE406" s="140"/>
      <c r="BF406" s="140"/>
      <c r="BG406" s="140"/>
      <c r="BH406" s="140"/>
      <c r="BI406" s="140"/>
      <c r="BJ406" s="140"/>
      <c r="BK406" s="140"/>
      <c r="BL406" s="140"/>
      <c r="BM406" s="140"/>
      <c r="BN406" s="140"/>
      <c r="BO406" s="140"/>
      <c r="BP406" s="140"/>
      <c r="BQ406" s="140"/>
      <c r="BR406" s="140"/>
      <c r="BS406" s="140"/>
      <c r="BT406" s="140"/>
      <c r="BU406" s="140"/>
      <c r="BV406" s="140"/>
      <c r="BW406" s="140"/>
      <c r="BX406" s="228" t="s">
        <v>144</v>
      </c>
      <c r="BY406" s="229"/>
      <c r="BZ406" s="140" t="str">
        <f>IFERROR(__xludf.DUMMYFUNCTION("TEXTJOIN("", "", TRUE,
  IF(AND(AL406&gt;=9, AN406&gt;=8, AP406&gt;=7, AT406&gt;=8), ""Gold Standard"", """"),
  IF(OR(
      AV406&gt;=7.5,
      AND(AL406&gt;=7, AN406&gt;=7, AP406&gt;=6, AT406&gt;=8)
    ), ""BIFL Approved"", """"),
  IF(AN406&gt;=8.5, ""Repair Friendly"", """"),
 "&amp;" IF(OR(AP406=10, REGEXMATCH(AU406, ""Lifetime Guarantee"")), ""Lifetime Warranty"", """"),
  IF(AT406&gt;=8.5, ""Crowd Favorite"", """"),
  IF(AR406&gt;=8, ""Eco Hero"", """"),
  IF(AND(AV406&gt;=10, AL406&gt;=8, AT406&gt;=8), ""Legacy Product"", """")
)"),"")</f>
        <v/>
      </c>
      <c r="CA406" s="140" t="s">
        <v>911</v>
      </c>
      <c r="CB406" s="140" t="s">
        <v>2169</v>
      </c>
      <c r="CC406" s="225" t="s">
        <v>19318</v>
      </c>
      <c r="CD406" s="140" t="s">
        <v>19319</v>
      </c>
      <c r="CE406" s="132">
        <v>888.0</v>
      </c>
      <c r="CF406" s="140" t="s">
        <v>19320</v>
      </c>
      <c r="CG406" s="168" t="s">
        <v>19321</v>
      </c>
      <c r="CH406" s="128"/>
      <c r="CI406" s="128"/>
      <c r="CJ406" s="128"/>
      <c r="CK406" s="128"/>
    </row>
    <row r="407" ht="27.0" customHeight="1">
      <c r="A407" s="230" t="s">
        <v>19322</v>
      </c>
      <c r="B407" s="231" t="s">
        <v>19323</v>
      </c>
      <c r="C407" s="171" t="s">
        <v>19324</v>
      </c>
      <c r="D407" s="171" t="s">
        <v>19325</v>
      </c>
      <c r="E407" s="170" t="s">
        <v>19326</v>
      </c>
      <c r="F407" s="147" t="s">
        <v>19054</v>
      </c>
      <c r="G407" s="147" t="s">
        <v>91</v>
      </c>
      <c r="H407" s="147" t="s">
        <v>92</v>
      </c>
      <c r="I407" s="148"/>
      <c r="J407" s="149"/>
      <c r="K407" s="171" t="s">
        <v>19327</v>
      </c>
      <c r="L407" s="172" t="s">
        <v>19328</v>
      </c>
      <c r="M407" s="172" t="s">
        <v>19329</v>
      </c>
      <c r="N407" s="172" t="s">
        <v>19330</v>
      </c>
      <c r="O407" s="172" t="s">
        <v>19331</v>
      </c>
      <c r="P407" s="172" t="s">
        <v>19332</v>
      </c>
      <c r="Q407" s="172" t="s">
        <v>19333</v>
      </c>
      <c r="R407" s="172" t="s">
        <v>19334</v>
      </c>
      <c r="S407" s="172" t="s">
        <v>19334</v>
      </c>
      <c r="T407" s="173">
        <v>315.0</v>
      </c>
      <c r="U407" s="148"/>
      <c r="V407" s="160">
        <v>4.6</v>
      </c>
      <c r="W407" s="152">
        <v>80.0</v>
      </c>
      <c r="X407" s="148"/>
      <c r="Y407" s="160" t="s">
        <v>7748</v>
      </c>
      <c r="Z407" s="152" t="b">
        <v>0</v>
      </c>
      <c r="AA407" s="160" t="s">
        <v>19335</v>
      </c>
      <c r="AB407" s="160" t="s">
        <v>19336</v>
      </c>
      <c r="AC407" s="160" t="s">
        <v>19337</v>
      </c>
      <c r="AD407" s="148"/>
      <c r="AE407" s="148"/>
      <c r="AF407" s="148"/>
      <c r="AG407" s="160" t="s">
        <v>19338</v>
      </c>
      <c r="AH407" s="160" t="s">
        <v>19339</v>
      </c>
      <c r="AI407" s="148"/>
      <c r="AJ407" s="148"/>
      <c r="AK407" s="153"/>
      <c r="AL407" s="232">
        <v>9.0</v>
      </c>
      <c r="AM407" s="160" t="s">
        <v>19340</v>
      </c>
      <c r="AN407" s="232">
        <v>8.5</v>
      </c>
      <c r="AO407" s="160" t="s">
        <v>19341</v>
      </c>
      <c r="AP407" s="233">
        <v>6.0</v>
      </c>
      <c r="AQ407" s="160" t="s">
        <v>19342</v>
      </c>
      <c r="AR407" s="233">
        <v>5.0</v>
      </c>
      <c r="AS407" s="160" t="s">
        <v>19343</v>
      </c>
      <c r="AT407" s="233">
        <v>7.5</v>
      </c>
      <c r="AU407" s="160" t="s">
        <v>19344</v>
      </c>
      <c r="AV407" s="156">
        <f t="shared" si="15"/>
        <v>8</v>
      </c>
      <c r="AW407" s="234" t="s">
        <v>19345</v>
      </c>
      <c r="AX407" s="147" t="s">
        <v>19346</v>
      </c>
      <c r="AY407" s="160" t="s">
        <v>19347</v>
      </c>
      <c r="AZ407" s="160" t="s">
        <v>19348</v>
      </c>
      <c r="BA407" s="160" t="s">
        <v>19349</v>
      </c>
      <c r="BB407" s="160" t="s">
        <v>19350</v>
      </c>
      <c r="BC407" s="160" t="s">
        <v>19351</v>
      </c>
      <c r="BD407" s="160" t="s">
        <v>19352</v>
      </c>
      <c r="BE407" s="160"/>
      <c r="BF407" s="160"/>
      <c r="BG407" s="160"/>
      <c r="BH407" s="160"/>
      <c r="BI407" s="160"/>
      <c r="BJ407" s="160"/>
      <c r="BK407" s="160"/>
      <c r="BL407" s="160"/>
      <c r="BM407" s="160"/>
      <c r="BN407" s="160"/>
      <c r="BO407" s="160"/>
      <c r="BP407" s="160"/>
      <c r="BQ407" s="160"/>
      <c r="BR407" s="160"/>
      <c r="BS407" s="160"/>
      <c r="BT407" s="160"/>
      <c r="BU407" s="160"/>
      <c r="BV407" s="160"/>
      <c r="BW407" s="160"/>
      <c r="BX407" s="235" t="s">
        <v>144</v>
      </c>
      <c r="BY407" s="236"/>
      <c r="BZ407" s="160" t="str">
        <f>IFERROR(__xludf.DUMMYFUNCTION("TEXTJOIN("", "", TRUE,
  IF(AND(AL407&gt;=9, AN407&gt;=8, AP407&gt;=7, AT407&gt;=8), ""Gold Standard"", """"),
  IF(OR(
      AV407&gt;=7.5,
      AND(AL407&gt;=7, AN407&gt;=7, AP407&gt;=6, AT407&gt;=8)
    ), ""BIFL Approved"", """"),
  IF(AN407&gt;=8.5, ""Repair Friendly"", """"),
 "&amp;" IF(OR(AP407=10, REGEXMATCH(AU407, ""Lifetime Guarantee"")), ""Lifetime Warranty"", """"),
  IF(AT407&gt;=8.5, ""Crowd Favorite"", """"),
  IF(AR407&gt;=8, ""Eco Hero"", """"),
  IF(AND(AV407&gt;=10, AL407&gt;=8, AT407&gt;=8), ""Legacy Product"", """")
)"),"BIFL Approved, Repair Friendly")</f>
        <v>BIFL Approved, Repair Friendly</v>
      </c>
      <c r="CA407" s="160" t="s">
        <v>1328</v>
      </c>
      <c r="CB407" s="160" t="s">
        <v>1329</v>
      </c>
      <c r="CC407" s="237" t="s">
        <v>19353</v>
      </c>
      <c r="CD407" s="160" t="s">
        <v>19354</v>
      </c>
      <c r="CE407" s="152">
        <v>80.0</v>
      </c>
      <c r="CF407" s="160" t="s">
        <v>19355</v>
      </c>
      <c r="CG407" s="226" t="s">
        <v>19356</v>
      </c>
      <c r="CH407" s="148"/>
      <c r="CI407" s="148"/>
      <c r="CJ407" s="148"/>
      <c r="CK407" s="148"/>
    </row>
    <row r="408" ht="25.5" customHeight="1">
      <c r="A408" s="238" t="s">
        <v>16105</v>
      </c>
      <c r="B408" s="163" t="s">
        <v>19357</v>
      </c>
      <c r="C408" s="164" t="s">
        <v>19358</v>
      </c>
      <c r="D408" s="164" t="s">
        <v>19359</v>
      </c>
      <c r="E408" s="163" t="s">
        <v>19360</v>
      </c>
      <c r="F408" s="127" t="s">
        <v>19054</v>
      </c>
      <c r="G408" s="127" t="s">
        <v>91</v>
      </c>
      <c r="H408" s="127" t="s">
        <v>92</v>
      </c>
      <c r="I408" s="128"/>
      <c r="J408" s="129"/>
      <c r="K408" s="164" t="s">
        <v>19361</v>
      </c>
      <c r="L408" s="165" t="s">
        <v>19362</v>
      </c>
      <c r="M408" s="165" t="s">
        <v>19363</v>
      </c>
      <c r="N408" s="165" t="s">
        <v>19364</v>
      </c>
      <c r="O408" s="165" t="s">
        <v>19365</v>
      </c>
      <c r="P408" s="165" t="s">
        <v>19366</v>
      </c>
      <c r="Q408" s="165" t="s">
        <v>19367</v>
      </c>
      <c r="R408" s="165" t="s">
        <v>19368</v>
      </c>
      <c r="S408" s="140" t="s">
        <v>19369</v>
      </c>
      <c r="T408" s="167">
        <v>649.0</v>
      </c>
      <c r="U408" s="128"/>
      <c r="V408" s="140">
        <v>4.8</v>
      </c>
      <c r="W408" s="132">
        <v>818.0</v>
      </c>
      <c r="X408" s="140" t="s">
        <v>691</v>
      </c>
      <c r="Y408" s="140" t="s">
        <v>165</v>
      </c>
      <c r="Z408" s="132" t="b">
        <v>0</v>
      </c>
      <c r="AA408" s="140" t="s">
        <v>19370</v>
      </c>
      <c r="AB408" s="140" t="s">
        <v>16119</v>
      </c>
      <c r="AC408" s="140" t="s">
        <v>16119</v>
      </c>
      <c r="AD408" s="128"/>
      <c r="AE408" s="140" t="s">
        <v>19371</v>
      </c>
      <c r="AF408" s="128"/>
      <c r="AG408" s="140" t="s">
        <v>16119</v>
      </c>
      <c r="AH408" s="128"/>
      <c r="AI408" s="128"/>
      <c r="AJ408" s="128"/>
      <c r="AK408" s="133"/>
      <c r="AL408" s="222">
        <v>8.5</v>
      </c>
      <c r="AM408" s="140" t="s">
        <v>19372</v>
      </c>
      <c r="AN408" s="222">
        <v>7.5</v>
      </c>
      <c r="AO408" s="140" t="s">
        <v>19373</v>
      </c>
      <c r="AP408" s="223">
        <v>7.0</v>
      </c>
      <c r="AQ408" s="140" t="s">
        <v>19374</v>
      </c>
      <c r="AR408" s="223">
        <v>5.0</v>
      </c>
      <c r="AS408" s="140" t="s">
        <v>19375</v>
      </c>
      <c r="AT408" s="223">
        <v>8.5</v>
      </c>
      <c r="AU408" s="140" t="s">
        <v>19376</v>
      </c>
      <c r="AV408" s="136">
        <f t="shared" si="15"/>
        <v>8</v>
      </c>
      <c r="AW408" s="224" t="s">
        <v>19377</v>
      </c>
      <c r="AX408" s="127" t="s">
        <v>19378</v>
      </c>
      <c r="AY408" s="140" t="s">
        <v>19379</v>
      </c>
      <c r="AZ408" s="140" t="s">
        <v>19380</v>
      </c>
      <c r="BA408" s="140" t="s">
        <v>19381</v>
      </c>
      <c r="BB408" s="140" t="s">
        <v>19382</v>
      </c>
      <c r="BC408" s="140" t="s">
        <v>19383</v>
      </c>
      <c r="BD408" s="140" t="s">
        <v>19384</v>
      </c>
      <c r="BE408" s="140"/>
      <c r="BF408" s="140"/>
      <c r="BG408" s="140"/>
      <c r="BH408" s="140"/>
      <c r="BI408" s="140"/>
      <c r="BJ408" s="140"/>
      <c r="BK408" s="140"/>
      <c r="BL408" s="140"/>
      <c r="BM408" s="140"/>
      <c r="BN408" s="140"/>
      <c r="BO408" s="140"/>
      <c r="BP408" s="140"/>
      <c r="BQ408" s="140"/>
      <c r="BR408" s="140"/>
      <c r="BS408" s="140"/>
      <c r="BT408" s="140"/>
      <c r="BU408" s="140"/>
      <c r="BV408" s="140"/>
      <c r="BW408" s="140"/>
      <c r="BX408" s="228" t="s">
        <v>144</v>
      </c>
      <c r="BY408" s="229"/>
      <c r="BZ408" s="140" t="str">
        <f>IFERROR(__xludf.DUMMYFUNCTION("TEXTJOIN("", "", TRUE,
  IF(AND(AL408&gt;=9, AN408&gt;=8, AP408&gt;=7, AT408&gt;=8), ""Gold Standard"", """"),
  IF(OR(
      AV408&gt;=7.5,
      AND(AL408&gt;=7, AN408&gt;=7, AP408&gt;=6, AT408&gt;=8)
    ), ""BIFL Approved"", """"),
  IF(AN408&gt;=8.5, ""Repair Friendly"", """"),
 "&amp;" IF(OR(AP408=10, REGEXMATCH(AU408, ""Lifetime Guarantee"")), ""Lifetime Warranty"", """"),
  IF(AT408&gt;=8.5, ""Crowd Favorite"", """"),
  IF(AR408&gt;=8, ""Eco Hero"", """"),
  IF(AND(AV408&gt;=10, AL408&gt;=8, AT408&gt;=8), ""Legacy Product"", """")
)"),"BIFL Approved, Crowd Favorite")</f>
        <v>BIFL Approved, Crowd Favorite</v>
      </c>
      <c r="CA408" s="140" t="s">
        <v>911</v>
      </c>
      <c r="CB408" s="140" t="s">
        <v>19385</v>
      </c>
      <c r="CC408" s="225" t="s">
        <v>19386</v>
      </c>
      <c r="CD408" s="140" t="s">
        <v>19387</v>
      </c>
      <c r="CE408" s="132">
        <v>818.0</v>
      </c>
      <c r="CF408" s="140" t="s">
        <v>19388</v>
      </c>
      <c r="CG408" s="168" t="s">
        <v>19389</v>
      </c>
      <c r="CH408" s="128"/>
      <c r="CI408" s="128"/>
      <c r="CJ408" s="128"/>
      <c r="CK408" s="128"/>
    </row>
    <row r="409" ht="27.0" customHeight="1">
      <c r="A409" s="239" t="s">
        <v>19079</v>
      </c>
      <c r="B409" s="170" t="s">
        <v>19390</v>
      </c>
      <c r="C409" s="171" t="s">
        <v>19391</v>
      </c>
      <c r="D409" s="171" t="s">
        <v>19392</v>
      </c>
      <c r="E409" s="170" t="s">
        <v>19393</v>
      </c>
      <c r="F409" s="147" t="s">
        <v>19054</v>
      </c>
      <c r="G409" s="147" t="s">
        <v>91</v>
      </c>
      <c r="H409" s="147" t="s">
        <v>92</v>
      </c>
      <c r="I409" s="148"/>
      <c r="J409" s="149"/>
      <c r="K409" s="171" t="s">
        <v>19394</v>
      </c>
      <c r="L409" s="172" t="s">
        <v>19395</v>
      </c>
      <c r="M409" s="172" t="s">
        <v>19396</v>
      </c>
      <c r="N409" s="172" t="s">
        <v>19397</v>
      </c>
      <c r="O409" s="172" t="s">
        <v>19398</v>
      </c>
      <c r="P409" s="172" t="s">
        <v>19399</v>
      </c>
      <c r="Q409" s="172" t="s">
        <v>19400</v>
      </c>
      <c r="R409" s="172" t="s">
        <v>19401</v>
      </c>
      <c r="S409" s="160" t="s">
        <v>19402</v>
      </c>
      <c r="T409" s="173">
        <v>15.35</v>
      </c>
      <c r="U409" s="148"/>
      <c r="V409" s="160">
        <v>4.8</v>
      </c>
      <c r="W409" s="152">
        <v>1534.0</v>
      </c>
      <c r="X409" s="160" t="s">
        <v>1526</v>
      </c>
      <c r="Y409" s="160" t="s">
        <v>165</v>
      </c>
      <c r="Z409" s="152" t="b">
        <v>0</v>
      </c>
      <c r="AA409" s="160" t="s">
        <v>19403</v>
      </c>
      <c r="AB409" s="160" t="s">
        <v>19404</v>
      </c>
      <c r="AC409" s="148"/>
      <c r="AD409" s="148"/>
      <c r="AE409" s="160" t="s">
        <v>19405</v>
      </c>
      <c r="AF409" s="148"/>
      <c r="AG409" s="160" t="s">
        <v>19406</v>
      </c>
      <c r="AH409" s="160" t="s">
        <v>19407</v>
      </c>
      <c r="AI409" s="160" t="s">
        <v>19408</v>
      </c>
      <c r="AJ409" s="160" t="s">
        <v>19409</v>
      </c>
      <c r="AK409" s="226" t="s">
        <v>19410</v>
      </c>
      <c r="AL409" s="232">
        <v>8.0</v>
      </c>
      <c r="AM409" s="160" t="s">
        <v>19411</v>
      </c>
      <c r="AN409" s="232">
        <v>1.0</v>
      </c>
      <c r="AO409" s="160" t="s">
        <v>19412</v>
      </c>
      <c r="AP409" s="233">
        <v>8.5</v>
      </c>
      <c r="AQ409" s="160" t="s">
        <v>19413</v>
      </c>
      <c r="AR409" s="233">
        <v>5.0</v>
      </c>
      <c r="AS409" s="160" t="s">
        <v>19414</v>
      </c>
      <c r="AT409" s="233">
        <v>8.5</v>
      </c>
      <c r="AU409" s="160" t="s">
        <v>19415</v>
      </c>
      <c r="AV409" s="156">
        <f t="shared" si="15"/>
        <v>7</v>
      </c>
      <c r="AW409" s="234" t="s">
        <v>19416</v>
      </c>
      <c r="AX409" s="147" t="s">
        <v>19417</v>
      </c>
      <c r="AY409" s="160" t="s">
        <v>19418</v>
      </c>
      <c r="AZ409" s="160" t="s">
        <v>19419</v>
      </c>
      <c r="BA409" s="160" t="s">
        <v>19420</v>
      </c>
      <c r="BB409" s="160" t="s">
        <v>19421</v>
      </c>
      <c r="BC409" s="160" t="s">
        <v>19422</v>
      </c>
      <c r="BD409" s="160" t="s">
        <v>19423</v>
      </c>
      <c r="BE409" s="160"/>
      <c r="BF409" s="160"/>
      <c r="BG409" s="160"/>
      <c r="BH409" s="160"/>
      <c r="BI409" s="160"/>
      <c r="BJ409" s="160"/>
      <c r="BK409" s="160"/>
      <c r="BL409" s="160"/>
      <c r="BM409" s="160"/>
      <c r="BN409" s="160"/>
      <c r="BO409" s="160"/>
      <c r="BP409" s="160"/>
      <c r="BQ409" s="160"/>
      <c r="BR409" s="160"/>
      <c r="BS409" s="160"/>
      <c r="BT409" s="160"/>
      <c r="BU409" s="160"/>
      <c r="BV409" s="160"/>
      <c r="BW409" s="160"/>
      <c r="BX409" s="235" t="s">
        <v>10577</v>
      </c>
      <c r="BY409" s="236"/>
      <c r="BZ409" s="160" t="str">
        <f>IFERROR(__xludf.DUMMYFUNCTION("TEXTJOIN("", "", TRUE,
  IF(AND(AL409&gt;=9, AN409&gt;=8, AP409&gt;=7, AT409&gt;=8), ""Gold Standard"", """"),
  IF(OR(
      AV409&gt;=7.5,
      AND(AL409&gt;=7, AN409&gt;=7, AP409&gt;=6, AT409&gt;=8)
    ), ""BIFL Approved"", """"),
  IF(AN409&gt;=8.5, ""Repair Friendly"", """"),
 "&amp;" IF(OR(AP409=10, REGEXMATCH(AU409, ""Lifetime Guarantee"")), ""Lifetime Warranty"", """"),
  IF(AT409&gt;=8.5, ""Crowd Favorite"", """"),
  IF(AR409&gt;=8, ""Eco Hero"", """"),
  IF(AND(AV409&gt;=10, AL409&gt;=8, AT409&gt;=8), ""Legacy Product"", """")
)"),"Crowd Favorite")</f>
        <v>Crowd Favorite</v>
      </c>
      <c r="CA409" s="160" t="s">
        <v>146</v>
      </c>
      <c r="CB409" s="160" t="s">
        <v>674</v>
      </c>
      <c r="CC409" s="237" t="s">
        <v>19424</v>
      </c>
      <c r="CD409" s="160" t="s">
        <v>19425</v>
      </c>
      <c r="CE409" s="152">
        <v>1534.0</v>
      </c>
      <c r="CF409" s="160" t="s">
        <v>19426</v>
      </c>
      <c r="CG409" s="226" t="s">
        <v>19427</v>
      </c>
      <c r="CH409" s="148"/>
      <c r="CI409" s="148"/>
      <c r="CJ409" s="148"/>
      <c r="CK409" s="148"/>
    </row>
    <row r="410" ht="27.0" customHeight="1">
      <c r="A410" s="240" t="s">
        <v>19428</v>
      </c>
      <c r="B410" s="163" t="s">
        <v>19429</v>
      </c>
      <c r="C410" s="164" t="s">
        <v>19430</v>
      </c>
      <c r="D410" s="164" t="s">
        <v>19431</v>
      </c>
      <c r="E410" s="163" t="s">
        <v>19432</v>
      </c>
      <c r="F410" s="127" t="s">
        <v>19054</v>
      </c>
      <c r="G410" s="127" t="s">
        <v>91</v>
      </c>
      <c r="H410" s="127" t="s">
        <v>92</v>
      </c>
      <c r="I410" s="128"/>
      <c r="J410" s="129"/>
      <c r="K410" s="164" t="s">
        <v>19433</v>
      </c>
      <c r="L410" s="165" t="s">
        <v>19434</v>
      </c>
      <c r="M410" s="165" t="s">
        <v>19435</v>
      </c>
      <c r="N410" s="165" t="s">
        <v>19436</v>
      </c>
      <c r="O410" s="165" t="s">
        <v>19437</v>
      </c>
      <c r="P410" s="165" t="s">
        <v>19438</v>
      </c>
      <c r="Q410" s="128"/>
      <c r="R410" s="165" t="s">
        <v>19439</v>
      </c>
      <c r="S410" s="140" t="s">
        <v>19440</v>
      </c>
      <c r="T410" s="167">
        <v>200.0</v>
      </c>
      <c r="U410" s="128"/>
      <c r="V410" s="140">
        <v>4.6</v>
      </c>
      <c r="W410" s="132">
        <v>1114.0</v>
      </c>
      <c r="X410" s="140" t="s">
        <v>691</v>
      </c>
      <c r="Y410" s="140" t="s">
        <v>10992</v>
      </c>
      <c r="Z410" s="132" t="b">
        <v>0</v>
      </c>
      <c r="AA410" s="140" t="s">
        <v>19441</v>
      </c>
      <c r="AB410" s="128"/>
      <c r="AC410" s="128"/>
      <c r="AD410" s="128"/>
      <c r="AE410" s="140" t="s">
        <v>19442</v>
      </c>
      <c r="AF410" s="128"/>
      <c r="AG410" s="128"/>
      <c r="AH410" s="128"/>
      <c r="AI410" s="128"/>
      <c r="AJ410" s="128"/>
      <c r="AK410" s="133"/>
      <c r="AL410" s="222">
        <v>9.0</v>
      </c>
      <c r="AM410" s="140" t="s">
        <v>19443</v>
      </c>
      <c r="AN410" s="222">
        <v>7.5</v>
      </c>
      <c r="AO410" s="140" t="s">
        <v>19444</v>
      </c>
      <c r="AP410" s="223">
        <v>5.0</v>
      </c>
      <c r="AQ410" s="140" t="s">
        <v>19445</v>
      </c>
      <c r="AR410" s="223">
        <v>9.0</v>
      </c>
      <c r="AS410" s="140" t="s">
        <v>19446</v>
      </c>
      <c r="AT410" s="223">
        <v>8.5</v>
      </c>
      <c r="AU410" s="140" t="s">
        <v>19447</v>
      </c>
      <c r="AV410" s="136">
        <f t="shared" si="15"/>
        <v>8</v>
      </c>
      <c r="AW410" s="224" t="s">
        <v>19448</v>
      </c>
      <c r="AX410" s="127" t="s">
        <v>19449</v>
      </c>
      <c r="AY410" s="140" t="s">
        <v>19450</v>
      </c>
      <c r="AZ410" s="140" t="s">
        <v>19451</v>
      </c>
      <c r="BA410" s="140" t="s">
        <v>19452</v>
      </c>
      <c r="BB410" s="140" t="s">
        <v>19453</v>
      </c>
      <c r="BC410" s="140" t="s">
        <v>19454</v>
      </c>
      <c r="BD410" s="140" t="s">
        <v>19455</v>
      </c>
      <c r="BE410" s="140"/>
      <c r="BF410" s="140"/>
      <c r="BG410" s="140"/>
      <c r="BH410" s="140"/>
      <c r="BI410" s="140"/>
      <c r="BJ410" s="140"/>
      <c r="BK410" s="140"/>
      <c r="BL410" s="140"/>
      <c r="BM410" s="140"/>
      <c r="BN410" s="140"/>
      <c r="BO410" s="140"/>
      <c r="BP410" s="140"/>
      <c r="BQ410" s="140"/>
      <c r="BR410" s="140"/>
      <c r="BS410" s="140"/>
      <c r="BT410" s="140"/>
      <c r="BU410" s="140"/>
      <c r="BV410" s="140"/>
      <c r="BW410" s="140"/>
      <c r="BX410" s="228" t="s">
        <v>19456</v>
      </c>
      <c r="BY410" s="229"/>
      <c r="BZ410" s="140" t="str">
        <f>IFERROR(__xludf.DUMMYFUNCTION("TEXTJOIN("", "", TRUE,
  IF(AND(AL410&gt;=9, AN410&gt;=8, AP410&gt;=7, AT410&gt;=8), ""Gold Standard"", """"),
  IF(OR(
      AV410&gt;=7.5,
      AND(AL410&gt;=7, AN410&gt;=7, AP410&gt;=6, AT410&gt;=8)
    ), ""BIFL Approved"", """"),
  IF(AN410&gt;=8.5, ""Repair Friendly"", """"),
 "&amp;" IF(OR(AP410=10, REGEXMATCH(AU410, ""Lifetime Guarantee"")), ""Lifetime Warranty"", """"),
  IF(AT410&gt;=8.5, ""Crowd Favorite"", """"),
  IF(AR410&gt;=8, ""Eco Hero"", """"),
  IF(AND(AV410&gt;=10, AL410&gt;=8, AT410&gt;=8), ""Legacy Product"", """")
)"),"BIFL Approved, Crowd Favorite, Eco Hero")</f>
        <v>BIFL Approved, Crowd Favorite, Eco Hero</v>
      </c>
      <c r="CA410" s="140" t="s">
        <v>146</v>
      </c>
      <c r="CB410" s="140" t="s">
        <v>674</v>
      </c>
      <c r="CC410" s="225" t="s">
        <v>19457</v>
      </c>
      <c r="CD410" s="140" t="s">
        <v>19458</v>
      </c>
      <c r="CE410" s="132">
        <v>1114.0</v>
      </c>
      <c r="CF410" s="140" t="s">
        <v>19459</v>
      </c>
      <c r="CG410" s="168" t="s">
        <v>19460</v>
      </c>
      <c r="CH410" s="128"/>
      <c r="CI410" s="128"/>
      <c r="CJ410" s="128"/>
      <c r="CK410" s="128"/>
    </row>
    <row r="411" ht="27.0" customHeight="1">
      <c r="A411" s="239" t="s">
        <v>19461</v>
      </c>
      <c r="B411" s="170" t="s">
        <v>19462</v>
      </c>
      <c r="C411" s="171" t="s">
        <v>19463</v>
      </c>
      <c r="D411" s="171" t="s">
        <v>19464</v>
      </c>
      <c r="E411" s="170" t="s">
        <v>19465</v>
      </c>
      <c r="F411" s="147" t="s">
        <v>19054</v>
      </c>
      <c r="G411" s="147" t="s">
        <v>91</v>
      </c>
      <c r="H411" s="147" t="s">
        <v>92</v>
      </c>
      <c r="I411" s="148"/>
      <c r="J411" s="149"/>
      <c r="K411" s="171" t="s">
        <v>19466</v>
      </c>
      <c r="L411" s="172" t="s">
        <v>19467</v>
      </c>
      <c r="M411" s="172" t="s">
        <v>19468</v>
      </c>
      <c r="N411" s="172" t="s">
        <v>19469</v>
      </c>
      <c r="O411" s="172" t="s">
        <v>19470</v>
      </c>
      <c r="P411" s="172" t="s">
        <v>19471</v>
      </c>
      <c r="Q411" s="172" t="s">
        <v>19472</v>
      </c>
      <c r="R411" s="172" t="s">
        <v>19473</v>
      </c>
      <c r="S411" s="160" t="s">
        <v>19474</v>
      </c>
      <c r="T411" s="241">
        <v>259.95</v>
      </c>
      <c r="U411" s="148"/>
      <c r="V411" s="160">
        <v>4.3</v>
      </c>
      <c r="W411" s="152">
        <v>4727.0</v>
      </c>
      <c r="X411" s="148"/>
      <c r="Y411" s="148"/>
      <c r="Z411" s="152" t="b">
        <v>0</v>
      </c>
      <c r="AA411" s="160" t="s">
        <v>2428</v>
      </c>
      <c r="AB411" s="160" t="s">
        <v>19475</v>
      </c>
      <c r="AC411" s="148"/>
      <c r="AD411" s="148"/>
      <c r="AE411" s="160" t="s">
        <v>19476</v>
      </c>
      <c r="AF411" s="148"/>
      <c r="AG411" s="160" t="s">
        <v>19477</v>
      </c>
      <c r="AH411" s="160" t="s">
        <v>19478</v>
      </c>
      <c r="AI411" s="160" t="s">
        <v>19479</v>
      </c>
      <c r="AJ411" s="160" t="s">
        <v>19480</v>
      </c>
      <c r="AK411" s="226" t="s">
        <v>19481</v>
      </c>
      <c r="AL411" s="232">
        <v>7.5</v>
      </c>
      <c r="AM411" s="160" t="s">
        <v>19482</v>
      </c>
      <c r="AN411" s="232">
        <v>8.5</v>
      </c>
      <c r="AO411" s="160" t="s">
        <v>19483</v>
      </c>
      <c r="AP411" s="233">
        <v>5.0</v>
      </c>
      <c r="AQ411" s="160" t="s">
        <v>19484</v>
      </c>
      <c r="AR411" s="233">
        <v>7.5</v>
      </c>
      <c r="AS411" s="160" t="s">
        <v>19485</v>
      </c>
      <c r="AT411" s="233">
        <v>8.5</v>
      </c>
      <c r="AU411" s="160" t="s">
        <v>19486</v>
      </c>
      <c r="AV411" s="156">
        <f t="shared" si="15"/>
        <v>7.5</v>
      </c>
      <c r="AW411" s="234" t="s">
        <v>19487</v>
      </c>
      <c r="AX411" s="147" t="s">
        <v>19488</v>
      </c>
      <c r="AY411" s="160" t="s">
        <v>19489</v>
      </c>
      <c r="AZ411" s="160" t="s">
        <v>19490</v>
      </c>
      <c r="BA411" s="160" t="s">
        <v>19491</v>
      </c>
      <c r="BB411" s="160" t="s">
        <v>19492</v>
      </c>
      <c r="BC411" s="160" t="s">
        <v>19493</v>
      </c>
      <c r="BD411" s="160" t="s">
        <v>19494</v>
      </c>
      <c r="BE411" s="160"/>
      <c r="BF411" s="160"/>
      <c r="BG411" s="160"/>
      <c r="BH411" s="160"/>
      <c r="BI411" s="160"/>
      <c r="BJ411" s="160"/>
      <c r="BK411" s="160"/>
      <c r="BL411" s="160"/>
      <c r="BM411" s="160"/>
      <c r="BN411" s="160"/>
      <c r="BO411" s="160"/>
      <c r="BP411" s="160"/>
      <c r="BQ411" s="160"/>
      <c r="BR411" s="160"/>
      <c r="BS411" s="160"/>
      <c r="BT411" s="160"/>
      <c r="BU411" s="160"/>
      <c r="BV411" s="160"/>
      <c r="BW411" s="160"/>
      <c r="BX411" s="235" t="s">
        <v>144</v>
      </c>
      <c r="BY411" s="236"/>
      <c r="BZ411" s="160" t="str">
        <f>IFERROR(__xludf.DUMMYFUNCTION("TEXTJOIN("", "", TRUE,
  IF(AND(AL411&gt;=9, AN411&gt;=8, AP411&gt;=7, AT411&gt;=8), ""Gold Standard"", """"),
  IF(OR(
      AV411&gt;=7.5,
      AND(AL411&gt;=7, AN411&gt;=7, AP411&gt;=6, AT411&gt;=8)
    ), ""BIFL Approved"", """"),
  IF(AN411&gt;=8.5, ""Repair Friendly"", """"),
 "&amp;" IF(OR(AP411=10, REGEXMATCH(AU411, ""Lifetime Guarantee"")), ""Lifetime Warranty"", """"),
  IF(AT411&gt;=8.5, ""Crowd Favorite"", """"),
  IF(AR411&gt;=8, ""Eco Hero"", """"),
  IF(AND(AV411&gt;=10, AL411&gt;=8, AT411&gt;=8), ""Legacy Product"", """")
)"),"BIFL Approved, Repair Friendly, Crowd Favorite")</f>
        <v>BIFL Approved, Repair Friendly, Crowd Favorite</v>
      </c>
      <c r="CA411" s="160" t="s">
        <v>146</v>
      </c>
      <c r="CB411" s="160" t="s">
        <v>147</v>
      </c>
      <c r="CC411" s="237" t="s">
        <v>19495</v>
      </c>
      <c r="CD411" s="160" t="s">
        <v>19496</v>
      </c>
      <c r="CE411" s="152">
        <v>4727.0</v>
      </c>
      <c r="CF411" s="160" t="s">
        <v>19497</v>
      </c>
      <c r="CG411" s="226" t="s">
        <v>19498</v>
      </c>
      <c r="CH411" s="148"/>
      <c r="CI411" s="148"/>
      <c r="CJ411" s="148"/>
      <c r="CK411" s="148"/>
    </row>
    <row r="412" ht="27.0" customHeight="1">
      <c r="A412" s="217" t="s">
        <v>3940</v>
      </c>
      <c r="B412" s="163" t="s">
        <v>19499</v>
      </c>
      <c r="C412" s="164" t="s">
        <v>19500</v>
      </c>
      <c r="D412" s="164" t="s">
        <v>19501</v>
      </c>
      <c r="E412" s="163" t="s">
        <v>19502</v>
      </c>
      <c r="F412" s="127" t="s">
        <v>19054</v>
      </c>
      <c r="G412" s="127" t="s">
        <v>91</v>
      </c>
      <c r="H412" s="127" t="s">
        <v>92</v>
      </c>
      <c r="I412" s="128"/>
      <c r="J412" s="129"/>
      <c r="K412" s="164" t="s">
        <v>19503</v>
      </c>
      <c r="L412" s="165" t="s">
        <v>19504</v>
      </c>
      <c r="M412" s="165" t="s">
        <v>19505</v>
      </c>
      <c r="N412" s="165" t="s">
        <v>19506</v>
      </c>
      <c r="O412" s="128"/>
      <c r="P412" s="128"/>
      <c r="Q412" s="165" t="s">
        <v>19507</v>
      </c>
      <c r="R412" s="165" t="s">
        <v>19508</v>
      </c>
      <c r="S412" s="140" t="s">
        <v>19509</v>
      </c>
      <c r="T412" s="167">
        <v>11.97</v>
      </c>
      <c r="U412" s="128"/>
      <c r="V412" s="140">
        <v>4.6</v>
      </c>
      <c r="W412" s="132">
        <v>50274.0</v>
      </c>
      <c r="X412" s="140" t="s">
        <v>1945</v>
      </c>
      <c r="Y412" s="140" t="s">
        <v>165</v>
      </c>
      <c r="Z412" s="132" t="b">
        <v>0</v>
      </c>
      <c r="AA412" s="140" t="s">
        <v>9908</v>
      </c>
      <c r="AB412" s="140" t="s">
        <v>19510</v>
      </c>
      <c r="AC412" s="140" t="s">
        <v>19511</v>
      </c>
      <c r="AD412" s="128"/>
      <c r="AE412" s="140" t="s">
        <v>19512</v>
      </c>
      <c r="AF412" s="128"/>
      <c r="AG412" s="140" t="s">
        <v>19513</v>
      </c>
      <c r="AH412" s="140" t="s">
        <v>19514</v>
      </c>
      <c r="AI412" s="140" t="s">
        <v>19515</v>
      </c>
      <c r="AJ412" s="140" t="s">
        <v>19516</v>
      </c>
      <c r="AK412" s="168" t="s">
        <v>19517</v>
      </c>
      <c r="AL412" s="222">
        <v>8.0</v>
      </c>
      <c r="AM412" s="140" t="s">
        <v>19518</v>
      </c>
      <c r="AN412" s="222">
        <v>8.0</v>
      </c>
      <c r="AO412" s="140" t="s">
        <v>19519</v>
      </c>
      <c r="AP412" s="223">
        <v>8.5</v>
      </c>
      <c r="AQ412" s="140" t="s">
        <v>19520</v>
      </c>
      <c r="AR412" s="223">
        <v>7.0</v>
      </c>
      <c r="AS412" s="140" t="s">
        <v>19521</v>
      </c>
      <c r="AT412" s="223">
        <v>7.5</v>
      </c>
      <c r="AU412" s="140" t="s">
        <v>19522</v>
      </c>
      <c r="AV412" s="136">
        <f t="shared" si="15"/>
        <v>8</v>
      </c>
      <c r="AW412" s="224" t="s">
        <v>19523</v>
      </c>
      <c r="AX412" s="127" t="s">
        <v>19524</v>
      </c>
      <c r="AY412" s="140" t="s">
        <v>19525</v>
      </c>
      <c r="AZ412" s="140" t="s">
        <v>19526</v>
      </c>
      <c r="BA412" s="140" t="s">
        <v>19527</v>
      </c>
      <c r="BB412" s="140" t="s">
        <v>19528</v>
      </c>
      <c r="BC412" s="140" t="s">
        <v>19529</v>
      </c>
      <c r="BD412" s="140" t="s">
        <v>19530</v>
      </c>
      <c r="BE412" s="140"/>
      <c r="BF412" s="140"/>
      <c r="BG412" s="140"/>
      <c r="BH412" s="140"/>
      <c r="BI412" s="140"/>
      <c r="BJ412" s="140"/>
      <c r="BK412" s="140"/>
      <c r="BL412" s="140"/>
      <c r="BM412" s="140"/>
      <c r="BN412" s="140"/>
      <c r="BO412" s="140"/>
      <c r="BP412" s="140"/>
      <c r="BQ412" s="140"/>
      <c r="BR412" s="140"/>
      <c r="BS412" s="140"/>
      <c r="BT412" s="140"/>
      <c r="BU412" s="140"/>
      <c r="BV412" s="140"/>
      <c r="BW412" s="140"/>
      <c r="BX412" s="228" t="s">
        <v>10007</v>
      </c>
      <c r="BY412" s="229"/>
      <c r="BZ412" s="140" t="str">
        <f>IFERROR(__xludf.DUMMYFUNCTION("TEXTJOIN("", "", TRUE,
  IF(AND(AL412&gt;=9, AN412&gt;=8, AP412&gt;=7, AT412&gt;=8), ""Gold Standard"", """"),
  IF(OR(
      AV412&gt;=7.5,
      AND(AL412&gt;=7, AN412&gt;=7, AP412&gt;=6, AT412&gt;=8)
    ), ""BIFL Approved"", """"),
  IF(AN412&gt;=8.5, ""Repair Friendly"", """"),
 "&amp;" IF(OR(AP412=10, REGEXMATCH(AU412, ""Lifetime Guarantee"")), ""Lifetime Warranty"", """"),
  IF(AT412&gt;=8.5, ""Crowd Favorite"", """"),
  IF(AR412&gt;=8, ""Eco Hero"", """"),
  IF(AND(AV412&gt;=10, AL412&gt;=8, AT412&gt;=8), ""Legacy Product"", """")
)"),"BIFL Approved")</f>
        <v>BIFL Approved</v>
      </c>
      <c r="CA412" s="140" t="s">
        <v>911</v>
      </c>
      <c r="CB412" s="140" t="s">
        <v>1926</v>
      </c>
      <c r="CC412" s="225" t="s">
        <v>19531</v>
      </c>
      <c r="CD412" s="140" t="s">
        <v>19532</v>
      </c>
      <c r="CE412" s="132">
        <v>50274.0</v>
      </c>
      <c r="CF412" s="140" t="s">
        <v>19533</v>
      </c>
      <c r="CG412" s="168" t="s">
        <v>19534</v>
      </c>
      <c r="CH412" s="128"/>
      <c r="CI412" s="128"/>
      <c r="CJ412" s="128"/>
      <c r="CK412" s="128"/>
    </row>
    <row r="413" ht="27.0" customHeight="1">
      <c r="A413" s="239" t="s">
        <v>5366</v>
      </c>
      <c r="B413" s="170" t="s">
        <v>5367</v>
      </c>
      <c r="C413" s="171" t="s">
        <v>5368</v>
      </c>
      <c r="D413" s="171" t="s">
        <v>5369</v>
      </c>
      <c r="E413" s="146"/>
      <c r="F413" s="147" t="s">
        <v>19054</v>
      </c>
      <c r="G413" s="147" t="s">
        <v>10474</v>
      </c>
      <c r="H413" s="147" t="s">
        <v>92</v>
      </c>
      <c r="I413" s="148"/>
      <c r="J413" s="149"/>
      <c r="K413" s="150"/>
      <c r="L413" s="148"/>
      <c r="M413" s="148"/>
      <c r="N413" s="148"/>
      <c r="O413" s="148"/>
      <c r="P413" s="148"/>
      <c r="Q413" s="148"/>
      <c r="R413" s="148"/>
      <c r="S413" s="148"/>
      <c r="T413" s="151"/>
      <c r="U413" s="148"/>
      <c r="V413" s="148"/>
      <c r="W413" s="148"/>
      <c r="X413" s="148"/>
      <c r="Y413" s="148"/>
      <c r="Z413" s="148"/>
      <c r="AA413" s="148"/>
      <c r="AB413" s="148"/>
      <c r="AC413" s="148"/>
      <c r="AD413" s="148"/>
      <c r="AE413" s="148"/>
      <c r="AF413" s="148"/>
      <c r="AG413" s="148"/>
      <c r="AH413" s="148"/>
      <c r="AI413" s="148"/>
      <c r="AJ413" s="148"/>
      <c r="AK413" s="153"/>
      <c r="AL413" s="154"/>
      <c r="AM413" s="148"/>
      <c r="AN413" s="154"/>
      <c r="AO413" s="148"/>
      <c r="AP413" s="155"/>
      <c r="AQ413" s="148"/>
      <c r="AR413" s="155"/>
      <c r="AS413" s="148"/>
      <c r="AT413" s="155"/>
      <c r="AU413" s="148"/>
      <c r="AV413" s="156">
        <f t="shared" si="15"/>
        <v>0</v>
      </c>
      <c r="AW413" s="157"/>
      <c r="AX413" s="148"/>
      <c r="AY413" s="148"/>
      <c r="AZ413" s="148"/>
      <c r="BA413" s="148"/>
      <c r="BB413" s="148"/>
      <c r="BC413" s="148"/>
      <c r="BD413" s="148"/>
      <c r="BE413" s="148"/>
      <c r="BF413" s="148"/>
      <c r="BG413" s="148"/>
      <c r="BH413" s="148"/>
      <c r="BI413" s="148"/>
      <c r="BJ413" s="148"/>
      <c r="BK413" s="148"/>
      <c r="BL413" s="148"/>
      <c r="BM413" s="148"/>
      <c r="BN413" s="148"/>
      <c r="BO413" s="148"/>
      <c r="BP413" s="148"/>
      <c r="BQ413" s="148"/>
      <c r="BR413" s="148"/>
      <c r="BS413" s="148"/>
      <c r="BT413" s="148"/>
      <c r="BU413" s="148"/>
      <c r="BV413" s="148"/>
      <c r="BW413" s="148"/>
      <c r="BX413" s="235" t="s">
        <v>5300</v>
      </c>
      <c r="BY413" s="236"/>
      <c r="BZ413" s="160" t="str">
        <f>IFERROR(__xludf.DUMMYFUNCTION("TEXTJOIN("", "", TRUE,
  IF(AND(AL413&gt;=9, AN413&gt;=8, AP413&gt;=7, AT413&gt;=8), ""Gold Standard"", """"),
  IF(OR(
      AV413&gt;=7.5,
      AND(AL413&gt;=7, AN413&gt;=7, AP413&gt;=6, AT413&gt;=8)
    ), ""BIFL Approved"", """"),
  IF(AN413&gt;=8.5, ""Repair Friendly"", """"),
 "&amp;" IF(OR(AP413=10, REGEXMATCH(AU413, ""Lifetime Guarantee"")), ""Lifetime Warranty"", """"),
  IF(AT413&gt;=8.5, ""Crowd Favorite"", """"),
  IF(AR413&gt;=8, ""Eco Hero"", """"),
  IF(AND(AV413&gt;=10, AL413&gt;=8, AT413&gt;=8), ""Legacy Product"", """")
)"),"")</f>
        <v/>
      </c>
      <c r="CA413" s="148"/>
      <c r="CB413" s="148"/>
      <c r="CC413" s="161"/>
      <c r="CD413" s="148"/>
      <c r="CE413" s="148"/>
      <c r="CF413" s="148"/>
      <c r="CG413" s="153"/>
      <c r="CH413" s="148"/>
      <c r="CI413" s="148"/>
      <c r="CJ413" s="148"/>
      <c r="CK413" s="148"/>
    </row>
    <row r="414" ht="27.0" customHeight="1">
      <c r="A414" s="242" t="s">
        <v>19535</v>
      </c>
      <c r="B414" s="243" t="s">
        <v>19536</v>
      </c>
      <c r="C414" s="164" t="s">
        <v>19537</v>
      </c>
      <c r="D414" s="244"/>
      <c r="E414" s="245" t="s">
        <v>19538</v>
      </c>
      <c r="F414" s="127" t="s">
        <v>19054</v>
      </c>
      <c r="G414" s="127" t="s">
        <v>91</v>
      </c>
      <c r="H414" s="127" t="s">
        <v>92</v>
      </c>
      <c r="I414" s="127"/>
      <c r="J414" s="129"/>
      <c r="K414" s="164" t="s">
        <v>19539</v>
      </c>
      <c r="L414" s="246" t="s">
        <v>19540</v>
      </c>
      <c r="M414" s="165" t="s">
        <v>19541</v>
      </c>
      <c r="N414" s="246" t="s">
        <v>19542</v>
      </c>
      <c r="O414" s="165" t="s">
        <v>19543</v>
      </c>
      <c r="P414" s="246" t="s">
        <v>19544</v>
      </c>
      <c r="Q414" s="165" t="s">
        <v>19545</v>
      </c>
      <c r="R414" s="165" t="s">
        <v>19546</v>
      </c>
      <c r="S414" s="140" t="s">
        <v>19547</v>
      </c>
      <c r="T414" s="167">
        <v>15.95</v>
      </c>
      <c r="U414" s="128"/>
      <c r="V414" s="140">
        <v>4.5</v>
      </c>
      <c r="W414" s="132">
        <v>110.0</v>
      </c>
      <c r="X414" s="128"/>
      <c r="Y414" s="140" t="s">
        <v>165</v>
      </c>
      <c r="Z414" s="132" t="b">
        <v>0</v>
      </c>
      <c r="AA414" s="140" t="s">
        <v>15665</v>
      </c>
      <c r="AB414" s="128"/>
      <c r="AC414" s="128"/>
      <c r="AD414" s="128"/>
      <c r="AE414" s="128"/>
      <c r="AF414" s="128"/>
      <c r="AG414" s="128"/>
      <c r="AH414" s="128"/>
      <c r="AI414" s="128"/>
      <c r="AJ414" s="128"/>
      <c r="AK414" s="133"/>
      <c r="AL414" s="222">
        <v>8.5</v>
      </c>
      <c r="AM414" s="140" t="s">
        <v>19548</v>
      </c>
      <c r="AN414" s="222">
        <v>7.5</v>
      </c>
      <c r="AO414" s="140" t="s">
        <v>19549</v>
      </c>
      <c r="AP414" s="223">
        <v>5.0</v>
      </c>
      <c r="AQ414" s="127" t="s">
        <v>19550</v>
      </c>
      <c r="AR414" s="223">
        <v>5.0</v>
      </c>
      <c r="AS414" s="140" t="s">
        <v>19551</v>
      </c>
      <c r="AT414" s="223">
        <v>8.5</v>
      </c>
      <c r="AU414" s="140" t="s">
        <v>19552</v>
      </c>
      <c r="AV414" s="136">
        <f t="shared" si="15"/>
        <v>7.5</v>
      </c>
      <c r="AW414" s="224" t="s">
        <v>19553</v>
      </c>
      <c r="AX414" s="140" t="s">
        <v>19554</v>
      </c>
      <c r="AY414" s="140" t="s">
        <v>19555</v>
      </c>
      <c r="AZ414" s="140" t="s">
        <v>19556</v>
      </c>
      <c r="BA414" s="140" t="s">
        <v>19557</v>
      </c>
      <c r="BB414" s="140" t="s">
        <v>19558</v>
      </c>
      <c r="BC414" s="140" t="s">
        <v>19559</v>
      </c>
      <c r="BD414" s="140" t="s">
        <v>19560</v>
      </c>
      <c r="BE414" s="140"/>
      <c r="BF414" s="140"/>
      <c r="BG414" s="140"/>
      <c r="BH414" s="140"/>
      <c r="BI414" s="140"/>
      <c r="BJ414" s="140"/>
      <c r="BK414" s="140"/>
      <c r="BL414" s="140"/>
      <c r="BM414" s="140"/>
      <c r="BN414" s="140"/>
      <c r="BO414" s="140"/>
      <c r="BP414" s="140"/>
      <c r="BQ414" s="140"/>
      <c r="BR414" s="140"/>
      <c r="BS414" s="140"/>
      <c r="BT414" s="140"/>
      <c r="BU414" s="140"/>
      <c r="BV414" s="140"/>
      <c r="BW414" s="140"/>
      <c r="BX414" s="140" t="s">
        <v>144</v>
      </c>
      <c r="BY414" s="140"/>
      <c r="BZ414" s="140" t="str">
        <f>IFERROR(__xludf.DUMMYFUNCTION("TEXTJOIN("", "", TRUE,
  IF(AND(AL414&gt;=9, AN414&gt;=8, AP414&gt;=7, AT414&gt;=8), ""Gold Standard"", """"),
  IF(OR(
      AV414&gt;=7.5,
      AND(AL414&gt;=7, AN414&gt;=7, AP414&gt;=6, AT414&gt;=8)
    ), ""BIFL Approved"", """"),
  IF(AN414&gt;=8.5, ""Repair Friendly"", """"),
 "&amp;" IF(OR(AP414=10, REGEXMATCH(AU414, ""Lifetime Guarantee"")), ""Lifetime Warranty"", """"),
  IF(AT414&gt;=8.5, ""Crowd Favorite"", """"),
  IF(AR414&gt;=8, ""Eco Hero"", """"),
  IF(AND(AV414&gt;=10, AL414&gt;=8, AT414&gt;=8), ""Legacy Product"", """")
)"),"BIFL Approved, Crowd Favorite")</f>
        <v>BIFL Approved, Crowd Favorite</v>
      </c>
      <c r="CA414" s="140" t="s">
        <v>1328</v>
      </c>
      <c r="CB414" s="140" t="s">
        <v>1329</v>
      </c>
      <c r="CC414" s="225" t="s">
        <v>19561</v>
      </c>
      <c r="CD414" s="140" t="s">
        <v>19562</v>
      </c>
      <c r="CE414" s="140" t="str">
        <f>#REF!</f>
        <v>#REF!</v>
      </c>
      <c r="CF414" s="140" t="s">
        <v>19563</v>
      </c>
      <c r="CG414" s="168" t="s">
        <v>19564</v>
      </c>
      <c r="CH414" s="128"/>
      <c r="CI414" s="128"/>
      <c r="CJ414" s="128"/>
      <c r="CK414" s="128"/>
    </row>
    <row r="415" ht="22.5" customHeight="1">
      <c r="A415" s="239" t="s">
        <v>977</v>
      </c>
      <c r="B415" s="170" t="s">
        <v>19565</v>
      </c>
      <c r="C415" s="150"/>
      <c r="D415" s="150"/>
      <c r="E415" s="247"/>
      <c r="F415" s="147" t="s">
        <v>19054</v>
      </c>
      <c r="G415" s="147" t="s">
        <v>91</v>
      </c>
      <c r="H415" s="147" t="s">
        <v>92</v>
      </c>
      <c r="I415" s="147"/>
      <c r="J415" s="149"/>
      <c r="K415" s="248"/>
      <c r="L415" s="249" t="s">
        <v>19566</v>
      </c>
      <c r="M415" s="249" t="s">
        <v>19567</v>
      </c>
      <c r="N415" s="249" t="s">
        <v>19568</v>
      </c>
      <c r="O415" s="249" t="s">
        <v>1046</v>
      </c>
      <c r="P415" s="249" t="s">
        <v>19569</v>
      </c>
      <c r="Q415" s="160"/>
      <c r="R415" s="250"/>
      <c r="S415" s="250"/>
      <c r="T415" s="173"/>
      <c r="U415" s="251"/>
      <c r="V415" s="160"/>
      <c r="W415" s="152">
        <v>0.0</v>
      </c>
      <c r="X415" s="160"/>
      <c r="Y415" s="160"/>
      <c r="Z415" s="152" t="b">
        <v>0</v>
      </c>
      <c r="AA415" s="160"/>
      <c r="AB415" s="160"/>
      <c r="AC415" s="160"/>
      <c r="AD415" s="160"/>
      <c r="AE415" s="160"/>
      <c r="AF415" s="160"/>
      <c r="AG415" s="160"/>
      <c r="AH415" s="160"/>
      <c r="AI415" s="160"/>
      <c r="AJ415" s="160"/>
      <c r="AK415" s="226"/>
      <c r="AL415" s="232">
        <v>10.0</v>
      </c>
      <c r="AM415" s="160" t="s">
        <v>19570</v>
      </c>
      <c r="AN415" s="232">
        <v>9.5</v>
      </c>
      <c r="AO415" s="160" t="s">
        <v>19571</v>
      </c>
      <c r="AP415" s="252">
        <v>8.0</v>
      </c>
      <c r="AQ415" s="147" t="s">
        <v>19572</v>
      </c>
      <c r="AR415" s="252">
        <v>8.5</v>
      </c>
      <c r="AS415" s="160" t="s">
        <v>19573</v>
      </c>
      <c r="AT415" s="252">
        <v>9.5</v>
      </c>
      <c r="AU415" s="160" t="s">
        <v>19574</v>
      </c>
      <c r="AV415" s="156">
        <f t="shared" si="15"/>
        <v>9.5</v>
      </c>
      <c r="AW415" s="234" t="s">
        <v>19575</v>
      </c>
      <c r="AX415" s="160" t="s">
        <v>19576</v>
      </c>
      <c r="AY415" s="160" t="s">
        <v>19577</v>
      </c>
      <c r="AZ415" s="160" t="s">
        <v>19578</v>
      </c>
      <c r="BA415" s="160" t="s">
        <v>19579</v>
      </c>
      <c r="BB415" s="160" t="s">
        <v>19580</v>
      </c>
      <c r="BC415" s="160" t="s">
        <v>19581</v>
      </c>
      <c r="BD415" s="160" t="s">
        <v>19582</v>
      </c>
      <c r="BE415" s="160"/>
      <c r="BF415" s="160"/>
      <c r="BG415" s="160"/>
      <c r="BH415" s="160"/>
      <c r="BI415" s="160"/>
      <c r="BJ415" s="160"/>
      <c r="BK415" s="160"/>
      <c r="BL415" s="160"/>
      <c r="BM415" s="160"/>
      <c r="BN415" s="160"/>
      <c r="BO415" s="160"/>
      <c r="BP415" s="160"/>
      <c r="BQ415" s="160"/>
      <c r="BR415" s="160"/>
      <c r="BS415" s="160"/>
      <c r="BT415" s="160"/>
      <c r="BU415" s="160"/>
      <c r="BV415" s="160"/>
      <c r="BW415" s="160"/>
      <c r="BX415" s="160" t="s">
        <v>144</v>
      </c>
      <c r="BY415" s="160"/>
      <c r="BZ415" s="160" t="str">
        <f>IFERROR(__xludf.DUMMYFUNCTION("TEXTJOIN("", "", TRUE,
  IF(AND(AL415&gt;=9, AN415&gt;=8, AP415&gt;=7, AT415&gt;=8), ""Gold Standard"", """"),
  IF(OR(
      AV415&gt;=7.5,
      AND(AL415&gt;=7, AN415&gt;=7, AP415&gt;=6, AT415&gt;=8)
    ), ""BIFL Approved"", """"),
  IF(AN415&gt;=8.5, ""Repair Friendly"", """"),
 "&amp;" IF(OR(AP415=10, REGEXMATCH(AU415, ""Lifetime Guarantee"")), ""Lifetime Warranty"", """"),
  IF(AT415&gt;=8.5, ""Crowd Favorite"", """"),
  IF(AR415&gt;=8, ""Eco Hero"", """"),
  IF(AND(AV415&gt;=10, AL415&gt;=8, AT415&gt;=8), ""Legacy Product"", """")
)"),"Gold Standard, BIFL Approved, Repair Friendly, Crowd Favorite, Eco Hero")</f>
        <v>Gold Standard, BIFL Approved, Repair Friendly, Crowd Favorite, Eco Hero</v>
      </c>
      <c r="CA415" s="160" t="s">
        <v>209</v>
      </c>
      <c r="CB415" s="160" t="s">
        <v>498</v>
      </c>
      <c r="CC415" s="237" t="s">
        <v>19583</v>
      </c>
      <c r="CD415" s="160" t="s">
        <v>19584</v>
      </c>
      <c r="CE415" s="160">
        <f>W2</f>
        <v>2338</v>
      </c>
      <c r="CF415" s="160" t="s">
        <v>19585</v>
      </c>
      <c r="CG415" s="226" t="s">
        <v>19586</v>
      </c>
      <c r="CH415" s="148"/>
      <c r="CI415" s="148"/>
      <c r="CJ415" s="148"/>
      <c r="CK415" s="148"/>
    </row>
    <row r="416" ht="31.5" customHeight="1">
      <c r="A416" s="240" t="s">
        <v>561</v>
      </c>
      <c r="B416" s="163" t="s">
        <v>19587</v>
      </c>
      <c r="C416" s="130"/>
      <c r="D416" s="130"/>
      <c r="E416" s="253"/>
      <c r="F416" s="127" t="s">
        <v>19054</v>
      </c>
      <c r="G416" s="127" t="s">
        <v>91</v>
      </c>
      <c r="H416" s="127" t="s">
        <v>92</v>
      </c>
      <c r="I416" s="127"/>
      <c r="J416" s="129"/>
      <c r="K416" s="254" t="s">
        <v>19588</v>
      </c>
      <c r="L416" s="255" t="s">
        <v>19589</v>
      </c>
      <c r="M416" s="256"/>
      <c r="N416" s="257"/>
      <c r="O416" s="165" t="s">
        <v>568</v>
      </c>
      <c r="P416" s="256"/>
      <c r="Q416" s="165" t="s">
        <v>19590</v>
      </c>
      <c r="R416" s="165" t="s">
        <v>19591</v>
      </c>
      <c r="S416" s="127" t="s">
        <v>19592</v>
      </c>
      <c r="T416" s="167">
        <v>325.0</v>
      </c>
      <c r="U416" s="258"/>
      <c r="V416" s="140">
        <v>4.8</v>
      </c>
      <c r="W416" s="132">
        <v>827.0</v>
      </c>
      <c r="X416" s="140" t="s">
        <v>691</v>
      </c>
      <c r="Y416" s="140" t="s">
        <v>165</v>
      </c>
      <c r="Z416" s="132" t="b">
        <v>0</v>
      </c>
      <c r="AA416" s="140" t="s">
        <v>573</v>
      </c>
      <c r="AB416" s="140" t="s">
        <v>19593</v>
      </c>
      <c r="AC416" s="140"/>
      <c r="AD416" s="140" t="s">
        <v>1348</v>
      </c>
      <c r="AE416" s="140" t="s">
        <v>19594</v>
      </c>
      <c r="AF416" s="140"/>
      <c r="AG416" s="140" t="s">
        <v>19595</v>
      </c>
      <c r="AH416" s="140" t="s">
        <v>19596</v>
      </c>
      <c r="AI416" s="140" t="s">
        <v>19597</v>
      </c>
      <c r="AJ416" s="140" t="s">
        <v>19598</v>
      </c>
      <c r="AK416" s="168" t="s">
        <v>19599</v>
      </c>
      <c r="AL416" s="222">
        <v>9.0</v>
      </c>
      <c r="AM416" s="140" t="s">
        <v>19600</v>
      </c>
      <c r="AN416" s="222">
        <v>4.0</v>
      </c>
      <c r="AO416" s="127" t="s">
        <v>19601</v>
      </c>
      <c r="AP416" s="259">
        <v>9.0</v>
      </c>
      <c r="AQ416" s="140" t="s">
        <v>19602</v>
      </c>
      <c r="AR416" s="259">
        <v>5.0</v>
      </c>
      <c r="AS416" s="127" t="s">
        <v>19603</v>
      </c>
      <c r="AT416" s="259">
        <v>8.5</v>
      </c>
      <c r="AU416" s="127" t="s">
        <v>19604</v>
      </c>
      <c r="AV416" s="136">
        <f t="shared" si="15"/>
        <v>8</v>
      </c>
      <c r="AW416" s="224" t="s">
        <v>19605</v>
      </c>
      <c r="AX416" s="140" t="s">
        <v>19606</v>
      </c>
      <c r="AY416" s="140" t="s">
        <v>19607</v>
      </c>
      <c r="AZ416" s="140" t="s">
        <v>19608</v>
      </c>
      <c r="BA416" s="140" t="s">
        <v>19609</v>
      </c>
      <c r="BB416" s="140" t="s">
        <v>19610</v>
      </c>
      <c r="BC416" s="127" t="s">
        <v>19611</v>
      </c>
      <c r="BD416" s="140" t="s">
        <v>19612</v>
      </c>
      <c r="BE416" s="140"/>
      <c r="BF416" s="140"/>
      <c r="BG416" s="140"/>
      <c r="BH416" s="140"/>
      <c r="BI416" s="140"/>
      <c r="BJ416" s="140"/>
      <c r="BK416" s="140"/>
      <c r="BL416" s="140"/>
      <c r="BM416" s="140"/>
      <c r="BN416" s="140"/>
      <c r="BO416" s="140"/>
      <c r="BP416" s="140"/>
      <c r="BQ416" s="140"/>
      <c r="BR416" s="140"/>
      <c r="BS416" s="140"/>
      <c r="BT416" s="140"/>
      <c r="BU416" s="140"/>
      <c r="BV416" s="140"/>
      <c r="BW416" s="140"/>
      <c r="BX416" s="140" t="s">
        <v>10178</v>
      </c>
      <c r="BY416" s="140"/>
      <c r="BZ416" s="140" t="str">
        <f>IFERROR(__xludf.DUMMYFUNCTION("TEXTJOIN("", "", TRUE,
  IF(AND(AL416&gt;=9, AN416&gt;=8, AP416&gt;=7, AT416&gt;=8), ""Gold Standard"", """"),
  IF(OR(
      AV416&gt;=7.5,
      AND(AL416&gt;=7, AN416&gt;=7, AP416&gt;=6, AT416&gt;=8)
    ), ""BIFL Approved"", """"),
  IF(AN416&gt;=8.5, ""Repair Friendly"", """"),
 "&amp;" IF(OR(AP416=10, REGEXMATCH(AU416, ""Lifetime Guarantee"")), ""Lifetime Warranty"", """"),
  IF(AT416&gt;=8.5, ""Crowd Favorite"", """"),
  IF(AR416&gt;=8, ""Eco Hero"", """"),
  IF(AND(AV416&gt;=10, AL416&gt;=8, AT416&gt;=8), ""Legacy Product"", """")
)"),"BIFL Approved, Crowd Favorite")</f>
        <v>BIFL Approved, Crowd Favorite</v>
      </c>
      <c r="CA416" s="140" t="s">
        <v>614</v>
      </c>
      <c r="CB416" s="140" t="s">
        <v>498</v>
      </c>
      <c r="CC416" s="225" t="s">
        <v>19613</v>
      </c>
      <c r="CD416" s="140" t="s">
        <v>19614</v>
      </c>
      <c r="CE416" s="140">
        <f>W4</f>
        <v>13831</v>
      </c>
      <c r="CF416" s="127" t="s">
        <v>19615</v>
      </c>
      <c r="CG416" s="260" t="s">
        <v>19616</v>
      </c>
      <c r="CH416" s="128"/>
      <c r="CI416" s="128"/>
      <c r="CJ416" s="128"/>
      <c r="CK416" s="128"/>
    </row>
    <row r="417" ht="27.0" customHeight="1">
      <c r="A417" s="261" t="s">
        <v>5785</v>
      </c>
      <c r="B417" s="262" t="s">
        <v>19617</v>
      </c>
      <c r="C417" s="171" t="s">
        <v>19618</v>
      </c>
      <c r="D417" s="263"/>
      <c r="E417" s="264" t="s">
        <v>19619</v>
      </c>
      <c r="F417" s="147" t="s">
        <v>19054</v>
      </c>
      <c r="G417" s="147" t="s">
        <v>91</v>
      </c>
      <c r="H417" s="147" t="s">
        <v>92</v>
      </c>
      <c r="I417" s="147"/>
      <c r="J417" s="149"/>
      <c r="K417" s="171" t="s">
        <v>19620</v>
      </c>
      <c r="L417" s="172" t="s">
        <v>19621</v>
      </c>
      <c r="M417" s="249" t="s">
        <v>19622</v>
      </c>
      <c r="N417" s="172" t="s">
        <v>19623</v>
      </c>
      <c r="O417" s="172" t="s">
        <v>5794</v>
      </c>
      <c r="P417" s="172" t="s">
        <v>19624</v>
      </c>
      <c r="Q417" s="172" t="s">
        <v>19625</v>
      </c>
      <c r="R417" s="172" t="s">
        <v>16002</v>
      </c>
      <c r="S417" s="160" t="s">
        <v>19626</v>
      </c>
      <c r="T417" s="173">
        <v>119.95</v>
      </c>
      <c r="U417" s="148"/>
      <c r="V417" s="160">
        <v>4.5</v>
      </c>
      <c r="W417" s="152">
        <v>3443.0</v>
      </c>
      <c r="X417" s="148"/>
      <c r="Y417" s="160" t="s">
        <v>7988</v>
      </c>
      <c r="Z417" s="152" t="b">
        <v>0</v>
      </c>
      <c r="AA417" s="160" t="s">
        <v>5200</v>
      </c>
      <c r="AB417" s="160" t="s">
        <v>19627</v>
      </c>
      <c r="AC417" s="148"/>
      <c r="AD417" s="148"/>
      <c r="AE417" s="160" t="s">
        <v>19628</v>
      </c>
      <c r="AF417" s="148"/>
      <c r="AG417" s="160" t="s">
        <v>19629</v>
      </c>
      <c r="AH417" s="160" t="s">
        <v>19630</v>
      </c>
      <c r="AI417" s="160" t="s">
        <v>19631</v>
      </c>
      <c r="AJ417" s="160" t="s">
        <v>19632</v>
      </c>
      <c r="AK417" s="226" t="s">
        <v>19633</v>
      </c>
      <c r="AL417" s="232">
        <v>9.0</v>
      </c>
      <c r="AM417" s="160" t="s">
        <v>19634</v>
      </c>
      <c r="AN417" s="232">
        <v>7.5</v>
      </c>
      <c r="AO417" s="160" t="s">
        <v>19635</v>
      </c>
      <c r="AP417" s="265">
        <v>5.0</v>
      </c>
      <c r="AQ417" s="160" t="s">
        <v>19636</v>
      </c>
      <c r="AR417" s="265">
        <v>8.0</v>
      </c>
      <c r="AS417" s="160" t="s">
        <v>19637</v>
      </c>
      <c r="AT417" s="265">
        <v>9.0</v>
      </c>
      <c r="AU417" s="160" t="s">
        <v>19638</v>
      </c>
      <c r="AV417" s="156">
        <f t="shared" si="15"/>
        <v>8</v>
      </c>
      <c r="AW417" s="266" t="s">
        <v>19639</v>
      </c>
      <c r="AX417" s="160" t="s">
        <v>19640</v>
      </c>
      <c r="AY417" s="160" t="s">
        <v>19641</v>
      </c>
      <c r="AZ417" s="160" t="s">
        <v>19642</v>
      </c>
      <c r="BA417" s="160" t="s">
        <v>19643</v>
      </c>
      <c r="BB417" s="160" t="s">
        <v>19644</v>
      </c>
      <c r="BC417" s="147" t="s">
        <v>19645</v>
      </c>
      <c r="BD417" s="160" t="s">
        <v>19646</v>
      </c>
      <c r="BE417" s="160"/>
      <c r="BF417" s="160"/>
      <c r="BG417" s="160"/>
      <c r="BH417" s="160"/>
      <c r="BI417" s="160"/>
      <c r="BJ417" s="160"/>
      <c r="BK417" s="160"/>
      <c r="BL417" s="160"/>
      <c r="BM417" s="160"/>
      <c r="BN417" s="160"/>
      <c r="BO417" s="160"/>
      <c r="BP417" s="160"/>
      <c r="BQ417" s="160"/>
      <c r="BR417" s="160"/>
      <c r="BS417" s="160"/>
      <c r="BT417" s="160"/>
      <c r="BU417" s="160"/>
      <c r="BV417" s="160"/>
      <c r="BW417" s="160"/>
      <c r="BX417" s="160"/>
      <c r="BY417" s="160"/>
      <c r="BZ417" s="160" t="str">
        <f>IFERROR(__xludf.DUMMYFUNCTION("TEXTJOIN("", "", TRUE,
  IF(AND(AL417&gt;=9, AN417&gt;=8, AP417&gt;=7, AT417&gt;=8), ""Gold Standard"", """"),
  IF(OR(
      AV417&gt;=7.5,
      AND(AL417&gt;=7, AN417&gt;=7, AP417&gt;=6, AT417&gt;=8)
    ), ""BIFL Approved"", """"),
  IF(AN417&gt;=8.5, ""Repair Friendly"", """"),
 "&amp;" IF(OR(AP417=10, REGEXMATCH(AU417, ""Lifetime Guarantee"")), ""Lifetime Warranty"", """"),
  IF(AT417&gt;=8.5, ""Crowd Favorite"", """"),
  IF(AR417&gt;=8, ""Eco Hero"", """"),
  IF(AND(AV417&gt;=10, AL417&gt;=8, AT417&gt;=8), ""Legacy Product"", """")
)"),"BIFL Approved, Crowd Favorite, Eco Hero")</f>
        <v>BIFL Approved, Crowd Favorite, Eco Hero</v>
      </c>
      <c r="CA417" s="160" t="s">
        <v>209</v>
      </c>
      <c r="CB417" s="160" t="s">
        <v>210</v>
      </c>
      <c r="CC417" s="237" t="s">
        <v>19647</v>
      </c>
      <c r="CD417" s="160" t="s">
        <v>19648</v>
      </c>
      <c r="CE417" s="160">
        <f>W21</f>
        <v>314</v>
      </c>
      <c r="CF417" s="160" t="s">
        <v>19649</v>
      </c>
      <c r="CG417" s="226" t="s">
        <v>19650</v>
      </c>
      <c r="CH417" s="148"/>
      <c r="CI417" s="148"/>
      <c r="CJ417" s="148"/>
      <c r="CK417" s="148"/>
    </row>
    <row r="418" ht="27.0" customHeight="1">
      <c r="A418" s="267" t="s">
        <v>19651</v>
      </c>
      <c r="B418" s="163" t="s">
        <v>19652</v>
      </c>
      <c r="C418" s="130"/>
      <c r="D418" s="130"/>
      <c r="E418" s="268"/>
      <c r="F418" s="127" t="s">
        <v>19054</v>
      </c>
      <c r="G418" s="127" t="s">
        <v>91</v>
      </c>
      <c r="H418" s="127" t="s">
        <v>92</v>
      </c>
      <c r="I418" s="127"/>
      <c r="J418" s="129"/>
      <c r="K418" s="164" t="s">
        <v>19653</v>
      </c>
      <c r="L418" s="246" t="s">
        <v>19654</v>
      </c>
      <c r="M418" s="128"/>
      <c r="N418" s="165" t="s">
        <v>19655</v>
      </c>
      <c r="O418" s="165" t="s">
        <v>19656</v>
      </c>
      <c r="P418" s="165" t="s">
        <v>19657</v>
      </c>
      <c r="Q418" s="165" t="s">
        <v>19658</v>
      </c>
      <c r="R418" s="246" t="s">
        <v>19659</v>
      </c>
      <c r="S418" s="140" t="s">
        <v>19660</v>
      </c>
      <c r="T418" s="167">
        <v>28.75</v>
      </c>
      <c r="U418" s="258"/>
      <c r="V418" s="140">
        <v>4.6</v>
      </c>
      <c r="W418" s="132">
        <v>7342.0</v>
      </c>
      <c r="X418" s="140" t="s">
        <v>1526</v>
      </c>
      <c r="Y418" s="140" t="s">
        <v>2007</v>
      </c>
      <c r="Z418" s="132" t="b">
        <v>0</v>
      </c>
      <c r="AA418" s="140" t="s">
        <v>3600</v>
      </c>
      <c r="AB418" s="140" t="s">
        <v>19661</v>
      </c>
      <c r="AC418" s="140" t="s">
        <v>19662</v>
      </c>
      <c r="AD418" s="140" t="s">
        <v>3542</v>
      </c>
      <c r="AE418" s="140" t="s">
        <v>19663</v>
      </c>
      <c r="AF418" s="128"/>
      <c r="AG418" s="140" t="s">
        <v>19664</v>
      </c>
      <c r="AH418" s="140" t="s">
        <v>3259</v>
      </c>
      <c r="AI418" s="140" t="s">
        <v>19665</v>
      </c>
      <c r="AJ418" s="140" t="s">
        <v>19666</v>
      </c>
      <c r="AK418" s="168" t="s">
        <v>19667</v>
      </c>
      <c r="AL418" s="222">
        <v>8.5</v>
      </c>
      <c r="AM418" s="140" t="s">
        <v>19668</v>
      </c>
      <c r="AN418" s="222">
        <v>8.0</v>
      </c>
      <c r="AO418" s="127" t="s">
        <v>19669</v>
      </c>
      <c r="AP418" s="223">
        <v>5.0</v>
      </c>
      <c r="AQ418" s="140" t="s">
        <v>19670</v>
      </c>
      <c r="AR418" s="223">
        <v>5.0</v>
      </c>
      <c r="AS418" s="163" t="s">
        <v>19671</v>
      </c>
      <c r="AT418" s="223">
        <v>7.5</v>
      </c>
      <c r="AU418" s="140" t="s">
        <v>19672</v>
      </c>
      <c r="AV418" s="136">
        <f t="shared" si="15"/>
        <v>7.5</v>
      </c>
      <c r="AW418" s="224" t="s">
        <v>19673</v>
      </c>
      <c r="AX418" s="140" t="s">
        <v>19674</v>
      </c>
      <c r="AY418" s="140" t="s">
        <v>19675</v>
      </c>
      <c r="AZ418" s="140" t="s">
        <v>19676</v>
      </c>
      <c r="BA418" s="140" t="s">
        <v>19677</v>
      </c>
      <c r="BB418" s="140" t="s">
        <v>19678</v>
      </c>
      <c r="BC418" s="140" t="s">
        <v>19679</v>
      </c>
      <c r="BD418" s="140" t="s">
        <v>19680</v>
      </c>
      <c r="BE418" s="140"/>
      <c r="BF418" s="140"/>
      <c r="BG418" s="140"/>
      <c r="BH418" s="140"/>
      <c r="BI418" s="140"/>
      <c r="BJ418" s="140"/>
      <c r="BK418" s="140"/>
      <c r="BL418" s="140"/>
      <c r="BM418" s="140"/>
      <c r="BN418" s="140"/>
      <c r="BO418" s="140"/>
      <c r="BP418" s="140"/>
      <c r="BQ418" s="140"/>
      <c r="BR418" s="140"/>
      <c r="BS418" s="140"/>
      <c r="BT418" s="140"/>
      <c r="BU418" s="140"/>
      <c r="BV418" s="140"/>
      <c r="BW418" s="140"/>
      <c r="BX418" s="140" t="s">
        <v>144</v>
      </c>
      <c r="BY418" s="140"/>
      <c r="BZ418" s="140" t="str">
        <f>IFERROR(__xludf.DUMMYFUNCTION("TEXTJOIN("", "", TRUE,
  IF(AND(AL418&gt;=9, AN418&gt;=8, AP418&gt;=7, AT418&gt;=8), ""Gold Standard"", """"),
  IF(OR(
      AV418&gt;=7.5,
      AND(AL418&gt;=7, AN418&gt;=7, AP418&gt;=6, AT418&gt;=8)
    ), ""BIFL Approved"", """"),
  IF(AN418&gt;=8.5, ""Repair Friendly"", """"),
 "&amp;" IF(OR(AP418=10, REGEXMATCH(AU418, ""Lifetime Guarantee"")), ""Lifetime Warranty"", """"),
  IF(AT418&gt;=8.5, ""Crowd Favorite"", """"),
  IF(AR418&gt;=8, ""Eco Hero"", """"),
  IF(AND(AV418&gt;=10, AL418&gt;=8, AT418&gt;=8), ""Legacy Product"", """")
)"),"BIFL Approved")</f>
        <v>BIFL Approved</v>
      </c>
      <c r="CA418" s="140" t="s">
        <v>1568</v>
      </c>
      <c r="CB418" s="140" t="s">
        <v>3641</v>
      </c>
      <c r="CC418" s="225" t="s">
        <v>19681</v>
      </c>
      <c r="CD418" s="140" t="s">
        <v>19682</v>
      </c>
      <c r="CE418" s="140">
        <f>W18</f>
        <v>125980</v>
      </c>
      <c r="CF418" s="140" t="s">
        <v>19683</v>
      </c>
      <c r="CG418" s="168" t="s">
        <v>19684</v>
      </c>
      <c r="CH418" s="128"/>
      <c r="CI418" s="128"/>
      <c r="CJ418" s="128"/>
      <c r="CK418" s="128"/>
    </row>
    <row r="419" ht="27.0" customHeight="1">
      <c r="A419" s="261" t="s">
        <v>6425</v>
      </c>
      <c r="B419" s="262" t="s">
        <v>19685</v>
      </c>
      <c r="C419" s="171" t="s">
        <v>19686</v>
      </c>
      <c r="D419" s="263"/>
      <c r="E419" s="264" t="s">
        <v>19687</v>
      </c>
      <c r="F419" s="147" t="s">
        <v>19054</v>
      </c>
      <c r="G419" s="147" t="s">
        <v>91</v>
      </c>
      <c r="H419" s="147" t="s">
        <v>92</v>
      </c>
      <c r="I419" s="147"/>
      <c r="J419" s="149"/>
      <c r="K419" s="171" t="s">
        <v>19688</v>
      </c>
      <c r="L419" s="172" t="s">
        <v>19689</v>
      </c>
      <c r="M419" s="172" t="s">
        <v>19690</v>
      </c>
      <c r="N419" s="172" t="s">
        <v>19691</v>
      </c>
      <c r="O419" s="172" t="s">
        <v>19692</v>
      </c>
      <c r="P419" s="249" t="s">
        <v>19693</v>
      </c>
      <c r="Q419" s="172" t="s">
        <v>19694</v>
      </c>
      <c r="R419" s="172" t="s">
        <v>19695</v>
      </c>
      <c r="S419" s="160" t="s">
        <v>19696</v>
      </c>
      <c r="T419" s="241">
        <v>15.95</v>
      </c>
      <c r="U419" s="148"/>
      <c r="V419" s="160">
        <v>3.3</v>
      </c>
      <c r="W419" s="152">
        <v>5.0</v>
      </c>
      <c r="X419" s="148"/>
      <c r="Y419" s="148"/>
      <c r="Z419" s="152" t="b">
        <v>0</v>
      </c>
      <c r="AA419" s="160" t="s">
        <v>19697</v>
      </c>
      <c r="AB419" s="160" t="s">
        <v>19698</v>
      </c>
      <c r="AC419" s="160" t="s">
        <v>19699</v>
      </c>
      <c r="AD419" s="148"/>
      <c r="AE419" s="148"/>
      <c r="AF419" s="148"/>
      <c r="AG419" s="160" t="s">
        <v>19700</v>
      </c>
      <c r="AH419" s="160" t="s">
        <v>19701</v>
      </c>
      <c r="AI419" s="160" t="s">
        <v>19702</v>
      </c>
      <c r="AJ419" s="160" t="s">
        <v>19703</v>
      </c>
      <c r="AK419" s="226" t="s">
        <v>19704</v>
      </c>
      <c r="AL419" s="232">
        <v>3.0</v>
      </c>
      <c r="AM419" s="147" t="s">
        <v>19705</v>
      </c>
      <c r="AN419" s="232">
        <v>2.0</v>
      </c>
      <c r="AO419" s="160" t="s">
        <v>19706</v>
      </c>
      <c r="AP419" s="265">
        <v>5.0</v>
      </c>
      <c r="AQ419" s="160" t="s">
        <v>19707</v>
      </c>
      <c r="AR419" s="265">
        <v>5.0</v>
      </c>
      <c r="AS419" s="160" t="s">
        <v>19708</v>
      </c>
      <c r="AT419" s="265">
        <v>4.5</v>
      </c>
      <c r="AU419" s="160" t="s">
        <v>19709</v>
      </c>
      <c r="AV419" s="156">
        <f t="shared" si="15"/>
        <v>3.5</v>
      </c>
      <c r="AW419" s="266" t="s">
        <v>19710</v>
      </c>
      <c r="AX419" s="160" t="s">
        <v>19711</v>
      </c>
      <c r="AY419" s="160" t="s">
        <v>19712</v>
      </c>
      <c r="AZ419" s="160" t="s">
        <v>19713</v>
      </c>
      <c r="BA419" s="160" t="s">
        <v>19714</v>
      </c>
      <c r="BB419" s="160" t="s">
        <v>19715</v>
      </c>
      <c r="BC419" s="160" t="s">
        <v>19716</v>
      </c>
      <c r="BD419" s="160" t="s">
        <v>19717</v>
      </c>
      <c r="BE419" s="160"/>
      <c r="BF419" s="160"/>
      <c r="BG419" s="160"/>
      <c r="BH419" s="160"/>
      <c r="BI419" s="160"/>
      <c r="BJ419" s="160"/>
      <c r="BK419" s="160"/>
      <c r="BL419" s="160"/>
      <c r="BM419" s="160"/>
      <c r="BN419" s="160"/>
      <c r="BO419" s="160"/>
      <c r="BP419" s="160"/>
      <c r="BQ419" s="160"/>
      <c r="BR419" s="160"/>
      <c r="BS419" s="160"/>
      <c r="BT419" s="160"/>
      <c r="BU419" s="160"/>
      <c r="BV419" s="160"/>
      <c r="BW419" s="160"/>
      <c r="BX419" s="148"/>
      <c r="BY419" s="148"/>
      <c r="BZ419" s="160" t="str">
        <f>IFERROR(__xludf.DUMMYFUNCTION("TEXTJOIN("", "", TRUE,
  IF(AND(AL419&gt;=9, AN419&gt;=8, AP419&gt;=7, AT419&gt;=8), ""Gold Standard"", """"),
  IF(OR(
      AV419&gt;=7.5,
      AND(AL419&gt;=7, AN419&gt;=7, AP419&gt;=6, AT419&gt;=8)
    ), ""BIFL Approved"", """"),
  IF(AN419&gt;=8.5, ""Repair Friendly"", """"),
 "&amp;" IF(OR(AP419=10, REGEXMATCH(AU419, ""Lifetime Guarantee"")), ""Lifetime Warranty"", """"),
  IF(AT419&gt;=8.5, ""Crowd Favorite"", """"),
  IF(AR419&gt;=8, ""Eco Hero"", """"),
  IF(AND(AV419&gt;=10, AL419&gt;=8, AT419&gt;=8), ""Legacy Product"", """")
)"),"")</f>
        <v/>
      </c>
      <c r="CA419" s="160" t="s">
        <v>614</v>
      </c>
      <c r="CB419" s="160" t="s">
        <v>498</v>
      </c>
      <c r="CC419" s="237" t="s">
        <v>19718</v>
      </c>
      <c r="CD419" s="160" t="s">
        <v>19719</v>
      </c>
      <c r="CE419" s="160">
        <f>W23</f>
        <v>2105</v>
      </c>
      <c r="CF419" s="160" t="s">
        <v>19720</v>
      </c>
      <c r="CG419" s="226" t="s">
        <v>19721</v>
      </c>
      <c r="CH419" s="148"/>
      <c r="CI419" s="148"/>
      <c r="CJ419" s="148"/>
      <c r="CK419" s="148"/>
    </row>
    <row r="420" ht="27.0" customHeight="1">
      <c r="A420" s="242" t="s">
        <v>19722</v>
      </c>
      <c r="B420" s="243" t="s">
        <v>19723</v>
      </c>
      <c r="C420" s="164" t="s">
        <v>19724</v>
      </c>
      <c r="D420" s="244"/>
      <c r="E420" s="269" t="s">
        <v>19725</v>
      </c>
      <c r="F420" s="127" t="s">
        <v>19054</v>
      </c>
      <c r="G420" s="127" t="s">
        <v>10474</v>
      </c>
      <c r="H420" s="127" t="s">
        <v>92</v>
      </c>
      <c r="I420" s="127"/>
      <c r="J420" s="129"/>
      <c r="K420" s="130"/>
      <c r="L420" s="165" t="s">
        <v>19726</v>
      </c>
      <c r="M420" s="165" t="s">
        <v>19727</v>
      </c>
      <c r="N420" s="165" t="s">
        <v>19728</v>
      </c>
      <c r="O420" s="165" t="s">
        <v>6034</v>
      </c>
      <c r="P420" s="165" t="s">
        <v>19729</v>
      </c>
      <c r="Q420" s="165" t="s">
        <v>19730</v>
      </c>
      <c r="R420" s="165" t="s">
        <v>19731</v>
      </c>
      <c r="S420" s="257" t="s">
        <v>19732</v>
      </c>
      <c r="T420" s="167">
        <v>124.95</v>
      </c>
      <c r="U420" s="258">
        <v>124.95</v>
      </c>
      <c r="V420" s="140">
        <v>4.5</v>
      </c>
      <c r="W420" s="132">
        <v>4385.0</v>
      </c>
      <c r="X420" s="140" t="s">
        <v>869</v>
      </c>
      <c r="Y420" s="140" t="s">
        <v>165</v>
      </c>
      <c r="Z420" s="132" t="b">
        <v>0</v>
      </c>
      <c r="AA420" s="140" t="s">
        <v>6039</v>
      </c>
      <c r="AB420" s="140" t="s">
        <v>19733</v>
      </c>
      <c r="AC420" s="128"/>
      <c r="AD420" s="140"/>
      <c r="AE420" s="140"/>
      <c r="AF420" s="128"/>
      <c r="AG420" s="140" t="s">
        <v>19734</v>
      </c>
      <c r="AH420" s="140" t="s">
        <v>19735</v>
      </c>
      <c r="AI420" s="140" t="s">
        <v>19736</v>
      </c>
      <c r="AJ420" s="140" t="s">
        <v>6046</v>
      </c>
      <c r="AK420" s="168" t="s">
        <v>6047</v>
      </c>
      <c r="AL420" s="134"/>
      <c r="AM420" s="128"/>
      <c r="AN420" s="134"/>
      <c r="AO420" s="128"/>
      <c r="AP420" s="135"/>
      <c r="AQ420" s="128"/>
      <c r="AR420" s="135"/>
      <c r="AS420" s="128"/>
      <c r="AT420" s="135"/>
      <c r="AU420" s="128"/>
      <c r="AV420" s="136">
        <f t="shared" si="15"/>
        <v>0</v>
      </c>
      <c r="AW420" s="137"/>
      <c r="AX420" s="128"/>
      <c r="AY420" s="128"/>
      <c r="AZ420" s="128"/>
      <c r="BA420" s="128"/>
      <c r="BB420" s="128"/>
      <c r="BC420" s="128"/>
      <c r="BD420" s="128"/>
      <c r="BE420" s="128"/>
      <c r="BF420" s="128"/>
      <c r="BG420" s="128"/>
      <c r="BH420" s="128"/>
      <c r="BI420" s="128"/>
      <c r="BJ420" s="128"/>
      <c r="BK420" s="128"/>
      <c r="BL420" s="128"/>
      <c r="BM420" s="128"/>
      <c r="BN420" s="128"/>
      <c r="BO420" s="128"/>
      <c r="BP420" s="128"/>
      <c r="BQ420" s="128"/>
      <c r="BR420" s="128"/>
      <c r="BS420" s="128"/>
      <c r="BT420" s="128"/>
      <c r="BU420" s="128"/>
      <c r="BV420" s="128"/>
      <c r="BW420" s="128"/>
      <c r="BX420" s="128"/>
      <c r="BY420" s="128"/>
      <c r="BZ420" s="140" t="str">
        <f>IFERROR(__xludf.DUMMYFUNCTION("TEXTJOIN("", "", TRUE,
  IF(AND(AL420&gt;=9, AN420&gt;=8, AP420&gt;=7, AT420&gt;=8), ""Gold Standard"", """"),
  IF(OR(
      AV420&gt;=7.5,
      AND(AL420&gt;=7, AN420&gt;=7, AP420&gt;=6, AT420&gt;=8)
    ), ""BIFL Approved"", """"),
  IF(AN420&gt;=8.5, ""Repair Friendly"", """"),
 "&amp;" IF(OR(AP420=10, REGEXMATCH(AU420, ""Lifetime Guarantee"")), ""Lifetime Warranty"", """"),
  IF(AT420&gt;=8.5, ""Crowd Favorite"", """"),
  IF(AR420&gt;=8, ""Eco Hero"", """"),
  IF(AND(AV420&gt;=10, AL420&gt;=8, AT420&gt;=8), ""Legacy Product"", """")
)"),"")</f>
        <v/>
      </c>
      <c r="CA420" s="128"/>
      <c r="CB420" s="128"/>
      <c r="CC420" s="141"/>
      <c r="CD420" s="128"/>
      <c r="CE420" s="140">
        <f t="shared" ref="CE420:CE430" si="16">W422</f>
        <v>0</v>
      </c>
      <c r="CF420" s="128"/>
      <c r="CG420" s="133"/>
      <c r="CH420" s="128"/>
      <c r="CI420" s="128"/>
      <c r="CJ420" s="128"/>
      <c r="CK420" s="128"/>
    </row>
    <row r="421" ht="27.0" customHeight="1">
      <c r="A421" s="261" t="s">
        <v>19737</v>
      </c>
      <c r="B421" s="262" t="s">
        <v>19738</v>
      </c>
      <c r="C421" s="270" t="s">
        <v>19739</v>
      </c>
      <c r="D421" s="248"/>
      <c r="E421" s="264" t="s">
        <v>19740</v>
      </c>
      <c r="F421" s="147" t="s">
        <v>19054</v>
      </c>
      <c r="G421" s="147" t="s">
        <v>91</v>
      </c>
      <c r="H421" s="147" t="s">
        <v>92</v>
      </c>
      <c r="I421" s="147"/>
      <c r="J421" s="149"/>
      <c r="K421" s="248"/>
      <c r="L421" s="250"/>
      <c r="M421" s="160"/>
      <c r="N421" s="160"/>
      <c r="O421" s="271" t="s">
        <v>19741</v>
      </c>
      <c r="P421" s="272"/>
      <c r="Q421" s="172" t="s">
        <v>19742</v>
      </c>
      <c r="R421" s="271" t="s">
        <v>19743</v>
      </c>
      <c r="S421" s="172" t="s">
        <v>19743</v>
      </c>
      <c r="T421" s="173">
        <v>40.0</v>
      </c>
      <c r="U421" s="148"/>
      <c r="V421" s="147">
        <v>3.7</v>
      </c>
      <c r="W421" s="152">
        <v>31.0</v>
      </c>
      <c r="X421" s="148"/>
      <c r="Y421" s="160" t="s">
        <v>12470</v>
      </c>
      <c r="Z421" s="152" t="b">
        <v>0</v>
      </c>
      <c r="AA421" s="160"/>
      <c r="AB421" s="148"/>
      <c r="AC421" s="160" t="s">
        <v>19744</v>
      </c>
      <c r="AD421" s="148"/>
      <c r="AE421" s="160" t="s">
        <v>19745</v>
      </c>
      <c r="AF421" s="148"/>
      <c r="AG421" s="148"/>
      <c r="AH421" s="148"/>
      <c r="AI421" s="148"/>
      <c r="AJ421" s="148"/>
      <c r="AK421" s="153"/>
      <c r="AL421" s="232"/>
      <c r="AM421" s="160"/>
      <c r="AN421" s="154"/>
      <c r="AO421" s="148"/>
      <c r="AP421" s="155"/>
      <c r="AQ421" s="148"/>
      <c r="AR421" s="155"/>
      <c r="AS421" s="148"/>
      <c r="AT421" s="155"/>
      <c r="AU421" s="148"/>
      <c r="AV421" s="156">
        <f t="shared" si="15"/>
        <v>0</v>
      </c>
      <c r="AW421" s="157"/>
      <c r="AX421" s="148"/>
      <c r="AY421" s="148"/>
      <c r="AZ421" s="148"/>
      <c r="BA421" s="148"/>
      <c r="BB421" s="148"/>
      <c r="BC421" s="148"/>
      <c r="BD421" s="148"/>
      <c r="BE421" s="148"/>
      <c r="BF421" s="148"/>
      <c r="BG421" s="148"/>
      <c r="BH421" s="148"/>
      <c r="BI421" s="148"/>
      <c r="BJ421" s="148"/>
      <c r="BK421" s="148"/>
      <c r="BL421" s="148"/>
      <c r="BM421" s="148"/>
      <c r="BN421" s="148"/>
      <c r="BO421" s="148"/>
      <c r="BP421" s="148"/>
      <c r="BQ421" s="148"/>
      <c r="BR421" s="148"/>
      <c r="BS421" s="148"/>
      <c r="BT421" s="148"/>
      <c r="BU421" s="148"/>
      <c r="BV421" s="148"/>
      <c r="BW421" s="148"/>
      <c r="BX421" s="148"/>
      <c r="BY421" s="148"/>
      <c r="BZ421" s="160" t="str">
        <f>IFERROR(__xludf.DUMMYFUNCTION("TEXTJOIN("", "", TRUE,
  IF(AND(AL421&gt;=9, AN421&gt;=8, AP421&gt;=7, AT421&gt;=8), ""Gold Standard"", """"),
  IF(OR(
      AV421&gt;=7.5,
      AND(AL421&gt;=7, AN421&gt;=7, AP421&gt;=6, AT421&gt;=8)
    ), ""BIFL Approved"", """"),
  IF(AN421&gt;=8.5, ""Repair Friendly"", """"),
 "&amp;" IF(OR(AP421=10, REGEXMATCH(AU421, ""Lifetime Guarantee"")), ""Lifetime Warranty"", """"),
  IF(AT421&gt;=8.5, ""Crowd Favorite"", """"),
  IF(AR421&gt;=8, ""Eco Hero"", """"),
  IF(AND(AV421&gt;=10, AL421&gt;=8, AT421&gt;=8), ""Legacy Product"", """")
)"),"")</f>
        <v/>
      </c>
      <c r="CA421" s="148"/>
      <c r="CB421" s="148"/>
      <c r="CC421" s="161"/>
      <c r="CD421" s="148"/>
      <c r="CE421" s="160">
        <f t="shared" si="16"/>
        <v>0</v>
      </c>
      <c r="CF421" s="148"/>
      <c r="CG421" s="153"/>
      <c r="CH421" s="148"/>
      <c r="CI421" s="148"/>
      <c r="CJ421" s="148"/>
      <c r="CK421" s="148"/>
    </row>
    <row r="422" ht="27.0" customHeight="1">
      <c r="A422" s="242" t="s">
        <v>19746</v>
      </c>
      <c r="B422" s="243" t="s">
        <v>19747</v>
      </c>
      <c r="C422" s="244"/>
      <c r="D422" s="244"/>
      <c r="E422" s="245" t="s">
        <v>19748</v>
      </c>
      <c r="F422" s="127" t="s">
        <v>19054</v>
      </c>
      <c r="G422" s="127" t="s">
        <v>10474</v>
      </c>
      <c r="H422" s="127" t="s">
        <v>92</v>
      </c>
      <c r="I422" s="127"/>
      <c r="J422" s="129"/>
      <c r="K422" s="130"/>
      <c r="L422" s="165" t="s">
        <v>19749</v>
      </c>
      <c r="M422" s="128"/>
      <c r="N422" s="165" t="s">
        <v>19750</v>
      </c>
      <c r="O422" s="165" t="s">
        <v>19751</v>
      </c>
      <c r="P422" s="165" t="s">
        <v>19752</v>
      </c>
      <c r="Q422" s="165" t="s">
        <v>19753</v>
      </c>
      <c r="R422" s="165" t="s">
        <v>19754</v>
      </c>
      <c r="S422" s="165" t="s">
        <v>19754</v>
      </c>
      <c r="T422" s="131"/>
      <c r="U422" s="128"/>
      <c r="V422" s="128"/>
      <c r="W422" s="132">
        <v>0.0</v>
      </c>
      <c r="X422" s="128"/>
      <c r="Y422" s="140" t="s">
        <v>228</v>
      </c>
      <c r="Z422" s="132" t="b">
        <v>0</v>
      </c>
      <c r="AA422" s="140" t="s">
        <v>15080</v>
      </c>
      <c r="AB422" s="140" t="s">
        <v>19755</v>
      </c>
      <c r="AC422" s="140" t="s">
        <v>19756</v>
      </c>
      <c r="AD422" s="128"/>
      <c r="AE422" s="128"/>
      <c r="AF422" s="128"/>
      <c r="AG422" s="127" t="s">
        <v>19757</v>
      </c>
      <c r="AH422" s="127" t="s">
        <v>19758</v>
      </c>
      <c r="AI422" s="127" t="s">
        <v>19759</v>
      </c>
      <c r="AJ422" s="140" t="s">
        <v>19760</v>
      </c>
      <c r="AK422" s="168" t="s">
        <v>19761</v>
      </c>
      <c r="AL422" s="134"/>
      <c r="AM422" s="128"/>
      <c r="AN422" s="134"/>
      <c r="AO422" s="128"/>
      <c r="AP422" s="135"/>
      <c r="AQ422" s="128"/>
      <c r="AR422" s="135"/>
      <c r="AS422" s="128"/>
      <c r="AT422" s="135"/>
      <c r="AU422" s="128"/>
      <c r="AV422" s="136">
        <f t="shared" si="15"/>
        <v>0</v>
      </c>
      <c r="AW422" s="137"/>
      <c r="AX422" s="128"/>
      <c r="AY422" s="128"/>
      <c r="AZ422" s="128"/>
      <c r="BA422" s="128"/>
      <c r="BB422" s="128"/>
      <c r="BC422" s="128"/>
      <c r="BD422" s="128"/>
      <c r="BE422" s="128"/>
      <c r="BF422" s="128"/>
      <c r="BG422" s="128"/>
      <c r="BH422" s="128"/>
      <c r="BI422" s="128"/>
      <c r="BJ422" s="128"/>
      <c r="BK422" s="128"/>
      <c r="BL422" s="128"/>
      <c r="BM422" s="128"/>
      <c r="BN422" s="128"/>
      <c r="BO422" s="128"/>
      <c r="BP422" s="128"/>
      <c r="BQ422" s="128"/>
      <c r="BR422" s="128"/>
      <c r="BS422" s="128"/>
      <c r="BT422" s="128"/>
      <c r="BU422" s="128"/>
      <c r="BV422" s="128"/>
      <c r="BW422" s="128"/>
      <c r="BX422" s="128"/>
      <c r="BY422" s="128"/>
      <c r="BZ422" s="140" t="str">
        <f>IFERROR(__xludf.DUMMYFUNCTION("TEXTJOIN("", "", TRUE,
  IF(AND(AL422&gt;=9, AN422&gt;=8, AP422&gt;=7, AT422&gt;=8), ""Gold Standard"", """"),
  IF(OR(
      AV422&gt;=7.5,
      AND(AL422&gt;=7, AN422&gt;=7, AP422&gt;=6, AT422&gt;=8)
    ), ""BIFL Approved"", """"),
  IF(AN422&gt;=8.5, ""Repair Friendly"", """"),
 "&amp;" IF(OR(AP422=10, REGEXMATCH(AU422, ""Lifetime Guarantee"")), ""Lifetime Warranty"", """"),
  IF(AT422&gt;=8.5, ""Crowd Favorite"", """"),
  IF(AR422&gt;=8, ""Eco Hero"", """"),
  IF(AND(AV422&gt;=10, AL422&gt;=8, AT422&gt;=8), ""Legacy Product"", """")
)"),"")</f>
        <v/>
      </c>
      <c r="CA422" s="128"/>
      <c r="CB422" s="128"/>
      <c r="CC422" s="141"/>
      <c r="CD422" s="128"/>
      <c r="CE422" s="140">
        <f t="shared" si="16"/>
        <v>0</v>
      </c>
      <c r="CF422" s="128"/>
      <c r="CG422" s="133"/>
      <c r="CH422" s="128"/>
      <c r="CI422" s="128"/>
      <c r="CJ422" s="128"/>
      <c r="CK422" s="128"/>
    </row>
    <row r="423" ht="27.0" customHeight="1">
      <c r="A423" s="261" t="s">
        <v>19762</v>
      </c>
      <c r="B423" s="262" t="s">
        <v>19763</v>
      </c>
      <c r="C423" s="150"/>
      <c r="D423" s="150"/>
      <c r="E423" s="264"/>
      <c r="F423" s="147" t="s">
        <v>19054</v>
      </c>
      <c r="G423" s="147" t="s">
        <v>10474</v>
      </c>
      <c r="H423" s="147" t="s">
        <v>92</v>
      </c>
      <c r="I423" s="147"/>
      <c r="J423" s="149"/>
      <c r="K423" s="150"/>
      <c r="L423" s="172" t="s">
        <v>19764</v>
      </c>
      <c r="M423" s="172" t="s">
        <v>19765</v>
      </c>
      <c r="N423" s="172" t="s">
        <v>19766</v>
      </c>
      <c r="O423" s="172" t="s">
        <v>19767</v>
      </c>
      <c r="P423" s="172" t="s">
        <v>19768</v>
      </c>
      <c r="Q423" s="148"/>
      <c r="R423" s="148"/>
      <c r="S423" s="148"/>
      <c r="T423" s="151"/>
      <c r="U423" s="148"/>
      <c r="V423" s="148"/>
      <c r="W423" s="152">
        <v>0.0</v>
      </c>
      <c r="X423" s="148"/>
      <c r="Y423" s="148"/>
      <c r="Z423" s="152" t="b">
        <v>0</v>
      </c>
      <c r="AA423" s="148"/>
      <c r="AB423" s="148"/>
      <c r="AC423" s="148"/>
      <c r="AD423" s="148"/>
      <c r="AE423" s="148"/>
      <c r="AF423" s="148"/>
      <c r="AG423" s="148"/>
      <c r="AH423" s="148"/>
      <c r="AI423" s="148"/>
      <c r="AJ423" s="148"/>
      <c r="AK423" s="153"/>
      <c r="AL423" s="154"/>
      <c r="AM423" s="148"/>
      <c r="AN423" s="154"/>
      <c r="AO423" s="148"/>
      <c r="AP423" s="155"/>
      <c r="AQ423" s="148"/>
      <c r="AR423" s="155"/>
      <c r="AS423" s="148"/>
      <c r="AT423" s="155"/>
      <c r="AU423" s="148"/>
      <c r="AV423" s="156">
        <f t="shared" si="15"/>
        <v>0</v>
      </c>
      <c r="AW423" s="157"/>
      <c r="AX423" s="148"/>
      <c r="AY423" s="148"/>
      <c r="AZ423" s="148"/>
      <c r="BA423" s="148"/>
      <c r="BB423" s="148"/>
      <c r="BC423" s="148"/>
      <c r="BD423" s="148"/>
      <c r="BE423" s="148"/>
      <c r="BF423" s="148"/>
      <c r="BG423" s="148"/>
      <c r="BH423" s="148"/>
      <c r="BI423" s="148"/>
      <c r="BJ423" s="148"/>
      <c r="BK423" s="148"/>
      <c r="BL423" s="148"/>
      <c r="BM423" s="148"/>
      <c r="BN423" s="148"/>
      <c r="BO423" s="148"/>
      <c r="BP423" s="148"/>
      <c r="BQ423" s="148"/>
      <c r="BR423" s="148"/>
      <c r="BS423" s="148"/>
      <c r="BT423" s="148"/>
      <c r="BU423" s="148"/>
      <c r="BV423" s="148"/>
      <c r="BW423" s="148"/>
      <c r="BX423" s="148"/>
      <c r="BY423" s="148"/>
      <c r="BZ423" s="160" t="str">
        <f>IFERROR(__xludf.DUMMYFUNCTION("TEXTJOIN("", "", TRUE,
  IF(AND(AL423&gt;=9, AN423&gt;=8, AP423&gt;=7, AT423&gt;=8), ""Gold Standard"", """"),
  IF(OR(
      AV423&gt;=7.5,
      AND(AL423&gt;=7, AN423&gt;=7, AP423&gt;=6, AT423&gt;=8)
    ), ""BIFL Approved"", """"),
  IF(AN423&gt;=8.5, ""Repair Friendly"", """"),
 "&amp;" IF(OR(AP423=10, REGEXMATCH(AU423, ""Lifetime Guarantee"")), ""Lifetime Warranty"", """"),
  IF(AT423&gt;=8.5, ""Crowd Favorite"", """"),
  IF(AR423&gt;=8, ""Eco Hero"", """"),
  IF(AND(AV423&gt;=10, AL423&gt;=8, AT423&gt;=8), ""Legacy Product"", """")
)"),"")</f>
        <v/>
      </c>
      <c r="CA423" s="148"/>
      <c r="CB423" s="148"/>
      <c r="CC423" s="161"/>
      <c r="CD423" s="148"/>
      <c r="CE423" s="160">
        <f t="shared" si="16"/>
        <v>0</v>
      </c>
      <c r="CF423" s="148"/>
      <c r="CG423" s="153"/>
      <c r="CH423" s="148"/>
      <c r="CI423" s="148"/>
      <c r="CJ423" s="148"/>
      <c r="CK423" s="148"/>
    </row>
    <row r="424" ht="27.0" customHeight="1">
      <c r="A424" s="242" t="s">
        <v>19769</v>
      </c>
      <c r="B424" s="243" t="s">
        <v>19770</v>
      </c>
      <c r="C424" s="273"/>
      <c r="D424" s="273"/>
      <c r="E424" s="245" t="s">
        <v>19771</v>
      </c>
      <c r="F424" s="127" t="s">
        <v>19054</v>
      </c>
      <c r="G424" s="127" t="s">
        <v>10474</v>
      </c>
      <c r="H424" s="127" t="s">
        <v>92</v>
      </c>
      <c r="I424" s="127"/>
      <c r="J424" s="129"/>
      <c r="K424" s="140"/>
      <c r="L424" s="165" t="s">
        <v>19772</v>
      </c>
      <c r="M424" s="165" t="s">
        <v>19773</v>
      </c>
      <c r="N424" s="165" t="s">
        <v>19774</v>
      </c>
      <c r="O424" s="165" t="s">
        <v>19775</v>
      </c>
      <c r="P424" s="165" t="s">
        <v>19776</v>
      </c>
      <c r="Q424" s="165" t="s">
        <v>19777</v>
      </c>
      <c r="R424" s="165" t="s">
        <v>19778</v>
      </c>
      <c r="S424" s="165" t="s">
        <v>19778</v>
      </c>
      <c r="T424" s="131"/>
      <c r="U424" s="128"/>
      <c r="V424" s="128"/>
      <c r="W424" s="132">
        <v>0.0</v>
      </c>
      <c r="X424" s="128"/>
      <c r="Y424" s="140" t="s">
        <v>228</v>
      </c>
      <c r="Z424" s="132" t="b">
        <v>0</v>
      </c>
      <c r="AA424" s="140" t="s">
        <v>7627</v>
      </c>
      <c r="AB424" s="128"/>
      <c r="AC424" s="140" t="s">
        <v>19779</v>
      </c>
      <c r="AD424" s="128"/>
      <c r="AE424" s="128"/>
      <c r="AF424" s="128"/>
      <c r="AG424" s="128"/>
      <c r="AH424" s="128"/>
      <c r="AI424" s="128"/>
      <c r="AJ424" s="128"/>
      <c r="AK424" s="133"/>
      <c r="AL424" s="134"/>
      <c r="AM424" s="128"/>
      <c r="AN424" s="134"/>
      <c r="AO424" s="128"/>
      <c r="AP424" s="135"/>
      <c r="AQ424" s="128"/>
      <c r="AR424" s="135"/>
      <c r="AS424" s="128"/>
      <c r="AT424" s="135"/>
      <c r="AU424" s="128"/>
      <c r="AV424" s="136">
        <f t="shared" si="15"/>
        <v>0</v>
      </c>
      <c r="AW424" s="137"/>
      <c r="AX424" s="128"/>
      <c r="AY424" s="128"/>
      <c r="AZ424" s="128"/>
      <c r="BA424" s="128"/>
      <c r="BB424" s="128"/>
      <c r="BC424" s="128"/>
      <c r="BD424" s="128"/>
      <c r="BE424" s="128"/>
      <c r="BF424" s="128"/>
      <c r="BG424" s="128"/>
      <c r="BH424" s="128"/>
      <c r="BI424" s="128"/>
      <c r="BJ424" s="128"/>
      <c r="BK424" s="128"/>
      <c r="BL424" s="128"/>
      <c r="BM424" s="128"/>
      <c r="BN424" s="128"/>
      <c r="BO424" s="128"/>
      <c r="BP424" s="128"/>
      <c r="BQ424" s="128"/>
      <c r="BR424" s="128"/>
      <c r="BS424" s="128"/>
      <c r="BT424" s="128"/>
      <c r="BU424" s="128"/>
      <c r="BV424" s="128"/>
      <c r="BW424" s="128"/>
      <c r="BX424" s="128"/>
      <c r="BY424" s="128"/>
      <c r="BZ424" s="140" t="str">
        <f>IFERROR(__xludf.DUMMYFUNCTION("TEXTJOIN("", "", TRUE,
  IF(AND(AL424&gt;=9, AN424&gt;=8, AP424&gt;=7, AT424&gt;=8), ""Gold Standard"", """"),
  IF(OR(
      AV424&gt;=7.5,
      AND(AL424&gt;=7, AN424&gt;=7, AP424&gt;=6, AT424&gt;=8)
    ), ""BIFL Approved"", """"),
  IF(AN424&gt;=8.5, ""Repair Friendly"", """"),
 "&amp;" IF(OR(AP424=10, REGEXMATCH(AU424, ""Lifetime Guarantee"")), ""Lifetime Warranty"", """"),
  IF(AT424&gt;=8.5, ""Crowd Favorite"", """"),
  IF(AR424&gt;=8, ""Eco Hero"", """"),
  IF(AND(AV424&gt;=10, AL424&gt;=8, AT424&gt;=8), ""Legacy Product"", """")
)"),"")</f>
        <v/>
      </c>
      <c r="CA424" s="128"/>
      <c r="CB424" s="128"/>
      <c r="CC424" s="141"/>
      <c r="CD424" s="128"/>
      <c r="CE424" s="140">
        <f t="shared" si="16"/>
        <v>0</v>
      </c>
      <c r="CF424" s="128"/>
      <c r="CG424" s="133"/>
      <c r="CH424" s="128"/>
      <c r="CI424" s="128"/>
      <c r="CJ424" s="128"/>
      <c r="CK424" s="128"/>
    </row>
    <row r="425" ht="27.0" customHeight="1">
      <c r="A425" s="261" t="s">
        <v>19780</v>
      </c>
      <c r="B425" s="262" t="s">
        <v>19781</v>
      </c>
      <c r="C425" s="150"/>
      <c r="D425" s="150"/>
      <c r="E425" s="264"/>
      <c r="F425" s="147" t="s">
        <v>19054</v>
      </c>
      <c r="G425" s="147" t="s">
        <v>10474</v>
      </c>
      <c r="H425" s="147" t="s">
        <v>92</v>
      </c>
      <c r="I425" s="147"/>
      <c r="J425" s="149"/>
      <c r="K425" s="150"/>
      <c r="L425" s="148"/>
      <c r="M425" s="148"/>
      <c r="N425" s="148"/>
      <c r="O425" s="148"/>
      <c r="P425" s="148"/>
      <c r="Q425" s="148"/>
      <c r="R425" s="148"/>
      <c r="S425" s="148"/>
      <c r="T425" s="151"/>
      <c r="U425" s="148"/>
      <c r="V425" s="148"/>
      <c r="W425" s="152">
        <v>0.0</v>
      </c>
      <c r="X425" s="148"/>
      <c r="Y425" s="148"/>
      <c r="Z425" s="152" t="b">
        <v>0</v>
      </c>
      <c r="AA425" s="148"/>
      <c r="AB425" s="148"/>
      <c r="AC425" s="148"/>
      <c r="AD425" s="148"/>
      <c r="AE425" s="148"/>
      <c r="AF425" s="148"/>
      <c r="AG425" s="148"/>
      <c r="AH425" s="148"/>
      <c r="AI425" s="148"/>
      <c r="AJ425" s="148"/>
      <c r="AK425" s="153"/>
      <c r="AL425" s="154"/>
      <c r="AM425" s="148"/>
      <c r="AN425" s="154"/>
      <c r="AO425" s="148"/>
      <c r="AP425" s="155"/>
      <c r="AQ425" s="148"/>
      <c r="AR425" s="155"/>
      <c r="AS425" s="148"/>
      <c r="AT425" s="155"/>
      <c r="AU425" s="148"/>
      <c r="AV425" s="156">
        <f t="shared" si="15"/>
        <v>0</v>
      </c>
      <c r="AW425" s="157"/>
      <c r="AX425" s="148"/>
      <c r="AY425" s="148"/>
      <c r="AZ425" s="148"/>
      <c r="BA425" s="148"/>
      <c r="BB425" s="148"/>
      <c r="BC425" s="148"/>
      <c r="BD425" s="148"/>
      <c r="BE425" s="148"/>
      <c r="BF425" s="148"/>
      <c r="BG425" s="148"/>
      <c r="BH425" s="148"/>
      <c r="BI425" s="148"/>
      <c r="BJ425" s="148"/>
      <c r="BK425" s="148"/>
      <c r="BL425" s="148"/>
      <c r="BM425" s="148"/>
      <c r="BN425" s="148"/>
      <c r="BO425" s="148"/>
      <c r="BP425" s="148"/>
      <c r="BQ425" s="148"/>
      <c r="BR425" s="148"/>
      <c r="BS425" s="148"/>
      <c r="BT425" s="148"/>
      <c r="BU425" s="148"/>
      <c r="BV425" s="148"/>
      <c r="BW425" s="148"/>
      <c r="BX425" s="148"/>
      <c r="BY425" s="148"/>
      <c r="BZ425" s="160" t="str">
        <f>IFERROR(__xludf.DUMMYFUNCTION("TEXTJOIN("", "", TRUE,
  IF(AND(AL425&gt;=9, AN425&gt;=8, AP425&gt;=7, AT425&gt;=8), ""Gold Standard"", """"),
  IF(OR(
      AV425&gt;=7.5,
      AND(AL425&gt;=7, AN425&gt;=7, AP425&gt;=6, AT425&gt;=8)
    ), ""BIFL Approved"", """"),
  IF(AN425&gt;=8.5, ""Repair Friendly"", """"),
 "&amp;" IF(OR(AP425=10, REGEXMATCH(AU425, ""Lifetime Guarantee"")), ""Lifetime Warranty"", """"),
  IF(AT425&gt;=8.5, ""Crowd Favorite"", """"),
  IF(AR425&gt;=8, ""Eco Hero"", """"),
  IF(AND(AV425&gt;=10, AL425&gt;=8, AT425&gt;=8), ""Legacy Product"", """")
)"),"")</f>
        <v/>
      </c>
      <c r="CA425" s="148"/>
      <c r="CB425" s="148"/>
      <c r="CC425" s="161"/>
      <c r="CD425" s="148"/>
      <c r="CE425" s="160">
        <f t="shared" si="16"/>
        <v>0</v>
      </c>
      <c r="CF425" s="148"/>
      <c r="CG425" s="153"/>
      <c r="CH425" s="148"/>
      <c r="CI425" s="148"/>
      <c r="CJ425" s="148"/>
      <c r="CK425" s="148"/>
    </row>
    <row r="426" ht="27.0" customHeight="1">
      <c r="A426" s="242" t="s">
        <v>19780</v>
      </c>
      <c r="B426" s="243" t="s">
        <v>19782</v>
      </c>
      <c r="C426" s="130"/>
      <c r="D426" s="130"/>
      <c r="E426" s="245"/>
      <c r="F426" s="127" t="s">
        <v>19054</v>
      </c>
      <c r="G426" s="127" t="s">
        <v>10474</v>
      </c>
      <c r="H426" s="127" t="s">
        <v>92</v>
      </c>
      <c r="I426" s="127"/>
      <c r="J426" s="129"/>
      <c r="K426" s="130"/>
      <c r="L426" s="128"/>
      <c r="M426" s="128"/>
      <c r="N426" s="128"/>
      <c r="O426" s="128"/>
      <c r="P426" s="128"/>
      <c r="Q426" s="128"/>
      <c r="R426" s="128"/>
      <c r="S426" s="128"/>
      <c r="T426" s="131"/>
      <c r="U426" s="128"/>
      <c r="V426" s="128"/>
      <c r="W426" s="132">
        <v>0.0</v>
      </c>
      <c r="X426" s="128"/>
      <c r="Y426" s="128"/>
      <c r="Z426" s="132" t="b">
        <v>0</v>
      </c>
      <c r="AA426" s="128"/>
      <c r="AB426" s="128"/>
      <c r="AC426" s="128"/>
      <c r="AD426" s="128"/>
      <c r="AE426" s="128"/>
      <c r="AF426" s="128"/>
      <c r="AG426" s="128"/>
      <c r="AH426" s="128"/>
      <c r="AI426" s="128"/>
      <c r="AJ426" s="128"/>
      <c r="AK426" s="133"/>
      <c r="AL426" s="134"/>
      <c r="AM426" s="128"/>
      <c r="AN426" s="134"/>
      <c r="AO426" s="128"/>
      <c r="AP426" s="135"/>
      <c r="AQ426" s="128"/>
      <c r="AR426" s="135"/>
      <c r="AS426" s="128"/>
      <c r="AT426" s="135"/>
      <c r="AU426" s="128"/>
      <c r="AV426" s="136">
        <f t="shared" si="15"/>
        <v>0</v>
      </c>
      <c r="AW426" s="137"/>
      <c r="AX426" s="128"/>
      <c r="AY426" s="128"/>
      <c r="AZ426" s="128"/>
      <c r="BA426" s="128"/>
      <c r="BB426" s="128"/>
      <c r="BC426" s="128"/>
      <c r="BD426" s="128"/>
      <c r="BE426" s="128"/>
      <c r="BF426" s="128"/>
      <c r="BG426" s="128"/>
      <c r="BH426" s="128"/>
      <c r="BI426" s="128"/>
      <c r="BJ426" s="128"/>
      <c r="BK426" s="128"/>
      <c r="BL426" s="128"/>
      <c r="BM426" s="128"/>
      <c r="BN426" s="128"/>
      <c r="BO426" s="128"/>
      <c r="BP426" s="128"/>
      <c r="BQ426" s="128"/>
      <c r="BR426" s="128"/>
      <c r="BS426" s="128"/>
      <c r="BT426" s="128"/>
      <c r="BU426" s="128"/>
      <c r="BV426" s="128"/>
      <c r="BW426" s="128"/>
      <c r="BX426" s="128"/>
      <c r="BY426" s="128"/>
      <c r="BZ426" s="140" t="str">
        <f>IFERROR(__xludf.DUMMYFUNCTION("TEXTJOIN("", "", TRUE,
  IF(AND(AL426&gt;=9, AN426&gt;=8, AP426&gt;=7, AT426&gt;=8), ""Gold Standard"", """"),
  IF(OR(
      AV426&gt;=7.5,
      AND(AL426&gt;=7, AN426&gt;=7, AP426&gt;=6, AT426&gt;=8)
    ), ""BIFL Approved"", """"),
  IF(AN426&gt;=8.5, ""Repair Friendly"", """"),
 "&amp;" IF(OR(AP426=10, REGEXMATCH(AU426, ""Lifetime Guarantee"")), ""Lifetime Warranty"", """"),
  IF(AT426&gt;=8.5, ""Crowd Favorite"", """"),
  IF(AR426&gt;=8, ""Eco Hero"", """"),
  IF(AND(AV426&gt;=10, AL426&gt;=8, AT426&gt;=8), ""Legacy Product"", """")
)"),"")</f>
        <v/>
      </c>
      <c r="CA426" s="128"/>
      <c r="CB426" s="128"/>
      <c r="CC426" s="141"/>
      <c r="CD426" s="128"/>
      <c r="CE426" s="140">
        <f t="shared" si="16"/>
        <v>0</v>
      </c>
      <c r="CF426" s="128"/>
      <c r="CG426" s="133"/>
      <c r="CH426" s="128"/>
      <c r="CI426" s="128"/>
      <c r="CJ426" s="128"/>
      <c r="CK426" s="128"/>
    </row>
    <row r="427" ht="27.0" customHeight="1">
      <c r="A427" s="261" t="s">
        <v>19783</v>
      </c>
      <c r="B427" s="262" t="s">
        <v>19784</v>
      </c>
      <c r="C427" s="150"/>
      <c r="D427" s="150"/>
      <c r="E427" s="274"/>
      <c r="F427" s="147" t="s">
        <v>19054</v>
      </c>
      <c r="G427" s="147" t="s">
        <v>10474</v>
      </c>
      <c r="H427" s="147" t="s">
        <v>92</v>
      </c>
      <c r="I427" s="147"/>
      <c r="J427" s="149"/>
      <c r="K427" s="150"/>
      <c r="L427" s="148"/>
      <c r="M427" s="148"/>
      <c r="N427" s="148"/>
      <c r="O427" s="148"/>
      <c r="P427" s="148"/>
      <c r="Q427" s="148"/>
      <c r="R427" s="148"/>
      <c r="S427" s="148"/>
      <c r="T427" s="151"/>
      <c r="U427" s="148"/>
      <c r="V427" s="148"/>
      <c r="W427" s="152">
        <v>0.0</v>
      </c>
      <c r="X427" s="148"/>
      <c r="Y427" s="148"/>
      <c r="Z427" s="152" t="b">
        <v>0</v>
      </c>
      <c r="AA427" s="148"/>
      <c r="AB427" s="148"/>
      <c r="AC427" s="148"/>
      <c r="AD427" s="148"/>
      <c r="AE427" s="148"/>
      <c r="AF427" s="148"/>
      <c r="AG427" s="148"/>
      <c r="AH427" s="148"/>
      <c r="AI427" s="148"/>
      <c r="AJ427" s="148"/>
      <c r="AK427" s="153"/>
      <c r="AL427" s="154"/>
      <c r="AM427" s="148"/>
      <c r="AN427" s="154"/>
      <c r="AO427" s="148"/>
      <c r="AP427" s="155"/>
      <c r="AQ427" s="148"/>
      <c r="AR427" s="155"/>
      <c r="AS427" s="148"/>
      <c r="AT427" s="155"/>
      <c r="AU427" s="148"/>
      <c r="AV427" s="156">
        <f t="shared" si="15"/>
        <v>0</v>
      </c>
      <c r="AW427" s="157"/>
      <c r="AX427" s="148"/>
      <c r="AY427" s="148"/>
      <c r="AZ427" s="148"/>
      <c r="BA427" s="148"/>
      <c r="BB427" s="148"/>
      <c r="BC427" s="148"/>
      <c r="BD427" s="148"/>
      <c r="BE427" s="148"/>
      <c r="BF427" s="148"/>
      <c r="BG427" s="148"/>
      <c r="BH427" s="148"/>
      <c r="BI427" s="148"/>
      <c r="BJ427" s="148"/>
      <c r="BK427" s="148"/>
      <c r="BL427" s="148"/>
      <c r="BM427" s="148"/>
      <c r="BN427" s="148"/>
      <c r="BO427" s="148"/>
      <c r="BP427" s="148"/>
      <c r="BQ427" s="148"/>
      <c r="BR427" s="148"/>
      <c r="BS427" s="148"/>
      <c r="BT427" s="148"/>
      <c r="BU427" s="148"/>
      <c r="BV427" s="148"/>
      <c r="BW427" s="148"/>
      <c r="BX427" s="148"/>
      <c r="BY427" s="148"/>
      <c r="BZ427" s="160" t="str">
        <f>IFERROR(__xludf.DUMMYFUNCTION("TEXTJOIN("", "", TRUE,
  IF(AND(AL427&gt;=9, AN427&gt;=8, AP427&gt;=7, AT427&gt;=8), ""Gold Standard"", """"),
  IF(OR(
      AV427&gt;=7.5,
      AND(AL427&gt;=7, AN427&gt;=7, AP427&gt;=6, AT427&gt;=8)
    ), ""BIFL Approved"", """"),
  IF(AN427&gt;=8.5, ""Repair Friendly"", """"),
 "&amp;" IF(OR(AP427=10, REGEXMATCH(AU427, ""Lifetime Guarantee"")), ""Lifetime Warranty"", """"),
  IF(AT427&gt;=8.5, ""Crowd Favorite"", """"),
  IF(AR427&gt;=8, ""Eco Hero"", """"),
  IF(AND(AV427&gt;=10, AL427&gt;=8, AT427&gt;=8), ""Legacy Product"", """")
)"),"")</f>
        <v/>
      </c>
      <c r="CA427" s="148"/>
      <c r="CB427" s="148"/>
      <c r="CC427" s="161"/>
      <c r="CD427" s="148"/>
      <c r="CE427" s="160">
        <f t="shared" si="16"/>
        <v>0</v>
      </c>
      <c r="CF427" s="148"/>
      <c r="CG427" s="153"/>
      <c r="CH427" s="148"/>
      <c r="CI427" s="148"/>
      <c r="CJ427" s="148"/>
      <c r="CK427" s="148"/>
    </row>
    <row r="428" ht="27.0" customHeight="1">
      <c r="A428" s="242" t="s">
        <v>19785</v>
      </c>
      <c r="B428" s="243" t="s">
        <v>19786</v>
      </c>
      <c r="C428" s="130"/>
      <c r="D428" s="130"/>
      <c r="E428" s="245"/>
      <c r="F428" s="127" t="s">
        <v>19054</v>
      </c>
      <c r="G428" s="127" t="s">
        <v>10474</v>
      </c>
      <c r="H428" s="127" t="s">
        <v>92</v>
      </c>
      <c r="I428" s="127"/>
      <c r="J428" s="129"/>
      <c r="K428" s="130"/>
      <c r="L428" s="128"/>
      <c r="M428" s="128"/>
      <c r="N428" s="128"/>
      <c r="O428" s="128"/>
      <c r="P428" s="128"/>
      <c r="Q428" s="128"/>
      <c r="R428" s="128"/>
      <c r="S428" s="128"/>
      <c r="T428" s="131"/>
      <c r="U428" s="128"/>
      <c r="V428" s="128"/>
      <c r="W428" s="132">
        <v>0.0</v>
      </c>
      <c r="X428" s="128"/>
      <c r="Y428" s="128"/>
      <c r="Z428" s="132" t="b">
        <v>0</v>
      </c>
      <c r="AA428" s="128"/>
      <c r="AB428" s="128"/>
      <c r="AC428" s="128"/>
      <c r="AD428" s="128"/>
      <c r="AE428" s="128"/>
      <c r="AF428" s="128"/>
      <c r="AG428" s="128"/>
      <c r="AH428" s="128"/>
      <c r="AI428" s="128"/>
      <c r="AJ428" s="128"/>
      <c r="AK428" s="133"/>
      <c r="AL428" s="134"/>
      <c r="AM428" s="128"/>
      <c r="AN428" s="134"/>
      <c r="AO428" s="128"/>
      <c r="AP428" s="135"/>
      <c r="AQ428" s="128"/>
      <c r="AR428" s="135"/>
      <c r="AS428" s="128"/>
      <c r="AT428" s="135"/>
      <c r="AU428" s="128"/>
      <c r="AV428" s="136">
        <f t="shared" si="15"/>
        <v>0</v>
      </c>
      <c r="AW428" s="137"/>
      <c r="AX428" s="128"/>
      <c r="AY428" s="128"/>
      <c r="AZ428" s="128"/>
      <c r="BA428" s="128"/>
      <c r="BB428" s="128"/>
      <c r="BC428" s="128"/>
      <c r="BD428" s="128"/>
      <c r="BE428" s="128"/>
      <c r="BF428" s="128"/>
      <c r="BG428" s="128"/>
      <c r="BH428" s="128"/>
      <c r="BI428" s="128"/>
      <c r="BJ428" s="128"/>
      <c r="BK428" s="128"/>
      <c r="BL428" s="128"/>
      <c r="BM428" s="128"/>
      <c r="BN428" s="128"/>
      <c r="BO428" s="128"/>
      <c r="BP428" s="128"/>
      <c r="BQ428" s="128"/>
      <c r="BR428" s="128"/>
      <c r="BS428" s="128"/>
      <c r="BT428" s="128"/>
      <c r="BU428" s="128"/>
      <c r="BV428" s="128"/>
      <c r="BW428" s="128"/>
      <c r="BX428" s="128"/>
      <c r="BY428" s="128"/>
      <c r="BZ428" s="140" t="str">
        <f>IFERROR(__xludf.DUMMYFUNCTION("TEXTJOIN("", "", TRUE,
  IF(AND(AL428&gt;=9, AN428&gt;=8, AP428&gt;=7, AT428&gt;=8), ""Gold Standard"", """"),
  IF(OR(
      AV428&gt;=7.5,
      AND(AL428&gt;=7, AN428&gt;=7, AP428&gt;=6, AT428&gt;=8)
    ), ""BIFL Approved"", """"),
  IF(AN428&gt;=8.5, ""Repair Friendly"", """"),
 "&amp;" IF(OR(AP428=10, REGEXMATCH(AU428, ""Lifetime Guarantee"")), ""Lifetime Warranty"", """"),
  IF(AT428&gt;=8.5, ""Crowd Favorite"", """"),
  IF(AR428&gt;=8, ""Eco Hero"", """"),
  IF(AND(AV428&gt;=10, AL428&gt;=8, AT428&gt;=8), ""Legacy Product"", """")
)"),"")</f>
        <v/>
      </c>
      <c r="CA428" s="128"/>
      <c r="CB428" s="128"/>
      <c r="CC428" s="141"/>
      <c r="CD428" s="128"/>
      <c r="CE428" s="140">
        <f t="shared" si="16"/>
        <v>0</v>
      </c>
      <c r="CF428" s="128"/>
      <c r="CG428" s="133"/>
      <c r="CH428" s="128"/>
      <c r="CI428" s="128"/>
      <c r="CJ428" s="128"/>
      <c r="CK428" s="128"/>
    </row>
    <row r="429" ht="27.0" customHeight="1">
      <c r="A429" s="261" t="s">
        <v>19787</v>
      </c>
      <c r="B429" s="262" t="s">
        <v>19788</v>
      </c>
      <c r="C429" s="150"/>
      <c r="D429" s="150"/>
      <c r="E429" s="275" t="s">
        <v>19789</v>
      </c>
      <c r="F429" s="147" t="s">
        <v>19054</v>
      </c>
      <c r="G429" s="147" t="s">
        <v>10474</v>
      </c>
      <c r="H429" s="147" t="s">
        <v>92</v>
      </c>
      <c r="I429" s="147"/>
      <c r="J429" s="149"/>
      <c r="K429" s="150"/>
      <c r="L429" s="148"/>
      <c r="M429" s="148"/>
      <c r="N429" s="148"/>
      <c r="O429" s="148"/>
      <c r="P429" s="148"/>
      <c r="Q429" s="148"/>
      <c r="R429" s="148"/>
      <c r="S429" s="148"/>
      <c r="T429" s="151"/>
      <c r="U429" s="148"/>
      <c r="V429" s="148"/>
      <c r="W429" s="152">
        <v>0.0</v>
      </c>
      <c r="X429" s="148"/>
      <c r="Y429" s="148"/>
      <c r="Z429" s="152" t="b">
        <v>0</v>
      </c>
      <c r="AA429" s="148"/>
      <c r="AB429" s="148"/>
      <c r="AC429" s="148"/>
      <c r="AD429" s="148"/>
      <c r="AE429" s="148"/>
      <c r="AF429" s="148"/>
      <c r="AG429" s="148"/>
      <c r="AH429" s="148"/>
      <c r="AI429" s="148"/>
      <c r="AJ429" s="148"/>
      <c r="AK429" s="153"/>
      <c r="AL429" s="154"/>
      <c r="AM429" s="148"/>
      <c r="AN429" s="154"/>
      <c r="AO429" s="148"/>
      <c r="AP429" s="155"/>
      <c r="AQ429" s="148"/>
      <c r="AR429" s="155"/>
      <c r="AS429" s="148"/>
      <c r="AT429" s="155"/>
      <c r="AU429" s="148"/>
      <c r="AV429" s="156">
        <f t="shared" si="15"/>
        <v>0</v>
      </c>
      <c r="AW429" s="157"/>
      <c r="AX429" s="148"/>
      <c r="AY429" s="148"/>
      <c r="AZ429" s="148"/>
      <c r="BA429" s="148"/>
      <c r="BB429" s="148"/>
      <c r="BC429" s="148"/>
      <c r="BD429" s="148"/>
      <c r="BE429" s="148"/>
      <c r="BF429" s="148"/>
      <c r="BG429" s="148"/>
      <c r="BH429" s="148"/>
      <c r="BI429" s="148"/>
      <c r="BJ429" s="148"/>
      <c r="BK429" s="148"/>
      <c r="BL429" s="148"/>
      <c r="BM429" s="148"/>
      <c r="BN429" s="148"/>
      <c r="BO429" s="148"/>
      <c r="BP429" s="148"/>
      <c r="BQ429" s="148"/>
      <c r="BR429" s="148"/>
      <c r="BS429" s="148"/>
      <c r="BT429" s="148"/>
      <c r="BU429" s="148"/>
      <c r="BV429" s="148"/>
      <c r="BW429" s="148"/>
      <c r="BX429" s="148"/>
      <c r="BY429" s="148"/>
      <c r="BZ429" s="160" t="str">
        <f>IFERROR(__xludf.DUMMYFUNCTION("TEXTJOIN("", "", TRUE,
  IF(AND(AL429&gt;=9, AN429&gt;=8, AP429&gt;=7, AT429&gt;=8), ""Gold Standard"", """"),
  IF(OR(
      AV429&gt;=7.5,
      AND(AL429&gt;=7, AN429&gt;=7, AP429&gt;=6, AT429&gt;=8)
    ), ""BIFL Approved"", """"),
  IF(AN429&gt;=8.5, ""Repair Friendly"", """"),
 "&amp;" IF(OR(AP429=10, REGEXMATCH(AU429, ""Lifetime Guarantee"")), ""Lifetime Warranty"", """"),
  IF(AT429&gt;=8.5, ""Crowd Favorite"", """"),
  IF(AR429&gt;=8, ""Eco Hero"", """"),
  IF(AND(AV429&gt;=10, AL429&gt;=8, AT429&gt;=8), ""Legacy Product"", """")
)"),"")</f>
        <v/>
      </c>
      <c r="CA429" s="148"/>
      <c r="CB429" s="148"/>
      <c r="CC429" s="161"/>
      <c r="CD429" s="148"/>
      <c r="CE429" s="160">
        <f t="shared" si="16"/>
        <v>0</v>
      </c>
      <c r="CF429" s="148"/>
      <c r="CG429" s="153"/>
      <c r="CH429" s="148"/>
      <c r="CI429" s="148"/>
      <c r="CJ429" s="148"/>
      <c r="CK429" s="148"/>
    </row>
    <row r="430" ht="27.0" customHeight="1">
      <c r="A430" s="242" t="s">
        <v>19790</v>
      </c>
      <c r="B430" s="243" t="s">
        <v>19791</v>
      </c>
      <c r="C430" s="130"/>
      <c r="D430" s="130"/>
      <c r="E430" s="245"/>
      <c r="F430" s="127" t="s">
        <v>19054</v>
      </c>
      <c r="G430" s="127" t="s">
        <v>10474</v>
      </c>
      <c r="H430" s="127" t="s">
        <v>92</v>
      </c>
      <c r="I430" s="127"/>
      <c r="J430" s="129"/>
      <c r="K430" s="130"/>
      <c r="L430" s="128"/>
      <c r="M430" s="128"/>
      <c r="N430" s="128"/>
      <c r="O430" s="128"/>
      <c r="P430" s="128"/>
      <c r="Q430" s="128"/>
      <c r="R430" s="128"/>
      <c r="S430" s="128"/>
      <c r="T430" s="131"/>
      <c r="U430" s="128"/>
      <c r="V430" s="128"/>
      <c r="W430" s="132">
        <v>0.0</v>
      </c>
      <c r="X430" s="128"/>
      <c r="Y430" s="128"/>
      <c r="Z430" s="132" t="b">
        <v>0</v>
      </c>
      <c r="AA430" s="128"/>
      <c r="AB430" s="128"/>
      <c r="AC430" s="128"/>
      <c r="AD430" s="128"/>
      <c r="AE430" s="128"/>
      <c r="AF430" s="128"/>
      <c r="AG430" s="128"/>
      <c r="AH430" s="128"/>
      <c r="AI430" s="128"/>
      <c r="AJ430" s="128"/>
      <c r="AK430" s="133"/>
      <c r="AL430" s="134"/>
      <c r="AM430" s="128"/>
      <c r="AN430" s="134"/>
      <c r="AO430" s="128"/>
      <c r="AP430" s="135"/>
      <c r="AQ430" s="128"/>
      <c r="AR430" s="135"/>
      <c r="AS430" s="128"/>
      <c r="AT430" s="135"/>
      <c r="AU430" s="128"/>
      <c r="AV430" s="136">
        <f t="shared" si="15"/>
        <v>0</v>
      </c>
      <c r="AW430" s="137"/>
      <c r="AX430" s="128"/>
      <c r="AY430" s="128"/>
      <c r="AZ430" s="128"/>
      <c r="BA430" s="128"/>
      <c r="BB430" s="128"/>
      <c r="BC430" s="128"/>
      <c r="BD430" s="128"/>
      <c r="BE430" s="128"/>
      <c r="BF430" s="128"/>
      <c r="BG430" s="128"/>
      <c r="BH430" s="128"/>
      <c r="BI430" s="128"/>
      <c r="BJ430" s="128"/>
      <c r="BK430" s="128"/>
      <c r="BL430" s="128"/>
      <c r="BM430" s="128"/>
      <c r="BN430" s="128"/>
      <c r="BO430" s="128"/>
      <c r="BP430" s="128"/>
      <c r="BQ430" s="128"/>
      <c r="BR430" s="128"/>
      <c r="BS430" s="128"/>
      <c r="BT430" s="128"/>
      <c r="BU430" s="128"/>
      <c r="BV430" s="128"/>
      <c r="BW430" s="128"/>
      <c r="BX430" s="128"/>
      <c r="BY430" s="128"/>
      <c r="BZ430" s="140" t="str">
        <f>IFERROR(__xludf.DUMMYFUNCTION("TEXTJOIN("", "", TRUE,
  IF(AND(AL430&gt;=9, AN430&gt;=8, AP430&gt;=7, AT430&gt;=8), ""Gold Standard"", """"),
  IF(OR(
      AV430&gt;=7.5,
      AND(AL430&gt;=7, AN430&gt;=7, AP430&gt;=6, AT430&gt;=8)
    ), ""BIFL Approved"", """"),
  IF(AN430&gt;=8.5, ""Repair Friendly"", """"),
 "&amp;" IF(OR(AP430=10, REGEXMATCH(AU430, ""Lifetime Guarantee"")), ""Lifetime Warranty"", """"),
  IF(AT430&gt;=8.5, ""Crowd Favorite"", """"),
  IF(AR430&gt;=8, ""Eco Hero"", """"),
  IF(AND(AV430&gt;=10, AL430&gt;=8, AT430&gt;=8), ""Legacy Product"", """")
)"),"")</f>
        <v/>
      </c>
      <c r="CA430" s="128"/>
      <c r="CB430" s="128"/>
      <c r="CC430" s="141"/>
      <c r="CD430" s="128"/>
      <c r="CE430" s="140">
        <f t="shared" si="16"/>
        <v>0</v>
      </c>
      <c r="CF430" s="128"/>
      <c r="CG430" s="133"/>
      <c r="CH430" s="128"/>
      <c r="CI430" s="128"/>
      <c r="CJ430" s="128"/>
      <c r="CK430" s="128"/>
    </row>
    <row r="431" ht="27.0" customHeight="1">
      <c r="A431" s="261" t="s">
        <v>19792</v>
      </c>
      <c r="B431" s="262" t="s">
        <v>19793</v>
      </c>
      <c r="C431" s="150"/>
      <c r="D431" s="150"/>
      <c r="E431" s="276"/>
      <c r="F431" s="147" t="s">
        <v>19054</v>
      </c>
      <c r="G431" s="147" t="s">
        <v>10474</v>
      </c>
      <c r="H431" s="147" t="s">
        <v>92</v>
      </c>
      <c r="I431" s="147"/>
      <c r="J431" s="149"/>
      <c r="K431" s="150"/>
      <c r="L431" s="148"/>
      <c r="M431" s="148"/>
      <c r="N431" s="148"/>
      <c r="O431" s="148"/>
      <c r="P431" s="148"/>
      <c r="Q431" s="148"/>
      <c r="R431" s="148"/>
      <c r="S431" s="148"/>
      <c r="T431" s="151"/>
      <c r="U431" s="148"/>
      <c r="V431" s="148"/>
      <c r="W431" s="152">
        <v>0.0</v>
      </c>
      <c r="X431" s="148"/>
      <c r="Y431" s="148"/>
      <c r="Z431" s="152" t="b">
        <v>0</v>
      </c>
      <c r="AA431" s="148"/>
      <c r="AB431" s="148"/>
      <c r="AC431" s="148"/>
      <c r="AD431" s="148"/>
      <c r="AE431" s="148"/>
      <c r="AF431" s="148"/>
      <c r="AG431" s="148"/>
      <c r="AH431" s="148"/>
      <c r="AI431" s="148"/>
      <c r="AJ431" s="148"/>
      <c r="AK431" s="153"/>
      <c r="AL431" s="154"/>
      <c r="AM431" s="148"/>
      <c r="AN431" s="154"/>
      <c r="AO431" s="148"/>
      <c r="AP431" s="155"/>
      <c r="AQ431" s="148"/>
      <c r="AR431" s="155"/>
      <c r="AS431" s="148"/>
      <c r="AT431" s="155"/>
      <c r="AU431" s="148"/>
      <c r="AV431" s="156">
        <f t="shared" si="15"/>
        <v>0</v>
      </c>
      <c r="AW431" s="157"/>
      <c r="AX431" s="148"/>
      <c r="AY431" s="148"/>
      <c r="AZ431" s="148"/>
      <c r="BA431" s="148"/>
      <c r="BB431" s="148"/>
      <c r="BC431" s="148"/>
      <c r="BD431" s="148"/>
      <c r="BE431" s="148"/>
      <c r="BF431" s="148"/>
      <c r="BG431" s="148"/>
      <c r="BH431" s="148"/>
      <c r="BI431" s="148"/>
      <c r="BJ431" s="148"/>
      <c r="BK431" s="148"/>
      <c r="BL431" s="148"/>
      <c r="BM431" s="148"/>
      <c r="BN431" s="148"/>
      <c r="BO431" s="148"/>
      <c r="BP431" s="148"/>
      <c r="BQ431" s="148"/>
      <c r="BR431" s="148"/>
      <c r="BS431" s="148"/>
      <c r="BT431" s="148"/>
      <c r="BU431" s="148"/>
      <c r="BV431" s="148"/>
      <c r="BW431" s="148"/>
      <c r="BX431" s="148"/>
      <c r="BY431" s="148"/>
      <c r="BZ431" s="160" t="str">
        <f>IFERROR(__xludf.DUMMYFUNCTION("TEXTJOIN("", "", TRUE,
  IF(AND(AL431&gt;=9, AN431&gt;=8, AP431&gt;=7, AT431&gt;=8), ""Gold Standard"", """"),
  IF(OR(
      AV431&gt;=7.5,
      AND(AL431&gt;=7, AN431&gt;=7, AP431&gt;=6, AT431&gt;=8)
    ), ""BIFL Approved"", """"),
  IF(AN431&gt;=8.5, ""Repair Friendly"", """"),
 "&amp;" IF(OR(AP431=10, REGEXMATCH(AU431, ""Lifetime Guarantee"")), ""Lifetime Warranty"", """"),
  IF(AT431&gt;=8.5, ""Crowd Favorite"", """"),
  IF(AR431&gt;=8, ""Eco Hero"", """"),
  IF(AND(AV431&gt;=10, AL431&gt;=8, AT431&gt;=8), ""Legacy Product"", """")
)"),"")</f>
        <v/>
      </c>
      <c r="CA431" s="148"/>
      <c r="CB431" s="148"/>
      <c r="CC431" s="161"/>
      <c r="CD431" s="148"/>
      <c r="CE431" s="160">
        <f t="shared" ref="CE431:CE432" si="17">W73</f>
        <v>13144</v>
      </c>
      <c r="CF431" s="148"/>
      <c r="CG431" s="153"/>
      <c r="CH431" s="148"/>
      <c r="CI431" s="148"/>
      <c r="CJ431" s="148"/>
      <c r="CK431" s="148"/>
    </row>
    <row r="432" ht="27.0" customHeight="1">
      <c r="A432" s="242" t="s">
        <v>19794</v>
      </c>
      <c r="B432" s="243" t="s">
        <v>19795</v>
      </c>
      <c r="C432" s="130"/>
      <c r="D432" s="130"/>
      <c r="E432" s="245"/>
      <c r="F432" s="127" t="s">
        <v>19054</v>
      </c>
      <c r="G432" s="127" t="s">
        <v>10474</v>
      </c>
      <c r="H432" s="127" t="s">
        <v>92</v>
      </c>
      <c r="I432" s="127"/>
      <c r="J432" s="129"/>
      <c r="K432" s="130"/>
      <c r="L432" s="128"/>
      <c r="M432" s="128"/>
      <c r="N432" s="128"/>
      <c r="O432" s="128"/>
      <c r="P432" s="128"/>
      <c r="Q432" s="128"/>
      <c r="R432" s="128"/>
      <c r="S432" s="128"/>
      <c r="T432" s="131"/>
      <c r="U432" s="128"/>
      <c r="V432" s="128"/>
      <c r="W432" s="132">
        <v>0.0</v>
      </c>
      <c r="X432" s="128"/>
      <c r="Y432" s="128"/>
      <c r="Z432" s="132" t="b">
        <v>0</v>
      </c>
      <c r="AA432" s="128"/>
      <c r="AB432" s="128"/>
      <c r="AC432" s="128"/>
      <c r="AD432" s="128"/>
      <c r="AE432" s="128"/>
      <c r="AF432" s="128"/>
      <c r="AG432" s="128"/>
      <c r="AH432" s="128"/>
      <c r="AI432" s="128"/>
      <c r="AJ432" s="128"/>
      <c r="AK432" s="133"/>
      <c r="AL432" s="134"/>
      <c r="AM432" s="128"/>
      <c r="AN432" s="134"/>
      <c r="AO432" s="128"/>
      <c r="AP432" s="135"/>
      <c r="AQ432" s="128"/>
      <c r="AR432" s="135"/>
      <c r="AS432" s="128"/>
      <c r="AT432" s="135"/>
      <c r="AU432" s="128"/>
      <c r="AV432" s="136">
        <f t="shared" si="15"/>
        <v>0</v>
      </c>
      <c r="AW432" s="137"/>
      <c r="AX432" s="128"/>
      <c r="AY432" s="128"/>
      <c r="AZ432" s="128"/>
      <c r="BA432" s="128"/>
      <c r="BB432" s="128"/>
      <c r="BC432" s="128"/>
      <c r="BD432" s="128"/>
      <c r="BE432" s="128"/>
      <c r="BF432" s="128"/>
      <c r="BG432" s="128"/>
      <c r="BH432" s="128"/>
      <c r="BI432" s="128"/>
      <c r="BJ432" s="128"/>
      <c r="BK432" s="128"/>
      <c r="BL432" s="128"/>
      <c r="BM432" s="128"/>
      <c r="BN432" s="128"/>
      <c r="BO432" s="128"/>
      <c r="BP432" s="128"/>
      <c r="BQ432" s="128"/>
      <c r="BR432" s="128"/>
      <c r="BS432" s="128"/>
      <c r="BT432" s="128"/>
      <c r="BU432" s="128"/>
      <c r="BV432" s="128"/>
      <c r="BW432" s="128"/>
      <c r="BX432" s="277"/>
      <c r="BY432" s="278"/>
      <c r="BZ432" s="140" t="str">
        <f>IFERROR(__xludf.DUMMYFUNCTION("TEXTJOIN("", "", TRUE,
  IF(AND(AL432&gt;=9, AN432&gt;=8, AP432&gt;=7, AT432&gt;=8), ""Gold Standard"", """"),
  IF(OR(
      AV432&gt;=7.5,
      AND(AL432&gt;=7, AN432&gt;=7, AP432&gt;=6, AT432&gt;=8)
    ), ""BIFL Approved"", """"),
  IF(AN432&gt;=8.5, ""Repair Friendly"", """"),
 "&amp;" IF(OR(AP432=10, REGEXMATCH(AU432, ""Lifetime Guarantee"")), ""Lifetime Warranty"", """"),
  IF(AT432&gt;=8.5, ""Crowd Favorite"", """"),
  IF(AR432&gt;=8, ""Eco Hero"", """"),
  IF(AND(AV432&gt;=10, AL432&gt;=8, AT432&gt;=8), ""Legacy Product"", """")
)"),"")</f>
        <v/>
      </c>
      <c r="CA432" s="128"/>
      <c r="CB432" s="128"/>
      <c r="CC432" s="141"/>
      <c r="CD432" s="128"/>
      <c r="CE432" s="140">
        <f t="shared" si="17"/>
        <v>154</v>
      </c>
      <c r="CF432" s="128"/>
      <c r="CG432" s="133"/>
      <c r="CH432" s="128"/>
      <c r="CI432" s="128"/>
      <c r="CJ432" s="128"/>
      <c r="CK432" s="128"/>
    </row>
    <row r="433" ht="27.0" customHeight="1">
      <c r="A433" s="279" t="s">
        <v>972</v>
      </c>
      <c r="C433" s="280"/>
      <c r="D433" s="280"/>
      <c r="E433" s="281"/>
      <c r="F433" s="147"/>
      <c r="G433" s="282"/>
      <c r="H433" s="282"/>
      <c r="I433" s="282"/>
      <c r="J433" s="283"/>
      <c r="K433" s="280"/>
      <c r="L433" s="282"/>
      <c r="M433" s="282"/>
      <c r="N433" s="282"/>
      <c r="O433" s="282"/>
      <c r="P433" s="282"/>
      <c r="Q433" s="282"/>
      <c r="R433" s="282"/>
      <c r="S433" s="282"/>
      <c r="T433" s="284"/>
      <c r="U433" s="282"/>
      <c r="V433" s="282"/>
      <c r="W433" s="282"/>
      <c r="X433" s="282"/>
      <c r="Y433" s="282"/>
      <c r="Z433" s="282"/>
      <c r="AA433" s="282"/>
      <c r="AB433" s="282"/>
      <c r="AC433" s="282"/>
      <c r="AD433" s="282"/>
      <c r="AE433" s="282"/>
      <c r="AF433" s="282"/>
      <c r="AG433" s="282"/>
      <c r="AH433" s="282"/>
      <c r="AI433" s="282"/>
      <c r="AJ433" s="282"/>
      <c r="AK433" s="285"/>
      <c r="AL433" s="286"/>
      <c r="AM433" s="282"/>
      <c r="AN433" s="286"/>
      <c r="AO433" s="282"/>
      <c r="AP433" s="287"/>
      <c r="AQ433" s="282"/>
      <c r="AR433" s="287"/>
      <c r="AS433" s="282"/>
      <c r="AT433" s="287"/>
      <c r="AU433" s="282"/>
      <c r="AV433" s="288"/>
      <c r="AW433" s="289"/>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90"/>
      <c r="BY433" s="291"/>
      <c r="BZ433" s="291"/>
      <c r="CA433" s="282"/>
      <c r="CB433" s="282"/>
      <c r="CC433" s="292"/>
      <c r="CD433" s="282"/>
      <c r="CE433" s="282"/>
      <c r="CF433" s="282"/>
      <c r="CG433" s="285"/>
      <c r="CH433" s="282"/>
      <c r="CI433" s="282"/>
      <c r="CJ433" s="282"/>
      <c r="CK433" s="282"/>
    </row>
    <row r="434" ht="27.0" customHeight="1">
      <c r="A434" s="240" t="s">
        <v>3469</v>
      </c>
      <c r="B434" s="163" t="s">
        <v>19796</v>
      </c>
      <c r="C434" s="20" t="s">
        <v>19797</v>
      </c>
      <c r="D434" s="20" t="s">
        <v>19798</v>
      </c>
      <c r="E434" s="163" t="s">
        <v>19799</v>
      </c>
      <c r="F434" s="127" t="s">
        <v>19800</v>
      </c>
      <c r="G434" s="128"/>
      <c r="H434" s="128"/>
      <c r="I434" s="128"/>
      <c r="J434" s="129"/>
      <c r="K434" s="164" t="s">
        <v>19801</v>
      </c>
      <c r="L434" s="165" t="s">
        <v>19802</v>
      </c>
      <c r="M434" s="293" t="s">
        <v>19803</v>
      </c>
      <c r="N434" s="165" t="s">
        <v>19804</v>
      </c>
      <c r="O434" s="110"/>
      <c r="P434" s="165" t="s">
        <v>19805</v>
      </c>
      <c r="Q434" s="165" t="s">
        <v>19806</v>
      </c>
      <c r="R434" s="165" t="s">
        <v>19807</v>
      </c>
      <c r="S434" s="140" t="s">
        <v>19808</v>
      </c>
      <c r="T434" s="167">
        <v>64.95</v>
      </c>
      <c r="U434" s="128"/>
      <c r="V434" s="140">
        <v>4.7</v>
      </c>
      <c r="W434" s="132">
        <v>6359.0</v>
      </c>
      <c r="X434" s="128"/>
      <c r="Y434" s="140" t="s">
        <v>165</v>
      </c>
      <c r="Z434" s="132" t="b">
        <v>0</v>
      </c>
      <c r="AA434" s="140" t="s">
        <v>19809</v>
      </c>
      <c r="AB434" s="140" t="s">
        <v>19810</v>
      </c>
      <c r="AC434" s="140" t="s">
        <v>19811</v>
      </c>
      <c r="AD434" s="128"/>
      <c r="AE434" s="140" t="s">
        <v>19812</v>
      </c>
      <c r="AF434" s="128"/>
      <c r="AG434" s="140" t="s">
        <v>19813</v>
      </c>
      <c r="AH434" s="140" t="s">
        <v>19814</v>
      </c>
      <c r="AI434" s="140" t="s">
        <v>19815</v>
      </c>
      <c r="AJ434" s="140" t="s">
        <v>19816</v>
      </c>
      <c r="AK434" s="168" t="s">
        <v>19817</v>
      </c>
      <c r="AL434" s="222">
        <v>7.5</v>
      </c>
      <c r="AM434" s="140" t="s">
        <v>19818</v>
      </c>
      <c r="AN434" s="222">
        <v>8.5</v>
      </c>
      <c r="AO434" s="140" t="s">
        <v>19819</v>
      </c>
      <c r="AP434" s="223">
        <v>8.5</v>
      </c>
      <c r="AQ434" s="140" t="s">
        <v>19820</v>
      </c>
      <c r="AR434" s="223">
        <v>5.0</v>
      </c>
      <c r="AS434" s="140" t="s">
        <v>19821</v>
      </c>
      <c r="AT434" s="223">
        <v>9.0</v>
      </c>
      <c r="AU434" s="140" t="s">
        <v>19822</v>
      </c>
      <c r="AV434" s="136">
        <f t="shared" ref="AV434:AV443" si="18">ROUND(((AL434*0.3) + (AN434*0.2) + (AT434*0.3) + (AP434*0.2)) * 2, 0) / 2</f>
        <v>8.5</v>
      </c>
      <c r="AW434" s="224" t="s">
        <v>19823</v>
      </c>
      <c r="AX434" s="140" t="s">
        <v>19824</v>
      </c>
      <c r="AY434" s="140" t="s">
        <v>19825</v>
      </c>
      <c r="AZ434" s="140" t="s">
        <v>19826</v>
      </c>
      <c r="BA434" s="140" t="s">
        <v>19827</v>
      </c>
      <c r="BB434" s="140" t="s">
        <v>19828</v>
      </c>
      <c r="BC434" s="140" t="s">
        <v>19829</v>
      </c>
      <c r="BD434" s="140" t="s">
        <v>19830</v>
      </c>
      <c r="BE434" s="140" t="s">
        <v>19831</v>
      </c>
      <c r="BF434" s="140" t="s">
        <v>19832</v>
      </c>
      <c r="BG434" s="140" t="s">
        <v>19833</v>
      </c>
      <c r="BH434" s="140" t="s">
        <v>19834</v>
      </c>
      <c r="BI434" s="140" t="s">
        <v>19835</v>
      </c>
      <c r="BJ434" s="140" t="s">
        <v>19836</v>
      </c>
      <c r="BK434" s="140" t="s">
        <v>19837</v>
      </c>
      <c r="BL434" s="140" t="s">
        <v>19838</v>
      </c>
      <c r="BM434" s="140" t="s">
        <v>19839</v>
      </c>
      <c r="BN434" s="140" t="s">
        <v>19840</v>
      </c>
      <c r="BO434" s="140" t="s">
        <v>19841</v>
      </c>
      <c r="BP434" s="140" t="s">
        <v>19842</v>
      </c>
      <c r="BQ434" s="140" t="s">
        <v>19843</v>
      </c>
      <c r="BR434" s="140" t="s">
        <v>19844</v>
      </c>
      <c r="BS434" s="140" t="s">
        <v>19845</v>
      </c>
      <c r="BT434" s="140" t="s">
        <v>19846</v>
      </c>
      <c r="BU434" s="140" t="s">
        <v>19847</v>
      </c>
      <c r="BV434" s="140" t="s">
        <v>19848</v>
      </c>
      <c r="BW434" s="140" t="s">
        <v>19849</v>
      </c>
      <c r="BX434" s="138" t="s">
        <v>331</v>
      </c>
      <c r="BY434" s="294" t="s">
        <v>19850</v>
      </c>
      <c r="BZ434" s="140" t="str">
        <f>IFERROR(__xludf.DUMMYFUNCTION("TEXTJOIN("", "", TRUE,
  IF(AND(AL434&gt;=9, AN434&gt;=8, AP434&gt;=7, AT434&gt;=8), ""Gold Standard"", """"),
  IF(OR(
      AV434&gt;=7.5,
      AND(AL434&gt;=7, AN434&gt;=7, AP434&gt;=6, AT434&gt;=8)
    ), ""BIFL Approved"", """"),
  IF(AN434&gt;=8.5, ""Repair Friendly"", """"),
 "&amp;" IF(OR(AP434=10, REGEXMATCH(AU434, ""Lifetime Guarantee"")), ""Lifetime Warranty"", """"),
  IF(AT434&gt;=8.5, ""Crowd Favorite"", """"),
  IF(AR434&gt;=8, ""Eco Hero"", """"),
  IF(AND(AV434&gt;=10, AL434&gt;=8, AT434&gt;=8), ""Legacy Product"", """")
)"),"BIFL Approved, Repair Friendly, Crowd Favorite")</f>
        <v>BIFL Approved, Repair Friendly, Crowd Favorite</v>
      </c>
      <c r="CA434" s="140" t="s">
        <v>971</v>
      </c>
      <c r="CB434" s="140" t="s">
        <v>972</v>
      </c>
      <c r="CC434" s="225" t="s">
        <v>19851</v>
      </c>
      <c r="CD434" s="140" t="s">
        <v>19852</v>
      </c>
      <c r="CE434" s="132">
        <v>6359.0</v>
      </c>
      <c r="CF434" s="140" t="s">
        <v>19853</v>
      </c>
      <c r="CG434" s="168" t="s">
        <v>19854</v>
      </c>
      <c r="CH434" s="128"/>
      <c r="CI434" s="128"/>
      <c r="CJ434" s="128"/>
      <c r="CK434" s="128"/>
    </row>
    <row r="435" ht="27.0" customHeight="1">
      <c r="A435" s="239" t="s">
        <v>917</v>
      </c>
      <c r="B435" s="170" t="s">
        <v>19855</v>
      </c>
      <c r="C435" s="20" t="s">
        <v>19856</v>
      </c>
      <c r="D435" s="20" t="s">
        <v>19857</v>
      </c>
      <c r="E435" s="170" t="s">
        <v>19858</v>
      </c>
      <c r="F435" s="147" t="s">
        <v>19800</v>
      </c>
      <c r="G435" s="148"/>
      <c r="H435" s="148"/>
      <c r="I435" s="148"/>
      <c r="J435" s="149"/>
      <c r="K435" s="171" t="s">
        <v>19859</v>
      </c>
      <c r="L435" s="172" t="s">
        <v>19860</v>
      </c>
      <c r="M435" s="172" t="s">
        <v>19861</v>
      </c>
      <c r="N435" s="172" t="s">
        <v>19862</v>
      </c>
      <c r="O435" s="110"/>
      <c r="P435" s="172" t="s">
        <v>19863</v>
      </c>
      <c r="Q435" s="172" t="s">
        <v>19864</v>
      </c>
      <c r="R435" s="172" t="s">
        <v>19865</v>
      </c>
      <c r="S435" s="160" t="s">
        <v>19866</v>
      </c>
      <c r="T435" s="173">
        <v>130.0</v>
      </c>
      <c r="U435" s="251">
        <v>184.95</v>
      </c>
      <c r="V435" s="160">
        <v>4.6</v>
      </c>
      <c r="W435" s="152">
        <v>2101.0</v>
      </c>
      <c r="X435" s="160" t="s">
        <v>350</v>
      </c>
      <c r="Y435" s="160" t="s">
        <v>165</v>
      </c>
      <c r="Z435" s="152" t="b">
        <v>1</v>
      </c>
      <c r="AA435" s="160" t="s">
        <v>19867</v>
      </c>
      <c r="AB435" s="160" t="s">
        <v>19868</v>
      </c>
      <c r="AC435" s="160" t="s">
        <v>19869</v>
      </c>
      <c r="AD435" s="148"/>
      <c r="AE435" s="160" t="s">
        <v>19870</v>
      </c>
      <c r="AF435" s="148"/>
      <c r="AG435" s="160" t="s">
        <v>19871</v>
      </c>
      <c r="AH435" s="160" t="s">
        <v>19872</v>
      </c>
      <c r="AI435" s="160" t="s">
        <v>19873</v>
      </c>
      <c r="AJ435" s="160" t="s">
        <v>19874</v>
      </c>
      <c r="AK435" s="226" t="s">
        <v>19875</v>
      </c>
      <c r="AL435" s="232">
        <v>8.5</v>
      </c>
      <c r="AM435" s="160" t="s">
        <v>19876</v>
      </c>
      <c r="AN435" s="232">
        <v>7.5</v>
      </c>
      <c r="AO435" s="160" t="s">
        <v>19877</v>
      </c>
      <c r="AP435" s="233">
        <v>9.0</v>
      </c>
      <c r="AQ435" s="160" t="s">
        <v>19878</v>
      </c>
      <c r="AR435" s="233">
        <v>5.0</v>
      </c>
      <c r="AS435" s="160" t="s">
        <v>19879</v>
      </c>
      <c r="AT435" s="233">
        <v>9.0</v>
      </c>
      <c r="AU435" s="160" t="s">
        <v>19880</v>
      </c>
      <c r="AV435" s="156">
        <f t="shared" si="18"/>
        <v>8.5</v>
      </c>
      <c r="AW435" s="234" t="s">
        <v>19881</v>
      </c>
      <c r="AX435" s="160" t="s">
        <v>19882</v>
      </c>
      <c r="AY435" s="160" t="s">
        <v>19883</v>
      </c>
      <c r="AZ435" s="160" t="s">
        <v>19884</v>
      </c>
      <c r="BA435" s="160" t="s">
        <v>19885</v>
      </c>
      <c r="BB435" s="160" t="s">
        <v>19886</v>
      </c>
      <c r="BC435" s="160" t="s">
        <v>19887</v>
      </c>
      <c r="BD435" s="160" t="s">
        <v>19888</v>
      </c>
      <c r="BE435" s="160" t="s">
        <v>19889</v>
      </c>
      <c r="BF435" s="160" t="s">
        <v>19890</v>
      </c>
      <c r="BG435" s="160" t="s">
        <v>19891</v>
      </c>
      <c r="BH435" s="160" t="s">
        <v>19892</v>
      </c>
      <c r="BI435" s="160" t="s">
        <v>19893</v>
      </c>
      <c r="BJ435" s="160" t="s">
        <v>19894</v>
      </c>
      <c r="BK435" s="160" t="s">
        <v>19895</v>
      </c>
      <c r="BL435" s="160" t="s">
        <v>19896</v>
      </c>
      <c r="BM435" s="160" t="s">
        <v>19897</v>
      </c>
      <c r="BN435" s="160" t="s">
        <v>19898</v>
      </c>
      <c r="BO435" s="160" t="s">
        <v>19899</v>
      </c>
      <c r="BP435" s="160" t="s">
        <v>19900</v>
      </c>
      <c r="BQ435" s="160" t="s">
        <v>19901</v>
      </c>
      <c r="BR435" s="160" t="s">
        <v>19902</v>
      </c>
      <c r="BS435" s="160" t="s">
        <v>19903</v>
      </c>
      <c r="BT435" s="160" t="s">
        <v>19904</v>
      </c>
      <c r="BU435" s="160" t="s">
        <v>19905</v>
      </c>
      <c r="BV435" s="160" t="s">
        <v>19906</v>
      </c>
      <c r="BW435" s="160" t="s">
        <v>19907</v>
      </c>
      <c r="BX435" s="158" t="s">
        <v>969</v>
      </c>
      <c r="BY435" s="295" t="s">
        <v>19908</v>
      </c>
      <c r="BZ435" s="160" t="str">
        <f>IFERROR(__xludf.DUMMYFUNCTION("TEXTJOIN("", "", TRUE,
  IF(AND(AL435&gt;=9, AN435&gt;=8, AP435&gt;=7, AT435&gt;=8), ""Gold Standard"", """"),
  IF(OR(
      AV435&gt;=7.5,
      AND(AL435&gt;=7, AN435&gt;=7, AP435&gt;=6, AT435&gt;=8)
    ), ""BIFL Approved"", """"),
  IF(AN435&gt;=8.5, ""Repair Friendly"", """"),
 "&amp;" IF(OR(AP435=10, REGEXMATCH(AU435, ""Lifetime Guarantee"")), ""Lifetime Warranty"", """"),
  IF(AT435&gt;=8.5, ""Crowd Favorite"", """"),
  IF(AR435&gt;=8, ""Eco Hero"", """"),
  IF(AND(AV435&gt;=10, AL435&gt;=8, AT435&gt;=8), ""Legacy Product"", """")
)"),"BIFL Approved, Crowd Favorite")</f>
        <v>BIFL Approved, Crowd Favorite</v>
      </c>
      <c r="CA435" s="160" t="s">
        <v>971</v>
      </c>
      <c r="CB435" s="160" t="s">
        <v>972</v>
      </c>
      <c r="CC435" s="237" t="s">
        <v>19909</v>
      </c>
      <c r="CD435" s="160" t="s">
        <v>19910</v>
      </c>
      <c r="CE435" s="152">
        <v>2101.0</v>
      </c>
      <c r="CF435" s="160" t="s">
        <v>19911</v>
      </c>
      <c r="CG435" s="226" t="s">
        <v>19912</v>
      </c>
      <c r="CH435" s="148"/>
      <c r="CI435" s="148"/>
      <c r="CJ435" s="148"/>
      <c r="CK435" s="148"/>
    </row>
    <row r="436" ht="27.0" customHeight="1">
      <c r="A436" s="240" t="s">
        <v>19913</v>
      </c>
      <c r="B436" s="163" t="s">
        <v>19914</v>
      </c>
      <c r="C436" s="20" t="s">
        <v>19915</v>
      </c>
      <c r="D436" s="20" t="s">
        <v>19916</v>
      </c>
      <c r="E436" s="163" t="s">
        <v>19917</v>
      </c>
      <c r="F436" s="127" t="s">
        <v>19800</v>
      </c>
      <c r="G436" s="128"/>
      <c r="H436" s="128"/>
      <c r="I436" s="128"/>
      <c r="J436" s="129"/>
      <c r="K436" s="164" t="s">
        <v>19918</v>
      </c>
      <c r="L436" s="165" t="s">
        <v>19919</v>
      </c>
      <c r="M436" s="165" t="s">
        <v>19920</v>
      </c>
      <c r="N436" s="165" t="s">
        <v>19921</v>
      </c>
      <c r="O436" s="110"/>
      <c r="P436" s="165" t="s">
        <v>19922</v>
      </c>
      <c r="Q436" s="165" t="s">
        <v>19923</v>
      </c>
      <c r="R436" s="165" t="s">
        <v>19924</v>
      </c>
      <c r="S436" s="140" t="s">
        <v>19925</v>
      </c>
      <c r="T436" s="167">
        <v>175.0</v>
      </c>
      <c r="U436" s="258">
        <v>99.99</v>
      </c>
      <c r="V436" s="140">
        <v>4.7</v>
      </c>
      <c r="W436" s="132">
        <v>151.0</v>
      </c>
      <c r="X436" s="140" t="s">
        <v>1945</v>
      </c>
      <c r="Y436" s="140" t="s">
        <v>165</v>
      </c>
      <c r="Z436" s="132" t="b">
        <v>0</v>
      </c>
      <c r="AA436" s="140" t="s">
        <v>19926</v>
      </c>
      <c r="AB436" s="140" t="s">
        <v>19927</v>
      </c>
      <c r="AC436" s="128"/>
      <c r="AD436" s="128"/>
      <c r="AE436" s="140" t="s">
        <v>19928</v>
      </c>
      <c r="AF436" s="128"/>
      <c r="AG436" s="140" t="s">
        <v>19929</v>
      </c>
      <c r="AH436" s="140" t="s">
        <v>19930</v>
      </c>
      <c r="AI436" s="140" t="s">
        <v>19931</v>
      </c>
      <c r="AJ436" s="140" t="s">
        <v>19932</v>
      </c>
      <c r="AK436" s="168" t="s">
        <v>19933</v>
      </c>
      <c r="AL436" s="222">
        <v>9.0</v>
      </c>
      <c r="AM436" s="140" t="s">
        <v>19934</v>
      </c>
      <c r="AN436" s="222">
        <v>9.0</v>
      </c>
      <c r="AO436" s="140" t="s">
        <v>19935</v>
      </c>
      <c r="AP436" s="223">
        <v>9.0</v>
      </c>
      <c r="AQ436" s="140" t="s">
        <v>19936</v>
      </c>
      <c r="AR436" s="223">
        <v>5.0</v>
      </c>
      <c r="AS436" s="140" t="s">
        <v>19937</v>
      </c>
      <c r="AT436" s="223">
        <v>9.0</v>
      </c>
      <c r="AU436" s="140" t="s">
        <v>19938</v>
      </c>
      <c r="AV436" s="136">
        <f t="shared" si="18"/>
        <v>9</v>
      </c>
      <c r="AW436" s="224" t="s">
        <v>19939</v>
      </c>
      <c r="AX436" s="140" t="s">
        <v>19940</v>
      </c>
      <c r="AY436" s="140" t="s">
        <v>19941</v>
      </c>
      <c r="AZ436" s="140" t="s">
        <v>19942</v>
      </c>
      <c r="BA436" s="140" t="s">
        <v>19943</v>
      </c>
      <c r="BB436" s="140" t="s">
        <v>19944</v>
      </c>
      <c r="BC436" s="140" t="s">
        <v>19945</v>
      </c>
      <c r="BD436" s="140" t="s">
        <v>19946</v>
      </c>
      <c r="BE436" s="140" t="s">
        <v>19947</v>
      </c>
      <c r="BF436" s="140" t="s">
        <v>19948</v>
      </c>
      <c r="BG436" s="140" t="s">
        <v>19949</v>
      </c>
      <c r="BH436" s="140" t="s">
        <v>19950</v>
      </c>
      <c r="BI436" s="140" t="s">
        <v>19951</v>
      </c>
      <c r="BJ436" s="140" t="s">
        <v>19952</v>
      </c>
      <c r="BK436" s="140" t="s">
        <v>19953</v>
      </c>
      <c r="BL436" s="140" t="s">
        <v>19954</v>
      </c>
      <c r="BM436" s="140" t="s">
        <v>19955</v>
      </c>
      <c r="BN436" s="140" t="s">
        <v>19956</v>
      </c>
      <c r="BO436" s="140" t="s">
        <v>19957</v>
      </c>
      <c r="BP436" s="140" t="s">
        <v>19958</v>
      </c>
      <c r="BQ436" s="140" t="s">
        <v>19959</v>
      </c>
      <c r="BR436" s="140" t="s">
        <v>19960</v>
      </c>
      <c r="BS436" s="140" t="s">
        <v>19961</v>
      </c>
      <c r="BT436" s="140" t="s">
        <v>19962</v>
      </c>
      <c r="BU436" s="140" t="s">
        <v>19963</v>
      </c>
      <c r="BV436" s="140" t="s">
        <v>908</v>
      </c>
      <c r="BW436" s="140" t="s">
        <v>19964</v>
      </c>
      <c r="BX436" s="138" t="s">
        <v>19965</v>
      </c>
      <c r="BY436" s="294" t="s">
        <v>19966</v>
      </c>
      <c r="BZ436" s="140" t="str">
        <f>IFERROR(__xludf.DUMMYFUNCTION("TEXTJOIN("", "", TRUE,
  IF(AND(AL436&gt;=9, AN436&gt;=8, AP436&gt;=7, AT436&gt;=8), ""Gold Standard"", """"),
  IF(OR(
      AV436&gt;=7.5,
      AND(AL436&gt;=7, AN436&gt;=7, AP436&gt;=6, AT436&gt;=8)
    ), ""BIFL Approved"", """"),
  IF(AN436&gt;=8.5, ""Repair Friendly"", """"),
 "&amp;" IF(OR(AP436=10, REGEXMATCH(AU436, ""Lifetime Guarantee"")), ""Lifetime Warranty"", """"),
  IF(AT436&gt;=8.5, ""Crowd Favorite"", """"),
  IF(AR436&gt;=8, ""Eco Hero"", """"),
  IF(AND(AV436&gt;=10, AL436&gt;=8, AT436&gt;=8), ""Legacy Product"", """")
)"),"Gold Standard, BIFL Approved, Repair Friendly, Crowd Favorite")</f>
        <v>Gold Standard, BIFL Approved, Repair Friendly, Crowd Favorite</v>
      </c>
      <c r="CA436" s="140" t="s">
        <v>971</v>
      </c>
      <c r="CB436" s="140" t="s">
        <v>972</v>
      </c>
      <c r="CC436" s="225" t="s">
        <v>19967</v>
      </c>
      <c r="CD436" s="140" t="s">
        <v>19968</v>
      </c>
      <c r="CE436" s="132">
        <v>151.0</v>
      </c>
      <c r="CF436" s="140" t="s">
        <v>19969</v>
      </c>
      <c r="CG436" s="168" t="s">
        <v>19970</v>
      </c>
      <c r="CH436" s="128"/>
      <c r="CI436" s="128"/>
      <c r="CJ436" s="128"/>
      <c r="CK436" s="128"/>
    </row>
    <row r="437" ht="27.0" customHeight="1">
      <c r="A437" s="239" t="s">
        <v>19971</v>
      </c>
      <c r="B437" s="170" t="s">
        <v>19972</v>
      </c>
      <c r="C437" s="20" t="s">
        <v>19973</v>
      </c>
      <c r="D437" s="20" t="s">
        <v>19974</v>
      </c>
      <c r="E437" s="170" t="s">
        <v>19975</v>
      </c>
      <c r="F437" s="147" t="s">
        <v>19800</v>
      </c>
      <c r="G437" s="148"/>
      <c r="H437" s="148"/>
      <c r="I437" s="148"/>
      <c r="J437" s="149"/>
      <c r="K437" s="171" t="s">
        <v>19976</v>
      </c>
      <c r="L437" s="172" t="s">
        <v>19977</v>
      </c>
      <c r="M437" s="172" t="s">
        <v>19978</v>
      </c>
      <c r="N437" s="172" t="s">
        <v>19979</v>
      </c>
      <c r="O437" s="110"/>
      <c r="P437" s="172" t="s">
        <v>19980</v>
      </c>
      <c r="Q437" s="172" t="s">
        <v>19981</v>
      </c>
      <c r="R437" s="172" t="s">
        <v>19982</v>
      </c>
      <c r="S437" s="160" t="s">
        <v>19983</v>
      </c>
      <c r="T437" s="173">
        <v>239.49</v>
      </c>
      <c r="U437" s="148"/>
      <c r="V437" s="148"/>
      <c r="W437" s="152">
        <v>0.0</v>
      </c>
      <c r="X437" s="148"/>
      <c r="Y437" s="160" t="s">
        <v>14297</v>
      </c>
      <c r="Z437" s="152" t="b">
        <v>0</v>
      </c>
      <c r="AA437" s="148"/>
      <c r="AB437" s="160" t="s">
        <v>19984</v>
      </c>
      <c r="AC437" s="160" t="s">
        <v>19985</v>
      </c>
      <c r="AD437" s="148"/>
      <c r="AE437" s="148"/>
      <c r="AF437" s="148"/>
      <c r="AG437" s="160" t="s">
        <v>19986</v>
      </c>
      <c r="AH437" s="160" t="s">
        <v>19987</v>
      </c>
      <c r="AI437" s="160" t="s">
        <v>19988</v>
      </c>
      <c r="AJ437" s="160" t="s">
        <v>19989</v>
      </c>
      <c r="AK437" s="226" t="s">
        <v>19990</v>
      </c>
      <c r="AL437" s="232">
        <v>8.5</v>
      </c>
      <c r="AM437" s="160" t="s">
        <v>19991</v>
      </c>
      <c r="AN437" s="232">
        <v>8.5</v>
      </c>
      <c r="AO437" s="160" t="s">
        <v>19992</v>
      </c>
      <c r="AP437" s="233">
        <v>8.5</v>
      </c>
      <c r="AQ437" s="160" t="s">
        <v>19993</v>
      </c>
      <c r="AR437" s="233">
        <v>7.5</v>
      </c>
      <c r="AS437" s="160" t="s">
        <v>19994</v>
      </c>
      <c r="AT437" s="233">
        <v>9.0</v>
      </c>
      <c r="AU437" s="160" t="s">
        <v>19995</v>
      </c>
      <c r="AV437" s="156">
        <f t="shared" si="18"/>
        <v>8.5</v>
      </c>
      <c r="AW437" s="234" t="s">
        <v>19996</v>
      </c>
      <c r="AX437" s="160" t="s">
        <v>19997</v>
      </c>
      <c r="AY437" s="160" t="s">
        <v>19998</v>
      </c>
      <c r="AZ437" s="160" t="s">
        <v>19999</v>
      </c>
      <c r="BA437" s="160" t="s">
        <v>20000</v>
      </c>
      <c r="BB437" s="160" t="s">
        <v>20001</v>
      </c>
      <c r="BC437" s="160" t="s">
        <v>20002</v>
      </c>
      <c r="BD437" s="160" t="s">
        <v>20003</v>
      </c>
      <c r="BE437" s="160" t="s">
        <v>20004</v>
      </c>
      <c r="BF437" s="160" t="s">
        <v>20005</v>
      </c>
      <c r="BG437" s="160" t="s">
        <v>20006</v>
      </c>
      <c r="BH437" s="160" t="s">
        <v>20007</v>
      </c>
      <c r="BI437" s="160" t="s">
        <v>20008</v>
      </c>
      <c r="BJ437" s="160" t="s">
        <v>20009</v>
      </c>
      <c r="BK437" s="160" t="s">
        <v>20010</v>
      </c>
      <c r="BL437" s="160" t="s">
        <v>20011</v>
      </c>
      <c r="BM437" s="160" t="s">
        <v>20012</v>
      </c>
      <c r="BN437" s="160" t="s">
        <v>20013</v>
      </c>
      <c r="BO437" s="160" t="s">
        <v>20014</v>
      </c>
      <c r="BP437" s="160" t="s">
        <v>20015</v>
      </c>
      <c r="BQ437" s="160" t="s">
        <v>20016</v>
      </c>
      <c r="BR437" s="160" t="s">
        <v>20017</v>
      </c>
      <c r="BS437" s="160" t="s">
        <v>20018</v>
      </c>
      <c r="BT437" s="160" t="s">
        <v>20019</v>
      </c>
      <c r="BU437" s="160" t="s">
        <v>20020</v>
      </c>
      <c r="BV437" s="160" t="s">
        <v>20021</v>
      </c>
      <c r="BW437" s="160" t="s">
        <v>20022</v>
      </c>
      <c r="BX437" s="158" t="s">
        <v>207</v>
      </c>
      <c r="BY437" s="295" t="s">
        <v>20023</v>
      </c>
      <c r="BZ437" s="160" t="str">
        <f>IFERROR(__xludf.DUMMYFUNCTION("TEXTJOIN("", "", TRUE,
  IF(AND(AL437&gt;=9, AN437&gt;=8, AP437&gt;=7, AT437&gt;=8), ""Gold Standard"", """"),
  IF(OR(
      AV437&gt;=7.5,
      AND(AL437&gt;=7, AN437&gt;=7, AP437&gt;=6, AT437&gt;=8)
    ), ""BIFL Approved"", """"),
  IF(AN437&gt;=8.5, ""Repair Friendly"", """"),
 "&amp;" IF(OR(AP437=10, REGEXMATCH(AU437, ""Lifetime Guarantee"")), ""Lifetime Warranty"", """"),
  IF(AT437&gt;=8.5, ""Crowd Favorite"", """"),
  IF(AR437&gt;=8, ""Eco Hero"", """"),
  IF(AND(AV437&gt;=10, AL437&gt;=8, AT437&gt;=8), ""Legacy Product"", """")
)"),"BIFL Approved, Repair Friendly, Crowd Favorite")</f>
        <v>BIFL Approved, Repair Friendly, Crowd Favorite</v>
      </c>
      <c r="CA437" s="160" t="s">
        <v>971</v>
      </c>
      <c r="CB437" s="160" t="s">
        <v>972</v>
      </c>
      <c r="CC437" s="237" t="s">
        <v>20024</v>
      </c>
      <c r="CD437" s="160" t="s">
        <v>20025</v>
      </c>
      <c r="CE437" s="152">
        <v>0.0</v>
      </c>
      <c r="CF437" s="160" t="s">
        <v>20026</v>
      </c>
      <c r="CG437" s="226" t="s">
        <v>20027</v>
      </c>
      <c r="CH437" s="148"/>
      <c r="CI437" s="148"/>
      <c r="CJ437" s="148"/>
      <c r="CK437" s="148"/>
    </row>
    <row r="438" ht="27.0" customHeight="1">
      <c r="A438" s="240" t="s">
        <v>20028</v>
      </c>
      <c r="B438" s="163" t="s">
        <v>20029</v>
      </c>
      <c r="C438" s="20" t="s">
        <v>20030</v>
      </c>
      <c r="D438" s="20" t="s">
        <v>20031</v>
      </c>
      <c r="E438" s="163" t="s">
        <v>20032</v>
      </c>
      <c r="F438" s="127" t="s">
        <v>19800</v>
      </c>
      <c r="G438" s="128"/>
      <c r="H438" s="128"/>
      <c r="I438" s="128"/>
      <c r="J438" s="129"/>
      <c r="K438" s="164" t="s">
        <v>20033</v>
      </c>
      <c r="L438" s="165" t="s">
        <v>20034</v>
      </c>
      <c r="M438" s="165" t="s">
        <v>20035</v>
      </c>
      <c r="N438" s="165" t="s">
        <v>20036</v>
      </c>
      <c r="O438" s="110"/>
      <c r="P438" s="165" t="s">
        <v>20037</v>
      </c>
      <c r="Q438" s="165" t="s">
        <v>20038</v>
      </c>
      <c r="R438" s="165" t="s">
        <v>20039</v>
      </c>
      <c r="S438" s="140" t="s">
        <v>20040</v>
      </c>
      <c r="T438" s="167">
        <v>77.0</v>
      </c>
      <c r="U438" s="258">
        <v>91.35</v>
      </c>
      <c r="V438" s="140">
        <v>4.8</v>
      </c>
      <c r="W438" s="132">
        <v>312.0</v>
      </c>
      <c r="X438" s="140" t="s">
        <v>869</v>
      </c>
      <c r="Y438" s="140" t="s">
        <v>165</v>
      </c>
      <c r="Z438" s="132" t="b">
        <v>0</v>
      </c>
      <c r="AA438" s="140" t="s">
        <v>20041</v>
      </c>
      <c r="AB438" s="140" t="s">
        <v>20042</v>
      </c>
      <c r="AC438" s="128"/>
      <c r="AD438" s="140" t="s">
        <v>7812</v>
      </c>
      <c r="AE438" s="128"/>
      <c r="AF438" s="128"/>
      <c r="AG438" s="140" t="s">
        <v>20043</v>
      </c>
      <c r="AH438" s="140" t="s">
        <v>20044</v>
      </c>
      <c r="AI438" s="140" t="s">
        <v>20045</v>
      </c>
      <c r="AJ438" s="140" t="s">
        <v>20046</v>
      </c>
      <c r="AK438" s="168" t="s">
        <v>20047</v>
      </c>
      <c r="AL438" s="222">
        <v>8.5</v>
      </c>
      <c r="AM438" s="140" t="s">
        <v>20048</v>
      </c>
      <c r="AN438" s="222">
        <v>7.5</v>
      </c>
      <c r="AO438" s="140" t="s">
        <v>20049</v>
      </c>
      <c r="AP438" s="223">
        <v>8.5</v>
      </c>
      <c r="AQ438" s="140" t="s">
        <v>20050</v>
      </c>
      <c r="AR438" s="223">
        <v>5.0</v>
      </c>
      <c r="AS438" s="140" t="s">
        <v>20051</v>
      </c>
      <c r="AT438" s="223">
        <v>8.5</v>
      </c>
      <c r="AU438" s="140" t="s">
        <v>20052</v>
      </c>
      <c r="AV438" s="136">
        <f t="shared" si="18"/>
        <v>8.5</v>
      </c>
      <c r="AW438" s="224" t="s">
        <v>20053</v>
      </c>
      <c r="AX438" s="140" t="s">
        <v>20054</v>
      </c>
      <c r="AY438" s="140" t="s">
        <v>20055</v>
      </c>
      <c r="AZ438" s="140" t="s">
        <v>20056</v>
      </c>
      <c r="BA438" s="140" t="s">
        <v>20057</v>
      </c>
      <c r="BB438" s="140" t="s">
        <v>20058</v>
      </c>
      <c r="BC438" s="140" t="s">
        <v>20059</v>
      </c>
      <c r="BD438" s="140" t="s">
        <v>20060</v>
      </c>
      <c r="BE438" s="140" t="s">
        <v>20061</v>
      </c>
      <c r="BF438" s="140" t="s">
        <v>20062</v>
      </c>
      <c r="BG438" s="140" t="s">
        <v>20063</v>
      </c>
      <c r="BH438" s="140" t="s">
        <v>20064</v>
      </c>
      <c r="BI438" s="140" t="s">
        <v>20065</v>
      </c>
      <c r="BJ438" s="140" t="s">
        <v>20066</v>
      </c>
      <c r="BK438" s="140" t="s">
        <v>20067</v>
      </c>
      <c r="BL438" s="140" t="s">
        <v>20068</v>
      </c>
      <c r="BM438" s="140" t="s">
        <v>20069</v>
      </c>
      <c r="BN438" s="140" t="s">
        <v>20070</v>
      </c>
      <c r="BO438" s="140" t="s">
        <v>20071</v>
      </c>
      <c r="BP438" s="140" t="s">
        <v>20072</v>
      </c>
      <c r="BQ438" s="140" t="s">
        <v>6297</v>
      </c>
      <c r="BR438" s="140" t="s">
        <v>20073</v>
      </c>
      <c r="BS438" s="140" t="s">
        <v>20074</v>
      </c>
      <c r="BT438" s="140" t="s">
        <v>20075</v>
      </c>
      <c r="BU438" s="140" t="s">
        <v>20076</v>
      </c>
      <c r="BV438" s="140" t="s">
        <v>13877</v>
      </c>
      <c r="BW438" s="140" t="s">
        <v>20077</v>
      </c>
      <c r="BX438" s="138" t="s">
        <v>969</v>
      </c>
      <c r="BY438" s="294" t="s">
        <v>20078</v>
      </c>
      <c r="BZ438" s="140" t="str">
        <f>IFERROR(__xludf.DUMMYFUNCTION("TEXTJOIN("", "", TRUE,
  IF(AND(AL438&gt;=9, AN438&gt;=8, AP438&gt;=7, AT438&gt;=8), ""Gold Standard"", """"),
  IF(OR(
      AV438&gt;=7.5,
      AND(AL438&gt;=7, AN438&gt;=7, AP438&gt;=6, AT438&gt;=8)
    ), ""BIFL Approved"", """"),
  IF(AN438&gt;=8.5, ""Repair Friendly"", """"),
 "&amp;" IF(OR(AP438=10, REGEXMATCH(AU438, ""Lifetime Guarantee"")), ""Lifetime Warranty"", """"),
  IF(AT438&gt;=8.5, ""Crowd Favorite"", """"),
  IF(AR438&gt;=8, ""Eco Hero"", """"),
  IF(AND(AV438&gt;=10, AL438&gt;=8, AT438&gt;=8), ""Legacy Product"", """")
)"),"BIFL Approved, Crowd Favorite")</f>
        <v>BIFL Approved, Crowd Favorite</v>
      </c>
      <c r="CA438" s="140" t="s">
        <v>971</v>
      </c>
      <c r="CB438" s="140" t="s">
        <v>972</v>
      </c>
      <c r="CC438" s="225" t="s">
        <v>20079</v>
      </c>
      <c r="CD438" s="140" t="s">
        <v>20080</v>
      </c>
      <c r="CE438" s="132">
        <v>312.0</v>
      </c>
      <c r="CF438" s="140" t="s">
        <v>20081</v>
      </c>
      <c r="CG438" s="168" t="s">
        <v>20082</v>
      </c>
      <c r="CH438" s="128"/>
      <c r="CI438" s="128"/>
      <c r="CJ438" s="128"/>
      <c r="CK438" s="128"/>
    </row>
    <row r="439" ht="27.0" customHeight="1">
      <c r="A439" s="239" t="s">
        <v>12004</v>
      </c>
      <c r="B439" s="170" t="s">
        <v>20083</v>
      </c>
      <c r="C439" s="20" t="s">
        <v>20084</v>
      </c>
      <c r="D439" s="20" t="s">
        <v>20085</v>
      </c>
      <c r="E439" s="170" t="s">
        <v>20086</v>
      </c>
      <c r="F439" s="147" t="s">
        <v>19800</v>
      </c>
      <c r="G439" s="148"/>
      <c r="H439" s="148"/>
      <c r="I439" s="148"/>
      <c r="J439" s="149"/>
      <c r="K439" s="171" t="s">
        <v>20087</v>
      </c>
      <c r="L439" s="172" t="s">
        <v>20088</v>
      </c>
      <c r="M439" s="172" t="s">
        <v>20089</v>
      </c>
      <c r="N439" s="172" t="s">
        <v>20090</v>
      </c>
      <c r="O439" s="110"/>
      <c r="P439" s="172" t="s">
        <v>20091</v>
      </c>
      <c r="Q439" s="172" t="s">
        <v>20092</v>
      </c>
      <c r="R439" s="172" t="s">
        <v>20093</v>
      </c>
      <c r="S439" s="160" t="s">
        <v>20094</v>
      </c>
      <c r="T439" s="173">
        <v>79.95</v>
      </c>
      <c r="U439" s="251">
        <v>99.99</v>
      </c>
      <c r="V439" s="160">
        <v>4.9</v>
      </c>
      <c r="W439" s="152">
        <v>53.0</v>
      </c>
      <c r="X439" s="160" t="s">
        <v>1526</v>
      </c>
      <c r="Y439" s="160" t="s">
        <v>165</v>
      </c>
      <c r="Z439" s="152" t="b">
        <v>0</v>
      </c>
      <c r="AA439" s="160" t="s">
        <v>19809</v>
      </c>
      <c r="AB439" s="160" t="s">
        <v>20095</v>
      </c>
      <c r="AC439" s="160" t="s">
        <v>20096</v>
      </c>
      <c r="AD439" s="148"/>
      <c r="AE439" s="160" t="s">
        <v>20097</v>
      </c>
      <c r="AF439" s="148"/>
      <c r="AG439" s="160" t="s">
        <v>20098</v>
      </c>
      <c r="AH439" s="160" t="s">
        <v>20099</v>
      </c>
      <c r="AI439" s="160" t="s">
        <v>20100</v>
      </c>
      <c r="AJ439" s="160" t="s">
        <v>20101</v>
      </c>
      <c r="AK439" s="226" t="s">
        <v>20102</v>
      </c>
      <c r="AL439" s="232">
        <v>8.0</v>
      </c>
      <c r="AM439" s="160" t="s">
        <v>20103</v>
      </c>
      <c r="AN439" s="232">
        <v>7.0</v>
      </c>
      <c r="AO439" s="160" t="s">
        <v>20104</v>
      </c>
      <c r="AP439" s="233">
        <v>5.5</v>
      </c>
      <c r="AQ439" s="160" t="s">
        <v>20105</v>
      </c>
      <c r="AR439" s="233">
        <v>5.0</v>
      </c>
      <c r="AS439" s="160" t="s">
        <v>20106</v>
      </c>
      <c r="AT439" s="233">
        <v>8.5</v>
      </c>
      <c r="AU439" s="160" t="s">
        <v>20107</v>
      </c>
      <c r="AV439" s="156">
        <f t="shared" si="18"/>
        <v>7.5</v>
      </c>
      <c r="AW439" s="234" t="s">
        <v>20108</v>
      </c>
      <c r="AX439" s="160" t="s">
        <v>20109</v>
      </c>
      <c r="AY439" s="160" t="s">
        <v>20110</v>
      </c>
      <c r="AZ439" s="160" t="s">
        <v>20111</v>
      </c>
      <c r="BA439" s="160" t="s">
        <v>20112</v>
      </c>
      <c r="BB439" s="160" t="s">
        <v>20113</v>
      </c>
      <c r="BC439" s="160" t="s">
        <v>20114</v>
      </c>
      <c r="BD439" s="160" t="s">
        <v>20115</v>
      </c>
      <c r="BE439" s="160" t="s">
        <v>20116</v>
      </c>
      <c r="BF439" s="160" t="s">
        <v>20117</v>
      </c>
      <c r="BG439" s="160" t="s">
        <v>20118</v>
      </c>
      <c r="BH439" s="160" t="s">
        <v>20119</v>
      </c>
      <c r="BI439" s="160" t="s">
        <v>20120</v>
      </c>
      <c r="BJ439" s="160" t="s">
        <v>20121</v>
      </c>
      <c r="BK439" s="160" t="s">
        <v>20122</v>
      </c>
      <c r="BL439" s="160" t="s">
        <v>20123</v>
      </c>
      <c r="BM439" s="160" t="s">
        <v>20124</v>
      </c>
      <c r="BN439" s="160" t="s">
        <v>20125</v>
      </c>
      <c r="BO439" s="160" t="s">
        <v>20126</v>
      </c>
      <c r="BP439" s="160" t="s">
        <v>20127</v>
      </c>
      <c r="BQ439" s="160" t="s">
        <v>20128</v>
      </c>
      <c r="BR439" s="160" t="s">
        <v>20129</v>
      </c>
      <c r="BS439" s="160" t="s">
        <v>435</v>
      </c>
      <c r="BT439" s="160" t="s">
        <v>20130</v>
      </c>
      <c r="BU439" s="160" t="s">
        <v>20131</v>
      </c>
      <c r="BV439" s="160" t="s">
        <v>20132</v>
      </c>
      <c r="BW439" s="160" t="s">
        <v>20133</v>
      </c>
      <c r="BX439" s="158" t="s">
        <v>331</v>
      </c>
      <c r="BY439" s="296" t="s">
        <v>20134</v>
      </c>
      <c r="BZ439" s="160" t="str">
        <f>IFERROR(__xludf.DUMMYFUNCTION("TEXTJOIN("", "", TRUE,
  IF(AND(AL439&gt;=9, AN439&gt;=8, AP439&gt;=7, AT439&gt;=8), ""Gold Standard"", """"),
  IF(OR(
      AV439&gt;=7.5,
      AND(AL439&gt;=7, AN439&gt;=7, AP439&gt;=6, AT439&gt;=8)
    ), ""BIFL Approved"", """"),
  IF(AN439&gt;=8.5, ""Repair Friendly"", """"),
 "&amp;" IF(OR(AP439=10, REGEXMATCH(AU439, ""Lifetime Guarantee"")), ""Lifetime Warranty"", """"),
  IF(AT439&gt;=8.5, ""Crowd Favorite"", """"),
  IF(AR439&gt;=8, ""Eco Hero"", """"),
  IF(AND(AV439&gt;=10, AL439&gt;=8, AT439&gt;=8), ""Legacy Product"", """")
)"),"BIFL Approved, Crowd Favorite")</f>
        <v>BIFL Approved, Crowd Favorite</v>
      </c>
      <c r="CA439" s="160" t="s">
        <v>971</v>
      </c>
      <c r="CB439" s="160" t="s">
        <v>972</v>
      </c>
      <c r="CC439" s="237" t="s">
        <v>20135</v>
      </c>
      <c r="CD439" s="160" t="s">
        <v>20136</v>
      </c>
      <c r="CE439" s="152">
        <v>53.0</v>
      </c>
      <c r="CF439" s="160" t="s">
        <v>20137</v>
      </c>
      <c r="CG439" s="226" t="s">
        <v>20138</v>
      </c>
      <c r="CH439" s="148"/>
      <c r="CI439" s="148"/>
      <c r="CJ439" s="148"/>
      <c r="CK439" s="148"/>
    </row>
    <row r="440" ht="27.0" customHeight="1">
      <c r="A440" s="240" t="s">
        <v>2591</v>
      </c>
      <c r="B440" s="163" t="s">
        <v>20139</v>
      </c>
      <c r="C440" s="20" t="s">
        <v>20140</v>
      </c>
      <c r="D440" s="20" t="s">
        <v>20141</v>
      </c>
      <c r="E440" s="163" t="s">
        <v>20142</v>
      </c>
      <c r="F440" s="127" t="s">
        <v>19800</v>
      </c>
      <c r="G440" s="128"/>
      <c r="H440" s="128"/>
      <c r="I440" s="128"/>
      <c r="J440" s="129"/>
      <c r="K440" s="164" t="s">
        <v>20143</v>
      </c>
      <c r="L440" s="165" t="s">
        <v>20144</v>
      </c>
      <c r="M440" s="165" t="s">
        <v>20145</v>
      </c>
      <c r="N440" s="165" t="s">
        <v>20146</v>
      </c>
      <c r="O440" s="110"/>
      <c r="P440" s="165" t="s">
        <v>20147</v>
      </c>
      <c r="Q440" s="165" t="s">
        <v>20148</v>
      </c>
      <c r="R440" s="165" t="s">
        <v>20149</v>
      </c>
      <c r="S440" s="140" t="s">
        <v>20150</v>
      </c>
      <c r="T440" s="167">
        <v>99.0</v>
      </c>
      <c r="U440" s="258">
        <v>97.3</v>
      </c>
      <c r="V440" s="140">
        <v>4.7</v>
      </c>
      <c r="W440" s="132">
        <v>15214.0</v>
      </c>
      <c r="X440" s="128"/>
      <c r="Y440" s="140" t="s">
        <v>165</v>
      </c>
      <c r="Z440" s="132" t="b">
        <v>0</v>
      </c>
      <c r="AA440" s="140" t="s">
        <v>19809</v>
      </c>
      <c r="AB440" s="140" t="s">
        <v>20151</v>
      </c>
      <c r="AC440" s="140" t="s">
        <v>20152</v>
      </c>
      <c r="AD440" s="128"/>
      <c r="AE440" s="140" t="s">
        <v>20153</v>
      </c>
      <c r="AF440" s="128"/>
      <c r="AG440" s="140" t="s">
        <v>20151</v>
      </c>
      <c r="AH440" s="128"/>
      <c r="AI440" s="128"/>
      <c r="AJ440" s="128"/>
      <c r="AK440" s="133"/>
      <c r="AL440" s="222">
        <v>8.5</v>
      </c>
      <c r="AM440" s="140" t="s">
        <v>20154</v>
      </c>
      <c r="AN440" s="222">
        <v>7.0</v>
      </c>
      <c r="AO440" s="140" t="s">
        <v>20155</v>
      </c>
      <c r="AP440" s="223">
        <v>8.5</v>
      </c>
      <c r="AQ440" s="140" t="s">
        <v>20156</v>
      </c>
      <c r="AR440" s="223">
        <v>5.0</v>
      </c>
      <c r="AS440" s="140" t="s">
        <v>20157</v>
      </c>
      <c r="AT440" s="223">
        <v>9.0</v>
      </c>
      <c r="AU440" s="140" t="s">
        <v>20158</v>
      </c>
      <c r="AV440" s="136">
        <f t="shared" si="18"/>
        <v>8.5</v>
      </c>
      <c r="AW440" s="224" t="s">
        <v>20159</v>
      </c>
      <c r="AX440" s="140" t="s">
        <v>20160</v>
      </c>
      <c r="AY440" s="140" t="s">
        <v>20161</v>
      </c>
      <c r="AZ440" s="140" t="s">
        <v>20162</v>
      </c>
      <c r="BA440" s="140" t="s">
        <v>20163</v>
      </c>
      <c r="BB440" s="140" t="s">
        <v>20164</v>
      </c>
      <c r="BC440" s="140" t="s">
        <v>20165</v>
      </c>
      <c r="BD440" s="140" t="s">
        <v>20166</v>
      </c>
      <c r="BE440" s="140" t="s">
        <v>20167</v>
      </c>
      <c r="BF440" s="140" t="s">
        <v>20168</v>
      </c>
      <c r="BG440" s="140" t="s">
        <v>20169</v>
      </c>
      <c r="BH440" s="140" t="s">
        <v>20170</v>
      </c>
      <c r="BI440" s="140" t="s">
        <v>20171</v>
      </c>
      <c r="BJ440" s="140" t="s">
        <v>20172</v>
      </c>
      <c r="BK440" s="140" t="s">
        <v>20173</v>
      </c>
      <c r="BL440" s="140" t="s">
        <v>20174</v>
      </c>
      <c r="BM440" s="140" t="s">
        <v>20175</v>
      </c>
      <c r="BN440" s="140" t="s">
        <v>20176</v>
      </c>
      <c r="BO440" s="140" t="s">
        <v>20177</v>
      </c>
      <c r="BP440" s="140" t="s">
        <v>20178</v>
      </c>
      <c r="BQ440" s="140" t="s">
        <v>20179</v>
      </c>
      <c r="BR440" s="140" t="s">
        <v>20180</v>
      </c>
      <c r="BS440" s="140" t="s">
        <v>20181</v>
      </c>
      <c r="BT440" s="140" t="s">
        <v>20182</v>
      </c>
      <c r="BU440" s="140" t="s">
        <v>6360</v>
      </c>
      <c r="BV440" s="140" t="s">
        <v>20183</v>
      </c>
      <c r="BW440" s="140" t="s">
        <v>20184</v>
      </c>
      <c r="BX440" s="138" t="s">
        <v>331</v>
      </c>
      <c r="BY440" s="294" t="s">
        <v>20185</v>
      </c>
      <c r="BZ440" s="140" t="str">
        <f>IFERROR(__xludf.DUMMYFUNCTION("TEXTJOIN("", "", TRUE,
  IF(AND(AL440&gt;=9, AN440&gt;=8, AP440&gt;=7, AT440&gt;=8), ""Gold Standard"", """"),
  IF(OR(
      AV440&gt;=7.5,
      AND(AL440&gt;=7, AN440&gt;=7, AP440&gt;=6, AT440&gt;=8)
    ), ""BIFL Approved"", """"),
  IF(AN440&gt;=8.5, ""Repair Friendly"", """"),
 "&amp;" IF(OR(AP440=10, REGEXMATCH(AU440, ""Lifetime Guarantee"")), ""Lifetime Warranty"", """"),
  IF(AT440&gt;=8.5, ""Crowd Favorite"", """"),
  IF(AR440&gt;=8, ""Eco Hero"", """"),
  IF(AND(AV440&gt;=10, AL440&gt;=8, AT440&gt;=8), ""Legacy Product"", """")
)"),"BIFL Approved, Crowd Favorite")</f>
        <v>BIFL Approved, Crowd Favorite</v>
      </c>
      <c r="CA440" s="140" t="s">
        <v>971</v>
      </c>
      <c r="CB440" s="140" t="s">
        <v>972</v>
      </c>
      <c r="CC440" s="225" t="s">
        <v>20186</v>
      </c>
      <c r="CD440" s="140" t="s">
        <v>20187</v>
      </c>
      <c r="CE440" s="132">
        <v>15214.0</v>
      </c>
      <c r="CF440" s="140" t="s">
        <v>20188</v>
      </c>
      <c r="CG440" s="168" t="s">
        <v>20189</v>
      </c>
      <c r="CH440" s="128"/>
      <c r="CI440" s="128"/>
      <c r="CJ440" s="128"/>
      <c r="CK440" s="128"/>
    </row>
    <row r="441" ht="27.0" customHeight="1">
      <c r="A441" s="239" t="s">
        <v>20190</v>
      </c>
      <c r="B441" s="170" t="s">
        <v>20191</v>
      </c>
      <c r="C441" s="20" t="s">
        <v>20192</v>
      </c>
      <c r="D441" s="20" t="s">
        <v>20193</v>
      </c>
      <c r="E441" s="170" t="s">
        <v>20194</v>
      </c>
      <c r="F441" s="147" t="s">
        <v>19800</v>
      </c>
      <c r="G441" s="148"/>
      <c r="H441" s="148"/>
      <c r="I441" s="148"/>
      <c r="J441" s="149"/>
      <c r="K441" s="171" t="s">
        <v>20195</v>
      </c>
      <c r="L441" s="172" t="s">
        <v>20196</v>
      </c>
      <c r="M441" s="172" t="s">
        <v>20197</v>
      </c>
      <c r="N441" s="172" t="s">
        <v>20198</v>
      </c>
      <c r="O441" s="110"/>
      <c r="P441" s="172" t="s">
        <v>20199</v>
      </c>
      <c r="Q441" s="172" t="s">
        <v>20200</v>
      </c>
      <c r="R441" s="172" t="s">
        <v>20201</v>
      </c>
      <c r="S441" s="160" t="s">
        <v>20202</v>
      </c>
      <c r="T441" s="173">
        <v>62.99</v>
      </c>
      <c r="U441" s="251">
        <v>99.0</v>
      </c>
      <c r="V441" s="160">
        <v>4.5</v>
      </c>
      <c r="W441" s="152">
        <v>27016.0</v>
      </c>
      <c r="X441" s="160" t="s">
        <v>1945</v>
      </c>
      <c r="Y441" s="160" t="s">
        <v>165</v>
      </c>
      <c r="Z441" s="152" t="b">
        <v>0</v>
      </c>
      <c r="AA441" s="160" t="s">
        <v>19809</v>
      </c>
      <c r="AB441" s="160" t="s">
        <v>20203</v>
      </c>
      <c r="AC441" s="160" t="s">
        <v>20204</v>
      </c>
      <c r="AD441" s="148"/>
      <c r="AE441" s="160" t="s">
        <v>20205</v>
      </c>
      <c r="AF441" s="148"/>
      <c r="AG441" s="160" t="s">
        <v>20206</v>
      </c>
      <c r="AH441" s="160" t="s">
        <v>20207</v>
      </c>
      <c r="AI441" s="160" t="s">
        <v>20208</v>
      </c>
      <c r="AJ441" s="160" t="s">
        <v>20209</v>
      </c>
      <c r="AK441" s="226" t="s">
        <v>20210</v>
      </c>
      <c r="AL441" s="232">
        <v>6.5</v>
      </c>
      <c r="AM441" s="160" t="s">
        <v>20211</v>
      </c>
      <c r="AN441" s="232">
        <v>7.5</v>
      </c>
      <c r="AO441" s="160" t="s">
        <v>20212</v>
      </c>
      <c r="AP441" s="233">
        <v>8.5</v>
      </c>
      <c r="AQ441" s="160" t="s">
        <v>20213</v>
      </c>
      <c r="AR441" s="233">
        <v>5.0</v>
      </c>
      <c r="AS441" s="160" t="s">
        <v>20214</v>
      </c>
      <c r="AT441" s="233">
        <v>7.5</v>
      </c>
      <c r="AU441" s="160" t="s">
        <v>20215</v>
      </c>
      <c r="AV441" s="156">
        <f t="shared" si="18"/>
        <v>7.5</v>
      </c>
      <c r="AW441" s="234" t="s">
        <v>20216</v>
      </c>
      <c r="AX441" s="160" t="s">
        <v>20217</v>
      </c>
      <c r="AY441" s="160" t="s">
        <v>20218</v>
      </c>
      <c r="AZ441" s="160" t="s">
        <v>20219</v>
      </c>
      <c r="BA441" s="160" t="s">
        <v>20220</v>
      </c>
      <c r="BB441" s="160" t="s">
        <v>20221</v>
      </c>
      <c r="BC441" s="160" t="s">
        <v>20222</v>
      </c>
      <c r="BD441" s="160" t="s">
        <v>20223</v>
      </c>
      <c r="BE441" s="160" t="s">
        <v>20224</v>
      </c>
      <c r="BF441" s="160" t="s">
        <v>20225</v>
      </c>
      <c r="BG441" s="160" t="s">
        <v>20226</v>
      </c>
      <c r="BH441" s="160" t="s">
        <v>20227</v>
      </c>
      <c r="BI441" s="160" t="s">
        <v>20228</v>
      </c>
      <c r="BJ441" s="160" t="s">
        <v>20229</v>
      </c>
      <c r="BK441" s="160" t="s">
        <v>20230</v>
      </c>
      <c r="BL441" s="160" t="s">
        <v>20231</v>
      </c>
      <c r="BM441" s="160" t="s">
        <v>20232</v>
      </c>
      <c r="BN441" s="160" t="s">
        <v>20233</v>
      </c>
      <c r="BO441" s="160" t="s">
        <v>20234</v>
      </c>
      <c r="BP441" s="160" t="s">
        <v>20235</v>
      </c>
      <c r="BQ441" s="160" t="s">
        <v>20236</v>
      </c>
      <c r="BR441" s="160" t="s">
        <v>20237</v>
      </c>
      <c r="BS441" s="160" t="s">
        <v>20238</v>
      </c>
      <c r="BT441" s="160" t="s">
        <v>20239</v>
      </c>
      <c r="BU441" s="160" t="s">
        <v>20240</v>
      </c>
      <c r="BV441" s="160" t="s">
        <v>20241</v>
      </c>
      <c r="BW441" s="160" t="s">
        <v>20242</v>
      </c>
      <c r="BX441" s="158" t="s">
        <v>331</v>
      </c>
      <c r="BY441" s="296" t="s">
        <v>20243</v>
      </c>
      <c r="BZ441" s="160" t="str">
        <f>IFERROR(__xludf.DUMMYFUNCTION("TEXTJOIN("", "", TRUE,
  IF(AND(AL441&gt;=9, AN441&gt;=8, AP441&gt;=7, AT441&gt;=8), ""Gold Standard"", """"),
  IF(OR(
      AV441&gt;=7.5,
      AND(AL441&gt;=7, AN441&gt;=7, AP441&gt;=6, AT441&gt;=8)
    ), ""BIFL Approved"", """"),
  IF(AN441&gt;=8.5, ""Repair Friendly"", """"),
 "&amp;" IF(OR(AP441=10, REGEXMATCH(AU441, ""Lifetime Guarantee"")), ""Lifetime Warranty"", """"),
  IF(AT441&gt;=8.5, ""Crowd Favorite"", """"),
  IF(AR441&gt;=8, ""Eco Hero"", """"),
  IF(AND(AV441&gt;=10, AL441&gt;=8, AT441&gt;=8), ""Legacy Product"", """")
)"),"BIFL Approved")</f>
        <v>BIFL Approved</v>
      </c>
      <c r="CA441" s="160" t="s">
        <v>971</v>
      </c>
      <c r="CB441" s="160" t="s">
        <v>972</v>
      </c>
      <c r="CC441" s="237" t="s">
        <v>20244</v>
      </c>
      <c r="CD441" s="160" t="s">
        <v>20245</v>
      </c>
      <c r="CE441" s="152">
        <v>27016.0</v>
      </c>
      <c r="CF441" s="160" t="s">
        <v>20246</v>
      </c>
      <c r="CG441" s="226" t="s">
        <v>20247</v>
      </c>
      <c r="CH441" s="148"/>
      <c r="CI441" s="148"/>
      <c r="CJ441" s="148"/>
      <c r="CK441" s="148"/>
    </row>
    <row r="442" ht="27.0" customHeight="1">
      <c r="A442" s="240" t="s">
        <v>20248</v>
      </c>
      <c r="B442" s="163" t="s">
        <v>20249</v>
      </c>
      <c r="C442" s="20" t="s">
        <v>20250</v>
      </c>
      <c r="D442" s="20" t="s">
        <v>20251</v>
      </c>
      <c r="E442" s="163" t="s">
        <v>20252</v>
      </c>
      <c r="F442" s="127" t="s">
        <v>19800</v>
      </c>
      <c r="G442" s="128"/>
      <c r="H442" s="128"/>
      <c r="I442" s="128"/>
      <c r="J442" s="129"/>
      <c r="K442" s="164" t="s">
        <v>20253</v>
      </c>
      <c r="L442" s="165" t="s">
        <v>20254</v>
      </c>
      <c r="M442" s="165" t="s">
        <v>20255</v>
      </c>
      <c r="N442" s="165" t="s">
        <v>20256</v>
      </c>
      <c r="O442" s="110"/>
      <c r="P442" s="165" t="s">
        <v>20257</v>
      </c>
      <c r="Q442" s="165" t="s">
        <v>20258</v>
      </c>
      <c r="R442" s="165" t="s">
        <v>20259</v>
      </c>
      <c r="S442" s="140" t="s">
        <v>20260</v>
      </c>
      <c r="T442" s="167">
        <v>138.0</v>
      </c>
      <c r="U442" s="258">
        <v>185.0</v>
      </c>
      <c r="V442" s="140">
        <v>4.7</v>
      </c>
      <c r="W442" s="132">
        <v>790.0</v>
      </c>
      <c r="X442" s="140" t="s">
        <v>869</v>
      </c>
      <c r="Y442" s="140" t="s">
        <v>165</v>
      </c>
      <c r="Z442" s="132" t="b">
        <v>0</v>
      </c>
      <c r="AA442" s="140" t="s">
        <v>19809</v>
      </c>
      <c r="AB442" s="140" t="s">
        <v>20261</v>
      </c>
      <c r="AC442" s="128"/>
      <c r="AD442" s="128"/>
      <c r="AE442" s="140" t="s">
        <v>20262</v>
      </c>
      <c r="AF442" s="128"/>
      <c r="AG442" s="140" t="s">
        <v>20263</v>
      </c>
      <c r="AH442" s="140" t="s">
        <v>20264</v>
      </c>
      <c r="AI442" s="140" t="s">
        <v>20265</v>
      </c>
      <c r="AJ442" s="140" t="s">
        <v>20266</v>
      </c>
      <c r="AK442" s="168" t="s">
        <v>20267</v>
      </c>
      <c r="AL442" s="222">
        <v>7.5</v>
      </c>
      <c r="AM442" s="140" t="s">
        <v>20268</v>
      </c>
      <c r="AN442" s="222">
        <v>7.0</v>
      </c>
      <c r="AO442" s="140" t="s">
        <v>20269</v>
      </c>
      <c r="AP442" s="223">
        <v>8.5</v>
      </c>
      <c r="AQ442" s="140" t="s">
        <v>20270</v>
      </c>
      <c r="AR442" s="223">
        <v>5.0</v>
      </c>
      <c r="AS442" s="140" t="s">
        <v>20271</v>
      </c>
      <c r="AT442" s="223">
        <v>7.5</v>
      </c>
      <c r="AU442" s="140" t="s">
        <v>20272</v>
      </c>
      <c r="AV442" s="136">
        <f t="shared" si="18"/>
        <v>7.5</v>
      </c>
      <c r="AW442" s="224" t="s">
        <v>20273</v>
      </c>
      <c r="AX442" s="140" t="s">
        <v>20274</v>
      </c>
      <c r="AY442" s="140" t="s">
        <v>20275</v>
      </c>
      <c r="AZ442" s="140" t="s">
        <v>20276</v>
      </c>
      <c r="BA442" s="140" t="s">
        <v>20277</v>
      </c>
      <c r="BB442" s="140" t="s">
        <v>20278</v>
      </c>
      <c r="BC442" s="140" t="s">
        <v>20279</v>
      </c>
      <c r="BD442" s="140" t="s">
        <v>20280</v>
      </c>
      <c r="BE442" s="140" t="s">
        <v>20281</v>
      </c>
      <c r="BF442" s="140" t="s">
        <v>20282</v>
      </c>
      <c r="BG442" s="140" t="s">
        <v>20283</v>
      </c>
      <c r="BH442" s="140" t="s">
        <v>20284</v>
      </c>
      <c r="BI442" s="140" t="s">
        <v>20285</v>
      </c>
      <c r="BJ442" s="140" t="s">
        <v>20286</v>
      </c>
      <c r="BK442" s="140" t="s">
        <v>20287</v>
      </c>
      <c r="BL442" s="140" t="s">
        <v>20288</v>
      </c>
      <c r="BM442" s="140" t="s">
        <v>20289</v>
      </c>
      <c r="BN442" s="140" t="s">
        <v>20290</v>
      </c>
      <c r="BO442" s="140" t="s">
        <v>20291</v>
      </c>
      <c r="BP442" s="140" t="s">
        <v>20292</v>
      </c>
      <c r="BQ442" s="140" t="s">
        <v>727</v>
      </c>
      <c r="BR442" s="140" t="s">
        <v>20293</v>
      </c>
      <c r="BS442" s="140" t="s">
        <v>20294</v>
      </c>
      <c r="BT442" s="140" t="s">
        <v>20295</v>
      </c>
      <c r="BU442" s="140" t="s">
        <v>20296</v>
      </c>
      <c r="BV442" s="140" t="s">
        <v>20297</v>
      </c>
      <c r="BW442" s="140" t="s">
        <v>20298</v>
      </c>
      <c r="BX442" s="138" t="s">
        <v>207</v>
      </c>
      <c r="BY442" s="294" t="s">
        <v>20299</v>
      </c>
      <c r="BZ442" s="140" t="str">
        <f>IFERROR(__xludf.DUMMYFUNCTION("TEXTJOIN("", "", TRUE,
  IF(AND(AL442&gt;=9, AN442&gt;=8, AP442&gt;=7, AT442&gt;=8), ""Gold Standard"", """"),
  IF(OR(
      AV442&gt;=7.5,
      AND(AL442&gt;=7, AN442&gt;=7, AP442&gt;=6, AT442&gt;=8)
    ), ""BIFL Approved"", """"),
  IF(AN442&gt;=8.5, ""Repair Friendly"", """"),
 "&amp;" IF(OR(AP442=10, REGEXMATCH(AU442, ""Lifetime Guarantee"")), ""Lifetime Warranty"", """"),
  IF(AT442&gt;=8.5, ""Crowd Favorite"", """"),
  IF(AR442&gt;=8, ""Eco Hero"", """"),
  IF(AND(AV442&gt;=10, AL442&gt;=8, AT442&gt;=8), ""Legacy Product"", """")
)"),"BIFL Approved")</f>
        <v>BIFL Approved</v>
      </c>
      <c r="CA442" s="140" t="s">
        <v>971</v>
      </c>
      <c r="CB442" s="140" t="s">
        <v>972</v>
      </c>
      <c r="CC442" s="225" t="s">
        <v>20300</v>
      </c>
      <c r="CD442" s="140" t="s">
        <v>20301</v>
      </c>
      <c r="CE442" s="132">
        <v>790.0</v>
      </c>
      <c r="CF442" s="140" t="s">
        <v>20302</v>
      </c>
      <c r="CG442" s="168" t="s">
        <v>20303</v>
      </c>
      <c r="CH442" s="128"/>
      <c r="CI442" s="128"/>
      <c r="CJ442" s="128"/>
      <c r="CK442" s="128"/>
    </row>
    <row r="443" ht="27.0" customHeight="1">
      <c r="A443" s="239" t="s">
        <v>19232</v>
      </c>
      <c r="B443" s="170" t="s">
        <v>20304</v>
      </c>
      <c r="C443" s="20" t="s">
        <v>20305</v>
      </c>
      <c r="D443" s="20" t="s">
        <v>20306</v>
      </c>
      <c r="E443" s="170" t="s">
        <v>20307</v>
      </c>
      <c r="F443" s="147" t="s">
        <v>19800</v>
      </c>
      <c r="G443" s="148"/>
      <c r="H443" s="148"/>
      <c r="I443" s="148"/>
      <c r="J443" s="149"/>
      <c r="K443" s="171" t="s">
        <v>20308</v>
      </c>
      <c r="L443" s="172" t="s">
        <v>20309</v>
      </c>
      <c r="M443" s="172" t="s">
        <v>20310</v>
      </c>
      <c r="N443" s="172" t="s">
        <v>20311</v>
      </c>
      <c r="O443" s="110"/>
      <c r="P443" s="172" t="s">
        <v>20312</v>
      </c>
      <c r="Q443" s="172" t="s">
        <v>20313</v>
      </c>
      <c r="R443" s="172" t="s">
        <v>20314</v>
      </c>
      <c r="S443" s="172" t="s">
        <v>20314</v>
      </c>
      <c r="T443" s="173">
        <v>139.0</v>
      </c>
      <c r="U443" s="251">
        <v>142.99</v>
      </c>
      <c r="V443" s="160">
        <v>4.8</v>
      </c>
      <c r="W443" s="152">
        <v>71.0</v>
      </c>
      <c r="X443" s="148"/>
      <c r="Y443" s="160" t="s">
        <v>165</v>
      </c>
      <c r="Z443" s="152" t="b">
        <v>0</v>
      </c>
      <c r="AA443" s="160" t="s">
        <v>19809</v>
      </c>
      <c r="AB443" s="160" t="s">
        <v>20315</v>
      </c>
      <c r="AC443" s="160" t="s">
        <v>20316</v>
      </c>
      <c r="AD443" s="148"/>
      <c r="AE443" s="160" t="s">
        <v>20317</v>
      </c>
      <c r="AF443" s="148"/>
      <c r="AG443" s="160" t="s">
        <v>20316</v>
      </c>
      <c r="AH443" s="160" t="s">
        <v>20318</v>
      </c>
      <c r="AI443" s="160" t="s">
        <v>20319</v>
      </c>
      <c r="AJ443" s="160" t="s">
        <v>20320</v>
      </c>
      <c r="AK443" s="153"/>
      <c r="AL443" s="232">
        <v>7.5</v>
      </c>
      <c r="AM443" s="160" t="s">
        <v>20321</v>
      </c>
      <c r="AN443" s="232">
        <v>6.5</v>
      </c>
      <c r="AO443" s="160" t="s">
        <v>20322</v>
      </c>
      <c r="AP443" s="233">
        <v>8.5</v>
      </c>
      <c r="AQ443" s="160" t="s">
        <v>20323</v>
      </c>
      <c r="AR443" s="233">
        <v>7.5</v>
      </c>
      <c r="AS443" s="160" t="s">
        <v>20324</v>
      </c>
      <c r="AT443" s="233">
        <v>6.5</v>
      </c>
      <c r="AU443" s="160" t="s">
        <v>20325</v>
      </c>
      <c r="AV443" s="156">
        <f t="shared" si="18"/>
        <v>7</v>
      </c>
      <c r="AW443" s="234" t="s">
        <v>20326</v>
      </c>
      <c r="AX443" s="160" t="s">
        <v>20327</v>
      </c>
      <c r="AY443" s="160" t="s">
        <v>20328</v>
      </c>
      <c r="AZ443" s="160" t="s">
        <v>20329</v>
      </c>
      <c r="BA443" s="160" t="s">
        <v>20330</v>
      </c>
      <c r="BB443" s="160" t="s">
        <v>20331</v>
      </c>
      <c r="BC443" s="160" t="s">
        <v>20332</v>
      </c>
      <c r="BD443" s="160" t="s">
        <v>20333</v>
      </c>
      <c r="BE443" s="160" t="s">
        <v>20334</v>
      </c>
      <c r="BF443" s="160" t="s">
        <v>20335</v>
      </c>
      <c r="BG443" s="160" t="s">
        <v>20336</v>
      </c>
      <c r="BH443" s="160" t="s">
        <v>20337</v>
      </c>
      <c r="BI443" s="160" t="s">
        <v>20338</v>
      </c>
      <c r="BJ443" s="160" t="s">
        <v>20339</v>
      </c>
      <c r="BK443" s="160" t="s">
        <v>20340</v>
      </c>
      <c r="BL443" s="160" t="s">
        <v>20341</v>
      </c>
      <c r="BM443" s="160" t="s">
        <v>20342</v>
      </c>
      <c r="BN443" s="160" t="s">
        <v>20343</v>
      </c>
      <c r="BO443" s="160" t="s">
        <v>20344</v>
      </c>
      <c r="BP443" s="160" t="s">
        <v>20345</v>
      </c>
      <c r="BQ443" s="160" t="s">
        <v>20346</v>
      </c>
      <c r="BR443" s="160" t="s">
        <v>20347</v>
      </c>
      <c r="BS443" s="160" t="s">
        <v>20348</v>
      </c>
      <c r="BT443" s="160" t="s">
        <v>20349</v>
      </c>
      <c r="BU443" s="160" t="s">
        <v>20350</v>
      </c>
      <c r="BV443" s="160" t="s">
        <v>20351</v>
      </c>
      <c r="BW443" s="160" t="s">
        <v>20352</v>
      </c>
      <c r="BX443" s="158" t="s">
        <v>20353</v>
      </c>
      <c r="BY443" s="296" t="s">
        <v>20354</v>
      </c>
      <c r="BZ443" s="160" t="str">
        <f>IFERROR(__xludf.DUMMYFUNCTION("TEXTJOIN("", "", TRUE,
  IF(AND(AL443&gt;=9, AN443&gt;=8, AP443&gt;=7, AT443&gt;=8), ""Gold Standard"", """"),
  IF(OR(
      AV443&gt;=7.5,
      AND(AL443&gt;=7, AN443&gt;=7, AP443&gt;=6, AT443&gt;=8)
    ), ""BIFL Approved"", """"),
  IF(AN443&gt;=8.5, ""Repair Friendly"", """"),
 "&amp;" IF(OR(AP443=10, REGEXMATCH(AU443, ""Lifetime Guarantee"")), ""Lifetime Warranty"", """"),
  IF(AT443&gt;=8.5, ""Crowd Favorite"", """"),
  IF(AR443&gt;=8, ""Eco Hero"", """"),
  IF(AND(AV443&gt;=10, AL443&gt;=8, AT443&gt;=8), ""Legacy Product"", """")
)"),"")</f>
        <v/>
      </c>
      <c r="CA443" s="160" t="s">
        <v>971</v>
      </c>
      <c r="CB443" s="160" t="s">
        <v>972</v>
      </c>
      <c r="CC443" s="237" t="s">
        <v>20355</v>
      </c>
      <c r="CD443" s="160" t="s">
        <v>20356</v>
      </c>
      <c r="CE443" s="152">
        <v>71.0</v>
      </c>
      <c r="CF443" s="160" t="s">
        <v>20357</v>
      </c>
      <c r="CG443" s="226" t="s">
        <v>20358</v>
      </c>
      <c r="CH443" s="148"/>
      <c r="CI443" s="148"/>
      <c r="CJ443" s="148"/>
      <c r="CK443" s="148"/>
    </row>
    <row r="444" ht="27.0" customHeight="1">
      <c r="A444" s="279" t="s">
        <v>20359</v>
      </c>
      <c r="C444" s="280"/>
      <c r="D444" s="280"/>
      <c r="E444" s="281"/>
      <c r="F444" s="297"/>
      <c r="G444" s="282"/>
      <c r="H444" s="282"/>
      <c r="I444" s="282"/>
      <c r="J444" s="283"/>
      <c r="K444" s="280"/>
      <c r="L444" s="282"/>
      <c r="M444" s="282"/>
      <c r="N444" s="282"/>
      <c r="O444" s="282"/>
      <c r="P444" s="282"/>
      <c r="Q444" s="282"/>
      <c r="R444" s="282"/>
      <c r="S444" s="282"/>
      <c r="T444" s="284"/>
      <c r="U444" s="282"/>
      <c r="V444" s="282"/>
      <c r="W444" s="282"/>
      <c r="X444" s="282"/>
      <c r="Y444" s="282"/>
      <c r="Z444" s="282"/>
      <c r="AA444" s="282"/>
      <c r="AB444" s="282"/>
      <c r="AC444" s="282"/>
      <c r="AD444" s="282"/>
      <c r="AE444" s="282"/>
      <c r="AF444" s="282"/>
      <c r="AG444" s="282"/>
      <c r="AH444" s="282"/>
      <c r="AI444" s="282"/>
      <c r="AJ444" s="282"/>
      <c r="AK444" s="285"/>
      <c r="AL444" s="286"/>
      <c r="AM444" s="282"/>
      <c r="AN444" s="286"/>
      <c r="AO444" s="282"/>
      <c r="AP444" s="287"/>
      <c r="AQ444" s="282"/>
      <c r="AR444" s="287"/>
      <c r="AS444" s="282"/>
      <c r="AT444" s="287"/>
      <c r="AU444" s="282"/>
      <c r="AV444" s="288"/>
      <c r="AW444" s="289"/>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90"/>
      <c r="BY444" s="298"/>
      <c r="BZ444" s="298"/>
      <c r="CA444" s="282"/>
      <c r="CB444" s="282"/>
      <c r="CC444" s="292"/>
      <c r="CD444" s="282"/>
      <c r="CE444" s="282"/>
      <c r="CF444" s="282"/>
      <c r="CG444" s="285"/>
      <c r="CH444" s="282"/>
      <c r="CI444" s="282"/>
      <c r="CJ444" s="282"/>
      <c r="CK444" s="282"/>
    </row>
    <row r="445" ht="27.0" customHeight="1">
      <c r="A445" s="239" t="s">
        <v>2233</v>
      </c>
      <c r="B445" s="170" t="s">
        <v>20360</v>
      </c>
      <c r="C445" s="20" t="s">
        <v>20361</v>
      </c>
      <c r="D445" s="20" t="s">
        <v>20362</v>
      </c>
      <c r="E445" s="170" t="s">
        <v>2237</v>
      </c>
      <c r="F445" s="147" t="s">
        <v>19800</v>
      </c>
      <c r="G445" s="148"/>
      <c r="H445" s="148"/>
      <c r="I445" s="148"/>
      <c r="J445" s="149"/>
      <c r="K445" s="171" t="s">
        <v>20363</v>
      </c>
      <c r="L445" s="172" t="s">
        <v>20364</v>
      </c>
      <c r="M445" s="172" t="s">
        <v>20365</v>
      </c>
      <c r="N445" s="172" t="s">
        <v>20366</v>
      </c>
      <c r="O445" s="110"/>
      <c r="P445" s="172" t="s">
        <v>20367</v>
      </c>
      <c r="Q445" s="172" t="s">
        <v>20368</v>
      </c>
      <c r="R445" s="172" t="s">
        <v>20369</v>
      </c>
      <c r="S445" s="160" t="s">
        <v>20370</v>
      </c>
      <c r="T445" s="173">
        <v>319.2</v>
      </c>
      <c r="U445" s="251">
        <v>349.0</v>
      </c>
      <c r="V445" s="160">
        <v>4.4</v>
      </c>
      <c r="W445" s="152">
        <v>7177.0</v>
      </c>
      <c r="X445" s="160" t="s">
        <v>164</v>
      </c>
      <c r="Y445" s="160" t="s">
        <v>165</v>
      </c>
      <c r="Z445" s="152" t="b">
        <v>0</v>
      </c>
      <c r="AA445" s="160" t="s">
        <v>2248</v>
      </c>
      <c r="AB445" s="160" t="s">
        <v>2249</v>
      </c>
      <c r="AC445" s="160" t="s">
        <v>2250</v>
      </c>
      <c r="AD445" s="148"/>
      <c r="AE445" s="160" t="s">
        <v>2251</v>
      </c>
      <c r="AF445" s="148"/>
      <c r="AG445" s="160" t="s">
        <v>2252</v>
      </c>
      <c r="AH445" s="160" t="s">
        <v>2253</v>
      </c>
      <c r="AI445" s="160" t="s">
        <v>2254</v>
      </c>
      <c r="AJ445" s="160" t="s">
        <v>2255</v>
      </c>
      <c r="AK445" s="226" t="s">
        <v>2256</v>
      </c>
      <c r="AL445" s="232">
        <v>8.0</v>
      </c>
      <c r="AM445" s="160" t="s">
        <v>20371</v>
      </c>
      <c r="AN445" s="232">
        <v>8.0</v>
      </c>
      <c r="AO445" s="160" t="s">
        <v>20372</v>
      </c>
      <c r="AP445" s="233">
        <v>6.0</v>
      </c>
      <c r="AQ445" s="160" t="s">
        <v>20373</v>
      </c>
      <c r="AR445" s="299">
        <v>5.0</v>
      </c>
      <c r="AS445" s="160" t="s">
        <v>20374</v>
      </c>
      <c r="AT445" s="233">
        <v>7.5</v>
      </c>
      <c r="AU445" s="160" t="s">
        <v>20375</v>
      </c>
      <c r="AV445" s="156">
        <f t="shared" ref="AV445:AV453" si="19">ROUND(((AL445*0.3) + (AN445*0.2) + (AT445*0.3) + (AP445*0.2)) * 2, 0) / 2</f>
        <v>7.5</v>
      </c>
      <c r="AW445" s="234" t="s">
        <v>20376</v>
      </c>
      <c r="AX445" s="160" t="s">
        <v>20377</v>
      </c>
      <c r="AY445" s="160" t="s">
        <v>20378</v>
      </c>
      <c r="AZ445" s="160" t="s">
        <v>20379</v>
      </c>
      <c r="BA445" s="160" t="s">
        <v>20380</v>
      </c>
      <c r="BB445" s="160" t="s">
        <v>20381</v>
      </c>
      <c r="BC445" s="160" t="s">
        <v>20382</v>
      </c>
      <c r="BD445" s="160" t="s">
        <v>20383</v>
      </c>
      <c r="BE445" s="160" t="s">
        <v>20384</v>
      </c>
      <c r="BF445" s="160" t="s">
        <v>20385</v>
      </c>
      <c r="BG445" s="160" t="s">
        <v>20386</v>
      </c>
      <c r="BH445" s="160" t="s">
        <v>20387</v>
      </c>
      <c r="BI445" s="160" t="s">
        <v>20388</v>
      </c>
      <c r="BJ445" s="160" t="s">
        <v>20389</v>
      </c>
      <c r="BK445" s="160" t="s">
        <v>20390</v>
      </c>
      <c r="BL445" s="160" t="s">
        <v>20391</v>
      </c>
      <c r="BM445" s="160" t="s">
        <v>20392</v>
      </c>
      <c r="BN445" s="160" t="s">
        <v>20393</v>
      </c>
      <c r="BO445" s="160" t="s">
        <v>20394</v>
      </c>
      <c r="BP445" s="160" t="s">
        <v>20395</v>
      </c>
      <c r="BQ445" s="160" t="s">
        <v>20396</v>
      </c>
      <c r="BR445" s="160" t="s">
        <v>20397</v>
      </c>
      <c r="BS445" s="160" t="s">
        <v>20398</v>
      </c>
      <c r="BT445" s="160" t="s">
        <v>20399</v>
      </c>
      <c r="BU445" s="160" t="s">
        <v>20400</v>
      </c>
      <c r="BV445" s="160" t="s">
        <v>2286</v>
      </c>
      <c r="BW445" s="160" t="s">
        <v>20401</v>
      </c>
      <c r="BX445" s="158" t="s">
        <v>2167</v>
      </c>
      <c r="BY445" s="296" t="s">
        <v>20402</v>
      </c>
      <c r="BZ445" s="160" t="str">
        <f>IFERROR(__xludf.DUMMYFUNCTION("TEXTJOIN("", "", TRUE,
  IF(AND(AL445&gt;=9, AN445&gt;=8, AP445&gt;=7, AT445&gt;=8), ""Gold Standard"", """"),
  IF(OR(
      AV445&gt;=7.5,
      AND(AL445&gt;=7, AN445&gt;=7, AP445&gt;=6, AT445&gt;=8)
    ), ""BIFL Approved"", """"),
  IF(AN445&gt;=8.5, ""Repair Friendly"", """"),
 "&amp;" IF(OR(AP445=10, REGEXMATCH(AU445, ""Lifetime Guarantee"")), ""Lifetime Warranty"", """"),
  IF(AT445&gt;=8.5, ""Crowd Favorite"", """"),
  IF(AR445&gt;=8, ""Eco Hero"", """"),
  IF(AND(AV445&gt;=10, AL445&gt;=8, AT445&gt;=8), ""Legacy Product"", """")
)"),"BIFL Approved")</f>
        <v>BIFL Approved</v>
      </c>
      <c r="CA445" s="160" t="s">
        <v>209</v>
      </c>
      <c r="CB445" s="147" t="s">
        <v>20359</v>
      </c>
      <c r="CC445" s="237" t="s">
        <v>20403</v>
      </c>
      <c r="CD445" s="160" t="s">
        <v>20404</v>
      </c>
      <c r="CE445" s="152">
        <v>7177.0</v>
      </c>
      <c r="CF445" s="160" t="s">
        <v>20405</v>
      </c>
      <c r="CG445" s="226" t="s">
        <v>20406</v>
      </c>
      <c r="CH445" s="148"/>
      <c r="CI445" s="148"/>
      <c r="CJ445" s="148"/>
      <c r="CK445" s="148"/>
    </row>
    <row r="446" ht="27.0" customHeight="1">
      <c r="A446" s="240" t="s">
        <v>20407</v>
      </c>
      <c r="B446" s="163" t="s">
        <v>20408</v>
      </c>
      <c r="C446" s="20" t="s">
        <v>20409</v>
      </c>
      <c r="D446" s="20" t="s">
        <v>20410</v>
      </c>
      <c r="E446" s="163" t="s">
        <v>20411</v>
      </c>
      <c r="F446" s="127" t="s">
        <v>19800</v>
      </c>
      <c r="G446" s="128"/>
      <c r="H446" s="128"/>
      <c r="I446" s="128"/>
      <c r="J446" s="129"/>
      <c r="K446" s="164" t="s">
        <v>20412</v>
      </c>
      <c r="L446" s="165" t="s">
        <v>20413</v>
      </c>
      <c r="M446" s="165" t="s">
        <v>20414</v>
      </c>
      <c r="N446" s="165" t="s">
        <v>20415</v>
      </c>
      <c r="O446" s="110"/>
      <c r="P446" s="165" t="s">
        <v>20416</v>
      </c>
      <c r="Q446" s="165" t="s">
        <v>20417</v>
      </c>
      <c r="R446" s="165" t="s">
        <v>20418</v>
      </c>
      <c r="S446" s="140" t="s">
        <v>20419</v>
      </c>
      <c r="T446" s="167">
        <v>499.0</v>
      </c>
      <c r="U446" s="258">
        <v>82.99</v>
      </c>
      <c r="V446" s="140">
        <v>4.7</v>
      </c>
      <c r="W446" s="132">
        <v>535.0</v>
      </c>
      <c r="X446" s="128"/>
      <c r="Y446" s="140" t="s">
        <v>10992</v>
      </c>
      <c r="Z446" s="132" t="b">
        <v>0</v>
      </c>
      <c r="AA446" s="140" t="s">
        <v>20420</v>
      </c>
      <c r="AB446" s="140" t="s">
        <v>20421</v>
      </c>
      <c r="AC446" s="140" t="s">
        <v>20422</v>
      </c>
      <c r="AD446" s="128"/>
      <c r="AE446" s="140" t="s">
        <v>20423</v>
      </c>
      <c r="AF446" s="128"/>
      <c r="AG446" s="140" t="s">
        <v>20424</v>
      </c>
      <c r="AH446" s="140" t="s">
        <v>20425</v>
      </c>
      <c r="AI446" s="140" t="s">
        <v>20426</v>
      </c>
      <c r="AJ446" s="140" t="s">
        <v>20427</v>
      </c>
      <c r="AK446" s="168" t="s">
        <v>20428</v>
      </c>
      <c r="AL446" s="222">
        <v>8.5</v>
      </c>
      <c r="AM446" s="140" t="s">
        <v>20429</v>
      </c>
      <c r="AN446" s="222">
        <v>9.0</v>
      </c>
      <c r="AO446" s="140" t="s">
        <v>20430</v>
      </c>
      <c r="AP446" s="223">
        <v>7.0</v>
      </c>
      <c r="AQ446" s="140" t="s">
        <v>20431</v>
      </c>
      <c r="AR446" s="223">
        <v>8.0</v>
      </c>
      <c r="AS446" s="140" t="s">
        <v>20432</v>
      </c>
      <c r="AT446" s="223">
        <v>9.5</v>
      </c>
      <c r="AU446" s="140" t="s">
        <v>20433</v>
      </c>
      <c r="AV446" s="136">
        <f t="shared" si="19"/>
        <v>8.5</v>
      </c>
      <c r="AW446" s="224" t="s">
        <v>20434</v>
      </c>
      <c r="AX446" s="140" t="s">
        <v>20435</v>
      </c>
      <c r="AY446" s="140" t="s">
        <v>20436</v>
      </c>
      <c r="AZ446" s="140" t="s">
        <v>20437</v>
      </c>
      <c r="BA446" s="140" t="s">
        <v>20438</v>
      </c>
      <c r="BB446" s="140" t="s">
        <v>20439</v>
      </c>
      <c r="BC446" s="140" t="s">
        <v>20440</v>
      </c>
      <c r="BD446" s="140" t="s">
        <v>20441</v>
      </c>
      <c r="BE446" s="140" t="s">
        <v>20442</v>
      </c>
      <c r="BF446" s="140" t="s">
        <v>20443</v>
      </c>
      <c r="BG446" s="140" t="s">
        <v>20444</v>
      </c>
      <c r="BH446" s="140" t="s">
        <v>20445</v>
      </c>
      <c r="BI446" s="140" t="s">
        <v>20446</v>
      </c>
      <c r="BJ446" s="140" t="s">
        <v>20447</v>
      </c>
      <c r="BK446" s="140" t="s">
        <v>20448</v>
      </c>
      <c r="BL446" s="140" t="s">
        <v>20449</v>
      </c>
      <c r="BM446" s="140" t="s">
        <v>20450</v>
      </c>
      <c r="BN446" s="140" t="s">
        <v>20451</v>
      </c>
      <c r="BO446" s="140" t="s">
        <v>20452</v>
      </c>
      <c r="BP446" s="140" t="s">
        <v>5535</v>
      </c>
      <c r="BQ446" s="140" t="s">
        <v>20453</v>
      </c>
      <c r="BR446" s="140" t="s">
        <v>20454</v>
      </c>
      <c r="BS446" s="140" t="s">
        <v>20455</v>
      </c>
      <c r="BT446" s="140" t="s">
        <v>20456</v>
      </c>
      <c r="BU446" s="140" t="s">
        <v>20457</v>
      </c>
      <c r="BV446" s="140" t="s">
        <v>20458</v>
      </c>
      <c r="BW446" s="140" t="s">
        <v>20459</v>
      </c>
      <c r="BX446" s="138" t="s">
        <v>2708</v>
      </c>
      <c r="BY446" s="300" t="s">
        <v>20460</v>
      </c>
      <c r="BZ446" s="140" t="str">
        <f>IFERROR(__xludf.DUMMYFUNCTION("TEXTJOIN("", "", TRUE,
  IF(AND(AL446&gt;=9, AN446&gt;=8, AP446&gt;=7, AT446&gt;=8), ""Gold Standard"", """"),
  IF(OR(
      AV446&gt;=7.5,
      AND(AL446&gt;=7, AN446&gt;=7, AP446&gt;=6, AT446&gt;=8)
    ), ""BIFL Approved"", """"),
  IF(AN446&gt;=8.5, ""Repair Friendly"", """"),
 "&amp;" IF(OR(AP446=10, REGEXMATCH(AU446, ""Lifetime Guarantee"")), ""Lifetime Warranty"", """"),
  IF(AT446&gt;=8.5, ""Crowd Favorite"", """"),
  IF(AR446&gt;=8, ""Eco Hero"", """"),
  IF(AND(AV446&gt;=10, AL446&gt;=8, AT446&gt;=8), ""Legacy Product"", """")
)"),"BIFL Approved, Repair Friendly, Crowd Favorite, Eco Hero")</f>
        <v>BIFL Approved, Repair Friendly, Crowd Favorite, Eco Hero</v>
      </c>
      <c r="CA446" s="140" t="s">
        <v>209</v>
      </c>
      <c r="CB446" s="127" t="s">
        <v>20359</v>
      </c>
      <c r="CC446" s="225" t="s">
        <v>20461</v>
      </c>
      <c r="CD446" s="140" t="s">
        <v>20462</v>
      </c>
      <c r="CE446" s="132">
        <v>535.0</v>
      </c>
      <c r="CF446" s="140" t="s">
        <v>20463</v>
      </c>
      <c r="CG446" s="168" t="s">
        <v>20464</v>
      </c>
      <c r="CH446" s="128"/>
      <c r="CI446" s="128"/>
      <c r="CJ446" s="128"/>
      <c r="CK446" s="128"/>
    </row>
    <row r="447" ht="27.0" customHeight="1">
      <c r="A447" s="239" t="s">
        <v>20465</v>
      </c>
      <c r="B447" s="170" t="s">
        <v>20466</v>
      </c>
      <c r="C447" s="20" t="s">
        <v>20467</v>
      </c>
      <c r="D447" s="20" t="s">
        <v>20468</v>
      </c>
      <c r="E447" s="170" t="s">
        <v>20469</v>
      </c>
      <c r="F447" s="147" t="s">
        <v>19800</v>
      </c>
      <c r="G447" s="148"/>
      <c r="H447" s="148"/>
      <c r="I447" s="148"/>
      <c r="J447" s="149"/>
      <c r="K447" s="171" t="s">
        <v>20470</v>
      </c>
      <c r="L447" s="172" t="s">
        <v>20471</v>
      </c>
      <c r="M447" s="172" t="s">
        <v>20472</v>
      </c>
      <c r="N447" s="172" t="s">
        <v>20473</v>
      </c>
      <c r="O447" s="110"/>
      <c r="P447" s="172" t="s">
        <v>20474</v>
      </c>
      <c r="Q447" s="172" t="s">
        <v>20475</v>
      </c>
      <c r="R447" s="172" t="s">
        <v>20476</v>
      </c>
      <c r="S447" s="160" t="s">
        <v>20477</v>
      </c>
      <c r="T447" s="173">
        <v>160.55</v>
      </c>
      <c r="U447" s="251">
        <v>228.99</v>
      </c>
      <c r="V447" s="160">
        <v>4.2</v>
      </c>
      <c r="W447" s="152">
        <v>17422.0</v>
      </c>
      <c r="X447" s="160" t="s">
        <v>2247</v>
      </c>
      <c r="Y447" s="160" t="s">
        <v>165</v>
      </c>
      <c r="Z447" s="152" t="b">
        <v>0</v>
      </c>
      <c r="AA447" s="160" t="s">
        <v>20478</v>
      </c>
      <c r="AB447" s="160" t="s">
        <v>20479</v>
      </c>
      <c r="AC447" s="160" t="s">
        <v>20480</v>
      </c>
      <c r="AD447" s="148"/>
      <c r="AE447" s="160" t="s">
        <v>20481</v>
      </c>
      <c r="AF447" s="148"/>
      <c r="AG447" s="160" t="s">
        <v>20482</v>
      </c>
      <c r="AH447" s="160" t="s">
        <v>20483</v>
      </c>
      <c r="AI447" s="160" t="s">
        <v>20484</v>
      </c>
      <c r="AJ447" s="160" t="s">
        <v>20485</v>
      </c>
      <c r="AK447" s="226" t="s">
        <v>20486</v>
      </c>
      <c r="AL447" s="232">
        <v>7.5</v>
      </c>
      <c r="AM447" s="160" t="s">
        <v>20487</v>
      </c>
      <c r="AN447" s="232">
        <v>8.5</v>
      </c>
      <c r="AO447" s="160" t="s">
        <v>20488</v>
      </c>
      <c r="AP447" s="233">
        <v>5.0</v>
      </c>
      <c r="AQ447" s="160" t="s">
        <v>20489</v>
      </c>
      <c r="AR447" s="233">
        <v>5.0</v>
      </c>
      <c r="AS447" s="160" t="s">
        <v>20490</v>
      </c>
      <c r="AT447" s="233">
        <v>7.5</v>
      </c>
      <c r="AU447" s="160" t="s">
        <v>20491</v>
      </c>
      <c r="AV447" s="156">
        <f t="shared" si="19"/>
        <v>7</v>
      </c>
      <c r="AW447" s="234" t="s">
        <v>20492</v>
      </c>
      <c r="AX447" s="160" t="s">
        <v>20493</v>
      </c>
      <c r="AY447" s="160" t="s">
        <v>20494</v>
      </c>
      <c r="AZ447" s="160" t="s">
        <v>20495</v>
      </c>
      <c r="BA447" s="160" t="s">
        <v>20496</v>
      </c>
      <c r="BB447" s="160" t="s">
        <v>20497</v>
      </c>
      <c r="BC447" s="160" t="s">
        <v>20498</v>
      </c>
      <c r="BD447" s="160" t="s">
        <v>20499</v>
      </c>
      <c r="BE447" s="160" t="s">
        <v>20500</v>
      </c>
      <c r="BF447" s="160" t="s">
        <v>20501</v>
      </c>
      <c r="BG447" s="160" t="s">
        <v>20502</v>
      </c>
      <c r="BH447" s="160" t="s">
        <v>20503</v>
      </c>
      <c r="BI447" s="160" t="s">
        <v>20504</v>
      </c>
      <c r="BJ447" s="160" t="s">
        <v>20505</v>
      </c>
      <c r="BK447" s="160" t="s">
        <v>20506</v>
      </c>
      <c r="BL447" s="160" t="s">
        <v>20507</v>
      </c>
      <c r="BM447" s="160" t="s">
        <v>20508</v>
      </c>
      <c r="BN447" s="160" t="s">
        <v>20509</v>
      </c>
      <c r="BO447" s="160" t="s">
        <v>20510</v>
      </c>
      <c r="BP447" s="160" t="s">
        <v>20511</v>
      </c>
      <c r="BQ447" s="160" t="s">
        <v>20512</v>
      </c>
      <c r="BR447" s="160" t="s">
        <v>20513</v>
      </c>
      <c r="BS447" s="160" t="s">
        <v>20514</v>
      </c>
      <c r="BT447" s="160" t="s">
        <v>20515</v>
      </c>
      <c r="BU447" s="160" t="s">
        <v>20516</v>
      </c>
      <c r="BV447" s="160" t="s">
        <v>435</v>
      </c>
      <c r="BW447" s="160" t="s">
        <v>20517</v>
      </c>
      <c r="BX447" s="158" t="s">
        <v>144</v>
      </c>
      <c r="BY447" s="296" t="s">
        <v>20518</v>
      </c>
      <c r="BZ447" s="160" t="str">
        <f>IFERROR(__xludf.DUMMYFUNCTION("TEXTJOIN("", "", TRUE,
  IF(AND(AL447&gt;=9, AN447&gt;=8, AP447&gt;=7, AT447&gt;=8), ""Gold Standard"", """"),
  IF(OR(
      AV447&gt;=7.5,
      AND(AL447&gt;=7, AN447&gt;=7, AP447&gt;=6, AT447&gt;=8)
    ), ""BIFL Approved"", """"),
  IF(AN447&gt;=8.5, ""Repair Friendly"", """"),
 "&amp;" IF(OR(AP447=10, REGEXMATCH(AU447, ""Lifetime Guarantee"")), ""Lifetime Warranty"", """"),
  IF(AT447&gt;=8.5, ""Crowd Favorite"", """"),
  IF(AR447&gt;=8, ""Eco Hero"", """"),
  IF(AND(AV447&gt;=10, AL447&gt;=8, AT447&gt;=8), ""Legacy Product"", """")
)"),"Repair Friendly")</f>
        <v>Repair Friendly</v>
      </c>
      <c r="CA447" s="160" t="s">
        <v>209</v>
      </c>
      <c r="CB447" s="147" t="s">
        <v>20359</v>
      </c>
      <c r="CC447" s="237" t="s">
        <v>20519</v>
      </c>
      <c r="CD447" s="160" t="s">
        <v>20520</v>
      </c>
      <c r="CE447" s="152">
        <v>17422.0</v>
      </c>
      <c r="CF447" s="160" t="s">
        <v>20521</v>
      </c>
      <c r="CG447" s="226" t="s">
        <v>20522</v>
      </c>
      <c r="CH447" s="148"/>
      <c r="CI447" s="148"/>
      <c r="CJ447" s="148"/>
      <c r="CK447" s="148"/>
    </row>
    <row r="448" ht="27.0" customHeight="1">
      <c r="A448" s="240" t="s">
        <v>20523</v>
      </c>
      <c r="B448" s="163" t="s">
        <v>20524</v>
      </c>
      <c r="C448" s="20" t="s">
        <v>20525</v>
      </c>
      <c r="D448" s="20" t="s">
        <v>20526</v>
      </c>
      <c r="E448" s="163" t="s">
        <v>20527</v>
      </c>
      <c r="F448" s="127" t="s">
        <v>19800</v>
      </c>
      <c r="G448" s="128"/>
      <c r="H448" s="128"/>
      <c r="I448" s="128"/>
      <c r="J448" s="129"/>
      <c r="K448" s="164" t="s">
        <v>20528</v>
      </c>
      <c r="L448" s="165" t="s">
        <v>20529</v>
      </c>
      <c r="M448" s="165" t="s">
        <v>20530</v>
      </c>
      <c r="N448" s="165" t="s">
        <v>20531</v>
      </c>
      <c r="O448" s="110"/>
      <c r="P448" s="165" t="s">
        <v>20532</v>
      </c>
      <c r="Q448" s="165" t="s">
        <v>20533</v>
      </c>
      <c r="R448" s="165" t="s">
        <v>20534</v>
      </c>
      <c r="S448" s="140" t="s">
        <v>20535</v>
      </c>
      <c r="T448" s="167">
        <v>119.99</v>
      </c>
      <c r="U448" s="258">
        <v>219.99</v>
      </c>
      <c r="V448" s="140">
        <v>4.4</v>
      </c>
      <c r="W448" s="132">
        <v>119440.0</v>
      </c>
      <c r="X448" s="140" t="s">
        <v>20536</v>
      </c>
      <c r="Y448" s="140" t="s">
        <v>165</v>
      </c>
      <c r="Z448" s="132" t="b">
        <v>0</v>
      </c>
      <c r="AA448" s="140" t="s">
        <v>20537</v>
      </c>
      <c r="AB448" s="140" t="s">
        <v>20538</v>
      </c>
      <c r="AC448" s="140" t="s">
        <v>20539</v>
      </c>
      <c r="AD448" s="128"/>
      <c r="AE448" s="140" t="s">
        <v>20540</v>
      </c>
      <c r="AF448" s="128"/>
      <c r="AG448" s="140" t="s">
        <v>20541</v>
      </c>
      <c r="AH448" s="140" t="s">
        <v>20542</v>
      </c>
      <c r="AI448" s="140" t="s">
        <v>20543</v>
      </c>
      <c r="AJ448" s="140" t="s">
        <v>20544</v>
      </c>
      <c r="AK448" s="168" t="s">
        <v>20545</v>
      </c>
      <c r="AL448" s="222">
        <v>6.5</v>
      </c>
      <c r="AM448" s="140" t="s">
        <v>20546</v>
      </c>
      <c r="AN448" s="222">
        <v>5.5</v>
      </c>
      <c r="AO448" s="140" t="s">
        <v>20547</v>
      </c>
      <c r="AP448" s="223">
        <v>6.5</v>
      </c>
      <c r="AQ448" s="140" t="s">
        <v>20548</v>
      </c>
      <c r="AR448" s="223">
        <v>5.0</v>
      </c>
      <c r="AS448" s="140" t="s">
        <v>20549</v>
      </c>
      <c r="AT448" s="223">
        <v>7.0</v>
      </c>
      <c r="AU448" s="140" t="s">
        <v>20550</v>
      </c>
      <c r="AV448" s="136">
        <f t="shared" si="19"/>
        <v>6.5</v>
      </c>
      <c r="AW448" s="224" t="s">
        <v>20551</v>
      </c>
      <c r="AX448" s="140" t="s">
        <v>20552</v>
      </c>
      <c r="AY448" s="140" t="s">
        <v>20553</v>
      </c>
      <c r="AZ448" s="140" t="s">
        <v>20554</v>
      </c>
      <c r="BA448" s="140" t="s">
        <v>20555</v>
      </c>
      <c r="BB448" s="140" t="s">
        <v>20556</v>
      </c>
      <c r="BC448" s="140" t="s">
        <v>20557</v>
      </c>
      <c r="BD448" s="140" t="s">
        <v>20558</v>
      </c>
      <c r="BE448" s="140" t="s">
        <v>20559</v>
      </c>
      <c r="BF448" s="140" t="s">
        <v>20560</v>
      </c>
      <c r="BG448" s="140" t="s">
        <v>20561</v>
      </c>
      <c r="BH448" s="140" t="s">
        <v>20562</v>
      </c>
      <c r="BI448" s="140" t="s">
        <v>20563</v>
      </c>
      <c r="BJ448" s="140" t="s">
        <v>20564</v>
      </c>
      <c r="BK448" s="140" t="s">
        <v>20565</v>
      </c>
      <c r="BL448" s="140" t="s">
        <v>20566</v>
      </c>
      <c r="BM448" s="140" t="s">
        <v>20567</v>
      </c>
      <c r="BN448" s="140" t="s">
        <v>20568</v>
      </c>
      <c r="BO448" s="140" t="s">
        <v>20569</v>
      </c>
      <c r="BP448" s="140" t="s">
        <v>20570</v>
      </c>
      <c r="BQ448" s="140" t="s">
        <v>20571</v>
      </c>
      <c r="BR448" s="140" t="s">
        <v>20572</v>
      </c>
      <c r="BS448" s="140" t="s">
        <v>20573</v>
      </c>
      <c r="BT448" s="140" t="s">
        <v>20574</v>
      </c>
      <c r="BU448" s="140" t="s">
        <v>20575</v>
      </c>
      <c r="BV448" s="140" t="s">
        <v>20576</v>
      </c>
      <c r="BW448" s="140" t="s">
        <v>20577</v>
      </c>
      <c r="BX448" s="138" t="s">
        <v>331</v>
      </c>
      <c r="BY448" s="300" t="s">
        <v>20578</v>
      </c>
      <c r="BZ448" s="140" t="str">
        <f>IFERROR(__xludf.DUMMYFUNCTION("TEXTJOIN("", "", TRUE,
  IF(AND(AL448&gt;=9, AN448&gt;=8, AP448&gt;=7, AT448&gt;=8), ""Gold Standard"", """"),
  IF(OR(
      AV448&gt;=7.5,
      AND(AL448&gt;=7, AN448&gt;=7, AP448&gt;=6, AT448&gt;=8)
    ), ""BIFL Approved"", """"),
  IF(AN448&gt;=8.5, ""Repair Friendly"", """"),
 "&amp;" IF(OR(AP448=10, REGEXMATCH(AU448, ""Lifetime Guarantee"")), ""Lifetime Warranty"", """"),
  IF(AT448&gt;=8.5, ""Crowd Favorite"", """"),
  IF(AR448&gt;=8, ""Eco Hero"", """"),
  IF(AND(AV448&gt;=10, AL448&gt;=8, AT448&gt;=8), ""Legacy Product"", """")
)"),"")</f>
        <v/>
      </c>
      <c r="CA448" s="140" t="s">
        <v>209</v>
      </c>
      <c r="CB448" s="127" t="s">
        <v>20359</v>
      </c>
      <c r="CC448" s="225" t="s">
        <v>20579</v>
      </c>
      <c r="CD448" s="140" t="s">
        <v>20580</v>
      </c>
      <c r="CE448" s="132">
        <v>119440.0</v>
      </c>
      <c r="CF448" s="140" t="s">
        <v>20581</v>
      </c>
      <c r="CG448" s="168" t="s">
        <v>20582</v>
      </c>
      <c r="CH448" s="128"/>
      <c r="CI448" s="128"/>
      <c r="CJ448" s="128"/>
      <c r="CK448" s="128"/>
    </row>
    <row r="449" ht="27.0" customHeight="1">
      <c r="A449" s="239" t="s">
        <v>20583</v>
      </c>
      <c r="B449" s="170" t="s">
        <v>20584</v>
      </c>
      <c r="C449" s="20" t="s">
        <v>20585</v>
      </c>
      <c r="D449" s="20" t="s">
        <v>20586</v>
      </c>
      <c r="E449" s="170" t="s">
        <v>20587</v>
      </c>
      <c r="F449" s="147" t="s">
        <v>19800</v>
      </c>
      <c r="G449" s="148"/>
      <c r="H449" s="148"/>
      <c r="I449" s="148"/>
      <c r="J449" s="149"/>
      <c r="K449" s="171" t="s">
        <v>20588</v>
      </c>
      <c r="L449" s="172" t="s">
        <v>20589</v>
      </c>
      <c r="M449" s="172" t="s">
        <v>20590</v>
      </c>
      <c r="N449" s="172" t="s">
        <v>20591</v>
      </c>
      <c r="O449" s="110"/>
      <c r="P449" s="172" t="s">
        <v>20592</v>
      </c>
      <c r="Q449" s="172" t="s">
        <v>20593</v>
      </c>
      <c r="R449" s="172" t="s">
        <v>20594</v>
      </c>
      <c r="S449" s="160" t="s">
        <v>20595</v>
      </c>
      <c r="T449" s="173">
        <v>299.99</v>
      </c>
      <c r="U449" s="251">
        <v>449.99</v>
      </c>
      <c r="V449" s="160">
        <v>4.1</v>
      </c>
      <c r="W449" s="152">
        <v>3938.0</v>
      </c>
      <c r="X449" s="160" t="s">
        <v>2787</v>
      </c>
      <c r="Y449" s="160" t="s">
        <v>165</v>
      </c>
      <c r="Z449" s="152" t="b">
        <v>0</v>
      </c>
      <c r="AA449" s="160" t="s">
        <v>20537</v>
      </c>
      <c r="AB449" s="160" t="s">
        <v>20596</v>
      </c>
      <c r="AC449" s="160" t="s">
        <v>20597</v>
      </c>
      <c r="AD449" s="148"/>
      <c r="AE449" s="160" t="s">
        <v>20598</v>
      </c>
      <c r="AF449" s="148"/>
      <c r="AG449" s="160" t="s">
        <v>20599</v>
      </c>
      <c r="AH449" s="160" t="s">
        <v>20600</v>
      </c>
      <c r="AI449" s="160" t="s">
        <v>20601</v>
      </c>
      <c r="AJ449" s="160" t="s">
        <v>20602</v>
      </c>
      <c r="AK449" s="226" t="s">
        <v>20603</v>
      </c>
      <c r="AL449" s="232">
        <v>4.5</v>
      </c>
      <c r="AM449" s="160" t="s">
        <v>20604</v>
      </c>
      <c r="AN449" s="232">
        <v>5.5</v>
      </c>
      <c r="AO449" s="160" t="s">
        <v>20605</v>
      </c>
      <c r="AP449" s="233">
        <v>6.5</v>
      </c>
      <c r="AQ449" s="160" t="s">
        <v>20606</v>
      </c>
      <c r="AR449" s="233">
        <v>5.0</v>
      </c>
      <c r="AS449" s="160" t="s">
        <v>20607</v>
      </c>
      <c r="AT449" s="233">
        <v>6.0</v>
      </c>
      <c r="AU449" s="160" t="s">
        <v>20608</v>
      </c>
      <c r="AV449" s="156">
        <f t="shared" si="19"/>
        <v>5.5</v>
      </c>
      <c r="AW449" s="234" t="s">
        <v>20609</v>
      </c>
      <c r="AX449" s="160" t="s">
        <v>20610</v>
      </c>
      <c r="AY449" s="160" t="s">
        <v>20611</v>
      </c>
      <c r="AZ449" s="160" t="s">
        <v>20612</v>
      </c>
      <c r="BA449" s="160" t="s">
        <v>20613</v>
      </c>
      <c r="BB449" s="160" t="s">
        <v>20614</v>
      </c>
      <c r="BC449" s="160" t="s">
        <v>20615</v>
      </c>
      <c r="BD449" s="160" t="s">
        <v>20616</v>
      </c>
      <c r="BE449" s="160" t="s">
        <v>20617</v>
      </c>
      <c r="BF449" s="160" t="s">
        <v>20618</v>
      </c>
      <c r="BG449" s="160" t="s">
        <v>20619</v>
      </c>
      <c r="BH449" s="160" t="s">
        <v>20620</v>
      </c>
      <c r="BI449" s="160" t="s">
        <v>20621</v>
      </c>
      <c r="BJ449" s="160" t="s">
        <v>20622</v>
      </c>
      <c r="BK449" s="160" t="s">
        <v>20623</v>
      </c>
      <c r="BL449" s="160" t="s">
        <v>20624</v>
      </c>
      <c r="BM449" s="160" t="s">
        <v>20625</v>
      </c>
      <c r="BN449" s="160" t="s">
        <v>20626</v>
      </c>
      <c r="BO449" s="160" t="s">
        <v>20627</v>
      </c>
      <c r="BP449" s="160" t="s">
        <v>20628</v>
      </c>
      <c r="BQ449" s="160" t="s">
        <v>20629</v>
      </c>
      <c r="BR449" s="160" t="s">
        <v>20630</v>
      </c>
      <c r="BS449" s="160" t="s">
        <v>20631</v>
      </c>
      <c r="BT449" s="160" t="s">
        <v>20632</v>
      </c>
      <c r="BU449" s="160" t="s">
        <v>20633</v>
      </c>
      <c r="BV449" s="160" t="s">
        <v>20634</v>
      </c>
      <c r="BW449" s="160" t="s">
        <v>20635</v>
      </c>
      <c r="BX449" s="158" t="s">
        <v>20636</v>
      </c>
      <c r="BY449" s="296" t="s">
        <v>20637</v>
      </c>
      <c r="BZ449" s="160" t="str">
        <f>IFERROR(__xludf.DUMMYFUNCTION("TEXTJOIN("", "", TRUE,
  IF(AND(AL449&gt;=9, AN449&gt;=8, AP449&gt;=7, AT449&gt;=8), ""Gold Standard"", """"),
  IF(OR(
      AV449&gt;=7.5,
      AND(AL449&gt;=7, AN449&gt;=7, AP449&gt;=6, AT449&gt;=8)
    ), ""BIFL Approved"", """"),
  IF(AN449&gt;=8.5, ""Repair Friendly"", """"),
 "&amp;" IF(OR(AP449=10, REGEXMATCH(AU449, ""Lifetime Guarantee"")), ""Lifetime Warranty"", """"),
  IF(AT449&gt;=8.5, ""Crowd Favorite"", """"),
  IF(AR449&gt;=8, ""Eco Hero"", """"),
  IF(AND(AV449&gt;=10, AL449&gt;=8, AT449&gt;=8), ""Legacy Product"", """")
)"),"")</f>
        <v/>
      </c>
      <c r="CA449" s="160" t="s">
        <v>209</v>
      </c>
      <c r="CB449" s="147" t="s">
        <v>20359</v>
      </c>
      <c r="CC449" s="237" t="s">
        <v>20638</v>
      </c>
      <c r="CD449" s="160" t="s">
        <v>20639</v>
      </c>
      <c r="CE449" s="152">
        <v>3938.0</v>
      </c>
      <c r="CF449" s="160" t="s">
        <v>20640</v>
      </c>
      <c r="CG449" s="226" t="s">
        <v>20641</v>
      </c>
      <c r="CH449" s="148"/>
      <c r="CI449" s="148"/>
      <c r="CJ449" s="148"/>
      <c r="CK449" s="148"/>
    </row>
    <row r="450" ht="27.0" customHeight="1">
      <c r="A450" s="240" t="s">
        <v>11717</v>
      </c>
      <c r="B450" s="163" t="s">
        <v>20642</v>
      </c>
      <c r="C450" s="20" t="s">
        <v>20643</v>
      </c>
      <c r="D450" s="20" t="s">
        <v>20643</v>
      </c>
      <c r="E450" s="163" t="s">
        <v>20644</v>
      </c>
      <c r="F450" s="127" t="s">
        <v>19800</v>
      </c>
      <c r="G450" s="128"/>
      <c r="H450" s="128"/>
      <c r="I450" s="128"/>
      <c r="J450" s="129"/>
      <c r="K450" s="164" t="s">
        <v>20645</v>
      </c>
      <c r="L450" s="165" t="s">
        <v>20646</v>
      </c>
      <c r="M450" s="165" t="s">
        <v>20647</v>
      </c>
      <c r="N450" s="165" t="s">
        <v>20648</v>
      </c>
      <c r="O450" s="110"/>
      <c r="P450" s="165" t="s">
        <v>20649</v>
      </c>
      <c r="Q450" s="165" t="s">
        <v>20650</v>
      </c>
      <c r="R450" s="165" t="s">
        <v>20651</v>
      </c>
      <c r="S450" s="140" t="s">
        <v>20652</v>
      </c>
      <c r="T450" s="167">
        <v>131.71</v>
      </c>
      <c r="U450" s="258">
        <v>229.95</v>
      </c>
      <c r="V450" s="140">
        <v>4.0</v>
      </c>
      <c r="W450" s="132">
        <v>1611.0</v>
      </c>
      <c r="X450" s="140" t="s">
        <v>869</v>
      </c>
      <c r="Y450" s="140" t="s">
        <v>165</v>
      </c>
      <c r="Z450" s="132" t="b">
        <v>0</v>
      </c>
      <c r="AA450" s="140" t="s">
        <v>20478</v>
      </c>
      <c r="AB450" s="140" t="s">
        <v>20653</v>
      </c>
      <c r="AC450" s="140" t="s">
        <v>20654</v>
      </c>
      <c r="AD450" s="128"/>
      <c r="AE450" s="140" t="s">
        <v>20655</v>
      </c>
      <c r="AF450" s="128"/>
      <c r="AG450" s="140" t="s">
        <v>20656</v>
      </c>
      <c r="AH450" s="140" t="s">
        <v>20657</v>
      </c>
      <c r="AI450" s="140" t="s">
        <v>20658</v>
      </c>
      <c r="AJ450" s="140" t="s">
        <v>20659</v>
      </c>
      <c r="AK450" s="168" t="s">
        <v>20660</v>
      </c>
      <c r="AL450" s="222">
        <v>5.5</v>
      </c>
      <c r="AM450" s="140" t="s">
        <v>20661</v>
      </c>
      <c r="AN450" s="222">
        <v>7.0</v>
      </c>
      <c r="AO450" s="140" t="s">
        <v>20662</v>
      </c>
      <c r="AP450" s="223">
        <v>5.0</v>
      </c>
      <c r="AQ450" s="140" t="s">
        <v>20663</v>
      </c>
      <c r="AR450" s="223">
        <v>5.0</v>
      </c>
      <c r="AS450" s="140" t="s">
        <v>20664</v>
      </c>
      <c r="AT450" s="223">
        <v>7.5</v>
      </c>
      <c r="AU450" s="140" t="s">
        <v>20665</v>
      </c>
      <c r="AV450" s="136">
        <f t="shared" si="19"/>
        <v>6.5</v>
      </c>
      <c r="AW450" s="224" t="s">
        <v>20666</v>
      </c>
      <c r="AX450" s="140" t="s">
        <v>20667</v>
      </c>
      <c r="AY450" s="140" t="s">
        <v>20668</v>
      </c>
      <c r="AZ450" s="140" t="s">
        <v>20669</v>
      </c>
      <c r="BA450" s="140" t="s">
        <v>20670</v>
      </c>
      <c r="BB450" s="140" t="s">
        <v>20671</v>
      </c>
      <c r="BC450" s="140" t="s">
        <v>20672</v>
      </c>
      <c r="BD450" s="140" t="s">
        <v>20673</v>
      </c>
      <c r="BE450" s="140" t="s">
        <v>20674</v>
      </c>
      <c r="BF450" s="140" t="s">
        <v>20675</v>
      </c>
      <c r="BG450" s="140" t="s">
        <v>20676</v>
      </c>
      <c r="BH450" s="140" t="s">
        <v>20677</v>
      </c>
      <c r="BI450" s="140" t="s">
        <v>20678</v>
      </c>
      <c r="BJ450" s="140" t="s">
        <v>20679</v>
      </c>
      <c r="BK450" s="140" t="s">
        <v>20680</v>
      </c>
      <c r="BL450" s="140" t="s">
        <v>20681</v>
      </c>
      <c r="BM450" s="140" t="s">
        <v>20682</v>
      </c>
      <c r="BN450" s="140" t="s">
        <v>20683</v>
      </c>
      <c r="BO450" s="140" t="s">
        <v>20684</v>
      </c>
      <c r="BP450" s="140" t="s">
        <v>20685</v>
      </c>
      <c r="BQ450" s="140" t="s">
        <v>20686</v>
      </c>
      <c r="BR450" s="140" t="s">
        <v>20687</v>
      </c>
      <c r="BS450" s="140" t="s">
        <v>20688</v>
      </c>
      <c r="BT450" s="140" t="s">
        <v>20689</v>
      </c>
      <c r="BU450" s="140" t="s">
        <v>20690</v>
      </c>
      <c r="BV450" s="140" t="s">
        <v>20691</v>
      </c>
      <c r="BW450" s="140" t="s">
        <v>20692</v>
      </c>
      <c r="BX450" s="138" t="s">
        <v>207</v>
      </c>
      <c r="BY450" s="294" t="s">
        <v>20693</v>
      </c>
      <c r="BZ450" s="140" t="str">
        <f>IFERROR(__xludf.DUMMYFUNCTION("TEXTJOIN("", "", TRUE,
  IF(AND(AL450&gt;=9, AN450&gt;=8, AP450&gt;=7, AT450&gt;=8), ""Gold Standard"", """"),
  IF(OR(
      AV450&gt;=7.5,
      AND(AL450&gt;=7, AN450&gt;=7, AP450&gt;=6, AT450&gt;=8)
    ), ""BIFL Approved"", """"),
  IF(AN450&gt;=8.5, ""Repair Friendly"", """"),
 "&amp;" IF(OR(AP450=10, REGEXMATCH(AU450, ""Lifetime Guarantee"")), ""Lifetime Warranty"", """"),
  IF(AT450&gt;=8.5, ""Crowd Favorite"", """"),
  IF(AR450&gt;=8, ""Eco Hero"", """"),
  IF(AND(AV450&gt;=10, AL450&gt;=8, AT450&gt;=8), ""Legacy Product"", """")
)"),"")</f>
        <v/>
      </c>
      <c r="CA450" s="140" t="s">
        <v>209</v>
      </c>
      <c r="CB450" s="127" t="s">
        <v>20359</v>
      </c>
      <c r="CC450" s="225" t="s">
        <v>20694</v>
      </c>
      <c r="CD450" s="140" t="s">
        <v>20695</v>
      </c>
      <c r="CE450" s="132">
        <v>1611.0</v>
      </c>
      <c r="CF450" s="140" t="s">
        <v>20696</v>
      </c>
      <c r="CG450" s="168" t="s">
        <v>20697</v>
      </c>
      <c r="CH450" s="128"/>
      <c r="CI450" s="128"/>
      <c r="CJ450" s="128"/>
      <c r="CK450" s="128"/>
    </row>
    <row r="451" ht="27.0" customHeight="1">
      <c r="A451" s="239" t="s">
        <v>20698</v>
      </c>
      <c r="B451" s="170" t="s">
        <v>20699</v>
      </c>
      <c r="C451" s="20" t="s">
        <v>20700</v>
      </c>
      <c r="D451" s="20" t="s">
        <v>20701</v>
      </c>
      <c r="E451" s="170" t="s">
        <v>20702</v>
      </c>
      <c r="F451" s="147" t="s">
        <v>19800</v>
      </c>
      <c r="G451" s="148"/>
      <c r="H451" s="148"/>
      <c r="I451" s="148"/>
      <c r="J451" s="149"/>
      <c r="K451" s="171" t="s">
        <v>20703</v>
      </c>
      <c r="L451" s="172" t="s">
        <v>20704</v>
      </c>
      <c r="M451" s="166"/>
      <c r="N451" s="172" t="s">
        <v>20705</v>
      </c>
      <c r="O451" s="110"/>
      <c r="P451" s="172" t="s">
        <v>20706</v>
      </c>
      <c r="Q451" s="172" t="s">
        <v>20707</v>
      </c>
      <c r="R451" s="172" t="s">
        <v>20708</v>
      </c>
      <c r="S451" s="160" t="s">
        <v>20709</v>
      </c>
      <c r="T451" s="173">
        <v>469.87</v>
      </c>
      <c r="U451" s="251">
        <v>529.99</v>
      </c>
      <c r="V451" s="160">
        <v>4.2</v>
      </c>
      <c r="W451" s="152">
        <v>1025.0</v>
      </c>
      <c r="X451" s="160" t="s">
        <v>691</v>
      </c>
      <c r="Y451" s="160" t="s">
        <v>6439</v>
      </c>
      <c r="Z451" s="152" t="b">
        <v>0</v>
      </c>
      <c r="AA451" s="160" t="s">
        <v>20537</v>
      </c>
      <c r="AB451" s="160" t="s">
        <v>20710</v>
      </c>
      <c r="AC451" s="160" t="s">
        <v>20711</v>
      </c>
      <c r="AD451" s="148"/>
      <c r="AE451" s="160" t="s">
        <v>20712</v>
      </c>
      <c r="AF451" s="148"/>
      <c r="AG451" s="160" t="s">
        <v>20713</v>
      </c>
      <c r="AH451" s="160" t="s">
        <v>20714</v>
      </c>
      <c r="AI451" s="160" t="s">
        <v>20715</v>
      </c>
      <c r="AJ451" s="160" t="s">
        <v>20716</v>
      </c>
      <c r="AK451" s="153"/>
      <c r="AL451" s="232">
        <v>7.5</v>
      </c>
      <c r="AM451" s="160" t="s">
        <v>20717</v>
      </c>
      <c r="AN451" s="232">
        <v>8.0</v>
      </c>
      <c r="AO451" s="160" t="s">
        <v>20718</v>
      </c>
      <c r="AP451" s="233">
        <v>6.0</v>
      </c>
      <c r="AQ451" s="160" t="s">
        <v>20719</v>
      </c>
      <c r="AR451" s="233">
        <v>5.0</v>
      </c>
      <c r="AS451" s="160" t="s">
        <v>20720</v>
      </c>
      <c r="AT451" s="233">
        <v>8.0</v>
      </c>
      <c r="AU451" s="160" t="s">
        <v>20721</v>
      </c>
      <c r="AV451" s="156">
        <f t="shared" si="19"/>
        <v>7.5</v>
      </c>
      <c r="AW451" s="234" t="s">
        <v>20722</v>
      </c>
      <c r="AX451" s="160" t="s">
        <v>20723</v>
      </c>
      <c r="AY451" s="160" t="s">
        <v>20724</v>
      </c>
      <c r="AZ451" s="160" t="s">
        <v>20725</v>
      </c>
      <c r="BA451" s="160" t="s">
        <v>20726</v>
      </c>
      <c r="BB451" s="160" t="s">
        <v>20727</v>
      </c>
      <c r="BC451" s="160" t="s">
        <v>20728</v>
      </c>
      <c r="BD451" s="160" t="s">
        <v>20729</v>
      </c>
      <c r="BE451" s="160" t="s">
        <v>20730</v>
      </c>
      <c r="BF451" s="160" t="s">
        <v>20731</v>
      </c>
      <c r="BG451" s="160" t="s">
        <v>20732</v>
      </c>
      <c r="BH451" s="160" t="s">
        <v>20733</v>
      </c>
      <c r="BI451" s="160" t="s">
        <v>20734</v>
      </c>
      <c r="BJ451" s="160" t="s">
        <v>20735</v>
      </c>
      <c r="BK451" s="160" t="s">
        <v>20736</v>
      </c>
      <c r="BL451" s="160" t="s">
        <v>20737</v>
      </c>
      <c r="BM451" s="160" t="s">
        <v>20738</v>
      </c>
      <c r="BN451" s="160" t="s">
        <v>20739</v>
      </c>
      <c r="BO451" s="160" t="s">
        <v>20740</v>
      </c>
      <c r="BP451" s="160" t="s">
        <v>20741</v>
      </c>
      <c r="BQ451" s="160" t="s">
        <v>20742</v>
      </c>
      <c r="BR451" s="160" t="s">
        <v>20743</v>
      </c>
      <c r="BS451" s="160" t="s">
        <v>20744</v>
      </c>
      <c r="BT451" s="160" t="s">
        <v>20745</v>
      </c>
      <c r="BU451" s="160" t="s">
        <v>20746</v>
      </c>
      <c r="BV451" s="160" t="s">
        <v>20747</v>
      </c>
      <c r="BW451" s="160" t="s">
        <v>20748</v>
      </c>
      <c r="BX451" s="158" t="s">
        <v>144</v>
      </c>
      <c r="BY451" s="296" t="s">
        <v>20749</v>
      </c>
      <c r="BZ451" s="160" t="str">
        <f>IFERROR(__xludf.DUMMYFUNCTION("TEXTJOIN("", "", TRUE,
  IF(AND(AL451&gt;=9, AN451&gt;=8, AP451&gt;=7, AT451&gt;=8), ""Gold Standard"", """"),
  IF(OR(
      AV451&gt;=7.5,
      AND(AL451&gt;=7, AN451&gt;=7, AP451&gt;=6, AT451&gt;=8)
    ), ""BIFL Approved"", """"),
  IF(AN451&gt;=8.5, ""Repair Friendly"", """"),
 "&amp;" IF(OR(AP451=10, REGEXMATCH(AU451, ""Lifetime Guarantee"")), ""Lifetime Warranty"", """"),
  IF(AT451&gt;=8.5, ""Crowd Favorite"", """"),
  IF(AR451&gt;=8, ""Eco Hero"", """"),
  IF(AND(AV451&gt;=10, AL451&gt;=8, AT451&gt;=8), ""Legacy Product"", """")
)"),"BIFL Approved")</f>
        <v>BIFL Approved</v>
      </c>
      <c r="CA451" s="160" t="s">
        <v>209</v>
      </c>
      <c r="CB451" s="147" t="s">
        <v>20359</v>
      </c>
      <c r="CC451" s="237" t="s">
        <v>20750</v>
      </c>
      <c r="CD451" s="160" t="s">
        <v>20751</v>
      </c>
      <c r="CE451" s="152">
        <v>1025.0</v>
      </c>
      <c r="CF451" s="160" t="s">
        <v>20752</v>
      </c>
      <c r="CG451" s="226" t="s">
        <v>20753</v>
      </c>
      <c r="CH451" s="148"/>
      <c r="CI451" s="148"/>
      <c r="CJ451" s="148"/>
      <c r="CK451" s="148"/>
    </row>
    <row r="452" ht="27.0" customHeight="1">
      <c r="A452" s="240" t="s">
        <v>20754</v>
      </c>
      <c r="B452" s="163" t="s">
        <v>20755</v>
      </c>
      <c r="C452" s="20" t="s">
        <v>20756</v>
      </c>
      <c r="D452" s="20" t="s">
        <v>20757</v>
      </c>
      <c r="E452" s="163" t="s">
        <v>20758</v>
      </c>
      <c r="F452" s="127" t="s">
        <v>19800</v>
      </c>
      <c r="G452" s="128"/>
      <c r="H452" s="128"/>
      <c r="I452" s="128"/>
      <c r="J452" s="129"/>
      <c r="K452" s="164" t="s">
        <v>20759</v>
      </c>
      <c r="L452" s="165" t="s">
        <v>20760</v>
      </c>
      <c r="M452" s="166"/>
      <c r="N452" s="165" t="s">
        <v>20761</v>
      </c>
      <c r="O452" s="110"/>
      <c r="P452" s="165" t="s">
        <v>20762</v>
      </c>
      <c r="Q452" s="165" t="s">
        <v>20763</v>
      </c>
      <c r="R452" s="165" t="s">
        <v>20764</v>
      </c>
      <c r="S452" s="140" t="s">
        <v>20765</v>
      </c>
      <c r="T452" s="167">
        <v>149.99</v>
      </c>
      <c r="U452" s="258">
        <v>149.99</v>
      </c>
      <c r="V452" s="140">
        <v>4.3</v>
      </c>
      <c r="W452" s="132">
        <v>2443.0</v>
      </c>
      <c r="X452" s="140" t="s">
        <v>4658</v>
      </c>
      <c r="Y452" s="140" t="s">
        <v>165</v>
      </c>
      <c r="Z452" s="132" t="b">
        <v>0</v>
      </c>
      <c r="AA452" s="140" t="s">
        <v>20478</v>
      </c>
      <c r="AB452" s="140" t="s">
        <v>20766</v>
      </c>
      <c r="AC452" s="140" t="s">
        <v>20767</v>
      </c>
      <c r="AD452" s="128"/>
      <c r="AE452" s="140" t="s">
        <v>20768</v>
      </c>
      <c r="AF452" s="128"/>
      <c r="AG452" s="140" t="s">
        <v>20769</v>
      </c>
      <c r="AH452" s="140" t="s">
        <v>20770</v>
      </c>
      <c r="AI452" s="140" t="s">
        <v>20771</v>
      </c>
      <c r="AJ452" s="140" t="s">
        <v>20772</v>
      </c>
      <c r="AK452" s="168" t="s">
        <v>20773</v>
      </c>
      <c r="AL452" s="222">
        <v>6.5</v>
      </c>
      <c r="AM452" s="140" t="s">
        <v>20774</v>
      </c>
      <c r="AN452" s="222">
        <v>7.5</v>
      </c>
      <c r="AO452" s="140" t="s">
        <v>20775</v>
      </c>
      <c r="AP452" s="223">
        <v>6.0</v>
      </c>
      <c r="AQ452" s="127" t="s">
        <v>20776</v>
      </c>
      <c r="AR452" s="223">
        <v>5.0</v>
      </c>
      <c r="AS452" s="140" t="s">
        <v>20777</v>
      </c>
      <c r="AT452" s="223">
        <v>7.0</v>
      </c>
      <c r="AU452" s="140" t="s">
        <v>20778</v>
      </c>
      <c r="AV452" s="136">
        <f t="shared" si="19"/>
        <v>7</v>
      </c>
      <c r="AW452" s="224" t="s">
        <v>20779</v>
      </c>
      <c r="AX452" s="140" t="s">
        <v>20780</v>
      </c>
      <c r="AY452" s="140" t="s">
        <v>20781</v>
      </c>
      <c r="AZ452" s="127" t="s">
        <v>20782</v>
      </c>
      <c r="BA452" s="127" t="s">
        <v>20783</v>
      </c>
      <c r="BB452" s="140" t="s">
        <v>20784</v>
      </c>
      <c r="BC452" s="140" t="s">
        <v>20785</v>
      </c>
      <c r="BD452" s="140" t="s">
        <v>20786</v>
      </c>
      <c r="BE452" s="140" t="s">
        <v>20787</v>
      </c>
      <c r="BF452" s="140" t="s">
        <v>20788</v>
      </c>
      <c r="BG452" s="140" t="s">
        <v>20789</v>
      </c>
      <c r="BH452" s="140" t="s">
        <v>20790</v>
      </c>
      <c r="BI452" s="140" t="s">
        <v>20791</v>
      </c>
      <c r="BJ452" s="140" t="s">
        <v>20792</v>
      </c>
      <c r="BK452" s="140" t="s">
        <v>20793</v>
      </c>
      <c r="BL452" s="140" t="s">
        <v>20794</v>
      </c>
      <c r="BM452" s="140" t="s">
        <v>20795</v>
      </c>
      <c r="BN452" s="140" t="s">
        <v>20796</v>
      </c>
      <c r="BO452" s="140" t="s">
        <v>20797</v>
      </c>
      <c r="BP452" s="140" t="s">
        <v>20798</v>
      </c>
      <c r="BQ452" s="140" t="s">
        <v>5535</v>
      </c>
      <c r="BR452" s="140" t="s">
        <v>20799</v>
      </c>
      <c r="BS452" s="140" t="s">
        <v>20800</v>
      </c>
      <c r="BT452" s="140" t="s">
        <v>20801</v>
      </c>
      <c r="BU452" s="140" t="s">
        <v>20802</v>
      </c>
      <c r="BV452" s="140" t="s">
        <v>20803</v>
      </c>
      <c r="BW452" s="140" t="s">
        <v>20804</v>
      </c>
      <c r="BX452" s="138" t="s">
        <v>3701</v>
      </c>
      <c r="BY452" s="300" t="s">
        <v>20805</v>
      </c>
      <c r="BZ452" s="140" t="str">
        <f>IFERROR(__xludf.DUMMYFUNCTION("TEXTJOIN("", "", TRUE,
  IF(AND(AL452&gt;=9, AN452&gt;=8, AP452&gt;=7, AT452&gt;=8), ""Gold Standard"", """"),
  IF(OR(
      AV452&gt;=7.5,
      AND(AL452&gt;=7, AN452&gt;=7, AP452&gt;=6, AT452&gt;=8)
    ), ""BIFL Approved"", """"),
  IF(AN452&gt;=8.5, ""Repair Friendly"", """"),
 "&amp;" IF(OR(AP452=10, REGEXMATCH(AU452, ""Lifetime Guarantee"")), ""Lifetime Warranty"", """"),
  IF(AT452&gt;=8.5, ""Crowd Favorite"", """"),
  IF(AR452&gt;=8, ""Eco Hero"", """"),
  IF(AND(AV452&gt;=10, AL452&gt;=8, AT452&gt;=8), ""Legacy Product"", """")
)"),"")</f>
        <v/>
      </c>
      <c r="CA452" s="140" t="s">
        <v>209</v>
      </c>
      <c r="CB452" s="127" t="s">
        <v>20359</v>
      </c>
      <c r="CC452" s="225" t="s">
        <v>20806</v>
      </c>
      <c r="CD452" s="140" t="s">
        <v>20807</v>
      </c>
      <c r="CE452" s="132">
        <v>2443.0</v>
      </c>
      <c r="CF452" s="140" t="s">
        <v>20808</v>
      </c>
      <c r="CG452" s="168" t="s">
        <v>20809</v>
      </c>
      <c r="CH452" s="128"/>
      <c r="CI452" s="128"/>
      <c r="CJ452" s="128"/>
      <c r="CK452" s="128"/>
    </row>
    <row r="453" ht="27.0" customHeight="1">
      <c r="A453" s="239" t="s">
        <v>20810</v>
      </c>
      <c r="B453" s="170" t="s">
        <v>20811</v>
      </c>
      <c r="C453" s="20" t="s">
        <v>20812</v>
      </c>
      <c r="D453" s="20" t="s">
        <v>20813</v>
      </c>
      <c r="E453" s="170" t="s">
        <v>20814</v>
      </c>
      <c r="F453" s="147" t="s">
        <v>19800</v>
      </c>
      <c r="G453" s="148"/>
      <c r="H453" s="148"/>
      <c r="I453" s="148"/>
      <c r="J453" s="149"/>
      <c r="K453" s="171" t="s">
        <v>20815</v>
      </c>
      <c r="L453" s="172" t="s">
        <v>20816</v>
      </c>
      <c r="M453" s="172" t="s">
        <v>20817</v>
      </c>
      <c r="N453" s="172" t="s">
        <v>20818</v>
      </c>
      <c r="O453" s="110"/>
      <c r="P453" s="172" t="s">
        <v>20819</v>
      </c>
      <c r="Q453" s="172" t="s">
        <v>20820</v>
      </c>
      <c r="R453" s="172" t="s">
        <v>20821</v>
      </c>
      <c r="S453" s="160" t="s">
        <v>20822</v>
      </c>
      <c r="T453" s="173">
        <v>222.99</v>
      </c>
      <c r="U453" s="251">
        <v>279.99</v>
      </c>
      <c r="V453" s="160">
        <v>4.2</v>
      </c>
      <c r="W453" s="152">
        <v>2420.0</v>
      </c>
      <c r="X453" s="160" t="s">
        <v>1945</v>
      </c>
      <c r="Y453" s="160" t="s">
        <v>165</v>
      </c>
      <c r="Z453" s="152" t="b">
        <v>0</v>
      </c>
      <c r="AA453" s="160" t="s">
        <v>20537</v>
      </c>
      <c r="AB453" s="160" t="s">
        <v>20823</v>
      </c>
      <c r="AC453" s="160" t="s">
        <v>20824</v>
      </c>
      <c r="AD453" s="148"/>
      <c r="AE453" s="160" t="s">
        <v>20825</v>
      </c>
      <c r="AF453" s="148"/>
      <c r="AG453" s="160" t="s">
        <v>20826</v>
      </c>
      <c r="AH453" s="160" t="s">
        <v>20827</v>
      </c>
      <c r="AI453" s="160" t="s">
        <v>20828</v>
      </c>
      <c r="AJ453" s="160" t="s">
        <v>20829</v>
      </c>
      <c r="AK453" s="226" t="s">
        <v>20830</v>
      </c>
      <c r="AL453" s="232">
        <v>7.5</v>
      </c>
      <c r="AM453" s="160" t="s">
        <v>20831</v>
      </c>
      <c r="AN453" s="232">
        <v>7.5</v>
      </c>
      <c r="AO453" s="160" t="s">
        <v>20832</v>
      </c>
      <c r="AP453" s="233">
        <v>6.5</v>
      </c>
      <c r="AQ453" s="147" t="s">
        <v>20833</v>
      </c>
      <c r="AR453" s="233">
        <v>5.0</v>
      </c>
      <c r="AS453" s="160" t="s">
        <v>20834</v>
      </c>
      <c r="AT453" s="233">
        <v>8.0</v>
      </c>
      <c r="AU453" s="160" t="s">
        <v>20835</v>
      </c>
      <c r="AV453" s="156">
        <f t="shared" si="19"/>
        <v>7.5</v>
      </c>
      <c r="AW453" s="234" t="s">
        <v>20836</v>
      </c>
      <c r="AX453" s="160" t="s">
        <v>20837</v>
      </c>
      <c r="AY453" s="160" t="s">
        <v>20838</v>
      </c>
      <c r="AZ453" s="160" t="s">
        <v>20839</v>
      </c>
      <c r="BA453" s="160" t="s">
        <v>20840</v>
      </c>
      <c r="BB453" s="160" t="s">
        <v>20841</v>
      </c>
      <c r="BC453" s="160" t="s">
        <v>20842</v>
      </c>
      <c r="BD453" s="160" t="s">
        <v>20843</v>
      </c>
      <c r="BE453" s="160" t="s">
        <v>20844</v>
      </c>
      <c r="BF453" s="160" t="s">
        <v>20845</v>
      </c>
      <c r="BG453" s="160" t="s">
        <v>20846</v>
      </c>
      <c r="BH453" s="160" t="s">
        <v>20847</v>
      </c>
      <c r="BI453" s="160" t="s">
        <v>20848</v>
      </c>
      <c r="BJ453" s="160" t="s">
        <v>20849</v>
      </c>
      <c r="BK453" s="160" t="s">
        <v>20850</v>
      </c>
      <c r="BL453" s="160" t="s">
        <v>20851</v>
      </c>
      <c r="BM453" s="160" t="s">
        <v>20852</v>
      </c>
      <c r="BN453" s="160" t="s">
        <v>20853</v>
      </c>
      <c r="BO453" s="160" t="s">
        <v>20854</v>
      </c>
      <c r="BP453" s="160" t="s">
        <v>20855</v>
      </c>
      <c r="BQ453" s="160" t="s">
        <v>20856</v>
      </c>
      <c r="BR453" s="160" t="s">
        <v>20857</v>
      </c>
      <c r="BS453" s="160" t="s">
        <v>20858</v>
      </c>
      <c r="BT453" s="160" t="s">
        <v>20859</v>
      </c>
      <c r="BU453" s="160" t="s">
        <v>20860</v>
      </c>
      <c r="BV453" s="160" t="s">
        <v>20861</v>
      </c>
      <c r="BW453" s="160" t="s">
        <v>20862</v>
      </c>
      <c r="BX453" s="158" t="s">
        <v>207</v>
      </c>
      <c r="BY453" s="295" t="s">
        <v>20863</v>
      </c>
      <c r="BZ453" s="160" t="str">
        <f>IFERROR(__xludf.DUMMYFUNCTION("TEXTJOIN("", "", TRUE,
  IF(AND(AL453&gt;=9, AN453&gt;=8, AP453&gt;=7, AT453&gt;=8), ""Gold Standard"", """"),
  IF(OR(
      AV453&gt;=7.5,
      AND(AL453&gt;=7, AN453&gt;=7, AP453&gt;=6, AT453&gt;=8)
    ), ""BIFL Approved"", """"),
  IF(AN453&gt;=8.5, ""Repair Friendly"", """"),
 "&amp;" IF(OR(AP453=10, REGEXMATCH(AU453, ""Lifetime Guarantee"")), ""Lifetime Warranty"", """"),
  IF(AT453&gt;=8.5, ""Crowd Favorite"", """"),
  IF(AR453&gt;=8, ""Eco Hero"", """"),
  IF(AND(AV453&gt;=10, AL453&gt;=8, AT453&gt;=8), ""Legacy Product"", """")
)"),"BIFL Approved")</f>
        <v>BIFL Approved</v>
      </c>
      <c r="CA453" s="160" t="s">
        <v>209</v>
      </c>
      <c r="CB453" s="147" t="s">
        <v>20359</v>
      </c>
      <c r="CC453" s="237" t="s">
        <v>20864</v>
      </c>
      <c r="CD453" s="160" t="s">
        <v>20865</v>
      </c>
      <c r="CE453" s="152">
        <v>2420.0</v>
      </c>
      <c r="CF453" s="160" t="s">
        <v>20866</v>
      </c>
      <c r="CG453" s="226" t="s">
        <v>20867</v>
      </c>
      <c r="CH453" s="148"/>
      <c r="CI453" s="148"/>
      <c r="CJ453" s="148"/>
      <c r="CK453" s="148"/>
    </row>
    <row r="454" ht="27.0" customHeight="1">
      <c r="A454" s="279" t="s">
        <v>20868</v>
      </c>
      <c r="C454" s="280"/>
      <c r="D454" s="280"/>
      <c r="E454" s="281"/>
      <c r="F454" s="297"/>
      <c r="G454" s="282"/>
      <c r="H454" s="282"/>
      <c r="I454" s="282"/>
      <c r="J454" s="283"/>
      <c r="K454" s="280"/>
      <c r="L454" s="282"/>
      <c r="M454" s="282"/>
      <c r="N454" s="282"/>
      <c r="O454" s="282"/>
      <c r="P454" s="282"/>
      <c r="Q454" s="282"/>
      <c r="R454" s="282"/>
      <c r="S454" s="282"/>
      <c r="T454" s="284"/>
      <c r="U454" s="282"/>
      <c r="V454" s="282"/>
      <c r="W454" s="282"/>
      <c r="X454" s="282"/>
      <c r="Y454" s="282"/>
      <c r="Z454" s="282"/>
      <c r="AA454" s="282"/>
      <c r="AB454" s="282"/>
      <c r="AC454" s="282"/>
      <c r="AD454" s="282"/>
      <c r="AE454" s="282"/>
      <c r="AF454" s="282"/>
      <c r="AG454" s="282"/>
      <c r="AH454" s="282"/>
      <c r="AI454" s="282"/>
      <c r="AJ454" s="282"/>
      <c r="AK454" s="285"/>
      <c r="AL454" s="286"/>
      <c r="AM454" s="282"/>
      <c r="AN454" s="286"/>
      <c r="AO454" s="282"/>
      <c r="AP454" s="287"/>
      <c r="AQ454" s="282"/>
      <c r="AR454" s="287"/>
      <c r="AS454" s="282"/>
      <c r="AT454" s="287"/>
      <c r="AU454" s="282"/>
      <c r="AV454" s="288"/>
      <c r="AW454" s="289"/>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90"/>
      <c r="BY454" s="298"/>
      <c r="BZ454" s="298"/>
      <c r="CA454" s="282"/>
      <c r="CB454" s="282"/>
      <c r="CC454" s="292"/>
      <c r="CD454" s="282"/>
      <c r="CE454" s="282"/>
      <c r="CF454" s="282"/>
      <c r="CG454" s="285"/>
      <c r="CH454" s="282"/>
      <c r="CI454" s="282"/>
      <c r="CJ454" s="282"/>
      <c r="CK454" s="282"/>
    </row>
    <row r="455" ht="27.0" customHeight="1">
      <c r="A455" s="239" t="s">
        <v>1870</v>
      </c>
      <c r="B455" s="170" t="s">
        <v>20869</v>
      </c>
      <c r="C455" s="20" t="s">
        <v>20870</v>
      </c>
      <c r="D455" s="20" t="s">
        <v>20871</v>
      </c>
      <c r="E455" s="170" t="s">
        <v>20872</v>
      </c>
      <c r="F455" s="147" t="s">
        <v>19800</v>
      </c>
      <c r="G455" s="148"/>
      <c r="H455" s="148"/>
      <c r="I455" s="148"/>
      <c r="J455" s="149"/>
      <c r="K455" s="171" t="s">
        <v>20873</v>
      </c>
      <c r="L455" s="172" t="s">
        <v>20874</v>
      </c>
      <c r="M455" s="172" t="s">
        <v>20875</v>
      </c>
      <c r="N455" s="172" t="s">
        <v>20876</v>
      </c>
      <c r="O455" s="110"/>
      <c r="P455" s="172" t="s">
        <v>20877</v>
      </c>
      <c r="Q455" s="172" t="s">
        <v>20878</v>
      </c>
      <c r="R455" s="172" t="s">
        <v>20879</v>
      </c>
      <c r="S455" s="160" t="s">
        <v>20880</v>
      </c>
      <c r="T455" s="173">
        <v>34.43</v>
      </c>
      <c r="U455" s="148"/>
      <c r="V455" s="160">
        <v>4.8</v>
      </c>
      <c r="W455" s="152">
        <v>1670.0</v>
      </c>
      <c r="X455" s="160" t="s">
        <v>1406</v>
      </c>
      <c r="Y455" s="160" t="s">
        <v>165</v>
      </c>
      <c r="Z455" s="152" t="b">
        <v>0</v>
      </c>
      <c r="AA455" s="160" t="s">
        <v>20881</v>
      </c>
      <c r="AB455" s="160" t="s">
        <v>20882</v>
      </c>
      <c r="AC455" s="160" t="s">
        <v>20883</v>
      </c>
      <c r="AD455" s="160" t="s">
        <v>1348</v>
      </c>
      <c r="AE455" s="160" t="s">
        <v>20884</v>
      </c>
      <c r="AF455" s="148"/>
      <c r="AG455" s="160" t="s">
        <v>20882</v>
      </c>
      <c r="AH455" s="148"/>
      <c r="AI455" s="148"/>
      <c r="AJ455" s="148"/>
      <c r="AK455" s="153"/>
      <c r="AL455" s="232">
        <v>8.5</v>
      </c>
      <c r="AM455" s="160" t="s">
        <v>20885</v>
      </c>
      <c r="AN455" s="232">
        <v>9.5</v>
      </c>
      <c r="AO455" s="160" t="s">
        <v>20886</v>
      </c>
      <c r="AP455" s="233">
        <v>8.5</v>
      </c>
      <c r="AQ455" s="160" t="s">
        <v>20887</v>
      </c>
      <c r="AR455" s="233">
        <v>5.0</v>
      </c>
      <c r="AS455" s="160" t="s">
        <v>20888</v>
      </c>
      <c r="AT455" s="233">
        <v>9.0</v>
      </c>
      <c r="AU455" s="160" t="s">
        <v>20889</v>
      </c>
      <c r="AV455" s="156">
        <f t="shared" ref="AV455:AV456" si="20">ROUND(((AL455*0.3) + (AN455*0.2) + (AT455*0.3) + (AP455*0.2)) * 2, 0) / 2</f>
        <v>9</v>
      </c>
      <c r="AW455" s="234" t="s">
        <v>20890</v>
      </c>
      <c r="AX455" s="160" t="s">
        <v>20891</v>
      </c>
      <c r="AY455" s="160" t="s">
        <v>20892</v>
      </c>
      <c r="AZ455" s="160" t="s">
        <v>20893</v>
      </c>
      <c r="BA455" s="160" t="s">
        <v>20894</v>
      </c>
      <c r="BB455" s="160" t="s">
        <v>20895</v>
      </c>
      <c r="BC455" s="160" t="s">
        <v>20896</v>
      </c>
      <c r="BD455" s="160" t="s">
        <v>20897</v>
      </c>
      <c r="BE455" s="160" t="s">
        <v>20898</v>
      </c>
      <c r="BF455" s="160" t="s">
        <v>20899</v>
      </c>
      <c r="BG455" s="160" t="s">
        <v>20900</v>
      </c>
      <c r="BH455" s="160" t="s">
        <v>20901</v>
      </c>
      <c r="BI455" s="160" t="s">
        <v>20902</v>
      </c>
      <c r="BJ455" s="160" t="s">
        <v>20903</v>
      </c>
      <c r="BK455" s="160" t="s">
        <v>20904</v>
      </c>
      <c r="BL455" s="160" t="s">
        <v>20905</v>
      </c>
      <c r="BM455" s="160" t="s">
        <v>20906</v>
      </c>
      <c r="BN455" s="160" t="s">
        <v>20907</v>
      </c>
      <c r="BO455" s="160" t="s">
        <v>20908</v>
      </c>
      <c r="BP455" s="160" t="s">
        <v>20909</v>
      </c>
      <c r="BQ455" s="160" t="s">
        <v>20910</v>
      </c>
      <c r="BR455" s="160" t="s">
        <v>20911</v>
      </c>
      <c r="BS455" s="160" t="s">
        <v>20912</v>
      </c>
      <c r="BT455" s="160" t="s">
        <v>20913</v>
      </c>
      <c r="BU455" s="160" t="s">
        <v>20914</v>
      </c>
      <c r="BV455" s="160" t="s">
        <v>5957</v>
      </c>
      <c r="BW455" s="160" t="s">
        <v>20915</v>
      </c>
      <c r="BX455" s="158" t="s">
        <v>144</v>
      </c>
      <c r="BY455" s="296" t="s">
        <v>20916</v>
      </c>
      <c r="BZ455" s="160" t="str">
        <f>IFERROR(__xludf.DUMMYFUNCTION("TEXTJOIN("", "", TRUE,
  IF(AND(AL455&gt;=9, AN455&gt;=8, AP455&gt;=7, AT455&gt;=8), ""Gold Standard"", """"),
  IF(OR(
      AV455&gt;=7.5,
      AND(AL455&gt;=7, AN455&gt;=7, AP455&gt;=6, AT455&gt;=8)
    ), ""BIFL Approved"", """"),
  IF(AN455&gt;=8.5, ""Repair Friendly"", """"),
 "&amp;" IF(OR(AP455=10, REGEXMATCH(AU455, ""Lifetime Guarantee"")), ""Lifetime Warranty"", """"),
  IF(AT455&gt;=8.5, ""Crowd Favorite"", """"),
  IF(AR455&gt;=8, ""Eco Hero"", """"),
  IF(AND(AV455&gt;=10, AL455&gt;=8, AT455&gt;=8), ""Legacy Product"", """")
)"),"BIFL Approved, Repair Friendly, Crowd Favorite")</f>
        <v>BIFL Approved, Repair Friendly, Crowd Favorite</v>
      </c>
      <c r="CA455" s="160" t="s">
        <v>911</v>
      </c>
      <c r="CB455" s="147" t="s">
        <v>19082</v>
      </c>
      <c r="CC455" s="237" t="s">
        <v>20917</v>
      </c>
      <c r="CD455" s="160" t="s">
        <v>20918</v>
      </c>
      <c r="CE455" s="152">
        <v>1670.0</v>
      </c>
      <c r="CF455" s="160" t="s">
        <v>20919</v>
      </c>
      <c r="CG455" s="226" t="s">
        <v>20920</v>
      </c>
      <c r="CH455" s="148"/>
      <c r="CI455" s="148"/>
      <c r="CJ455" s="148"/>
      <c r="CK455" s="148"/>
    </row>
    <row r="456" ht="27.0" customHeight="1">
      <c r="A456" s="240" t="s">
        <v>20921</v>
      </c>
      <c r="B456" s="163" t="s">
        <v>20922</v>
      </c>
      <c r="C456" s="20" t="s">
        <v>20923</v>
      </c>
      <c r="D456" s="20" t="s">
        <v>20924</v>
      </c>
      <c r="E456" s="163" t="s">
        <v>20925</v>
      </c>
      <c r="F456" s="127" t="s">
        <v>19800</v>
      </c>
      <c r="G456" s="128"/>
      <c r="H456" s="128"/>
      <c r="I456" s="128"/>
      <c r="J456" s="129"/>
      <c r="K456" s="164" t="s">
        <v>20926</v>
      </c>
      <c r="L456" s="165" t="s">
        <v>20927</v>
      </c>
      <c r="M456" s="166"/>
      <c r="N456" s="165" t="s">
        <v>20928</v>
      </c>
      <c r="O456" s="110"/>
      <c r="P456" s="165" t="s">
        <v>20929</v>
      </c>
      <c r="Q456" s="165" t="s">
        <v>20930</v>
      </c>
      <c r="R456" s="165" t="s">
        <v>20931</v>
      </c>
      <c r="S456" s="140" t="s">
        <v>20932</v>
      </c>
      <c r="T456" s="127">
        <v>265.0</v>
      </c>
      <c r="U456" s="128"/>
      <c r="V456" s="140">
        <v>4.2</v>
      </c>
      <c r="W456" s="132">
        <v>56.0</v>
      </c>
      <c r="X456" s="128"/>
      <c r="Y456" s="128"/>
      <c r="Z456" s="132" t="b">
        <v>0</v>
      </c>
      <c r="AA456" s="140" t="s">
        <v>20881</v>
      </c>
      <c r="AB456" s="140" t="s">
        <v>20933</v>
      </c>
      <c r="AC456" s="140" t="s">
        <v>20934</v>
      </c>
      <c r="AD456" s="140" t="s">
        <v>20935</v>
      </c>
      <c r="AE456" s="140" t="s">
        <v>20936</v>
      </c>
      <c r="AF456" s="128"/>
      <c r="AG456" s="140" t="s">
        <v>20937</v>
      </c>
      <c r="AH456" s="140" t="s">
        <v>20938</v>
      </c>
      <c r="AI456" s="140" t="s">
        <v>20939</v>
      </c>
      <c r="AJ456" s="140" t="s">
        <v>20940</v>
      </c>
      <c r="AK456" s="168" t="s">
        <v>20941</v>
      </c>
      <c r="AL456" s="222">
        <v>6.5</v>
      </c>
      <c r="AM456" s="140" t="s">
        <v>20942</v>
      </c>
      <c r="AN456" s="222">
        <v>7.5</v>
      </c>
      <c r="AO456" s="140" t="s">
        <v>20943</v>
      </c>
      <c r="AP456" s="223">
        <v>4.5</v>
      </c>
      <c r="AQ456" s="140" t="s">
        <v>20944</v>
      </c>
      <c r="AR456" s="223">
        <v>5.0</v>
      </c>
      <c r="AS456" s="140" t="s">
        <v>20945</v>
      </c>
      <c r="AT456" s="223">
        <v>7.5</v>
      </c>
      <c r="AU456" s="140" t="s">
        <v>20946</v>
      </c>
      <c r="AV456" s="136">
        <f t="shared" si="20"/>
        <v>6.5</v>
      </c>
      <c r="AW456" s="224" t="s">
        <v>20947</v>
      </c>
      <c r="AX456" s="140" t="s">
        <v>20948</v>
      </c>
      <c r="AY456" s="140" t="s">
        <v>20949</v>
      </c>
      <c r="AZ456" s="140" t="s">
        <v>20950</v>
      </c>
      <c r="BA456" s="140" t="s">
        <v>20951</v>
      </c>
      <c r="BB456" s="140" t="s">
        <v>20952</v>
      </c>
      <c r="BC456" s="140" t="s">
        <v>20953</v>
      </c>
      <c r="BD456" s="140" t="s">
        <v>20954</v>
      </c>
      <c r="BE456" s="140" t="s">
        <v>20955</v>
      </c>
      <c r="BF456" s="140" t="s">
        <v>20956</v>
      </c>
      <c r="BG456" s="140" t="s">
        <v>20957</v>
      </c>
      <c r="BH456" s="140" t="s">
        <v>20958</v>
      </c>
      <c r="BI456" s="140" t="s">
        <v>20959</v>
      </c>
      <c r="BJ456" s="140" t="s">
        <v>20960</v>
      </c>
      <c r="BK456" s="140" t="s">
        <v>20961</v>
      </c>
      <c r="BL456" s="140" t="s">
        <v>20962</v>
      </c>
      <c r="BM456" s="140" t="s">
        <v>20963</v>
      </c>
      <c r="BN456" s="140" t="s">
        <v>20964</v>
      </c>
      <c r="BO456" s="140" t="s">
        <v>20965</v>
      </c>
      <c r="BP456" s="140" t="s">
        <v>20966</v>
      </c>
      <c r="BQ456" s="140" t="s">
        <v>20967</v>
      </c>
      <c r="BR456" s="140" t="s">
        <v>20968</v>
      </c>
      <c r="BS456" s="140" t="s">
        <v>20969</v>
      </c>
      <c r="BT456" s="140" t="s">
        <v>20970</v>
      </c>
      <c r="BU456" s="140" t="s">
        <v>20971</v>
      </c>
      <c r="BV456" s="140" t="s">
        <v>20972</v>
      </c>
      <c r="BW456" s="140" t="s">
        <v>20973</v>
      </c>
      <c r="BX456" s="138" t="s">
        <v>144</v>
      </c>
      <c r="BY456" s="300" t="s">
        <v>20974</v>
      </c>
      <c r="BZ456" s="140" t="str">
        <f>IFERROR(__xludf.DUMMYFUNCTION("TEXTJOIN("", "", TRUE,
  IF(AND(AL456&gt;=9, AN456&gt;=8, AP456&gt;=7, AT456&gt;=8), ""Gold Standard"", """"),
  IF(OR(
      AV456&gt;=7.5,
      AND(AL456&gt;=7, AN456&gt;=7, AP456&gt;=6, AT456&gt;=8)
    ), ""BIFL Approved"", """"),
  IF(AN456&gt;=8.5, ""Repair Friendly"", """"),
 "&amp;" IF(OR(AP456=10, REGEXMATCH(AU456, ""Lifetime Guarantee"")), ""Lifetime Warranty"", """"),
  IF(AT456&gt;=8.5, ""Crowd Favorite"", """"),
  IF(AR456&gt;=8, ""Eco Hero"", """"),
  IF(AND(AV456&gt;=10, AL456&gt;=8, AT456&gt;=8), ""Legacy Product"", """")
)"),"")</f>
        <v/>
      </c>
      <c r="CA456" s="140" t="s">
        <v>911</v>
      </c>
      <c r="CB456" s="127" t="s">
        <v>19082</v>
      </c>
      <c r="CC456" s="225" t="s">
        <v>20975</v>
      </c>
      <c r="CD456" s="140" t="s">
        <v>20976</v>
      </c>
      <c r="CE456" s="132">
        <v>56.0</v>
      </c>
      <c r="CF456" s="140" t="s">
        <v>20977</v>
      </c>
      <c r="CG456" s="168" t="s">
        <v>20978</v>
      </c>
      <c r="CH456" s="128"/>
      <c r="CI456" s="128"/>
      <c r="CJ456" s="128"/>
      <c r="CK456" s="128"/>
    </row>
    <row r="457" ht="27.0" customHeight="1">
      <c r="A457" s="239" t="s">
        <v>20979</v>
      </c>
      <c r="B457" s="170" t="s">
        <v>20980</v>
      </c>
      <c r="C457" s="20" t="s">
        <v>20981</v>
      </c>
      <c r="D457" s="20" t="s">
        <v>20982</v>
      </c>
      <c r="E457" s="170" t="s">
        <v>20983</v>
      </c>
      <c r="F457" s="147" t="s">
        <v>19800</v>
      </c>
      <c r="G457" s="148"/>
      <c r="H457" s="148"/>
      <c r="I457" s="148"/>
      <c r="J457" s="149"/>
      <c r="K457" s="171" t="s">
        <v>20984</v>
      </c>
      <c r="L457" s="172" t="s">
        <v>20985</v>
      </c>
      <c r="M457" s="166"/>
      <c r="N457" s="172" t="s">
        <v>20986</v>
      </c>
      <c r="O457" s="110"/>
      <c r="P457" s="172" t="s">
        <v>20987</v>
      </c>
      <c r="Q457" s="172" t="s">
        <v>20988</v>
      </c>
      <c r="R457" s="172" t="s">
        <v>20989</v>
      </c>
      <c r="S457" s="160" t="s">
        <v>20990</v>
      </c>
      <c r="T457" s="173">
        <v>28.46</v>
      </c>
      <c r="U457" s="251">
        <v>89.99</v>
      </c>
      <c r="V457" s="160">
        <v>4.5</v>
      </c>
      <c r="W457" s="152">
        <v>1134.0</v>
      </c>
      <c r="X457" s="160" t="s">
        <v>691</v>
      </c>
      <c r="Y457" s="160" t="s">
        <v>165</v>
      </c>
      <c r="Z457" s="152" t="b">
        <v>0</v>
      </c>
      <c r="AA457" s="160" t="s">
        <v>20881</v>
      </c>
      <c r="AB457" s="160" t="s">
        <v>20991</v>
      </c>
      <c r="AC457" s="148"/>
      <c r="AD457" s="160" t="s">
        <v>994</v>
      </c>
      <c r="AE457" s="160" t="s">
        <v>20992</v>
      </c>
      <c r="AF457" s="148"/>
      <c r="AG457" s="160" t="s">
        <v>20993</v>
      </c>
      <c r="AH457" s="160" t="s">
        <v>20994</v>
      </c>
      <c r="AI457" s="160" t="s">
        <v>20995</v>
      </c>
      <c r="AJ457" s="160" t="s">
        <v>20996</v>
      </c>
      <c r="AK457" s="226" t="s">
        <v>20997</v>
      </c>
      <c r="AL457" s="232">
        <v>8.0</v>
      </c>
      <c r="AM457" s="160" t="s">
        <v>20998</v>
      </c>
      <c r="AN457" s="232">
        <v>8.0</v>
      </c>
      <c r="AO457" s="160" t="s">
        <v>20999</v>
      </c>
      <c r="AP457" s="233">
        <v>8.5</v>
      </c>
      <c r="AQ457" s="160" t="s">
        <v>21000</v>
      </c>
      <c r="AR457" s="233">
        <v>5.0</v>
      </c>
      <c r="AS457" s="160" t="s">
        <v>21001</v>
      </c>
      <c r="AT457" s="233">
        <v>8.0</v>
      </c>
      <c r="AU457" s="160" t="s">
        <v>21002</v>
      </c>
      <c r="AV457" s="156">
        <f t="shared" ref="AV457:AV462" si="21">ROUND(((AL457*0.3) + (AN457*0.15) + (AT457*0.35) + (AP457*0.2)) * 2, 0) / 2</f>
        <v>8</v>
      </c>
      <c r="AW457" s="234" t="s">
        <v>21003</v>
      </c>
      <c r="AX457" s="160" t="s">
        <v>21004</v>
      </c>
      <c r="AY457" s="160" t="s">
        <v>21005</v>
      </c>
      <c r="AZ457" s="160" t="s">
        <v>21006</v>
      </c>
      <c r="BA457" s="160" t="s">
        <v>21007</v>
      </c>
      <c r="BB457" s="160" t="s">
        <v>21008</v>
      </c>
      <c r="BC457" s="160" t="s">
        <v>21009</v>
      </c>
      <c r="BD457" s="160" t="s">
        <v>21010</v>
      </c>
      <c r="BE457" s="160" t="s">
        <v>21011</v>
      </c>
      <c r="BF457" s="160" t="s">
        <v>21012</v>
      </c>
      <c r="BG457" s="160" t="s">
        <v>21013</v>
      </c>
      <c r="BH457" s="160" t="s">
        <v>21014</v>
      </c>
      <c r="BI457" s="160" t="s">
        <v>21015</v>
      </c>
      <c r="BJ457" s="160" t="s">
        <v>21016</v>
      </c>
      <c r="BK457" s="160" t="s">
        <v>21017</v>
      </c>
      <c r="BL457" s="160" t="s">
        <v>21018</v>
      </c>
      <c r="BM457" s="160" t="s">
        <v>21019</v>
      </c>
      <c r="BN457" s="160" t="s">
        <v>21020</v>
      </c>
      <c r="BO457" s="160" t="s">
        <v>21021</v>
      </c>
      <c r="BP457" s="160" t="s">
        <v>21022</v>
      </c>
      <c r="BQ457" s="160" t="s">
        <v>21023</v>
      </c>
      <c r="BR457" s="160" t="s">
        <v>6297</v>
      </c>
      <c r="BS457" s="160" t="s">
        <v>21024</v>
      </c>
      <c r="BT457" s="160" t="s">
        <v>21025</v>
      </c>
      <c r="BU457" s="160" t="s">
        <v>21026</v>
      </c>
      <c r="BV457" s="160" t="s">
        <v>21027</v>
      </c>
      <c r="BW457" s="160" t="s">
        <v>21028</v>
      </c>
      <c r="BX457" s="160" t="s">
        <v>144</v>
      </c>
      <c r="BY457" s="160" t="s">
        <v>21029</v>
      </c>
      <c r="BZ457" s="160" t="str">
        <f>IFERROR(__xludf.DUMMYFUNCTION("TEXTJOIN("", "", TRUE,
  IF(AND(AL457&gt;=9, AN457&gt;=8, AP457&gt;=7, AT457&gt;=8), ""Gold Standard"", """"),
  IF(OR(
      AV457&gt;=7.5,
      AND(AL457&gt;=7, AN457&gt;=7, AP457&gt;=6, AT457&gt;=8)
    ), ""BIFL Approved"", """"),
  IF(AN457&gt;=8.5, ""Repair Friendly"", """"),
 "&amp;" IF(OR(AP457=10, REGEXMATCH(AU457, ""Lifetime Guarantee"")), ""Lifetime Warranty"", """"),
  IF(AT457&gt;=8.5, ""Crowd Favorite"", """"),
  IF(AR457&gt;=8, ""Eco Hero"", """"),
  IF(AND(AV457&gt;=10, AL457&gt;=8, AT457&gt;=8), ""Legacy Product"", """")
)"),"BIFL Approved")</f>
        <v>BIFL Approved</v>
      </c>
      <c r="CA457" s="160" t="s">
        <v>911</v>
      </c>
      <c r="CB457" s="147" t="s">
        <v>19082</v>
      </c>
      <c r="CC457" s="237" t="s">
        <v>21030</v>
      </c>
      <c r="CD457" s="160" t="s">
        <v>21031</v>
      </c>
      <c r="CE457" s="152">
        <v>1134.0</v>
      </c>
      <c r="CF457" s="160" t="s">
        <v>21032</v>
      </c>
      <c r="CG457" s="226" t="s">
        <v>21033</v>
      </c>
      <c r="CH457" s="148"/>
      <c r="CI457" s="148"/>
      <c r="CJ457" s="148"/>
      <c r="CK457" s="148"/>
    </row>
    <row r="458" ht="27.0" customHeight="1">
      <c r="A458" s="240" t="s">
        <v>3940</v>
      </c>
      <c r="B458" s="163" t="s">
        <v>21034</v>
      </c>
      <c r="C458" s="20" t="s">
        <v>21035</v>
      </c>
      <c r="D458" s="20" t="s">
        <v>21036</v>
      </c>
      <c r="E458" s="163" t="s">
        <v>21037</v>
      </c>
      <c r="F458" s="127" t="s">
        <v>19800</v>
      </c>
      <c r="G458" s="128"/>
      <c r="H458" s="128"/>
      <c r="I458" s="128"/>
      <c r="J458" s="129"/>
      <c r="K458" s="164" t="s">
        <v>21038</v>
      </c>
      <c r="L458" s="165" t="s">
        <v>21039</v>
      </c>
      <c r="M458" s="165" t="s">
        <v>21040</v>
      </c>
      <c r="N458" s="165" t="s">
        <v>21041</v>
      </c>
      <c r="O458" s="110"/>
      <c r="P458" s="165" t="s">
        <v>21042</v>
      </c>
      <c r="Q458" s="165" t="s">
        <v>21043</v>
      </c>
      <c r="R458" s="165" t="s">
        <v>21044</v>
      </c>
      <c r="S458" s="140" t="s">
        <v>21045</v>
      </c>
      <c r="T458" s="167">
        <v>41.99</v>
      </c>
      <c r="U458" s="258">
        <v>35.95</v>
      </c>
      <c r="V458" s="140">
        <v>4.7</v>
      </c>
      <c r="W458" s="132">
        <v>1545.0</v>
      </c>
      <c r="X458" s="128"/>
      <c r="Y458" s="140" t="s">
        <v>21046</v>
      </c>
      <c r="Z458" s="132" t="b">
        <v>0</v>
      </c>
      <c r="AA458" s="140" t="s">
        <v>20881</v>
      </c>
      <c r="AB458" s="140" t="s">
        <v>21047</v>
      </c>
      <c r="AC458" s="140" t="s">
        <v>21048</v>
      </c>
      <c r="AD458" s="140" t="s">
        <v>1348</v>
      </c>
      <c r="AE458" s="140" t="s">
        <v>21049</v>
      </c>
      <c r="AF458" s="128"/>
      <c r="AG458" s="140" t="s">
        <v>21050</v>
      </c>
      <c r="AH458" s="140" t="s">
        <v>21051</v>
      </c>
      <c r="AI458" s="140" t="s">
        <v>21052</v>
      </c>
      <c r="AJ458" s="140" t="s">
        <v>21053</v>
      </c>
      <c r="AK458" s="168" t="s">
        <v>21054</v>
      </c>
      <c r="AL458" s="222">
        <v>8.0</v>
      </c>
      <c r="AM458" s="140" t="s">
        <v>21055</v>
      </c>
      <c r="AN458" s="222">
        <v>7.0</v>
      </c>
      <c r="AO458" s="140" t="s">
        <v>21056</v>
      </c>
      <c r="AP458" s="223">
        <v>8.5</v>
      </c>
      <c r="AQ458" s="140" t="s">
        <v>21057</v>
      </c>
      <c r="AR458" s="223">
        <v>5.0</v>
      </c>
      <c r="AS458" s="140" t="s">
        <v>21058</v>
      </c>
      <c r="AT458" s="223">
        <v>9.0</v>
      </c>
      <c r="AU458" s="140" t="s">
        <v>21059</v>
      </c>
      <c r="AV458" s="136">
        <f t="shared" si="21"/>
        <v>8.5</v>
      </c>
      <c r="AW458" s="224" t="s">
        <v>21060</v>
      </c>
      <c r="AX458" s="140" t="s">
        <v>21061</v>
      </c>
      <c r="AY458" s="140" t="s">
        <v>21062</v>
      </c>
      <c r="AZ458" s="140" t="s">
        <v>21063</v>
      </c>
      <c r="BA458" s="140" t="s">
        <v>21064</v>
      </c>
      <c r="BB458" s="140" t="s">
        <v>21065</v>
      </c>
      <c r="BC458" s="140" t="s">
        <v>21066</v>
      </c>
      <c r="BD458" s="140" t="s">
        <v>21067</v>
      </c>
      <c r="BE458" s="140" t="s">
        <v>21068</v>
      </c>
      <c r="BF458" s="140" t="s">
        <v>21069</v>
      </c>
      <c r="BG458" s="140" t="s">
        <v>21070</v>
      </c>
      <c r="BH458" s="140" t="s">
        <v>21071</v>
      </c>
      <c r="BI458" s="140" t="s">
        <v>21072</v>
      </c>
      <c r="BJ458" s="140" t="s">
        <v>21073</v>
      </c>
      <c r="BK458" s="140" t="s">
        <v>21074</v>
      </c>
      <c r="BL458" s="140" t="s">
        <v>21075</v>
      </c>
      <c r="BM458" s="140" t="s">
        <v>21076</v>
      </c>
      <c r="BN458" s="140" t="s">
        <v>21077</v>
      </c>
      <c r="BO458" s="140" t="s">
        <v>21078</v>
      </c>
      <c r="BP458" s="140" t="s">
        <v>21079</v>
      </c>
      <c r="BQ458" s="140" t="s">
        <v>727</v>
      </c>
      <c r="BR458" s="140" t="s">
        <v>21080</v>
      </c>
      <c r="BS458" s="140" t="s">
        <v>21081</v>
      </c>
      <c r="BT458" s="140" t="s">
        <v>21082</v>
      </c>
      <c r="BU458" s="140" t="s">
        <v>5957</v>
      </c>
      <c r="BV458" s="140" t="s">
        <v>21083</v>
      </c>
      <c r="BW458" s="140" t="s">
        <v>21084</v>
      </c>
      <c r="BX458" s="140" t="s">
        <v>8434</v>
      </c>
      <c r="BY458" s="140" t="s">
        <v>21085</v>
      </c>
      <c r="BZ458" s="140" t="str">
        <f>IFERROR(__xludf.DUMMYFUNCTION("TEXTJOIN("", "", TRUE,
  IF(AND(AL458&gt;=9, AN458&gt;=8, AP458&gt;=7, AT458&gt;=8), ""Gold Standard"", """"),
  IF(OR(
      AV458&gt;=7.5,
      AND(AL458&gt;=7, AN458&gt;=7, AP458&gt;=6, AT458&gt;=8)
    ), ""BIFL Approved"", """"),
  IF(AN458&gt;=8.5, ""Repair Friendly"", """"),
 "&amp;" IF(OR(AP458=10, REGEXMATCH(AU458, ""Lifetime Guarantee"")), ""Lifetime Warranty"", """"),
  IF(AT458&gt;=8.5, ""Crowd Favorite"", """"),
  IF(AR458&gt;=8, ""Eco Hero"", """"),
  IF(AND(AV458&gt;=10, AL458&gt;=8, AT458&gt;=8), ""Legacy Product"", """")
)"),"BIFL Approved, Crowd Favorite")</f>
        <v>BIFL Approved, Crowd Favorite</v>
      </c>
      <c r="CA458" s="140" t="s">
        <v>911</v>
      </c>
      <c r="CB458" s="127" t="s">
        <v>19082</v>
      </c>
      <c r="CC458" s="225" t="s">
        <v>21086</v>
      </c>
      <c r="CD458" s="140" t="s">
        <v>21087</v>
      </c>
      <c r="CE458" s="132">
        <v>1545.0</v>
      </c>
      <c r="CF458" s="140" t="s">
        <v>21088</v>
      </c>
      <c r="CG458" s="168" t="s">
        <v>21089</v>
      </c>
      <c r="CH458" s="128"/>
      <c r="CI458" s="128"/>
      <c r="CJ458" s="128"/>
      <c r="CK458" s="128"/>
    </row>
    <row r="459" ht="27.0" customHeight="1">
      <c r="A459" s="239" t="s">
        <v>21090</v>
      </c>
      <c r="B459" s="170" t="s">
        <v>21091</v>
      </c>
      <c r="C459" s="20" t="s">
        <v>21092</v>
      </c>
      <c r="D459" s="20" t="s">
        <v>21093</v>
      </c>
      <c r="E459" s="170" t="s">
        <v>21094</v>
      </c>
      <c r="F459" s="147" t="s">
        <v>19800</v>
      </c>
      <c r="G459" s="148"/>
      <c r="H459" s="148"/>
      <c r="I459" s="148"/>
      <c r="J459" s="149"/>
      <c r="K459" s="171" t="s">
        <v>21095</v>
      </c>
      <c r="L459" s="172" t="s">
        <v>21096</v>
      </c>
      <c r="M459" s="172" t="s">
        <v>21097</v>
      </c>
      <c r="N459" s="172" t="s">
        <v>21098</v>
      </c>
      <c r="O459" s="110"/>
      <c r="P459" s="172" t="s">
        <v>21099</v>
      </c>
      <c r="Q459" s="172" t="s">
        <v>21100</v>
      </c>
      <c r="R459" s="172" t="s">
        <v>21101</v>
      </c>
      <c r="S459" s="160" t="s">
        <v>21102</v>
      </c>
      <c r="T459" s="173">
        <v>34.95</v>
      </c>
      <c r="U459" s="251">
        <v>37.36</v>
      </c>
      <c r="V459" s="160">
        <v>4.7</v>
      </c>
      <c r="W459" s="152">
        <v>1726.0</v>
      </c>
      <c r="X459" s="160" t="s">
        <v>1406</v>
      </c>
      <c r="Y459" s="160" t="s">
        <v>165</v>
      </c>
      <c r="Z459" s="152" t="b">
        <v>0</v>
      </c>
      <c r="AA459" s="160" t="s">
        <v>20881</v>
      </c>
      <c r="AB459" s="160" t="s">
        <v>21103</v>
      </c>
      <c r="AC459" s="160" t="s">
        <v>21104</v>
      </c>
      <c r="AD459" s="160" t="s">
        <v>9621</v>
      </c>
      <c r="AE459" s="160" t="s">
        <v>21105</v>
      </c>
      <c r="AF459" s="148"/>
      <c r="AG459" s="160" t="s">
        <v>21103</v>
      </c>
      <c r="AH459" s="148"/>
      <c r="AI459" s="148"/>
      <c r="AJ459" s="148"/>
      <c r="AK459" s="153"/>
      <c r="AL459" s="232">
        <v>8.5</v>
      </c>
      <c r="AM459" s="160" t="s">
        <v>21106</v>
      </c>
      <c r="AN459" s="232">
        <v>8.5</v>
      </c>
      <c r="AO459" s="160" t="s">
        <v>21107</v>
      </c>
      <c r="AP459" s="233">
        <v>6.0</v>
      </c>
      <c r="AQ459" s="160" t="s">
        <v>21108</v>
      </c>
      <c r="AR459" s="233">
        <v>5.0</v>
      </c>
      <c r="AS459" s="160" t="s">
        <v>21109</v>
      </c>
      <c r="AT459" s="233">
        <v>9.0</v>
      </c>
      <c r="AU459" s="160" t="s">
        <v>21110</v>
      </c>
      <c r="AV459" s="156">
        <f t="shared" si="21"/>
        <v>8</v>
      </c>
      <c r="AW459" s="234" t="s">
        <v>21111</v>
      </c>
      <c r="AX459" s="160" t="s">
        <v>21112</v>
      </c>
      <c r="AY459" s="160" t="s">
        <v>21113</v>
      </c>
      <c r="AZ459" s="160" t="s">
        <v>21114</v>
      </c>
      <c r="BA459" s="160" t="s">
        <v>21115</v>
      </c>
      <c r="BB459" s="160" t="s">
        <v>21116</v>
      </c>
      <c r="BC459" s="160" t="s">
        <v>21117</v>
      </c>
      <c r="BD459" s="160" t="s">
        <v>21118</v>
      </c>
      <c r="BE459" s="160" t="s">
        <v>21119</v>
      </c>
      <c r="BF459" s="160" t="s">
        <v>21120</v>
      </c>
      <c r="BG459" s="160" t="s">
        <v>21121</v>
      </c>
      <c r="BH459" s="160" t="s">
        <v>21122</v>
      </c>
      <c r="BI459" s="160" t="s">
        <v>21123</v>
      </c>
      <c r="BJ459" s="160" t="s">
        <v>21124</v>
      </c>
      <c r="BK459" s="160" t="s">
        <v>21125</v>
      </c>
      <c r="BL459" s="160" t="s">
        <v>21126</v>
      </c>
      <c r="BM459" s="160" t="s">
        <v>21127</v>
      </c>
      <c r="BN459" s="160" t="s">
        <v>21128</v>
      </c>
      <c r="BO459" s="160" t="s">
        <v>21129</v>
      </c>
      <c r="BP459" s="160" t="s">
        <v>21130</v>
      </c>
      <c r="BQ459" s="160" t="s">
        <v>21131</v>
      </c>
      <c r="BR459" s="160" t="s">
        <v>21132</v>
      </c>
      <c r="BS459" s="160" t="s">
        <v>3993</v>
      </c>
      <c r="BT459" s="160" t="s">
        <v>21133</v>
      </c>
      <c r="BU459" s="160" t="s">
        <v>21134</v>
      </c>
      <c r="BV459" s="160" t="s">
        <v>1985</v>
      </c>
      <c r="BW459" s="160" t="s">
        <v>21135</v>
      </c>
      <c r="BX459" s="160" t="s">
        <v>8434</v>
      </c>
      <c r="BY459" s="160" t="s">
        <v>21136</v>
      </c>
      <c r="BZ459" s="160" t="str">
        <f>IFERROR(__xludf.DUMMYFUNCTION("TEXTJOIN("", "", TRUE,
  IF(AND(AL459&gt;=9, AN459&gt;=8, AP459&gt;=7, AT459&gt;=8), ""Gold Standard"", """"),
  IF(OR(
      AV459&gt;=7.5,
      AND(AL459&gt;=7, AN459&gt;=7, AP459&gt;=6, AT459&gt;=8)
    ), ""BIFL Approved"", """"),
  IF(AN459&gt;=8.5, ""Repair Friendly"", """"),
 "&amp;" IF(OR(AP459=10, REGEXMATCH(AU459, ""Lifetime Guarantee"")), ""Lifetime Warranty"", """"),
  IF(AT459&gt;=8.5, ""Crowd Favorite"", """"),
  IF(AR459&gt;=8, ""Eco Hero"", """"),
  IF(AND(AV459&gt;=10, AL459&gt;=8, AT459&gt;=8), ""Legacy Product"", """")
)"),"BIFL Approved, Repair Friendly, Crowd Favorite")</f>
        <v>BIFL Approved, Repair Friendly, Crowd Favorite</v>
      </c>
      <c r="CA459" s="160" t="s">
        <v>911</v>
      </c>
      <c r="CB459" s="147" t="s">
        <v>19082</v>
      </c>
      <c r="CC459" s="237" t="s">
        <v>21137</v>
      </c>
      <c r="CD459" s="160" t="s">
        <v>21138</v>
      </c>
      <c r="CE459" s="152">
        <v>1726.0</v>
      </c>
      <c r="CF459" s="160" t="s">
        <v>21139</v>
      </c>
      <c r="CG459" s="226" t="s">
        <v>21140</v>
      </c>
      <c r="CH459" s="148"/>
      <c r="CI459" s="148"/>
      <c r="CJ459" s="148"/>
      <c r="CK459" s="148"/>
    </row>
    <row r="460" ht="27.0" customHeight="1">
      <c r="A460" s="240" t="s">
        <v>3646</v>
      </c>
      <c r="B460" s="163" t="s">
        <v>21141</v>
      </c>
      <c r="C460" s="20" t="s">
        <v>21142</v>
      </c>
      <c r="D460" s="20" t="s">
        <v>21143</v>
      </c>
      <c r="E460" s="163" t="s">
        <v>21144</v>
      </c>
      <c r="F460" s="127" t="s">
        <v>19800</v>
      </c>
      <c r="G460" s="128"/>
      <c r="H460" s="128"/>
      <c r="I460" s="128"/>
      <c r="J460" s="129"/>
      <c r="K460" s="164" t="s">
        <v>21145</v>
      </c>
      <c r="L460" s="165" t="s">
        <v>21146</v>
      </c>
      <c r="M460" s="165" t="s">
        <v>21147</v>
      </c>
      <c r="N460" s="165" t="s">
        <v>21148</v>
      </c>
      <c r="O460" s="110"/>
      <c r="P460" s="165" t="s">
        <v>21149</v>
      </c>
      <c r="Q460" s="165" t="s">
        <v>21150</v>
      </c>
      <c r="R460" s="165" t="s">
        <v>21151</v>
      </c>
      <c r="S460" s="165" t="s">
        <v>21151</v>
      </c>
      <c r="T460" s="167">
        <v>40.68</v>
      </c>
      <c r="U460" s="258">
        <v>22.99</v>
      </c>
      <c r="V460" s="128"/>
      <c r="W460" s="132">
        <v>0.0</v>
      </c>
      <c r="X460" s="128"/>
      <c r="Y460" s="140" t="s">
        <v>165</v>
      </c>
      <c r="Z460" s="132" t="b">
        <v>0</v>
      </c>
      <c r="AA460" s="128"/>
      <c r="AB460" s="128"/>
      <c r="AC460" s="140" t="s">
        <v>21152</v>
      </c>
      <c r="AD460" s="128"/>
      <c r="AE460" s="128"/>
      <c r="AF460" s="128"/>
      <c r="AG460" s="128"/>
      <c r="AH460" s="128"/>
      <c r="AI460" s="128"/>
      <c r="AJ460" s="128"/>
      <c r="AK460" s="133"/>
      <c r="AL460" s="222">
        <v>7.5</v>
      </c>
      <c r="AM460" s="140" t="s">
        <v>21153</v>
      </c>
      <c r="AN460" s="222">
        <v>8.5</v>
      </c>
      <c r="AO460" s="140" t="s">
        <v>21154</v>
      </c>
      <c r="AP460" s="223">
        <v>8.5</v>
      </c>
      <c r="AQ460" s="140" t="s">
        <v>21155</v>
      </c>
      <c r="AR460" s="223">
        <v>5.0</v>
      </c>
      <c r="AS460" s="140" t="s">
        <v>21156</v>
      </c>
      <c r="AT460" s="223">
        <v>8.0</v>
      </c>
      <c r="AU460" s="140" t="s">
        <v>21157</v>
      </c>
      <c r="AV460" s="136">
        <f t="shared" si="21"/>
        <v>8</v>
      </c>
      <c r="AW460" s="224" t="s">
        <v>21158</v>
      </c>
      <c r="AX460" s="140" t="s">
        <v>21159</v>
      </c>
      <c r="AY460" s="140" t="s">
        <v>21160</v>
      </c>
      <c r="AZ460" s="140" t="s">
        <v>21161</v>
      </c>
      <c r="BA460" s="140" t="s">
        <v>21162</v>
      </c>
      <c r="BB460" s="140" t="s">
        <v>21163</v>
      </c>
      <c r="BC460" s="140" t="s">
        <v>21164</v>
      </c>
      <c r="BD460" s="140" t="s">
        <v>21165</v>
      </c>
      <c r="BE460" s="140" t="s">
        <v>21166</v>
      </c>
      <c r="BF460" s="140" t="s">
        <v>21167</v>
      </c>
      <c r="BG460" s="140" t="s">
        <v>21168</v>
      </c>
      <c r="BH460" s="140" t="s">
        <v>21169</v>
      </c>
      <c r="BI460" s="140" t="s">
        <v>21170</v>
      </c>
      <c r="BJ460" s="140" t="s">
        <v>21171</v>
      </c>
      <c r="BK460" s="140" t="s">
        <v>21172</v>
      </c>
      <c r="BL460" s="140" t="s">
        <v>21173</v>
      </c>
      <c r="BM460" s="140" t="s">
        <v>21174</v>
      </c>
      <c r="BN460" s="140" t="s">
        <v>21175</v>
      </c>
      <c r="BO460" s="140" t="s">
        <v>21176</v>
      </c>
      <c r="BP460" s="140" t="s">
        <v>21177</v>
      </c>
      <c r="BQ460" s="140" t="s">
        <v>21178</v>
      </c>
      <c r="BR460" s="140" t="s">
        <v>6297</v>
      </c>
      <c r="BS460" s="140" t="s">
        <v>21179</v>
      </c>
      <c r="BT460" s="140" t="s">
        <v>21180</v>
      </c>
      <c r="BU460" s="140" t="s">
        <v>21181</v>
      </c>
      <c r="BV460" s="140" t="s">
        <v>18515</v>
      </c>
      <c r="BW460" s="140" t="s">
        <v>21182</v>
      </c>
      <c r="BX460" s="140" t="s">
        <v>207</v>
      </c>
      <c r="BY460" s="140" t="s">
        <v>21183</v>
      </c>
      <c r="BZ460" s="140" t="str">
        <f>IFERROR(__xludf.DUMMYFUNCTION("TEXTJOIN("", "", TRUE,
  IF(AND(AL460&gt;=9, AN460&gt;=8, AP460&gt;=7, AT460&gt;=8), ""Gold Standard"", """"),
  IF(OR(
      AV460&gt;=7.5,
      AND(AL460&gt;=7, AN460&gt;=7, AP460&gt;=6, AT460&gt;=8)
    ), ""BIFL Approved"", """"),
  IF(AN460&gt;=8.5, ""Repair Friendly"", """"),
 "&amp;" IF(OR(AP460=10, REGEXMATCH(AU460, ""Lifetime Guarantee"")), ""Lifetime Warranty"", """"),
  IF(AT460&gt;=8.5, ""Crowd Favorite"", """"),
  IF(AR460&gt;=8, ""Eco Hero"", """"),
  IF(AND(AV460&gt;=10, AL460&gt;=8, AT460&gt;=8), ""Legacy Product"", """")
)"),"BIFL Approved, Repair Friendly")</f>
        <v>BIFL Approved, Repair Friendly</v>
      </c>
      <c r="CA460" s="140" t="s">
        <v>911</v>
      </c>
      <c r="CB460" s="127" t="s">
        <v>19082</v>
      </c>
      <c r="CC460" s="225" t="s">
        <v>21184</v>
      </c>
      <c r="CD460" s="140" t="s">
        <v>21185</v>
      </c>
      <c r="CE460" s="132">
        <v>0.0</v>
      </c>
      <c r="CF460" s="140" t="s">
        <v>21186</v>
      </c>
      <c r="CG460" s="168" t="s">
        <v>21187</v>
      </c>
      <c r="CH460" s="128"/>
      <c r="CI460" s="128"/>
      <c r="CJ460" s="128"/>
      <c r="CK460" s="128"/>
    </row>
    <row r="461" ht="27.0" customHeight="1">
      <c r="A461" s="239" t="s">
        <v>21188</v>
      </c>
      <c r="B461" s="170" t="s">
        <v>21189</v>
      </c>
      <c r="C461" s="20" t="s">
        <v>21190</v>
      </c>
      <c r="D461" s="20" t="s">
        <v>21191</v>
      </c>
      <c r="E461" s="170" t="s">
        <v>21192</v>
      </c>
      <c r="F461" s="147" t="s">
        <v>19800</v>
      </c>
      <c r="G461" s="148"/>
      <c r="H461" s="148"/>
      <c r="I461" s="148"/>
      <c r="J461" s="149"/>
      <c r="K461" s="171" t="s">
        <v>21193</v>
      </c>
      <c r="L461" s="172" t="s">
        <v>21194</v>
      </c>
      <c r="M461" s="166"/>
      <c r="N461" s="172" t="s">
        <v>21195</v>
      </c>
      <c r="O461" s="110"/>
      <c r="P461" s="172" t="s">
        <v>21196</v>
      </c>
      <c r="Q461" s="172" t="s">
        <v>21197</v>
      </c>
      <c r="R461" s="172" t="s">
        <v>21198</v>
      </c>
      <c r="S461" s="160" t="s">
        <v>21199</v>
      </c>
      <c r="T461" s="173">
        <v>16.8</v>
      </c>
      <c r="U461" s="251">
        <v>31.99</v>
      </c>
      <c r="V461" s="160">
        <v>4.7</v>
      </c>
      <c r="W461" s="152">
        <v>2627.0</v>
      </c>
      <c r="X461" s="160" t="s">
        <v>1945</v>
      </c>
      <c r="Y461" s="160" t="s">
        <v>165</v>
      </c>
      <c r="Z461" s="152" t="b">
        <v>0</v>
      </c>
      <c r="AA461" s="160" t="s">
        <v>20881</v>
      </c>
      <c r="AB461" s="160" t="s">
        <v>21200</v>
      </c>
      <c r="AC461" s="160" t="s">
        <v>21201</v>
      </c>
      <c r="AD461" s="160" t="s">
        <v>21202</v>
      </c>
      <c r="AE461" s="160"/>
      <c r="AF461" s="148"/>
      <c r="AG461" s="160" t="s">
        <v>21203</v>
      </c>
      <c r="AH461" s="160" t="s">
        <v>21204</v>
      </c>
      <c r="AI461" s="160" t="s">
        <v>21205</v>
      </c>
      <c r="AJ461" s="160" t="s">
        <v>21206</v>
      </c>
      <c r="AK461" s="226" t="s">
        <v>21207</v>
      </c>
      <c r="AL461" s="232">
        <v>8.5</v>
      </c>
      <c r="AM461" s="160" t="s">
        <v>21208</v>
      </c>
      <c r="AN461" s="232">
        <v>8.5</v>
      </c>
      <c r="AO461" s="160" t="s">
        <v>21209</v>
      </c>
      <c r="AP461" s="233">
        <v>8.5</v>
      </c>
      <c r="AQ461" s="160" t="s">
        <v>21210</v>
      </c>
      <c r="AR461" s="233">
        <v>5.0</v>
      </c>
      <c r="AS461" s="160" t="s">
        <v>21211</v>
      </c>
      <c r="AT461" s="233">
        <v>7.0</v>
      </c>
      <c r="AU461" s="160" t="s">
        <v>21212</v>
      </c>
      <c r="AV461" s="156">
        <f t="shared" si="21"/>
        <v>8</v>
      </c>
      <c r="AW461" s="234" t="s">
        <v>21213</v>
      </c>
      <c r="AX461" s="160" t="s">
        <v>21214</v>
      </c>
      <c r="AY461" s="160" t="s">
        <v>21215</v>
      </c>
      <c r="AZ461" s="160" t="s">
        <v>21216</v>
      </c>
      <c r="BA461" s="160" t="s">
        <v>21217</v>
      </c>
      <c r="BB461" s="160" t="s">
        <v>21218</v>
      </c>
      <c r="BC461" s="160" t="s">
        <v>21219</v>
      </c>
      <c r="BD461" s="160" t="s">
        <v>21220</v>
      </c>
      <c r="BE461" s="160" t="s">
        <v>21221</v>
      </c>
      <c r="BF461" s="160" t="s">
        <v>21222</v>
      </c>
      <c r="BG461" s="160" t="s">
        <v>21223</v>
      </c>
      <c r="BH461" s="160" t="s">
        <v>21224</v>
      </c>
      <c r="BI461" s="160" t="s">
        <v>21225</v>
      </c>
      <c r="BJ461" s="160" t="s">
        <v>21226</v>
      </c>
      <c r="BK461" s="160" t="s">
        <v>21227</v>
      </c>
      <c r="BL461" s="160" t="s">
        <v>21228</v>
      </c>
      <c r="BM461" s="160" t="s">
        <v>21229</v>
      </c>
      <c r="BN461" s="160" t="s">
        <v>21230</v>
      </c>
      <c r="BO461" s="160" t="s">
        <v>21231</v>
      </c>
      <c r="BP461" s="160" t="s">
        <v>21232</v>
      </c>
      <c r="BQ461" s="160" t="s">
        <v>21233</v>
      </c>
      <c r="BR461" s="160" t="s">
        <v>21234</v>
      </c>
      <c r="BS461" s="160" t="s">
        <v>21235</v>
      </c>
      <c r="BT461" s="160" t="s">
        <v>21236</v>
      </c>
      <c r="BU461" s="160" t="s">
        <v>21237</v>
      </c>
      <c r="BV461" s="160" t="s">
        <v>21238</v>
      </c>
      <c r="BW461" s="160" t="s">
        <v>21239</v>
      </c>
      <c r="BX461" s="160" t="s">
        <v>207</v>
      </c>
      <c r="BY461" s="160" t="s">
        <v>21240</v>
      </c>
      <c r="BZ461" s="160" t="str">
        <f>IFERROR(__xludf.DUMMYFUNCTION("TEXTJOIN("", "", TRUE,
  IF(AND(AL461&gt;=9, AN461&gt;=8, AP461&gt;=7, AT461&gt;=8), ""Gold Standard"", """"),
  IF(OR(
      AV461&gt;=7.5,
      AND(AL461&gt;=7, AN461&gt;=7, AP461&gt;=6, AT461&gt;=8)
    ), ""BIFL Approved"", """"),
  IF(AN461&gt;=8.5, ""Repair Friendly"", """"),
 "&amp;" IF(OR(AP461=10, REGEXMATCH(AU461, ""Lifetime Guarantee"")), ""Lifetime Warranty"", """"),
  IF(AT461&gt;=8.5, ""Crowd Favorite"", """"),
  IF(AR461&gt;=8, ""Eco Hero"", """"),
  IF(AND(AV461&gt;=10, AL461&gt;=8, AT461&gt;=8), ""Legacy Product"", """")
)"),"BIFL Approved, Repair Friendly")</f>
        <v>BIFL Approved, Repair Friendly</v>
      </c>
      <c r="CA461" s="160" t="s">
        <v>911</v>
      </c>
      <c r="CB461" s="147" t="s">
        <v>1926</v>
      </c>
      <c r="CC461" s="237" t="s">
        <v>21241</v>
      </c>
      <c r="CD461" s="160" t="s">
        <v>21242</v>
      </c>
      <c r="CE461" s="152">
        <v>2627.0</v>
      </c>
      <c r="CF461" s="160" t="s">
        <v>21243</v>
      </c>
      <c r="CG461" s="226" t="s">
        <v>21244</v>
      </c>
      <c r="CH461" s="148"/>
      <c r="CI461" s="148"/>
      <c r="CJ461" s="148"/>
      <c r="CK461" s="148"/>
    </row>
    <row r="462" ht="27.0" customHeight="1">
      <c r="A462" s="240" t="s">
        <v>21245</v>
      </c>
      <c r="B462" s="163" t="s">
        <v>21246</v>
      </c>
      <c r="C462" s="20" t="s">
        <v>21247</v>
      </c>
      <c r="D462" s="20" t="s">
        <v>21248</v>
      </c>
      <c r="E462" s="163" t="s">
        <v>21249</v>
      </c>
      <c r="F462" s="127" t="s">
        <v>19800</v>
      </c>
      <c r="G462" s="128"/>
      <c r="H462" s="128"/>
      <c r="I462" s="128"/>
      <c r="J462" s="129"/>
      <c r="K462" s="164" t="s">
        <v>21250</v>
      </c>
      <c r="L462" s="165" t="s">
        <v>21251</v>
      </c>
      <c r="M462" s="165" t="s">
        <v>21252</v>
      </c>
      <c r="N462" s="165" t="s">
        <v>21253</v>
      </c>
      <c r="O462" s="110"/>
      <c r="P462" s="165" t="s">
        <v>21254</v>
      </c>
      <c r="Q462" s="165" t="s">
        <v>21255</v>
      </c>
      <c r="R462" s="165" t="s">
        <v>21256</v>
      </c>
      <c r="S462" s="140" t="s">
        <v>21257</v>
      </c>
      <c r="T462" s="167">
        <v>25.97</v>
      </c>
      <c r="U462" s="258">
        <v>35.95</v>
      </c>
      <c r="V462" s="140">
        <v>4.8</v>
      </c>
      <c r="W462" s="132">
        <v>677.0</v>
      </c>
      <c r="X462" s="140" t="s">
        <v>1526</v>
      </c>
      <c r="Y462" s="140" t="s">
        <v>165</v>
      </c>
      <c r="Z462" s="132" t="b">
        <v>0</v>
      </c>
      <c r="AA462" s="140" t="s">
        <v>20881</v>
      </c>
      <c r="AB462" s="140" t="s">
        <v>21258</v>
      </c>
      <c r="AC462" s="140" t="s">
        <v>21259</v>
      </c>
      <c r="AD462" s="140" t="s">
        <v>994</v>
      </c>
      <c r="AE462" s="140" t="s">
        <v>10881</v>
      </c>
      <c r="AF462" s="128"/>
      <c r="AG462" s="140" t="s">
        <v>21260</v>
      </c>
      <c r="AH462" s="140" t="s">
        <v>21261</v>
      </c>
      <c r="AI462" s="140" t="s">
        <v>21262</v>
      </c>
      <c r="AJ462" s="140" t="s">
        <v>21263</v>
      </c>
      <c r="AK462" s="168" t="s">
        <v>21264</v>
      </c>
      <c r="AL462" s="222">
        <v>8.5</v>
      </c>
      <c r="AM462" s="140" t="s">
        <v>21265</v>
      </c>
      <c r="AN462" s="222">
        <v>9.0</v>
      </c>
      <c r="AO462" s="140" t="s">
        <v>21266</v>
      </c>
      <c r="AP462" s="223">
        <v>6.0</v>
      </c>
      <c r="AQ462" s="140" t="s">
        <v>21267</v>
      </c>
      <c r="AR462" s="223">
        <v>5.0</v>
      </c>
      <c r="AS462" s="140" t="s">
        <v>21268</v>
      </c>
      <c r="AT462" s="223">
        <v>9.5</v>
      </c>
      <c r="AU462" s="140" t="s">
        <v>21269</v>
      </c>
      <c r="AV462" s="136">
        <f t="shared" si="21"/>
        <v>8.5</v>
      </c>
      <c r="AW462" s="224" t="s">
        <v>21270</v>
      </c>
      <c r="AX462" s="140" t="s">
        <v>21271</v>
      </c>
      <c r="AY462" s="140" t="s">
        <v>21272</v>
      </c>
      <c r="AZ462" s="140" t="s">
        <v>21273</v>
      </c>
      <c r="BA462" s="140" t="s">
        <v>21274</v>
      </c>
      <c r="BB462" s="140" t="s">
        <v>21275</v>
      </c>
      <c r="BC462" s="140" t="s">
        <v>21276</v>
      </c>
      <c r="BD462" s="140" t="s">
        <v>21277</v>
      </c>
      <c r="BE462" s="140" t="s">
        <v>21278</v>
      </c>
      <c r="BF462" s="140" t="s">
        <v>21279</v>
      </c>
      <c r="BG462" s="140" t="s">
        <v>21280</v>
      </c>
      <c r="BH462" s="140" t="s">
        <v>21281</v>
      </c>
      <c r="BI462" s="140" t="s">
        <v>21282</v>
      </c>
      <c r="BJ462" s="140" t="s">
        <v>21283</v>
      </c>
      <c r="BK462" s="140" t="s">
        <v>21284</v>
      </c>
      <c r="BL462" s="140" t="s">
        <v>21285</v>
      </c>
      <c r="BM462" s="140" t="s">
        <v>21286</v>
      </c>
      <c r="BN462" s="140" t="s">
        <v>21287</v>
      </c>
      <c r="BO462" s="140" t="s">
        <v>21288</v>
      </c>
      <c r="BP462" s="140" t="s">
        <v>21289</v>
      </c>
      <c r="BQ462" s="140" t="s">
        <v>21290</v>
      </c>
      <c r="BR462" s="140" t="s">
        <v>21291</v>
      </c>
      <c r="BS462" s="140" t="s">
        <v>3400</v>
      </c>
      <c r="BT462" s="140" t="s">
        <v>21292</v>
      </c>
      <c r="BU462" s="140" t="s">
        <v>21293</v>
      </c>
      <c r="BV462" s="140" t="s">
        <v>2824</v>
      </c>
      <c r="BW462" s="140" t="s">
        <v>21294</v>
      </c>
      <c r="BX462" s="140" t="s">
        <v>144</v>
      </c>
      <c r="BY462" s="140" t="s">
        <v>21295</v>
      </c>
      <c r="BZ462" s="140" t="str">
        <f>IFERROR(__xludf.DUMMYFUNCTION("TEXTJOIN("", "", TRUE,
  IF(AND(AL462&gt;=9, AN462&gt;=8, AP462&gt;=7, AT462&gt;=8), ""Gold Standard"", """"),
  IF(OR(
      AV462&gt;=7.5,
      AND(AL462&gt;=7, AN462&gt;=7, AP462&gt;=6, AT462&gt;=8)
    ), ""BIFL Approved"", """"),
  IF(AN462&gt;=8.5, ""Repair Friendly"", """"),
 "&amp;" IF(OR(AP462=10, REGEXMATCH(AU462, ""Lifetime Guarantee"")), ""Lifetime Warranty"", """"),
  IF(AT462&gt;=8.5, ""Crowd Favorite"", """"),
  IF(AR462&gt;=8, ""Eco Hero"", """"),
  IF(AND(AV462&gt;=10, AL462&gt;=8, AT462&gt;=8), ""Legacy Product"", """")
)"),"BIFL Approved, Repair Friendly, Crowd Favorite")</f>
        <v>BIFL Approved, Repair Friendly, Crowd Favorite</v>
      </c>
      <c r="CA462" s="140" t="s">
        <v>911</v>
      </c>
      <c r="CB462" s="127" t="s">
        <v>1926</v>
      </c>
      <c r="CC462" s="225" t="s">
        <v>21296</v>
      </c>
      <c r="CD462" s="140" t="s">
        <v>21297</v>
      </c>
      <c r="CE462" s="132">
        <v>677.0</v>
      </c>
      <c r="CF462" s="140" t="s">
        <v>21298</v>
      </c>
      <c r="CG462" s="168" t="s">
        <v>21299</v>
      </c>
      <c r="CH462" s="128"/>
      <c r="CI462" s="128"/>
      <c r="CJ462" s="128"/>
      <c r="CK462" s="128"/>
    </row>
    <row r="463" ht="27.0" customHeight="1">
      <c r="A463" s="279" t="s">
        <v>498</v>
      </c>
      <c r="C463" s="280"/>
      <c r="D463" s="280"/>
      <c r="E463" s="281"/>
      <c r="F463" s="297"/>
      <c r="G463" s="282"/>
      <c r="H463" s="282"/>
      <c r="I463" s="282"/>
      <c r="J463" s="283"/>
      <c r="K463" s="280"/>
      <c r="L463" s="282"/>
      <c r="M463" s="282"/>
      <c r="N463" s="282"/>
      <c r="O463" s="282"/>
      <c r="P463" s="282"/>
      <c r="Q463" s="282"/>
      <c r="R463" s="282"/>
      <c r="S463" s="282"/>
      <c r="T463" s="284"/>
      <c r="U463" s="282"/>
      <c r="V463" s="282"/>
      <c r="W463" s="282"/>
      <c r="X463" s="282"/>
      <c r="Y463" s="282"/>
      <c r="Z463" s="282"/>
      <c r="AA463" s="282"/>
      <c r="AB463" s="282"/>
      <c r="AC463" s="282"/>
      <c r="AD463" s="282"/>
      <c r="AE463" s="282"/>
      <c r="AF463" s="282"/>
      <c r="AG463" s="282"/>
      <c r="AH463" s="282"/>
      <c r="AI463" s="282"/>
      <c r="AJ463" s="282"/>
      <c r="AK463" s="285"/>
      <c r="AL463" s="286"/>
      <c r="AM463" s="282"/>
      <c r="AN463" s="286"/>
      <c r="AO463" s="282"/>
      <c r="AP463" s="287"/>
      <c r="AQ463" s="282"/>
      <c r="AR463" s="287"/>
      <c r="AS463" s="282"/>
      <c r="AT463" s="287"/>
      <c r="AU463" s="282"/>
      <c r="AV463" s="288"/>
      <c r="AW463" s="289"/>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92"/>
      <c r="CD463" s="282"/>
      <c r="CE463" s="282"/>
      <c r="CF463" s="282"/>
      <c r="CG463" s="285"/>
      <c r="CH463" s="282"/>
      <c r="CI463" s="282"/>
      <c r="CJ463" s="282"/>
      <c r="CK463" s="282"/>
    </row>
    <row r="464" ht="27.0" customHeight="1">
      <c r="A464" s="240" t="s">
        <v>5062</v>
      </c>
      <c r="B464" s="163" t="s">
        <v>21300</v>
      </c>
      <c r="C464" s="20" t="s">
        <v>21301</v>
      </c>
      <c r="D464" s="20" t="s">
        <v>21302</v>
      </c>
      <c r="E464" s="163" t="s">
        <v>21303</v>
      </c>
      <c r="F464" s="127" t="s">
        <v>19046</v>
      </c>
      <c r="G464" s="128"/>
      <c r="H464" s="128"/>
      <c r="I464" s="128"/>
      <c r="J464" s="129"/>
      <c r="K464" s="164" t="s">
        <v>21304</v>
      </c>
      <c r="L464" s="128"/>
      <c r="M464" s="165" t="s">
        <v>21305</v>
      </c>
      <c r="N464" s="165" t="s">
        <v>21306</v>
      </c>
      <c r="O464" s="110"/>
      <c r="P464" s="165" t="s">
        <v>21307</v>
      </c>
      <c r="Q464" s="165" t="s">
        <v>21308</v>
      </c>
      <c r="R464" s="165" t="s">
        <v>21309</v>
      </c>
      <c r="S464" s="140" t="s">
        <v>21310</v>
      </c>
      <c r="T464" s="167">
        <v>119.95</v>
      </c>
      <c r="U464" s="258">
        <v>149.99</v>
      </c>
      <c r="V464" s="140">
        <v>4.6</v>
      </c>
      <c r="W464" s="132">
        <v>8260.0</v>
      </c>
      <c r="X464" s="140" t="s">
        <v>21311</v>
      </c>
      <c r="Y464" s="140" t="s">
        <v>165</v>
      </c>
      <c r="Z464" s="132" t="b">
        <v>0</v>
      </c>
      <c r="AA464" s="140" t="s">
        <v>4303</v>
      </c>
      <c r="AB464" s="140" t="s">
        <v>21312</v>
      </c>
      <c r="AC464" s="140" t="s">
        <v>21313</v>
      </c>
      <c r="AD464" s="140" t="s">
        <v>292</v>
      </c>
      <c r="AE464" s="140" t="s">
        <v>21314</v>
      </c>
      <c r="AF464" s="128"/>
      <c r="AG464" s="140" t="s">
        <v>21315</v>
      </c>
      <c r="AH464" s="140" t="s">
        <v>21316</v>
      </c>
      <c r="AI464" s="140" t="s">
        <v>5082</v>
      </c>
      <c r="AJ464" s="140" t="s">
        <v>5083</v>
      </c>
      <c r="AK464" s="168" t="s">
        <v>5084</v>
      </c>
      <c r="AL464" s="134"/>
      <c r="AM464" s="128"/>
      <c r="AN464" s="134"/>
      <c r="AO464" s="128"/>
      <c r="AP464" s="135"/>
      <c r="AQ464" s="128"/>
      <c r="AR464" s="135"/>
      <c r="AS464" s="128"/>
      <c r="AT464" s="135"/>
      <c r="AU464" s="128"/>
      <c r="AV464" s="136">
        <f t="shared" ref="AV464:AV471" si="22">ROUND(((AL464*0.3) + (AN464*0.15) + (AT464*0.35) + (AP464*0.2)) * 2, 0) / 2</f>
        <v>0</v>
      </c>
      <c r="AW464" s="137"/>
      <c r="AX464" s="128"/>
      <c r="AY464" s="128"/>
      <c r="AZ464" s="128"/>
      <c r="BA464" s="128"/>
      <c r="BB464" s="128"/>
      <c r="BC464" s="128"/>
      <c r="BD464" s="128"/>
      <c r="BE464" s="128"/>
      <c r="BF464" s="128"/>
      <c r="BG464" s="128"/>
      <c r="BH464" s="128"/>
      <c r="BI464" s="128"/>
      <c r="BJ464" s="128"/>
      <c r="BK464" s="128"/>
      <c r="BL464" s="128"/>
      <c r="BM464" s="128"/>
      <c r="BN464" s="128"/>
      <c r="BO464" s="128"/>
      <c r="BP464" s="128"/>
      <c r="BQ464" s="128"/>
      <c r="BR464" s="128"/>
      <c r="BS464" s="128"/>
      <c r="BT464" s="128"/>
      <c r="BU464" s="128"/>
      <c r="BV464" s="128"/>
      <c r="BW464" s="128"/>
      <c r="BX464" s="128"/>
      <c r="BY464" s="128"/>
      <c r="BZ464" s="140" t="str">
        <f>IFERROR(__xludf.DUMMYFUNCTION("TEXTJOIN("", "", TRUE,
  IF(AND(AL464&gt;=9, AN464&gt;=8, AP464&gt;=7, AT464&gt;=8), ""Gold Standard"", """"),
  IF(OR(
      AV464&gt;=7.5,
      AND(AL464&gt;=7, AN464&gt;=7, AP464&gt;=6, AT464&gt;=8)
    ), ""BIFL Approved"", """"),
  IF(AN464&gt;=8.5, ""Repair Friendly"", """"),
 "&amp;" IF(OR(AP464=10, REGEXMATCH(AU464, ""Lifetime Guarantee"")), ""Lifetime Warranty"", """"),
  IF(AT464&gt;=8.5, ""Crowd Favorite"", """"),
  IF(AR464&gt;=8, ""Eco Hero"", """"),
  IF(AND(AV464&gt;=10, AL464&gt;=8, AT464&gt;=8), ""Legacy Product"", """")
)"),"")</f>
        <v/>
      </c>
      <c r="CA464" s="128"/>
      <c r="CB464" s="128"/>
      <c r="CC464" s="141"/>
      <c r="CD464" s="128"/>
      <c r="CE464" s="132">
        <v>8260.0</v>
      </c>
      <c r="CF464" s="128"/>
      <c r="CG464" s="133"/>
      <c r="CH464" s="128"/>
      <c r="CI464" s="128"/>
      <c r="CJ464" s="128"/>
      <c r="CK464" s="128"/>
    </row>
    <row r="465" ht="27.0" customHeight="1">
      <c r="A465" s="239" t="s">
        <v>5666</v>
      </c>
      <c r="B465" s="170" t="s">
        <v>21317</v>
      </c>
      <c r="C465" s="20" t="s">
        <v>21318</v>
      </c>
      <c r="D465" s="20" t="s">
        <v>21319</v>
      </c>
      <c r="E465" s="170" t="s">
        <v>21320</v>
      </c>
      <c r="F465" s="147" t="s">
        <v>21321</v>
      </c>
      <c r="G465" s="148"/>
      <c r="H465" s="148"/>
      <c r="I465" s="148"/>
      <c r="J465" s="149"/>
      <c r="K465" s="171" t="s">
        <v>21322</v>
      </c>
      <c r="L465" s="172" t="s">
        <v>21323</v>
      </c>
      <c r="M465" s="172" t="s">
        <v>21324</v>
      </c>
      <c r="N465" s="172" t="s">
        <v>21325</v>
      </c>
      <c r="O465" s="110"/>
      <c r="P465" s="172" t="s">
        <v>21326</v>
      </c>
      <c r="Q465" s="172" t="s">
        <v>5677</v>
      </c>
      <c r="R465" s="172" t="s">
        <v>21327</v>
      </c>
      <c r="S465" s="160" t="s">
        <v>21328</v>
      </c>
      <c r="T465" s="173">
        <v>149.0</v>
      </c>
      <c r="U465" s="251">
        <v>369.99</v>
      </c>
      <c r="V465" s="160">
        <v>4.6</v>
      </c>
      <c r="W465" s="152">
        <v>4201.0</v>
      </c>
      <c r="X465" s="160" t="s">
        <v>1406</v>
      </c>
      <c r="Y465" s="160" t="s">
        <v>165</v>
      </c>
      <c r="Z465" s="152" t="b">
        <v>0</v>
      </c>
      <c r="AA465" s="160" t="s">
        <v>750</v>
      </c>
      <c r="AB465" s="160" t="s">
        <v>21329</v>
      </c>
      <c r="AC465" s="160" t="s">
        <v>21330</v>
      </c>
      <c r="AD465" s="160" t="s">
        <v>694</v>
      </c>
      <c r="AE465" s="160" t="s">
        <v>21331</v>
      </c>
      <c r="AF465" s="148"/>
      <c r="AG465" s="160" t="s">
        <v>21332</v>
      </c>
      <c r="AH465" s="160" t="s">
        <v>21333</v>
      </c>
      <c r="AI465" s="160" t="s">
        <v>21334</v>
      </c>
      <c r="AJ465" s="160" t="s">
        <v>21335</v>
      </c>
      <c r="AK465" s="226" t="s">
        <v>21336</v>
      </c>
      <c r="AL465" s="154"/>
      <c r="AM465" s="148"/>
      <c r="AN465" s="154"/>
      <c r="AO465" s="148"/>
      <c r="AP465" s="155"/>
      <c r="AQ465" s="148"/>
      <c r="AR465" s="155"/>
      <c r="AS465" s="148"/>
      <c r="AT465" s="155"/>
      <c r="AU465" s="148"/>
      <c r="AV465" s="156">
        <f t="shared" si="22"/>
        <v>0</v>
      </c>
      <c r="AW465" s="157"/>
      <c r="AX465" s="148"/>
      <c r="AY465" s="148"/>
      <c r="AZ465" s="148"/>
      <c r="BA465" s="148"/>
      <c r="BB465" s="148"/>
      <c r="BC465" s="148"/>
      <c r="BD465" s="148"/>
      <c r="BE465" s="148"/>
      <c r="BF465" s="148"/>
      <c r="BG465" s="148"/>
      <c r="BH465" s="148"/>
      <c r="BI465" s="148"/>
      <c r="BJ465" s="148"/>
      <c r="BK465" s="148"/>
      <c r="BL465" s="148"/>
      <c r="BM465" s="148"/>
      <c r="BN465" s="148"/>
      <c r="BO465" s="148"/>
      <c r="BP465" s="148"/>
      <c r="BQ465" s="148"/>
      <c r="BR465" s="148"/>
      <c r="BS465" s="148"/>
      <c r="BT465" s="148"/>
      <c r="BU465" s="148"/>
      <c r="BV465" s="148"/>
      <c r="BW465" s="148"/>
      <c r="BX465" s="148"/>
      <c r="BY465" s="148"/>
      <c r="BZ465" s="160" t="str">
        <f>IFERROR(__xludf.DUMMYFUNCTION("TEXTJOIN("", "", TRUE,
  IF(AND(AL465&gt;=9, AN465&gt;=8, AP465&gt;=7, AT465&gt;=8), ""Gold Standard"", """"),
  IF(OR(
      AV465&gt;=7.5,
      AND(AL465&gt;=7, AN465&gt;=7, AP465&gt;=6, AT465&gt;=8)
    ), ""BIFL Approved"", """"),
  IF(AN465&gt;=8.5, ""Repair Friendly"", """"),
 "&amp;" IF(OR(AP465=10, REGEXMATCH(AU465, ""Lifetime Guarantee"")), ""Lifetime Warranty"", """"),
  IF(AT465&gt;=8.5, ""Crowd Favorite"", """"),
  IF(AR465&gt;=8, ""Eco Hero"", """"),
  IF(AND(AV465&gt;=10, AL465&gt;=8, AT465&gt;=8), ""Legacy Product"", """")
)"),"")</f>
        <v/>
      </c>
      <c r="CA465" s="148"/>
      <c r="CB465" s="148"/>
      <c r="CC465" s="161"/>
      <c r="CD465" s="148"/>
      <c r="CE465" s="152">
        <v>4201.0</v>
      </c>
      <c r="CF465" s="148"/>
      <c r="CG465" s="153"/>
      <c r="CH465" s="148"/>
      <c r="CI465" s="148"/>
      <c r="CJ465" s="148"/>
      <c r="CK465" s="148"/>
    </row>
    <row r="466" ht="27.0" customHeight="1">
      <c r="A466" s="240" t="s">
        <v>21337</v>
      </c>
      <c r="B466" s="163" t="s">
        <v>21338</v>
      </c>
      <c r="C466" s="20" t="s">
        <v>21339</v>
      </c>
      <c r="D466" s="20" t="s">
        <v>21340</v>
      </c>
      <c r="E466" s="163" t="s">
        <v>21341</v>
      </c>
      <c r="F466" s="127" t="s">
        <v>21321</v>
      </c>
      <c r="G466" s="128"/>
      <c r="H466" s="128"/>
      <c r="I466" s="128"/>
      <c r="J466" s="129"/>
      <c r="K466" s="164" t="s">
        <v>21342</v>
      </c>
      <c r="L466" s="165" t="s">
        <v>21343</v>
      </c>
      <c r="M466" s="165" t="s">
        <v>21344</v>
      </c>
      <c r="N466" s="165" t="s">
        <v>21345</v>
      </c>
      <c r="O466" s="110"/>
      <c r="P466" s="165" t="s">
        <v>21346</v>
      </c>
      <c r="Q466" s="165" t="s">
        <v>21347</v>
      </c>
      <c r="R466" s="165" t="s">
        <v>21348</v>
      </c>
      <c r="S466" s="140" t="s">
        <v>21349</v>
      </c>
      <c r="T466" s="301">
        <v>1799.95</v>
      </c>
      <c r="U466" s="258">
        <v>1999.99</v>
      </c>
      <c r="V466" s="140">
        <v>4.4</v>
      </c>
      <c r="W466" s="132">
        <v>41.0</v>
      </c>
      <c r="X466" s="128"/>
      <c r="Y466" s="140" t="s">
        <v>7988</v>
      </c>
      <c r="Z466" s="132" t="b">
        <v>0</v>
      </c>
      <c r="AA466" s="140" t="s">
        <v>5076</v>
      </c>
      <c r="AB466" s="140" t="s">
        <v>21350</v>
      </c>
      <c r="AC466" s="140" t="s">
        <v>21351</v>
      </c>
      <c r="AD466" s="140" t="s">
        <v>21352</v>
      </c>
      <c r="AE466" s="140" t="s">
        <v>21353</v>
      </c>
      <c r="AF466" s="128"/>
      <c r="AG466" s="140" t="s">
        <v>21354</v>
      </c>
      <c r="AH466" s="140" t="s">
        <v>21355</v>
      </c>
      <c r="AI466" s="140" t="s">
        <v>21356</v>
      </c>
      <c r="AJ466" s="140" t="s">
        <v>21357</v>
      </c>
      <c r="AK466" s="168" t="s">
        <v>21358</v>
      </c>
      <c r="AL466" s="134"/>
      <c r="AM466" s="128"/>
      <c r="AN466" s="134"/>
      <c r="AO466" s="128"/>
      <c r="AP466" s="135"/>
      <c r="AQ466" s="128"/>
      <c r="AR466" s="135"/>
      <c r="AS466" s="128"/>
      <c r="AT466" s="135"/>
      <c r="AU466" s="128"/>
      <c r="AV466" s="136">
        <f t="shared" si="22"/>
        <v>0</v>
      </c>
      <c r="AW466" s="137"/>
      <c r="AX466" s="128"/>
      <c r="AY466" s="128"/>
      <c r="AZ466" s="128"/>
      <c r="BA466" s="128"/>
      <c r="BB466" s="128"/>
      <c r="BC466" s="128"/>
      <c r="BD466" s="128"/>
      <c r="BE466" s="128"/>
      <c r="BF466" s="128"/>
      <c r="BG466" s="128"/>
      <c r="BH466" s="128"/>
      <c r="BI466" s="128"/>
      <c r="BJ466" s="128"/>
      <c r="BK466" s="128"/>
      <c r="BL466" s="128"/>
      <c r="BM466" s="128"/>
      <c r="BN466" s="128"/>
      <c r="BO466" s="128"/>
      <c r="BP466" s="128"/>
      <c r="BQ466" s="128"/>
      <c r="BR466" s="128"/>
      <c r="BS466" s="128"/>
      <c r="BT466" s="128"/>
      <c r="BU466" s="128"/>
      <c r="BV466" s="128"/>
      <c r="BW466" s="128"/>
      <c r="BX466" s="128"/>
      <c r="BY466" s="128"/>
      <c r="BZ466" s="140" t="str">
        <f>IFERROR(__xludf.DUMMYFUNCTION("TEXTJOIN("", "", TRUE,
  IF(AND(AL466&gt;=9, AN466&gt;=8, AP466&gt;=7, AT466&gt;=8), ""Gold Standard"", """"),
  IF(OR(
      AV466&gt;=7.5,
      AND(AL466&gt;=7, AN466&gt;=7, AP466&gt;=6, AT466&gt;=8)
    ), ""BIFL Approved"", """"),
  IF(AN466&gt;=8.5, ""Repair Friendly"", """"),
 "&amp;" IF(OR(AP466=10, REGEXMATCH(AU466, ""Lifetime Guarantee"")), ""Lifetime Warranty"", """"),
  IF(AT466&gt;=8.5, ""Crowd Favorite"", """"),
  IF(AR466&gt;=8, ""Eco Hero"", """"),
  IF(AND(AV466&gt;=10, AL466&gt;=8, AT466&gt;=8), ""Legacy Product"", """")
)"),"")</f>
        <v/>
      </c>
      <c r="CA466" s="128"/>
      <c r="CB466" s="128"/>
      <c r="CC466" s="141"/>
      <c r="CD466" s="128"/>
      <c r="CE466" s="132">
        <v>41.0</v>
      </c>
      <c r="CF466" s="128"/>
      <c r="CG466" s="133"/>
      <c r="CH466" s="128"/>
      <c r="CI466" s="128"/>
      <c r="CJ466" s="128"/>
      <c r="CK466" s="128"/>
    </row>
    <row r="467" ht="27.0" customHeight="1">
      <c r="A467" s="239" t="s">
        <v>21359</v>
      </c>
      <c r="B467" s="170" t="s">
        <v>21360</v>
      </c>
      <c r="C467" s="20" t="s">
        <v>21361</v>
      </c>
      <c r="D467" s="20" t="s">
        <v>21362</v>
      </c>
      <c r="E467" s="170" t="s">
        <v>21363</v>
      </c>
      <c r="F467" s="147" t="s">
        <v>21321</v>
      </c>
      <c r="G467" s="148"/>
      <c r="H467" s="148"/>
      <c r="I467" s="148"/>
      <c r="J467" s="149"/>
      <c r="K467" s="171" t="s">
        <v>21364</v>
      </c>
      <c r="L467" s="172" t="s">
        <v>21365</v>
      </c>
      <c r="M467" s="172" t="s">
        <v>21366</v>
      </c>
      <c r="N467" s="172" t="s">
        <v>21367</v>
      </c>
      <c r="O467" s="110"/>
      <c r="P467" s="271" t="s">
        <v>21368</v>
      </c>
      <c r="Q467" s="172" t="s">
        <v>21369</v>
      </c>
      <c r="R467" s="172" t="s">
        <v>21370</v>
      </c>
      <c r="S467" s="160" t="s">
        <v>21371</v>
      </c>
      <c r="T467" s="173">
        <v>39.95</v>
      </c>
      <c r="U467" s="251">
        <v>60.0</v>
      </c>
      <c r="V467" s="160">
        <v>4.5</v>
      </c>
      <c r="W467" s="152">
        <v>6100.0</v>
      </c>
      <c r="X467" s="160" t="s">
        <v>1945</v>
      </c>
      <c r="Y467" s="160" t="s">
        <v>165</v>
      </c>
      <c r="Z467" s="152" t="b">
        <v>0</v>
      </c>
      <c r="AA467" s="160" t="s">
        <v>692</v>
      </c>
      <c r="AB467" s="160" t="s">
        <v>21372</v>
      </c>
      <c r="AC467" s="160" t="s">
        <v>21373</v>
      </c>
      <c r="AD467" s="160" t="s">
        <v>292</v>
      </c>
      <c r="AE467" s="160" t="s">
        <v>21374</v>
      </c>
      <c r="AF467" s="148"/>
      <c r="AG467" s="160" t="s">
        <v>21375</v>
      </c>
      <c r="AH467" s="160" t="s">
        <v>21376</v>
      </c>
      <c r="AI467" s="160" t="s">
        <v>21377</v>
      </c>
      <c r="AJ467" s="160" t="s">
        <v>21378</v>
      </c>
      <c r="AK467" s="226" t="s">
        <v>21379</v>
      </c>
      <c r="AL467" s="154"/>
      <c r="AM467" s="148"/>
      <c r="AN467" s="154"/>
      <c r="AO467" s="148"/>
      <c r="AP467" s="155"/>
      <c r="AQ467" s="148"/>
      <c r="AR467" s="155"/>
      <c r="AS467" s="148"/>
      <c r="AT467" s="155"/>
      <c r="AU467" s="148"/>
      <c r="AV467" s="156">
        <f t="shared" si="22"/>
        <v>0</v>
      </c>
      <c r="AW467" s="157"/>
      <c r="AX467" s="148"/>
      <c r="AY467" s="148"/>
      <c r="AZ467" s="148"/>
      <c r="BA467" s="148"/>
      <c r="BB467" s="148"/>
      <c r="BC467" s="148"/>
      <c r="BD467" s="148"/>
      <c r="BE467" s="148"/>
      <c r="BF467" s="148"/>
      <c r="BG467" s="148"/>
      <c r="BH467" s="148"/>
      <c r="BI467" s="148"/>
      <c r="BJ467" s="148"/>
      <c r="BK467" s="148"/>
      <c r="BL467" s="148"/>
      <c r="BM467" s="148"/>
      <c r="BN467" s="148"/>
      <c r="BO467" s="148"/>
      <c r="BP467" s="148"/>
      <c r="BQ467" s="148"/>
      <c r="BR467" s="148"/>
      <c r="BS467" s="148"/>
      <c r="BT467" s="148"/>
      <c r="BU467" s="148"/>
      <c r="BV467" s="148"/>
      <c r="BW467" s="148"/>
      <c r="BX467" s="148"/>
      <c r="BY467" s="148"/>
      <c r="BZ467" s="160" t="str">
        <f>IFERROR(__xludf.DUMMYFUNCTION("TEXTJOIN("", "", TRUE,
  IF(AND(AL467&gt;=9, AN467&gt;=8, AP467&gt;=7, AT467&gt;=8), ""Gold Standard"", """"),
  IF(OR(
      AV467&gt;=7.5,
      AND(AL467&gt;=7, AN467&gt;=7, AP467&gt;=6, AT467&gt;=8)
    ), ""BIFL Approved"", """"),
  IF(AN467&gt;=8.5, ""Repair Friendly"", """"),
 "&amp;" IF(OR(AP467=10, REGEXMATCH(AU467, ""Lifetime Guarantee"")), ""Lifetime Warranty"", """"),
  IF(AT467&gt;=8.5, ""Crowd Favorite"", """"),
  IF(AR467&gt;=8, ""Eco Hero"", """"),
  IF(AND(AV467&gt;=10, AL467&gt;=8, AT467&gt;=8), ""Legacy Product"", """")
)"),"")</f>
        <v/>
      </c>
      <c r="CA467" s="148"/>
      <c r="CB467" s="148"/>
      <c r="CC467" s="161"/>
      <c r="CD467" s="148"/>
      <c r="CE467" s="152">
        <v>6100.0</v>
      </c>
      <c r="CF467" s="148"/>
      <c r="CG467" s="153"/>
      <c r="CH467" s="148"/>
      <c r="CI467" s="148"/>
      <c r="CJ467" s="148"/>
      <c r="CK467" s="148"/>
    </row>
    <row r="468" ht="27.0" customHeight="1">
      <c r="A468" s="240" t="s">
        <v>21380</v>
      </c>
      <c r="B468" s="163" t="s">
        <v>21381</v>
      </c>
      <c r="C468" s="20" t="s">
        <v>21382</v>
      </c>
      <c r="D468" s="20" t="s">
        <v>21383</v>
      </c>
      <c r="E468" s="163" t="s">
        <v>8098</v>
      </c>
      <c r="F468" s="127" t="s">
        <v>21321</v>
      </c>
      <c r="G468" s="128"/>
      <c r="H468" s="128"/>
      <c r="I468" s="128"/>
      <c r="J468" s="129"/>
      <c r="K468" s="164" t="s">
        <v>21384</v>
      </c>
      <c r="L468" s="165" t="s">
        <v>21385</v>
      </c>
      <c r="M468" s="165" t="s">
        <v>21386</v>
      </c>
      <c r="N468" s="165" t="s">
        <v>21387</v>
      </c>
      <c r="O468" s="110"/>
      <c r="P468" s="165" t="s">
        <v>21388</v>
      </c>
      <c r="Q468" s="165" t="s">
        <v>21389</v>
      </c>
      <c r="R468" s="165" t="s">
        <v>8106</v>
      </c>
      <c r="S468" s="140" t="s">
        <v>8107</v>
      </c>
      <c r="T468" s="167">
        <v>110.0</v>
      </c>
      <c r="U468" s="258">
        <v>110.0</v>
      </c>
      <c r="V468" s="140">
        <v>4.4</v>
      </c>
      <c r="W468" s="132">
        <v>8178.0</v>
      </c>
      <c r="X468" s="140" t="s">
        <v>869</v>
      </c>
      <c r="Y468" s="140" t="s">
        <v>165</v>
      </c>
      <c r="Z468" s="132" t="b">
        <v>0</v>
      </c>
      <c r="AA468" s="140" t="s">
        <v>4303</v>
      </c>
      <c r="AB468" s="140" t="s">
        <v>8108</v>
      </c>
      <c r="AC468" s="128"/>
      <c r="AD468" s="140" t="s">
        <v>4305</v>
      </c>
      <c r="AE468" s="140" t="s">
        <v>8109</v>
      </c>
      <c r="AF468" s="128"/>
      <c r="AG468" s="140" t="s">
        <v>8110</v>
      </c>
      <c r="AH468" s="140" t="s">
        <v>8111</v>
      </c>
      <c r="AI468" s="140" t="s">
        <v>8112</v>
      </c>
      <c r="AJ468" s="140" t="s">
        <v>8113</v>
      </c>
      <c r="AK468" s="168" t="s">
        <v>8114</v>
      </c>
      <c r="AL468" s="134"/>
      <c r="AM468" s="128"/>
      <c r="AN468" s="134"/>
      <c r="AO468" s="128"/>
      <c r="AP468" s="135"/>
      <c r="AQ468" s="128"/>
      <c r="AR468" s="135"/>
      <c r="AS468" s="128"/>
      <c r="AT468" s="135"/>
      <c r="AU468" s="128"/>
      <c r="AV468" s="136">
        <f t="shared" si="22"/>
        <v>0</v>
      </c>
      <c r="AW468" s="137"/>
      <c r="AX468" s="128"/>
      <c r="AY468" s="128"/>
      <c r="AZ468" s="128"/>
      <c r="BA468" s="128"/>
      <c r="BB468" s="128"/>
      <c r="BC468" s="128"/>
      <c r="BD468" s="128"/>
      <c r="BE468" s="128"/>
      <c r="BF468" s="128"/>
      <c r="BG468" s="128"/>
      <c r="BH468" s="128"/>
      <c r="BI468" s="128"/>
      <c r="BJ468" s="128"/>
      <c r="BK468" s="128"/>
      <c r="BL468" s="128"/>
      <c r="BM468" s="128"/>
      <c r="BN468" s="128"/>
      <c r="BO468" s="128"/>
      <c r="BP468" s="128"/>
      <c r="BQ468" s="128"/>
      <c r="BR468" s="128"/>
      <c r="BS468" s="128"/>
      <c r="BT468" s="128"/>
      <c r="BU468" s="128"/>
      <c r="BV468" s="128"/>
      <c r="BW468" s="128"/>
      <c r="BX468" s="128"/>
      <c r="BY468" s="128"/>
      <c r="BZ468" s="140" t="str">
        <f>IFERROR(__xludf.DUMMYFUNCTION("TEXTJOIN("", "", TRUE,
  IF(AND(AL468&gt;=9, AN468&gt;=8, AP468&gt;=7, AT468&gt;=8), ""Gold Standard"", """"),
  IF(OR(
      AV468&gt;=7.5,
      AND(AL468&gt;=7, AN468&gt;=7, AP468&gt;=6, AT468&gt;=8)
    ), ""BIFL Approved"", """"),
  IF(AN468&gt;=8.5, ""Repair Friendly"", """"),
 "&amp;" IF(OR(AP468=10, REGEXMATCH(AU468, ""Lifetime Guarantee"")), ""Lifetime Warranty"", """"),
  IF(AT468&gt;=8.5, ""Crowd Favorite"", """"),
  IF(AR468&gt;=8, ""Eco Hero"", """"),
  IF(AND(AV468&gt;=10, AL468&gt;=8, AT468&gt;=8), ""Legacy Product"", """")
)"),"")</f>
        <v/>
      </c>
      <c r="CA468" s="128"/>
      <c r="CB468" s="128"/>
      <c r="CC468" s="141"/>
      <c r="CD468" s="128"/>
      <c r="CE468" s="132">
        <v>8178.0</v>
      </c>
      <c r="CF468" s="128"/>
      <c r="CG468" s="133"/>
      <c r="CH468" s="128"/>
      <c r="CI468" s="128"/>
      <c r="CJ468" s="128"/>
      <c r="CK468" s="128"/>
    </row>
    <row r="469" ht="27.0" customHeight="1">
      <c r="A469" s="239" t="s">
        <v>4289</v>
      </c>
      <c r="B469" s="170" t="s">
        <v>21390</v>
      </c>
      <c r="C469" s="40" t="s">
        <v>21391</v>
      </c>
      <c r="D469" s="20" t="s">
        <v>21392</v>
      </c>
      <c r="E469" s="170" t="s">
        <v>4293</v>
      </c>
      <c r="F469" s="147" t="s">
        <v>21321</v>
      </c>
      <c r="G469" s="148"/>
      <c r="H469" s="148"/>
      <c r="I469" s="148"/>
      <c r="J469" s="149"/>
      <c r="K469" s="171" t="s">
        <v>21393</v>
      </c>
      <c r="L469" s="172" t="s">
        <v>21394</v>
      </c>
      <c r="M469" s="172" t="s">
        <v>21395</v>
      </c>
      <c r="N469" s="172" t="s">
        <v>21396</v>
      </c>
      <c r="O469" s="110"/>
      <c r="P469" s="172" t="s">
        <v>21397</v>
      </c>
      <c r="Q469" s="172" t="s">
        <v>21398</v>
      </c>
      <c r="R469" s="172" t="s">
        <v>4301</v>
      </c>
      <c r="S469" s="160" t="s">
        <v>4302</v>
      </c>
      <c r="T469" s="173">
        <v>92.11</v>
      </c>
      <c r="U469" s="251">
        <v>125.0</v>
      </c>
      <c r="V469" s="160">
        <v>4.4</v>
      </c>
      <c r="W469" s="152">
        <v>16679.0</v>
      </c>
      <c r="X469" s="160" t="s">
        <v>1406</v>
      </c>
      <c r="Y469" s="160" t="s">
        <v>2007</v>
      </c>
      <c r="Z469" s="152" t="b">
        <v>0</v>
      </c>
      <c r="AA469" s="160" t="s">
        <v>4303</v>
      </c>
      <c r="AB469" s="160" t="s">
        <v>4304</v>
      </c>
      <c r="AC469" s="148"/>
      <c r="AD469" s="160" t="s">
        <v>4305</v>
      </c>
      <c r="AE469" s="160" t="s">
        <v>4306</v>
      </c>
      <c r="AF469" s="148"/>
      <c r="AG469" s="160" t="s">
        <v>4307</v>
      </c>
      <c r="AH469" s="160" t="s">
        <v>4308</v>
      </c>
      <c r="AI469" s="160" t="s">
        <v>4309</v>
      </c>
      <c r="AJ469" s="160" t="s">
        <v>4310</v>
      </c>
      <c r="AK469" s="226" t="s">
        <v>4311</v>
      </c>
      <c r="AL469" s="154"/>
      <c r="AM469" s="148"/>
      <c r="AN469" s="154"/>
      <c r="AO469" s="148"/>
      <c r="AP469" s="155"/>
      <c r="AQ469" s="148"/>
      <c r="AR469" s="155"/>
      <c r="AS469" s="148"/>
      <c r="AT469" s="155"/>
      <c r="AU469" s="148"/>
      <c r="AV469" s="156">
        <f t="shared" si="22"/>
        <v>0</v>
      </c>
      <c r="AW469" s="157"/>
      <c r="AX469" s="148"/>
      <c r="AY469" s="148"/>
      <c r="AZ469" s="148"/>
      <c r="BA469" s="148"/>
      <c r="BB469" s="148"/>
      <c r="BC469" s="148"/>
      <c r="BD469" s="148"/>
      <c r="BE469" s="148"/>
      <c r="BF469" s="148"/>
      <c r="BG469" s="148"/>
      <c r="BH469" s="148"/>
      <c r="BI469" s="148"/>
      <c r="BJ469" s="148"/>
      <c r="BK469" s="148"/>
      <c r="BL469" s="148"/>
      <c r="BM469" s="148"/>
      <c r="BN469" s="148"/>
      <c r="BO469" s="148"/>
      <c r="BP469" s="148"/>
      <c r="BQ469" s="148"/>
      <c r="BR469" s="148"/>
      <c r="BS469" s="148"/>
      <c r="BT469" s="148"/>
      <c r="BU469" s="148"/>
      <c r="BV469" s="148"/>
      <c r="BW469" s="148"/>
      <c r="BX469" s="148"/>
      <c r="BY469" s="148"/>
      <c r="BZ469" s="160" t="str">
        <f>IFERROR(__xludf.DUMMYFUNCTION("TEXTJOIN("", "", TRUE,
  IF(AND(AL469&gt;=9, AN469&gt;=8, AP469&gt;=7, AT469&gt;=8), ""Gold Standard"", """"),
  IF(OR(
      AV469&gt;=7.5,
      AND(AL469&gt;=7, AN469&gt;=7, AP469&gt;=6, AT469&gt;=8)
    ), ""BIFL Approved"", """"),
  IF(AN469&gt;=8.5, ""Repair Friendly"", """"),
 "&amp;" IF(OR(AP469=10, REGEXMATCH(AU469, ""Lifetime Guarantee"")), ""Lifetime Warranty"", """"),
  IF(AT469&gt;=8.5, ""Crowd Favorite"", """"),
  IF(AR469&gt;=8, ""Eco Hero"", """"),
  IF(AND(AV469&gt;=10, AL469&gt;=8, AT469&gt;=8), ""Legacy Product"", """")
)"),"")</f>
        <v/>
      </c>
      <c r="CA469" s="148"/>
      <c r="CB469" s="148"/>
      <c r="CC469" s="161"/>
      <c r="CD469" s="148"/>
      <c r="CE469" s="152">
        <v>16679.0</v>
      </c>
      <c r="CF469" s="148"/>
      <c r="CG469" s="153"/>
      <c r="CH469" s="148"/>
      <c r="CI469" s="148"/>
      <c r="CJ469" s="148"/>
      <c r="CK469" s="148"/>
    </row>
    <row r="470" ht="27.0" customHeight="1">
      <c r="A470" s="240" t="s">
        <v>21399</v>
      </c>
      <c r="B470" s="163" t="s">
        <v>21400</v>
      </c>
      <c r="C470" s="20" t="s">
        <v>21401</v>
      </c>
      <c r="D470" s="20" t="s">
        <v>21402</v>
      </c>
      <c r="E470" s="163" t="s">
        <v>21403</v>
      </c>
      <c r="F470" s="127" t="s">
        <v>21321</v>
      </c>
      <c r="G470" s="128"/>
      <c r="H470" s="128"/>
      <c r="I470" s="128"/>
      <c r="J470" s="129"/>
      <c r="K470" s="164" t="s">
        <v>21404</v>
      </c>
      <c r="L470" s="165" t="s">
        <v>21405</v>
      </c>
      <c r="M470" s="165" t="s">
        <v>21406</v>
      </c>
      <c r="N470" s="165" t="s">
        <v>21407</v>
      </c>
      <c r="O470" s="110"/>
      <c r="P470" s="165" t="s">
        <v>21408</v>
      </c>
      <c r="Q470" s="165" t="s">
        <v>21409</v>
      </c>
      <c r="R470" s="165" t="s">
        <v>21410</v>
      </c>
      <c r="S470" s="140" t="s">
        <v>21411</v>
      </c>
      <c r="T470" s="167">
        <v>159.95</v>
      </c>
      <c r="U470" s="258">
        <v>159.95</v>
      </c>
      <c r="V470" s="140">
        <v>4.7</v>
      </c>
      <c r="W470" s="132">
        <v>1491.0</v>
      </c>
      <c r="X470" s="128"/>
      <c r="Y470" s="140" t="s">
        <v>165</v>
      </c>
      <c r="Z470" s="132" t="b">
        <v>0</v>
      </c>
      <c r="AA470" s="140" t="s">
        <v>21412</v>
      </c>
      <c r="AB470" s="140" t="s">
        <v>21413</v>
      </c>
      <c r="AC470" s="140" t="s">
        <v>21414</v>
      </c>
      <c r="AD470" s="140" t="s">
        <v>21415</v>
      </c>
      <c r="AE470" s="128"/>
      <c r="AF470" s="128"/>
      <c r="AG470" s="140" t="s">
        <v>21416</v>
      </c>
      <c r="AH470" s="140" t="s">
        <v>21417</v>
      </c>
      <c r="AI470" s="140" t="s">
        <v>21418</v>
      </c>
      <c r="AJ470" s="140" t="s">
        <v>21419</v>
      </c>
      <c r="AK470" s="168" t="s">
        <v>21420</v>
      </c>
      <c r="AL470" s="134"/>
      <c r="AM470" s="128"/>
      <c r="AN470" s="134"/>
      <c r="AO470" s="128"/>
      <c r="AP470" s="135"/>
      <c r="AQ470" s="128"/>
      <c r="AR470" s="135"/>
      <c r="AS470" s="128"/>
      <c r="AT470" s="135"/>
      <c r="AU470" s="128"/>
      <c r="AV470" s="136">
        <f t="shared" si="22"/>
        <v>0</v>
      </c>
      <c r="AW470" s="137"/>
      <c r="AX470" s="128"/>
      <c r="AY470" s="128"/>
      <c r="AZ470" s="128"/>
      <c r="BA470" s="128"/>
      <c r="BB470" s="128"/>
      <c r="BC470" s="128"/>
      <c r="BD470" s="128"/>
      <c r="BE470" s="128"/>
      <c r="BF470" s="128"/>
      <c r="BG470" s="128"/>
      <c r="BH470" s="128"/>
      <c r="BI470" s="128"/>
      <c r="BJ470" s="128"/>
      <c r="BK470" s="128"/>
      <c r="BL470" s="128"/>
      <c r="BM470" s="128"/>
      <c r="BN470" s="128"/>
      <c r="BO470" s="128"/>
      <c r="BP470" s="128"/>
      <c r="BQ470" s="128"/>
      <c r="BR470" s="128"/>
      <c r="BS470" s="128"/>
      <c r="BT470" s="128"/>
      <c r="BU470" s="128"/>
      <c r="BV470" s="128"/>
      <c r="BW470" s="128"/>
      <c r="BX470" s="128"/>
      <c r="BY470" s="128"/>
      <c r="BZ470" s="140" t="str">
        <f>IFERROR(__xludf.DUMMYFUNCTION("TEXTJOIN("", "", TRUE,
  IF(AND(AL470&gt;=9, AN470&gt;=8, AP470&gt;=7, AT470&gt;=8), ""Gold Standard"", """"),
  IF(OR(
      AV470&gt;=7.5,
      AND(AL470&gt;=7, AN470&gt;=7, AP470&gt;=6, AT470&gt;=8)
    ), ""BIFL Approved"", """"),
  IF(AN470&gt;=8.5, ""Repair Friendly"", """"),
 "&amp;" IF(OR(AP470=10, REGEXMATCH(AU470, ""Lifetime Guarantee"")), ""Lifetime Warranty"", """"),
  IF(AT470&gt;=8.5, ""Crowd Favorite"", """"),
  IF(AR470&gt;=8, ""Eco Hero"", """"),
  IF(AND(AV470&gt;=10, AL470&gt;=8, AT470&gt;=8), ""Legacy Product"", """")
)"),"")</f>
        <v/>
      </c>
      <c r="CA470" s="128"/>
      <c r="CB470" s="128"/>
      <c r="CC470" s="141"/>
      <c r="CD470" s="128"/>
      <c r="CE470" s="132">
        <v>1491.0</v>
      </c>
      <c r="CF470" s="128"/>
      <c r="CG470" s="133"/>
      <c r="CH470" s="128"/>
      <c r="CI470" s="128"/>
      <c r="CJ470" s="128"/>
      <c r="CK470" s="128"/>
    </row>
    <row r="471" ht="27.0" customHeight="1">
      <c r="A471" s="239" t="s">
        <v>152</v>
      </c>
      <c r="B471" s="170" t="s">
        <v>21421</v>
      </c>
      <c r="C471" s="20" t="s">
        <v>21422</v>
      </c>
      <c r="D471" s="20" t="s">
        <v>21423</v>
      </c>
      <c r="E471" s="170" t="s">
        <v>21424</v>
      </c>
      <c r="F471" s="147" t="s">
        <v>21321</v>
      </c>
      <c r="G471" s="148"/>
      <c r="H471" s="148"/>
      <c r="I471" s="148"/>
      <c r="J471" s="149"/>
      <c r="K471" s="171" t="s">
        <v>21425</v>
      </c>
      <c r="L471" s="172" t="s">
        <v>21426</v>
      </c>
      <c r="M471" s="166"/>
      <c r="N471" s="172" t="s">
        <v>21427</v>
      </c>
      <c r="O471" s="110"/>
      <c r="P471" s="172" t="s">
        <v>21428</v>
      </c>
      <c r="Q471" s="172" t="s">
        <v>21429</v>
      </c>
      <c r="R471" s="172" t="s">
        <v>21430</v>
      </c>
      <c r="S471" s="160" t="s">
        <v>21431</v>
      </c>
      <c r="T471" s="173">
        <v>259.95</v>
      </c>
      <c r="U471" s="251">
        <v>379.95</v>
      </c>
      <c r="V471" s="160">
        <v>4.5</v>
      </c>
      <c r="W471" s="152">
        <v>11005.0</v>
      </c>
      <c r="X471" s="160" t="s">
        <v>2247</v>
      </c>
      <c r="Y471" s="160" t="s">
        <v>165</v>
      </c>
      <c r="Z471" s="152" t="b">
        <v>0</v>
      </c>
      <c r="AA471" s="160" t="s">
        <v>5076</v>
      </c>
      <c r="AB471" s="160" t="s">
        <v>21432</v>
      </c>
      <c r="AC471" s="160" t="s">
        <v>21433</v>
      </c>
      <c r="AD471" s="160" t="s">
        <v>292</v>
      </c>
      <c r="AE471" s="160" t="s">
        <v>21434</v>
      </c>
      <c r="AF471" s="148"/>
      <c r="AG471" s="160" t="s">
        <v>21435</v>
      </c>
      <c r="AH471" s="160" t="s">
        <v>21436</v>
      </c>
      <c r="AI471" s="160" t="s">
        <v>21437</v>
      </c>
      <c r="AJ471" s="160" t="s">
        <v>21438</v>
      </c>
      <c r="AK471" s="226" t="s">
        <v>21439</v>
      </c>
      <c r="AL471" s="154"/>
      <c r="AM471" s="148"/>
      <c r="AN471" s="154"/>
      <c r="AO471" s="148"/>
      <c r="AP471" s="155"/>
      <c r="AQ471" s="148"/>
      <c r="AR471" s="155"/>
      <c r="AS471" s="148"/>
      <c r="AT471" s="155"/>
      <c r="AU471" s="148"/>
      <c r="AV471" s="156">
        <f t="shared" si="22"/>
        <v>0</v>
      </c>
      <c r="AW471" s="157"/>
      <c r="AX471" s="148"/>
      <c r="AY471" s="148"/>
      <c r="AZ471" s="148"/>
      <c r="BA471" s="148"/>
      <c r="BB471" s="148"/>
      <c r="BC471" s="148"/>
      <c r="BD471" s="148"/>
      <c r="BE471" s="148"/>
      <c r="BF471" s="148"/>
      <c r="BG471" s="148"/>
      <c r="BH471" s="148"/>
      <c r="BI471" s="148"/>
      <c r="BJ471" s="148"/>
      <c r="BK471" s="148"/>
      <c r="BL471" s="148"/>
      <c r="BM471" s="148"/>
      <c r="BN471" s="148"/>
      <c r="BO471" s="148"/>
      <c r="BP471" s="148"/>
      <c r="BQ471" s="148"/>
      <c r="BR471" s="148"/>
      <c r="BS471" s="148"/>
      <c r="BT471" s="148"/>
      <c r="BU471" s="148"/>
      <c r="BV471" s="148"/>
      <c r="BW471" s="148"/>
      <c r="BX471" s="148"/>
      <c r="BY471" s="148"/>
      <c r="BZ471" s="160" t="str">
        <f>IFERROR(__xludf.DUMMYFUNCTION("TEXTJOIN("", "", TRUE,
  IF(AND(AL471&gt;=9, AN471&gt;=8, AP471&gt;=7, AT471&gt;=8), ""Gold Standard"", """"),
  IF(OR(
      AV471&gt;=7.5,
      AND(AL471&gt;=7, AN471&gt;=7, AP471&gt;=6, AT471&gt;=8)
    ), ""BIFL Approved"", """"),
  IF(AN471&gt;=8.5, ""Repair Friendly"", """"),
 "&amp;" IF(OR(AP471=10, REGEXMATCH(AU471, ""Lifetime Guarantee"")), ""Lifetime Warranty"", """"),
  IF(AT471&gt;=8.5, ""Crowd Favorite"", """"),
  IF(AR471&gt;=8, ""Eco Hero"", """"),
  IF(AND(AV471&gt;=10, AL471&gt;=8, AT471&gt;=8), ""Legacy Product"", """")
)"),"")</f>
        <v/>
      </c>
      <c r="CA471" s="148"/>
      <c r="CB471" s="148"/>
      <c r="CC471" s="161"/>
      <c r="CD471" s="148"/>
      <c r="CE471" s="152">
        <v>11005.0</v>
      </c>
      <c r="CF471" s="148"/>
      <c r="CG471" s="153"/>
      <c r="CH471" s="148"/>
      <c r="CI471" s="148"/>
      <c r="CJ471" s="148"/>
      <c r="CK471" s="148"/>
    </row>
    <row r="472" ht="27.0" customHeight="1">
      <c r="A472" s="240" t="s">
        <v>977</v>
      </c>
      <c r="B472" s="163" t="s">
        <v>21440</v>
      </c>
      <c r="C472" s="20" t="s">
        <v>21441</v>
      </c>
      <c r="D472" s="20" t="s">
        <v>21442</v>
      </c>
      <c r="E472" s="163" t="s">
        <v>21443</v>
      </c>
      <c r="F472" s="127" t="s">
        <v>21321</v>
      </c>
      <c r="G472" s="128"/>
      <c r="H472" s="128"/>
      <c r="I472" s="128"/>
      <c r="J472" s="129"/>
      <c r="K472" s="164" t="s">
        <v>21444</v>
      </c>
      <c r="L472" s="165" t="s">
        <v>21445</v>
      </c>
      <c r="M472" s="165" t="s">
        <v>21446</v>
      </c>
      <c r="N472" s="165" t="s">
        <v>21447</v>
      </c>
      <c r="O472" s="110"/>
      <c r="P472" s="165" t="s">
        <v>21448</v>
      </c>
      <c r="Q472" s="165" t="s">
        <v>21449</v>
      </c>
      <c r="R472" s="165" t="s">
        <v>21450</v>
      </c>
      <c r="S472" s="140" t="s">
        <v>21451</v>
      </c>
      <c r="T472" s="167">
        <v>74.99</v>
      </c>
      <c r="U472" s="258">
        <v>99.9</v>
      </c>
      <c r="V472" s="140">
        <v>4.6</v>
      </c>
      <c r="W472" s="132">
        <v>37914.0</v>
      </c>
      <c r="X472" s="140" t="s">
        <v>1588</v>
      </c>
      <c r="Y472" s="140" t="s">
        <v>165</v>
      </c>
      <c r="Z472" s="132" t="b">
        <v>0</v>
      </c>
      <c r="AA472" s="140" t="s">
        <v>750</v>
      </c>
      <c r="AB472" s="140" t="s">
        <v>21452</v>
      </c>
      <c r="AC472" s="140" t="s">
        <v>21453</v>
      </c>
      <c r="AD472" s="140" t="s">
        <v>694</v>
      </c>
      <c r="AE472" s="140" t="s">
        <v>21454</v>
      </c>
      <c r="AF472" s="128"/>
      <c r="AG472" s="140" t="s">
        <v>21455</v>
      </c>
      <c r="AH472" s="140" t="s">
        <v>21456</v>
      </c>
      <c r="AI472" s="140" t="s">
        <v>21457</v>
      </c>
      <c r="AJ472" s="140" t="s">
        <v>21458</v>
      </c>
      <c r="AK472" s="168" t="s">
        <v>21459</v>
      </c>
      <c r="AL472" s="134"/>
      <c r="AM472" s="128"/>
      <c r="AN472" s="134"/>
      <c r="AO472" s="128"/>
      <c r="AP472" s="135"/>
      <c r="AQ472" s="128"/>
      <c r="AR472" s="135"/>
      <c r="AS472" s="128"/>
      <c r="AT472" s="135"/>
      <c r="AU472" s="128"/>
      <c r="AV472" s="136"/>
      <c r="AW472" s="137"/>
      <c r="AX472" s="128"/>
      <c r="AY472" s="128"/>
      <c r="AZ472" s="128"/>
      <c r="BA472" s="128"/>
      <c r="BB472" s="128"/>
      <c r="BC472" s="128"/>
      <c r="BD472" s="128"/>
      <c r="BE472" s="128"/>
      <c r="BF472" s="128"/>
      <c r="BG472" s="128"/>
      <c r="BH472" s="128"/>
      <c r="BI472" s="128"/>
      <c r="BJ472" s="128"/>
      <c r="BK472" s="128"/>
      <c r="BL472" s="128"/>
      <c r="BM472" s="128"/>
      <c r="BN472" s="128"/>
      <c r="BO472" s="128"/>
      <c r="BP472" s="128"/>
      <c r="BQ472" s="128"/>
      <c r="BR472" s="128"/>
      <c r="BS472" s="128"/>
      <c r="BT472" s="128"/>
      <c r="BU472" s="128"/>
      <c r="BV472" s="128"/>
      <c r="BW472" s="128"/>
      <c r="BX472" s="128"/>
      <c r="BY472" s="128"/>
      <c r="BZ472" s="140"/>
      <c r="CA472" s="128"/>
      <c r="CB472" s="128"/>
      <c r="CC472" s="141"/>
      <c r="CD472" s="128"/>
      <c r="CE472" s="132">
        <v>37914.0</v>
      </c>
      <c r="CF472" s="128"/>
      <c r="CG472" s="133"/>
      <c r="CH472" s="128"/>
      <c r="CI472" s="128"/>
      <c r="CJ472" s="128"/>
      <c r="CK472" s="128"/>
    </row>
    <row r="473" ht="27.0" customHeight="1">
      <c r="A473" s="279" t="s">
        <v>147</v>
      </c>
      <c r="C473" s="280"/>
      <c r="D473" s="280"/>
      <c r="E473" s="281"/>
      <c r="F473" s="297"/>
      <c r="G473" s="282"/>
      <c r="H473" s="282"/>
      <c r="I473" s="282"/>
      <c r="J473" s="283"/>
      <c r="K473" s="280"/>
      <c r="L473" s="282"/>
      <c r="M473" s="282"/>
      <c r="N473" s="282"/>
      <c r="O473" s="282"/>
      <c r="P473" s="282"/>
      <c r="Q473" s="282"/>
      <c r="R473" s="282"/>
      <c r="S473" s="282"/>
      <c r="T473" s="284"/>
      <c r="U473" s="282"/>
      <c r="V473" s="282"/>
      <c r="W473" s="282"/>
      <c r="X473" s="282"/>
      <c r="Y473" s="282"/>
      <c r="Z473" s="282"/>
      <c r="AA473" s="282"/>
      <c r="AB473" s="282"/>
      <c r="AC473" s="282"/>
      <c r="AD473" s="282"/>
      <c r="AE473" s="282"/>
      <c r="AF473" s="282"/>
      <c r="AG473" s="282"/>
      <c r="AH473" s="282"/>
      <c r="AI473" s="282"/>
      <c r="AJ473" s="282"/>
      <c r="AK473" s="285"/>
      <c r="AL473" s="286"/>
      <c r="AM473" s="282"/>
      <c r="AN473" s="286"/>
      <c r="AO473" s="282"/>
      <c r="AP473" s="287"/>
      <c r="AQ473" s="282"/>
      <c r="AR473" s="287"/>
      <c r="AS473" s="282"/>
      <c r="AT473" s="287"/>
      <c r="AU473" s="282"/>
      <c r="AV473" s="288"/>
      <c r="AW473" s="289"/>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92"/>
      <c r="CD473" s="282"/>
      <c r="CE473" s="282"/>
      <c r="CF473" s="282"/>
      <c r="CG473" s="285"/>
      <c r="CH473" s="282"/>
      <c r="CI473" s="282"/>
      <c r="CJ473" s="282"/>
      <c r="CK473" s="282"/>
    </row>
    <row r="474" ht="27.0" customHeight="1">
      <c r="A474" s="240" t="s">
        <v>19461</v>
      </c>
      <c r="B474" s="163" t="s">
        <v>21460</v>
      </c>
      <c r="C474" s="20" t="s">
        <v>21461</v>
      </c>
      <c r="D474" s="20" t="s">
        <v>21462</v>
      </c>
      <c r="E474" s="163" t="s">
        <v>21463</v>
      </c>
      <c r="F474" s="127" t="s">
        <v>21321</v>
      </c>
      <c r="G474" s="128"/>
      <c r="H474" s="128"/>
      <c r="I474" s="128"/>
      <c r="J474" s="129"/>
      <c r="K474" s="164" t="s">
        <v>21464</v>
      </c>
      <c r="L474" s="165" t="s">
        <v>21465</v>
      </c>
      <c r="M474" s="165" t="s">
        <v>21466</v>
      </c>
      <c r="N474" s="165" t="s">
        <v>21467</v>
      </c>
      <c r="O474" s="110"/>
      <c r="P474" s="165" t="s">
        <v>21468</v>
      </c>
      <c r="Q474" s="165" t="s">
        <v>21469</v>
      </c>
      <c r="R474" s="165" t="s">
        <v>21470</v>
      </c>
      <c r="S474" s="140" t="s">
        <v>21471</v>
      </c>
      <c r="T474" s="167">
        <v>203.95</v>
      </c>
      <c r="U474" s="258">
        <v>254.95</v>
      </c>
      <c r="V474" s="140">
        <v>4.3</v>
      </c>
      <c r="W474" s="132">
        <v>8284.0</v>
      </c>
      <c r="X474" s="128"/>
      <c r="Y474" s="140" t="s">
        <v>165</v>
      </c>
      <c r="Z474" s="132" t="b">
        <v>0</v>
      </c>
      <c r="AA474" s="140" t="s">
        <v>2428</v>
      </c>
      <c r="AB474" s="140" t="s">
        <v>21472</v>
      </c>
      <c r="AC474" s="128"/>
      <c r="AD474" s="128"/>
      <c r="AE474" s="128"/>
      <c r="AF474" s="128"/>
      <c r="AG474" s="140" t="s">
        <v>21473</v>
      </c>
      <c r="AH474" s="140" t="s">
        <v>21474</v>
      </c>
      <c r="AI474" s="140" t="s">
        <v>21475</v>
      </c>
      <c r="AJ474" s="140" t="s">
        <v>21476</v>
      </c>
      <c r="AK474" s="168" t="s">
        <v>21477</v>
      </c>
      <c r="AL474" s="134"/>
      <c r="AM474" s="128"/>
      <c r="AN474" s="134"/>
      <c r="AO474" s="128"/>
      <c r="AP474" s="135"/>
      <c r="AQ474" s="128"/>
      <c r="AR474" s="135"/>
      <c r="AS474" s="128"/>
      <c r="AT474" s="135"/>
      <c r="AU474" s="128"/>
      <c r="AV474" s="136">
        <f t="shared" ref="AV474:AV559" si="23">ROUND(((AL474*0.3) + (AN474*0.15) + (AT474*0.35) + (AP474*0.2)) * 2, 0) / 2</f>
        <v>0</v>
      </c>
      <c r="AW474" s="137"/>
      <c r="AX474" s="128"/>
      <c r="AY474" s="128"/>
      <c r="AZ474" s="128"/>
      <c r="BA474" s="128"/>
      <c r="BB474" s="128"/>
      <c r="BC474" s="128"/>
      <c r="BD474" s="128"/>
      <c r="BE474" s="128"/>
      <c r="BF474" s="128"/>
      <c r="BG474" s="128"/>
      <c r="BH474" s="128"/>
      <c r="BI474" s="128"/>
      <c r="BJ474" s="128"/>
      <c r="BK474" s="128"/>
      <c r="BL474" s="128"/>
      <c r="BM474" s="128"/>
      <c r="BN474" s="128"/>
      <c r="BO474" s="128"/>
      <c r="BP474" s="128"/>
      <c r="BQ474" s="128"/>
      <c r="BR474" s="128"/>
      <c r="BS474" s="128"/>
      <c r="BT474" s="128"/>
      <c r="BU474" s="128"/>
      <c r="BV474" s="128"/>
      <c r="BW474" s="128"/>
      <c r="BX474" s="128"/>
      <c r="BY474" s="128"/>
      <c r="BZ474" s="140" t="str">
        <f>IFERROR(__xludf.DUMMYFUNCTION("TEXTJOIN("", "", TRUE,
  IF(AND(AL474&gt;=9, AN474&gt;=8, AP474&gt;=7, AT474&gt;=8), ""Gold Standard"", """"),
  IF(OR(
      AV474&gt;=7.5,
      AND(AL474&gt;=7, AN474&gt;=7, AP474&gt;=6, AT474&gt;=8)
    ), ""BIFL Approved"", """"),
  IF(AN474&gt;=8.5, ""Repair Friendly"", """"),
 "&amp;" IF(OR(AP474=10, REGEXMATCH(AU474, ""Lifetime Guarantee"")), ""Lifetime Warranty"", """"),
  IF(AT474&gt;=8.5, ""Crowd Favorite"", """"),
  IF(AR474&gt;=8, ""Eco Hero"", """"),
  IF(AND(AV474&gt;=10, AL474&gt;=8, AT474&gt;=8), ""Legacy Product"", """")
)"),"")</f>
        <v/>
      </c>
      <c r="CA474" s="128"/>
      <c r="CB474" s="128"/>
      <c r="CC474" s="141"/>
      <c r="CD474" s="128"/>
      <c r="CE474" s="132">
        <v>8284.0</v>
      </c>
      <c r="CF474" s="128"/>
      <c r="CG474" s="133"/>
      <c r="CH474" s="128"/>
      <c r="CI474" s="128"/>
      <c r="CJ474" s="128"/>
      <c r="CK474" s="128"/>
    </row>
    <row r="475" ht="27.0" customHeight="1">
      <c r="A475" s="239" t="s">
        <v>21478</v>
      </c>
      <c r="B475" s="170" t="s">
        <v>21479</v>
      </c>
      <c r="C475" s="20" t="s">
        <v>21480</v>
      </c>
      <c r="D475" s="20" t="s">
        <v>21481</v>
      </c>
      <c r="E475" s="170" t="s">
        <v>21482</v>
      </c>
      <c r="F475" s="147" t="s">
        <v>21321</v>
      </c>
      <c r="G475" s="148"/>
      <c r="H475" s="148"/>
      <c r="I475" s="148"/>
      <c r="J475" s="149"/>
      <c r="K475" s="171" t="s">
        <v>21483</v>
      </c>
      <c r="L475" s="172" t="s">
        <v>21484</v>
      </c>
      <c r="M475" s="172" t="s">
        <v>21485</v>
      </c>
      <c r="N475" s="172" t="s">
        <v>21486</v>
      </c>
      <c r="O475" s="110"/>
      <c r="P475" s="172" t="s">
        <v>21487</v>
      </c>
      <c r="Q475" s="172" t="s">
        <v>21488</v>
      </c>
      <c r="R475" s="172" t="s">
        <v>21489</v>
      </c>
      <c r="S475" s="160" t="s">
        <v>21490</v>
      </c>
      <c r="T475" s="173">
        <v>114.95</v>
      </c>
      <c r="U475" s="251">
        <v>150.0</v>
      </c>
      <c r="V475" s="160">
        <v>4.4</v>
      </c>
      <c r="W475" s="152">
        <v>11330.0</v>
      </c>
      <c r="X475" s="148"/>
      <c r="Y475" s="160" t="s">
        <v>165</v>
      </c>
      <c r="Z475" s="152" t="b">
        <v>0</v>
      </c>
      <c r="AA475" s="160" t="s">
        <v>2428</v>
      </c>
      <c r="AB475" s="160" t="s">
        <v>21491</v>
      </c>
      <c r="AC475" s="160" t="s">
        <v>21492</v>
      </c>
      <c r="AD475" s="148"/>
      <c r="AE475" s="148"/>
      <c r="AF475" s="148"/>
      <c r="AG475" s="160" t="s">
        <v>21493</v>
      </c>
      <c r="AH475" s="160" t="s">
        <v>21494</v>
      </c>
      <c r="AI475" s="160" t="s">
        <v>21495</v>
      </c>
      <c r="AJ475" s="160" t="s">
        <v>21496</v>
      </c>
      <c r="AK475" s="226" t="s">
        <v>21497</v>
      </c>
      <c r="AL475" s="154"/>
      <c r="AM475" s="148"/>
      <c r="AN475" s="154"/>
      <c r="AO475" s="148"/>
      <c r="AP475" s="155"/>
      <c r="AQ475" s="148"/>
      <c r="AR475" s="155"/>
      <c r="AS475" s="148"/>
      <c r="AT475" s="155"/>
      <c r="AU475" s="148"/>
      <c r="AV475" s="156">
        <f t="shared" si="23"/>
        <v>0</v>
      </c>
      <c r="AW475" s="157"/>
      <c r="AX475" s="148"/>
      <c r="AY475" s="148"/>
      <c r="AZ475" s="148"/>
      <c r="BA475" s="148"/>
      <c r="BB475" s="148"/>
      <c r="BC475" s="148"/>
      <c r="BD475" s="148"/>
      <c r="BE475" s="148"/>
      <c r="BF475" s="148"/>
      <c r="BG475" s="148"/>
      <c r="BH475" s="148"/>
      <c r="BI475" s="148"/>
      <c r="BJ475" s="148"/>
      <c r="BK475" s="148"/>
      <c r="BL475" s="148"/>
      <c r="BM475" s="148"/>
      <c r="BN475" s="148"/>
      <c r="BO475" s="148"/>
      <c r="BP475" s="148"/>
      <c r="BQ475" s="148"/>
      <c r="BR475" s="148"/>
      <c r="BS475" s="148"/>
      <c r="BT475" s="148"/>
      <c r="BU475" s="148"/>
      <c r="BV475" s="148"/>
      <c r="BW475" s="148"/>
      <c r="BX475" s="148"/>
      <c r="BY475" s="148"/>
      <c r="BZ475" s="160" t="str">
        <f>IFERROR(__xludf.DUMMYFUNCTION("TEXTJOIN("", "", TRUE,
  IF(AND(AL475&gt;=9, AN475&gt;=8, AP475&gt;=7, AT475&gt;=8), ""Gold Standard"", """"),
  IF(OR(
      AV475&gt;=7.5,
      AND(AL475&gt;=7, AN475&gt;=7, AP475&gt;=6, AT475&gt;=8)
    ), ""BIFL Approved"", """"),
  IF(AN475&gt;=8.5, ""Repair Friendly"", """"),
 "&amp;" IF(OR(AP475=10, REGEXMATCH(AU475, ""Lifetime Guarantee"")), ""Lifetime Warranty"", """"),
  IF(AT475&gt;=8.5, ""Crowd Favorite"", """"),
  IF(AR475&gt;=8, ""Eco Hero"", """"),
  IF(AND(AV475&gt;=10, AL475&gt;=8, AT475&gt;=8), ""Legacy Product"", """")
)"),"")</f>
        <v/>
      </c>
      <c r="CA475" s="148"/>
      <c r="CB475" s="148"/>
      <c r="CC475" s="161"/>
      <c r="CD475" s="148"/>
      <c r="CE475" s="152">
        <v>11330.0</v>
      </c>
      <c r="CF475" s="148"/>
      <c r="CG475" s="153"/>
      <c r="CH475" s="148"/>
      <c r="CI475" s="148"/>
      <c r="CJ475" s="148"/>
      <c r="CK475" s="148"/>
    </row>
    <row r="476" ht="27.0" customHeight="1">
      <c r="A476" s="240" t="s">
        <v>21498</v>
      </c>
      <c r="B476" s="163" t="s">
        <v>21499</v>
      </c>
      <c r="C476" s="20" t="s">
        <v>21500</v>
      </c>
      <c r="D476" s="20" t="s">
        <v>21501</v>
      </c>
      <c r="E476" s="163" t="s">
        <v>21502</v>
      </c>
      <c r="F476" s="127" t="s">
        <v>21321</v>
      </c>
      <c r="G476" s="128"/>
      <c r="H476" s="128"/>
      <c r="I476" s="128"/>
      <c r="J476" s="129"/>
      <c r="K476" s="164" t="s">
        <v>21503</v>
      </c>
      <c r="L476" s="165" t="s">
        <v>21504</v>
      </c>
      <c r="M476" s="165" t="s">
        <v>21505</v>
      </c>
      <c r="N476" s="165" t="s">
        <v>21506</v>
      </c>
      <c r="O476" s="110"/>
      <c r="P476" s="165" t="s">
        <v>21507</v>
      </c>
      <c r="Q476" s="165" t="s">
        <v>21508</v>
      </c>
      <c r="R476" s="165" t="s">
        <v>21509</v>
      </c>
      <c r="S476" s="140" t="s">
        <v>21510</v>
      </c>
      <c r="T476" s="167">
        <v>259.95</v>
      </c>
      <c r="U476" s="258">
        <v>89.99</v>
      </c>
      <c r="V476" s="140">
        <v>4.2</v>
      </c>
      <c r="W476" s="132">
        <v>1938.0</v>
      </c>
      <c r="X476" s="128"/>
      <c r="Y476" s="140" t="s">
        <v>17012</v>
      </c>
      <c r="Z476" s="132" t="b">
        <v>0</v>
      </c>
      <c r="AA476" s="140" t="s">
        <v>2428</v>
      </c>
      <c r="AB476" s="140" t="s">
        <v>21511</v>
      </c>
      <c r="AC476" s="128"/>
      <c r="AD476" s="128"/>
      <c r="AE476" s="128"/>
      <c r="AF476" s="128"/>
      <c r="AG476" s="140" t="s">
        <v>21512</v>
      </c>
      <c r="AH476" s="140" t="s">
        <v>21513</v>
      </c>
      <c r="AI476" s="140" t="s">
        <v>21514</v>
      </c>
      <c r="AJ476" s="140" t="s">
        <v>21515</v>
      </c>
      <c r="AK476" s="168" t="s">
        <v>21516</v>
      </c>
      <c r="AL476" s="134"/>
      <c r="AM476" s="128"/>
      <c r="AN476" s="134"/>
      <c r="AO476" s="128"/>
      <c r="AP476" s="135"/>
      <c r="AQ476" s="128"/>
      <c r="AR476" s="135"/>
      <c r="AS476" s="128"/>
      <c r="AT476" s="135"/>
      <c r="AU476" s="128"/>
      <c r="AV476" s="136">
        <f t="shared" si="23"/>
        <v>0</v>
      </c>
      <c r="AW476" s="137"/>
      <c r="AX476" s="128"/>
      <c r="AY476" s="128"/>
      <c r="AZ476" s="128"/>
      <c r="BA476" s="128"/>
      <c r="BB476" s="128"/>
      <c r="BC476" s="128"/>
      <c r="BD476" s="128"/>
      <c r="BE476" s="128"/>
      <c r="BF476" s="128"/>
      <c r="BG476" s="128"/>
      <c r="BH476" s="128"/>
      <c r="BI476" s="128"/>
      <c r="BJ476" s="128"/>
      <c r="BK476" s="128"/>
      <c r="BL476" s="128"/>
      <c r="BM476" s="128"/>
      <c r="BN476" s="128"/>
      <c r="BO476" s="128"/>
      <c r="BP476" s="128"/>
      <c r="BQ476" s="128"/>
      <c r="BR476" s="128"/>
      <c r="BS476" s="128"/>
      <c r="BT476" s="128"/>
      <c r="BU476" s="128"/>
      <c r="BV476" s="128"/>
      <c r="BW476" s="128"/>
      <c r="BX476" s="128"/>
      <c r="BY476" s="128"/>
      <c r="BZ476" s="140" t="str">
        <f>IFERROR(__xludf.DUMMYFUNCTION("TEXTJOIN("", "", TRUE,
  IF(AND(AL476&gt;=9, AN476&gt;=8, AP476&gt;=7, AT476&gt;=8), ""Gold Standard"", """"),
  IF(OR(
      AV476&gt;=7.5,
      AND(AL476&gt;=7, AN476&gt;=7, AP476&gt;=6, AT476&gt;=8)
    ), ""BIFL Approved"", """"),
  IF(AN476&gt;=8.5, ""Repair Friendly"", """"),
 "&amp;" IF(OR(AP476=10, REGEXMATCH(AU476, ""Lifetime Guarantee"")), ""Lifetime Warranty"", """"),
  IF(AT476&gt;=8.5, ""Crowd Favorite"", """"),
  IF(AR476&gt;=8, ""Eco Hero"", """"),
  IF(AND(AV476&gt;=10, AL476&gt;=8, AT476&gt;=8), ""Legacy Product"", """")
)"),"")</f>
        <v/>
      </c>
      <c r="CA476" s="128"/>
      <c r="CB476" s="128"/>
      <c r="CC476" s="141"/>
      <c r="CD476" s="128"/>
      <c r="CE476" s="132">
        <v>1938.0</v>
      </c>
      <c r="CF476" s="128"/>
      <c r="CG476" s="133"/>
      <c r="CH476" s="128"/>
      <c r="CI476" s="128"/>
      <c r="CJ476" s="128"/>
      <c r="CK476" s="128"/>
    </row>
    <row r="477" ht="27.0" customHeight="1">
      <c r="A477" s="239" t="s">
        <v>21517</v>
      </c>
      <c r="B477" s="170" t="s">
        <v>21518</v>
      </c>
      <c r="C477" s="20" t="s">
        <v>21519</v>
      </c>
      <c r="D477" s="20" t="s">
        <v>21520</v>
      </c>
      <c r="E477" s="170" t="s">
        <v>21521</v>
      </c>
      <c r="F477" s="147" t="s">
        <v>21321</v>
      </c>
      <c r="G477" s="148"/>
      <c r="H477" s="148"/>
      <c r="I477" s="148"/>
      <c r="J477" s="149"/>
      <c r="K477" s="171" t="s">
        <v>21522</v>
      </c>
      <c r="L477" s="172" t="s">
        <v>21523</v>
      </c>
      <c r="M477" s="172" t="s">
        <v>21524</v>
      </c>
      <c r="N477" s="172" t="s">
        <v>21525</v>
      </c>
      <c r="O477" s="110"/>
      <c r="P477" s="172" t="s">
        <v>21526</v>
      </c>
      <c r="Q477" s="172" t="s">
        <v>21527</v>
      </c>
      <c r="R477" s="172" t="s">
        <v>21528</v>
      </c>
      <c r="S477" s="160" t="s">
        <v>21529</v>
      </c>
      <c r="T477" s="173">
        <v>150.0</v>
      </c>
      <c r="U477" s="251">
        <v>195.0</v>
      </c>
      <c r="V477" s="160">
        <v>4.4</v>
      </c>
      <c r="W477" s="152">
        <v>4174.0</v>
      </c>
      <c r="X477" s="148"/>
      <c r="Y477" s="160" t="s">
        <v>165</v>
      </c>
      <c r="Z477" s="152" t="b">
        <v>0</v>
      </c>
      <c r="AA477" s="160" t="s">
        <v>2428</v>
      </c>
      <c r="AB477" s="160" t="s">
        <v>21530</v>
      </c>
      <c r="AC477" s="160" t="s">
        <v>21531</v>
      </c>
      <c r="AD477" s="148"/>
      <c r="AE477" s="148"/>
      <c r="AF477" s="148"/>
      <c r="AG477" s="160" t="s">
        <v>21532</v>
      </c>
      <c r="AH477" s="160" t="s">
        <v>21533</v>
      </c>
      <c r="AI477" s="160" t="s">
        <v>21534</v>
      </c>
      <c r="AJ477" s="160" t="s">
        <v>21535</v>
      </c>
      <c r="AK477" s="226" t="s">
        <v>21536</v>
      </c>
      <c r="AL477" s="154"/>
      <c r="AM477" s="148"/>
      <c r="AN477" s="154"/>
      <c r="AO477" s="148"/>
      <c r="AP477" s="155"/>
      <c r="AQ477" s="148"/>
      <c r="AR477" s="155"/>
      <c r="AS477" s="148"/>
      <c r="AT477" s="155"/>
      <c r="AU477" s="148"/>
      <c r="AV477" s="156">
        <f t="shared" si="23"/>
        <v>0</v>
      </c>
      <c r="AW477" s="157"/>
      <c r="AX477" s="148"/>
      <c r="AY477" s="148"/>
      <c r="AZ477" s="148"/>
      <c r="BA477" s="148"/>
      <c r="BB477" s="148"/>
      <c r="BC477" s="148"/>
      <c r="BD477" s="148"/>
      <c r="BE477" s="148"/>
      <c r="BF477" s="148"/>
      <c r="BG477" s="148"/>
      <c r="BH477" s="148"/>
      <c r="BI477" s="148"/>
      <c r="BJ477" s="148"/>
      <c r="BK477" s="148"/>
      <c r="BL477" s="148"/>
      <c r="BM477" s="148"/>
      <c r="BN477" s="148"/>
      <c r="BO477" s="148"/>
      <c r="BP477" s="148"/>
      <c r="BQ477" s="148"/>
      <c r="BR477" s="148"/>
      <c r="BS477" s="148"/>
      <c r="BT477" s="148"/>
      <c r="BU477" s="148"/>
      <c r="BV477" s="148"/>
      <c r="BW477" s="148"/>
      <c r="BX477" s="148"/>
      <c r="BY477" s="148"/>
      <c r="BZ477" s="160" t="str">
        <f>IFERROR(__xludf.DUMMYFUNCTION("TEXTJOIN("", "", TRUE,
  IF(AND(AL477&gt;=9, AN477&gt;=8, AP477&gt;=7, AT477&gt;=8), ""Gold Standard"", """"),
  IF(OR(
      AV477&gt;=7.5,
      AND(AL477&gt;=7, AN477&gt;=7, AP477&gt;=6, AT477&gt;=8)
    ), ""BIFL Approved"", """"),
  IF(AN477&gt;=8.5, ""Repair Friendly"", """"),
 "&amp;" IF(OR(AP477=10, REGEXMATCH(AU477, ""Lifetime Guarantee"")), ""Lifetime Warranty"", """"),
  IF(AT477&gt;=8.5, ""Crowd Favorite"", """"),
  IF(AR477&gt;=8, ""Eco Hero"", """"),
  IF(AND(AV477&gt;=10, AL477&gt;=8, AT477&gt;=8), ""Legacy Product"", """")
)"),"")</f>
        <v/>
      </c>
      <c r="CA477" s="148"/>
      <c r="CB477" s="148"/>
      <c r="CC477" s="161"/>
      <c r="CD477" s="148"/>
      <c r="CE477" s="152">
        <v>4174.0</v>
      </c>
      <c r="CF477" s="148"/>
      <c r="CG477" s="153"/>
      <c r="CH477" s="148"/>
      <c r="CI477" s="148"/>
      <c r="CJ477" s="148"/>
      <c r="CK477" s="148"/>
    </row>
    <row r="478" ht="27.0" customHeight="1">
      <c r="A478" s="240" t="s">
        <v>12004</v>
      </c>
      <c r="B478" s="163" t="s">
        <v>21537</v>
      </c>
      <c r="C478" s="20" t="s">
        <v>21538</v>
      </c>
      <c r="D478" s="20" t="s">
        <v>21539</v>
      </c>
      <c r="E478" s="163" t="s">
        <v>21540</v>
      </c>
      <c r="F478" s="127" t="s">
        <v>21321</v>
      </c>
      <c r="G478" s="128"/>
      <c r="H478" s="128"/>
      <c r="I478" s="128"/>
      <c r="J478" s="129"/>
      <c r="K478" s="164" t="s">
        <v>21541</v>
      </c>
      <c r="L478" s="165" t="s">
        <v>21542</v>
      </c>
      <c r="M478" s="165" t="s">
        <v>21543</v>
      </c>
      <c r="N478" s="165" t="s">
        <v>21544</v>
      </c>
      <c r="O478" s="110"/>
      <c r="P478" s="165" t="s">
        <v>21545</v>
      </c>
      <c r="Q478" s="165" t="s">
        <v>21546</v>
      </c>
      <c r="R478" s="165" t="s">
        <v>21547</v>
      </c>
      <c r="S478" s="140" t="s">
        <v>21548</v>
      </c>
      <c r="T478" s="167">
        <v>104.99</v>
      </c>
      <c r="U478" s="258">
        <v>139.99</v>
      </c>
      <c r="V478" s="140">
        <v>4.3</v>
      </c>
      <c r="W478" s="132">
        <v>4524.0</v>
      </c>
      <c r="X478" s="140" t="s">
        <v>1526</v>
      </c>
      <c r="Y478" s="140" t="s">
        <v>165</v>
      </c>
      <c r="Z478" s="132" t="b">
        <v>0</v>
      </c>
      <c r="AA478" s="140" t="s">
        <v>21549</v>
      </c>
      <c r="AB478" s="140" t="s">
        <v>21550</v>
      </c>
      <c r="AC478" s="140" t="s">
        <v>21551</v>
      </c>
      <c r="AD478" s="128"/>
      <c r="AE478" s="128"/>
      <c r="AF478" s="128"/>
      <c r="AG478" s="140" t="s">
        <v>21552</v>
      </c>
      <c r="AH478" s="140" t="s">
        <v>21553</v>
      </c>
      <c r="AI478" s="140" t="s">
        <v>21554</v>
      </c>
      <c r="AJ478" s="140" t="s">
        <v>21555</v>
      </c>
      <c r="AK478" s="168" t="s">
        <v>21556</v>
      </c>
      <c r="AL478" s="134"/>
      <c r="AM478" s="128"/>
      <c r="AN478" s="134"/>
      <c r="AO478" s="128"/>
      <c r="AP478" s="135"/>
      <c r="AQ478" s="128"/>
      <c r="AR478" s="135"/>
      <c r="AS478" s="128"/>
      <c r="AT478" s="135"/>
      <c r="AU478" s="128"/>
      <c r="AV478" s="136">
        <f t="shared" si="23"/>
        <v>0</v>
      </c>
      <c r="AW478" s="137"/>
      <c r="AX478" s="128"/>
      <c r="AY478" s="128"/>
      <c r="AZ478" s="128"/>
      <c r="BA478" s="128"/>
      <c r="BB478" s="128"/>
      <c r="BC478" s="128"/>
      <c r="BD478" s="128"/>
      <c r="BE478" s="128"/>
      <c r="BF478" s="128"/>
      <c r="BG478" s="128"/>
      <c r="BH478" s="128"/>
      <c r="BI478" s="128"/>
      <c r="BJ478" s="128"/>
      <c r="BK478" s="128"/>
      <c r="BL478" s="128"/>
      <c r="BM478" s="128"/>
      <c r="BN478" s="128"/>
      <c r="BO478" s="128"/>
      <c r="BP478" s="128"/>
      <c r="BQ478" s="128"/>
      <c r="BR478" s="128"/>
      <c r="BS478" s="128"/>
      <c r="BT478" s="128"/>
      <c r="BU478" s="128"/>
      <c r="BV478" s="128"/>
      <c r="BW478" s="128"/>
      <c r="BX478" s="128"/>
      <c r="BY478" s="128"/>
      <c r="BZ478" s="140" t="str">
        <f>IFERROR(__xludf.DUMMYFUNCTION("TEXTJOIN("", "", TRUE,
  IF(AND(AL478&gt;=9, AN478&gt;=8, AP478&gt;=7, AT478&gt;=8), ""Gold Standard"", """"),
  IF(OR(
      AV478&gt;=7.5,
      AND(AL478&gt;=7, AN478&gt;=7, AP478&gt;=6, AT478&gt;=8)
    ), ""BIFL Approved"", """"),
  IF(AN478&gt;=8.5, ""Repair Friendly"", """"),
 "&amp;" IF(OR(AP478=10, REGEXMATCH(AU478, ""Lifetime Guarantee"")), ""Lifetime Warranty"", """"),
  IF(AT478&gt;=8.5, ""Crowd Favorite"", """"),
  IF(AR478&gt;=8, ""Eco Hero"", """"),
  IF(AND(AV478&gt;=10, AL478&gt;=8, AT478&gt;=8), ""Legacy Product"", """")
)"),"")</f>
        <v/>
      </c>
      <c r="CA478" s="128"/>
      <c r="CB478" s="128"/>
      <c r="CC478" s="141"/>
      <c r="CD478" s="128"/>
      <c r="CE478" s="132">
        <v>4524.0</v>
      </c>
      <c r="CF478" s="128"/>
      <c r="CG478" s="133"/>
      <c r="CH478" s="128"/>
      <c r="CI478" s="128"/>
      <c r="CJ478" s="128"/>
      <c r="CK478" s="128"/>
    </row>
    <row r="479" ht="27.0" customHeight="1">
      <c r="A479" s="239" t="s">
        <v>21557</v>
      </c>
      <c r="B479" s="170" t="s">
        <v>21558</v>
      </c>
      <c r="C479" s="20" t="s">
        <v>21559</v>
      </c>
      <c r="D479" s="20" t="s">
        <v>21560</v>
      </c>
      <c r="E479" s="170" t="s">
        <v>21561</v>
      </c>
      <c r="F479" s="147" t="s">
        <v>21321</v>
      </c>
      <c r="G479" s="148"/>
      <c r="H479" s="148"/>
      <c r="I479" s="148"/>
      <c r="J479" s="149"/>
      <c r="K479" s="171" t="s">
        <v>21562</v>
      </c>
      <c r="L479" s="172" t="s">
        <v>21563</v>
      </c>
      <c r="M479" s="172" t="s">
        <v>21564</v>
      </c>
      <c r="N479" s="172" t="s">
        <v>21565</v>
      </c>
      <c r="O479" s="110"/>
      <c r="P479" s="172" t="s">
        <v>21566</v>
      </c>
      <c r="Q479" s="172" t="s">
        <v>21567</v>
      </c>
      <c r="R479" s="172" t="s">
        <v>21568</v>
      </c>
      <c r="S479" s="172" t="s">
        <v>21568</v>
      </c>
      <c r="T479" s="241">
        <v>90.01</v>
      </c>
      <c r="U479" s="251">
        <v>48.99</v>
      </c>
      <c r="V479" s="160">
        <v>4.4</v>
      </c>
      <c r="W479" s="152">
        <v>4412.0</v>
      </c>
      <c r="X479" s="148"/>
      <c r="Y479" s="148"/>
      <c r="Z479" s="152" t="b">
        <v>0</v>
      </c>
      <c r="AA479" s="160" t="s">
        <v>2428</v>
      </c>
      <c r="AB479" s="160" t="s">
        <v>21569</v>
      </c>
      <c r="AC479" s="160" t="s">
        <v>21570</v>
      </c>
      <c r="AD479" s="160" t="s">
        <v>105</v>
      </c>
      <c r="AE479" s="148"/>
      <c r="AF479" s="148"/>
      <c r="AG479" s="160" t="s">
        <v>21571</v>
      </c>
      <c r="AH479" s="160" t="s">
        <v>11965</v>
      </c>
      <c r="AI479" s="160" t="s">
        <v>21572</v>
      </c>
      <c r="AJ479" s="160" t="s">
        <v>21573</v>
      </c>
      <c r="AK479" s="226" t="s">
        <v>21574</v>
      </c>
      <c r="AL479" s="154"/>
      <c r="AM479" s="148"/>
      <c r="AN479" s="154"/>
      <c r="AO479" s="148"/>
      <c r="AP479" s="155"/>
      <c r="AQ479" s="148"/>
      <c r="AR479" s="155"/>
      <c r="AS479" s="148"/>
      <c r="AT479" s="155"/>
      <c r="AU479" s="148"/>
      <c r="AV479" s="156">
        <f t="shared" si="23"/>
        <v>0</v>
      </c>
      <c r="AW479" s="157"/>
      <c r="AX479" s="148"/>
      <c r="AY479" s="148"/>
      <c r="AZ479" s="148"/>
      <c r="BA479" s="148"/>
      <c r="BB479" s="148"/>
      <c r="BC479" s="148"/>
      <c r="BD479" s="148"/>
      <c r="BE479" s="148"/>
      <c r="BF479" s="148"/>
      <c r="BG479" s="148"/>
      <c r="BH479" s="148"/>
      <c r="BI479" s="148"/>
      <c r="BJ479" s="148"/>
      <c r="BK479" s="148"/>
      <c r="BL479" s="148"/>
      <c r="BM479" s="148"/>
      <c r="BN479" s="148"/>
      <c r="BO479" s="148"/>
      <c r="BP479" s="148"/>
      <c r="BQ479" s="148"/>
      <c r="BR479" s="148"/>
      <c r="BS479" s="148"/>
      <c r="BT479" s="148"/>
      <c r="BU479" s="148"/>
      <c r="BV479" s="148"/>
      <c r="BW479" s="148"/>
      <c r="BX479" s="160" t="s">
        <v>21575</v>
      </c>
      <c r="BY479" s="148"/>
      <c r="BZ479" s="160" t="str">
        <f>IFERROR(__xludf.DUMMYFUNCTION("TEXTJOIN("", "", TRUE,
  IF(AND(AL479&gt;=9, AN479&gt;=8, AP479&gt;=7, AT479&gt;=8), ""Gold Standard"", """"),
  IF(OR(
      AV479&gt;=7.5,
      AND(AL479&gt;=7, AN479&gt;=7, AP479&gt;=6, AT479&gt;=8)
    ), ""BIFL Approved"", """"),
  IF(AN479&gt;=8.5, ""Repair Friendly"", """"),
 "&amp;" IF(OR(AP479=10, REGEXMATCH(AU479, ""Lifetime Guarantee"")), ""Lifetime Warranty"", """"),
  IF(AT479&gt;=8.5, ""Crowd Favorite"", """"),
  IF(AR479&gt;=8, ""Eco Hero"", """"),
  IF(AND(AV479&gt;=10, AL479&gt;=8, AT479&gt;=8), ""Legacy Product"", """")
)"),"")</f>
        <v/>
      </c>
      <c r="CA479" s="148"/>
      <c r="CB479" s="148"/>
      <c r="CC479" s="161"/>
      <c r="CD479" s="148"/>
      <c r="CE479" s="152">
        <v>4412.0</v>
      </c>
      <c r="CF479" s="148"/>
      <c r="CG479" s="153"/>
      <c r="CH479" s="148"/>
      <c r="CI479" s="148"/>
      <c r="CJ479" s="148"/>
      <c r="CK479" s="148"/>
    </row>
    <row r="480" ht="27.0" customHeight="1">
      <c r="A480" s="240" t="s">
        <v>21576</v>
      </c>
      <c r="B480" s="163" t="s">
        <v>21577</v>
      </c>
      <c r="C480" s="20" t="s">
        <v>21578</v>
      </c>
      <c r="D480" s="20" t="s">
        <v>21579</v>
      </c>
      <c r="E480" s="163" t="s">
        <v>21580</v>
      </c>
      <c r="F480" s="127" t="s">
        <v>21321</v>
      </c>
      <c r="G480" s="128"/>
      <c r="H480" s="128"/>
      <c r="I480" s="128"/>
      <c r="J480" s="129"/>
      <c r="K480" s="164" t="s">
        <v>21581</v>
      </c>
      <c r="L480" s="165" t="s">
        <v>21582</v>
      </c>
      <c r="M480" s="165" t="s">
        <v>21583</v>
      </c>
      <c r="N480" s="165" t="s">
        <v>21584</v>
      </c>
      <c r="O480" s="110"/>
      <c r="P480" s="165" t="s">
        <v>21585</v>
      </c>
      <c r="Q480" s="165" t="s">
        <v>21586</v>
      </c>
      <c r="R480" s="165" t="s">
        <v>21587</v>
      </c>
      <c r="S480" s="140" t="s">
        <v>21588</v>
      </c>
      <c r="T480" s="131"/>
      <c r="U480" s="258">
        <v>37.99</v>
      </c>
      <c r="V480" s="140">
        <v>4.3</v>
      </c>
      <c r="W480" s="132">
        <v>5566.0</v>
      </c>
      <c r="X480" s="128"/>
      <c r="Y480" s="140" t="s">
        <v>12366</v>
      </c>
      <c r="Z480" s="132" t="b">
        <v>0</v>
      </c>
      <c r="AA480" s="140" t="s">
        <v>21589</v>
      </c>
      <c r="AB480" s="140" t="s">
        <v>21590</v>
      </c>
      <c r="AC480" s="140" t="s">
        <v>21591</v>
      </c>
      <c r="AD480" s="128"/>
      <c r="AE480" s="140" t="s">
        <v>21592</v>
      </c>
      <c r="AF480" s="128"/>
      <c r="AG480" s="140" t="s">
        <v>21593</v>
      </c>
      <c r="AH480" s="140" t="s">
        <v>21594</v>
      </c>
      <c r="AI480" s="140" t="s">
        <v>21595</v>
      </c>
      <c r="AJ480" s="140" t="s">
        <v>21596</v>
      </c>
      <c r="AK480" s="168" t="s">
        <v>21597</v>
      </c>
      <c r="AL480" s="134"/>
      <c r="AM480" s="128"/>
      <c r="AN480" s="134"/>
      <c r="AO480" s="128"/>
      <c r="AP480" s="135"/>
      <c r="AQ480" s="128"/>
      <c r="AR480" s="135"/>
      <c r="AS480" s="128"/>
      <c r="AT480" s="135"/>
      <c r="AU480" s="128"/>
      <c r="AV480" s="136">
        <f t="shared" si="23"/>
        <v>0</v>
      </c>
      <c r="AW480" s="137"/>
      <c r="AX480" s="128"/>
      <c r="AY480" s="128"/>
      <c r="AZ480" s="128"/>
      <c r="BA480" s="128"/>
      <c r="BB480" s="128"/>
      <c r="BC480" s="128"/>
      <c r="BD480" s="128"/>
      <c r="BE480" s="128"/>
      <c r="BF480" s="128"/>
      <c r="BG480" s="128"/>
      <c r="BH480" s="128"/>
      <c r="BI480" s="128"/>
      <c r="BJ480" s="128"/>
      <c r="BK480" s="128"/>
      <c r="BL480" s="128"/>
      <c r="BM480" s="128"/>
      <c r="BN480" s="128"/>
      <c r="BO480" s="128"/>
      <c r="BP480" s="128"/>
      <c r="BQ480" s="128"/>
      <c r="BR480" s="128"/>
      <c r="BS480" s="128"/>
      <c r="BT480" s="128"/>
      <c r="BU480" s="128"/>
      <c r="BV480" s="128"/>
      <c r="BW480" s="128"/>
      <c r="BX480" s="128"/>
      <c r="BY480" s="128"/>
      <c r="BZ480" s="140" t="str">
        <f>IFERROR(__xludf.DUMMYFUNCTION("TEXTJOIN("", "", TRUE,
  IF(AND(AL480&gt;=9, AN480&gt;=8, AP480&gt;=7, AT480&gt;=8), ""Gold Standard"", """"),
  IF(OR(
      AV480&gt;=7.5,
      AND(AL480&gt;=7, AN480&gt;=7, AP480&gt;=6, AT480&gt;=8)
    ), ""BIFL Approved"", """"),
  IF(AN480&gt;=8.5, ""Repair Friendly"", """"),
 "&amp;" IF(OR(AP480=10, REGEXMATCH(AU480, ""Lifetime Guarantee"")), ""Lifetime Warranty"", """"),
  IF(AT480&gt;=8.5, ""Crowd Favorite"", """"),
  IF(AR480&gt;=8, ""Eco Hero"", """"),
  IF(AND(AV480&gt;=10, AL480&gt;=8, AT480&gt;=8), ""Legacy Product"", """")
)"),"")</f>
        <v/>
      </c>
      <c r="CA480" s="128"/>
      <c r="CB480" s="128"/>
      <c r="CC480" s="141"/>
      <c r="CD480" s="128"/>
      <c r="CE480" s="132">
        <v>5566.0</v>
      </c>
      <c r="CF480" s="128"/>
      <c r="CG480" s="133"/>
      <c r="CH480" s="128"/>
      <c r="CI480" s="128"/>
      <c r="CJ480" s="128"/>
      <c r="CK480" s="128"/>
    </row>
    <row r="481" ht="27.0" customHeight="1">
      <c r="A481" s="239" t="s">
        <v>21598</v>
      </c>
      <c r="B481" s="170" t="s">
        <v>21599</v>
      </c>
      <c r="C481" s="20" t="s">
        <v>21600</v>
      </c>
      <c r="D481" s="20" t="s">
        <v>21601</v>
      </c>
      <c r="E481" s="170" t="s">
        <v>21602</v>
      </c>
      <c r="F481" s="147" t="s">
        <v>21321</v>
      </c>
      <c r="G481" s="148"/>
      <c r="H481" s="148"/>
      <c r="I481" s="148"/>
      <c r="J481" s="149"/>
      <c r="K481" s="171" t="s">
        <v>21603</v>
      </c>
      <c r="L481" s="172" t="s">
        <v>21604</v>
      </c>
      <c r="M481" s="172" t="s">
        <v>21605</v>
      </c>
      <c r="N481" s="172" t="s">
        <v>21606</v>
      </c>
      <c r="O481" s="110"/>
      <c r="P481" s="172" t="s">
        <v>21607</v>
      </c>
      <c r="Q481" s="172" t="s">
        <v>21608</v>
      </c>
      <c r="R481" s="172" t="s">
        <v>21609</v>
      </c>
      <c r="S481" s="160" t="s">
        <v>21610</v>
      </c>
      <c r="T481" s="173">
        <v>123.71</v>
      </c>
      <c r="U481" s="251">
        <v>174.99</v>
      </c>
      <c r="V481" s="160">
        <v>4.4</v>
      </c>
      <c r="W481" s="152">
        <v>9129.0</v>
      </c>
      <c r="X481" s="160" t="s">
        <v>1406</v>
      </c>
      <c r="Y481" s="160" t="s">
        <v>165</v>
      </c>
      <c r="Z481" s="152" t="b">
        <v>0</v>
      </c>
      <c r="AA481" s="160" t="s">
        <v>2428</v>
      </c>
      <c r="AB481" s="160" t="s">
        <v>21611</v>
      </c>
      <c r="AC481" s="148"/>
      <c r="AD481" s="148"/>
      <c r="AE481" s="148"/>
      <c r="AF481" s="148"/>
      <c r="AG481" s="160" t="s">
        <v>21612</v>
      </c>
      <c r="AH481" s="160" t="s">
        <v>21613</v>
      </c>
      <c r="AI481" s="160" t="s">
        <v>21614</v>
      </c>
      <c r="AJ481" s="160" t="s">
        <v>21615</v>
      </c>
      <c r="AK481" s="226" t="s">
        <v>21616</v>
      </c>
      <c r="AL481" s="154"/>
      <c r="AM481" s="148"/>
      <c r="AN481" s="154"/>
      <c r="AO481" s="148"/>
      <c r="AP481" s="155"/>
      <c r="AQ481" s="148"/>
      <c r="AR481" s="155"/>
      <c r="AS481" s="148"/>
      <c r="AT481" s="155"/>
      <c r="AU481" s="148"/>
      <c r="AV481" s="156">
        <f t="shared" si="23"/>
        <v>0</v>
      </c>
      <c r="AW481" s="157"/>
      <c r="AX481" s="148"/>
      <c r="AY481" s="148"/>
      <c r="AZ481" s="148"/>
      <c r="BA481" s="148"/>
      <c r="BB481" s="148"/>
      <c r="BC481" s="148"/>
      <c r="BD481" s="148"/>
      <c r="BE481" s="148"/>
      <c r="BF481" s="148"/>
      <c r="BG481" s="148"/>
      <c r="BH481" s="148"/>
      <c r="BI481" s="148"/>
      <c r="BJ481" s="148"/>
      <c r="BK481" s="148"/>
      <c r="BL481" s="148"/>
      <c r="BM481" s="148"/>
      <c r="BN481" s="148"/>
      <c r="BO481" s="148"/>
      <c r="BP481" s="148"/>
      <c r="BQ481" s="148"/>
      <c r="BR481" s="148"/>
      <c r="BS481" s="148"/>
      <c r="BT481" s="148"/>
      <c r="BU481" s="148"/>
      <c r="BV481" s="148"/>
      <c r="BW481" s="148"/>
      <c r="BX481" s="148"/>
      <c r="BY481" s="148"/>
      <c r="BZ481" s="160" t="str">
        <f>IFERROR(__xludf.DUMMYFUNCTION("TEXTJOIN("", "", TRUE,
  IF(AND(AL481&gt;=9, AN481&gt;=8, AP481&gt;=7, AT481&gt;=8), ""Gold Standard"", """"),
  IF(OR(
      AV481&gt;=7.5,
      AND(AL481&gt;=7, AN481&gt;=7, AP481&gt;=6, AT481&gt;=8)
    ), ""BIFL Approved"", """"),
  IF(AN481&gt;=8.5, ""Repair Friendly"", """"),
 "&amp;" IF(OR(AP481=10, REGEXMATCH(AU481, ""Lifetime Guarantee"")), ""Lifetime Warranty"", """"),
  IF(AT481&gt;=8.5, ""Crowd Favorite"", """"),
  IF(AR481&gt;=8, ""Eco Hero"", """"),
  IF(AND(AV481&gt;=10, AL481&gt;=8, AT481&gt;=8), ""Legacy Product"", """")
)"),"")</f>
        <v/>
      </c>
      <c r="CA481" s="148"/>
      <c r="CB481" s="148"/>
      <c r="CC481" s="161"/>
      <c r="CD481" s="148"/>
      <c r="CE481" s="152">
        <v>9129.0</v>
      </c>
      <c r="CF481" s="148"/>
      <c r="CG481" s="153"/>
      <c r="CH481" s="148"/>
      <c r="CI481" s="148"/>
      <c r="CJ481" s="148"/>
      <c r="CK481" s="148"/>
    </row>
    <row r="482" ht="27.0" customHeight="1">
      <c r="A482" s="240" t="s">
        <v>15184</v>
      </c>
      <c r="B482" s="163" t="s">
        <v>21617</v>
      </c>
      <c r="C482" s="20" t="s">
        <v>21618</v>
      </c>
      <c r="D482" s="20" t="s">
        <v>21619</v>
      </c>
      <c r="E482" s="163" t="s">
        <v>21620</v>
      </c>
      <c r="F482" s="127" t="s">
        <v>21321</v>
      </c>
      <c r="G482" s="128"/>
      <c r="H482" s="128"/>
      <c r="I482" s="128"/>
      <c r="J482" s="129"/>
      <c r="K482" s="164" t="s">
        <v>21621</v>
      </c>
      <c r="L482" s="165" t="s">
        <v>21622</v>
      </c>
      <c r="M482" s="165" t="s">
        <v>21623</v>
      </c>
      <c r="N482" s="165" t="s">
        <v>21624</v>
      </c>
      <c r="O482" s="110"/>
      <c r="P482" s="165" t="s">
        <v>21625</v>
      </c>
      <c r="Q482" s="165" t="s">
        <v>21626</v>
      </c>
      <c r="R482" s="165" t="s">
        <v>21627</v>
      </c>
      <c r="S482" s="140" t="s">
        <v>21628</v>
      </c>
      <c r="T482" s="167">
        <v>164.95</v>
      </c>
      <c r="U482" s="258">
        <v>109.99</v>
      </c>
      <c r="V482" s="140">
        <v>4.4</v>
      </c>
      <c r="W482" s="132">
        <v>9508.0</v>
      </c>
      <c r="X482" s="128"/>
      <c r="Y482" s="140" t="s">
        <v>165</v>
      </c>
      <c r="Z482" s="132" t="b">
        <v>0</v>
      </c>
      <c r="AA482" s="140" t="s">
        <v>21629</v>
      </c>
      <c r="AB482" s="140" t="s">
        <v>21630</v>
      </c>
      <c r="AC482" s="140" t="s">
        <v>21631</v>
      </c>
      <c r="AD482" s="128"/>
      <c r="AE482" s="140" t="s">
        <v>21632</v>
      </c>
      <c r="AF482" s="128"/>
      <c r="AG482" s="140" t="s">
        <v>21633</v>
      </c>
      <c r="AH482" s="140" t="s">
        <v>21634</v>
      </c>
      <c r="AI482" s="140" t="s">
        <v>21635</v>
      </c>
      <c r="AJ482" s="140" t="s">
        <v>21636</v>
      </c>
      <c r="AK482" s="133"/>
      <c r="AL482" s="134"/>
      <c r="AM482" s="128"/>
      <c r="AN482" s="134"/>
      <c r="AO482" s="128"/>
      <c r="AP482" s="135"/>
      <c r="AQ482" s="128"/>
      <c r="AR482" s="135"/>
      <c r="AS482" s="128"/>
      <c r="AT482" s="135"/>
      <c r="AU482" s="128"/>
      <c r="AV482" s="136">
        <f t="shared" si="23"/>
        <v>0</v>
      </c>
      <c r="AW482" s="137"/>
      <c r="AX482" s="128"/>
      <c r="AY482" s="128"/>
      <c r="AZ482" s="128"/>
      <c r="BA482" s="128"/>
      <c r="BB482" s="128"/>
      <c r="BC482" s="128"/>
      <c r="BD482" s="128"/>
      <c r="BE482" s="128"/>
      <c r="BF482" s="128"/>
      <c r="BG482" s="128"/>
      <c r="BH482" s="128"/>
      <c r="BI482" s="128"/>
      <c r="BJ482" s="128"/>
      <c r="BK482" s="128"/>
      <c r="BL482" s="128"/>
      <c r="BM482" s="128"/>
      <c r="BN482" s="128"/>
      <c r="BO482" s="128"/>
      <c r="BP482" s="128"/>
      <c r="BQ482" s="128"/>
      <c r="BR482" s="128"/>
      <c r="BS482" s="128"/>
      <c r="BT482" s="128"/>
      <c r="BU482" s="128"/>
      <c r="BV482" s="128"/>
      <c r="BW482" s="128"/>
      <c r="BX482" s="128"/>
      <c r="BY482" s="128"/>
      <c r="BZ482" s="140" t="str">
        <f>IFERROR(__xludf.DUMMYFUNCTION("TEXTJOIN("", "", TRUE,
  IF(AND(AL482&gt;=9, AN482&gt;=8, AP482&gt;=7, AT482&gt;=8), ""Gold Standard"", """"),
  IF(OR(
      AV482&gt;=7.5,
      AND(AL482&gt;=7, AN482&gt;=7, AP482&gt;=6, AT482&gt;=8)
    ), ""BIFL Approved"", """"),
  IF(AN482&gt;=8.5, ""Repair Friendly"", """"),
 "&amp;" IF(OR(AP482=10, REGEXMATCH(AU482, ""Lifetime Guarantee"")), ""Lifetime Warranty"", """"),
  IF(AT482&gt;=8.5, ""Crowd Favorite"", """"),
  IF(AR482&gt;=8, ""Eco Hero"", """"),
  IF(AND(AV482&gt;=10, AL482&gt;=8, AT482&gt;=8), ""Legacy Product"", """")
)"),"")</f>
        <v/>
      </c>
      <c r="CA482" s="128"/>
      <c r="CB482" s="128"/>
      <c r="CC482" s="141"/>
      <c r="CD482" s="128"/>
      <c r="CE482" s="132">
        <v>9508.0</v>
      </c>
      <c r="CF482" s="128"/>
      <c r="CG482" s="133"/>
      <c r="CH482" s="128"/>
      <c r="CI482" s="128"/>
      <c r="CJ482" s="128"/>
      <c r="CK482" s="128"/>
    </row>
    <row r="483" ht="27.0" customHeight="1">
      <c r="A483" s="279" t="s">
        <v>21637</v>
      </c>
      <c r="C483" s="280"/>
      <c r="D483" s="280"/>
      <c r="E483" s="281"/>
      <c r="F483" s="297"/>
      <c r="G483" s="282"/>
      <c r="H483" s="282"/>
      <c r="I483" s="282"/>
      <c r="J483" s="283"/>
      <c r="K483" s="280"/>
      <c r="L483" s="282"/>
      <c r="M483" s="282"/>
      <c r="N483" s="282"/>
      <c r="O483" s="282"/>
      <c r="P483" s="282"/>
      <c r="Q483" s="282"/>
      <c r="R483" s="282"/>
      <c r="S483" s="282"/>
      <c r="T483" s="284"/>
      <c r="U483" s="282"/>
      <c r="V483" s="282"/>
      <c r="W483" s="282"/>
      <c r="X483" s="282"/>
      <c r="Y483" s="282"/>
      <c r="Z483" s="282"/>
      <c r="AA483" s="282"/>
      <c r="AB483" s="282"/>
      <c r="AC483" s="282"/>
      <c r="AD483" s="282"/>
      <c r="AE483" s="282"/>
      <c r="AF483" s="282"/>
      <c r="AG483" s="282"/>
      <c r="AH483" s="282"/>
      <c r="AI483" s="282"/>
      <c r="AJ483" s="282"/>
      <c r="AK483" s="285"/>
      <c r="AL483" s="286"/>
      <c r="AM483" s="282"/>
      <c r="AN483" s="286"/>
      <c r="AO483" s="282"/>
      <c r="AP483" s="287"/>
      <c r="AQ483" s="282"/>
      <c r="AR483" s="287"/>
      <c r="AS483" s="282"/>
      <c r="AT483" s="287"/>
      <c r="AU483" s="282"/>
      <c r="AV483" s="156">
        <f t="shared" si="23"/>
        <v>0</v>
      </c>
      <c r="AW483" s="289"/>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92"/>
      <c r="CD483" s="282"/>
      <c r="CE483" s="282"/>
      <c r="CF483" s="282"/>
      <c r="CG483" s="285"/>
      <c r="CH483" s="282"/>
      <c r="CI483" s="282"/>
      <c r="CJ483" s="282"/>
      <c r="CK483" s="282"/>
    </row>
    <row r="484" ht="27.0" customHeight="1">
      <c r="A484" s="240" t="s">
        <v>4229</v>
      </c>
      <c r="B484" s="163" t="s">
        <v>21638</v>
      </c>
      <c r="C484" s="20" t="s">
        <v>21639</v>
      </c>
      <c r="D484" s="20" t="s">
        <v>21640</v>
      </c>
      <c r="E484" s="163" t="s">
        <v>21641</v>
      </c>
      <c r="F484" s="127" t="s">
        <v>21321</v>
      </c>
      <c r="G484" s="128"/>
      <c r="H484" s="128"/>
      <c r="I484" s="128"/>
      <c r="J484" s="129"/>
      <c r="K484" s="164" t="s">
        <v>21642</v>
      </c>
      <c r="L484" s="165" t="s">
        <v>21643</v>
      </c>
      <c r="M484" s="165" t="s">
        <v>21644</v>
      </c>
      <c r="N484" s="165" t="s">
        <v>21645</v>
      </c>
      <c r="O484" s="110"/>
      <c r="P484" s="165" t="s">
        <v>21646</v>
      </c>
      <c r="Q484" s="165" t="s">
        <v>21647</v>
      </c>
      <c r="R484" s="165" t="s">
        <v>21648</v>
      </c>
      <c r="S484" s="140" t="s">
        <v>21649</v>
      </c>
      <c r="T484" s="167">
        <v>200.0</v>
      </c>
      <c r="U484" s="258">
        <v>109.99</v>
      </c>
      <c r="V484" s="140">
        <v>4.7</v>
      </c>
      <c r="W484" s="132">
        <v>1799.0</v>
      </c>
      <c r="X484" s="140" t="s">
        <v>869</v>
      </c>
      <c r="Y484" s="140" t="s">
        <v>165</v>
      </c>
      <c r="Z484" s="132" t="b">
        <v>0</v>
      </c>
      <c r="AA484" s="140" t="s">
        <v>4838</v>
      </c>
      <c r="AB484" s="140" t="s">
        <v>21650</v>
      </c>
      <c r="AC484" s="140" t="s">
        <v>21651</v>
      </c>
      <c r="AD484" s="128"/>
      <c r="AE484" s="140" t="s">
        <v>21652</v>
      </c>
      <c r="AF484" s="128"/>
      <c r="AG484" s="140" t="s">
        <v>21653</v>
      </c>
      <c r="AH484" s="140" t="s">
        <v>21654</v>
      </c>
      <c r="AI484" s="140" t="s">
        <v>21655</v>
      </c>
      <c r="AJ484" s="140" t="s">
        <v>21656</v>
      </c>
      <c r="AK484" s="168" t="s">
        <v>21657</v>
      </c>
      <c r="AL484" s="134"/>
      <c r="AM484" s="128"/>
      <c r="AN484" s="134"/>
      <c r="AO484" s="128"/>
      <c r="AP484" s="135"/>
      <c r="AQ484" s="128"/>
      <c r="AR484" s="135"/>
      <c r="AS484" s="128"/>
      <c r="AT484" s="135"/>
      <c r="AU484" s="128"/>
      <c r="AV484" s="136">
        <f t="shared" si="23"/>
        <v>0</v>
      </c>
      <c r="AW484" s="137"/>
      <c r="AX484" s="128"/>
      <c r="AY484" s="128"/>
      <c r="AZ484" s="128"/>
      <c r="BA484" s="128"/>
      <c r="BB484" s="128"/>
      <c r="BC484" s="128"/>
      <c r="BD484" s="128"/>
      <c r="BE484" s="128"/>
      <c r="BF484" s="128"/>
      <c r="BG484" s="128"/>
      <c r="BH484" s="128"/>
      <c r="BI484" s="128"/>
      <c r="BJ484" s="128"/>
      <c r="BK484" s="128"/>
      <c r="BL484" s="128"/>
      <c r="BM484" s="128"/>
      <c r="BN484" s="128"/>
      <c r="BO484" s="128"/>
      <c r="BP484" s="128"/>
      <c r="BQ484" s="128"/>
      <c r="BR484" s="128"/>
      <c r="BS484" s="128"/>
      <c r="BT484" s="128"/>
      <c r="BU484" s="128"/>
      <c r="BV484" s="128"/>
      <c r="BW484" s="128"/>
      <c r="BX484" s="128"/>
      <c r="BY484" s="128"/>
      <c r="BZ484" s="140" t="str">
        <f>IFERROR(__xludf.DUMMYFUNCTION("TEXTJOIN("", "", TRUE,
  IF(AND(AL484&gt;=9, AN484&gt;=8, AP484&gt;=7, AT484&gt;=8), ""Gold Standard"", """"),
  IF(OR(
      AV484&gt;=7.5,
      AND(AL484&gt;=7, AN484&gt;=7, AP484&gt;=6, AT484&gt;=8)
    ), ""BIFL Approved"", """"),
  IF(AN484&gt;=8.5, ""Repair Friendly"", """"),
 "&amp;" IF(OR(AP484=10, REGEXMATCH(AU484, ""Lifetime Guarantee"")), ""Lifetime Warranty"", """"),
  IF(AT484&gt;=8.5, ""Crowd Favorite"", """"),
  IF(AR484&gt;=8, ""Eco Hero"", """"),
  IF(AND(AV484&gt;=10, AL484&gt;=8, AT484&gt;=8), ""Legacy Product"", """")
)"),"")</f>
        <v/>
      </c>
      <c r="CA484" s="128"/>
      <c r="CB484" s="128"/>
      <c r="CC484" s="141"/>
      <c r="CD484" s="128"/>
      <c r="CE484" s="132">
        <v>1799.0</v>
      </c>
      <c r="CF484" s="128"/>
      <c r="CG484" s="133"/>
      <c r="CH484" s="128"/>
      <c r="CI484" s="128"/>
      <c r="CJ484" s="128"/>
      <c r="CK484" s="128"/>
    </row>
    <row r="485" ht="27.0" customHeight="1">
      <c r="A485" s="239" t="s">
        <v>21658</v>
      </c>
      <c r="B485" s="170" t="s">
        <v>21659</v>
      </c>
      <c r="C485" s="20" t="s">
        <v>21660</v>
      </c>
      <c r="D485" s="20" t="s">
        <v>21661</v>
      </c>
      <c r="E485" s="170" t="s">
        <v>21662</v>
      </c>
      <c r="F485" s="147" t="s">
        <v>21321</v>
      </c>
      <c r="G485" s="148"/>
      <c r="H485" s="148"/>
      <c r="I485" s="148"/>
      <c r="J485" s="149"/>
      <c r="K485" s="171" t="s">
        <v>21663</v>
      </c>
      <c r="L485" s="172" t="s">
        <v>21664</v>
      </c>
      <c r="M485" s="172" t="s">
        <v>21665</v>
      </c>
      <c r="N485" s="172" t="s">
        <v>21666</v>
      </c>
      <c r="O485" s="110"/>
      <c r="P485" s="172" t="s">
        <v>21667</v>
      </c>
      <c r="Q485" s="172" t="s">
        <v>21668</v>
      </c>
      <c r="R485" s="172" t="s">
        <v>21669</v>
      </c>
      <c r="S485" s="160" t="s">
        <v>21670</v>
      </c>
      <c r="T485" s="173">
        <v>99.99</v>
      </c>
      <c r="U485" s="148"/>
      <c r="V485" s="160">
        <v>4.8</v>
      </c>
      <c r="W485" s="152">
        <v>1272.0</v>
      </c>
      <c r="X485" s="148"/>
      <c r="Y485" s="160" t="s">
        <v>165</v>
      </c>
      <c r="Z485" s="152" t="b">
        <v>0</v>
      </c>
      <c r="AA485" s="160" t="s">
        <v>4838</v>
      </c>
      <c r="AB485" s="160" t="s">
        <v>21671</v>
      </c>
      <c r="AC485" s="160" t="s">
        <v>21672</v>
      </c>
      <c r="AD485" s="160" t="s">
        <v>292</v>
      </c>
      <c r="AE485" s="148"/>
      <c r="AF485" s="148"/>
      <c r="AG485" s="160" t="s">
        <v>21673</v>
      </c>
      <c r="AH485" s="160" t="s">
        <v>21674</v>
      </c>
      <c r="AI485" s="160" t="s">
        <v>21675</v>
      </c>
      <c r="AJ485" s="160" t="s">
        <v>21676</v>
      </c>
      <c r="AK485" s="226" t="s">
        <v>21677</v>
      </c>
      <c r="AL485" s="154"/>
      <c r="AM485" s="148"/>
      <c r="AN485" s="154"/>
      <c r="AO485" s="148"/>
      <c r="AP485" s="155"/>
      <c r="AQ485" s="148"/>
      <c r="AR485" s="155"/>
      <c r="AS485" s="148"/>
      <c r="AT485" s="155"/>
      <c r="AU485" s="148"/>
      <c r="AV485" s="156">
        <f t="shared" si="23"/>
        <v>0</v>
      </c>
      <c r="AW485" s="157"/>
      <c r="AX485" s="148"/>
      <c r="AY485" s="148"/>
      <c r="AZ485" s="148"/>
      <c r="BA485" s="148"/>
      <c r="BB485" s="148"/>
      <c r="BC485" s="148"/>
      <c r="BD485" s="148"/>
      <c r="BE485" s="148"/>
      <c r="BF485" s="148"/>
      <c r="BG485" s="148"/>
      <c r="BH485" s="148"/>
      <c r="BI485" s="148"/>
      <c r="BJ485" s="148"/>
      <c r="BK485" s="148"/>
      <c r="BL485" s="148"/>
      <c r="BM485" s="148"/>
      <c r="BN485" s="148"/>
      <c r="BO485" s="148"/>
      <c r="BP485" s="148"/>
      <c r="BQ485" s="148"/>
      <c r="BR485" s="148"/>
      <c r="BS485" s="148"/>
      <c r="BT485" s="148"/>
      <c r="BU485" s="148"/>
      <c r="BV485" s="148"/>
      <c r="BW485" s="148"/>
      <c r="BX485" s="148"/>
      <c r="BY485" s="148"/>
      <c r="BZ485" s="160" t="str">
        <f>IFERROR(__xludf.DUMMYFUNCTION("TEXTJOIN("", "", TRUE,
  IF(AND(AL485&gt;=9, AN485&gt;=8, AP485&gt;=7, AT485&gt;=8), ""Gold Standard"", """"),
  IF(OR(
      AV485&gt;=7.5,
      AND(AL485&gt;=7, AN485&gt;=7, AP485&gt;=6, AT485&gt;=8)
    ), ""BIFL Approved"", """"),
  IF(AN485&gt;=8.5, ""Repair Friendly"", """"),
 "&amp;" IF(OR(AP485=10, REGEXMATCH(AU485, ""Lifetime Guarantee"")), ""Lifetime Warranty"", """"),
  IF(AT485&gt;=8.5, ""Crowd Favorite"", """"),
  IF(AR485&gt;=8, ""Eco Hero"", """"),
  IF(AND(AV485&gt;=10, AL485&gt;=8, AT485&gt;=8), ""Legacy Product"", """")
)"),"")</f>
        <v/>
      </c>
      <c r="CA485" s="148"/>
      <c r="CB485" s="148"/>
      <c r="CC485" s="161"/>
      <c r="CD485" s="148"/>
      <c r="CE485" s="152">
        <v>1272.0</v>
      </c>
      <c r="CF485" s="148"/>
      <c r="CG485" s="153"/>
      <c r="CH485" s="148"/>
      <c r="CI485" s="148"/>
      <c r="CJ485" s="148"/>
      <c r="CK485" s="148"/>
    </row>
    <row r="486" ht="27.0" customHeight="1">
      <c r="A486" s="240" t="s">
        <v>1452</v>
      </c>
      <c r="B486" s="163" t="s">
        <v>21678</v>
      </c>
      <c r="C486" s="20" t="s">
        <v>21679</v>
      </c>
      <c r="D486" s="20" t="s">
        <v>21680</v>
      </c>
      <c r="E486" s="163" t="s">
        <v>4829</v>
      </c>
      <c r="F486" s="127" t="s">
        <v>21321</v>
      </c>
      <c r="G486" s="128"/>
      <c r="H486" s="128"/>
      <c r="I486" s="128"/>
      <c r="J486" s="129"/>
      <c r="K486" s="164" t="s">
        <v>21681</v>
      </c>
      <c r="L486" s="165" t="s">
        <v>21682</v>
      </c>
      <c r="M486" s="165" t="s">
        <v>21683</v>
      </c>
      <c r="N486" s="165" t="s">
        <v>21684</v>
      </c>
      <c r="O486" s="110"/>
      <c r="P486" s="165" t="s">
        <v>21685</v>
      </c>
      <c r="Q486" s="165" t="s">
        <v>21686</v>
      </c>
      <c r="R486" s="165" t="s">
        <v>21687</v>
      </c>
      <c r="S486" s="140" t="s">
        <v>21688</v>
      </c>
      <c r="T486" s="167">
        <v>49.29</v>
      </c>
      <c r="U486" s="258">
        <v>61.0</v>
      </c>
      <c r="V486" s="140">
        <v>4.8</v>
      </c>
      <c r="W486" s="132">
        <v>14507.0</v>
      </c>
      <c r="X486" s="140" t="s">
        <v>2247</v>
      </c>
      <c r="Y486" s="140" t="s">
        <v>165</v>
      </c>
      <c r="Z486" s="132" t="b">
        <v>0</v>
      </c>
      <c r="AA486" s="140" t="s">
        <v>4838</v>
      </c>
      <c r="AB486" s="140" t="s">
        <v>4839</v>
      </c>
      <c r="AC486" s="140" t="s">
        <v>4840</v>
      </c>
      <c r="AD486" s="140" t="s">
        <v>292</v>
      </c>
      <c r="AE486" s="128"/>
      <c r="AF486" s="128"/>
      <c r="AG486" s="140" t="s">
        <v>4841</v>
      </c>
      <c r="AH486" s="140" t="s">
        <v>4842</v>
      </c>
      <c r="AI486" s="140" t="s">
        <v>4843</v>
      </c>
      <c r="AJ486" s="140" t="s">
        <v>4844</v>
      </c>
      <c r="AK486" s="168" t="s">
        <v>4845</v>
      </c>
      <c r="AL486" s="134"/>
      <c r="AM486" s="128"/>
      <c r="AN486" s="134"/>
      <c r="AO486" s="128"/>
      <c r="AP486" s="135"/>
      <c r="AQ486" s="128"/>
      <c r="AR486" s="135"/>
      <c r="AS486" s="128"/>
      <c r="AT486" s="135"/>
      <c r="AU486" s="128"/>
      <c r="AV486" s="136">
        <f t="shared" si="23"/>
        <v>0</v>
      </c>
      <c r="AW486" s="137"/>
      <c r="AX486" s="128"/>
      <c r="AY486" s="128"/>
      <c r="AZ486" s="128"/>
      <c r="BA486" s="128"/>
      <c r="BB486" s="128"/>
      <c r="BC486" s="128"/>
      <c r="BD486" s="128"/>
      <c r="BE486" s="128"/>
      <c r="BF486" s="128"/>
      <c r="BG486" s="128"/>
      <c r="BH486" s="128"/>
      <c r="BI486" s="128"/>
      <c r="BJ486" s="128"/>
      <c r="BK486" s="128"/>
      <c r="BL486" s="128"/>
      <c r="BM486" s="128"/>
      <c r="BN486" s="128"/>
      <c r="BO486" s="128"/>
      <c r="BP486" s="128"/>
      <c r="BQ486" s="128"/>
      <c r="BR486" s="128"/>
      <c r="BS486" s="128"/>
      <c r="BT486" s="128"/>
      <c r="BU486" s="128"/>
      <c r="BV486" s="128"/>
      <c r="BW486" s="128"/>
      <c r="BX486" s="128"/>
      <c r="BY486" s="128"/>
      <c r="BZ486" s="140" t="str">
        <f>IFERROR(__xludf.DUMMYFUNCTION("TEXTJOIN("", "", TRUE,
  IF(AND(AL486&gt;=9, AN486&gt;=8, AP486&gt;=7, AT486&gt;=8), ""Gold Standard"", """"),
  IF(OR(
      AV486&gt;=7.5,
      AND(AL486&gt;=7, AN486&gt;=7, AP486&gt;=6, AT486&gt;=8)
    ), ""BIFL Approved"", """"),
  IF(AN486&gt;=8.5, ""Repair Friendly"", """"),
 "&amp;" IF(OR(AP486=10, REGEXMATCH(AU486, ""Lifetime Guarantee"")), ""Lifetime Warranty"", """"),
  IF(AT486&gt;=8.5, ""Crowd Favorite"", """"),
  IF(AR486&gt;=8, ""Eco Hero"", """"),
  IF(AND(AV486&gt;=10, AL486&gt;=8, AT486&gt;=8), ""Legacy Product"", """")
)"),"")</f>
        <v/>
      </c>
      <c r="CA486" s="128"/>
      <c r="CB486" s="128"/>
      <c r="CC486" s="141"/>
      <c r="CD486" s="128"/>
      <c r="CE486" s="132">
        <v>14507.0</v>
      </c>
      <c r="CF486" s="128"/>
      <c r="CG486" s="133"/>
      <c r="CH486" s="128"/>
      <c r="CI486" s="128"/>
      <c r="CJ486" s="128"/>
      <c r="CK486" s="128"/>
    </row>
    <row r="487" ht="27.0" customHeight="1">
      <c r="A487" s="239" t="s">
        <v>21689</v>
      </c>
      <c r="B487" s="170" t="s">
        <v>21690</v>
      </c>
      <c r="C487" s="20" t="s">
        <v>21691</v>
      </c>
      <c r="D487" s="20" t="s">
        <v>21692</v>
      </c>
      <c r="E487" s="170" t="s">
        <v>21693</v>
      </c>
      <c r="F487" s="147" t="s">
        <v>21321</v>
      </c>
      <c r="G487" s="148"/>
      <c r="H487" s="148"/>
      <c r="I487" s="148"/>
      <c r="J487" s="149"/>
      <c r="K487" s="171" t="s">
        <v>21694</v>
      </c>
      <c r="L487" s="172" t="s">
        <v>21695</v>
      </c>
      <c r="M487" s="172" t="s">
        <v>21696</v>
      </c>
      <c r="N487" s="172" t="s">
        <v>21697</v>
      </c>
      <c r="O487" s="110"/>
      <c r="P487" s="172" t="s">
        <v>21698</v>
      </c>
      <c r="Q487" s="172" t="s">
        <v>21699</v>
      </c>
      <c r="R487" s="172" t="s">
        <v>21700</v>
      </c>
      <c r="S487" s="160" t="s">
        <v>21701</v>
      </c>
      <c r="T487" s="173">
        <v>144.95</v>
      </c>
      <c r="U487" s="148"/>
      <c r="V487" s="160">
        <v>4.7</v>
      </c>
      <c r="W487" s="152">
        <v>3755.0</v>
      </c>
      <c r="X487" s="160" t="s">
        <v>991</v>
      </c>
      <c r="Y487" s="160" t="s">
        <v>165</v>
      </c>
      <c r="Z487" s="152" t="b">
        <v>0</v>
      </c>
      <c r="AA487" s="160" t="s">
        <v>4838</v>
      </c>
      <c r="AB487" s="160" t="s">
        <v>21702</v>
      </c>
      <c r="AC487" s="160" t="s">
        <v>21703</v>
      </c>
      <c r="AD487" s="160" t="s">
        <v>292</v>
      </c>
      <c r="AE487" s="148"/>
      <c r="AF487" s="148"/>
      <c r="AG487" s="160" t="s">
        <v>21704</v>
      </c>
      <c r="AH487" s="160" t="s">
        <v>21705</v>
      </c>
      <c r="AI487" s="160" t="s">
        <v>21706</v>
      </c>
      <c r="AJ487" s="160" t="s">
        <v>21707</v>
      </c>
      <c r="AK487" s="226" t="s">
        <v>21708</v>
      </c>
      <c r="AL487" s="154"/>
      <c r="AM487" s="148"/>
      <c r="AN487" s="154"/>
      <c r="AO487" s="148"/>
      <c r="AP487" s="155"/>
      <c r="AQ487" s="148"/>
      <c r="AR487" s="155"/>
      <c r="AS487" s="148"/>
      <c r="AT487" s="155"/>
      <c r="AU487" s="148"/>
      <c r="AV487" s="156">
        <f t="shared" si="23"/>
        <v>0</v>
      </c>
      <c r="AW487" s="157"/>
      <c r="AX487" s="148"/>
      <c r="AY487" s="148"/>
      <c r="AZ487" s="148"/>
      <c r="BA487" s="148"/>
      <c r="BB487" s="148"/>
      <c r="BC487" s="148"/>
      <c r="BD487" s="148"/>
      <c r="BE487" s="148"/>
      <c r="BF487" s="148"/>
      <c r="BG487" s="148"/>
      <c r="BH487" s="148"/>
      <c r="BI487" s="148"/>
      <c r="BJ487" s="148"/>
      <c r="BK487" s="148"/>
      <c r="BL487" s="148"/>
      <c r="BM487" s="148"/>
      <c r="BN487" s="148"/>
      <c r="BO487" s="148"/>
      <c r="BP487" s="148"/>
      <c r="BQ487" s="148"/>
      <c r="BR487" s="148"/>
      <c r="BS487" s="148"/>
      <c r="BT487" s="148"/>
      <c r="BU487" s="148"/>
      <c r="BV487" s="148"/>
      <c r="BW487" s="148"/>
      <c r="BX487" s="148"/>
      <c r="BY487" s="148"/>
      <c r="BZ487" s="160" t="str">
        <f>IFERROR(__xludf.DUMMYFUNCTION("TEXTJOIN("", "", TRUE,
  IF(AND(AL487&gt;=9, AN487&gt;=8, AP487&gt;=7, AT487&gt;=8), ""Gold Standard"", """"),
  IF(OR(
      AV487&gt;=7.5,
      AND(AL487&gt;=7, AN487&gt;=7, AP487&gt;=6, AT487&gt;=8)
    ), ""BIFL Approved"", """"),
  IF(AN487&gt;=8.5, ""Repair Friendly"", """"),
 "&amp;" IF(OR(AP487=10, REGEXMATCH(AU487, ""Lifetime Guarantee"")), ""Lifetime Warranty"", """"),
  IF(AT487&gt;=8.5, ""Crowd Favorite"", """"),
  IF(AR487&gt;=8, ""Eco Hero"", """"),
  IF(AND(AV487&gt;=10, AL487&gt;=8, AT487&gt;=8), ""Legacy Product"", """")
)"),"")</f>
        <v/>
      </c>
      <c r="CA487" s="148"/>
      <c r="CB487" s="148"/>
      <c r="CC487" s="161"/>
      <c r="CD487" s="148"/>
      <c r="CE487" s="152">
        <v>3755.0</v>
      </c>
      <c r="CF487" s="148"/>
      <c r="CG487" s="153"/>
      <c r="CH487" s="148"/>
      <c r="CI487" s="148"/>
      <c r="CJ487" s="148"/>
      <c r="CK487" s="148"/>
    </row>
    <row r="488" ht="27.0" customHeight="1">
      <c r="A488" s="240" t="s">
        <v>21709</v>
      </c>
      <c r="B488" s="163" t="s">
        <v>21710</v>
      </c>
      <c r="C488" s="20" t="s">
        <v>21711</v>
      </c>
      <c r="D488" s="20" t="s">
        <v>21712</v>
      </c>
      <c r="E488" s="163" t="s">
        <v>21713</v>
      </c>
      <c r="F488" s="127" t="s">
        <v>21321</v>
      </c>
      <c r="G488" s="128"/>
      <c r="H488" s="128"/>
      <c r="I488" s="128"/>
      <c r="J488" s="129"/>
      <c r="K488" s="164" t="s">
        <v>21714</v>
      </c>
      <c r="L488" s="165" t="s">
        <v>21715</v>
      </c>
      <c r="M488" s="165" t="s">
        <v>21716</v>
      </c>
      <c r="N488" s="165" t="s">
        <v>21717</v>
      </c>
      <c r="O488" s="110"/>
      <c r="P488" s="165" t="s">
        <v>21718</v>
      </c>
      <c r="Q488" s="165" t="s">
        <v>21719</v>
      </c>
      <c r="R488" s="165" t="s">
        <v>21720</v>
      </c>
      <c r="S488" s="140" t="s">
        <v>21721</v>
      </c>
      <c r="T488" s="167">
        <v>119.95</v>
      </c>
      <c r="U488" s="258">
        <v>149.95</v>
      </c>
      <c r="V488" s="140">
        <v>4.8</v>
      </c>
      <c r="W488" s="132">
        <v>3068.0</v>
      </c>
      <c r="X488" s="140" t="s">
        <v>456</v>
      </c>
      <c r="Y488" s="140" t="s">
        <v>165</v>
      </c>
      <c r="Z488" s="132" t="b">
        <v>0</v>
      </c>
      <c r="AA488" s="140" t="s">
        <v>4838</v>
      </c>
      <c r="AB488" s="140" t="s">
        <v>21722</v>
      </c>
      <c r="AC488" s="140" t="s">
        <v>21723</v>
      </c>
      <c r="AD488" s="140" t="s">
        <v>292</v>
      </c>
      <c r="AE488" s="128"/>
      <c r="AF488" s="128"/>
      <c r="AG488" s="140" t="s">
        <v>21724</v>
      </c>
      <c r="AH488" s="140" t="s">
        <v>21725</v>
      </c>
      <c r="AI488" s="140" t="s">
        <v>21726</v>
      </c>
      <c r="AJ488" s="140" t="s">
        <v>21727</v>
      </c>
      <c r="AK488" s="168" t="s">
        <v>21728</v>
      </c>
      <c r="AL488" s="134"/>
      <c r="AM488" s="128"/>
      <c r="AN488" s="134"/>
      <c r="AO488" s="128"/>
      <c r="AP488" s="135"/>
      <c r="AQ488" s="128"/>
      <c r="AR488" s="135"/>
      <c r="AS488" s="128"/>
      <c r="AT488" s="135"/>
      <c r="AU488" s="128"/>
      <c r="AV488" s="136">
        <f t="shared" si="23"/>
        <v>0</v>
      </c>
      <c r="AW488" s="137"/>
      <c r="AX488" s="128"/>
      <c r="AY488" s="128"/>
      <c r="AZ488" s="128"/>
      <c r="BA488" s="128"/>
      <c r="BB488" s="128"/>
      <c r="BC488" s="128"/>
      <c r="BD488" s="128"/>
      <c r="BE488" s="128"/>
      <c r="BF488" s="128"/>
      <c r="BG488" s="128"/>
      <c r="BH488" s="128"/>
      <c r="BI488" s="128"/>
      <c r="BJ488" s="128"/>
      <c r="BK488" s="128"/>
      <c r="BL488" s="128"/>
      <c r="BM488" s="128"/>
      <c r="BN488" s="128"/>
      <c r="BO488" s="128"/>
      <c r="BP488" s="128"/>
      <c r="BQ488" s="128"/>
      <c r="BR488" s="128"/>
      <c r="BS488" s="128"/>
      <c r="BT488" s="128"/>
      <c r="BU488" s="128"/>
      <c r="BV488" s="128"/>
      <c r="BW488" s="128"/>
      <c r="BX488" s="128"/>
      <c r="BY488" s="128"/>
      <c r="BZ488" s="140" t="str">
        <f>IFERROR(__xludf.DUMMYFUNCTION("TEXTJOIN("", "", TRUE,
  IF(AND(AL488&gt;=9, AN488&gt;=8, AP488&gt;=7, AT488&gt;=8), ""Gold Standard"", """"),
  IF(OR(
      AV488&gt;=7.5,
      AND(AL488&gt;=7, AN488&gt;=7, AP488&gt;=6, AT488&gt;=8)
    ), ""BIFL Approved"", """"),
  IF(AN488&gt;=8.5, ""Repair Friendly"", """"),
 "&amp;" IF(OR(AP488=10, REGEXMATCH(AU488, ""Lifetime Guarantee"")), ""Lifetime Warranty"", """"),
  IF(AT488&gt;=8.5, ""Crowd Favorite"", """"),
  IF(AR488&gt;=8, ""Eco Hero"", """"),
  IF(AND(AV488&gt;=10, AL488&gt;=8, AT488&gt;=8), ""Legacy Product"", """")
)"),"")</f>
        <v/>
      </c>
      <c r="CA488" s="128"/>
      <c r="CB488" s="128"/>
      <c r="CC488" s="141"/>
      <c r="CD488" s="128"/>
      <c r="CE488" s="132">
        <v>3068.0</v>
      </c>
      <c r="CF488" s="128"/>
      <c r="CG488" s="133"/>
      <c r="CH488" s="128"/>
      <c r="CI488" s="128"/>
      <c r="CJ488" s="128"/>
      <c r="CK488" s="128"/>
    </row>
    <row r="489" ht="27.0" customHeight="1">
      <c r="A489" s="239" t="s">
        <v>21729</v>
      </c>
      <c r="B489" s="170" t="s">
        <v>21730</v>
      </c>
      <c r="C489" s="20" t="s">
        <v>21731</v>
      </c>
      <c r="D489" s="20" t="s">
        <v>21732</v>
      </c>
      <c r="E489" s="170" t="s">
        <v>21733</v>
      </c>
      <c r="F489" s="147" t="s">
        <v>21321</v>
      </c>
      <c r="G489" s="148"/>
      <c r="H489" s="148"/>
      <c r="I489" s="148"/>
      <c r="J489" s="149"/>
      <c r="K489" s="171" t="s">
        <v>21734</v>
      </c>
      <c r="L489" s="172" t="s">
        <v>21735</v>
      </c>
      <c r="M489" s="166"/>
      <c r="N489" s="172" t="s">
        <v>21736</v>
      </c>
      <c r="O489" s="110"/>
      <c r="P489" s="172" t="s">
        <v>21737</v>
      </c>
      <c r="Q489" s="172" t="s">
        <v>21738</v>
      </c>
      <c r="R489" s="172" t="s">
        <v>21739</v>
      </c>
      <c r="S489" s="160" t="s">
        <v>21740</v>
      </c>
      <c r="T489" s="173">
        <v>154.95</v>
      </c>
      <c r="U489" s="251">
        <v>175.0</v>
      </c>
      <c r="V489" s="160">
        <v>4.6</v>
      </c>
      <c r="W489" s="152">
        <v>1929.0</v>
      </c>
      <c r="X489" s="160" t="s">
        <v>4658</v>
      </c>
      <c r="Y489" s="160" t="s">
        <v>165</v>
      </c>
      <c r="Z489" s="152" t="b">
        <v>0</v>
      </c>
      <c r="AA489" s="160" t="s">
        <v>4838</v>
      </c>
      <c r="AB489" s="160" t="s">
        <v>21741</v>
      </c>
      <c r="AC489" s="160" t="s">
        <v>21742</v>
      </c>
      <c r="AD489" s="160" t="s">
        <v>994</v>
      </c>
      <c r="AE489" s="148"/>
      <c r="AF489" s="148"/>
      <c r="AG489" s="160" t="s">
        <v>21743</v>
      </c>
      <c r="AH489" s="160" t="s">
        <v>21744</v>
      </c>
      <c r="AI489" s="160" t="s">
        <v>21745</v>
      </c>
      <c r="AJ489" s="160" t="s">
        <v>21746</v>
      </c>
      <c r="AK489" s="226" t="s">
        <v>21747</v>
      </c>
      <c r="AL489" s="154"/>
      <c r="AM489" s="148"/>
      <c r="AN489" s="154"/>
      <c r="AO489" s="148"/>
      <c r="AP489" s="155"/>
      <c r="AQ489" s="148"/>
      <c r="AR489" s="155"/>
      <c r="AS489" s="148"/>
      <c r="AT489" s="155"/>
      <c r="AU489" s="148"/>
      <c r="AV489" s="156">
        <f t="shared" si="23"/>
        <v>0</v>
      </c>
      <c r="AW489" s="157"/>
      <c r="AX489" s="148"/>
      <c r="AY489" s="148"/>
      <c r="AZ489" s="148"/>
      <c r="BA489" s="148"/>
      <c r="BB489" s="148"/>
      <c r="BC489" s="148"/>
      <c r="BD489" s="148"/>
      <c r="BE489" s="148"/>
      <c r="BF489" s="148"/>
      <c r="BG489" s="148"/>
      <c r="BH489" s="148"/>
      <c r="BI489" s="148"/>
      <c r="BJ489" s="148"/>
      <c r="BK489" s="148"/>
      <c r="BL489" s="148"/>
      <c r="BM489" s="148"/>
      <c r="BN489" s="148"/>
      <c r="BO489" s="148"/>
      <c r="BP489" s="148"/>
      <c r="BQ489" s="148"/>
      <c r="BR489" s="148"/>
      <c r="BS489" s="148"/>
      <c r="BT489" s="148"/>
      <c r="BU489" s="148"/>
      <c r="BV489" s="148"/>
      <c r="BW489" s="148"/>
      <c r="BX489" s="148"/>
      <c r="BY489" s="148"/>
      <c r="BZ489" s="160" t="str">
        <f>IFERROR(__xludf.DUMMYFUNCTION("TEXTJOIN("", "", TRUE,
  IF(AND(AL489&gt;=9, AN489&gt;=8, AP489&gt;=7, AT489&gt;=8), ""Gold Standard"", """"),
  IF(OR(
      AV489&gt;=7.5,
      AND(AL489&gt;=7, AN489&gt;=7, AP489&gt;=6, AT489&gt;=8)
    ), ""BIFL Approved"", """"),
  IF(AN489&gt;=8.5, ""Repair Friendly"", """"),
 "&amp;" IF(OR(AP489=10, REGEXMATCH(AU489, ""Lifetime Guarantee"")), ""Lifetime Warranty"", """"),
  IF(AT489&gt;=8.5, ""Crowd Favorite"", """"),
  IF(AR489&gt;=8, ""Eco Hero"", """"),
  IF(AND(AV489&gt;=10, AL489&gt;=8, AT489&gt;=8), ""Legacy Product"", """")
)"),"")</f>
        <v/>
      </c>
      <c r="CA489" s="148"/>
      <c r="CB489" s="148"/>
      <c r="CC489" s="161"/>
      <c r="CD489" s="148"/>
      <c r="CE489" s="152">
        <v>1929.0</v>
      </c>
      <c r="CF489" s="148"/>
      <c r="CG489" s="153"/>
      <c r="CH489" s="148"/>
      <c r="CI489" s="148"/>
      <c r="CJ489" s="148"/>
      <c r="CK489" s="148"/>
    </row>
    <row r="490" ht="27.0" customHeight="1">
      <c r="A490" s="240" t="s">
        <v>21748</v>
      </c>
      <c r="B490" s="163" t="s">
        <v>21749</v>
      </c>
      <c r="C490" s="20" t="s">
        <v>21750</v>
      </c>
      <c r="D490" s="20" t="s">
        <v>21751</v>
      </c>
      <c r="E490" s="163" t="s">
        <v>21752</v>
      </c>
      <c r="F490" s="127" t="s">
        <v>21753</v>
      </c>
      <c r="G490" s="128"/>
      <c r="H490" s="128"/>
      <c r="I490" s="128"/>
      <c r="J490" s="129"/>
      <c r="K490" s="164" t="s">
        <v>21754</v>
      </c>
      <c r="L490" s="128"/>
      <c r="M490" s="165" t="s">
        <v>21755</v>
      </c>
      <c r="N490" s="165" t="s">
        <v>21756</v>
      </c>
      <c r="O490" s="110"/>
      <c r="P490" s="165" t="s">
        <v>21757</v>
      </c>
      <c r="Q490" s="165" t="s">
        <v>21758</v>
      </c>
      <c r="R490" s="165" t="s">
        <v>21759</v>
      </c>
      <c r="S490" s="140" t="s">
        <v>21760</v>
      </c>
      <c r="T490" s="167">
        <v>149.0</v>
      </c>
      <c r="U490" s="258">
        <v>62.99</v>
      </c>
      <c r="V490" s="140">
        <v>4.2</v>
      </c>
      <c r="W490" s="132">
        <v>327.0</v>
      </c>
      <c r="X490" s="128"/>
      <c r="Y490" s="128"/>
      <c r="Z490" s="132" t="b">
        <v>0</v>
      </c>
      <c r="AA490" s="140" t="s">
        <v>21761</v>
      </c>
      <c r="AB490" s="140" t="s">
        <v>21762</v>
      </c>
      <c r="AC490" s="140" t="s">
        <v>21763</v>
      </c>
      <c r="AD490" s="140" t="s">
        <v>21764</v>
      </c>
      <c r="AE490" s="128"/>
      <c r="AF490" s="128"/>
      <c r="AG490" s="140" t="s">
        <v>21765</v>
      </c>
      <c r="AH490" s="140" t="s">
        <v>21766</v>
      </c>
      <c r="AI490" s="140" t="s">
        <v>21767</v>
      </c>
      <c r="AJ490" s="140" t="s">
        <v>21768</v>
      </c>
      <c r="AK490" s="168" t="s">
        <v>21769</v>
      </c>
      <c r="AL490" s="134"/>
      <c r="AM490" s="128"/>
      <c r="AN490" s="134"/>
      <c r="AO490" s="128"/>
      <c r="AP490" s="135"/>
      <c r="AQ490" s="128"/>
      <c r="AR490" s="135"/>
      <c r="AS490" s="128"/>
      <c r="AT490" s="135"/>
      <c r="AU490" s="128"/>
      <c r="AV490" s="136">
        <f t="shared" si="23"/>
        <v>0</v>
      </c>
      <c r="AW490" s="137"/>
      <c r="AX490" s="128"/>
      <c r="AY490" s="128"/>
      <c r="AZ490" s="128"/>
      <c r="BA490" s="128"/>
      <c r="BB490" s="128"/>
      <c r="BC490" s="128"/>
      <c r="BD490" s="128"/>
      <c r="BE490" s="128"/>
      <c r="BF490" s="128"/>
      <c r="BG490" s="128"/>
      <c r="BH490" s="128"/>
      <c r="BI490" s="128"/>
      <c r="BJ490" s="128"/>
      <c r="BK490" s="128"/>
      <c r="BL490" s="128"/>
      <c r="BM490" s="128"/>
      <c r="BN490" s="128"/>
      <c r="BO490" s="128"/>
      <c r="BP490" s="128"/>
      <c r="BQ490" s="128"/>
      <c r="BR490" s="128"/>
      <c r="BS490" s="128"/>
      <c r="BT490" s="128"/>
      <c r="BU490" s="128"/>
      <c r="BV490" s="128"/>
      <c r="BW490" s="128"/>
      <c r="BX490" s="128"/>
      <c r="BY490" s="128"/>
      <c r="BZ490" s="140" t="str">
        <f>IFERROR(__xludf.DUMMYFUNCTION("TEXTJOIN("", "", TRUE,
  IF(AND(AL490&gt;=9, AN490&gt;=8, AP490&gt;=7, AT490&gt;=8), ""Gold Standard"", """"),
  IF(OR(
      AV490&gt;=7.5,
      AND(AL490&gt;=7, AN490&gt;=7, AP490&gt;=6, AT490&gt;=8)
    ), ""BIFL Approved"", """"),
  IF(AN490&gt;=8.5, ""Repair Friendly"", """"),
 "&amp;" IF(OR(AP490=10, REGEXMATCH(AU490, ""Lifetime Guarantee"")), ""Lifetime Warranty"", """"),
  IF(AT490&gt;=8.5, ""Crowd Favorite"", """"),
  IF(AR490&gt;=8, ""Eco Hero"", """"),
  IF(AND(AV490&gt;=10, AL490&gt;=8, AT490&gt;=8), ""Legacy Product"", """")
)"),"")</f>
        <v/>
      </c>
      <c r="CA490" s="128"/>
      <c r="CB490" s="128"/>
      <c r="CC490" s="141"/>
      <c r="CD490" s="128"/>
      <c r="CE490" s="132">
        <v>327.0</v>
      </c>
      <c r="CF490" s="128"/>
      <c r="CG490" s="133"/>
      <c r="CH490" s="128"/>
      <c r="CI490" s="128"/>
      <c r="CJ490" s="128"/>
      <c r="CK490" s="128"/>
    </row>
    <row r="491" ht="27.0" customHeight="1">
      <c r="A491" s="239" t="s">
        <v>21770</v>
      </c>
      <c r="B491" s="170" t="s">
        <v>21771</v>
      </c>
      <c r="C491" s="20" t="s">
        <v>21772</v>
      </c>
      <c r="D491" s="20" t="s">
        <v>21773</v>
      </c>
      <c r="E491" s="170" t="s">
        <v>21774</v>
      </c>
      <c r="F491" s="147" t="s">
        <v>21753</v>
      </c>
      <c r="G491" s="148"/>
      <c r="H491" s="148"/>
      <c r="I491" s="148"/>
      <c r="J491" s="149"/>
      <c r="K491" s="171" t="s">
        <v>21775</v>
      </c>
      <c r="L491" s="148"/>
      <c r="M491" s="166"/>
      <c r="N491" s="172" t="s">
        <v>21776</v>
      </c>
      <c r="O491" s="110"/>
      <c r="P491" s="172" t="s">
        <v>21777</v>
      </c>
      <c r="Q491" s="172" t="s">
        <v>21778</v>
      </c>
      <c r="R491" s="172" t="s">
        <v>21779</v>
      </c>
      <c r="S491" s="160" t="s">
        <v>21780</v>
      </c>
      <c r="T491" s="173">
        <v>124.02</v>
      </c>
      <c r="U491" s="251">
        <v>149.0</v>
      </c>
      <c r="V491" s="160">
        <v>4.6</v>
      </c>
      <c r="W491" s="152">
        <v>3508.0</v>
      </c>
      <c r="X491" s="148"/>
      <c r="Y491" s="160" t="s">
        <v>165</v>
      </c>
      <c r="Z491" s="152" t="b">
        <v>0</v>
      </c>
      <c r="AA491" s="160" t="s">
        <v>4838</v>
      </c>
      <c r="AB491" s="160" t="s">
        <v>21781</v>
      </c>
      <c r="AC491" s="148"/>
      <c r="AD491" s="160" t="s">
        <v>21782</v>
      </c>
      <c r="AE491" s="148"/>
      <c r="AF491" s="148"/>
      <c r="AG491" s="160" t="s">
        <v>21783</v>
      </c>
      <c r="AH491" s="160" t="s">
        <v>21784</v>
      </c>
      <c r="AI491" s="160" t="s">
        <v>21785</v>
      </c>
      <c r="AJ491" s="160" t="s">
        <v>21786</v>
      </c>
      <c r="AK491" s="153"/>
      <c r="AL491" s="154"/>
      <c r="AM491" s="148"/>
      <c r="AN491" s="154"/>
      <c r="AO491" s="148"/>
      <c r="AP491" s="155"/>
      <c r="AQ491" s="148"/>
      <c r="AR491" s="155"/>
      <c r="AS491" s="148"/>
      <c r="AT491" s="155"/>
      <c r="AU491" s="148"/>
      <c r="AV491" s="156">
        <f t="shared" si="23"/>
        <v>0</v>
      </c>
      <c r="AW491" s="157"/>
      <c r="AX491" s="148"/>
      <c r="AY491" s="148"/>
      <c r="AZ491" s="148"/>
      <c r="BA491" s="148"/>
      <c r="BB491" s="148"/>
      <c r="BC491" s="148"/>
      <c r="BD491" s="148"/>
      <c r="BE491" s="148"/>
      <c r="BF491" s="148"/>
      <c r="BG491" s="148"/>
      <c r="BH491" s="148"/>
      <c r="BI491" s="148"/>
      <c r="BJ491" s="148"/>
      <c r="BK491" s="148"/>
      <c r="BL491" s="148"/>
      <c r="BM491" s="148"/>
      <c r="BN491" s="148"/>
      <c r="BO491" s="148"/>
      <c r="BP491" s="148"/>
      <c r="BQ491" s="148"/>
      <c r="BR491" s="148"/>
      <c r="BS491" s="148"/>
      <c r="BT491" s="148"/>
      <c r="BU491" s="148"/>
      <c r="BV491" s="148"/>
      <c r="BW491" s="148"/>
      <c r="BX491" s="148"/>
      <c r="BY491" s="148"/>
      <c r="BZ491" s="160" t="str">
        <f>IFERROR(__xludf.DUMMYFUNCTION("TEXTJOIN("", "", TRUE,
  IF(AND(AL491&gt;=9, AN491&gt;=8, AP491&gt;=7, AT491&gt;=8), ""Gold Standard"", """"),
  IF(OR(
      AV491&gt;=7.5,
      AND(AL491&gt;=7, AN491&gt;=7, AP491&gt;=6, AT491&gt;=8)
    ), ""BIFL Approved"", """"),
  IF(AN491&gt;=8.5, ""Repair Friendly"", """"),
 "&amp;" IF(OR(AP491=10, REGEXMATCH(AU491, ""Lifetime Guarantee"")), ""Lifetime Warranty"", """"),
  IF(AT491&gt;=8.5, ""Crowd Favorite"", """"),
  IF(AR491&gt;=8, ""Eco Hero"", """"),
  IF(AND(AV491&gt;=10, AL491&gt;=8, AT491&gt;=8), ""Legacy Product"", """")
)"),"")</f>
        <v/>
      </c>
      <c r="CA491" s="148"/>
      <c r="CB491" s="148"/>
      <c r="CC491" s="161"/>
      <c r="CD491" s="148"/>
      <c r="CE491" s="152">
        <v>3508.0</v>
      </c>
      <c r="CF491" s="148"/>
      <c r="CG491" s="153"/>
      <c r="CH491" s="148"/>
      <c r="CI491" s="148"/>
      <c r="CJ491" s="148"/>
      <c r="CK491" s="148"/>
    </row>
    <row r="492" ht="27.0" customHeight="1">
      <c r="A492" s="240" t="s">
        <v>21787</v>
      </c>
      <c r="B492" s="163" t="s">
        <v>21788</v>
      </c>
      <c r="C492" s="20" t="s">
        <v>21789</v>
      </c>
      <c r="D492" s="20" t="s">
        <v>21790</v>
      </c>
      <c r="E492" s="163" t="s">
        <v>21791</v>
      </c>
      <c r="F492" s="127" t="s">
        <v>21792</v>
      </c>
      <c r="G492" s="128"/>
      <c r="H492" s="128"/>
      <c r="I492" s="128"/>
      <c r="J492" s="129"/>
      <c r="K492" s="164" t="s">
        <v>21793</v>
      </c>
      <c r="L492" s="128"/>
      <c r="M492" s="166"/>
      <c r="N492" s="165" t="s">
        <v>21794</v>
      </c>
      <c r="O492" s="110"/>
      <c r="P492" s="165" t="s">
        <v>21795</v>
      </c>
      <c r="Q492" s="165" t="s">
        <v>21796</v>
      </c>
      <c r="R492" s="165" t="s">
        <v>21797</v>
      </c>
      <c r="S492" s="140" t="s">
        <v>21798</v>
      </c>
      <c r="T492" s="167">
        <v>189.95</v>
      </c>
      <c r="U492" s="258">
        <v>139.0</v>
      </c>
      <c r="V492" s="140">
        <v>4.1</v>
      </c>
      <c r="W492" s="132">
        <v>37.0</v>
      </c>
      <c r="X492" s="128"/>
      <c r="Y492" s="140" t="s">
        <v>165</v>
      </c>
      <c r="Z492" s="132" t="b">
        <v>0</v>
      </c>
      <c r="AA492" s="140" t="s">
        <v>4838</v>
      </c>
      <c r="AB492" s="140" t="s">
        <v>21799</v>
      </c>
      <c r="AC492" s="128"/>
      <c r="AD492" s="140" t="s">
        <v>292</v>
      </c>
      <c r="AE492" s="128"/>
      <c r="AF492" s="128"/>
      <c r="AG492" s="140" t="s">
        <v>21800</v>
      </c>
      <c r="AH492" s="140" t="s">
        <v>21801</v>
      </c>
      <c r="AI492" s="140" t="s">
        <v>21802</v>
      </c>
      <c r="AJ492" s="140" t="s">
        <v>21803</v>
      </c>
      <c r="AK492" s="133"/>
      <c r="AL492" s="134"/>
      <c r="AM492" s="128"/>
      <c r="AN492" s="134"/>
      <c r="AO492" s="128"/>
      <c r="AP492" s="135"/>
      <c r="AQ492" s="128"/>
      <c r="AR492" s="135"/>
      <c r="AS492" s="128"/>
      <c r="AT492" s="135"/>
      <c r="AU492" s="128"/>
      <c r="AV492" s="136">
        <f t="shared" si="23"/>
        <v>0</v>
      </c>
      <c r="AW492" s="137"/>
      <c r="AX492" s="128"/>
      <c r="AY492" s="128"/>
      <c r="AZ492" s="128"/>
      <c r="BA492" s="128"/>
      <c r="BB492" s="128"/>
      <c r="BC492" s="128"/>
      <c r="BD492" s="128"/>
      <c r="BE492" s="128"/>
      <c r="BF492" s="128"/>
      <c r="BG492" s="128"/>
      <c r="BH492" s="128"/>
      <c r="BI492" s="128"/>
      <c r="BJ492" s="128"/>
      <c r="BK492" s="128"/>
      <c r="BL492" s="128"/>
      <c r="BM492" s="128"/>
      <c r="BN492" s="128"/>
      <c r="BO492" s="128"/>
      <c r="BP492" s="128"/>
      <c r="BQ492" s="128"/>
      <c r="BR492" s="128"/>
      <c r="BS492" s="128"/>
      <c r="BT492" s="128"/>
      <c r="BU492" s="128"/>
      <c r="BV492" s="128"/>
      <c r="BW492" s="128"/>
      <c r="BX492" s="128"/>
      <c r="BY492" s="128"/>
      <c r="BZ492" s="140" t="str">
        <f>IFERROR(__xludf.DUMMYFUNCTION("TEXTJOIN("", "", TRUE,
  IF(AND(AL492&gt;=9, AN492&gt;=8, AP492&gt;=7, AT492&gt;=8), ""Gold Standard"", """"),
  IF(OR(
      AV492&gt;=7.5,
      AND(AL492&gt;=7, AN492&gt;=7, AP492&gt;=6, AT492&gt;=8)
    ), ""BIFL Approved"", """"),
  IF(AN492&gt;=8.5, ""Repair Friendly"", """"),
 "&amp;" IF(OR(AP492=10, REGEXMATCH(AU492, ""Lifetime Guarantee"")), ""Lifetime Warranty"", """"),
  IF(AT492&gt;=8.5, ""Crowd Favorite"", """"),
  IF(AR492&gt;=8, ""Eco Hero"", """"),
  IF(AND(AV492&gt;=10, AL492&gt;=8, AT492&gt;=8), ""Legacy Product"", """")
)"),"")</f>
        <v/>
      </c>
      <c r="CA492" s="128"/>
      <c r="CB492" s="128"/>
      <c r="CC492" s="141"/>
      <c r="CD492" s="128"/>
      <c r="CE492" s="132">
        <v>37.0</v>
      </c>
      <c r="CF492" s="128"/>
      <c r="CG492" s="133"/>
      <c r="CH492" s="128"/>
      <c r="CI492" s="128"/>
      <c r="CJ492" s="128"/>
      <c r="CK492" s="128"/>
    </row>
    <row r="493" ht="27.0" customHeight="1">
      <c r="A493" s="279" t="s">
        <v>21804</v>
      </c>
      <c r="C493" s="302"/>
      <c r="D493" s="302"/>
      <c r="E493" s="303"/>
      <c r="F493" s="304"/>
      <c r="G493" s="305"/>
      <c r="H493" s="305"/>
      <c r="I493" s="305"/>
      <c r="J493" s="306"/>
      <c r="K493" s="302"/>
      <c r="L493" s="305"/>
      <c r="M493" s="305"/>
      <c r="N493" s="305"/>
      <c r="O493" s="305"/>
      <c r="P493" s="305"/>
      <c r="Q493" s="305"/>
      <c r="R493" s="305"/>
      <c r="S493" s="305"/>
      <c r="T493" s="307"/>
      <c r="U493" s="305"/>
      <c r="V493" s="305"/>
      <c r="W493" s="305"/>
      <c r="X493" s="305"/>
      <c r="Y493" s="305"/>
      <c r="Z493" s="305"/>
      <c r="AA493" s="305"/>
      <c r="AB493" s="305"/>
      <c r="AC493" s="305"/>
      <c r="AD493" s="305"/>
      <c r="AE493" s="305"/>
      <c r="AF493" s="305"/>
      <c r="AG493" s="305"/>
      <c r="AH493" s="305"/>
      <c r="AI493" s="305"/>
      <c r="AJ493" s="305"/>
      <c r="AK493" s="308"/>
      <c r="AL493" s="309"/>
      <c r="AM493" s="305"/>
      <c r="AN493" s="309"/>
      <c r="AO493" s="305"/>
      <c r="AP493" s="310"/>
      <c r="AQ493" s="305"/>
      <c r="AR493" s="310"/>
      <c r="AS493" s="305"/>
      <c r="AT493" s="310"/>
      <c r="AU493" s="305"/>
      <c r="AV493" s="156">
        <f t="shared" si="23"/>
        <v>0</v>
      </c>
      <c r="AW493" s="311"/>
      <c r="AX493" s="305"/>
      <c r="AY493" s="305"/>
      <c r="AZ493" s="305"/>
      <c r="BA493" s="305"/>
      <c r="BB493" s="305"/>
      <c r="BC493" s="305"/>
      <c r="BD493" s="305"/>
      <c r="BE493" s="305"/>
      <c r="BF493" s="305"/>
      <c r="BG493" s="305"/>
      <c r="BH493" s="305"/>
      <c r="BI493" s="305"/>
      <c r="BJ493" s="305"/>
      <c r="BK493" s="305"/>
      <c r="BL493" s="305"/>
      <c r="BM493" s="305"/>
      <c r="BN493" s="305"/>
      <c r="BO493" s="305"/>
      <c r="BP493" s="305"/>
      <c r="BQ493" s="305"/>
      <c r="BR493" s="305"/>
      <c r="BS493" s="305"/>
      <c r="BT493" s="305"/>
      <c r="BU493" s="305"/>
      <c r="BV493" s="305"/>
      <c r="BW493" s="305"/>
      <c r="BX493" s="305"/>
      <c r="BY493" s="305"/>
      <c r="BZ493" s="305"/>
      <c r="CA493" s="305"/>
      <c r="CB493" s="305"/>
      <c r="CC493" s="312"/>
      <c r="CD493" s="305"/>
      <c r="CE493" s="305"/>
      <c r="CF493" s="305"/>
      <c r="CG493" s="308"/>
      <c r="CH493" s="305"/>
      <c r="CI493" s="305"/>
      <c r="CJ493" s="305"/>
      <c r="CK493" s="305"/>
    </row>
    <row r="494" ht="27.0" customHeight="1">
      <c r="A494" s="240" t="s">
        <v>3646</v>
      </c>
      <c r="B494" s="163" t="s">
        <v>21805</v>
      </c>
      <c r="C494" s="19"/>
      <c r="D494" s="19"/>
      <c r="E494" s="126"/>
      <c r="F494" s="127" t="s">
        <v>19054</v>
      </c>
      <c r="G494" s="128"/>
      <c r="H494" s="128"/>
      <c r="I494" s="128"/>
      <c r="J494" s="129"/>
      <c r="K494" s="130"/>
      <c r="L494" s="128"/>
      <c r="M494" s="128"/>
      <c r="N494" s="128"/>
      <c r="O494" s="110"/>
      <c r="P494" s="128"/>
      <c r="Q494" s="128"/>
      <c r="R494" s="128"/>
      <c r="S494" s="128"/>
      <c r="T494" s="131"/>
      <c r="U494" s="128"/>
      <c r="V494" s="128"/>
      <c r="W494" s="128"/>
      <c r="X494" s="128"/>
      <c r="Y494" s="128"/>
      <c r="Z494" s="128"/>
      <c r="AA494" s="128"/>
      <c r="AB494" s="128"/>
      <c r="AC494" s="128"/>
      <c r="AD494" s="128"/>
      <c r="AE494" s="128"/>
      <c r="AF494" s="128"/>
      <c r="AG494" s="128"/>
      <c r="AH494" s="128"/>
      <c r="AI494" s="128"/>
      <c r="AJ494" s="128"/>
      <c r="AK494" s="133"/>
      <c r="AL494" s="134"/>
      <c r="AM494" s="128"/>
      <c r="AN494" s="134"/>
      <c r="AO494" s="128"/>
      <c r="AP494" s="135"/>
      <c r="AQ494" s="128"/>
      <c r="AR494" s="135"/>
      <c r="AS494" s="128"/>
      <c r="AT494" s="135"/>
      <c r="AU494" s="128"/>
      <c r="AV494" s="136">
        <f t="shared" si="23"/>
        <v>0</v>
      </c>
      <c r="AW494" s="137"/>
      <c r="AX494" s="128"/>
      <c r="AY494" s="128"/>
      <c r="AZ494" s="128"/>
      <c r="BA494" s="128"/>
      <c r="BB494" s="128"/>
      <c r="BC494" s="128"/>
      <c r="BD494" s="128"/>
      <c r="BE494" s="128"/>
      <c r="BF494" s="128"/>
      <c r="BG494" s="128"/>
      <c r="BH494" s="128"/>
      <c r="BI494" s="128"/>
      <c r="BJ494" s="128"/>
      <c r="BK494" s="128"/>
      <c r="BL494" s="128"/>
      <c r="BM494" s="128"/>
      <c r="BN494" s="128"/>
      <c r="BO494" s="128"/>
      <c r="BP494" s="128"/>
      <c r="BQ494" s="128"/>
      <c r="BR494" s="128"/>
      <c r="BS494" s="128"/>
      <c r="BT494" s="128"/>
      <c r="BU494" s="128"/>
      <c r="BV494" s="128"/>
      <c r="BW494" s="128"/>
      <c r="BX494" s="128"/>
      <c r="BY494" s="128"/>
      <c r="BZ494" s="140" t="str">
        <f>IFERROR(__xludf.DUMMYFUNCTION("TEXTJOIN("", "", TRUE,
  IF(AND(AL494&gt;=9, AN494&gt;=8, AP494&gt;=7, AT494&gt;=8), ""Gold Standard"", """"),
  IF(OR(
      AV494&gt;=7.5,
      AND(AL494&gt;=7, AN494&gt;=7, AP494&gt;=6, AT494&gt;=8)
    ), ""BIFL Approved"", """"),
  IF(AN494&gt;=8.5, ""Repair Friendly"", """"),
 "&amp;" IF(OR(AP494=10, REGEXMATCH(AU494, ""Lifetime Guarantee"")), ""Lifetime Warranty"", """"),
  IF(AT494&gt;=8.5, ""Crowd Favorite"", """"),
  IF(AR494&gt;=8, ""Eco Hero"", """"),
  IF(AND(AV494&gt;=10, AL494&gt;=8, AT494&gt;=8), ""Legacy Product"", """")
)"),"")</f>
        <v/>
      </c>
      <c r="CA494" s="128"/>
      <c r="CB494" s="128"/>
      <c r="CC494" s="141"/>
      <c r="CD494" s="128"/>
      <c r="CE494" s="128"/>
      <c r="CF494" s="128"/>
      <c r="CG494" s="133"/>
      <c r="CH494" s="128"/>
      <c r="CI494" s="128"/>
      <c r="CJ494" s="128"/>
      <c r="CK494" s="128"/>
    </row>
    <row r="495" ht="27.0" customHeight="1">
      <c r="A495" s="239" t="s">
        <v>10125</v>
      </c>
      <c r="B495" s="170" t="s">
        <v>21806</v>
      </c>
      <c r="C495" s="19"/>
      <c r="D495" s="19"/>
      <c r="E495" s="146"/>
      <c r="F495" s="147" t="s">
        <v>19054</v>
      </c>
      <c r="G495" s="148"/>
      <c r="H495" s="148"/>
      <c r="I495" s="148"/>
      <c r="J495" s="149"/>
      <c r="K495" s="150"/>
      <c r="L495" s="148"/>
      <c r="M495" s="148"/>
      <c r="N495" s="148"/>
      <c r="O495" s="110"/>
      <c r="P495" s="148"/>
      <c r="Q495" s="148"/>
      <c r="R495" s="148"/>
      <c r="S495" s="148"/>
      <c r="T495" s="151"/>
      <c r="U495" s="148"/>
      <c r="V495" s="148"/>
      <c r="W495" s="148"/>
      <c r="X495" s="148"/>
      <c r="Y495" s="148"/>
      <c r="Z495" s="148"/>
      <c r="AA495" s="148"/>
      <c r="AB495" s="148"/>
      <c r="AC495" s="148"/>
      <c r="AD495" s="148"/>
      <c r="AE495" s="148"/>
      <c r="AF495" s="148"/>
      <c r="AG495" s="148"/>
      <c r="AH495" s="148"/>
      <c r="AI495" s="148"/>
      <c r="AJ495" s="148"/>
      <c r="AK495" s="153"/>
      <c r="AL495" s="154"/>
      <c r="AM495" s="148"/>
      <c r="AN495" s="154"/>
      <c r="AO495" s="148"/>
      <c r="AP495" s="155"/>
      <c r="AQ495" s="148"/>
      <c r="AR495" s="155"/>
      <c r="AS495" s="148"/>
      <c r="AT495" s="155"/>
      <c r="AU495" s="148"/>
      <c r="AV495" s="156">
        <f t="shared" si="23"/>
        <v>0</v>
      </c>
      <c r="AW495" s="157"/>
      <c r="AX495" s="148"/>
      <c r="AY495" s="148"/>
      <c r="AZ495" s="148"/>
      <c r="BA495" s="148"/>
      <c r="BB495" s="148"/>
      <c r="BC495" s="148"/>
      <c r="BD495" s="148"/>
      <c r="BE495" s="148"/>
      <c r="BF495" s="148"/>
      <c r="BG495" s="148"/>
      <c r="BH495" s="148"/>
      <c r="BI495" s="148"/>
      <c r="BJ495" s="148"/>
      <c r="BK495" s="148"/>
      <c r="BL495" s="148"/>
      <c r="BM495" s="148"/>
      <c r="BN495" s="148"/>
      <c r="BO495" s="148"/>
      <c r="BP495" s="148"/>
      <c r="BQ495" s="148"/>
      <c r="BR495" s="148"/>
      <c r="BS495" s="148"/>
      <c r="BT495" s="148"/>
      <c r="BU495" s="148"/>
      <c r="BV495" s="148"/>
      <c r="BW495" s="148"/>
      <c r="BX495" s="148"/>
      <c r="BY495" s="148"/>
      <c r="BZ495" s="160" t="str">
        <f>IFERROR(__xludf.DUMMYFUNCTION("TEXTJOIN("", "", TRUE,
  IF(AND(AL495&gt;=9, AN495&gt;=8, AP495&gt;=7, AT495&gt;=8), ""Gold Standard"", """"),
  IF(OR(
      AV495&gt;=7.5,
      AND(AL495&gt;=7, AN495&gt;=7, AP495&gt;=6, AT495&gt;=8)
    ), ""BIFL Approved"", """"),
  IF(AN495&gt;=8.5, ""Repair Friendly"", """"),
 "&amp;" IF(OR(AP495=10, REGEXMATCH(AU495, ""Lifetime Guarantee"")), ""Lifetime Warranty"", """"),
  IF(AT495&gt;=8.5, ""Crowd Favorite"", """"),
  IF(AR495&gt;=8, ""Eco Hero"", """"),
  IF(AND(AV495&gt;=10, AL495&gt;=8, AT495&gt;=8), ""Legacy Product"", """")
)"),"")</f>
        <v/>
      </c>
      <c r="CA495" s="148"/>
      <c r="CB495" s="148"/>
      <c r="CC495" s="161"/>
      <c r="CD495" s="148"/>
      <c r="CE495" s="148"/>
      <c r="CF495" s="148"/>
      <c r="CG495" s="153"/>
      <c r="CH495" s="148"/>
      <c r="CI495" s="148"/>
      <c r="CJ495" s="148"/>
      <c r="CK495" s="148"/>
    </row>
    <row r="496" ht="27.0" customHeight="1">
      <c r="A496" s="240" t="s">
        <v>21807</v>
      </c>
      <c r="B496" s="163" t="s">
        <v>21808</v>
      </c>
      <c r="C496" s="19"/>
      <c r="D496" s="19"/>
      <c r="E496" s="126"/>
      <c r="F496" s="127" t="s">
        <v>19054</v>
      </c>
      <c r="G496" s="128"/>
      <c r="H496" s="128"/>
      <c r="I496" s="128"/>
      <c r="J496" s="129"/>
      <c r="K496" s="130"/>
      <c r="L496" s="128"/>
      <c r="M496" s="128"/>
      <c r="N496" s="128"/>
      <c r="O496" s="110"/>
      <c r="P496" s="128"/>
      <c r="Q496" s="128"/>
      <c r="R496" s="128"/>
      <c r="S496" s="128"/>
      <c r="T496" s="131"/>
      <c r="U496" s="128"/>
      <c r="V496" s="128"/>
      <c r="W496" s="128"/>
      <c r="X496" s="128"/>
      <c r="Y496" s="128"/>
      <c r="Z496" s="128"/>
      <c r="AA496" s="128"/>
      <c r="AB496" s="128"/>
      <c r="AC496" s="128"/>
      <c r="AD496" s="128"/>
      <c r="AE496" s="128"/>
      <c r="AF496" s="128"/>
      <c r="AG496" s="128"/>
      <c r="AH496" s="128"/>
      <c r="AI496" s="128"/>
      <c r="AJ496" s="128"/>
      <c r="AK496" s="133"/>
      <c r="AL496" s="134"/>
      <c r="AM496" s="128"/>
      <c r="AN496" s="134"/>
      <c r="AO496" s="128"/>
      <c r="AP496" s="135"/>
      <c r="AQ496" s="128"/>
      <c r="AR496" s="135"/>
      <c r="AS496" s="128"/>
      <c r="AT496" s="135"/>
      <c r="AU496" s="128"/>
      <c r="AV496" s="136">
        <f t="shared" si="23"/>
        <v>0</v>
      </c>
      <c r="AW496" s="137"/>
      <c r="AX496" s="128"/>
      <c r="AY496" s="128"/>
      <c r="AZ496" s="128"/>
      <c r="BA496" s="128"/>
      <c r="BB496" s="128"/>
      <c r="BC496" s="128"/>
      <c r="BD496" s="128"/>
      <c r="BE496" s="128"/>
      <c r="BF496" s="128"/>
      <c r="BG496" s="128"/>
      <c r="BH496" s="128"/>
      <c r="BI496" s="128"/>
      <c r="BJ496" s="128"/>
      <c r="BK496" s="128"/>
      <c r="BL496" s="128"/>
      <c r="BM496" s="128"/>
      <c r="BN496" s="128"/>
      <c r="BO496" s="128"/>
      <c r="BP496" s="128"/>
      <c r="BQ496" s="128"/>
      <c r="BR496" s="128"/>
      <c r="BS496" s="128"/>
      <c r="BT496" s="128"/>
      <c r="BU496" s="128"/>
      <c r="BV496" s="128"/>
      <c r="BW496" s="128"/>
      <c r="BX496" s="128"/>
      <c r="BY496" s="128"/>
      <c r="BZ496" s="140" t="str">
        <f>IFERROR(__xludf.DUMMYFUNCTION("TEXTJOIN("", "", TRUE,
  IF(AND(AL496&gt;=9, AN496&gt;=8, AP496&gt;=7, AT496&gt;=8), ""Gold Standard"", """"),
  IF(OR(
      AV496&gt;=7.5,
      AND(AL496&gt;=7, AN496&gt;=7, AP496&gt;=6, AT496&gt;=8)
    ), ""BIFL Approved"", """"),
  IF(AN496&gt;=8.5, ""Repair Friendly"", """"),
 "&amp;" IF(OR(AP496=10, REGEXMATCH(AU496, ""Lifetime Guarantee"")), ""Lifetime Warranty"", """"),
  IF(AT496&gt;=8.5, ""Crowd Favorite"", """"),
  IF(AR496&gt;=8, ""Eco Hero"", """"),
  IF(AND(AV496&gt;=10, AL496&gt;=8, AT496&gt;=8), ""Legacy Product"", """")
)"),"")</f>
        <v/>
      </c>
      <c r="CA496" s="128"/>
      <c r="CB496" s="128"/>
      <c r="CC496" s="141"/>
      <c r="CD496" s="128"/>
      <c r="CE496" s="128"/>
      <c r="CF496" s="128"/>
      <c r="CG496" s="133"/>
      <c r="CH496" s="128"/>
      <c r="CI496" s="128"/>
      <c r="CJ496" s="128"/>
      <c r="CK496" s="128"/>
    </row>
    <row r="497" ht="27.0" customHeight="1">
      <c r="A497" s="239" t="s">
        <v>21809</v>
      </c>
      <c r="B497" s="170" t="s">
        <v>21810</v>
      </c>
      <c r="C497" s="19"/>
      <c r="D497" s="19"/>
      <c r="E497" s="146"/>
      <c r="F497" s="147" t="s">
        <v>19054</v>
      </c>
      <c r="G497" s="148"/>
      <c r="H497" s="148"/>
      <c r="I497" s="148"/>
      <c r="J497" s="149"/>
      <c r="K497" s="150"/>
      <c r="L497" s="148"/>
      <c r="M497" s="148"/>
      <c r="N497" s="148"/>
      <c r="O497" s="110"/>
      <c r="P497" s="148"/>
      <c r="Q497" s="148"/>
      <c r="R497" s="148"/>
      <c r="S497" s="148"/>
      <c r="T497" s="151"/>
      <c r="U497" s="148"/>
      <c r="V497" s="148"/>
      <c r="W497" s="148"/>
      <c r="X497" s="148"/>
      <c r="Y497" s="148"/>
      <c r="Z497" s="148"/>
      <c r="AA497" s="148"/>
      <c r="AB497" s="148"/>
      <c r="AC497" s="148"/>
      <c r="AD497" s="148"/>
      <c r="AE497" s="148"/>
      <c r="AF497" s="148"/>
      <c r="AG497" s="148"/>
      <c r="AH497" s="148"/>
      <c r="AI497" s="148"/>
      <c r="AJ497" s="148"/>
      <c r="AK497" s="153"/>
      <c r="AL497" s="154"/>
      <c r="AM497" s="148"/>
      <c r="AN497" s="154"/>
      <c r="AO497" s="148"/>
      <c r="AP497" s="155"/>
      <c r="AQ497" s="148"/>
      <c r="AR497" s="155"/>
      <c r="AS497" s="148"/>
      <c r="AT497" s="155"/>
      <c r="AU497" s="148"/>
      <c r="AV497" s="156">
        <f t="shared" si="23"/>
        <v>0</v>
      </c>
      <c r="AW497" s="157"/>
      <c r="AX497" s="148"/>
      <c r="AY497" s="148"/>
      <c r="AZ497" s="148"/>
      <c r="BA497" s="148"/>
      <c r="BB497" s="148"/>
      <c r="BC497" s="148"/>
      <c r="BD497" s="148"/>
      <c r="BE497" s="148"/>
      <c r="BF497" s="148"/>
      <c r="BG497" s="148"/>
      <c r="BH497" s="148"/>
      <c r="BI497" s="148"/>
      <c r="BJ497" s="148"/>
      <c r="BK497" s="148"/>
      <c r="BL497" s="148"/>
      <c r="BM497" s="148"/>
      <c r="BN497" s="148"/>
      <c r="BO497" s="148"/>
      <c r="BP497" s="148"/>
      <c r="BQ497" s="148"/>
      <c r="BR497" s="148"/>
      <c r="BS497" s="148"/>
      <c r="BT497" s="148"/>
      <c r="BU497" s="148"/>
      <c r="BV497" s="148"/>
      <c r="BW497" s="148"/>
      <c r="BX497" s="148"/>
      <c r="BY497" s="148"/>
      <c r="BZ497" s="160" t="str">
        <f>IFERROR(__xludf.DUMMYFUNCTION("TEXTJOIN("", "", TRUE,
  IF(AND(AL497&gt;=9, AN497&gt;=8, AP497&gt;=7, AT497&gt;=8), ""Gold Standard"", """"),
  IF(OR(
      AV497&gt;=7.5,
      AND(AL497&gt;=7, AN497&gt;=7, AP497&gt;=6, AT497&gt;=8)
    ), ""BIFL Approved"", """"),
  IF(AN497&gt;=8.5, ""Repair Friendly"", """"),
 "&amp;" IF(OR(AP497=10, REGEXMATCH(AU497, ""Lifetime Guarantee"")), ""Lifetime Warranty"", """"),
  IF(AT497&gt;=8.5, ""Crowd Favorite"", """"),
  IF(AR497&gt;=8, ""Eco Hero"", """"),
  IF(AND(AV497&gt;=10, AL497&gt;=8, AT497&gt;=8), ""Legacy Product"", """")
)"),"")</f>
        <v/>
      </c>
      <c r="CA497" s="148"/>
      <c r="CB497" s="148"/>
      <c r="CC497" s="161"/>
      <c r="CD497" s="148"/>
      <c r="CE497" s="148"/>
      <c r="CF497" s="148"/>
      <c r="CG497" s="153"/>
      <c r="CH497" s="148"/>
      <c r="CI497" s="148"/>
      <c r="CJ497" s="148"/>
      <c r="CK497" s="148"/>
    </row>
    <row r="498" ht="27.0" customHeight="1">
      <c r="A498" s="240" t="s">
        <v>2945</v>
      </c>
      <c r="B498" s="163" t="s">
        <v>21808</v>
      </c>
      <c r="C498" s="19"/>
      <c r="D498" s="19"/>
      <c r="E498" s="126"/>
      <c r="F498" s="127" t="s">
        <v>19054</v>
      </c>
      <c r="G498" s="128"/>
      <c r="H498" s="128"/>
      <c r="I498" s="128"/>
      <c r="J498" s="129"/>
      <c r="K498" s="130"/>
      <c r="L498" s="128"/>
      <c r="M498" s="128"/>
      <c r="N498" s="128"/>
      <c r="O498" s="110"/>
      <c r="P498" s="128"/>
      <c r="Q498" s="128"/>
      <c r="R498" s="128"/>
      <c r="S498" s="128"/>
      <c r="T498" s="131"/>
      <c r="U498" s="128"/>
      <c r="V498" s="128"/>
      <c r="W498" s="128"/>
      <c r="X498" s="128"/>
      <c r="Y498" s="128"/>
      <c r="Z498" s="128"/>
      <c r="AA498" s="128"/>
      <c r="AB498" s="128"/>
      <c r="AC498" s="128"/>
      <c r="AD498" s="128"/>
      <c r="AE498" s="128"/>
      <c r="AF498" s="128"/>
      <c r="AG498" s="128"/>
      <c r="AH498" s="128"/>
      <c r="AI498" s="128"/>
      <c r="AJ498" s="128"/>
      <c r="AK498" s="133"/>
      <c r="AL498" s="134"/>
      <c r="AM498" s="128"/>
      <c r="AN498" s="134"/>
      <c r="AO498" s="128"/>
      <c r="AP498" s="135"/>
      <c r="AQ498" s="128"/>
      <c r="AR498" s="135"/>
      <c r="AS498" s="128"/>
      <c r="AT498" s="135"/>
      <c r="AU498" s="128"/>
      <c r="AV498" s="136">
        <f t="shared" si="23"/>
        <v>0</v>
      </c>
      <c r="AW498" s="137"/>
      <c r="AX498" s="128"/>
      <c r="AY498" s="128"/>
      <c r="AZ498" s="128"/>
      <c r="BA498" s="128"/>
      <c r="BB498" s="128"/>
      <c r="BC498" s="128"/>
      <c r="BD498" s="128"/>
      <c r="BE498" s="128"/>
      <c r="BF498" s="128"/>
      <c r="BG498" s="128"/>
      <c r="BH498" s="128"/>
      <c r="BI498" s="128"/>
      <c r="BJ498" s="128"/>
      <c r="BK498" s="128"/>
      <c r="BL498" s="128"/>
      <c r="BM498" s="128"/>
      <c r="BN498" s="128"/>
      <c r="BO498" s="128"/>
      <c r="BP498" s="128"/>
      <c r="BQ498" s="128"/>
      <c r="BR498" s="128"/>
      <c r="BS498" s="128"/>
      <c r="BT498" s="128"/>
      <c r="BU498" s="128"/>
      <c r="BV498" s="128"/>
      <c r="BW498" s="128"/>
      <c r="BX498" s="128"/>
      <c r="BY498" s="128"/>
      <c r="BZ498" s="140" t="str">
        <f>IFERROR(__xludf.DUMMYFUNCTION("TEXTJOIN("", "", TRUE,
  IF(AND(AL498&gt;=9, AN498&gt;=8, AP498&gt;=7, AT498&gt;=8), ""Gold Standard"", """"),
  IF(OR(
      AV498&gt;=7.5,
      AND(AL498&gt;=7, AN498&gt;=7, AP498&gt;=6, AT498&gt;=8)
    ), ""BIFL Approved"", """"),
  IF(AN498&gt;=8.5, ""Repair Friendly"", """"),
 "&amp;" IF(OR(AP498=10, REGEXMATCH(AU498, ""Lifetime Guarantee"")), ""Lifetime Warranty"", """"),
  IF(AT498&gt;=8.5, ""Crowd Favorite"", """"),
  IF(AR498&gt;=8, ""Eco Hero"", """"),
  IF(AND(AV498&gt;=10, AL498&gt;=8, AT498&gt;=8), ""Legacy Product"", """")
)"),"")</f>
        <v/>
      </c>
      <c r="CA498" s="128"/>
      <c r="CB498" s="128"/>
      <c r="CC498" s="141"/>
      <c r="CD498" s="128"/>
      <c r="CE498" s="128"/>
      <c r="CF498" s="128"/>
      <c r="CG498" s="133"/>
      <c r="CH498" s="128"/>
      <c r="CI498" s="128"/>
      <c r="CJ498" s="128"/>
      <c r="CK498" s="128"/>
    </row>
    <row r="499" ht="27.0" customHeight="1">
      <c r="A499" s="239" t="s">
        <v>5548</v>
      </c>
      <c r="B499" s="170" t="s">
        <v>21811</v>
      </c>
      <c r="C499" s="19"/>
      <c r="D499" s="19"/>
      <c r="E499" s="146"/>
      <c r="F499" s="147" t="s">
        <v>19054</v>
      </c>
      <c r="G499" s="148"/>
      <c r="H499" s="148"/>
      <c r="I499" s="148"/>
      <c r="J499" s="149"/>
      <c r="K499" s="150"/>
      <c r="L499" s="148"/>
      <c r="M499" s="148"/>
      <c r="N499" s="148"/>
      <c r="O499" s="110"/>
      <c r="P499" s="148"/>
      <c r="Q499" s="148"/>
      <c r="R499" s="148"/>
      <c r="S499" s="148"/>
      <c r="T499" s="151"/>
      <c r="U499" s="148"/>
      <c r="V499" s="148"/>
      <c r="W499" s="148"/>
      <c r="X499" s="148"/>
      <c r="Y499" s="148"/>
      <c r="Z499" s="148"/>
      <c r="AA499" s="148"/>
      <c r="AB499" s="148"/>
      <c r="AC499" s="148"/>
      <c r="AD499" s="148"/>
      <c r="AE499" s="148"/>
      <c r="AF499" s="148"/>
      <c r="AG499" s="148"/>
      <c r="AH499" s="148"/>
      <c r="AI499" s="148"/>
      <c r="AJ499" s="148"/>
      <c r="AK499" s="153"/>
      <c r="AL499" s="154"/>
      <c r="AM499" s="148"/>
      <c r="AN499" s="154"/>
      <c r="AO499" s="148"/>
      <c r="AP499" s="155"/>
      <c r="AQ499" s="148"/>
      <c r="AR499" s="155"/>
      <c r="AS499" s="148"/>
      <c r="AT499" s="155"/>
      <c r="AU499" s="148"/>
      <c r="AV499" s="156">
        <f t="shared" si="23"/>
        <v>0</v>
      </c>
      <c r="AW499" s="157"/>
      <c r="AX499" s="148"/>
      <c r="AY499" s="148"/>
      <c r="AZ499" s="148"/>
      <c r="BA499" s="148"/>
      <c r="BB499" s="148"/>
      <c r="BC499" s="148"/>
      <c r="BD499" s="148"/>
      <c r="BE499" s="148"/>
      <c r="BF499" s="148"/>
      <c r="BG499" s="148"/>
      <c r="BH499" s="148"/>
      <c r="BI499" s="148"/>
      <c r="BJ499" s="148"/>
      <c r="BK499" s="148"/>
      <c r="BL499" s="148"/>
      <c r="BM499" s="148"/>
      <c r="BN499" s="148"/>
      <c r="BO499" s="148"/>
      <c r="BP499" s="148"/>
      <c r="BQ499" s="148"/>
      <c r="BR499" s="148"/>
      <c r="BS499" s="148"/>
      <c r="BT499" s="148"/>
      <c r="BU499" s="148"/>
      <c r="BV499" s="148"/>
      <c r="BW499" s="148"/>
      <c r="BX499" s="148"/>
      <c r="BY499" s="148"/>
      <c r="BZ499" s="160" t="str">
        <f>IFERROR(__xludf.DUMMYFUNCTION("TEXTJOIN("", "", TRUE,
  IF(AND(AL499&gt;=9, AN499&gt;=8, AP499&gt;=7, AT499&gt;=8), ""Gold Standard"", """"),
  IF(OR(
      AV499&gt;=7.5,
      AND(AL499&gt;=7, AN499&gt;=7, AP499&gt;=6, AT499&gt;=8)
    ), ""BIFL Approved"", """"),
  IF(AN499&gt;=8.5, ""Repair Friendly"", """"),
 "&amp;" IF(OR(AP499=10, REGEXMATCH(AU499, ""Lifetime Guarantee"")), ""Lifetime Warranty"", """"),
  IF(AT499&gt;=8.5, ""Crowd Favorite"", """"),
  IF(AR499&gt;=8, ""Eco Hero"", """"),
  IF(AND(AV499&gt;=10, AL499&gt;=8, AT499&gt;=8), ""Legacy Product"", """")
)"),"")</f>
        <v/>
      </c>
      <c r="CA499" s="148"/>
      <c r="CB499" s="148"/>
      <c r="CC499" s="161"/>
      <c r="CD499" s="148"/>
      <c r="CE499" s="148"/>
      <c r="CF499" s="148"/>
      <c r="CG499" s="153"/>
      <c r="CH499" s="148"/>
      <c r="CI499" s="148"/>
      <c r="CJ499" s="148"/>
      <c r="CK499" s="148"/>
    </row>
    <row r="500" ht="27.0" customHeight="1">
      <c r="A500" s="240" t="s">
        <v>21812</v>
      </c>
      <c r="B500" s="163" t="s">
        <v>21813</v>
      </c>
      <c r="C500" s="19"/>
      <c r="D500" s="19"/>
      <c r="E500" s="126"/>
      <c r="F500" s="127" t="s">
        <v>19054</v>
      </c>
      <c r="G500" s="128"/>
      <c r="H500" s="128"/>
      <c r="I500" s="128"/>
      <c r="J500" s="129"/>
      <c r="K500" s="130"/>
      <c r="L500" s="128"/>
      <c r="M500" s="128"/>
      <c r="N500" s="128"/>
      <c r="O500" s="110"/>
      <c r="P500" s="128"/>
      <c r="Q500" s="128"/>
      <c r="R500" s="128"/>
      <c r="S500" s="128"/>
      <c r="T500" s="131"/>
      <c r="U500" s="128"/>
      <c r="V500" s="128"/>
      <c r="W500" s="128"/>
      <c r="X500" s="128"/>
      <c r="Y500" s="128"/>
      <c r="Z500" s="128"/>
      <c r="AA500" s="128"/>
      <c r="AB500" s="128"/>
      <c r="AC500" s="128"/>
      <c r="AD500" s="128"/>
      <c r="AE500" s="128"/>
      <c r="AF500" s="128"/>
      <c r="AG500" s="128"/>
      <c r="AH500" s="128"/>
      <c r="AI500" s="128"/>
      <c r="AJ500" s="128"/>
      <c r="AK500" s="133"/>
      <c r="AL500" s="134"/>
      <c r="AM500" s="128"/>
      <c r="AN500" s="134"/>
      <c r="AO500" s="128"/>
      <c r="AP500" s="135"/>
      <c r="AQ500" s="128"/>
      <c r="AR500" s="135"/>
      <c r="AS500" s="128"/>
      <c r="AT500" s="135"/>
      <c r="AU500" s="128"/>
      <c r="AV500" s="136">
        <f t="shared" si="23"/>
        <v>0</v>
      </c>
      <c r="AW500" s="137"/>
      <c r="AX500" s="128"/>
      <c r="AY500" s="128"/>
      <c r="AZ500" s="128"/>
      <c r="BA500" s="128"/>
      <c r="BB500" s="128"/>
      <c r="BC500" s="128"/>
      <c r="BD500" s="128"/>
      <c r="BE500" s="128"/>
      <c r="BF500" s="128"/>
      <c r="BG500" s="128"/>
      <c r="BH500" s="128"/>
      <c r="BI500" s="128"/>
      <c r="BJ500" s="128"/>
      <c r="BK500" s="128"/>
      <c r="BL500" s="128"/>
      <c r="BM500" s="128"/>
      <c r="BN500" s="128"/>
      <c r="BO500" s="128"/>
      <c r="BP500" s="128"/>
      <c r="BQ500" s="128"/>
      <c r="BR500" s="128"/>
      <c r="BS500" s="128"/>
      <c r="BT500" s="128"/>
      <c r="BU500" s="128"/>
      <c r="BV500" s="128"/>
      <c r="BW500" s="128"/>
      <c r="BX500" s="128"/>
      <c r="BY500" s="128"/>
      <c r="BZ500" s="140" t="str">
        <f>IFERROR(__xludf.DUMMYFUNCTION("TEXTJOIN("", "", TRUE,
  IF(AND(AL500&gt;=9, AN500&gt;=8, AP500&gt;=7, AT500&gt;=8), ""Gold Standard"", """"),
  IF(OR(
      AV500&gt;=7.5,
      AND(AL500&gt;=7, AN500&gt;=7, AP500&gt;=6, AT500&gt;=8)
    ), ""BIFL Approved"", """"),
  IF(AN500&gt;=8.5, ""Repair Friendly"", """"),
 "&amp;" IF(OR(AP500=10, REGEXMATCH(AU500, ""Lifetime Guarantee"")), ""Lifetime Warranty"", """"),
  IF(AT500&gt;=8.5, ""Crowd Favorite"", """"),
  IF(AR500&gt;=8, ""Eco Hero"", """"),
  IF(AND(AV500&gt;=10, AL500&gt;=8, AT500&gt;=8), ""Legacy Product"", """")
)"),"")</f>
        <v/>
      </c>
      <c r="CA500" s="128"/>
      <c r="CB500" s="128"/>
      <c r="CC500" s="141"/>
      <c r="CD500" s="128"/>
      <c r="CE500" s="128"/>
      <c r="CF500" s="128"/>
      <c r="CG500" s="133"/>
      <c r="CH500" s="128"/>
      <c r="CI500" s="128"/>
      <c r="CJ500" s="128"/>
      <c r="CK500" s="128"/>
    </row>
    <row r="501" ht="27.0" customHeight="1">
      <c r="A501" s="239" t="s">
        <v>21814</v>
      </c>
      <c r="B501" s="170" t="s">
        <v>21815</v>
      </c>
      <c r="C501" s="19"/>
      <c r="D501" s="19"/>
      <c r="E501" s="146"/>
      <c r="F501" s="147" t="s">
        <v>19054</v>
      </c>
      <c r="G501" s="148"/>
      <c r="H501" s="148"/>
      <c r="I501" s="148"/>
      <c r="J501" s="149"/>
      <c r="K501" s="150"/>
      <c r="L501" s="148"/>
      <c r="M501" s="148"/>
      <c r="N501" s="148"/>
      <c r="O501" s="110"/>
      <c r="P501" s="148"/>
      <c r="Q501" s="148"/>
      <c r="R501" s="148"/>
      <c r="S501" s="148"/>
      <c r="T501" s="151"/>
      <c r="U501" s="148"/>
      <c r="V501" s="148"/>
      <c r="W501" s="148"/>
      <c r="X501" s="148"/>
      <c r="Y501" s="148"/>
      <c r="Z501" s="148"/>
      <c r="AA501" s="148"/>
      <c r="AB501" s="148"/>
      <c r="AC501" s="148"/>
      <c r="AD501" s="148"/>
      <c r="AE501" s="148"/>
      <c r="AF501" s="148"/>
      <c r="AG501" s="148"/>
      <c r="AH501" s="148"/>
      <c r="AI501" s="148"/>
      <c r="AJ501" s="148"/>
      <c r="AK501" s="153"/>
      <c r="AL501" s="154"/>
      <c r="AM501" s="148"/>
      <c r="AN501" s="154"/>
      <c r="AO501" s="148"/>
      <c r="AP501" s="155"/>
      <c r="AQ501" s="148"/>
      <c r="AR501" s="155"/>
      <c r="AS501" s="148"/>
      <c r="AT501" s="155"/>
      <c r="AU501" s="148"/>
      <c r="AV501" s="156">
        <f t="shared" si="23"/>
        <v>0</v>
      </c>
      <c r="AW501" s="157"/>
      <c r="AX501" s="148"/>
      <c r="AY501" s="148"/>
      <c r="AZ501" s="148"/>
      <c r="BA501" s="148"/>
      <c r="BB501" s="148"/>
      <c r="BC501" s="148"/>
      <c r="BD501" s="148"/>
      <c r="BE501" s="148"/>
      <c r="BF501" s="148"/>
      <c r="BG501" s="148"/>
      <c r="BH501" s="148"/>
      <c r="BI501" s="148"/>
      <c r="BJ501" s="148"/>
      <c r="BK501" s="148"/>
      <c r="BL501" s="148"/>
      <c r="BM501" s="148"/>
      <c r="BN501" s="148"/>
      <c r="BO501" s="148"/>
      <c r="BP501" s="148"/>
      <c r="BQ501" s="148"/>
      <c r="BR501" s="148"/>
      <c r="BS501" s="148"/>
      <c r="BT501" s="148"/>
      <c r="BU501" s="148"/>
      <c r="BV501" s="148"/>
      <c r="BW501" s="148"/>
      <c r="BX501" s="148"/>
      <c r="BY501" s="148"/>
      <c r="BZ501" s="160" t="str">
        <f>IFERROR(__xludf.DUMMYFUNCTION("TEXTJOIN("", "", TRUE,
  IF(AND(AL501&gt;=9, AN501&gt;=8, AP501&gt;=7, AT501&gt;=8), ""Gold Standard"", """"),
  IF(OR(
      AV501&gt;=7.5,
      AND(AL501&gt;=7, AN501&gt;=7, AP501&gt;=6, AT501&gt;=8)
    ), ""BIFL Approved"", """"),
  IF(AN501&gt;=8.5, ""Repair Friendly"", """"),
 "&amp;" IF(OR(AP501=10, REGEXMATCH(AU501, ""Lifetime Guarantee"")), ""Lifetime Warranty"", """"),
  IF(AT501&gt;=8.5, ""Crowd Favorite"", """"),
  IF(AR501&gt;=8, ""Eco Hero"", """"),
  IF(AND(AV501&gt;=10, AL501&gt;=8, AT501&gt;=8), ""Legacy Product"", """")
)"),"")</f>
        <v/>
      </c>
      <c r="CA501" s="148"/>
      <c r="CB501" s="148"/>
      <c r="CC501" s="161"/>
      <c r="CD501" s="148"/>
      <c r="CE501" s="148"/>
      <c r="CF501" s="148"/>
      <c r="CG501" s="153"/>
      <c r="CH501" s="148"/>
      <c r="CI501" s="148"/>
      <c r="CJ501" s="148"/>
      <c r="CK501" s="148"/>
    </row>
    <row r="502" ht="27.0" customHeight="1">
      <c r="A502" s="240" t="s">
        <v>21816</v>
      </c>
      <c r="B502" s="163" t="s">
        <v>21817</v>
      </c>
      <c r="C502" s="19"/>
      <c r="D502" s="19"/>
      <c r="E502" s="126"/>
      <c r="F502" s="127" t="s">
        <v>19054</v>
      </c>
      <c r="G502" s="128"/>
      <c r="H502" s="128"/>
      <c r="I502" s="128"/>
      <c r="J502" s="129"/>
      <c r="K502" s="130"/>
      <c r="L502" s="128"/>
      <c r="M502" s="128"/>
      <c r="N502" s="128"/>
      <c r="O502" s="110"/>
      <c r="P502" s="128"/>
      <c r="Q502" s="128"/>
      <c r="R502" s="128"/>
      <c r="S502" s="128"/>
      <c r="T502" s="131"/>
      <c r="U502" s="128"/>
      <c r="V502" s="128"/>
      <c r="W502" s="128"/>
      <c r="X502" s="128"/>
      <c r="Y502" s="128"/>
      <c r="Z502" s="128"/>
      <c r="AA502" s="128"/>
      <c r="AB502" s="128"/>
      <c r="AC502" s="128"/>
      <c r="AD502" s="128"/>
      <c r="AE502" s="128"/>
      <c r="AF502" s="128"/>
      <c r="AG502" s="128"/>
      <c r="AH502" s="128"/>
      <c r="AI502" s="128"/>
      <c r="AJ502" s="128"/>
      <c r="AK502" s="133"/>
      <c r="AL502" s="134"/>
      <c r="AM502" s="128"/>
      <c r="AN502" s="134"/>
      <c r="AO502" s="128"/>
      <c r="AP502" s="135"/>
      <c r="AQ502" s="128"/>
      <c r="AR502" s="135"/>
      <c r="AS502" s="128"/>
      <c r="AT502" s="135"/>
      <c r="AU502" s="128"/>
      <c r="AV502" s="136">
        <f t="shared" si="23"/>
        <v>0</v>
      </c>
      <c r="AW502" s="137"/>
      <c r="AX502" s="128"/>
      <c r="AY502" s="128"/>
      <c r="AZ502" s="128"/>
      <c r="BA502" s="128"/>
      <c r="BB502" s="128"/>
      <c r="BC502" s="128"/>
      <c r="BD502" s="128"/>
      <c r="BE502" s="128"/>
      <c r="BF502" s="128"/>
      <c r="BG502" s="128"/>
      <c r="BH502" s="128"/>
      <c r="BI502" s="128"/>
      <c r="BJ502" s="128"/>
      <c r="BK502" s="128"/>
      <c r="BL502" s="128"/>
      <c r="BM502" s="128"/>
      <c r="BN502" s="128"/>
      <c r="BO502" s="128"/>
      <c r="BP502" s="128"/>
      <c r="BQ502" s="128"/>
      <c r="BR502" s="128"/>
      <c r="BS502" s="128"/>
      <c r="BT502" s="128"/>
      <c r="BU502" s="128"/>
      <c r="BV502" s="128"/>
      <c r="BW502" s="128"/>
      <c r="BX502" s="128"/>
      <c r="BY502" s="128"/>
      <c r="BZ502" s="140" t="str">
        <f>IFERROR(__xludf.DUMMYFUNCTION("TEXTJOIN("", "", TRUE,
  IF(AND(AL502&gt;=9, AN502&gt;=8, AP502&gt;=7, AT502&gt;=8), ""Gold Standard"", """"),
  IF(OR(
      AV502&gt;=7.5,
      AND(AL502&gt;=7, AN502&gt;=7, AP502&gt;=6, AT502&gt;=8)
    ), ""BIFL Approved"", """"),
  IF(AN502&gt;=8.5, ""Repair Friendly"", """"),
 "&amp;" IF(OR(AP502=10, REGEXMATCH(AU502, ""Lifetime Guarantee"")), ""Lifetime Warranty"", """"),
  IF(AT502&gt;=8.5, ""Crowd Favorite"", """"),
  IF(AR502&gt;=8, ""Eco Hero"", """"),
  IF(AND(AV502&gt;=10, AL502&gt;=8, AT502&gt;=8), ""Legacy Product"", """")
)"),"")</f>
        <v/>
      </c>
      <c r="CA502" s="128"/>
      <c r="CB502" s="128"/>
      <c r="CC502" s="141"/>
      <c r="CD502" s="128"/>
      <c r="CE502" s="128"/>
      <c r="CF502" s="128"/>
      <c r="CG502" s="133"/>
      <c r="CH502" s="128"/>
      <c r="CI502" s="128"/>
      <c r="CJ502" s="128"/>
      <c r="CK502" s="128"/>
    </row>
    <row r="503" ht="27.0" customHeight="1">
      <c r="A503" s="239" t="s">
        <v>21818</v>
      </c>
      <c r="B503" s="170" t="s">
        <v>21819</v>
      </c>
      <c r="C503" s="19"/>
      <c r="D503" s="19"/>
      <c r="E503" s="146"/>
      <c r="F503" s="147" t="s">
        <v>19054</v>
      </c>
      <c r="G503" s="148"/>
      <c r="H503" s="148"/>
      <c r="I503" s="148"/>
      <c r="J503" s="149"/>
      <c r="K503" s="150"/>
      <c r="L503" s="148"/>
      <c r="M503" s="148"/>
      <c r="N503" s="148"/>
      <c r="O503" s="110"/>
      <c r="P503" s="148"/>
      <c r="Q503" s="148"/>
      <c r="R503" s="148"/>
      <c r="S503" s="148"/>
      <c r="T503" s="151"/>
      <c r="U503" s="148"/>
      <c r="V503" s="148"/>
      <c r="W503" s="148"/>
      <c r="X503" s="148"/>
      <c r="Y503" s="148"/>
      <c r="Z503" s="148"/>
      <c r="AA503" s="148"/>
      <c r="AB503" s="148"/>
      <c r="AC503" s="148"/>
      <c r="AD503" s="148"/>
      <c r="AE503" s="148"/>
      <c r="AF503" s="148"/>
      <c r="AG503" s="148"/>
      <c r="AH503" s="148"/>
      <c r="AI503" s="148"/>
      <c r="AJ503" s="148"/>
      <c r="AK503" s="153"/>
      <c r="AL503" s="154"/>
      <c r="AM503" s="148"/>
      <c r="AN503" s="154"/>
      <c r="AO503" s="148"/>
      <c r="AP503" s="155"/>
      <c r="AQ503" s="148"/>
      <c r="AR503" s="155"/>
      <c r="AS503" s="148"/>
      <c r="AT503" s="155"/>
      <c r="AU503" s="148"/>
      <c r="AV503" s="156">
        <f t="shared" si="23"/>
        <v>0</v>
      </c>
      <c r="AW503" s="157"/>
      <c r="AX503" s="148"/>
      <c r="AY503" s="148"/>
      <c r="AZ503" s="148"/>
      <c r="BA503" s="148"/>
      <c r="BB503" s="148"/>
      <c r="BC503" s="148"/>
      <c r="BD503" s="148"/>
      <c r="BE503" s="148"/>
      <c r="BF503" s="148"/>
      <c r="BG503" s="148"/>
      <c r="BH503" s="148"/>
      <c r="BI503" s="148"/>
      <c r="BJ503" s="148"/>
      <c r="BK503" s="148"/>
      <c r="BL503" s="148"/>
      <c r="BM503" s="148"/>
      <c r="BN503" s="148"/>
      <c r="BO503" s="148"/>
      <c r="BP503" s="148"/>
      <c r="BQ503" s="148"/>
      <c r="BR503" s="148"/>
      <c r="BS503" s="148"/>
      <c r="BT503" s="148"/>
      <c r="BU503" s="148"/>
      <c r="BV503" s="148"/>
      <c r="BW503" s="148"/>
      <c r="BX503" s="148"/>
      <c r="BY503" s="148"/>
      <c r="BZ503" s="160" t="str">
        <f>IFERROR(__xludf.DUMMYFUNCTION("TEXTJOIN("", "", TRUE,
  IF(AND(AL503&gt;=9, AN503&gt;=8, AP503&gt;=7, AT503&gt;=8), ""Gold Standard"", """"),
  IF(OR(
      AV503&gt;=7.5,
      AND(AL503&gt;=7, AN503&gt;=7, AP503&gt;=6, AT503&gt;=8)
    ), ""BIFL Approved"", """"),
  IF(AN503&gt;=8.5, ""Repair Friendly"", """"),
 "&amp;" IF(OR(AP503=10, REGEXMATCH(AU503, ""Lifetime Guarantee"")), ""Lifetime Warranty"", """"),
  IF(AT503&gt;=8.5, ""Crowd Favorite"", """"),
  IF(AR503&gt;=8, ""Eco Hero"", """"),
  IF(AND(AV503&gt;=10, AL503&gt;=8, AT503&gt;=8), ""Legacy Product"", """")
)"),"")</f>
        <v/>
      </c>
      <c r="CA503" s="148"/>
      <c r="CB503" s="148"/>
      <c r="CC503" s="161"/>
      <c r="CD503" s="148"/>
      <c r="CE503" s="148"/>
      <c r="CF503" s="148"/>
      <c r="CG503" s="153"/>
      <c r="CH503" s="148"/>
      <c r="CI503" s="148"/>
      <c r="CJ503" s="148"/>
      <c r="CK503" s="148"/>
    </row>
    <row r="504" ht="27.0" customHeight="1">
      <c r="A504" s="279" t="s">
        <v>21820</v>
      </c>
      <c r="C504" s="280"/>
      <c r="D504" s="280"/>
      <c r="E504" s="281"/>
      <c r="F504" s="297"/>
      <c r="G504" s="282"/>
      <c r="H504" s="282"/>
      <c r="I504" s="282"/>
      <c r="J504" s="283"/>
      <c r="K504" s="280"/>
      <c r="L504" s="282"/>
      <c r="M504" s="282"/>
      <c r="N504" s="282"/>
      <c r="O504" s="282"/>
      <c r="P504" s="282"/>
      <c r="Q504" s="282"/>
      <c r="R504" s="282"/>
      <c r="S504" s="282"/>
      <c r="T504" s="284"/>
      <c r="U504" s="282"/>
      <c r="V504" s="282"/>
      <c r="W504" s="282"/>
      <c r="X504" s="282"/>
      <c r="Y504" s="282"/>
      <c r="Z504" s="282"/>
      <c r="AA504" s="282"/>
      <c r="AB504" s="282"/>
      <c r="AC504" s="282"/>
      <c r="AD504" s="282"/>
      <c r="AE504" s="282"/>
      <c r="AF504" s="282"/>
      <c r="AG504" s="282"/>
      <c r="AH504" s="282"/>
      <c r="AI504" s="282"/>
      <c r="AJ504" s="282"/>
      <c r="AK504" s="285"/>
      <c r="AL504" s="286"/>
      <c r="AM504" s="282"/>
      <c r="AN504" s="286"/>
      <c r="AO504" s="282"/>
      <c r="AP504" s="287"/>
      <c r="AQ504" s="282"/>
      <c r="AR504" s="287"/>
      <c r="AS504" s="282"/>
      <c r="AT504" s="287"/>
      <c r="AU504" s="282"/>
      <c r="AV504" s="136">
        <f t="shared" si="23"/>
        <v>0</v>
      </c>
      <c r="AW504" s="289"/>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92"/>
      <c r="CD504" s="282"/>
      <c r="CE504" s="282"/>
      <c r="CF504" s="282"/>
      <c r="CG504" s="285"/>
      <c r="CH504" s="282"/>
      <c r="CI504" s="282"/>
      <c r="CJ504" s="282"/>
      <c r="CK504" s="282"/>
    </row>
    <row r="505" ht="27.0" customHeight="1">
      <c r="A505" s="239" t="s">
        <v>21821</v>
      </c>
      <c r="B505" s="170" t="s">
        <v>21822</v>
      </c>
      <c r="C505" s="19"/>
      <c r="D505" s="19"/>
      <c r="E505" s="146"/>
      <c r="F505" s="147" t="s">
        <v>19054</v>
      </c>
      <c r="G505" s="148"/>
      <c r="H505" s="148"/>
      <c r="I505" s="148"/>
      <c r="J505" s="149"/>
      <c r="K505" s="150"/>
      <c r="L505" s="148"/>
      <c r="M505" s="148"/>
      <c r="N505" s="148"/>
      <c r="O505" s="110"/>
      <c r="P505" s="148"/>
      <c r="Q505" s="148"/>
      <c r="R505" s="148"/>
      <c r="S505" s="148"/>
      <c r="T505" s="151"/>
      <c r="U505" s="148"/>
      <c r="V505" s="148"/>
      <c r="W505" s="148"/>
      <c r="X505" s="148"/>
      <c r="Y505" s="148"/>
      <c r="Z505" s="148"/>
      <c r="AA505" s="148"/>
      <c r="AB505" s="148"/>
      <c r="AC505" s="148"/>
      <c r="AD505" s="148"/>
      <c r="AE505" s="148"/>
      <c r="AF505" s="148"/>
      <c r="AG505" s="148"/>
      <c r="AH505" s="148"/>
      <c r="AI505" s="148"/>
      <c r="AJ505" s="148"/>
      <c r="AK505" s="153"/>
      <c r="AL505" s="154"/>
      <c r="AM505" s="148"/>
      <c r="AN505" s="154"/>
      <c r="AO505" s="148"/>
      <c r="AP505" s="155"/>
      <c r="AQ505" s="148"/>
      <c r="AR505" s="155"/>
      <c r="AS505" s="148"/>
      <c r="AT505" s="155"/>
      <c r="AU505" s="148"/>
      <c r="AV505" s="156">
        <f t="shared" si="23"/>
        <v>0</v>
      </c>
      <c r="AW505" s="157"/>
      <c r="AX505" s="148"/>
      <c r="AY505" s="148"/>
      <c r="AZ505" s="148"/>
      <c r="BA505" s="148"/>
      <c r="BB505" s="148"/>
      <c r="BC505" s="148"/>
      <c r="BD505" s="148"/>
      <c r="BE505" s="148"/>
      <c r="BF505" s="148"/>
      <c r="BG505" s="148"/>
      <c r="BH505" s="148"/>
      <c r="BI505" s="148"/>
      <c r="BJ505" s="148"/>
      <c r="BK505" s="148"/>
      <c r="BL505" s="148"/>
      <c r="BM505" s="148"/>
      <c r="BN505" s="148"/>
      <c r="BO505" s="148"/>
      <c r="BP505" s="148"/>
      <c r="BQ505" s="148"/>
      <c r="BR505" s="148"/>
      <c r="BS505" s="148"/>
      <c r="BT505" s="148"/>
      <c r="BU505" s="148"/>
      <c r="BV505" s="148"/>
      <c r="BW505" s="148"/>
      <c r="BX505" s="148"/>
      <c r="BY505" s="148"/>
      <c r="BZ505" s="160" t="str">
        <f>IFERROR(__xludf.DUMMYFUNCTION("TEXTJOIN("", "", TRUE,
  IF(AND(AL505&gt;=9, AN505&gt;=8, AP505&gt;=7, AT505&gt;=8), ""Gold Standard"", """"),
  IF(OR(
      AV505&gt;=7.5,
      AND(AL505&gt;=7, AN505&gt;=7, AP505&gt;=6, AT505&gt;=8)
    ), ""BIFL Approved"", """"),
  IF(AN505&gt;=8.5, ""Repair Friendly"", """"),
 "&amp;" IF(OR(AP505=10, REGEXMATCH(AU505, ""Lifetime Guarantee"")), ""Lifetime Warranty"", """"),
  IF(AT505&gt;=8.5, ""Crowd Favorite"", """"),
  IF(AR505&gt;=8, ""Eco Hero"", """"),
  IF(AND(AV505&gt;=10, AL505&gt;=8, AT505&gt;=8), ""Legacy Product"", """")
)"),"")</f>
        <v/>
      </c>
      <c r="CA505" s="148"/>
      <c r="CB505" s="148"/>
      <c r="CC505" s="161"/>
      <c r="CD505" s="148"/>
      <c r="CE505" s="148"/>
      <c r="CF505" s="148"/>
      <c r="CG505" s="153"/>
      <c r="CH505" s="148"/>
      <c r="CI505" s="148"/>
      <c r="CJ505" s="148"/>
      <c r="CK505" s="148"/>
    </row>
    <row r="506" ht="27.0" customHeight="1">
      <c r="A506" s="240" t="s">
        <v>21823</v>
      </c>
      <c r="B506" s="163" t="s">
        <v>21824</v>
      </c>
      <c r="C506" s="19"/>
      <c r="D506" s="19"/>
      <c r="E506" s="126"/>
      <c r="F506" s="127" t="s">
        <v>19054</v>
      </c>
      <c r="G506" s="128"/>
      <c r="H506" s="128"/>
      <c r="I506" s="128"/>
      <c r="J506" s="129"/>
      <c r="K506" s="130"/>
      <c r="L506" s="128"/>
      <c r="M506" s="128"/>
      <c r="N506" s="128"/>
      <c r="O506" s="110"/>
      <c r="P506" s="128"/>
      <c r="Q506" s="128"/>
      <c r="R506" s="128"/>
      <c r="S506" s="128"/>
      <c r="T506" s="131"/>
      <c r="U506" s="128"/>
      <c r="V506" s="128"/>
      <c r="W506" s="128"/>
      <c r="X506" s="128"/>
      <c r="Y506" s="128"/>
      <c r="Z506" s="128"/>
      <c r="AA506" s="128"/>
      <c r="AB506" s="128"/>
      <c r="AC506" s="128"/>
      <c r="AD506" s="128"/>
      <c r="AE506" s="128"/>
      <c r="AF506" s="128"/>
      <c r="AG506" s="128"/>
      <c r="AH506" s="128"/>
      <c r="AI506" s="128"/>
      <c r="AJ506" s="128"/>
      <c r="AK506" s="133"/>
      <c r="AL506" s="134"/>
      <c r="AM506" s="128"/>
      <c r="AN506" s="134"/>
      <c r="AO506" s="128"/>
      <c r="AP506" s="135"/>
      <c r="AQ506" s="128"/>
      <c r="AR506" s="135"/>
      <c r="AS506" s="128"/>
      <c r="AT506" s="135"/>
      <c r="AU506" s="128"/>
      <c r="AV506" s="136">
        <f t="shared" si="23"/>
        <v>0</v>
      </c>
      <c r="AW506" s="137"/>
      <c r="AX506" s="128"/>
      <c r="AY506" s="128"/>
      <c r="AZ506" s="128"/>
      <c r="BA506" s="128"/>
      <c r="BB506" s="128"/>
      <c r="BC506" s="128"/>
      <c r="BD506" s="128"/>
      <c r="BE506" s="128"/>
      <c r="BF506" s="128"/>
      <c r="BG506" s="128"/>
      <c r="BH506" s="128"/>
      <c r="BI506" s="128"/>
      <c r="BJ506" s="128"/>
      <c r="BK506" s="128"/>
      <c r="BL506" s="128"/>
      <c r="BM506" s="128"/>
      <c r="BN506" s="128"/>
      <c r="BO506" s="128"/>
      <c r="BP506" s="128"/>
      <c r="BQ506" s="128"/>
      <c r="BR506" s="128"/>
      <c r="BS506" s="128"/>
      <c r="BT506" s="128"/>
      <c r="BU506" s="128"/>
      <c r="BV506" s="128"/>
      <c r="BW506" s="128"/>
      <c r="BX506" s="128"/>
      <c r="BY506" s="128"/>
      <c r="BZ506" s="140" t="str">
        <f>IFERROR(__xludf.DUMMYFUNCTION("TEXTJOIN("", "", TRUE,
  IF(AND(AL506&gt;=9, AN506&gt;=8, AP506&gt;=7, AT506&gt;=8), ""Gold Standard"", """"),
  IF(OR(
      AV506&gt;=7.5,
      AND(AL506&gt;=7, AN506&gt;=7, AP506&gt;=6, AT506&gt;=8)
    ), ""BIFL Approved"", """"),
  IF(AN506&gt;=8.5, ""Repair Friendly"", """"),
 "&amp;" IF(OR(AP506=10, REGEXMATCH(AU506, ""Lifetime Guarantee"")), ""Lifetime Warranty"", """"),
  IF(AT506&gt;=8.5, ""Crowd Favorite"", """"),
  IF(AR506&gt;=8, ""Eco Hero"", """"),
  IF(AND(AV506&gt;=10, AL506&gt;=8, AT506&gt;=8), ""Legacy Product"", """")
)"),"")</f>
        <v/>
      </c>
      <c r="CA506" s="128"/>
      <c r="CB506" s="128"/>
      <c r="CC506" s="141"/>
      <c r="CD506" s="128"/>
      <c r="CE506" s="128"/>
      <c r="CF506" s="128"/>
      <c r="CG506" s="133"/>
      <c r="CH506" s="128"/>
      <c r="CI506" s="128"/>
      <c r="CJ506" s="128"/>
      <c r="CK506" s="128"/>
    </row>
    <row r="507" ht="27.0" customHeight="1">
      <c r="A507" s="239" t="s">
        <v>21825</v>
      </c>
      <c r="B507" s="170" t="s">
        <v>21826</v>
      </c>
      <c r="C507" s="19"/>
      <c r="D507" s="19"/>
      <c r="E507" s="146"/>
      <c r="F507" s="147" t="s">
        <v>19054</v>
      </c>
      <c r="G507" s="148"/>
      <c r="H507" s="148"/>
      <c r="I507" s="148"/>
      <c r="J507" s="149"/>
      <c r="K507" s="150"/>
      <c r="L507" s="148"/>
      <c r="M507" s="148"/>
      <c r="N507" s="148"/>
      <c r="O507" s="110"/>
      <c r="P507" s="148"/>
      <c r="Q507" s="148"/>
      <c r="R507" s="148"/>
      <c r="S507" s="148"/>
      <c r="T507" s="151"/>
      <c r="U507" s="148"/>
      <c r="V507" s="148"/>
      <c r="W507" s="148"/>
      <c r="X507" s="148"/>
      <c r="Y507" s="148"/>
      <c r="Z507" s="148"/>
      <c r="AA507" s="148"/>
      <c r="AB507" s="148"/>
      <c r="AC507" s="148"/>
      <c r="AD507" s="148"/>
      <c r="AE507" s="148"/>
      <c r="AF507" s="148"/>
      <c r="AG507" s="148"/>
      <c r="AH507" s="148"/>
      <c r="AI507" s="148"/>
      <c r="AJ507" s="148"/>
      <c r="AK507" s="153"/>
      <c r="AL507" s="154"/>
      <c r="AM507" s="148"/>
      <c r="AN507" s="154"/>
      <c r="AO507" s="148"/>
      <c r="AP507" s="155"/>
      <c r="AQ507" s="148"/>
      <c r="AR507" s="155"/>
      <c r="AS507" s="148"/>
      <c r="AT507" s="155"/>
      <c r="AU507" s="148"/>
      <c r="AV507" s="156">
        <f t="shared" si="23"/>
        <v>0</v>
      </c>
      <c r="AW507" s="157"/>
      <c r="AX507" s="148"/>
      <c r="AY507" s="148"/>
      <c r="AZ507" s="148"/>
      <c r="BA507" s="148"/>
      <c r="BB507" s="148"/>
      <c r="BC507" s="148"/>
      <c r="BD507" s="148"/>
      <c r="BE507" s="148"/>
      <c r="BF507" s="148"/>
      <c r="BG507" s="148"/>
      <c r="BH507" s="148"/>
      <c r="BI507" s="148"/>
      <c r="BJ507" s="148"/>
      <c r="BK507" s="148"/>
      <c r="BL507" s="148"/>
      <c r="BM507" s="148"/>
      <c r="BN507" s="148"/>
      <c r="BO507" s="148"/>
      <c r="BP507" s="148"/>
      <c r="BQ507" s="148"/>
      <c r="BR507" s="148"/>
      <c r="BS507" s="148"/>
      <c r="BT507" s="148"/>
      <c r="BU507" s="148"/>
      <c r="BV507" s="148"/>
      <c r="BW507" s="148"/>
      <c r="BX507" s="148"/>
      <c r="BY507" s="148"/>
      <c r="BZ507" s="160" t="str">
        <f>IFERROR(__xludf.DUMMYFUNCTION("TEXTJOIN("", "", TRUE,
  IF(AND(AL507&gt;=9, AN507&gt;=8, AP507&gt;=7, AT507&gt;=8), ""Gold Standard"", """"),
  IF(OR(
      AV507&gt;=7.5,
      AND(AL507&gt;=7, AN507&gt;=7, AP507&gt;=6, AT507&gt;=8)
    ), ""BIFL Approved"", """"),
  IF(AN507&gt;=8.5, ""Repair Friendly"", """"),
 "&amp;" IF(OR(AP507=10, REGEXMATCH(AU507, ""Lifetime Guarantee"")), ""Lifetime Warranty"", """"),
  IF(AT507&gt;=8.5, ""Crowd Favorite"", """"),
  IF(AR507&gt;=8, ""Eco Hero"", """"),
  IF(AND(AV507&gt;=10, AL507&gt;=8, AT507&gt;=8), ""Legacy Product"", """")
)"),"")</f>
        <v/>
      </c>
      <c r="CA507" s="148"/>
      <c r="CB507" s="148"/>
      <c r="CC507" s="161"/>
      <c r="CD507" s="148"/>
      <c r="CE507" s="148"/>
      <c r="CF507" s="148"/>
      <c r="CG507" s="153"/>
      <c r="CH507" s="148"/>
      <c r="CI507" s="148"/>
      <c r="CJ507" s="148"/>
      <c r="CK507" s="148"/>
    </row>
    <row r="508" ht="27.0" customHeight="1">
      <c r="A508" s="240" t="s">
        <v>21827</v>
      </c>
      <c r="B508" s="163" t="s">
        <v>21828</v>
      </c>
      <c r="C508" s="19"/>
      <c r="D508" s="19"/>
      <c r="E508" s="126"/>
      <c r="F508" s="127" t="s">
        <v>19054</v>
      </c>
      <c r="G508" s="128"/>
      <c r="H508" s="128"/>
      <c r="I508" s="128"/>
      <c r="J508" s="129"/>
      <c r="K508" s="130"/>
      <c r="L508" s="128"/>
      <c r="M508" s="128"/>
      <c r="N508" s="128"/>
      <c r="O508" s="110"/>
      <c r="P508" s="128"/>
      <c r="Q508" s="128"/>
      <c r="R508" s="128"/>
      <c r="S508" s="128"/>
      <c r="T508" s="131"/>
      <c r="U508" s="128"/>
      <c r="V508" s="128"/>
      <c r="W508" s="128"/>
      <c r="X508" s="128"/>
      <c r="Y508" s="128"/>
      <c r="Z508" s="128"/>
      <c r="AA508" s="128"/>
      <c r="AB508" s="128"/>
      <c r="AC508" s="128"/>
      <c r="AD508" s="128"/>
      <c r="AE508" s="128"/>
      <c r="AF508" s="128"/>
      <c r="AG508" s="128"/>
      <c r="AH508" s="128"/>
      <c r="AI508" s="128"/>
      <c r="AJ508" s="128"/>
      <c r="AK508" s="133"/>
      <c r="AL508" s="134"/>
      <c r="AM508" s="128"/>
      <c r="AN508" s="134"/>
      <c r="AO508" s="128"/>
      <c r="AP508" s="135"/>
      <c r="AQ508" s="128"/>
      <c r="AR508" s="135"/>
      <c r="AS508" s="128"/>
      <c r="AT508" s="135"/>
      <c r="AU508" s="128"/>
      <c r="AV508" s="136">
        <f t="shared" si="23"/>
        <v>0</v>
      </c>
      <c r="AW508" s="137"/>
      <c r="AX508" s="128"/>
      <c r="AY508" s="128"/>
      <c r="AZ508" s="128"/>
      <c r="BA508" s="128"/>
      <c r="BB508" s="128"/>
      <c r="BC508" s="128"/>
      <c r="BD508" s="128"/>
      <c r="BE508" s="128"/>
      <c r="BF508" s="128"/>
      <c r="BG508" s="128"/>
      <c r="BH508" s="128"/>
      <c r="BI508" s="128"/>
      <c r="BJ508" s="128"/>
      <c r="BK508" s="128"/>
      <c r="BL508" s="128"/>
      <c r="BM508" s="128"/>
      <c r="BN508" s="128"/>
      <c r="BO508" s="128"/>
      <c r="BP508" s="128"/>
      <c r="BQ508" s="128"/>
      <c r="BR508" s="128"/>
      <c r="BS508" s="128"/>
      <c r="BT508" s="128"/>
      <c r="BU508" s="128"/>
      <c r="BV508" s="128"/>
      <c r="BW508" s="128"/>
      <c r="BX508" s="128"/>
      <c r="BY508" s="128"/>
      <c r="BZ508" s="140" t="str">
        <f>IFERROR(__xludf.DUMMYFUNCTION("TEXTJOIN("", "", TRUE,
  IF(AND(AL508&gt;=9, AN508&gt;=8, AP508&gt;=7, AT508&gt;=8), ""Gold Standard"", """"),
  IF(OR(
      AV508&gt;=7.5,
      AND(AL508&gt;=7, AN508&gt;=7, AP508&gt;=6, AT508&gt;=8)
    ), ""BIFL Approved"", """"),
  IF(AN508&gt;=8.5, ""Repair Friendly"", """"),
 "&amp;" IF(OR(AP508=10, REGEXMATCH(AU508, ""Lifetime Guarantee"")), ""Lifetime Warranty"", """"),
  IF(AT508&gt;=8.5, ""Crowd Favorite"", """"),
  IF(AR508&gt;=8, ""Eco Hero"", """"),
  IF(AND(AV508&gt;=10, AL508&gt;=8, AT508&gt;=8), ""Legacy Product"", """")
)"),"")</f>
        <v/>
      </c>
      <c r="CA508" s="128"/>
      <c r="CB508" s="128"/>
      <c r="CC508" s="141"/>
      <c r="CD508" s="128"/>
      <c r="CE508" s="128"/>
      <c r="CF508" s="128"/>
      <c r="CG508" s="133"/>
      <c r="CH508" s="128"/>
      <c r="CI508" s="128"/>
      <c r="CJ508" s="128"/>
      <c r="CK508" s="128"/>
    </row>
    <row r="509" ht="27.0" customHeight="1">
      <c r="A509" s="239" t="s">
        <v>12004</v>
      </c>
      <c r="B509" s="170" t="s">
        <v>21829</v>
      </c>
      <c r="C509" s="19"/>
      <c r="D509" s="19"/>
      <c r="E509" s="146"/>
      <c r="F509" s="147" t="s">
        <v>19054</v>
      </c>
      <c r="G509" s="148"/>
      <c r="H509" s="148"/>
      <c r="I509" s="148"/>
      <c r="J509" s="149"/>
      <c r="K509" s="150"/>
      <c r="L509" s="148"/>
      <c r="M509" s="148"/>
      <c r="N509" s="148"/>
      <c r="O509" s="110"/>
      <c r="P509" s="148"/>
      <c r="Q509" s="148"/>
      <c r="R509" s="148"/>
      <c r="S509" s="148"/>
      <c r="T509" s="151"/>
      <c r="U509" s="148"/>
      <c r="V509" s="148"/>
      <c r="W509" s="148"/>
      <c r="X509" s="148"/>
      <c r="Y509" s="148"/>
      <c r="Z509" s="148"/>
      <c r="AA509" s="148"/>
      <c r="AB509" s="148"/>
      <c r="AC509" s="148"/>
      <c r="AD509" s="148"/>
      <c r="AE509" s="148"/>
      <c r="AF509" s="148"/>
      <c r="AG509" s="148"/>
      <c r="AH509" s="148"/>
      <c r="AI509" s="148"/>
      <c r="AJ509" s="148"/>
      <c r="AK509" s="153"/>
      <c r="AL509" s="154"/>
      <c r="AM509" s="148"/>
      <c r="AN509" s="154"/>
      <c r="AO509" s="148"/>
      <c r="AP509" s="155"/>
      <c r="AQ509" s="148"/>
      <c r="AR509" s="155"/>
      <c r="AS509" s="148"/>
      <c r="AT509" s="155"/>
      <c r="AU509" s="148"/>
      <c r="AV509" s="156">
        <f t="shared" si="23"/>
        <v>0</v>
      </c>
      <c r="AW509" s="157"/>
      <c r="AX509" s="148"/>
      <c r="AY509" s="148"/>
      <c r="AZ509" s="148"/>
      <c r="BA509" s="148"/>
      <c r="BB509" s="148"/>
      <c r="BC509" s="148"/>
      <c r="BD509" s="148"/>
      <c r="BE509" s="148"/>
      <c r="BF509" s="148"/>
      <c r="BG509" s="148"/>
      <c r="BH509" s="148"/>
      <c r="BI509" s="148"/>
      <c r="BJ509" s="148"/>
      <c r="BK509" s="148"/>
      <c r="BL509" s="148"/>
      <c r="BM509" s="148"/>
      <c r="BN509" s="148"/>
      <c r="BO509" s="148"/>
      <c r="BP509" s="148"/>
      <c r="BQ509" s="148"/>
      <c r="BR509" s="148"/>
      <c r="BS509" s="148"/>
      <c r="BT509" s="148"/>
      <c r="BU509" s="148"/>
      <c r="BV509" s="148"/>
      <c r="BW509" s="148"/>
      <c r="BX509" s="148"/>
      <c r="BY509" s="148"/>
      <c r="BZ509" s="160" t="str">
        <f>IFERROR(__xludf.DUMMYFUNCTION("TEXTJOIN("", "", TRUE,
  IF(AND(AL509&gt;=9, AN509&gt;=8, AP509&gt;=7, AT509&gt;=8), ""Gold Standard"", """"),
  IF(OR(
      AV509&gt;=7.5,
      AND(AL509&gt;=7, AN509&gt;=7, AP509&gt;=6, AT509&gt;=8)
    ), ""BIFL Approved"", """"),
  IF(AN509&gt;=8.5, ""Repair Friendly"", """"),
 "&amp;" IF(OR(AP509=10, REGEXMATCH(AU509, ""Lifetime Guarantee"")), ""Lifetime Warranty"", """"),
  IF(AT509&gt;=8.5, ""Crowd Favorite"", """"),
  IF(AR509&gt;=8, ""Eco Hero"", """"),
  IF(AND(AV509&gt;=10, AL509&gt;=8, AT509&gt;=8), ""Legacy Product"", """")
)"),"")</f>
        <v/>
      </c>
      <c r="CA509" s="148"/>
      <c r="CB509" s="148"/>
      <c r="CC509" s="161"/>
      <c r="CD509" s="148"/>
      <c r="CE509" s="148"/>
      <c r="CF509" s="148"/>
      <c r="CG509" s="153"/>
      <c r="CH509" s="148"/>
      <c r="CI509" s="148"/>
      <c r="CJ509" s="148"/>
      <c r="CK509" s="148"/>
    </row>
    <row r="510" ht="27.0" customHeight="1">
      <c r="A510" s="240" t="s">
        <v>21830</v>
      </c>
      <c r="B510" s="163" t="s">
        <v>21831</v>
      </c>
      <c r="C510" s="19"/>
      <c r="D510" s="19"/>
      <c r="E510" s="126"/>
      <c r="F510" s="127" t="s">
        <v>19054</v>
      </c>
      <c r="G510" s="128"/>
      <c r="H510" s="128"/>
      <c r="I510" s="128"/>
      <c r="J510" s="129"/>
      <c r="K510" s="130"/>
      <c r="L510" s="128"/>
      <c r="M510" s="128"/>
      <c r="N510" s="128"/>
      <c r="O510" s="110"/>
      <c r="P510" s="128"/>
      <c r="Q510" s="128"/>
      <c r="R510" s="128"/>
      <c r="S510" s="128"/>
      <c r="T510" s="131"/>
      <c r="U510" s="128"/>
      <c r="V510" s="128"/>
      <c r="W510" s="128"/>
      <c r="X510" s="128"/>
      <c r="Y510" s="128"/>
      <c r="Z510" s="128"/>
      <c r="AA510" s="128"/>
      <c r="AB510" s="128"/>
      <c r="AC510" s="128"/>
      <c r="AD510" s="128"/>
      <c r="AE510" s="128"/>
      <c r="AF510" s="128"/>
      <c r="AG510" s="128"/>
      <c r="AH510" s="128"/>
      <c r="AI510" s="128"/>
      <c r="AJ510" s="128"/>
      <c r="AK510" s="133"/>
      <c r="AL510" s="134"/>
      <c r="AM510" s="128"/>
      <c r="AN510" s="134"/>
      <c r="AO510" s="128"/>
      <c r="AP510" s="135"/>
      <c r="AQ510" s="128"/>
      <c r="AR510" s="135"/>
      <c r="AS510" s="128"/>
      <c r="AT510" s="135"/>
      <c r="AU510" s="128"/>
      <c r="AV510" s="136">
        <f t="shared" si="23"/>
        <v>0</v>
      </c>
      <c r="AW510" s="137"/>
      <c r="AX510" s="128"/>
      <c r="AY510" s="128"/>
      <c r="AZ510" s="128"/>
      <c r="BA510" s="128"/>
      <c r="BB510" s="128"/>
      <c r="BC510" s="128"/>
      <c r="BD510" s="128"/>
      <c r="BE510" s="128"/>
      <c r="BF510" s="128"/>
      <c r="BG510" s="128"/>
      <c r="BH510" s="128"/>
      <c r="BI510" s="128"/>
      <c r="BJ510" s="128"/>
      <c r="BK510" s="128"/>
      <c r="BL510" s="128"/>
      <c r="BM510" s="128"/>
      <c r="BN510" s="128"/>
      <c r="BO510" s="128"/>
      <c r="BP510" s="128"/>
      <c r="BQ510" s="128"/>
      <c r="BR510" s="128"/>
      <c r="BS510" s="128"/>
      <c r="BT510" s="128"/>
      <c r="BU510" s="128"/>
      <c r="BV510" s="128"/>
      <c r="BW510" s="128"/>
      <c r="BX510" s="128"/>
      <c r="BY510" s="128"/>
      <c r="BZ510" s="140" t="str">
        <f>IFERROR(__xludf.DUMMYFUNCTION("TEXTJOIN("", "", TRUE,
  IF(AND(AL510&gt;=9, AN510&gt;=8, AP510&gt;=7, AT510&gt;=8), ""Gold Standard"", """"),
  IF(OR(
      AV510&gt;=7.5,
      AND(AL510&gt;=7, AN510&gt;=7, AP510&gt;=6, AT510&gt;=8)
    ), ""BIFL Approved"", """"),
  IF(AN510&gt;=8.5, ""Repair Friendly"", """"),
 "&amp;" IF(OR(AP510=10, REGEXMATCH(AU510, ""Lifetime Guarantee"")), ""Lifetime Warranty"", """"),
  IF(AT510&gt;=8.5, ""Crowd Favorite"", """"),
  IF(AR510&gt;=8, ""Eco Hero"", """"),
  IF(AND(AV510&gt;=10, AL510&gt;=8, AT510&gt;=8), ""Legacy Product"", """")
)"),"")</f>
        <v/>
      </c>
      <c r="CA510" s="128"/>
      <c r="CB510" s="128"/>
      <c r="CC510" s="141"/>
      <c r="CD510" s="128"/>
      <c r="CE510" s="128"/>
      <c r="CF510" s="128"/>
      <c r="CG510" s="133"/>
      <c r="CH510" s="128"/>
      <c r="CI510" s="128"/>
      <c r="CJ510" s="128"/>
      <c r="CK510" s="128"/>
    </row>
    <row r="511" ht="27.0" customHeight="1">
      <c r="A511" s="239" t="s">
        <v>21832</v>
      </c>
      <c r="B511" s="170" t="s">
        <v>21833</v>
      </c>
      <c r="C511" s="19"/>
      <c r="D511" s="19"/>
      <c r="E511" s="146"/>
      <c r="F511" s="147" t="s">
        <v>19054</v>
      </c>
      <c r="G511" s="148"/>
      <c r="H511" s="148"/>
      <c r="I511" s="148"/>
      <c r="J511" s="149"/>
      <c r="K511" s="150"/>
      <c r="L511" s="148"/>
      <c r="M511" s="148"/>
      <c r="N511" s="148"/>
      <c r="O511" s="110"/>
      <c r="P511" s="148"/>
      <c r="Q511" s="148"/>
      <c r="R511" s="148"/>
      <c r="S511" s="148"/>
      <c r="T511" s="151"/>
      <c r="U511" s="148"/>
      <c r="V511" s="148"/>
      <c r="W511" s="148"/>
      <c r="X511" s="148"/>
      <c r="Y511" s="148"/>
      <c r="Z511" s="148"/>
      <c r="AA511" s="148"/>
      <c r="AB511" s="148"/>
      <c r="AC511" s="148"/>
      <c r="AD511" s="148"/>
      <c r="AE511" s="148"/>
      <c r="AF511" s="148"/>
      <c r="AG511" s="148"/>
      <c r="AH511" s="148"/>
      <c r="AI511" s="148"/>
      <c r="AJ511" s="148"/>
      <c r="AK511" s="153"/>
      <c r="AL511" s="154"/>
      <c r="AM511" s="148"/>
      <c r="AN511" s="154"/>
      <c r="AO511" s="148"/>
      <c r="AP511" s="155"/>
      <c r="AQ511" s="148"/>
      <c r="AR511" s="155"/>
      <c r="AS511" s="148"/>
      <c r="AT511" s="155"/>
      <c r="AU511" s="148"/>
      <c r="AV511" s="156">
        <f t="shared" si="23"/>
        <v>0</v>
      </c>
      <c r="AW511" s="157"/>
      <c r="AX511" s="148"/>
      <c r="AY511" s="148"/>
      <c r="AZ511" s="148"/>
      <c r="BA511" s="148"/>
      <c r="BB511" s="148"/>
      <c r="BC511" s="148"/>
      <c r="BD511" s="148"/>
      <c r="BE511" s="148"/>
      <c r="BF511" s="148"/>
      <c r="BG511" s="148"/>
      <c r="BH511" s="148"/>
      <c r="BI511" s="148"/>
      <c r="BJ511" s="148"/>
      <c r="BK511" s="148"/>
      <c r="BL511" s="148"/>
      <c r="BM511" s="148"/>
      <c r="BN511" s="148"/>
      <c r="BO511" s="148"/>
      <c r="BP511" s="148"/>
      <c r="BQ511" s="148"/>
      <c r="BR511" s="148"/>
      <c r="BS511" s="148"/>
      <c r="BT511" s="148"/>
      <c r="BU511" s="148"/>
      <c r="BV511" s="148"/>
      <c r="BW511" s="148"/>
      <c r="BX511" s="148"/>
      <c r="BY511" s="148"/>
      <c r="BZ511" s="160" t="str">
        <f>IFERROR(__xludf.DUMMYFUNCTION("TEXTJOIN("", "", TRUE,
  IF(AND(AL511&gt;=9, AN511&gt;=8, AP511&gt;=7, AT511&gt;=8), ""Gold Standard"", """"),
  IF(OR(
      AV511&gt;=7.5,
      AND(AL511&gt;=7, AN511&gt;=7, AP511&gt;=6, AT511&gt;=8)
    ), ""BIFL Approved"", """"),
  IF(AN511&gt;=8.5, ""Repair Friendly"", """"),
 "&amp;" IF(OR(AP511=10, REGEXMATCH(AU511, ""Lifetime Guarantee"")), ""Lifetime Warranty"", """"),
  IF(AT511&gt;=8.5, ""Crowd Favorite"", """"),
  IF(AR511&gt;=8, ""Eco Hero"", """"),
  IF(AND(AV511&gt;=10, AL511&gt;=8, AT511&gt;=8), ""Legacy Product"", """")
)"),"")</f>
        <v/>
      </c>
      <c r="CA511" s="148"/>
      <c r="CB511" s="148"/>
      <c r="CC511" s="161"/>
      <c r="CD511" s="148"/>
      <c r="CE511" s="148"/>
      <c r="CF511" s="148"/>
      <c r="CG511" s="153"/>
      <c r="CH511" s="148"/>
      <c r="CI511" s="148"/>
      <c r="CJ511" s="148"/>
      <c r="CK511" s="148"/>
    </row>
    <row r="512" ht="27.0" customHeight="1">
      <c r="A512" s="240" t="s">
        <v>21834</v>
      </c>
      <c r="B512" s="163" t="s">
        <v>21835</v>
      </c>
      <c r="C512" s="19"/>
      <c r="D512" s="19"/>
      <c r="E512" s="126"/>
      <c r="F512" s="127" t="s">
        <v>19054</v>
      </c>
      <c r="G512" s="128"/>
      <c r="H512" s="128"/>
      <c r="I512" s="128"/>
      <c r="J512" s="129"/>
      <c r="K512" s="130"/>
      <c r="L512" s="128"/>
      <c r="M512" s="128"/>
      <c r="N512" s="128"/>
      <c r="O512" s="110"/>
      <c r="P512" s="128"/>
      <c r="Q512" s="128"/>
      <c r="R512" s="128"/>
      <c r="S512" s="128"/>
      <c r="T512" s="131"/>
      <c r="U512" s="128"/>
      <c r="V512" s="128"/>
      <c r="W512" s="128"/>
      <c r="X512" s="128"/>
      <c r="Y512" s="128"/>
      <c r="Z512" s="128"/>
      <c r="AA512" s="128"/>
      <c r="AB512" s="128"/>
      <c r="AC512" s="128"/>
      <c r="AD512" s="128"/>
      <c r="AE512" s="128"/>
      <c r="AF512" s="128"/>
      <c r="AG512" s="128"/>
      <c r="AH512" s="128"/>
      <c r="AI512" s="128"/>
      <c r="AJ512" s="128"/>
      <c r="AK512" s="133"/>
      <c r="AL512" s="134"/>
      <c r="AM512" s="128"/>
      <c r="AN512" s="134"/>
      <c r="AO512" s="128"/>
      <c r="AP512" s="135"/>
      <c r="AQ512" s="128"/>
      <c r="AR512" s="135"/>
      <c r="AS512" s="128"/>
      <c r="AT512" s="135"/>
      <c r="AU512" s="128"/>
      <c r="AV512" s="136">
        <f t="shared" si="23"/>
        <v>0</v>
      </c>
      <c r="AW512" s="137"/>
      <c r="AX512" s="128"/>
      <c r="AY512" s="128"/>
      <c r="AZ512" s="128"/>
      <c r="BA512" s="128"/>
      <c r="BB512" s="128"/>
      <c r="BC512" s="128"/>
      <c r="BD512" s="128"/>
      <c r="BE512" s="128"/>
      <c r="BF512" s="128"/>
      <c r="BG512" s="128"/>
      <c r="BH512" s="128"/>
      <c r="BI512" s="128"/>
      <c r="BJ512" s="128"/>
      <c r="BK512" s="128"/>
      <c r="BL512" s="128"/>
      <c r="BM512" s="128"/>
      <c r="BN512" s="128"/>
      <c r="BO512" s="128"/>
      <c r="BP512" s="128"/>
      <c r="BQ512" s="128"/>
      <c r="BR512" s="128"/>
      <c r="BS512" s="128"/>
      <c r="BT512" s="128"/>
      <c r="BU512" s="128"/>
      <c r="BV512" s="128"/>
      <c r="BW512" s="128"/>
      <c r="BX512" s="128"/>
      <c r="BY512" s="128"/>
      <c r="BZ512" s="140" t="str">
        <f>IFERROR(__xludf.DUMMYFUNCTION("TEXTJOIN("", "", TRUE,
  IF(AND(AL512&gt;=9, AN512&gt;=8, AP512&gt;=7, AT512&gt;=8), ""Gold Standard"", """"),
  IF(OR(
      AV512&gt;=7.5,
      AND(AL512&gt;=7, AN512&gt;=7, AP512&gt;=6, AT512&gt;=8)
    ), ""BIFL Approved"", """"),
  IF(AN512&gt;=8.5, ""Repair Friendly"", """"),
 "&amp;" IF(OR(AP512=10, REGEXMATCH(AU512, ""Lifetime Guarantee"")), ""Lifetime Warranty"", """"),
  IF(AT512&gt;=8.5, ""Crowd Favorite"", """"),
  IF(AR512&gt;=8, ""Eco Hero"", """"),
  IF(AND(AV512&gt;=10, AL512&gt;=8, AT512&gt;=8), ""Legacy Product"", """")
)"),"")</f>
        <v/>
      </c>
      <c r="CA512" s="128"/>
      <c r="CB512" s="128"/>
      <c r="CC512" s="141"/>
      <c r="CD512" s="128"/>
      <c r="CE512" s="128"/>
      <c r="CF512" s="128"/>
      <c r="CG512" s="133"/>
      <c r="CH512" s="128"/>
      <c r="CI512" s="128"/>
      <c r="CJ512" s="128"/>
      <c r="CK512" s="128"/>
    </row>
    <row r="513" ht="27.0" customHeight="1">
      <c r="A513" s="239" t="s">
        <v>21836</v>
      </c>
      <c r="B513" s="170" t="s">
        <v>21837</v>
      </c>
      <c r="C513" s="19"/>
      <c r="D513" s="19"/>
      <c r="E513" s="146"/>
      <c r="F513" s="147" t="s">
        <v>19054</v>
      </c>
      <c r="G513" s="148"/>
      <c r="H513" s="148"/>
      <c r="I513" s="148"/>
      <c r="J513" s="149"/>
      <c r="K513" s="150"/>
      <c r="L513" s="148"/>
      <c r="M513" s="148"/>
      <c r="N513" s="148"/>
      <c r="O513" s="110"/>
      <c r="P513" s="148"/>
      <c r="Q513" s="148"/>
      <c r="R513" s="148"/>
      <c r="S513" s="148"/>
      <c r="T513" s="151"/>
      <c r="U513" s="148"/>
      <c r="V513" s="148"/>
      <c r="W513" s="148"/>
      <c r="X513" s="148"/>
      <c r="Y513" s="148"/>
      <c r="Z513" s="148"/>
      <c r="AA513" s="148"/>
      <c r="AB513" s="148"/>
      <c r="AC513" s="148"/>
      <c r="AD513" s="148"/>
      <c r="AE513" s="148"/>
      <c r="AF513" s="148"/>
      <c r="AG513" s="148"/>
      <c r="AH513" s="148"/>
      <c r="AI513" s="148"/>
      <c r="AJ513" s="148"/>
      <c r="AK513" s="153"/>
      <c r="AL513" s="154"/>
      <c r="AM513" s="148"/>
      <c r="AN513" s="154"/>
      <c r="AO513" s="148"/>
      <c r="AP513" s="155"/>
      <c r="AQ513" s="148"/>
      <c r="AR513" s="155"/>
      <c r="AS513" s="148"/>
      <c r="AT513" s="155"/>
      <c r="AU513" s="148"/>
      <c r="AV513" s="156">
        <f t="shared" si="23"/>
        <v>0</v>
      </c>
      <c r="AW513" s="157"/>
      <c r="AX513" s="148"/>
      <c r="AY513" s="148"/>
      <c r="AZ513" s="148"/>
      <c r="BA513" s="148"/>
      <c r="BB513" s="148"/>
      <c r="BC513" s="148"/>
      <c r="BD513" s="148"/>
      <c r="BE513" s="148"/>
      <c r="BF513" s="148"/>
      <c r="BG513" s="148"/>
      <c r="BH513" s="148"/>
      <c r="BI513" s="148"/>
      <c r="BJ513" s="148"/>
      <c r="BK513" s="148"/>
      <c r="BL513" s="148"/>
      <c r="BM513" s="148"/>
      <c r="BN513" s="148"/>
      <c r="BO513" s="148"/>
      <c r="BP513" s="148"/>
      <c r="BQ513" s="148"/>
      <c r="BR513" s="148"/>
      <c r="BS513" s="148"/>
      <c r="BT513" s="148"/>
      <c r="BU513" s="148"/>
      <c r="BV513" s="148"/>
      <c r="BW513" s="148"/>
      <c r="BX513" s="148"/>
      <c r="BY513" s="148"/>
      <c r="BZ513" s="160" t="str">
        <f>IFERROR(__xludf.DUMMYFUNCTION("TEXTJOIN("", "", TRUE,
  IF(AND(AL513&gt;=9, AN513&gt;=8, AP513&gt;=7, AT513&gt;=8), ""Gold Standard"", """"),
  IF(OR(
      AV513&gt;=7.5,
      AND(AL513&gt;=7, AN513&gt;=7, AP513&gt;=6, AT513&gt;=8)
    ), ""BIFL Approved"", """"),
  IF(AN513&gt;=8.5, ""Repair Friendly"", """"),
 "&amp;" IF(OR(AP513=10, REGEXMATCH(AU513, ""Lifetime Guarantee"")), ""Lifetime Warranty"", """"),
  IF(AT513&gt;=8.5, ""Crowd Favorite"", """"),
  IF(AR513&gt;=8, ""Eco Hero"", """"),
  IF(AND(AV513&gt;=10, AL513&gt;=8, AT513&gt;=8), ""Legacy Product"", """")
)"),"")</f>
        <v/>
      </c>
      <c r="CA513" s="148"/>
      <c r="CB513" s="148"/>
      <c r="CC513" s="161"/>
      <c r="CD513" s="148"/>
      <c r="CE513" s="148"/>
      <c r="CF513" s="148"/>
      <c r="CG513" s="153"/>
      <c r="CH513" s="148"/>
      <c r="CI513" s="148"/>
      <c r="CJ513" s="148"/>
      <c r="CK513" s="148"/>
    </row>
    <row r="514" ht="27.0" customHeight="1">
      <c r="A514" s="240" t="s">
        <v>3297</v>
      </c>
      <c r="B514" s="163" t="s">
        <v>21838</v>
      </c>
      <c r="C514" s="19"/>
      <c r="D514" s="19"/>
      <c r="E514" s="126"/>
      <c r="F514" s="127" t="s">
        <v>19054</v>
      </c>
      <c r="G514" s="128"/>
      <c r="H514" s="128"/>
      <c r="I514" s="128"/>
      <c r="J514" s="129"/>
      <c r="K514" s="130"/>
      <c r="L514" s="128"/>
      <c r="M514" s="128"/>
      <c r="N514" s="128"/>
      <c r="O514" s="110"/>
      <c r="P514" s="128"/>
      <c r="Q514" s="128"/>
      <c r="R514" s="128"/>
      <c r="S514" s="128"/>
      <c r="T514" s="131"/>
      <c r="U514" s="128"/>
      <c r="V514" s="128"/>
      <c r="W514" s="128"/>
      <c r="X514" s="128"/>
      <c r="Y514" s="128"/>
      <c r="Z514" s="128"/>
      <c r="AA514" s="128"/>
      <c r="AB514" s="128"/>
      <c r="AC514" s="128"/>
      <c r="AD514" s="128"/>
      <c r="AE514" s="128"/>
      <c r="AF514" s="128"/>
      <c r="AG514" s="128"/>
      <c r="AH514" s="128"/>
      <c r="AI514" s="128"/>
      <c r="AJ514" s="128"/>
      <c r="AK514" s="133"/>
      <c r="AL514" s="134"/>
      <c r="AM514" s="128"/>
      <c r="AN514" s="134"/>
      <c r="AO514" s="128"/>
      <c r="AP514" s="135"/>
      <c r="AQ514" s="128"/>
      <c r="AR514" s="135"/>
      <c r="AS514" s="128"/>
      <c r="AT514" s="135"/>
      <c r="AU514" s="128"/>
      <c r="AV514" s="136">
        <f t="shared" si="23"/>
        <v>0</v>
      </c>
      <c r="AW514" s="137"/>
      <c r="AX514" s="128"/>
      <c r="AY514" s="128"/>
      <c r="AZ514" s="128"/>
      <c r="BA514" s="128"/>
      <c r="BB514" s="128"/>
      <c r="BC514" s="128"/>
      <c r="BD514" s="128"/>
      <c r="BE514" s="128"/>
      <c r="BF514" s="128"/>
      <c r="BG514" s="128"/>
      <c r="BH514" s="128"/>
      <c r="BI514" s="128"/>
      <c r="BJ514" s="128"/>
      <c r="BK514" s="128"/>
      <c r="BL514" s="128"/>
      <c r="BM514" s="128"/>
      <c r="BN514" s="128"/>
      <c r="BO514" s="128"/>
      <c r="BP514" s="128"/>
      <c r="BQ514" s="128"/>
      <c r="BR514" s="128"/>
      <c r="BS514" s="128"/>
      <c r="BT514" s="128"/>
      <c r="BU514" s="128"/>
      <c r="BV514" s="128"/>
      <c r="BW514" s="128"/>
      <c r="BX514" s="128"/>
      <c r="BY514" s="128"/>
      <c r="BZ514" s="140" t="str">
        <f>IFERROR(__xludf.DUMMYFUNCTION("TEXTJOIN("", "", TRUE,
  IF(AND(AL514&gt;=9, AN514&gt;=8, AP514&gt;=7, AT514&gt;=8), ""Gold Standard"", """"),
  IF(OR(
      AV514&gt;=7.5,
      AND(AL514&gt;=7, AN514&gt;=7, AP514&gt;=6, AT514&gt;=8)
    ), ""BIFL Approved"", """"),
  IF(AN514&gt;=8.5, ""Repair Friendly"", """"),
 "&amp;" IF(OR(AP514=10, REGEXMATCH(AU514, ""Lifetime Guarantee"")), ""Lifetime Warranty"", """"),
  IF(AT514&gt;=8.5, ""Crowd Favorite"", """"),
  IF(AR514&gt;=8, ""Eco Hero"", """"),
  IF(AND(AV514&gt;=10, AL514&gt;=8, AT514&gt;=8), ""Legacy Product"", """")
)"),"")</f>
        <v/>
      </c>
      <c r="CA514" s="128"/>
      <c r="CB514" s="128"/>
      <c r="CC514" s="141"/>
      <c r="CD514" s="128"/>
      <c r="CE514" s="128"/>
      <c r="CF514" s="128"/>
      <c r="CG514" s="133"/>
      <c r="CH514" s="128"/>
      <c r="CI514" s="128"/>
      <c r="CJ514" s="128"/>
      <c r="CK514" s="128"/>
    </row>
    <row r="515" ht="27.0" customHeight="1">
      <c r="A515" s="279" t="s">
        <v>21839</v>
      </c>
      <c r="C515" s="280"/>
      <c r="D515" s="280"/>
      <c r="E515" s="281"/>
      <c r="F515" s="297"/>
      <c r="G515" s="282"/>
      <c r="H515" s="282"/>
      <c r="I515" s="282"/>
      <c r="J515" s="283"/>
      <c r="K515" s="280"/>
      <c r="L515" s="282"/>
      <c r="M515" s="282"/>
      <c r="N515" s="282"/>
      <c r="O515" s="282"/>
      <c r="P515" s="282"/>
      <c r="Q515" s="282"/>
      <c r="R515" s="282"/>
      <c r="S515" s="282"/>
      <c r="T515" s="284"/>
      <c r="U515" s="282"/>
      <c r="V515" s="282"/>
      <c r="W515" s="282"/>
      <c r="X515" s="282"/>
      <c r="Y515" s="282"/>
      <c r="Z515" s="282"/>
      <c r="AA515" s="282"/>
      <c r="AB515" s="282"/>
      <c r="AC515" s="282"/>
      <c r="AD515" s="282"/>
      <c r="AE515" s="282"/>
      <c r="AF515" s="282"/>
      <c r="AG515" s="282"/>
      <c r="AH515" s="282"/>
      <c r="AI515" s="282"/>
      <c r="AJ515" s="282"/>
      <c r="AK515" s="285"/>
      <c r="AL515" s="286"/>
      <c r="AM515" s="282"/>
      <c r="AN515" s="286"/>
      <c r="AO515" s="282"/>
      <c r="AP515" s="287"/>
      <c r="AQ515" s="282"/>
      <c r="AR515" s="287"/>
      <c r="AS515" s="282"/>
      <c r="AT515" s="287"/>
      <c r="AU515" s="282"/>
      <c r="AV515" s="156">
        <f t="shared" si="23"/>
        <v>0</v>
      </c>
      <c r="AW515" s="289"/>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92"/>
      <c r="CD515" s="282"/>
      <c r="CE515" s="282"/>
      <c r="CF515" s="282"/>
      <c r="CG515" s="285"/>
      <c r="CH515" s="282"/>
      <c r="CI515" s="282"/>
      <c r="CJ515" s="282"/>
      <c r="CK515" s="282"/>
    </row>
    <row r="516" ht="27.0" customHeight="1">
      <c r="A516" s="240" t="s">
        <v>7553</v>
      </c>
      <c r="B516" s="163" t="s">
        <v>21840</v>
      </c>
      <c r="C516" s="19"/>
      <c r="D516" s="19"/>
      <c r="E516" s="126"/>
      <c r="F516" s="127" t="s">
        <v>19054</v>
      </c>
      <c r="G516" s="128"/>
      <c r="H516" s="128"/>
      <c r="I516" s="128"/>
      <c r="J516" s="129"/>
      <c r="K516" s="130"/>
      <c r="L516" s="128"/>
      <c r="M516" s="128"/>
      <c r="N516" s="128"/>
      <c r="O516" s="110"/>
      <c r="P516" s="128"/>
      <c r="Q516" s="128"/>
      <c r="R516" s="128"/>
      <c r="S516" s="128"/>
      <c r="T516" s="131"/>
      <c r="U516" s="128"/>
      <c r="V516" s="128"/>
      <c r="W516" s="128"/>
      <c r="X516" s="128"/>
      <c r="Y516" s="128"/>
      <c r="Z516" s="128"/>
      <c r="AA516" s="128"/>
      <c r="AB516" s="128"/>
      <c r="AC516" s="128"/>
      <c r="AD516" s="128"/>
      <c r="AE516" s="128"/>
      <c r="AF516" s="128"/>
      <c r="AG516" s="128"/>
      <c r="AH516" s="128"/>
      <c r="AI516" s="128"/>
      <c r="AJ516" s="128"/>
      <c r="AK516" s="133"/>
      <c r="AL516" s="134"/>
      <c r="AM516" s="128"/>
      <c r="AN516" s="134"/>
      <c r="AO516" s="128"/>
      <c r="AP516" s="135"/>
      <c r="AQ516" s="128"/>
      <c r="AR516" s="135"/>
      <c r="AS516" s="128"/>
      <c r="AT516" s="135"/>
      <c r="AU516" s="128"/>
      <c r="AV516" s="136">
        <f t="shared" si="23"/>
        <v>0</v>
      </c>
      <c r="AW516" s="137"/>
      <c r="AX516" s="128"/>
      <c r="AY516" s="128"/>
      <c r="AZ516" s="128"/>
      <c r="BA516" s="128"/>
      <c r="BB516" s="128"/>
      <c r="BC516" s="128"/>
      <c r="BD516" s="128"/>
      <c r="BE516" s="128"/>
      <c r="BF516" s="128"/>
      <c r="BG516" s="128"/>
      <c r="BH516" s="128"/>
      <c r="BI516" s="128"/>
      <c r="BJ516" s="128"/>
      <c r="BK516" s="128"/>
      <c r="BL516" s="128"/>
      <c r="BM516" s="128"/>
      <c r="BN516" s="128"/>
      <c r="BO516" s="128"/>
      <c r="BP516" s="128"/>
      <c r="BQ516" s="128"/>
      <c r="BR516" s="128"/>
      <c r="BS516" s="128"/>
      <c r="BT516" s="128"/>
      <c r="BU516" s="128"/>
      <c r="BV516" s="128"/>
      <c r="BW516" s="128"/>
      <c r="BX516" s="128"/>
      <c r="BY516" s="128"/>
      <c r="BZ516" s="140" t="str">
        <f>IFERROR(__xludf.DUMMYFUNCTION("TEXTJOIN("", "", TRUE,
  IF(AND(AL516&gt;=9, AN516&gt;=8, AP516&gt;=7, AT516&gt;=8), ""Gold Standard"", """"),
  IF(OR(
      AV516&gt;=7.5,
      AND(AL516&gt;=7, AN516&gt;=7, AP516&gt;=6, AT516&gt;=8)
    ), ""BIFL Approved"", """"),
  IF(AN516&gt;=8.5, ""Repair Friendly"", """"),
 "&amp;" IF(OR(AP516=10, REGEXMATCH(AU516, ""Lifetime Guarantee"")), ""Lifetime Warranty"", """"),
  IF(AT516&gt;=8.5, ""Crowd Favorite"", """"),
  IF(AR516&gt;=8, ""Eco Hero"", """"),
  IF(AND(AV516&gt;=10, AL516&gt;=8, AT516&gt;=8), ""Legacy Product"", """")
)"),"")</f>
        <v/>
      </c>
      <c r="CA516" s="128"/>
      <c r="CB516" s="128"/>
      <c r="CC516" s="141"/>
      <c r="CD516" s="128"/>
      <c r="CE516" s="128"/>
      <c r="CF516" s="128"/>
      <c r="CG516" s="133"/>
      <c r="CH516" s="128"/>
      <c r="CI516" s="128"/>
      <c r="CJ516" s="128"/>
      <c r="CK516" s="128"/>
    </row>
    <row r="517" ht="27.0" customHeight="1">
      <c r="A517" s="239" t="s">
        <v>7076</v>
      </c>
      <c r="B517" s="170" t="s">
        <v>21841</v>
      </c>
      <c r="C517" s="19"/>
      <c r="D517" s="19"/>
      <c r="E517" s="146"/>
      <c r="F517" s="147" t="s">
        <v>19054</v>
      </c>
      <c r="G517" s="148"/>
      <c r="H517" s="148"/>
      <c r="I517" s="148"/>
      <c r="J517" s="149"/>
      <c r="K517" s="150"/>
      <c r="L517" s="148"/>
      <c r="M517" s="148"/>
      <c r="N517" s="148"/>
      <c r="O517" s="110"/>
      <c r="P517" s="148"/>
      <c r="Q517" s="148"/>
      <c r="R517" s="148"/>
      <c r="S517" s="148"/>
      <c r="T517" s="151"/>
      <c r="U517" s="148"/>
      <c r="V517" s="148"/>
      <c r="W517" s="148"/>
      <c r="X517" s="148"/>
      <c r="Y517" s="148"/>
      <c r="Z517" s="148"/>
      <c r="AA517" s="148"/>
      <c r="AB517" s="148"/>
      <c r="AC517" s="148"/>
      <c r="AD517" s="148"/>
      <c r="AE517" s="148"/>
      <c r="AF517" s="148"/>
      <c r="AG517" s="148"/>
      <c r="AH517" s="148"/>
      <c r="AI517" s="148"/>
      <c r="AJ517" s="148"/>
      <c r="AK517" s="153"/>
      <c r="AL517" s="154"/>
      <c r="AM517" s="148"/>
      <c r="AN517" s="154"/>
      <c r="AO517" s="148"/>
      <c r="AP517" s="155"/>
      <c r="AQ517" s="148"/>
      <c r="AR517" s="155"/>
      <c r="AS517" s="148"/>
      <c r="AT517" s="155"/>
      <c r="AU517" s="148"/>
      <c r="AV517" s="156">
        <f t="shared" si="23"/>
        <v>0</v>
      </c>
      <c r="AW517" s="157"/>
      <c r="AX517" s="148"/>
      <c r="AY517" s="148"/>
      <c r="AZ517" s="148"/>
      <c r="BA517" s="148"/>
      <c r="BB517" s="148"/>
      <c r="BC517" s="148"/>
      <c r="BD517" s="148"/>
      <c r="BE517" s="148"/>
      <c r="BF517" s="148"/>
      <c r="BG517" s="148"/>
      <c r="BH517" s="148"/>
      <c r="BI517" s="148"/>
      <c r="BJ517" s="148"/>
      <c r="BK517" s="148"/>
      <c r="BL517" s="148"/>
      <c r="BM517" s="148"/>
      <c r="BN517" s="148"/>
      <c r="BO517" s="148"/>
      <c r="BP517" s="148"/>
      <c r="BQ517" s="148"/>
      <c r="BR517" s="148"/>
      <c r="BS517" s="148"/>
      <c r="BT517" s="148"/>
      <c r="BU517" s="148"/>
      <c r="BV517" s="148"/>
      <c r="BW517" s="148"/>
      <c r="BX517" s="148"/>
      <c r="BY517" s="148"/>
      <c r="BZ517" s="160" t="str">
        <f>IFERROR(__xludf.DUMMYFUNCTION("TEXTJOIN("", "", TRUE,
  IF(AND(AL517&gt;=9, AN517&gt;=8, AP517&gt;=7, AT517&gt;=8), ""Gold Standard"", """"),
  IF(OR(
      AV517&gt;=7.5,
      AND(AL517&gt;=7, AN517&gt;=7, AP517&gt;=6, AT517&gt;=8)
    ), ""BIFL Approved"", """"),
  IF(AN517&gt;=8.5, ""Repair Friendly"", """"),
 "&amp;" IF(OR(AP517=10, REGEXMATCH(AU517, ""Lifetime Guarantee"")), ""Lifetime Warranty"", """"),
  IF(AT517&gt;=8.5, ""Crowd Favorite"", """"),
  IF(AR517&gt;=8, ""Eco Hero"", """"),
  IF(AND(AV517&gt;=10, AL517&gt;=8, AT517&gt;=8), ""Legacy Product"", """")
)"),"")</f>
        <v/>
      </c>
      <c r="CA517" s="148"/>
      <c r="CB517" s="148"/>
      <c r="CC517" s="161"/>
      <c r="CD517" s="148"/>
      <c r="CE517" s="148"/>
      <c r="CF517" s="148"/>
      <c r="CG517" s="153"/>
      <c r="CH517" s="148"/>
      <c r="CI517" s="148"/>
      <c r="CJ517" s="148"/>
      <c r="CK517" s="148"/>
    </row>
    <row r="518" ht="27.0" customHeight="1">
      <c r="A518" s="240" t="s">
        <v>21842</v>
      </c>
      <c r="B518" s="163" t="s">
        <v>21843</v>
      </c>
      <c r="C518" s="19"/>
      <c r="D518" s="19"/>
      <c r="E518" s="126"/>
      <c r="F518" s="127" t="s">
        <v>19054</v>
      </c>
      <c r="G518" s="128"/>
      <c r="H518" s="128"/>
      <c r="I518" s="128"/>
      <c r="J518" s="129"/>
      <c r="K518" s="130"/>
      <c r="L518" s="128"/>
      <c r="M518" s="128"/>
      <c r="N518" s="128"/>
      <c r="O518" s="110"/>
      <c r="P518" s="128"/>
      <c r="Q518" s="128"/>
      <c r="R518" s="128"/>
      <c r="S518" s="128"/>
      <c r="T518" s="131"/>
      <c r="U518" s="128"/>
      <c r="V518" s="128"/>
      <c r="W518" s="128"/>
      <c r="X518" s="128"/>
      <c r="Y518" s="128"/>
      <c r="Z518" s="128"/>
      <c r="AA518" s="128"/>
      <c r="AB518" s="128"/>
      <c r="AC518" s="128"/>
      <c r="AD518" s="128"/>
      <c r="AE518" s="128"/>
      <c r="AF518" s="128"/>
      <c r="AG518" s="128"/>
      <c r="AH518" s="128"/>
      <c r="AI518" s="128"/>
      <c r="AJ518" s="128"/>
      <c r="AK518" s="133"/>
      <c r="AL518" s="134"/>
      <c r="AM518" s="128"/>
      <c r="AN518" s="134"/>
      <c r="AO518" s="128"/>
      <c r="AP518" s="135"/>
      <c r="AQ518" s="128"/>
      <c r="AR518" s="135"/>
      <c r="AS518" s="128"/>
      <c r="AT518" s="135"/>
      <c r="AU518" s="128"/>
      <c r="AV518" s="136">
        <f t="shared" si="23"/>
        <v>0</v>
      </c>
      <c r="AW518" s="137"/>
      <c r="AX518" s="128"/>
      <c r="AY518" s="128"/>
      <c r="AZ518" s="128"/>
      <c r="BA518" s="128"/>
      <c r="BB518" s="128"/>
      <c r="BC518" s="128"/>
      <c r="BD518" s="128"/>
      <c r="BE518" s="128"/>
      <c r="BF518" s="128"/>
      <c r="BG518" s="128"/>
      <c r="BH518" s="128"/>
      <c r="BI518" s="128"/>
      <c r="BJ518" s="128"/>
      <c r="BK518" s="128"/>
      <c r="BL518" s="128"/>
      <c r="BM518" s="128"/>
      <c r="BN518" s="128"/>
      <c r="BO518" s="128"/>
      <c r="BP518" s="128"/>
      <c r="BQ518" s="128"/>
      <c r="BR518" s="128"/>
      <c r="BS518" s="128"/>
      <c r="BT518" s="128"/>
      <c r="BU518" s="128"/>
      <c r="BV518" s="128"/>
      <c r="BW518" s="128"/>
      <c r="BX518" s="128"/>
      <c r="BY518" s="128"/>
      <c r="BZ518" s="140" t="str">
        <f>IFERROR(__xludf.DUMMYFUNCTION("TEXTJOIN("", "", TRUE,
  IF(AND(AL518&gt;=9, AN518&gt;=8, AP518&gt;=7, AT518&gt;=8), ""Gold Standard"", """"),
  IF(OR(
      AV518&gt;=7.5,
      AND(AL518&gt;=7, AN518&gt;=7, AP518&gt;=6, AT518&gt;=8)
    ), ""BIFL Approved"", """"),
  IF(AN518&gt;=8.5, ""Repair Friendly"", """"),
 "&amp;" IF(OR(AP518=10, REGEXMATCH(AU518, ""Lifetime Guarantee"")), ""Lifetime Warranty"", """"),
  IF(AT518&gt;=8.5, ""Crowd Favorite"", """"),
  IF(AR518&gt;=8, ""Eco Hero"", """"),
  IF(AND(AV518&gt;=10, AL518&gt;=8, AT518&gt;=8), ""Legacy Product"", """")
)"),"")</f>
        <v/>
      </c>
      <c r="CA518" s="128"/>
      <c r="CB518" s="128"/>
      <c r="CC518" s="141"/>
      <c r="CD518" s="128"/>
      <c r="CE518" s="128"/>
      <c r="CF518" s="128"/>
      <c r="CG518" s="133"/>
      <c r="CH518" s="128"/>
      <c r="CI518" s="128"/>
      <c r="CJ518" s="128"/>
      <c r="CK518" s="128"/>
    </row>
    <row r="519" ht="27.0" customHeight="1">
      <c r="A519" s="239" t="s">
        <v>2114</v>
      </c>
      <c r="B519" s="170" t="s">
        <v>21844</v>
      </c>
      <c r="C519" s="19"/>
      <c r="D519" s="19"/>
      <c r="E519" s="146"/>
      <c r="F519" s="147" t="s">
        <v>19054</v>
      </c>
      <c r="G519" s="148"/>
      <c r="H519" s="148"/>
      <c r="I519" s="148"/>
      <c r="J519" s="149"/>
      <c r="K519" s="150"/>
      <c r="L519" s="148"/>
      <c r="M519" s="148"/>
      <c r="N519" s="148"/>
      <c r="O519" s="110"/>
      <c r="P519" s="148"/>
      <c r="Q519" s="148"/>
      <c r="R519" s="148"/>
      <c r="S519" s="148"/>
      <c r="T519" s="151"/>
      <c r="U519" s="148"/>
      <c r="V519" s="148"/>
      <c r="W519" s="148"/>
      <c r="X519" s="148"/>
      <c r="Y519" s="148"/>
      <c r="Z519" s="148"/>
      <c r="AA519" s="148"/>
      <c r="AB519" s="148"/>
      <c r="AC519" s="148"/>
      <c r="AD519" s="148"/>
      <c r="AE519" s="148"/>
      <c r="AF519" s="148"/>
      <c r="AG519" s="148"/>
      <c r="AH519" s="148"/>
      <c r="AI519" s="148"/>
      <c r="AJ519" s="148"/>
      <c r="AK519" s="153"/>
      <c r="AL519" s="154"/>
      <c r="AM519" s="148"/>
      <c r="AN519" s="154"/>
      <c r="AO519" s="148"/>
      <c r="AP519" s="155"/>
      <c r="AQ519" s="148"/>
      <c r="AR519" s="155"/>
      <c r="AS519" s="148"/>
      <c r="AT519" s="155"/>
      <c r="AU519" s="148"/>
      <c r="AV519" s="156">
        <f t="shared" si="23"/>
        <v>0</v>
      </c>
      <c r="AW519" s="157"/>
      <c r="AX519" s="148"/>
      <c r="AY519" s="148"/>
      <c r="AZ519" s="148"/>
      <c r="BA519" s="148"/>
      <c r="BB519" s="148"/>
      <c r="BC519" s="148"/>
      <c r="BD519" s="148"/>
      <c r="BE519" s="148"/>
      <c r="BF519" s="148"/>
      <c r="BG519" s="148"/>
      <c r="BH519" s="148"/>
      <c r="BI519" s="148"/>
      <c r="BJ519" s="148"/>
      <c r="BK519" s="148"/>
      <c r="BL519" s="148"/>
      <c r="BM519" s="148"/>
      <c r="BN519" s="148"/>
      <c r="BO519" s="148"/>
      <c r="BP519" s="148"/>
      <c r="BQ519" s="148"/>
      <c r="BR519" s="148"/>
      <c r="BS519" s="148"/>
      <c r="BT519" s="148"/>
      <c r="BU519" s="148"/>
      <c r="BV519" s="148"/>
      <c r="BW519" s="148"/>
      <c r="BX519" s="148"/>
      <c r="BY519" s="148"/>
      <c r="BZ519" s="160" t="str">
        <f>IFERROR(__xludf.DUMMYFUNCTION("TEXTJOIN("", "", TRUE,
  IF(AND(AL519&gt;=9, AN519&gt;=8, AP519&gt;=7, AT519&gt;=8), ""Gold Standard"", """"),
  IF(OR(
      AV519&gt;=7.5,
      AND(AL519&gt;=7, AN519&gt;=7, AP519&gt;=6, AT519&gt;=8)
    ), ""BIFL Approved"", """"),
  IF(AN519&gt;=8.5, ""Repair Friendly"", """"),
 "&amp;" IF(OR(AP519=10, REGEXMATCH(AU519, ""Lifetime Guarantee"")), ""Lifetime Warranty"", """"),
  IF(AT519&gt;=8.5, ""Crowd Favorite"", """"),
  IF(AR519&gt;=8, ""Eco Hero"", """"),
  IF(AND(AV519&gt;=10, AL519&gt;=8, AT519&gt;=8), ""Legacy Product"", """")
)"),"")</f>
        <v/>
      </c>
      <c r="CA519" s="148"/>
      <c r="CB519" s="148"/>
      <c r="CC519" s="161"/>
      <c r="CD519" s="148"/>
      <c r="CE519" s="148"/>
      <c r="CF519" s="148"/>
      <c r="CG519" s="153"/>
      <c r="CH519" s="148"/>
      <c r="CI519" s="148"/>
      <c r="CJ519" s="148"/>
      <c r="CK519" s="148"/>
    </row>
    <row r="520" ht="27.0" customHeight="1">
      <c r="A520" s="240" t="s">
        <v>21845</v>
      </c>
      <c r="B520" s="163" t="s">
        <v>21846</v>
      </c>
      <c r="C520" s="19"/>
      <c r="D520" s="19"/>
      <c r="E520" s="126"/>
      <c r="F520" s="127" t="s">
        <v>19054</v>
      </c>
      <c r="G520" s="128"/>
      <c r="H520" s="128"/>
      <c r="I520" s="128"/>
      <c r="J520" s="129"/>
      <c r="K520" s="130"/>
      <c r="L520" s="128"/>
      <c r="M520" s="128"/>
      <c r="N520" s="128"/>
      <c r="O520" s="110"/>
      <c r="P520" s="128"/>
      <c r="Q520" s="128"/>
      <c r="R520" s="128"/>
      <c r="S520" s="128"/>
      <c r="T520" s="131"/>
      <c r="U520" s="128"/>
      <c r="V520" s="128"/>
      <c r="W520" s="128"/>
      <c r="X520" s="128"/>
      <c r="Y520" s="128"/>
      <c r="Z520" s="128"/>
      <c r="AA520" s="128"/>
      <c r="AB520" s="128"/>
      <c r="AC520" s="128"/>
      <c r="AD520" s="128"/>
      <c r="AE520" s="128"/>
      <c r="AF520" s="128"/>
      <c r="AG520" s="128"/>
      <c r="AH520" s="128"/>
      <c r="AI520" s="128"/>
      <c r="AJ520" s="128"/>
      <c r="AK520" s="133"/>
      <c r="AL520" s="134"/>
      <c r="AM520" s="128"/>
      <c r="AN520" s="134"/>
      <c r="AO520" s="128"/>
      <c r="AP520" s="135"/>
      <c r="AQ520" s="128"/>
      <c r="AR520" s="135"/>
      <c r="AS520" s="128"/>
      <c r="AT520" s="135"/>
      <c r="AU520" s="128"/>
      <c r="AV520" s="136">
        <f t="shared" si="23"/>
        <v>0</v>
      </c>
      <c r="AW520" s="137"/>
      <c r="AX520" s="128"/>
      <c r="AY520" s="128"/>
      <c r="AZ520" s="128"/>
      <c r="BA520" s="128"/>
      <c r="BB520" s="128"/>
      <c r="BC520" s="128"/>
      <c r="BD520" s="128"/>
      <c r="BE520" s="128"/>
      <c r="BF520" s="128"/>
      <c r="BG520" s="128"/>
      <c r="BH520" s="128"/>
      <c r="BI520" s="128"/>
      <c r="BJ520" s="128"/>
      <c r="BK520" s="128"/>
      <c r="BL520" s="128"/>
      <c r="BM520" s="128"/>
      <c r="BN520" s="128"/>
      <c r="BO520" s="128"/>
      <c r="BP520" s="128"/>
      <c r="BQ520" s="128"/>
      <c r="BR520" s="128"/>
      <c r="BS520" s="128"/>
      <c r="BT520" s="128"/>
      <c r="BU520" s="128"/>
      <c r="BV520" s="128"/>
      <c r="BW520" s="128"/>
      <c r="BX520" s="128"/>
      <c r="BY520" s="128"/>
      <c r="BZ520" s="140" t="str">
        <f>IFERROR(__xludf.DUMMYFUNCTION("TEXTJOIN("", "", TRUE,
  IF(AND(AL520&gt;=9, AN520&gt;=8, AP520&gt;=7, AT520&gt;=8), ""Gold Standard"", """"),
  IF(OR(
      AV520&gt;=7.5,
      AND(AL520&gt;=7, AN520&gt;=7, AP520&gt;=6, AT520&gt;=8)
    ), ""BIFL Approved"", """"),
  IF(AN520&gt;=8.5, ""Repair Friendly"", """"),
 "&amp;" IF(OR(AP520=10, REGEXMATCH(AU520, ""Lifetime Guarantee"")), ""Lifetime Warranty"", """"),
  IF(AT520&gt;=8.5, ""Crowd Favorite"", """"),
  IF(AR520&gt;=8, ""Eco Hero"", """"),
  IF(AND(AV520&gt;=10, AL520&gt;=8, AT520&gt;=8), ""Legacy Product"", """")
)"),"")</f>
        <v/>
      </c>
      <c r="CA520" s="128"/>
      <c r="CB520" s="128"/>
      <c r="CC520" s="141"/>
      <c r="CD520" s="128"/>
      <c r="CE520" s="128"/>
      <c r="CF520" s="128"/>
      <c r="CG520" s="133"/>
      <c r="CH520" s="128"/>
      <c r="CI520" s="128"/>
      <c r="CJ520" s="128"/>
      <c r="CK520" s="128"/>
    </row>
    <row r="521" ht="27.0" customHeight="1">
      <c r="A521" s="239" t="s">
        <v>21847</v>
      </c>
      <c r="B521" s="170" t="s">
        <v>21848</v>
      </c>
      <c r="C521" s="19"/>
      <c r="D521" s="19"/>
      <c r="E521" s="146"/>
      <c r="F521" s="147" t="s">
        <v>19054</v>
      </c>
      <c r="G521" s="148"/>
      <c r="H521" s="148"/>
      <c r="I521" s="148"/>
      <c r="J521" s="149"/>
      <c r="K521" s="150"/>
      <c r="L521" s="148"/>
      <c r="M521" s="148"/>
      <c r="N521" s="148"/>
      <c r="O521" s="110"/>
      <c r="P521" s="148"/>
      <c r="Q521" s="148"/>
      <c r="R521" s="148"/>
      <c r="S521" s="148"/>
      <c r="T521" s="151"/>
      <c r="U521" s="148"/>
      <c r="V521" s="148"/>
      <c r="W521" s="148"/>
      <c r="X521" s="148"/>
      <c r="Y521" s="148"/>
      <c r="Z521" s="148"/>
      <c r="AA521" s="148"/>
      <c r="AB521" s="148"/>
      <c r="AC521" s="148"/>
      <c r="AD521" s="148"/>
      <c r="AE521" s="148"/>
      <c r="AF521" s="148"/>
      <c r="AG521" s="148"/>
      <c r="AH521" s="148"/>
      <c r="AI521" s="148"/>
      <c r="AJ521" s="148"/>
      <c r="AK521" s="153"/>
      <c r="AL521" s="154"/>
      <c r="AM521" s="148"/>
      <c r="AN521" s="154"/>
      <c r="AO521" s="148"/>
      <c r="AP521" s="155"/>
      <c r="AQ521" s="148"/>
      <c r="AR521" s="155"/>
      <c r="AS521" s="148"/>
      <c r="AT521" s="155"/>
      <c r="AU521" s="148"/>
      <c r="AV521" s="156">
        <f t="shared" si="23"/>
        <v>0</v>
      </c>
      <c r="AW521" s="157"/>
      <c r="AX521" s="148"/>
      <c r="AY521" s="148"/>
      <c r="AZ521" s="148"/>
      <c r="BA521" s="148"/>
      <c r="BB521" s="148"/>
      <c r="BC521" s="148"/>
      <c r="BD521" s="148"/>
      <c r="BE521" s="148"/>
      <c r="BF521" s="148"/>
      <c r="BG521" s="148"/>
      <c r="BH521" s="148"/>
      <c r="BI521" s="148"/>
      <c r="BJ521" s="148"/>
      <c r="BK521" s="148"/>
      <c r="BL521" s="148"/>
      <c r="BM521" s="148"/>
      <c r="BN521" s="148"/>
      <c r="BO521" s="148"/>
      <c r="BP521" s="148"/>
      <c r="BQ521" s="148"/>
      <c r="BR521" s="148"/>
      <c r="BS521" s="148"/>
      <c r="BT521" s="148"/>
      <c r="BU521" s="148"/>
      <c r="BV521" s="148"/>
      <c r="BW521" s="148"/>
      <c r="BX521" s="148"/>
      <c r="BY521" s="148"/>
      <c r="BZ521" s="160" t="str">
        <f>IFERROR(__xludf.DUMMYFUNCTION("TEXTJOIN("", "", TRUE,
  IF(AND(AL521&gt;=9, AN521&gt;=8, AP521&gt;=7, AT521&gt;=8), ""Gold Standard"", """"),
  IF(OR(
      AV521&gt;=7.5,
      AND(AL521&gt;=7, AN521&gt;=7, AP521&gt;=6, AT521&gt;=8)
    ), ""BIFL Approved"", """"),
  IF(AN521&gt;=8.5, ""Repair Friendly"", """"),
 "&amp;" IF(OR(AP521=10, REGEXMATCH(AU521, ""Lifetime Guarantee"")), ""Lifetime Warranty"", """"),
  IF(AT521&gt;=8.5, ""Crowd Favorite"", """"),
  IF(AR521&gt;=8, ""Eco Hero"", """"),
  IF(AND(AV521&gt;=10, AL521&gt;=8, AT521&gt;=8), ""Legacy Product"", """")
)"),"")</f>
        <v/>
      </c>
      <c r="CA521" s="148"/>
      <c r="CB521" s="148"/>
      <c r="CC521" s="161"/>
      <c r="CD521" s="148"/>
      <c r="CE521" s="148"/>
      <c r="CF521" s="148"/>
      <c r="CG521" s="153"/>
      <c r="CH521" s="148"/>
      <c r="CI521" s="148"/>
      <c r="CJ521" s="148"/>
      <c r="CK521" s="148"/>
    </row>
    <row r="522" ht="27.0" customHeight="1">
      <c r="A522" s="240" t="s">
        <v>7136</v>
      </c>
      <c r="B522" s="163" t="s">
        <v>21849</v>
      </c>
      <c r="C522" s="19"/>
      <c r="D522" s="19"/>
      <c r="E522" s="126"/>
      <c r="F522" s="127" t="s">
        <v>19054</v>
      </c>
      <c r="G522" s="128"/>
      <c r="H522" s="128"/>
      <c r="I522" s="128"/>
      <c r="J522" s="129"/>
      <c r="K522" s="130"/>
      <c r="L522" s="128"/>
      <c r="M522" s="128"/>
      <c r="N522" s="128"/>
      <c r="O522" s="110"/>
      <c r="P522" s="128"/>
      <c r="Q522" s="128"/>
      <c r="R522" s="128"/>
      <c r="S522" s="128"/>
      <c r="T522" s="131"/>
      <c r="U522" s="128"/>
      <c r="V522" s="128"/>
      <c r="W522" s="128"/>
      <c r="X522" s="128"/>
      <c r="Y522" s="128"/>
      <c r="Z522" s="128"/>
      <c r="AA522" s="128"/>
      <c r="AB522" s="128"/>
      <c r="AC522" s="128"/>
      <c r="AD522" s="128"/>
      <c r="AE522" s="128"/>
      <c r="AF522" s="128"/>
      <c r="AG522" s="128"/>
      <c r="AH522" s="128"/>
      <c r="AI522" s="128"/>
      <c r="AJ522" s="128"/>
      <c r="AK522" s="133"/>
      <c r="AL522" s="134"/>
      <c r="AM522" s="128"/>
      <c r="AN522" s="134"/>
      <c r="AO522" s="128"/>
      <c r="AP522" s="135"/>
      <c r="AQ522" s="128"/>
      <c r="AR522" s="135"/>
      <c r="AS522" s="128"/>
      <c r="AT522" s="135"/>
      <c r="AU522" s="128"/>
      <c r="AV522" s="136">
        <f t="shared" si="23"/>
        <v>0</v>
      </c>
      <c r="AW522" s="137"/>
      <c r="AX522" s="128"/>
      <c r="AY522" s="128"/>
      <c r="AZ522" s="128"/>
      <c r="BA522" s="128"/>
      <c r="BB522" s="128"/>
      <c r="BC522" s="128"/>
      <c r="BD522" s="128"/>
      <c r="BE522" s="128"/>
      <c r="BF522" s="128"/>
      <c r="BG522" s="128"/>
      <c r="BH522" s="128"/>
      <c r="BI522" s="128"/>
      <c r="BJ522" s="128"/>
      <c r="BK522" s="128"/>
      <c r="BL522" s="128"/>
      <c r="BM522" s="128"/>
      <c r="BN522" s="128"/>
      <c r="BO522" s="128"/>
      <c r="BP522" s="128"/>
      <c r="BQ522" s="128"/>
      <c r="BR522" s="128"/>
      <c r="BS522" s="128"/>
      <c r="BT522" s="128"/>
      <c r="BU522" s="128"/>
      <c r="BV522" s="128"/>
      <c r="BW522" s="128"/>
      <c r="BX522" s="128"/>
      <c r="BY522" s="128"/>
      <c r="BZ522" s="140" t="str">
        <f>IFERROR(__xludf.DUMMYFUNCTION("TEXTJOIN("", "", TRUE,
  IF(AND(AL522&gt;=9, AN522&gt;=8, AP522&gt;=7, AT522&gt;=8), ""Gold Standard"", """"),
  IF(OR(
      AV522&gt;=7.5,
      AND(AL522&gt;=7, AN522&gt;=7, AP522&gt;=6, AT522&gt;=8)
    ), ""BIFL Approved"", """"),
  IF(AN522&gt;=8.5, ""Repair Friendly"", """"),
 "&amp;" IF(OR(AP522=10, REGEXMATCH(AU522, ""Lifetime Guarantee"")), ""Lifetime Warranty"", """"),
  IF(AT522&gt;=8.5, ""Crowd Favorite"", """"),
  IF(AR522&gt;=8, ""Eco Hero"", """"),
  IF(AND(AV522&gt;=10, AL522&gt;=8, AT522&gt;=8), ""Legacy Product"", """")
)"),"")</f>
        <v/>
      </c>
      <c r="CA522" s="128"/>
      <c r="CB522" s="128"/>
      <c r="CC522" s="141"/>
      <c r="CD522" s="128"/>
      <c r="CE522" s="128"/>
      <c r="CF522" s="128"/>
      <c r="CG522" s="133"/>
      <c r="CH522" s="128"/>
      <c r="CI522" s="128"/>
      <c r="CJ522" s="128"/>
      <c r="CK522" s="128"/>
    </row>
    <row r="523" ht="27.0" customHeight="1">
      <c r="A523" s="239" t="s">
        <v>21850</v>
      </c>
      <c r="B523" s="170" t="s">
        <v>21851</v>
      </c>
      <c r="C523" s="19"/>
      <c r="D523" s="19"/>
      <c r="E523" s="146"/>
      <c r="F523" s="147" t="s">
        <v>19054</v>
      </c>
      <c r="G523" s="148"/>
      <c r="H523" s="148"/>
      <c r="I523" s="148"/>
      <c r="J523" s="149"/>
      <c r="K523" s="150"/>
      <c r="L523" s="148"/>
      <c r="M523" s="148"/>
      <c r="N523" s="148"/>
      <c r="O523" s="110"/>
      <c r="P523" s="148"/>
      <c r="Q523" s="148"/>
      <c r="R523" s="148"/>
      <c r="S523" s="148"/>
      <c r="T523" s="151"/>
      <c r="U523" s="148"/>
      <c r="V523" s="148"/>
      <c r="W523" s="148"/>
      <c r="X523" s="148"/>
      <c r="Y523" s="148"/>
      <c r="Z523" s="148"/>
      <c r="AA523" s="148"/>
      <c r="AB523" s="148"/>
      <c r="AC523" s="148"/>
      <c r="AD523" s="148"/>
      <c r="AE523" s="148"/>
      <c r="AF523" s="148"/>
      <c r="AG523" s="148"/>
      <c r="AH523" s="148"/>
      <c r="AI523" s="148"/>
      <c r="AJ523" s="148"/>
      <c r="AK523" s="153"/>
      <c r="AL523" s="154"/>
      <c r="AM523" s="148"/>
      <c r="AN523" s="154"/>
      <c r="AO523" s="148"/>
      <c r="AP523" s="155"/>
      <c r="AQ523" s="148"/>
      <c r="AR523" s="155"/>
      <c r="AS523" s="148"/>
      <c r="AT523" s="155"/>
      <c r="AU523" s="148"/>
      <c r="AV523" s="156">
        <f t="shared" si="23"/>
        <v>0</v>
      </c>
      <c r="AW523" s="157"/>
      <c r="AX523" s="148"/>
      <c r="AY523" s="148"/>
      <c r="AZ523" s="148"/>
      <c r="BA523" s="148"/>
      <c r="BB523" s="148"/>
      <c r="BC523" s="148"/>
      <c r="BD523" s="148"/>
      <c r="BE523" s="148"/>
      <c r="BF523" s="148"/>
      <c r="BG523" s="148"/>
      <c r="BH523" s="148"/>
      <c r="BI523" s="148"/>
      <c r="BJ523" s="148"/>
      <c r="BK523" s="148"/>
      <c r="BL523" s="148"/>
      <c r="BM523" s="148"/>
      <c r="BN523" s="148"/>
      <c r="BO523" s="148"/>
      <c r="BP523" s="148"/>
      <c r="BQ523" s="148"/>
      <c r="BR523" s="148"/>
      <c r="BS523" s="148"/>
      <c r="BT523" s="148"/>
      <c r="BU523" s="148"/>
      <c r="BV523" s="148"/>
      <c r="BW523" s="148"/>
      <c r="BX523" s="148"/>
      <c r="BY523" s="148"/>
      <c r="BZ523" s="160" t="str">
        <f>IFERROR(__xludf.DUMMYFUNCTION("TEXTJOIN("", "", TRUE,
  IF(AND(AL523&gt;=9, AN523&gt;=8, AP523&gt;=7, AT523&gt;=8), ""Gold Standard"", """"),
  IF(OR(
      AV523&gt;=7.5,
      AND(AL523&gt;=7, AN523&gt;=7, AP523&gt;=6, AT523&gt;=8)
    ), ""BIFL Approved"", """"),
  IF(AN523&gt;=8.5, ""Repair Friendly"", """"),
 "&amp;" IF(OR(AP523=10, REGEXMATCH(AU523, ""Lifetime Guarantee"")), ""Lifetime Warranty"", """"),
  IF(AT523&gt;=8.5, ""Crowd Favorite"", """"),
  IF(AR523&gt;=8, ""Eco Hero"", """"),
  IF(AND(AV523&gt;=10, AL523&gt;=8, AT523&gt;=8), ""Legacy Product"", """")
)"),"")</f>
        <v/>
      </c>
      <c r="CA523" s="148"/>
      <c r="CB523" s="148"/>
      <c r="CC523" s="161"/>
      <c r="CD523" s="148"/>
      <c r="CE523" s="148"/>
      <c r="CF523" s="148"/>
      <c r="CG523" s="153"/>
      <c r="CH523" s="148"/>
      <c r="CI523" s="148"/>
      <c r="CJ523" s="148"/>
      <c r="CK523" s="148"/>
    </row>
    <row r="524" ht="27.0" customHeight="1">
      <c r="A524" s="240" t="s">
        <v>21852</v>
      </c>
      <c r="B524" s="163" t="s">
        <v>21853</v>
      </c>
      <c r="C524" s="19"/>
      <c r="D524" s="19"/>
      <c r="E524" s="126"/>
      <c r="F524" s="127" t="s">
        <v>19054</v>
      </c>
      <c r="G524" s="128"/>
      <c r="H524" s="128"/>
      <c r="I524" s="128"/>
      <c r="J524" s="129"/>
      <c r="K524" s="130"/>
      <c r="L524" s="128"/>
      <c r="M524" s="128"/>
      <c r="N524" s="128"/>
      <c r="O524" s="110"/>
      <c r="P524" s="128"/>
      <c r="Q524" s="128"/>
      <c r="R524" s="128"/>
      <c r="S524" s="128"/>
      <c r="T524" s="131"/>
      <c r="U524" s="128"/>
      <c r="V524" s="128"/>
      <c r="W524" s="128"/>
      <c r="X524" s="128"/>
      <c r="Y524" s="128"/>
      <c r="Z524" s="128"/>
      <c r="AA524" s="128"/>
      <c r="AB524" s="128"/>
      <c r="AC524" s="128"/>
      <c r="AD524" s="128"/>
      <c r="AE524" s="128"/>
      <c r="AF524" s="128"/>
      <c r="AG524" s="128"/>
      <c r="AH524" s="128"/>
      <c r="AI524" s="128"/>
      <c r="AJ524" s="128"/>
      <c r="AK524" s="133"/>
      <c r="AL524" s="134"/>
      <c r="AM524" s="128"/>
      <c r="AN524" s="134"/>
      <c r="AO524" s="128"/>
      <c r="AP524" s="135"/>
      <c r="AQ524" s="128"/>
      <c r="AR524" s="135"/>
      <c r="AS524" s="128"/>
      <c r="AT524" s="135"/>
      <c r="AU524" s="128"/>
      <c r="AV524" s="136">
        <f t="shared" si="23"/>
        <v>0</v>
      </c>
      <c r="AW524" s="137"/>
      <c r="AX524" s="128"/>
      <c r="AY524" s="128"/>
      <c r="AZ524" s="128"/>
      <c r="BA524" s="128"/>
      <c r="BB524" s="128"/>
      <c r="BC524" s="128"/>
      <c r="BD524" s="128"/>
      <c r="BE524" s="128"/>
      <c r="BF524" s="128"/>
      <c r="BG524" s="128"/>
      <c r="BH524" s="128"/>
      <c r="BI524" s="128"/>
      <c r="BJ524" s="128"/>
      <c r="BK524" s="128"/>
      <c r="BL524" s="128"/>
      <c r="BM524" s="128"/>
      <c r="BN524" s="128"/>
      <c r="BO524" s="128"/>
      <c r="BP524" s="128"/>
      <c r="BQ524" s="128"/>
      <c r="BR524" s="128"/>
      <c r="BS524" s="128"/>
      <c r="BT524" s="128"/>
      <c r="BU524" s="128"/>
      <c r="BV524" s="128"/>
      <c r="BW524" s="128"/>
      <c r="BX524" s="128"/>
      <c r="BY524" s="128"/>
      <c r="BZ524" s="140" t="str">
        <f>IFERROR(__xludf.DUMMYFUNCTION("TEXTJOIN("", "", TRUE,
  IF(AND(AL524&gt;=9, AN524&gt;=8, AP524&gt;=7, AT524&gt;=8), ""Gold Standard"", """"),
  IF(OR(
      AV524&gt;=7.5,
      AND(AL524&gt;=7, AN524&gt;=7, AP524&gt;=6, AT524&gt;=8)
    ), ""BIFL Approved"", """"),
  IF(AN524&gt;=8.5, ""Repair Friendly"", """"),
 "&amp;" IF(OR(AP524=10, REGEXMATCH(AU524, ""Lifetime Guarantee"")), ""Lifetime Warranty"", """"),
  IF(AT524&gt;=8.5, ""Crowd Favorite"", """"),
  IF(AR524&gt;=8, ""Eco Hero"", """"),
  IF(AND(AV524&gt;=10, AL524&gt;=8, AT524&gt;=8), ""Legacy Product"", """")
)"),"")</f>
        <v/>
      </c>
      <c r="CA524" s="128"/>
      <c r="CB524" s="128"/>
      <c r="CC524" s="141"/>
      <c r="CD524" s="128"/>
      <c r="CE524" s="128"/>
      <c r="CF524" s="128"/>
      <c r="CG524" s="133"/>
      <c r="CH524" s="128"/>
      <c r="CI524" s="128"/>
      <c r="CJ524" s="128"/>
      <c r="CK524" s="128"/>
    </row>
    <row r="525" ht="27.0" customHeight="1">
      <c r="A525" s="239" t="s">
        <v>21854</v>
      </c>
      <c r="B525" s="170" t="s">
        <v>21855</v>
      </c>
      <c r="C525" s="19"/>
      <c r="D525" s="19"/>
      <c r="E525" s="146"/>
      <c r="F525" s="147" t="s">
        <v>19054</v>
      </c>
      <c r="G525" s="148"/>
      <c r="H525" s="148"/>
      <c r="I525" s="148"/>
      <c r="J525" s="149"/>
      <c r="K525" s="150"/>
      <c r="L525" s="148"/>
      <c r="M525" s="148"/>
      <c r="N525" s="148"/>
      <c r="O525" s="110"/>
      <c r="P525" s="148"/>
      <c r="Q525" s="148"/>
      <c r="R525" s="148"/>
      <c r="S525" s="148"/>
      <c r="T525" s="151"/>
      <c r="U525" s="148"/>
      <c r="V525" s="148"/>
      <c r="W525" s="148"/>
      <c r="X525" s="148"/>
      <c r="Y525" s="148"/>
      <c r="Z525" s="148"/>
      <c r="AA525" s="148"/>
      <c r="AB525" s="148"/>
      <c r="AC525" s="148"/>
      <c r="AD525" s="148"/>
      <c r="AE525" s="148"/>
      <c r="AF525" s="148"/>
      <c r="AG525" s="148"/>
      <c r="AH525" s="148"/>
      <c r="AI525" s="148"/>
      <c r="AJ525" s="148"/>
      <c r="AK525" s="153"/>
      <c r="AL525" s="154"/>
      <c r="AM525" s="148"/>
      <c r="AN525" s="154"/>
      <c r="AO525" s="148"/>
      <c r="AP525" s="155"/>
      <c r="AQ525" s="148"/>
      <c r="AR525" s="155"/>
      <c r="AS525" s="148"/>
      <c r="AT525" s="155"/>
      <c r="AU525" s="148"/>
      <c r="AV525" s="156">
        <f t="shared" si="23"/>
        <v>0</v>
      </c>
      <c r="AW525" s="157"/>
      <c r="AX525" s="148"/>
      <c r="AY525" s="148"/>
      <c r="AZ525" s="148"/>
      <c r="BA525" s="148"/>
      <c r="BB525" s="148"/>
      <c r="BC525" s="148"/>
      <c r="BD525" s="148"/>
      <c r="BE525" s="148"/>
      <c r="BF525" s="148"/>
      <c r="BG525" s="148"/>
      <c r="BH525" s="148"/>
      <c r="BI525" s="148"/>
      <c r="BJ525" s="148"/>
      <c r="BK525" s="148"/>
      <c r="BL525" s="148"/>
      <c r="BM525" s="148"/>
      <c r="BN525" s="148"/>
      <c r="BO525" s="148"/>
      <c r="BP525" s="148"/>
      <c r="BQ525" s="148"/>
      <c r="BR525" s="148"/>
      <c r="BS525" s="148"/>
      <c r="BT525" s="148"/>
      <c r="BU525" s="148"/>
      <c r="BV525" s="148"/>
      <c r="BW525" s="148"/>
      <c r="BX525" s="148"/>
      <c r="BY525" s="148"/>
      <c r="BZ525" s="160" t="str">
        <f>IFERROR(__xludf.DUMMYFUNCTION("TEXTJOIN("", "", TRUE,
  IF(AND(AL525&gt;=9, AN525&gt;=8, AP525&gt;=7, AT525&gt;=8), ""Gold Standard"", """"),
  IF(OR(
      AV525&gt;=7.5,
      AND(AL525&gt;=7, AN525&gt;=7, AP525&gt;=6, AT525&gt;=8)
    ), ""BIFL Approved"", """"),
  IF(AN525&gt;=8.5, ""Repair Friendly"", """"),
 "&amp;" IF(OR(AP525=10, REGEXMATCH(AU525, ""Lifetime Guarantee"")), ""Lifetime Warranty"", """"),
  IF(AT525&gt;=8.5, ""Crowd Favorite"", """"),
  IF(AR525&gt;=8, ""Eco Hero"", """"),
  IF(AND(AV525&gt;=10, AL525&gt;=8, AT525&gt;=8), ""Legacy Product"", """")
)"),"")</f>
        <v/>
      </c>
      <c r="CA525" s="148"/>
      <c r="CB525" s="148"/>
      <c r="CC525" s="161"/>
      <c r="CD525" s="148"/>
      <c r="CE525" s="148"/>
      <c r="CF525" s="148"/>
      <c r="CG525" s="153"/>
      <c r="CH525" s="148"/>
      <c r="CI525" s="148"/>
      <c r="CJ525" s="148"/>
      <c r="CK525" s="148"/>
    </row>
    <row r="526" ht="27.0" customHeight="1">
      <c r="A526" s="279" t="s">
        <v>21856</v>
      </c>
      <c r="C526" s="280"/>
      <c r="D526" s="280"/>
      <c r="E526" s="281"/>
      <c r="F526" s="297"/>
      <c r="G526" s="282"/>
      <c r="H526" s="282"/>
      <c r="I526" s="282"/>
      <c r="J526" s="283"/>
      <c r="K526" s="280"/>
      <c r="L526" s="282"/>
      <c r="M526" s="282"/>
      <c r="N526" s="282"/>
      <c r="O526" s="282"/>
      <c r="P526" s="282"/>
      <c r="Q526" s="282"/>
      <c r="R526" s="282"/>
      <c r="S526" s="282"/>
      <c r="T526" s="284"/>
      <c r="U526" s="282"/>
      <c r="V526" s="282"/>
      <c r="W526" s="282"/>
      <c r="X526" s="282"/>
      <c r="Y526" s="282"/>
      <c r="Z526" s="282"/>
      <c r="AA526" s="282"/>
      <c r="AB526" s="282"/>
      <c r="AC526" s="282"/>
      <c r="AD526" s="282"/>
      <c r="AE526" s="282"/>
      <c r="AF526" s="282"/>
      <c r="AG526" s="282"/>
      <c r="AH526" s="282"/>
      <c r="AI526" s="282"/>
      <c r="AJ526" s="282"/>
      <c r="AK526" s="285"/>
      <c r="AL526" s="286"/>
      <c r="AM526" s="282"/>
      <c r="AN526" s="286"/>
      <c r="AO526" s="282"/>
      <c r="AP526" s="287"/>
      <c r="AQ526" s="282"/>
      <c r="AR526" s="287"/>
      <c r="AS526" s="282"/>
      <c r="AT526" s="287"/>
      <c r="AU526" s="282"/>
      <c r="AV526" s="136">
        <f t="shared" si="23"/>
        <v>0</v>
      </c>
      <c r="AW526" s="289"/>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92"/>
      <c r="CD526" s="282"/>
      <c r="CE526" s="282"/>
      <c r="CF526" s="282"/>
      <c r="CG526" s="285"/>
      <c r="CH526" s="282"/>
      <c r="CI526" s="282"/>
      <c r="CJ526" s="282"/>
      <c r="CK526" s="282"/>
    </row>
    <row r="527" ht="27.0" customHeight="1">
      <c r="A527" s="239" t="s">
        <v>6085</v>
      </c>
      <c r="B527" s="170" t="s">
        <v>21857</v>
      </c>
      <c r="C527" s="19"/>
      <c r="D527" s="19"/>
      <c r="E527" s="146"/>
      <c r="F527" s="147" t="s">
        <v>19054</v>
      </c>
      <c r="G527" s="148"/>
      <c r="H527" s="148"/>
      <c r="I527" s="148"/>
      <c r="J527" s="149"/>
      <c r="K527" s="150"/>
      <c r="L527" s="148"/>
      <c r="M527" s="148"/>
      <c r="N527" s="148"/>
      <c r="O527" s="110"/>
      <c r="P527" s="148"/>
      <c r="Q527" s="148"/>
      <c r="R527" s="148"/>
      <c r="S527" s="148"/>
      <c r="T527" s="151"/>
      <c r="U527" s="148"/>
      <c r="V527" s="148"/>
      <c r="W527" s="148"/>
      <c r="X527" s="148"/>
      <c r="Y527" s="148"/>
      <c r="Z527" s="148"/>
      <c r="AA527" s="148"/>
      <c r="AB527" s="148"/>
      <c r="AC527" s="148"/>
      <c r="AD527" s="148"/>
      <c r="AE527" s="148"/>
      <c r="AF527" s="148"/>
      <c r="AG527" s="148"/>
      <c r="AH527" s="148"/>
      <c r="AI527" s="148"/>
      <c r="AJ527" s="148"/>
      <c r="AK527" s="153"/>
      <c r="AL527" s="154"/>
      <c r="AM527" s="148"/>
      <c r="AN527" s="154"/>
      <c r="AO527" s="148"/>
      <c r="AP527" s="155"/>
      <c r="AQ527" s="148"/>
      <c r="AR527" s="155"/>
      <c r="AS527" s="148"/>
      <c r="AT527" s="155"/>
      <c r="AU527" s="148"/>
      <c r="AV527" s="156">
        <f t="shared" si="23"/>
        <v>0</v>
      </c>
      <c r="AW527" s="157"/>
      <c r="AX527" s="148"/>
      <c r="AY527" s="148"/>
      <c r="AZ527" s="148"/>
      <c r="BA527" s="148"/>
      <c r="BB527" s="148"/>
      <c r="BC527" s="148"/>
      <c r="BD527" s="148"/>
      <c r="BE527" s="148"/>
      <c r="BF527" s="148"/>
      <c r="BG527" s="148"/>
      <c r="BH527" s="148"/>
      <c r="BI527" s="148"/>
      <c r="BJ527" s="148"/>
      <c r="BK527" s="148"/>
      <c r="BL527" s="148"/>
      <c r="BM527" s="148"/>
      <c r="BN527" s="148"/>
      <c r="BO527" s="148"/>
      <c r="BP527" s="148"/>
      <c r="BQ527" s="148"/>
      <c r="BR527" s="148"/>
      <c r="BS527" s="148"/>
      <c r="BT527" s="148"/>
      <c r="BU527" s="148"/>
      <c r="BV527" s="148"/>
      <c r="BW527" s="148"/>
      <c r="BX527" s="148"/>
      <c r="BY527" s="148"/>
      <c r="BZ527" s="160" t="str">
        <f>IFERROR(__xludf.DUMMYFUNCTION("TEXTJOIN("", "", TRUE,
  IF(AND(AL527&gt;=9, AN527&gt;=8, AP527&gt;=7, AT527&gt;=8), ""Gold Standard"", """"),
  IF(OR(
      AV527&gt;=7.5,
      AND(AL527&gt;=7, AN527&gt;=7, AP527&gt;=6, AT527&gt;=8)
    ), ""BIFL Approved"", """"),
  IF(AN527&gt;=8.5, ""Repair Friendly"", """"),
 "&amp;" IF(OR(AP527=10, REGEXMATCH(AU527, ""Lifetime Guarantee"")), ""Lifetime Warranty"", """"),
  IF(AT527&gt;=8.5, ""Crowd Favorite"", """"),
  IF(AR527&gt;=8, ""Eco Hero"", """"),
  IF(AND(AV527&gt;=10, AL527&gt;=8, AT527&gt;=8), ""Legacy Product"", """")
)"),"")</f>
        <v/>
      </c>
      <c r="CA527" s="148"/>
      <c r="CB527" s="148"/>
      <c r="CC527" s="161"/>
      <c r="CD527" s="148"/>
      <c r="CE527" s="148"/>
      <c r="CF527" s="148"/>
      <c r="CG527" s="153"/>
      <c r="CH527" s="148"/>
      <c r="CI527" s="148"/>
      <c r="CJ527" s="148"/>
      <c r="CK527" s="148"/>
    </row>
    <row r="528" ht="27.0" customHeight="1">
      <c r="A528" s="240" t="s">
        <v>10354</v>
      </c>
      <c r="B528" s="163" t="s">
        <v>21858</v>
      </c>
      <c r="C528" s="19"/>
      <c r="D528" s="19"/>
      <c r="E528" s="126"/>
      <c r="F528" s="127" t="s">
        <v>19054</v>
      </c>
      <c r="G528" s="128"/>
      <c r="H528" s="128"/>
      <c r="I528" s="128"/>
      <c r="J528" s="129"/>
      <c r="K528" s="130"/>
      <c r="L528" s="128"/>
      <c r="M528" s="128"/>
      <c r="N528" s="128"/>
      <c r="O528" s="110"/>
      <c r="P528" s="128"/>
      <c r="Q528" s="128"/>
      <c r="R528" s="128"/>
      <c r="S528" s="128"/>
      <c r="T528" s="131"/>
      <c r="U528" s="128"/>
      <c r="V528" s="128"/>
      <c r="W528" s="128"/>
      <c r="X528" s="128"/>
      <c r="Y528" s="128"/>
      <c r="Z528" s="128"/>
      <c r="AA528" s="128"/>
      <c r="AB528" s="128"/>
      <c r="AC528" s="128"/>
      <c r="AD528" s="128"/>
      <c r="AE528" s="128"/>
      <c r="AF528" s="128"/>
      <c r="AG528" s="128"/>
      <c r="AH528" s="128"/>
      <c r="AI528" s="128"/>
      <c r="AJ528" s="128"/>
      <c r="AK528" s="133"/>
      <c r="AL528" s="134"/>
      <c r="AM528" s="128"/>
      <c r="AN528" s="134"/>
      <c r="AO528" s="128"/>
      <c r="AP528" s="135"/>
      <c r="AQ528" s="128"/>
      <c r="AR528" s="135"/>
      <c r="AS528" s="128"/>
      <c r="AT528" s="135"/>
      <c r="AU528" s="128"/>
      <c r="AV528" s="136">
        <f t="shared" si="23"/>
        <v>0</v>
      </c>
      <c r="AW528" s="137"/>
      <c r="AX528" s="128"/>
      <c r="AY528" s="128"/>
      <c r="AZ528" s="128"/>
      <c r="BA528" s="128"/>
      <c r="BB528" s="128"/>
      <c r="BC528" s="128"/>
      <c r="BD528" s="128"/>
      <c r="BE528" s="128"/>
      <c r="BF528" s="128"/>
      <c r="BG528" s="128"/>
      <c r="BH528" s="128"/>
      <c r="BI528" s="128"/>
      <c r="BJ528" s="128"/>
      <c r="BK528" s="128"/>
      <c r="BL528" s="128"/>
      <c r="BM528" s="128"/>
      <c r="BN528" s="128"/>
      <c r="BO528" s="128"/>
      <c r="BP528" s="128"/>
      <c r="BQ528" s="128"/>
      <c r="BR528" s="128"/>
      <c r="BS528" s="128"/>
      <c r="BT528" s="128"/>
      <c r="BU528" s="128"/>
      <c r="BV528" s="128"/>
      <c r="BW528" s="128"/>
      <c r="BX528" s="128"/>
      <c r="BY528" s="128"/>
      <c r="BZ528" s="140" t="str">
        <f>IFERROR(__xludf.DUMMYFUNCTION("TEXTJOIN("", "", TRUE,
  IF(AND(AL528&gt;=9, AN528&gt;=8, AP528&gt;=7, AT528&gt;=8), ""Gold Standard"", """"),
  IF(OR(
      AV528&gt;=7.5,
      AND(AL528&gt;=7, AN528&gt;=7, AP528&gt;=6, AT528&gt;=8)
    ), ""BIFL Approved"", """"),
  IF(AN528&gt;=8.5, ""Repair Friendly"", """"),
 "&amp;" IF(OR(AP528=10, REGEXMATCH(AU528, ""Lifetime Guarantee"")), ""Lifetime Warranty"", """"),
  IF(AT528&gt;=8.5, ""Crowd Favorite"", """"),
  IF(AR528&gt;=8, ""Eco Hero"", """"),
  IF(AND(AV528&gt;=10, AL528&gt;=8, AT528&gt;=8), ""Legacy Product"", """")
)"),"")</f>
        <v/>
      </c>
      <c r="CA528" s="128"/>
      <c r="CB528" s="128"/>
      <c r="CC528" s="141"/>
      <c r="CD528" s="128"/>
      <c r="CE528" s="128"/>
      <c r="CF528" s="128"/>
      <c r="CG528" s="133"/>
      <c r="CH528" s="128"/>
      <c r="CI528" s="128"/>
      <c r="CJ528" s="128"/>
      <c r="CK528" s="128"/>
    </row>
    <row r="529" ht="27.0" customHeight="1">
      <c r="A529" s="239" t="s">
        <v>19428</v>
      </c>
      <c r="B529" s="170" t="s">
        <v>21859</v>
      </c>
      <c r="C529" s="19"/>
      <c r="D529" s="19"/>
      <c r="E529" s="146"/>
      <c r="F529" s="147" t="s">
        <v>19054</v>
      </c>
      <c r="G529" s="148"/>
      <c r="H529" s="148"/>
      <c r="I529" s="148"/>
      <c r="J529" s="149"/>
      <c r="K529" s="150"/>
      <c r="L529" s="148"/>
      <c r="M529" s="148"/>
      <c r="N529" s="148"/>
      <c r="O529" s="110"/>
      <c r="P529" s="148"/>
      <c r="Q529" s="148"/>
      <c r="R529" s="148"/>
      <c r="S529" s="148"/>
      <c r="T529" s="151"/>
      <c r="U529" s="148"/>
      <c r="V529" s="148"/>
      <c r="W529" s="148"/>
      <c r="X529" s="148"/>
      <c r="Y529" s="148"/>
      <c r="Z529" s="148"/>
      <c r="AA529" s="148"/>
      <c r="AB529" s="148"/>
      <c r="AC529" s="148"/>
      <c r="AD529" s="148"/>
      <c r="AE529" s="148"/>
      <c r="AF529" s="148"/>
      <c r="AG529" s="148"/>
      <c r="AH529" s="148"/>
      <c r="AI529" s="148"/>
      <c r="AJ529" s="148"/>
      <c r="AK529" s="153"/>
      <c r="AL529" s="154"/>
      <c r="AM529" s="148"/>
      <c r="AN529" s="154"/>
      <c r="AO529" s="148"/>
      <c r="AP529" s="155"/>
      <c r="AQ529" s="148"/>
      <c r="AR529" s="155"/>
      <c r="AS529" s="148"/>
      <c r="AT529" s="155"/>
      <c r="AU529" s="148"/>
      <c r="AV529" s="156">
        <f t="shared" si="23"/>
        <v>0</v>
      </c>
      <c r="AW529" s="157"/>
      <c r="AX529" s="148"/>
      <c r="AY529" s="148"/>
      <c r="AZ529" s="148"/>
      <c r="BA529" s="148"/>
      <c r="BB529" s="148"/>
      <c r="BC529" s="148"/>
      <c r="BD529" s="148"/>
      <c r="BE529" s="148"/>
      <c r="BF529" s="148"/>
      <c r="BG529" s="148"/>
      <c r="BH529" s="148"/>
      <c r="BI529" s="148"/>
      <c r="BJ529" s="148"/>
      <c r="BK529" s="148"/>
      <c r="BL529" s="148"/>
      <c r="BM529" s="148"/>
      <c r="BN529" s="148"/>
      <c r="BO529" s="148"/>
      <c r="BP529" s="148"/>
      <c r="BQ529" s="148"/>
      <c r="BR529" s="148"/>
      <c r="BS529" s="148"/>
      <c r="BT529" s="148"/>
      <c r="BU529" s="148"/>
      <c r="BV529" s="148"/>
      <c r="BW529" s="148"/>
      <c r="BX529" s="148"/>
      <c r="BY529" s="148"/>
      <c r="BZ529" s="160" t="str">
        <f>IFERROR(__xludf.DUMMYFUNCTION("TEXTJOIN("", "", TRUE,
  IF(AND(AL529&gt;=9, AN529&gt;=8, AP529&gt;=7, AT529&gt;=8), ""Gold Standard"", """"),
  IF(OR(
      AV529&gt;=7.5,
      AND(AL529&gt;=7, AN529&gt;=7, AP529&gt;=6, AT529&gt;=8)
    ), ""BIFL Approved"", """"),
  IF(AN529&gt;=8.5, ""Repair Friendly"", """"),
 "&amp;" IF(OR(AP529=10, REGEXMATCH(AU529, ""Lifetime Guarantee"")), ""Lifetime Warranty"", """"),
  IF(AT529&gt;=8.5, ""Crowd Favorite"", """"),
  IF(AR529&gt;=8, ""Eco Hero"", """"),
  IF(AND(AV529&gt;=10, AL529&gt;=8, AT529&gt;=8), ""Legacy Product"", """")
)"),"")</f>
        <v/>
      </c>
      <c r="CA529" s="148"/>
      <c r="CB529" s="148"/>
      <c r="CC529" s="161"/>
      <c r="CD529" s="148"/>
      <c r="CE529" s="148"/>
      <c r="CF529" s="148"/>
      <c r="CG529" s="153"/>
      <c r="CH529" s="148"/>
      <c r="CI529" s="148"/>
      <c r="CJ529" s="148"/>
      <c r="CK529" s="148"/>
    </row>
    <row r="530" ht="27.0" customHeight="1">
      <c r="A530" s="240" t="s">
        <v>21860</v>
      </c>
      <c r="B530" s="163" t="s">
        <v>21861</v>
      </c>
      <c r="C530" s="19"/>
      <c r="D530" s="19"/>
      <c r="E530" s="126"/>
      <c r="F530" s="127" t="s">
        <v>19054</v>
      </c>
      <c r="G530" s="128"/>
      <c r="H530" s="128"/>
      <c r="I530" s="128"/>
      <c r="J530" s="129"/>
      <c r="K530" s="130"/>
      <c r="L530" s="128"/>
      <c r="M530" s="128"/>
      <c r="N530" s="128"/>
      <c r="O530" s="110"/>
      <c r="P530" s="128"/>
      <c r="Q530" s="128"/>
      <c r="R530" s="128"/>
      <c r="S530" s="128"/>
      <c r="T530" s="131"/>
      <c r="U530" s="128"/>
      <c r="V530" s="128"/>
      <c r="W530" s="128"/>
      <c r="X530" s="128"/>
      <c r="Y530" s="128"/>
      <c r="Z530" s="128"/>
      <c r="AA530" s="128"/>
      <c r="AB530" s="128"/>
      <c r="AC530" s="128"/>
      <c r="AD530" s="128"/>
      <c r="AE530" s="128"/>
      <c r="AF530" s="128"/>
      <c r="AG530" s="128"/>
      <c r="AH530" s="128"/>
      <c r="AI530" s="128"/>
      <c r="AJ530" s="128"/>
      <c r="AK530" s="133"/>
      <c r="AL530" s="134"/>
      <c r="AM530" s="128"/>
      <c r="AN530" s="134"/>
      <c r="AO530" s="128"/>
      <c r="AP530" s="135"/>
      <c r="AQ530" s="128"/>
      <c r="AR530" s="135"/>
      <c r="AS530" s="128"/>
      <c r="AT530" s="135"/>
      <c r="AU530" s="128"/>
      <c r="AV530" s="136">
        <f t="shared" si="23"/>
        <v>0</v>
      </c>
      <c r="AW530" s="137"/>
      <c r="AX530" s="128"/>
      <c r="AY530" s="128"/>
      <c r="AZ530" s="128"/>
      <c r="BA530" s="128"/>
      <c r="BB530" s="128"/>
      <c r="BC530" s="128"/>
      <c r="BD530" s="128"/>
      <c r="BE530" s="128"/>
      <c r="BF530" s="128"/>
      <c r="BG530" s="128"/>
      <c r="BH530" s="128"/>
      <c r="BI530" s="128"/>
      <c r="BJ530" s="128"/>
      <c r="BK530" s="128"/>
      <c r="BL530" s="128"/>
      <c r="BM530" s="128"/>
      <c r="BN530" s="128"/>
      <c r="BO530" s="128"/>
      <c r="BP530" s="128"/>
      <c r="BQ530" s="128"/>
      <c r="BR530" s="128"/>
      <c r="BS530" s="128"/>
      <c r="BT530" s="128"/>
      <c r="BU530" s="128"/>
      <c r="BV530" s="128"/>
      <c r="BW530" s="128"/>
      <c r="BX530" s="128"/>
      <c r="BY530" s="128"/>
      <c r="BZ530" s="140" t="str">
        <f>IFERROR(__xludf.DUMMYFUNCTION("TEXTJOIN("", "", TRUE,
  IF(AND(AL530&gt;=9, AN530&gt;=8, AP530&gt;=7, AT530&gt;=8), ""Gold Standard"", """"),
  IF(OR(
      AV530&gt;=7.5,
      AND(AL530&gt;=7, AN530&gt;=7, AP530&gt;=6, AT530&gt;=8)
    ), ""BIFL Approved"", """"),
  IF(AN530&gt;=8.5, ""Repair Friendly"", """"),
 "&amp;" IF(OR(AP530=10, REGEXMATCH(AU530, ""Lifetime Guarantee"")), ""Lifetime Warranty"", """"),
  IF(AT530&gt;=8.5, ""Crowd Favorite"", """"),
  IF(AR530&gt;=8, ""Eco Hero"", """"),
  IF(AND(AV530&gt;=10, AL530&gt;=8, AT530&gt;=8), ""Legacy Product"", """")
)"),"")</f>
        <v/>
      </c>
      <c r="CA530" s="128"/>
      <c r="CB530" s="128"/>
      <c r="CC530" s="141"/>
      <c r="CD530" s="128"/>
      <c r="CE530" s="128"/>
      <c r="CF530" s="128"/>
      <c r="CG530" s="133"/>
      <c r="CH530" s="128"/>
      <c r="CI530" s="128"/>
      <c r="CJ530" s="128"/>
      <c r="CK530" s="128"/>
    </row>
    <row r="531" ht="27.0" customHeight="1">
      <c r="A531" s="239" t="s">
        <v>620</v>
      </c>
      <c r="B531" s="170" t="s">
        <v>21862</v>
      </c>
      <c r="C531" s="19"/>
      <c r="D531" s="19"/>
      <c r="E531" s="146"/>
      <c r="F531" s="147" t="s">
        <v>19054</v>
      </c>
      <c r="G531" s="148"/>
      <c r="H531" s="148"/>
      <c r="I531" s="148"/>
      <c r="J531" s="149"/>
      <c r="K531" s="150"/>
      <c r="L531" s="148"/>
      <c r="M531" s="148"/>
      <c r="N531" s="148"/>
      <c r="O531" s="110"/>
      <c r="P531" s="148"/>
      <c r="Q531" s="148"/>
      <c r="R531" s="148"/>
      <c r="S531" s="148"/>
      <c r="T531" s="151"/>
      <c r="U531" s="148"/>
      <c r="V531" s="148"/>
      <c r="W531" s="148"/>
      <c r="X531" s="148"/>
      <c r="Y531" s="148"/>
      <c r="Z531" s="148"/>
      <c r="AA531" s="148"/>
      <c r="AB531" s="148"/>
      <c r="AC531" s="148"/>
      <c r="AD531" s="148"/>
      <c r="AE531" s="148"/>
      <c r="AF531" s="148"/>
      <c r="AG531" s="148"/>
      <c r="AH531" s="148"/>
      <c r="AI531" s="148"/>
      <c r="AJ531" s="148"/>
      <c r="AK531" s="153"/>
      <c r="AL531" s="154"/>
      <c r="AM531" s="148"/>
      <c r="AN531" s="154"/>
      <c r="AO531" s="148"/>
      <c r="AP531" s="155"/>
      <c r="AQ531" s="148"/>
      <c r="AR531" s="155"/>
      <c r="AS531" s="148"/>
      <c r="AT531" s="155"/>
      <c r="AU531" s="148"/>
      <c r="AV531" s="156">
        <f t="shared" si="23"/>
        <v>0</v>
      </c>
      <c r="AW531" s="157"/>
      <c r="AX531" s="148"/>
      <c r="AY531" s="148"/>
      <c r="AZ531" s="148"/>
      <c r="BA531" s="148"/>
      <c r="BB531" s="148"/>
      <c r="BC531" s="148"/>
      <c r="BD531" s="148"/>
      <c r="BE531" s="148"/>
      <c r="BF531" s="148"/>
      <c r="BG531" s="148"/>
      <c r="BH531" s="148"/>
      <c r="BI531" s="148"/>
      <c r="BJ531" s="148"/>
      <c r="BK531" s="148"/>
      <c r="BL531" s="148"/>
      <c r="BM531" s="148"/>
      <c r="BN531" s="148"/>
      <c r="BO531" s="148"/>
      <c r="BP531" s="148"/>
      <c r="BQ531" s="148"/>
      <c r="BR531" s="148"/>
      <c r="BS531" s="148"/>
      <c r="BT531" s="148"/>
      <c r="BU531" s="148"/>
      <c r="BV531" s="148"/>
      <c r="BW531" s="148"/>
      <c r="BX531" s="148"/>
      <c r="BY531" s="148"/>
      <c r="BZ531" s="160" t="str">
        <f>IFERROR(__xludf.DUMMYFUNCTION("TEXTJOIN("", "", TRUE,
  IF(AND(AL531&gt;=9, AN531&gt;=8, AP531&gt;=7, AT531&gt;=8), ""Gold Standard"", """"),
  IF(OR(
      AV531&gt;=7.5,
      AND(AL531&gt;=7, AN531&gt;=7, AP531&gt;=6, AT531&gt;=8)
    ), ""BIFL Approved"", """"),
  IF(AN531&gt;=8.5, ""Repair Friendly"", """"),
 "&amp;" IF(OR(AP531=10, REGEXMATCH(AU531, ""Lifetime Guarantee"")), ""Lifetime Warranty"", """"),
  IF(AT531&gt;=8.5, ""Crowd Favorite"", """"),
  IF(AR531&gt;=8, ""Eco Hero"", """"),
  IF(AND(AV531&gt;=10, AL531&gt;=8, AT531&gt;=8), ""Legacy Product"", """")
)"),"")</f>
        <v/>
      </c>
      <c r="CA531" s="148"/>
      <c r="CB531" s="148"/>
      <c r="CC531" s="161"/>
      <c r="CD531" s="148"/>
      <c r="CE531" s="148"/>
      <c r="CF531" s="148"/>
      <c r="CG531" s="153"/>
      <c r="CH531" s="148"/>
      <c r="CI531" s="148"/>
      <c r="CJ531" s="148"/>
      <c r="CK531" s="148"/>
    </row>
    <row r="532" ht="27.0" customHeight="1">
      <c r="A532" s="240" t="s">
        <v>21863</v>
      </c>
      <c r="B532" s="163" t="s">
        <v>21864</v>
      </c>
      <c r="C532" s="19"/>
      <c r="D532" s="19"/>
      <c r="E532" s="126"/>
      <c r="F532" s="127" t="s">
        <v>19054</v>
      </c>
      <c r="G532" s="128"/>
      <c r="H532" s="128"/>
      <c r="I532" s="128"/>
      <c r="J532" s="129"/>
      <c r="K532" s="130"/>
      <c r="L532" s="128"/>
      <c r="M532" s="128"/>
      <c r="N532" s="128"/>
      <c r="O532" s="110"/>
      <c r="P532" s="128"/>
      <c r="Q532" s="128"/>
      <c r="R532" s="128"/>
      <c r="S532" s="128"/>
      <c r="T532" s="131"/>
      <c r="U532" s="128"/>
      <c r="V532" s="128"/>
      <c r="W532" s="128"/>
      <c r="X532" s="128"/>
      <c r="Y532" s="128"/>
      <c r="Z532" s="128"/>
      <c r="AA532" s="128"/>
      <c r="AB532" s="128"/>
      <c r="AC532" s="128"/>
      <c r="AD532" s="128"/>
      <c r="AE532" s="128"/>
      <c r="AF532" s="128"/>
      <c r="AG532" s="128"/>
      <c r="AH532" s="128"/>
      <c r="AI532" s="128"/>
      <c r="AJ532" s="128"/>
      <c r="AK532" s="133"/>
      <c r="AL532" s="134"/>
      <c r="AM532" s="128"/>
      <c r="AN532" s="134"/>
      <c r="AO532" s="128"/>
      <c r="AP532" s="135"/>
      <c r="AQ532" s="128"/>
      <c r="AR532" s="135"/>
      <c r="AS532" s="128"/>
      <c r="AT532" s="135"/>
      <c r="AU532" s="128"/>
      <c r="AV532" s="136">
        <f t="shared" si="23"/>
        <v>0</v>
      </c>
      <c r="AW532" s="137"/>
      <c r="AX532" s="128"/>
      <c r="AY532" s="128"/>
      <c r="AZ532" s="128"/>
      <c r="BA532" s="128"/>
      <c r="BB532" s="128"/>
      <c r="BC532" s="128"/>
      <c r="BD532" s="128"/>
      <c r="BE532" s="128"/>
      <c r="BF532" s="128"/>
      <c r="BG532" s="128"/>
      <c r="BH532" s="128"/>
      <c r="BI532" s="128"/>
      <c r="BJ532" s="128"/>
      <c r="BK532" s="128"/>
      <c r="BL532" s="128"/>
      <c r="BM532" s="128"/>
      <c r="BN532" s="128"/>
      <c r="BO532" s="128"/>
      <c r="BP532" s="128"/>
      <c r="BQ532" s="128"/>
      <c r="BR532" s="128"/>
      <c r="BS532" s="128"/>
      <c r="BT532" s="128"/>
      <c r="BU532" s="128"/>
      <c r="BV532" s="128"/>
      <c r="BW532" s="128"/>
      <c r="BX532" s="128"/>
      <c r="BY532" s="128"/>
      <c r="BZ532" s="140" t="str">
        <f>IFERROR(__xludf.DUMMYFUNCTION("TEXTJOIN("", "", TRUE,
  IF(AND(AL532&gt;=9, AN532&gt;=8, AP532&gt;=7, AT532&gt;=8), ""Gold Standard"", """"),
  IF(OR(
      AV532&gt;=7.5,
      AND(AL532&gt;=7, AN532&gt;=7, AP532&gt;=6, AT532&gt;=8)
    ), ""BIFL Approved"", """"),
  IF(AN532&gt;=8.5, ""Repair Friendly"", """"),
 "&amp;" IF(OR(AP532=10, REGEXMATCH(AU532, ""Lifetime Guarantee"")), ""Lifetime Warranty"", """"),
  IF(AT532&gt;=8.5, ""Crowd Favorite"", """"),
  IF(AR532&gt;=8, ""Eco Hero"", """"),
  IF(AND(AV532&gt;=10, AL532&gt;=8, AT532&gt;=8), ""Legacy Product"", """")
)"),"")</f>
        <v/>
      </c>
      <c r="CA532" s="128"/>
      <c r="CB532" s="128"/>
      <c r="CC532" s="141"/>
      <c r="CD532" s="128"/>
      <c r="CE532" s="128"/>
      <c r="CF532" s="128"/>
      <c r="CG532" s="133"/>
      <c r="CH532" s="128"/>
      <c r="CI532" s="128"/>
      <c r="CJ532" s="128"/>
      <c r="CK532" s="128"/>
    </row>
    <row r="533" ht="27.0" customHeight="1">
      <c r="A533" s="239" t="s">
        <v>21865</v>
      </c>
      <c r="B533" s="170" t="s">
        <v>21866</v>
      </c>
      <c r="C533" s="19"/>
      <c r="D533" s="19"/>
      <c r="E533" s="146"/>
      <c r="F533" s="147" t="s">
        <v>19054</v>
      </c>
      <c r="G533" s="148"/>
      <c r="H533" s="148"/>
      <c r="I533" s="148"/>
      <c r="J533" s="149"/>
      <c r="K533" s="150"/>
      <c r="L533" s="148"/>
      <c r="M533" s="148"/>
      <c r="N533" s="148"/>
      <c r="O533" s="110"/>
      <c r="P533" s="148"/>
      <c r="Q533" s="148"/>
      <c r="R533" s="148"/>
      <c r="S533" s="148"/>
      <c r="T533" s="151"/>
      <c r="U533" s="148"/>
      <c r="V533" s="148"/>
      <c r="W533" s="148"/>
      <c r="X533" s="148"/>
      <c r="Y533" s="148"/>
      <c r="Z533" s="148"/>
      <c r="AA533" s="148"/>
      <c r="AB533" s="148"/>
      <c r="AC533" s="148"/>
      <c r="AD533" s="148"/>
      <c r="AE533" s="148"/>
      <c r="AF533" s="148"/>
      <c r="AG533" s="148"/>
      <c r="AH533" s="148"/>
      <c r="AI533" s="148"/>
      <c r="AJ533" s="148"/>
      <c r="AK533" s="153"/>
      <c r="AL533" s="154"/>
      <c r="AM533" s="148"/>
      <c r="AN533" s="154"/>
      <c r="AO533" s="148"/>
      <c r="AP533" s="155"/>
      <c r="AQ533" s="148"/>
      <c r="AR533" s="155"/>
      <c r="AS533" s="148"/>
      <c r="AT533" s="155"/>
      <c r="AU533" s="148"/>
      <c r="AV533" s="156">
        <f t="shared" si="23"/>
        <v>0</v>
      </c>
      <c r="AW533" s="157"/>
      <c r="AX533" s="148"/>
      <c r="AY533" s="148"/>
      <c r="AZ533" s="148"/>
      <c r="BA533" s="148"/>
      <c r="BB533" s="148"/>
      <c r="BC533" s="148"/>
      <c r="BD533" s="148"/>
      <c r="BE533" s="148"/>
      <c r="BF533" s="148"/>
      <c r="BG533" s="148"/>
      <c r="BH533" s="148"/>
      <c r="BI533" s="148"/>
      <c r="BJ533" s="148"/>
      <c r="BK533" s="148"/>
      <c r="BL533" s="148"/>
      <c r="BM533" s="148"/>
      <c r="BN533" s="148"/>
      <c r="BO533" s="148"/>
      <c r="BP533" s="148"/>
      <c r="BQ533" s="148"/>
      <c r="BR533" s="148"/>
      <c r="BS533" s="148"/>
      <c r="BT533" s="148"/>
      <c r="BU533" s="148"/>
      <c r="BV533" s="148"/>
      <c r="BW533" s="148"/>
      <c r="BX533" s="148"/>
      <c r="BY533" s="148"/>
      <c r="BZ533" s="160" t="str">
        <f>IFERROR(__xludf.DUMMYFUNCTION("TEXTJOIN("", "", TRUE,
  IF(AND(AL533&gt;=9, AN533&gt;=8, AP533&gt;=7, AT533&gt;=8), ""Gold Standard"", """"),
  IF(OR(
      AV533&gt;=7.5,
      AND(AL533&gt;=7, AN533&gt;=7, AP533&gt;=6, AT533&gt;=8)
    ), ""BIFL Approved"", """"),
  IF(AN533&gt;=8.5, ""Repair Friendly"", """"),
 "&amp;" IF(OR(AP533=10, REGEXMATCH(AU533, ""Lifetime Guarantee"")), ""Lifetime Warranty"", """"),
  IF(AT533&gt;=8.5, ""Crowd Favorite"", """"),
  IF(AR533&gt;=8, ""Eco Hero"", """"),
  IF(AND(AV533&gt;=10, AL533&gt;=8, AT533&gt;=8), ""Legacy Product"", """")
)"),"")</f>
        <v/>
      </c>
      <c r="CA533" s="148"/>
      <c r="CB533" s="148"/>
      <c r="CC533" s="161"/>
      <c r="CD533" s="148"/>
      <c r="CE533" s="148"/>
      <c r="CF533" s="148"/>
      <c r="CG533" s="153"/>
      <c r="CH533" s="148"/>
      <c r="CI533" s="148"/>
      <c r="CJ533" s="148"/>
      <c r="CK533" s="148"/>
    </row>
    <row r="534" ht="27.0" customHeight="1">
      <c r="A534" s="240" t="s">
        <v>1452</v>
      </c>
      <c r="B534" s="163" t="s">
        <v>21867</v>
      </c>
      <c r="C534" s="19"/>
      <c r="D534" s="19"/>
      <c r="E534" s="126"/>
      <c r="F534" s="127" t="s">
        <v>19054</v>
      </c>
      <c r="G534" s="128"/>
      <c r="H534" s="128"/>
      <c r="I534" s="128"/>
      <c r="J534" s="129"/>
      <c r="K534" s="130"/>
      <c r="L534" s="128"/>
      <c r="M534" s="128"/>
      <c r="N534" s="128"/>
      <c r="O534" s="110"/>
      <c r="P534" s="128"/>
      <c r="Q534" s="128"/>
      <c r="R534" s="128"/>
      <c r="S534" s="128"/>
      <c r="T534" s="131"/>
      <c r="U534" s="128"/>
      <c r="V534" s="128"/>
      <c r="W534" s="128"/>
      <c r="X534" s="128"/>
      <c r="Y534" s="128"/>
      <c r="Z534" s="128"/>
      <c r="AA534" s="128"/>
      <c r="AB534" s="128"/>
      <c r="AC534" s="128"/>
      <c r="AD534" s="128"/>
      <c r="AE534" s="128"/>
      <c r="AF534" s="128"/>
      <c r="AG534" s="128"/>
      <c r="AH534" s="128"/>
      <c r="AI534" s="128"/>
      <c r="AJ534" s="128"/>
      <c r="AK534" s="133"/>
      <c r="AL534" s="134"/>
      <c r="AM534" s="128"/>
      <c r="AN534" s="134"/>
      <c r="AO534" s="128"/>
      <c r="AP534" s="135"/>
      <c r="AQ534" s="128"/>
      <c r="AR534" s="135"/>
      <c r="AS534" s="128"/>
      <c r="AT534" s="135"/>
      <c r="AU534" s="128"/>
      <c r="AV534" s="136">
        <f t="shared" si="23"/>
        <v>0</v>
      </c>
      <c r="AW534" s="137"/>
      <c r="AX534" s="128"/>
      <c r="AY534" s="128"/>
      <c r="AZ534" s="128"/>
      <c r="BA534" s="128"/>
      <c r="BB534" s="128"/>
      <c r="BC534" s="128"/>
      <c r="BD534" s="128"/>
      <c r="BE534" s="128"/>
      <c r="BF534" s="128"/>
      <c r="BG534" s="128"/>
      <c r="BH534" s="128"/>
      <c r="BI534" s="128"/>
      <c r="BJ534" s="128"/>
      <c r="BK534" s="128"/>
      <c r="BL534" s="128"/>
      <c r="BM534" s="128"/>
      <c r="BN534" s="128"/>
      <c r="BO534" s="128"/>
      <c r="BP534" s="128"/>
      <c r="BQ534" s="128"/>
      <c r="BR534" s="128"/>
      <c r="BS534" s="128"/>
      <c r="BT534" s="128"/>
      <c r="BU534" s="128"/>
      <c r="BV534" s="128"/>
      <c r="BW534" s="128"/>
      <c r="BX534" s="128"/>
      <c r="BY534" s="128"/>
      <c r="BZ534" s="140" t="str">
        <f>IFERROR(__xludf.DUMMYFUNCTION("TEXTJOIN("", "", TRUE,
  IF(AND(AL534&gt;=9, AN534&gt;=8, AP534&gt;=7, AT534&gt;=8), ""Gold Standard"", """"),
  IF(OR(
      AV534&gt;=7.5,
      AND(AL534&gt;=7, AN534&gt;=7, AP534&gt;=6, AT534&gt;=8)
    ), ""BIFL Approved"", """"),
  IF(AN534&gt;=8.5, ""Repair Friendly"", """"),
 "&amp;" IF(OR(AP534=10, REGEXMATCH(AU534, ""Lifetime Guarantee"")), ""Lifetime Warranty"", """"),
  IF(AT534&gt;=8.5, ""Crowd Favorite"", """"),
  IF(AR534&gt;=8, ""Eco Hero"", """"),
  IF(AND(AV534&gt;=10, AL534&gt;=8, AT534&gt;=8), ""Legacy Product"", """")
)"),"")</f>
        <v/>
      </c>
      <c r="CA534" s="128"/>
      <c r="CB534" s="128"/>
      <c r="CC534" s="141"/>
      <c r="CD534" s="128"/>
      <c r="CE534" s="128"/>
      <c r="CF534" s="128"/>
      <c r="CG534" s="133"/>
      <c r="CH534" s="128"/>
      <c r="CI534" s="128"/>
      <c r="CJ534" s="128"/>
      <c r="CK534" s="128"/>
    </row>
    <row r="535" ht="27.0" customHeight="1">
      <c r="A535" s="239" t="s">
        <v>21868</v>
      </c>
      <c r="B535" s="170" t="s">
        <v>21869</v>
      </c>
      <c r="C535" s="19"/>
      <c r="D535" s="19"/>
      <c r="E535" s="146"/>
      <c r="F535" s="147" t="s">
        <v>19054</v>
      </c>
      <c r="G535" s="148"/>
      <c r="H535" s="148"/>
      <c r="I535" s="148"/>
      <c r="J535" s="149"/>
      <c r="K535" s="150"/>
      <c r="L535" s="148"/>
      <c r="M535" s="148"/>
      <c r="N535" s="148"/>
      <c r="O535" s="110"/>
      <c r="P535" s="148"/>
      <c r="Q535" s="148"/>
      <c r="R535" s="148"/>
      <c r="S535" s="148"/>
      <c r="T535" s="151"/>
      <c r="U535" s="148"/>
      <c r="V535" s="148"/>
      <c r="W535" s="148"/>
      <c r="X535" s="148"/>
      <c r="Y535" s="148"/>
      <c r="Z535" s="148"/>
      <c r="AA535" s="148"/>
      <c r="AB535" s="148"/>
      <c r="AC535" s="148"/>
      <c r="AD535" s="148"/>
      <c r="AE535" s="148"/>
      <c r="AF535" s="148"/>
      <c r="AG535" s="148"/>
      <c r="AH535" s="148"/>
      <c r="AI535" s="148"/>
      <c r="AJ535" s="148"/>
      <c r="AK535" s="153"/>
      <c r="AL535" s="154"/>
      <c r="AM535" s="148"/>
      <c r="AN535" s="154"/>
      <c r="AO535" s="148"/>
      <c r="AP535" s="155"/>
      <c r="AQ535" s="148"/>
      <c r="AR535" s="155"/>
      <c r="AS535" s="148"/>
      <c r="AT535" s="155"/>
      <c r="AU535" s="148"/>
      <c r="AV535" s="156">
        <f t="shared" si="23"/>
        <v>0</v>
      </c>
      <c r="AW535" s="157"/>
      <c r="AX535" s="148"/>
      <c r="AY535" s="148"/>
      <c r="AZ535" s="148"/>
      <c r="BA535" s="148"/>
      <c r="BB535" s="148"/>
      <c r="BC535" s="148"/>
      <c r="BD535" s="148"/>
      <c r="BE535" s="148"/>
      <c r="BF535" s="148"/>
      <c r="BG535" s="148"/>
      <c r="BH535" s="148"/>
      <c r="BI535" s="148"/>
      <c r="BJ535" s="148"/>
      <c r="BK535" s="148"/>
      <c r="BL535" s="148"/>
      <c r="BM535" s="148"/>
      <c r="BN535" s="148"/>
      <c r="BO535" s="148"/>
      <c r="BP535" s="148"/>
      <c r="BQ535" s="148"/>
      <c r="BR535" s="148"/>
      <c r="BS535" s="148"/>
      <c r="BT535" s="148"/>
      <c r="BU535" s="148"/>
      <c r="BV535" s="148"/>
      <c r="BW535" s="148"/>
      <c r="BX535" s="148"/>
      <c r="BY535" s="148"/>
      <c r="BZ535" s="160" t="str">
        <f>IFERROR(__xludf.DUMMYFUNCTION("TEXTJOIN("", "", TRUE,
  IF(AND(AL535&gt;=9, AN535&gt;=8, AP535&gt;=7, AT535&gt;=8), ""Gold Standard"", """"),
  IF(OR(
      AV535&gt;=7.5,
      AND(AL535&gt;=7, AN535&gt;=7, AP535&gt;=6, AT535&gt;=8)
    ), ""BIFL Approved"", """"),
  IF(AN535&gt;=8.5, ""Repair Friendly"", """"),
 "&amp;" IF(OR(AP535=10, REGEXMATCH(AU535, ""Lifetime Guarantee"")), ""Lifetime Warranty"", """"),
  IF(AT535&gt;=8.5, ""Crowd Favorite"", """"),
  IF(AR535&gt;=8, ""Eco Hero"", """"),
  IF(AND(AV535&gt;=10, AL535&gt;=8, AT535&gt;=8), ""Legacy Product"", """")
)"),"")</f>
        <v/>
      </c>
      <c r="CA535" s="148"/>
      <c r="CB535" s="148"/>
      <c r="CC535" s="161"/>
      <c r="CD535" s="148"/>
      <c r="CE535" s="148"/>
      <c r="CF535" s="148"/>
      <c r="CG535" s="153"/>
      <c r="CH535" s="148"/>
      <c r="CI535" s="148"/>
      <c r="CJ535" s="148"/>
      <c r="CK535" s="148"/>
    </row>
    <row r="536" ht="27.0" customHeight="1">
      <c r="A536" s="240" t="s">
        <v>21870</v>
      </c>
      <c r="B536" s="163" t="s">
        <v>21871</v>
      </c>
      <c r="C536" s="19"/>
      <c r="D536" s="19"/>
      <c r="E536" s="126"/>
      <c r="F536" s="127" t="s">
        <v>19054</v>
      </c>
      <c r="G536" s="128"/>
      <c r="H536" s="128"/>
      <c r="I536" s="128"/>
      <c r="J536" s="129"/>
      <c r="K536" s="130"/>
      <c r="L536" s="128"/>
      <c r="M536" s="128"/>
      <c r="N536" s="128"/>
      <c r="O536" s="110"/>
      <c r="P536" s="128"/>
      <c r="Q536" s="128"/>
      <c r="R536" s="128"/>
      <c r="S536" s="128"/>
      <c r="T536" s="131"/>
      <c r="U536" s="128"/>
      <c r="V536" s="128"/>
      <c r="W536" s="128"/>
      <c r="X536" s="128"/>
      <c r="Y536" s="128"/>
      <c r="Z536" s="128"/>
      <c r="AA536" s="128"/>
      <c r="AB536" s="128"/>
      <c r="AC536" s="128"/>
      <c r="AD536" s="128"/>
      <c r="AE536" s="128"/>
      <c r="AF536" s="128"/>
      <c r="AG536" s="128"/>
      <c r="AH536" s="128"/>
      <c r="AI536" s="128"/>
      <c r="AJ536" s="128"/>
      <c r="AK536" s="133"/>
      <c r="AL536" s="134"/>
      <c r="AM536" s="128"/>
      <c r="AN536" s="134"/>
      <c r="AO536" s="128"/>
      <c r="AP536" s="135"/>
      <c r="AQ536" s="128"/>
      <c r="AR536" s="135"/>
      <c r="AS536" s="128"/>
      <c r="AT536" s="135"/>
      <c r="AU536" s="128"/>
      <c r="AV536" s="136">
        <f t="shared" si="23"/>
        <v>0</v>
      </c>
      <c r="AW536" s="137"/>
      <c r="AX536" s="128"/>
      <c r="AY536" s="128"/>
      <c r="AZ536" s="128"/>
      <c r="BA536" s="128"/>
      <c r="BB536" s="128"/>
      <c r="BC536" s="128"/>
      <c r="BD536" s="128"/>
      <c r="BE536" s="128"/>
      <c r="BF536" s="128"/>
      <c r="BG536" s="128"/>
      <c r="BH536" s="128"/>
      <c r="BI536" s="128"/>
      <c r="BJ536" s="128"/>
      <c r="BK536" s="128"/>
      <c r="BL536" s="128"/>
      <c r="BM536" s="128"/>
      <c r="BN536" s="128"/>
      <c r="BO536" s="128"/>
      <c r="BP536" s="128"/>
      <c r="BQ536" s="128"/>
      <c r="BR536" s="128"/>
      <c r="BS536" s="128"/>
      <c r="BT536" s="128"/>
      <c r="BU536" s="128"/>
      <c r="BV536" s="128"/>
      <c r="BW536" s="128"/>
      <c r="BX536" s="128"/>
      <c r="BY536" s="128"/>
      <c r="BZ536" s="140" t="str">
        <f>IFERROR(__xludf.DUMMYFUNCTION("TEXTJOIN("", "", TRUE,
  IF(AND(AL536&gt;=9, AN536&gt;=8, AP536&gt;=7, AT536&gt;=8), ""Gold Standard"", """"),
  IF(OR(
      AV536&gt;=7.5,
      AND(AL536&gt;=7, AN536&gt;=7, AP536&gt;=6, AT536&gt;=8)
    ), ""BIFL Approved"", """"),
  IF(AN536&gt;=8.5, ""Repair Friendly"", """"),
 "&amp;" IF(OR(AP536=10, REGEXMATCH(AU536, ""Lifetime Guarantee"")), ""Lifetime Warranty"", """"),
  IF(AT536&gt;=8.5, ""Crowd Favorite"", """"),
  IF(AR536&gt;=8, ""Eco Hero"", """"),
  IF(AND(AV536&gt;=10, AL536&gt;=8, AT536&gt;=8), ""Legacy Product"", """")
)"),"")</f>
        <v/>
      </c>
      <c r="CA536" s="128"/>
      <c r="CB536" s="128"/>
      <c r="CC536" s="141"/>
      <c r="CD536" s="128"/>
      <c r="CE536" s="128"/>
      <c r="CF536" s="128"/>
      <c r="CG536" s="133"/>
      <c r="CH536" s="128"/>
      <c r="CI536" s="128"/>
      <c r="CJ536" s="128"/>
      <c r="CK536" s="128"/>
    </row>
    <row r="537" ht="27.0" customHeight="1">
      <c r="A537" s="279" t="s">
        <v>21872</v>
      </c>
      <c r="C537" s="302"/>
      <c r="D537" s="302"/>
      <c r="E537" s="303"/>
      <c r="F537" s="304"/>
      <c r="G537" s="305"/>
      <c r="H537" s="305"/>
      <c r="I537" s="305"/>
      <c r="J537" s="306"/>
      <c r="K537" s="302"/>
      <c r="L537" s="305"/>
      <c r="M537" s="305"/>
      <c r="N537" s="305"/>
      <c r="O537" s="305"/>
      <c r="P537" s="305"/>
      <c r="Q537" s="305"/>
      <c r="R537" s="305"/>
      <c r="S537" s="305"/>
      <c r="T537" s="307"/>
      <c r="U537" s="305"/>
      <c r="V537" s="305"/>
      <c r="W537" s="305"/>
      <c r="X537" s="305"/>
      <c r="Y537" s="305"/>
      <c r="Z537" s="305"/>
      <c r="AA537" s="305"/>
      <c r="AB537" s="305"/>
      <c r="AC537" s="305"/>
      <c r="AD537" s="305"/>
      <c r="AE537" s="305"/>
      <c r="AF537" s="305"/>
      <c r="AG537" s="305"/>
      <c r="AH537" s="305"/>
      <c r="AI537" s="305"/>
      <c r="AJ537" s="305"/>
      <c r="AK537" s="308"/>
      <c r="AL537" s="309"/>
      <c r="AM537" s="305"/>
      <c r="AN537" s="309"/>
      <c r="AO537" s="305"/>
      <c r="AP537" s="310"/>
      <c r="AQ537" s="305"/>
      <c r="AR537" s="310"/>
      <c r="AS537" s="305"/>
      <c r="AT537" s="310"/>
      <c r="AU537" s="305"/>
      <c r="AV537" s="156">
        <f t="shared" si="23"/>
        <v>0</v>
      </c>
      <c r="AW537" s="311"/>
      <c r="AX537" s="305"/>
      <c r="AY537" s="305"/>
      <c r="AZ537" s="305"/>
      <c r="BA537" s="305"/>
      <c r="BB537" s="305"/>
      <c r="BC537" s="305"/>
      <c r="BD537" s="305"/>
      <c r="BE537" s="305"/>
      <c r="BF537" s="305"/>
      <c r="BG537" s="305"/>
      <c r="BH537" s="305"/>
      <c r="BI537" s="305"/>
      <c r="BJ537" s="305"/>
      <c r="BK537" s="305"/>
      <c r="BL537" s="305"/>
      <c r="BM537" s="305"/>
      <c r="BN537" s="305"/>
      <c r="BO537" s="305"/>
      <c r="BP537" s="305"/>
      <c r="BQ537" s="305"/>
      <c r="BR537" s="305"/>
      <c r="BS537" s="305"/>
      <c r="BT537" s="305"/>
      <c r="BU537" s="305"/>
      <c r="BV537" s="305"/>
      <c r="BW537" s="305"/>
      <c r="BX537" s="305"/>
      <c r="BY537" s="305"/>
      <c r="BZ537" s="305"/>
      <c r="CA537" s="305"/>
      <c r="CB537" s="305"/>
      <c r="CC537" s="312"/>
      <c r="CD537" s="305"/>
      <c r="CE537" s="305"/>
      <c r="CF537" s="305"/>
      <c r="CG537" s="308"/>
      <c r="CH537" s="305"/>
      <c r="CI537" s="305"/>
      <c r="CJ537" s="305"/>
      <c r="CK537" s="305"/>
    </row>
    <row r="538" ht="27.0" customHeight="1">
      <c r="A538" s="240" t="s">
        <v>857</v>
      </c>
      <c r="B538" s="163" t="s">
        <v>21873</v>
      </c>
      <c r="C538" s="19"/>
      <c r="D538" s="19"/>
      <c r="E538" s="126"/>
      <c r="F538" s="127" t="s">
        <v>19054</v>
      </c>
      <c r="G538" s="128"/>
      <c r="H538" s="128"/>
      <c r="I538" s="128"/>
      <c r="J538" s="129"/>
      <c r="K538" s="130"/>
      <c r="L538" s="128"/>
      <c r="M538" s="128"/>
      <c r="N538" s="128"/>
      <c r="O538" s="110"/>
      <c r="P538" s="128"/>
      <c r="Q538" s="128"/>
      <c r="R538" s="128"/>
      <c r="S538" s="128"/>
      <c r="T538" s="131"/>
      <c r="U538" s="128"/>
      <c r="V538" s="128"/>
      <c r="W538" s="128"/>
      <c r="X538" s="128"/>
      <c r="Y538" s="128"/>
      <c r="Z538" s="128"/>
      <c r="AA538" s="128"/>
      <c r="AB538" s="128"/>
      <c r="AC538" s="128"/>
      <c r="AD538" s="128"/>
      <c r="AE538" s="128"/>
      <c r="AF538" s="128"/>
      <c r="AG538" s="128"/>
      <c r="AH538" s="128"/>
      <c r="AI538" s="128"/>
      <c r="AJ538" s="128"/>
      <c r="AK538" s="133"/>
      <c r="AL538" s="134"/>
      <c r="AM538" s="128"/>
      <c r="AN538" s="134"/>
      <c r="AO538" s="128"/>
      <c r="AP538" s="135"/>
      <c r="AQ538" s="128"/>
      <c r="AR538" s="135"/>
      <c r="AS538" s="128"/>
      <c r="AT538" s="135"/>
      <c r="AU538" s="128"/>
      <c r="AV538" s="136">
        <f t="shared" si="23"/>
        <v>0</v>
      </c>
      <c r="AW538" s="137"/>
      <c r="AX538" s="128"/>
      <c r="AY538" s="128"/>
      <c r="AZ538" s="128"/>
      <c r="BA538" s="128"/>
      <c r="BB538" s="128"/>
      <c r="BC538" s="128"/>
      <c r="BD538" s="128"/>
      <c r="BE538" s="128"/>
      <c r="BF538" s="128"/>
      <c r="BG538" s="128"/>
      <c r="BH538" s="128"/>
      <c r="BI538" s="128"/>
      <c r="BJ538" s="128"/>
      <c r="BK538" s="128"/>
      <c r="BL538" s="128"/>
      <c r="BM538" s="128"/>
      <c r="BN538" s="128"/>
      <c r="BO538" s="128"/>
      <c r="BP538" s="128"/>
      <c r="BQ538" s="128"/>
      <c r="BR538" s="128"/>
      <c r="BS538" s="128"/>
      <c r="BT538" s="128"/>
      <c r="BU538" s="128"/>
      <c r="BV538" s="128"/>
      <c r="BW538" s="128"/>
      <c r="BX538" s="128"/>
      <c r="BY538" s="128"/>
      <c r="BZ538" s="140" t="str">
        <f>IFERROR(__xludf.DUMMYFUNCTION("TEXTJOIN("", "", TRUE,
  IF(AND(AL538&gt;=9, AN538&gt;=8, AP538&gt;=7, AT538&gt;=8), ""Gold Standard"", """"),
  IF(OR(
      AV538&gt;=7.5,
      AND(AL538&gt;=7, AN538&gt;=7, AP538&gt;=6, AT538&gt;=8)
    ), ""BIFL Approved"", """"),
  IF(AN538&gt;=8.5, ""Repair Friendly"", """"),
 "&amp;" IF(OR(AP538=10, REGEXMATCH(AU538, ""Lifetime Guarantee"")), ""Lifetime Warranty"", """"),
  IF(AT538&gt;=8.5, ""Crowd Favorite"", """"),
  IF(AR538&gt;=8, ""Eco Hero"", """"),
  IF(AND(AV538&gt;=10, AL538&gt;=8, AT538&gt;=8), ""Legacy Product"", """")
)"),"")</f>
        <v/>
      </c>
      <c r="CA538" s="128"/>
      <c r="CB538" s="128"/>
      <c r="CC538" s="141"/>
      <c r="CD538" s="128"/>
      <c r="CE538" s="128"/>
      <c r="CF538" s="128"/>
      <c r="CG538" s="133"/>
      <c r="CH538" s="128"/>
      <c r="CI538" s="128"/>
      <c r="CJ538" s="128"/>
      <c r="CK538" s="128"/>
    </row>
    <row r="539" ht="27.0" customHeight="1">
      <c r="A539" s="239" t="s">
        <v>1452</v>
      </c>
      <c r="B539" s="170" t="s">
        <v>21874</v>
      </c>
      <c r="C539" s="19"/>
      <c r="D539" s="19"/>
      <c r="E539" s="146"/>
      <c r="F539" s="147" t="s">
        <v>19054</v>
      </c>
      <c r="G539" s="148"/>
      <c r="H539" s="148"/>
      <c r="I539" s="148"/>
      <c r="J539" s="149"/>
      <c r="K539" s="150"/>
      <c r="L539" s="148"/>
      <c r="M539" s="148"/>
      <c r="N539" s="148"/>
      <c r="O539" s="110"/>
      <c r="P539" s="148"/>
      <c r="Q539" s="148"/>
      <c r="R539" s="148"/>
      <c r="S539" s="148"/>
      <c r="T539" s="151"/>
      <c r="U539" s="148"/>
      <c r="V539" s="148"/>
      <c r="W539" s="148"/>
      <c r="X539" s="148"/>
      <c r="Y539" s="148"/>
      <c r="Z539" s="148"/>
      <c r="AA539" s="148"/>
      <c r="AB539" s="148"/>
      <c r="AC539" s="148"/>
      <c r="AD539" s="148"/>
      <c r="AE539" s="148"/>
      <c r="AF539" s="148"/>
      <c r="AG539" s="148"/>
      <c r="AH539" s="148"/>
      <c r="AI539" s="148"/>
      <c r="AJ539" s="148"/>
      <c r="AK539" s="153"/>
      <c r="AL539" s="154"/>
      <c r="AM539" s="148"/>
      <c r="AN539" s="154"/>
      <c r="AO539" s="148"/>
      <c r="AP539" s="155"/>
      <c r="AQ539" s="148"/>
      <c r="AR539" s="155"/>
      <c r="AS539" s="148"/>
      <c r="AT539" s="155"/>
      <c r="AU539" s="148"/>
      <c r="AV539" s="156">
        <f t="shared" si="23"/>
        <v>0</v>
      </c>
      <c r="AW539" s="157"/>
      <c r="AX539" s="148"/>
      <c r="AY539" s="148"/>
      <c r="AZ539" s="148"/>
      <c r="BA539" s="148"/>
      <c r="BB539" s="148"/>
      <c r="BC539" s="148"/>
      <c r="BD539" s="148"/>
      <c r="BE539" s="148"/>
      <c r="BF539" s="148"/>
      <c r="BG539" s="148"/>
      <c r="BH539" s="148"/>
      <c r="BI539" s="148"/>
      <c r="BJ539" s="148"/>
      <c r="BK539" s="148"/>
      <c r="BL539" s="148"/>
      <c r="BM539" s="148"/>
      <c r="BN539" s="148"/>
      <c r="BO539" s="148"/>
      <c r="BP539" s="148"/>
      <c r="BQ539" s="148"/>
      <c r="BR539" s="148"/>
      <c r="BS539" s="148"/>
      <c r="BT539" s="148"/>
      <c r="BU539" s="148"/>
      <c r="BV539" s="148"/>
      <c r="BW539" s="148"/>
      <c r="BX539" s="148"/>
      <c r="BY539" s="148"/>
      <c r="BZ539" s="160" t="str">
        <f>IFERROR(__xludf.DUMMYFUNCTION("TEXTJOIN("", "", TRUE,
  IF(AND(AL539&gt;=9, AN539&gt;=8, AP539&gt;=7, AT539&gt;=8), ""Gold Standard"", """"),
  IF(OR(
      AV539&gt;=7.5,
      AND(AL539&gt;=7, AN539&gt;=7, AP539&gt;=6, AT539&gt;=8)
    ), ""BIFL Approved"", """"),
  IF(AN539&gt;=8.5, ""Repair Friendly"", """"),
 "&amp;" IF(OR(AP539=10, REGEXMATCH(AU539, ""Lifetime Guarantee"")), ""Lifetime Warranty"", """"),
  IF(AT539&gt;=8.5, ""Crowd Favorite"", """"),
  IF(AR539&gt;=8, ""Eco Hero"", """"),
  IF(AND(AV539&gt;=10, AL539&gt;=8, AT539&gt;=8), ""Legacy Product"", """")
)"),"")</f>
        <v/>
      </c>
      <c r="CA539" s="148"/>
      <c r="CB539" s="148"/>
      <c r="CC539" s="161"/>
      <c r="CD539" s="148"/>
      <c r="CE539" s="148"/>
      <c r="CF539" s="148"/>
      <c r="CG539" s="153"/>
      <c r="CH539" s="148"/>
      <c r="CI539" s="148"/>
      <c r="CJ539" s="148"/>
      <c r="CK539" s="148"/>
    </row>
    <row r="540" ht="27.0" customHeight="1">
      <c r="A540" s="240" t="s">
        <v>21875</v>
      </c>
      <c r="B540" s="163" t="s">
        <v>21876</v>
      </c>
      <c r="C540" s="19"/>
      <c r="D540" s="19"/>
      <c r="E540" s="126"/>
      <c r="F540" s="127" t="s">
        <v>19054</v>
      </c>
      <c r="G540" s="128"/>
      <c r="H540" s="128"/>
      <c r="I540" s="128"/>
      <c r="J540" s="129"/>
      <c r="K540" s="130"/>
      <c r="L540" s="128"/>
      <c r="M540" s="128"/>
      <c r="N540" s="128"/>
      <c r="O540" s="110"/>
      <c r="P540" s="128"/>
      <c r="Q540" s="128"/>
      <c r="R540" s="128"/>
      <c r="S540" s="128"/>
      <c r="T540" s="131"/>
      <c r="U540" s="128"/>
      <c r="V540" s="128"/>
      <c r="W540" s="128"/>
      <c r="X540" s="128"/>
      <c r="Y540" s="128"/>
      <c r="Z540" s="128"/>
      <c r="AA540" s="128"/>
      <c r="AB540" s="128"/>
      <c r="AC540" s="128"/>
      <c r="AD540" s="128"/>
      <c r="AE540" s="128"/>
      <c r="AF540" s="128"/>
      <c r="AG540" s="128"/>
      <c r="AH540" s="128"/>
      <c r="AI540" s="128"/>
      <c r="AJ540" s="128"/>
      <c r="AK540" s="133"/>
      <c r="AL540" s="134"/>
      <c r="AM540" s="128"/>
      <c r="AN540" s="134"/>
      <c r="AO540" s="128"/>
      <c r="AP540" s="135"/>
      <c r="AQ540" s="128"/>
      <c r="AR540" s="135"/>
      <c r="AS540" s="128"/>
      <c r="AT540" s="135"/>
      <c r="AU540" s="128"/>
      <c r="AV540" s="136">
        <f t="shared" si="23"/>
        <v>0</v>
      </c>
      <c r="AW540" s="137"/>
      <c r="AX540" s="128"/>
      <c r="AY540" s="128"/>
      <c r="AZ540" s="128"/>
      <c r="BA540" s="128"/>
      <c r="BB540" s="128"/>
      <c r="BC540" s="128"/>
      <c r="BD540" s="128"/>
      <c r="BE540" s="128"/>
      <c r="BF540" s="128"/>
      <c r="BG540" s="128"/>
      <c r="BH540" s="128"/>
      <c r="BI540" s="128"/>
      <c r="BJ540" s="128"/>
      <c r="BK540" s="128"/>
      <c r="BL540" s="128"/>
      <c r="BM540" s="128"/>
      <c r="BN540" s="128"/>
      <c r="BO540" s="128"/>
      <c r="BP540" s="128"/>
      <c r="BQ540" s="128"/>
      <c r="BR540" s="128"/>
      <c r="BS540" s="128"/>
      <c r="BT540" s="128"/>
      <c r="BU540" s="128"/>
      <c r="BV540" s="128"/>
      <c r="BW540" s="128"/>
      <c r="BX540" s="128"/>
      <c r="BY540" s="128"/>
      <c r="BZ540" s="140" t="str">
        <f>IFERROR(__xludf.DUMMYFUNCTION("TEXTJOIN("", "", TRUE,
  IF(AND(AL540&gt;=9, AN540&gt;=8, AP540&gt;=7, AT540&gt;=8), ""Gold Standard"", """"),
  IF(OR(
      AV540&gt;=7.5,
      AND(AL540&gt;=7, AN540&gt;=7, AP540&gt;=6, AT540&gt;=8)
    ), ""BIFL Approved"", """"),
  IF(AN540&gt;=8.5, ""Repair Friendly"", """"),
 "&amp;" IF(OR(AP540=10, REGEXMATCH(AU540, ""Lifetime Guarantee"")), ""Lifetime Warranty"", """"),
  IF(AT540&gt;=8.5, ""Crowd Favorite"", """"),
  IF(AR540&gt;=8, ""Eco Hero"", """"),
  IF(AND(AV540&gt;=10, AL540&gt;=8, AT540&gt;=8), ""Legacy Product"", """")
)"),"")</f>
        <v/>
      </c>
      <c r="CA540" s="128"/>
      <c r="CB540" s="128"/>
      <c r="CC540" s="141"/>
      <c r="CD540" s="128"/>
      <c r="CE540" s="128"/>
      <c r="CF540" s="128"/>
      <c r="CG540" s="133"/>
      <c r="CH540" s="128"/>
      <c r="CI540" s="128"/>
      <c r="CJ540" s="128"/>
      <c r="CK540" s="128"/>
    </row>
    <row r="541" ht="27.0" customHeight="1">
      <c r="A541" s="239" t="s">
        <v>21877</v>
      </c>
      <c r="B541" s="170" t="s">
        <v>21878</v>
      </c>
      <c r="C541" s="19"/>
      <c r="D541" s="19"/>
      <c r="E541" s="146"/>
      <c r="F541" s="147" t="s">
        <v>19054</v>
      </c>
      <c r="G541" s="148"/>
      <c r="H541" s="148"/>
      <c r="I541" s="148"/>
      <c r="J541" s="149"/>
      <c r="K541" s="150"/>
      <c r="L541" s="148"/>
      <c r="M541" s="148"/>
      <c r="N541" s="148"/>
      <c r="O541" s="110"/>
      <c r="P541" s="148"/>
      <c r="Q541" s="148"/>
      <c r="R541" s="148"/>
      <c r="S541" s="148"/>
      <c r="T541" s="151"/>
      <c r="U541" s="148"/>
      <c r="V541" s="148"/>
      <c r="W541" s="148"/>
      <c r="X541" s="148"/>
      <c r="Y541" s="148"/>
      <c r="Z541" s="148"/>
      <c r="AA541" s="148"/>
      <c r="AB541" s="148"/>
      <c r="AC541" s="148"/>
      <c r="AD541" s="148"/>
      <c r="AE541" s="148"/>
      <c r="AF541" s="148"/>
      <c r="AG541" s="148"/>
      <c r="AH541" s="148"/>
      <c r="AI541" s="148"/>
      <c r="AJ541" s="148"/>
      <c r="AK541" s="153"/>
      <c r="AL541" s="154"/>
      <c r="AM541" s="148"/>
      <c r="AN541" s="154"/>
      <c r="AO541" s="148"/>
      <c r="AP541" s="155"/>
      <c r="AQ541" s="148"/>
      <c r="AR541" s="155"/>
      <c r="AS541" s="148"/>
      <c r="AT541" s="155"/>
      <c r="AU541" s="148"/>
      <c r="AV541" s="156">
        <f t="shared" si="23"/>
        <v>0</v>
      </c>
      <c r="AW541" s="157"/>
      <c r="AX541" s="148"/>
      <c r="AY541" s="148"/>
      <c r="AZ541" s="148"/>
      <c r="BA541" s="148"/>
      <c r="BB541" s="148"/>
      <c r="BC541" s="148"/>
      <c r="BD541" s="148"/>
      <c r="BE541" s="148"/>
      <c r="BF541" s="148"/>
      <c r="BG541" s="148"/>
      <c r="BH541" s="148"/>
      <c r="BI541" s="148"/>
      <c r="BJ541" s="148"/>
      <c r="BK541" s="148"/>
      <c r="BL541" s="148"/>
      <c r="BM541" s="148"/>
      <c r="BN541" s="148"/>
      <c r="BO541" s="148"/>
      <c r="BP541" s="148"/>
      <c r="BQ541" s="148"/>
      <c r="BR541" s="148"/>
      <c r="BS541" s="148"/>
      <c r="BT541" s="148"/>
      <c r="BU541" s="148"/>
      <c r="BV541" s="148"/>
      <c r="BW541" s="148"/>
      <c r="BX541" s="148"/>
      <c r="BY541" s="148"/>
      <c r="BZ541" s="160" t="str">
        <f>IFERROR(__xludf.DUMMYFUNCTION("TEXTJOIN("", "", TRUE,
  IF(AND(AL541&gt;=9, AN541&gt;=8, AP541&gt;=7, AT541&gt;=8), ""Gold Standard"", """"),
  IF(OR(
      AV541&gt;=7.5,
      AND(AL541&gt;=7, AN541&gt;=7, AP541&gt;=6, AT541&gt;=8)
    ), ""BIFL Approved"", """"),
  IF(AN541&gt;=8.5, ""Repair Friendly"", """"),
 "&amp;" IF(OR(AP541=10, REGEXMATCH(AU541, ""Lifetime Guarantee"")), ""Lifetime Warranty"", """"),
  IF(AT541&gt;=8.5, ""Crowd Favorite"", """"),
  IF(AR541&gt;=8, ""Eco Hero"", """"),
  IF(AND(AV541&gt;=10, AL541&gt;=8, AT541&gt;=8), ""Legacy Product"", """")
)"),"")</f>
        <v/>
      </c>
      <c r="CA541" s="148"/>
      <c r="CB541" s="148"/>
      <c r="CC541" s="161"/>
      <c r="CD541" s="148"/>
      <c r="CE541" s="148"/>
      <c r="CF541" s="148"/>
      <c r="CG541" s="153"/>
      <c r="CH541" s="148"/>
      <c r="CI541" s="148"/>
      <c r="CJ541" s="148"/>
      <c r="CK541" s="148"/>
    </row>
    <row r="542" ht="27.0" customHeight="1">
      <c r="A542" s="240" t="s">
        <v>857</v>
      </c>
      <c r="B542" s="163" t="s">
        <v>21879</v>
      </c>
      <c r="C542" s="19"/>
      <c r="D542" s="19"/>
      <c r="E542" s="126"/>
      <c r="F542" s="127" t="s">
        <v>19054</v>
      </c>
      <c r="G542" s="128"/>
      <c r="H542" s="128"/>
      <c r="I542" s="128"/>
      <c r="J542" s="129"/>
      <c r="K542" s="130"/>
      <c r="L542" s="128"/>
      <c r="M542" s="128"/>
      <c r="N542" s="128"/>
      <c r="O542" s="110"/>
      <c r="P542" s="128"/>
      <c r="Q542" s="128"/>
      <c r="R542" s="128"/>
      <c r="S542" s="128"/>
      <c r="T542" s="131"/>
      <c r="U542" s="128"/>
      <c r="V542" s="128"/>
      <c r="W542" s="128"/>
      <c r="X542" s="128"/>
      <c r="Y542" s="128"/>
      <c r="Z542" s="128"/>
      <c r="AA542" s="128"/>
      <c r="AB542" s="128"/>
      <c r="AC542" s="128"/>
      <c r="AD542" s="128"/>
      <c r="AE542" s="128"/>
      <c r="AF542" s="128"/>
      <c r="AG542" s="128"/>
      <c r="AH542" s="128"/>
      <c r="AI542" s="128"/>
      <c r="AJ542" s="128"/>
      <c r="AK542" s="133"/>
      <c r="AL542" s="134"/>
      <c r="AM542" s="128"/>
      <c r="AN542" s="134"/>
      <c r="AO542" s="128"/>
      <c r="AP542" s="135"/>
      <c r="AQ542" s="128"/>
      <c r="AR542" s="135"/>
      <c r="AS542" s="128"/>
      <c r="AT542" s="135"/>
      <c r="AU542" s="128"/>
      <c r="AV542" s="136">
        <f t="shared" si="23"/>
        <v>0</v>
      </c>
      <c r="AW542" s="137"/>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40" t="str">
        <f>IFERROR(__xludf.DUMMYFUNCTION("TEXTJOIN("", "", TRUE,
  IF(AND(AL542&gt;=9, AN542&gt;=8, AP542&gt;=7, AT542&gt;=8), ""Gold Standard"", """"),
  IF(OR(
      AV542&gt;=7.5,
      AND(AL542&gt;=7, AN542&gt;=7, AP542&gt;=6, AT542&gt;=8)
    ), ""BIFL Approved"", """"),
  IF(AN542&gt;=8.5, ""Repair Friendly"", """"),
 "&amp;" IF(OR(AP542=10, REGEXMATCH(AU542, ""Lifetime Guarantee"")), ""Lifetime Warranty"", """"),
  IF(AT542&gt;=8.5, ""Crowd Favorite"", """"),
  IF(AR542&gt;=8, ""Eco Hero"", """"),
  IF(AND(AV542&gt;=10, AL542&gt;=8, AT542&gt;=8), ""Legacy Product"", """")
)"),"")</f>
        <v/>
      </c>
      <c r="CA542" s="128"/>
      <c r="CB542" s="128"/>
      <c r="CC542" s="141"/>
      <c r="CD542" s="128"/>
      <c r="CE542" s="128"/>
      <c r="CF542" s="128"/>
      <c r="CG542" s="133"/>
      <c r="CH542" s="128"/>
      <c r="CI542" s="128"/>
      <c r="CJ542" s="128"/>
      <c r="CK542" s="128"/>
    </row>
    <row r="543" ht="27.0" customHeight="1">
      <c r="A543" s="239" t="s">
        <v>857</v>
      </c>
      <c r="B543" s="170" t="s">
        <v>21880</v>
      </c>
      <c r="C543" s="19"/>
      <c r="D543" s="19"/>
      <c r="E543" s="146"/>
      <c r="F543" s="147" t="s">
        <v>19054</v>
      </c>
      <c r="G543" s="148"/>
      <c r="H543" s="148"/>
      <c r="I543" s="148"/>
      <c r="J543" s="149"/>
      <c r="K543" s="150"/>
      <c r="L543" s="148"/>
      <c r="M543" s="148"/>
      <c r="N543" s="148"/>
      <c r="O543" s="110"/>
      <c r="P543" s="148"/>
      <c r="Q543" s="148"/>
      <c r="R543" s="148"/>
      <c r="S543" s="148"/>
      <c r="T543" s="151"/>
      <c r="U543" s="148"/>
      <c r="V543" s="148"/>
      <c r="W543" s="148"/>
      <c r="X543" s="148"/>
      <c r="Y543" s="148"/>
      <c r="Z543" s="148"/>
      <c r="AA543" s="148"/>
      <c r="AB543" s="148"/>
      <c r="AC543" s="148"/>
      <c r="AD543" s="148"/>
      <c r="AE543" s="148"/>
      <c r="AF543" s="148"/>
      <c r="AG543" s="148"/>
      <c r="AH543" s="148"/>
      <c r="AI543" s="148"/>
      <c r="AJ543" s="148"/>
      <c r="AK543" s="153"/>
      <c r="AL543" s="154"/>
      <c r="AM543" s="148"/>
      <c r="AN543" s="154"/>
      <c r="AO543" s="148"/>
      <c r="AP543" s="155"/>
      <c r="AQ543" s="148"/>
      <c r="AR543" s="155"/>
      <c r="AS543" s="148"/>
      <c r="AT543" s="155"/>
      <c r="AU543" s="148"/>
      <c r="AV543" s="156">
        <f t="shared" si="23"/>
        <v>0</v>
      </c>
      <c r="AW543" s="157"/>
      <c r="AX543" s="148"/>
      <c r="AY543" s="148"/>
      <c r="AZ543" s="148"/>
      <c r="BA543" s="148"/>
      <c r="BB543" s="148"/>
      <c r="BC543" s="148"/>
      <c r="BD543" s="148"/>
      <c r="BE543" s="148"/>
      <c r="BF543" s="148"/>
      <c r="BG543" s="148"/>
      <c r="BH543" s="148"/>
      <c r="BI543" s="148"/>
      <c r="BJ543" s="148"/>
      <c r="BK543" s="148"/>
      <c r="BL543" s="148"/>
      <c r="BM543" s="148"/>
      <c r="BN543" s="148"/>
      <c r="BO543" s="148"/>
      <c r="BP543" s="148"/>
      <c r="BQ543" s="148"/>
      <c r="BR543" s="148"/>
      <c r="BS543" s="148"/>
      <c r="BT543" s="148"/>
      <c r="BU543" s="148"/>
      <c r="BV543" s="148"/>
      <c r="BW543" s="148"/>
      <c r="BX543" s="148"/>
      <c r="BY543" s="148"/>
      <c r="BZ543" s="160" t="str">
        <f>IFERROR(__xludf.DUMMYFUNCTION("TEXTJOIN("", "", TRUE,
  IF(AND(AL543&gt;=9, AN543&gt;=8, AP543&gt;=7, AT543&gt;=8), ""Gold Standard"", """"),
  IF(OR(
      AV543&gt;=7.5,
      AND(AL543&gt;=7, AN543&gt;=7, AP543&gt;=6, AT543&gt;=8)
    ), ""BIFL Approved"", """"),
  IF(AN543&gt;=8.5, ""Repair Friendly"", """"),
 "&amp;" IF(OR(AP543=10, REGEXMATCH(AU543, ""Lifetime Guarantee"")), ""Lifetime Warranty"", """"),
  IF(AT543&gt;=8.5, ""Crowd Favorite"", """"),
  IF(AR543&gt;=8, ""Eco Hero"", """"),
  IF(AND(AV543&gt;=10, AL543&gt;=8, AT543&gt;=8), ""Legacy Product"", """")
)"),"")</f>
        <v/>
      </c>
      <c r="CA543" s="148"/>
      <c r="CB543" s="148"/>
      <c r="CC543" s="161"/>
      <c r="CD543" s="148"/>
      <c r="CE543" s="148"/>
      <c r="CF543" s="148"/>
      <c r="CG543" s="153"/>
      <c r="CH543" s="148"/>
      <c r="CI543" s="148"/>
      <c r="CJ543" s="148"/>
      <c r="CK543" s="148"/>
    </row>
    <row r="544" ht="27.0" customHeight="1">
      <c r="A544" s="240" t="s">
        <v>21875</v>
      </c>
      <c r="B544" s="163" t="s">
        <v>21881</v>
      </c>
      <c r="C544" s="19"/>
      <c r="D544" s="19"/>
      <c r="E544" s="126"/>
      <c r="F544" s="127" t="s">
        <v>19054</v>
      </c>
      <c r="G544" s="128"/>
      <c r="H544" s="128"/>
      <c r="I544" s="128"/>
      <c r="J544" s="129"/>
      <c r="K544" s="130"/>
      <c r="L544" s="128"/>
      <c r="M544" s="128"/>
      <c r="N544" s="128"/>
      <c r="O544" s="110"/>
      <c r="P544" s="128"/>
      <c r="Q544" s="128"/>
      <c r="R544" s="128"/>
      <c r="S544" s="128"/>
      <c r="T544" s="131"/>
      <c r="U544" s="128"/>
      <c r="V544" s="128"/>
      <c r="W544" s="128"/>
      <c r="X544" s="128"/>
      <c r="Y544" s="128"/>
      <c r="Z544" s="128"/>
      <c r="AA544" s="128"/>
      <c r="AB544" s="128"/>
      <c r="AC544" s="128"/>
      <c r="AD544" s="128"/>
      <c r="AE544" s="128"/>
      <c r="AF544" s="128"/>
      <c r="AG544" s="128"/>
      <c r="AH544" s="128"/>
      <c r="AI544" s="128"/>
      <c r="AJ544" s="128"/>
      <c r="AK544" s="133"/>
      <c r="AL544" s="134"/>
      <c r="AM544" s="128"/>
      <c r="AN544" s="134"/>
      <c r="AO544" s="128"/>
      <c r="AP544" s="135"/>
      <c r="AQ544" s="128"/>
      <c r="AR544" s="135"/>
      <c r="AS544" s="128"/>
      <c r="AT544" s="135"/>
      <c r="AU544" s="128"/>
      <c r="AV544" s="136">
        <f t="shared" si="23"/>
        <v>0</v>
      </c>
      <c r="AW544" s="137"/>
      <c r="AX544" s="128"/>
      <c r="AY544" s="128"/>
      <c r="AZ544" s="128"/>
      <c r="BA544" s="128"/>
      <c r="BB544" s="128"/>
      <c r="BC544" s="128"/>
      <c r="BD544" s="128"/>
      <c r="BE544" s="128"/>
      <c r="BF544" s="128"/>
      <c r="BG544" s="128"/>
      <c r="BH544" s="128"/>
      <c r="BI544" s="128"/>
      <c r="BJ544" s="128"/>
      <c r="BK544" s="128"/>
      <c r="BL544" s="128"/>
      <c r="BM544" s="128"/>
      <c r="BN544" s="128"/>
      <c r="BO544" s="128"/>
      <c r="BP544" s="128"/>
      <c r="BQ544" s="128"/>
      <c r="BR544" s="128"/>
      <c r="BS544" s="128"/>
      <c r="BT544" s="128"/>
      <c r="BU544" s="128"/>
      <c r="BV544" s="128"/>
      <c r="BW544" s="128"/>
      <c r="BX544" s="128"/>
      <c r="BY544" s="128"/>
      <c r="BZ544" s="140" t="str">
        <f>IFERROR(__xludf.DUMMYFUNCTION("TEXTJOIN("", "", TRUE,
  IF(AND(AL544&gt;=9, AN544&gt;=8, AP544&gt;=7, AT544&gt;=8), ""Gold Standard"", """"),
  IF(OR(
      AV544&gt;=7.5,
      AND(AL544&gt;=7, AN544&gt;=7, AP544&gt;=6, AT544&gt;=8)
    ), ""BIFL Approved"", """"),
  IF(AN544&gt;=8.5, ""Repair Friendly"", """"),
 "&amp;" IF(OR(AP544=10, REGEXMATCH(AU544, ""Lifetime Guarantee"")), ""Lifetime Warranty"", """"),
  IF(AT544&gt;=8.5, ""Crowd Favorite"", """"),
  IF(AR544&gt;=8, ""Eco Hero"", """"),
  IF(AND(AV544&gt;=10, AL544&gt;=8, AT544&gt;=8), ""Legacy Product"", """")
)"),"")</f>
        <v/>
      </c>
      <c r="CA544" s="128"/>
      <c r="CB544" s="128"/>
      <c r="CC544" s="141"/>
      <c r="CD544" s="128"/>
      <c r="CE544" s="128"/>
      <c r="CF544" s="128"/>
      <c r="CG544" s="133"/>
      <c r="CH544" s="128"/>
      <c r="CI544" s="128"/>
      <c r="CJ544" s="128"/>
      <c r="CK544" s="128"/>
    </row>
    <row r="545" ht="27.0" customHeight="1">
      <c r="A545" s="239" t="s">
        <v>857</v>
      </c>
      <c r="B545" s="170" t="s">
        <v>21882</v>
      </c>
      <c r="C545" s="19"/>
      <c r="D545" s="19"/>
      <c r="E545" s="146"/>
      <c r="F545" s="147" t="s">
        <v>19054</v>
      </c>
      <c r="G545" s="148"/>
      <c r="H545" s="148"/>
      <c r="I545" s="148"/>
      <c r="J545" s="149"/>
      <c r="K545" s="150"/>
      <c r="L545" s="148"/>
      <c r="M545" s="148"/>
      <c r="N545" s="148"/>
      <c r="O545" s="110"/>
      <c r="P545" s="148"/>
      <c r="Q545" s="148"/>
      <c r="R545" s="148"/>
      <c r="S545" s="148"/>
      <c r="T545" s="151"/>
      <c r="U545" s="148"/>
      <c r="V545" s="148"/>
      <c r="W545" s="148"/>
      <c r="X545" s="148"/>
      <c r="Y545" s="148"/>
      <c r="Z545" s="148"/>
      <c r="AA545" s="148"/>
      <c r="AB545" s="148"/>
      <c r="AC545" s="148"/>
      <c r="AD545" s="148"/>
      <c r="AE545" s="148"/>
      <c r="AF545" s="148"/>
      <c r="AG545" s="148"/>
      <c r="AH545" s="148"/>
      <c r="AI545" s="148"/>
      <c r="AJ545" s="148"/>
      <c r="AK545" s="153"/>
      <c r="AL545" s="154"/>
      <c r="AM545" s="148"/>
      <c r="AN545" s="154"/>
      <c r="AO545" s="148"/>
      <c r="AP545" s="155"/>
      <c r="AQ545" s="148"/>
      <c r="AR545" s="155"/>
      <c r="AS545" s="148"/>
      <c r="AT545" s="155"/>
      <c r="AU545" s="148"/>
      <c r="AV545" s="156">
        <f t="shared" si="23"/>
        <v>0</v>
      </c>
      <c r="AW545" s="157"/>
      <c r="AX545" s="148"/>
      <c r="AY545" s="148"/>
      <c r="AZ545" s="148"/>
      <c r="BA545" s="148"/>
      <c r="BB545" s="148"/>
      <c r="BC545" s="148"/>
      <c r="BD545" s="148"/>
      <c r="BE545" s="148"/>
      <c r="BF545" s="148"/>
      <c r="BG545" s="148"/>
      <c r="BH545" s="148"/>
      <c r="BI545" s="148"/>
      <c r="BJ545" s="148"/>
      <c r="BK545" s="148"/>
      <c r="BL545" s="148"/>
      <c r="BM545" s="148"/>
      <c r="BN545" s="148"/>
      <c r="BO545" s="148"/>
      <c r="BP545" s="148"/>
      <c r="BQ545" s="148"/>
      <c r="BR545" s="148"/>
      <c r="BS545" s="148"/>
      <c r="BT545" s="148"/>
      <c r="BU545" s="148"/>
      <c r="BV545" s="148"/>
      <c r="BW545" s="148"/>
      <c r="BX545" s="148"/>
      <c r="BY545" s="148"/>
      <c r="BZ545" s="160" t="str">
        <f>IFERROR(__xludf.DUMMYFUNCTION("TEXTJOIN("", "", TRUE,
  IF(AND(AL545&gt;=9, AN545&gt;=8, AP545&gt;=7, AT545&gt;=8), ""Gold Standard"", """"),
  IF(OR(
      AV545&gt;=7.5,
      AND(AL545&gt;=7, AN545&gt;=7, AP545&gt;=6, AT545&gt;=8)
    ), ""BIFL Approved"", """"),
  IF(AN545&gt;=8.5, ""Repair Friendly"", """"),
 "&amp;" IF(OR(AP545=10, REGEXMATCH(AU545, ""Lifetime Guarantee"")), ""Lifetime Warranty"", """"),
  IF(AT545&gt;=8.5, ""Crowd Favorite"", """"),
  IF(AR545&gt;=8, ""Eco Hero"", """"),
  IF(AND(AV545&gt;=10, AL545&gt;=8, AT545&gt;=8), ""Legacy Product"", """")
)"),"")</f>
        <v/>
      </c>
      <c r="CA545" s="148"/>
      <c r="CB545" s="148"/>
      <c r="CC545" s="161"/>
      <c r="CD545" s="148"/>
      <c r="CE545" s="148"/>
      <c r="CF545" s="148"/>
      <c r="CG545" s="153"/>
      <c r="CH545" s="148"/>
      <c r="CI545" s="148"/>
      <c r="CJ545" s="148"/>
      <c r="CK545" s="148"/>
    </row>
    <row r="546" ht="27.0" customHeight="1">
      <c r="A546" s="240" t="s">
        <v>1452</v>
      </c>
      <c r="B546" s="163" t="s">
        <v>21883</v>
      </c>
      <c r="C546" s="19"/>
      <c r="D546" s="19"/>
      <c r="E546" s="126"/>
      <c r="F546" s="127" t="s">
        <v>19054</v>
      </c>
      <c r="G546" s="128"/>
      <c r="H546" s="128"/>
      <c r="I546" s="128"/>
      <c r="J546" s="129"/>
      <c r="K546" s="130"/>
      <c r="L546" s="128"/>
      <c r="M546" s="128"/>
      <c r="N546" s="128"/>
      <c r="O546" s="110"/>
      <c r="P546" s="128"/>
      <c r="Q546" s="128"/>
      <c r="R546" s="128"/>
      <c r="S546" s="128"/>
      <c r="T546" s="131"/>
      <c r="U546" s="128"/>
      <c r="V546" s="128"/>
      <c r="W546" s="128"/>
      <c r="X546" s="128"/>
      <c r="Y546" s="128"/>
      <c r="Z546" s="128"/>
      <c r="AA546" s="128"/>
      <c r="AB546" s="128"/>
      <c r="AC546" s="128"/>
      <c r="AD546" s="128"/>
      <c r="AE546" s="128"/>
      <c r="AF546" s="128"/>
      <c r="AG546" s="128"/>
      <c r="AH546" s="128"/>
      <c r="AI546" s="128"/>
      <c r="AJ546" s="128"/>
      <c r="AK546" s="133"/>
      <c r="AL546" s="134"/>
      <c r="AM546" s="128"/>
      <c r="AN546" s="134"/>
      <c r="AO546" s="128"/>
      <c r="AP546" s="135"/>
      <c r="AQ546" s="128"/>
      <c r="AR546" s="135"/>
      <c r="AS546" s="128"/>
      <c r="AT546" s="135"/>
      <c r="AU546" s="128"/>
      <c r="AV546" s="136">
        <f t="shared" si="23"/>
        <v>0</v>
      </c>
      <c r="AW546" s="137"/>
      <c r="AX546" s="128"/>
      <c r="AY546" s="128"/>
      <c r="AZ546" s="128"/>
      <c r="BA546" s="128"/>
      <c r="BB546" s="128"/>
      <c r="BC546" s="128"/>
      <c r="BD546" s="128"/>
      <c r="BE546" s="128"/>
      <c r="BF546" s="128"/>
      <c r="BG546" s="128"/>
      <c r="BH546" s="128"/>
      <c r="BI546" s="128"/>
      <c r="BJ546" s="128"/>
      <c r="BK546" s="128"/>
      <c r="BL546" s="128"/>
      <c r="BM546" s="128"/>
      <c r="BN546" s="128"/>
      <c r="BO546" s="128"/>
      <c r="BP546" s="128"/>
      <c r="BQ546" s="128"/>
      <c r="BR546" s="128"/>
      <c r="BS546" s="128"/>
      <c r="BT546" s="128"/>
      <c r="BU546" s="128"/>
      <c r="BV546" s="128"/>
      <c r="BW546" s="128"/>
      <c r="BX546" s="128"/>
      <c r="BY546" s="128"/>
      <c r="BZ546" s="140" t="str">
        <f>IFERROR(__xludf.DUMMYFUNCTION("TEXTJOIN("", "", TRUE,
  IF(AND(AL546&gt;=9, AN546&gt;=8, AP546&gt;=7, AT546&gt;=8), ""Gold Standard"", """"),
  IF(OR(
      AV546&gt;=7.5,
      AND(AL546&gt;=7, AN546&gt;=7, AP546&gt;=6, AT546&gt;=8)
    ), ""BIFL Approved"", """"),
  IF(AN546&gt;=8.5, ""Repair Friendly"", """"),
 "&amp;" IF(OR(AP546=10, REGEXMATCH(AU546, ""Lifetime Guarantee"")), ""Lifetime Warranty"", """"),
  IF(AT546&gt;=8.5, ""Crowd Favorite"", """"),
  IF(AR546&gt;=8, ""Eco Hero"", """"),
  IF(AND(AV546&gt;=10, AL546&gt;=8, AT546&gt;=8), ""Legacy Product"", """")
)"),"")</f>
        <v/>
      </c>
      <c r="CA546" s="128"/>
      <c r="CB546" s="128"/>
      <c r="CC546" s="141"/>
      <c r="CD546" s="128"/>
      <c r="CE546" s="128"/>
      <c r="CF546" s="128"/>
      <c r="CG546" s="133"/>
      <c r="CH546" s="128"/>
      <c r="CI546" s="128"/>
      <c r="CJ546" s="128"/>
      <c r="CK546" s="128"/>
    </row>
    <row r="547" ht="27.0" customHeight="1">
      <c r="A547" s="239" t="s">
        <v>21884</v>
      </c>
      <c r="B547" s="170" t="s">
        <v>21885</v>
      </c>
      <c r="C547" s="19"/>
      <c r="D547" s="19"/>
      <c r="E547" s="146"/>
      <c r="F547" s="147" t="s">
        <v>19054</v>
      </c>
      <c r="G547" s="148"/>
      <c r="H547" s="148"/>
      <c r="I547" s="148"/>
      <c r="J547" s="149"/>
      <c r="K547" s="150"/>
      <c r="L547" s="148"/>
      <c r="M547" s="148"/>
      <c r="N547" s="148"/>
      <c r="O547" s="110"/>
      <c r="P547" s="148"/>
      <c r="Q547" s="148"/>
      <c r="R547" s="148"/>
      <c r="S547" s="148"/>
      <c r="T547" s="151"/>
      <c r="U547" s="148"/>
      <c r="V547" s="148"/>
      <c r="W547" s="148"/>
      <c r="X547" s="148"/>
      <c r="Y547" s="148"/>
      <c r="Z547" s="148"/>
      <c r="AA547" s="148"/>
      <c r="AB547" s="148"/>
      <c r="AC547" s="148"/>
      <c r="AD547" s="148"/>
      <c r="AE547" s="148"/>
      <c r="AF547" s="148"/>
      <c r="AG547" s="148"/>
      <c r="AH547" s="148"/>
      <c r="AI547" s="148"/>
      <c r="AJ547" s="148"/>
      <c r="AK547" s="153"/>
      <c r="AL547" s="154"/>
      <c r="AM547" s="148"/>
      <c r="AN547" s="154"/>
      <c r="AO547" s="148"/>
      <c r="AP547" s="155"/>
      <c r="AQ547" s="148"/>
      <c r="AR547" s="155"/>
      <c r="AS547" s="148"/>
      <c r="AT547" s="155"/>
      <c r="AU547" s="148"/>
      <c r="AV547" s="156">
        <f t="shared" si="23"/>
        <v>0</v>
      </c>
      <c r="AW547" s="157"/>
      <c r="AX547" s="148"/>
      <c r="AY547" s="148"/>
      <c r="AZ547" s="148"/>
      <c r="BA547" s="148"/>
      <c r="BB547" s="148"/>
      <c r="BC547" s="148"/>
      <c r="BD547" s="148"/>
      <c r="BE547" s="148"/>
      <c r="BF547" s="148"/>
      <c r="BG547" s="148"/>
      <c r="BH547" s="148"/>
      <c r="BI547" s="148"/>
      <c r="BJ547" s="148"/>
      <c r="BK547" s="148"/>
      <c r="BL547" s="148"/>
      <c r="BM547" s="148"/>
      <c r="BN547" s="148"/>
      <c r="BO547" s="148"/>
      <c r="BP547" s="148"/>
      <c r="BQ547" s="148"/>
      <c r="BR547" s="148"/>
      <c r="BS547" s="148"/>
      <c r="BT547" s="148"/>
      <c r="BU547" s="148"/>
      <c r="BV547" s="148"/>
      <c r="BW547" s="148"/>
      <c r="BX547" s="148"/>
      <c r="BY547" s="148"/>
      <c r="BZ547" s="160" t="str">
        <f>IFERROR(__xludf.DUMMYFUNCTION("TEXTJOIN("", "", TRUE,
  IF(AND(AL547&gt;=9, AN547&gt;=8, AP547&gt;=7, AT547&gt;=8), ""Gold Standard"", """"),
  IF(OR(
      AV547&gt;=7.5,
      AND(AL547&gt;=7, AN547&gt;=7, AP547&gt;=6, AT547&gt;=8)
    ), ""BIFL Approved"", """"),
  IF(AN547&gt;=8.5, ""Repair Friendly"", """"),
 "&amp;" IF(OR(AP547=10, REGEXMATCH(AU547, ""Lifetime Guarantee"")), ""Lifetime Warranty"", """"),
  IF(AT547&gt;=8.5, ""Crowd Favorite"", """"),
  IF(AR547&gt;=8, ""Eco Hero"", """"),
  IF(AND(AV547&gt;=10, AL547&gt;=8, AT547&gt;=8), ""Legacy Product"", """")
)"),"")</f>
        <v/>
      </c>
      <c r="CA547" s="148"/>
      <c r="CB547" s="148"/>
      <c r="CC547" s="161"/>
      <c r="CD547" s="148"/>
      <c r="CE547" s="148"/>
      <c r="CF547" s="148"/>
      <c r="CG547" s="153"/>
      <c r="CH547" s="148"/>
      <c r="CI547" s="148"/>
      <c r="CJ547" s="148"/>
      <c r="CK547" s="148"/>
    </row>
    <row r="548" ht="27.0" customHeight="1">
      <c r="A548" s="279" t="s">
        <v>21886</v>
      </c>
      <c r="C548" s="19"/>
      <c r="D548" s="19"/>
      <c r="E548" s="126"/>
      <c r="F548" s="127"/>
      <c r="G548" s="128"/>
      <c r="H548" s="128"/>
      <c r="I548" s="128"/>
      <c r="J548" s="129"/>
      <c r="K548" s="130"/>
      <c r="L548" s="128"/>
      <c r="M548" s="128"/>
      <c r="N548" s="128"/>
      <c r="O548" s="110"/>
      <c r="P548" s="128"/>
      <c r="Q548" s="128"/>
      <c r="R548" s="128"/>
      <c r="S548" s="128"/>
      <c r="T548" s="131"/>
      <c r="U548" s="128"/>
      <c r="V548" s="128"/>
      <c r="W548" s="128"/>
      <c r="X548" s="128"/>
      <c r="Y548" s="128"/>
      <c r="Z548" s="128"/>
      <c r="AA548" s="128"/>
      <c r="AB548" s="128"/>
      <c r="AC548" s="128"/>
      <c r="AD548" s="128"/>
      <c r="AE548" s="128"/>
      <c r="AF548" s="128"/>
      <c r="AG548" s="128"/>
      <c r="AH548" s="128"/>
      <c r="AI548" s="128"/>
      <c r="AJ548" s="128"/>
      <c r="AK548" s="133"/>
      <c r="AL548" s="134"/>
      <c r="AM548" s="128"/>
      <c r="AN548" s="134"/>
      <c r="AO548" s="128"/>
      <c r="AP548" s="135"/>
      <c r="AQ548" s="128"/>
      <c r="AR548" s="135"/>
      <c r="AS548" s="128"/>
      <c r="AT548" s="135"/>
      <c r="AU548" s="128"/>
      <c r="AV548" s="136">
        <f t="shared" si="23"/>
        <v>0</v>
      </c>
      <c r="AW548" s="137"/>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40" t="str">
        <f>IFERROR(__xludf.DUMMYFUNCTION("TEXTJOIN("", "", TRUE,
  IF(AND(AL548&gt;=9, AN548&gt;=8, AP548&gt;=7, AT548&gt;=8), ""Gold Standard"", """"),
  IF(OR(
      AV548&gt;=7.5,
      AND(AL548&gt;=7, AN548&gt;=7, AP548&gt;=6, AT548&gt;=8)
    ), ""BIFL Approved"", """"),
  IF(AN548&gt;=8.5, ""Repair Friendly"", """"),
 "&amp;" IF(OR(AP548=10, REGEXMATCH(AU548, ""Lifetime Guarantee"")), ""Lifetime Warranty"", """"),
  IF(AT548&gt;=8.5, ""Crowd Favorite"", """"),
  IF(AR548&gt;=8, ""Eco Hero"", """"),
  IF(AND(AV548&gt;=10, AL548&gt;=8, AT548&gt;=8), ""Legacy Product"", """")
)"),"")</f>
        <v/>
      </c>
      <c r="CA548" s="128"/>
      <c r="CB548" s="128"/>
      <c r="CC548" s="141"/>
      <c r="CD548" s="128"/>
      <c r="CE548" s="128"/>
      <c r="CF548" s="128"/>
      <c r="CG548" s="133"/>
      <c r="CH548" s="128"/>
      <c r="CI548" s="128"/>
      <c r="CJ548" s="128"/>
      <c r="CK548" s="128"/>
    </row>
    <row r="549" ht="27.0" customHeight="1">
      <c r="A549" s="239" t="s">
        <v>16157</v>
      </c>
      <c r="B549" s="170" t="s">
        <v>21887</v>
      </c>
      <c r="C549" s="19"/>
      <c r="D549" s="19"/>
      <c r="E549" s="146"/>
      <c r="F549" s="147" t="s">
        <v>19054</v>
      </c>
      <c r="G549" s="148"/>
      <c r="H549" s="148"/>
      <c r="I549" s="148"/>
      <c r="J549" s="149"/>
      <c r="K549" s="150"/>
      <c r="L549" s="148"/>
      <c r="M549" s="148"/>
      <c r="N549" s="148"/>
      <c r="O549" s="110"/>
      <c r="P549" s="148"/>
      <c r="Q549" s="148"/>
      <c r="R549" s="148"/>
      <c r="S549" s="148"/>
      <c r="T549" s="151"/>
      <c r="U549" s="148"/>
      <c r="V549" s="148"/>
      <c r="W549" s="148"/>
      <c r="X549" s="148"/>
      <c r="Y549" s="148"/>
      <c r="Z549" s="148"/>
      <c r="AA549" s="148"/>
      <c r="AB549" s="148"/>
      <c r="AC549" s="148"/>
      <c r="AD549" s="148"/>
      <c r="AE549" s="148"/>
      <c r="AF549" s="148"/>
      <c r="AG549" s="148"/>
      <c r="AH549" s="148"/>
      <c r="AI549" s="148"/>
      <c r="AJ549" s="148"/>
      <c r="AK549" s="153"/>
      <c r="AL549" s="154"/>
      <c r="AM549" s="148"/>
      <c r="AN549" s="154"/>
      <c r="AO549" s="148"/>
      <c r="AP549" s="155"/>
      <c r="AQ549" s="148"/>
      <c r="AR549" s="155"/>
      <c r="AS549" s="148"/>
      <c r="AT549" s="155"/>
      <c r="AU549" s="148"/>
      <c r="AV549" s="156">
        <f t="shared" si="23"/>
        <v>0</v>
      </c>
      <c r="AW549" s="157"/>
      <c r="AX549" s="148"/>
      <c r="AY549" s="148"/>
      <c r="AZ549" s="148"/>
      <c r="BA549" s="148"/>
      <c r="BB549" s="148"/>
      <c r="BC549" s="148"/>
      <c r="BD549" s="148"/>
      <c r="BE549" s="148"/>
      <c r="BF549" s="148"/>
      <c r="BG549" s="148"/>
      <c r="BH549" s="148"/>
      <c r="BI549" s="148"/>
      <c r="BJ549" s="148"/>
      <c r="BK549" s="148"/>
      <c r="BL549" s="148"/>
      <c r="BM549" s="148"/>
      <c r="BN549" s="148"/>
      <c r="BO549" s="148"/>
      <c r="BP549" s="148"/>
      <c r="BQ549" s="148"/>
      <c r="BR549" s="148"/>
      <c r="BS549" s="148"/>
      <c r="BT549" s="148"/>
      <c r="BU549" s="148"/>
      <c r="BV549" s="148"/>
      <c r="BW549" s="148"/>
      <c r="BX549" s="148"/>
      <c r="BY549" s="148"/>
      <c r="BZ549" s="160" t="str">
        <f>IFERROR(__xludf.DUMMYFUNCTION("TEXTJOIN("", "", TRUE,
  IF(AND(AL549&gt;=9, AN549&gt;=8, AP549&gt;=7, AT549&gt;=8), ""Gold Standard"", """"),
  IF(OR(
      AV549&gt;=7.5,
      AND(AL549&gt;=7, AN549&gt;=7, AP549&gt;=6, AT549&gt;=8)
    ), ""BIFL Approved"", """"),
  IF(AN549&gt;=8.5, ""Repair Friendly"", """"),
 "&amp;" IF(OR(AP549=10, REGEXMATCH(AU549, ""Lifetime Guarantee"")), ""Lifetime Warranty"", """"),
  IF(AT549&gt;=8.5, ""Crowd Favorite"", """"),
  IF(AR549&gt;=8, ""Eco Hero"", """"),
  IF(AND(AV549&gt;=10, AL549&gt;=8, AT549&gt;=8), ""Legacy Product"", """")
)"),"")</f>
        <v/>
      </c>
      <c r="CA549" s="148"/>
      <c r="CB549" s="148"/>
      <c r="CC549" s="161"/>
      <c r="CD549" s="148"/>
      <c r="CE549" s="148"/>
      <c r="CF549" s="148"/>
      <c r="CG549" s="153"/>
      <c r="CH549" s="148"/>
      <c r="CI549" s="148"/>
      <c r="CJ549" s="148"/>
      <c r="CK549" s="148"/>
    </row>
    <row r="550" ht="27.0" customHeight="1">
      <c r="A550" s="240" t="s">
        <v>3586</v>
      </c>
      <c r="B550" s="163" t="s">
        <v>21888</v>
      </c>
      <c r="C550" s="19"/>
      <c r="D550" s="19"/>
      <c r="E550" s="126"/>
      <c r="F550" s="127" t="s">
        <v>19054</v>
      </c>
      <c r="G550" s="128"/>
      <c r="H550" s="128"/>
      <c r="I550" s="128"/>
      <c r="J550" s="129"/>
      <c r="K550" s="130"/>
      <c r="L550" s="128"/>
      <c r="M550" s="128"/>
      <c r="N550" s="128"/>
      <c r="O550" s="110"/>
      <c r="P550" s="128"/>
      <c r="Q550" s="128"/>
      <c r="R550" s="128"/>
      <c r="S550" s="128"/>
      <c r="T550" s="131"/>
      <c r="U550" s="128"/>
      <c r="V550" s="128"/>
      <c r="W550" s="128"/>
      <c r="X550" s="128"/>
      <c r="Y550" s="128"/>
      <c r="Z550" s="128"/>
      <c r="AA550" s="128"/>
      <c r="AB550" s="128"/>
      <c r="AC550" s="128"/>
      <c r="AD550" s="128"/>
      <c r="AE550" s="128"/>
      <c r="AF550" s="128"/>
      <c r="AG550" s="128"/>
      <c r="AH550" s="128"/>
      <c r="AI550" s="128"/>
      <c r="AJ550" s="128"/>
      <c r="AK550" s="133"/>
      <c r="AL550" s="134"/>
      <c r="AM550" s="128"/>
      <c r="AN550" s="134"/>
      <c r="AO550" s="128"/>
      <c r="AP550" s="135"/>
      <c r="AQ550" s="128"/>
      <c r="AR550" s="135"/>
      <c r="AS550" s="128"/>
      <c r="AT550" s="135"/>
      <c r="AU550" s="128"/>
      <c r="AV550" s="136">
        <f t="shared" si="23"/>
        <v>0</v>
      </c>
      <c r="AW550" s="137"/>
      <c r="AX550" s="128"/>
      <c r="AY550" s="128"/>
      <c r="AZ550" s="128"/>
      <c r="BA550" s="128"/>
      <c r="BB550" s="128"/>
      <c r="BC550" s="128"/>
      <c r="BD550" s="128"/>
      <c r="BE550" s="128"/>
      <c r="BF550" s="128"/>
      <c r="BG550" s="128"/>
      <c r="BH550" s="128"/>
      <c r="BI550" s="128"/>
      <c r="BJ550" s="128"/>
      <c r="BK550" s="128"/>
      <c r="BL550" s="128"/>
      <c r="BM550" s="128"/>
      <c r="BN550" s="128"/>
      <c r="BO550" s="128"/>
      <c r="BP550" s="128"/>
      <c r="BQ550" s="128"/>
      <c r="BR550" s="128"/>
      <c r="BS550" s="128"/>
      <c r="BT550" s="128"/>
      <c r="BU550" s="128"/>
      <c r="BV550" s="128"/>
      <c r="BW550" s="128"/>
      <c r="BX550" s="128"/>
      <c r="BY550" s="128"/>
      <c r="BZ550" s="140" t="str">
        <f>IFERROR(__xludf.DUMMYFUNCTION("TEXTJOIN("", "", TRUE,
  IF(AND(AL550&gt;=9, AN550&gt;=8, AP550&gt;=7, AT550&gt;=8), ""Gold Standard"", """"),
  IF(OR(
      AV550&gt;=7.5,
      AND(AL550&gt;=7, AN550&gt;=7, AP550&gt;=6, AT550&gt;=8)
    ), ""BIFL Approved"", """"),
  IF(AN550&gt;=8.5, ""Repair Friendly"", """"),
 "&amp;" IF(OR(AP550=10, REGEXMATCH(AU550, ""Lifetime Guarantee"")), ""Lifetime Warranty"", """"),
  IF(AT550&gt;=8.5, ""Crowd Favorite"", """"),
  IF(AR550&gt;=8, ""Eco Hero"", """"),
  IF(AND(AV550&gt;=10, AL550&gt;=8, AT550&gt;=8), ""Legacy Product"", """")
)"),"")</f>
        <v/>
      </c>
      <c r="CA550" s="128"/>
      <c r="CB550" s="128"/>
      <c r="CC550" s="141"/>
      <c r="CD550" s="128"/>
      <c r="CE550" s="128"/>
      <c r="CF550" s="128"/>
      <c r="CG550" s="133"/>
      <c r="CH550" s="128"/>
      <c r="CI550" s="128"/>
      <c r="CJ550" s="128"/>
      <c r="CK550" s="128"/>
    </row>
    <row r="551" ht="27.0" customHeight="1">
      <c r="A551" s="239" t="s">
        <v>21889</v>
      </c>
      <c r="B551" s="170" t="s">
        <v>21890</v>
      </c>
      <c r="C551" s="19"/>
      <c r="D551" s="19"/>
      <c r="E551" s="146"/>
      <c r="F551" s="147" t="s">
        <v>19054</v>
      </c>
      <c r="G551" s="148"/>
      <c r="H551" s="148"/>
      <c r="I551" s="148"/>
      <c r="J551" s="149"/>
      <c r="K551" s="150"/>
      <c r="L551" s="148"/>
      <c r="M551" s="148"/>
      <c r="N551" s="148"/>
      <c r="O551" s="110"/>
      <c r="P551" s="148"/>
      <c r="Q551" s="148"/>
      <c r="R551" s="148"/>
      <c r="S551" s="148"/>
      <c r="T551" s="151"/>
      <c r="U551" s="148"/>
      <c r="V551" s="148"/>
      <c r="W551" s="148"/>
      <c r="X551" s="148"/>
      <c r="Y551" s="148"/>
      <c r="Z551" s="148"/>
      <c r="AA551" s="148"/>
      <c r="AB551" s="148"/>
      <c r="AC551" s="148"/>
      <c r="AD551" s="148"/>
      <c r="AE551" s="148"/>
      <c r="AF551" s="148"/>
      <c r="AG551" s="148"/>
      <c r="AH551" s="148"/>
      <c r="AI551" s="148"/>
      <c r="AJ551" s="148"/>
      <c r="AK551" s="153"/>
      <c r="AL551" s="154"/>
      <c r="AM551" s="148"/>
      <c r="AN551" s="154"/>
      <c r="AO551" s="148"/>
      <c r="AP551" s="155"/>
      <c r="AQ551" s="148"/>
      <c r="AR551" s="155"/>
      <c r="AS551" s="148"/>
      <c r="AT551" s="155"/>
      <c r="AU551" s="148"/>
      <c r="AV551" s="156">
        <f t="shared" si="23"/>
        <v>0</v>
      </c>
      <c r="AW551" s="157"/>
      <c r="AX551" s="148"/>
      <c r="AY551" s="148"/>
      <c r="AZ551" s="148"/>
      <c r="BA551" s="148"/>
      <c r="BB551" s="148"/>
      <c r="BC551" s="148"/>
      <c r="BD551" s="148"/>
      <c r="BE551" s="148"/>
      <c r="BF551" s="148"/>
      <c r="BG551" s="148"/>
      <c r="BH551" s="148"/>
      <c r="BI551" s="148"/>
      <c r="BJ551" s="148"/>
      <c r="BK551" s="148"/>
      <c r="BL551" s="148"/>
      <c r="BM551" s="148"/>
      <c r="BN551" s="148"/>
      <c r="BO551" s="148"/>
      <c r="BP551" s="148"/>
      <c r="BQ551" s="148"/>
      <c r="BR551" s="148"/>
      <c r="BS551" s="148"/>
      <c r="BT551" s="148"/>
      <c r="BU551" s="148"/>
      <c r="BV551" s="148"/>
      <c r="BW551" s="148"/>
      <c r="BX551" s="148"/>
      <c r="BY551" s="148"/>
      <c r="BZ551" s="160" t="str">
        <f>IFERROR(__xludf.DUMMYFUNCTION("TEXTJOIN("", "", TRUE,
  IF(AND(AL551&gt;=9, AN551&gt;=8, AP551&gt;=7, AT551&gt;=8), ""Gold Standard"", """"),
  IF(OR(
      AV551&gt;=7.5,
      AND(AL551&gt;=7, AN551&gt;=7, AP551&gt;=6, AT551&gt;=8)
    ), ""BIFL Approved"", """"),
  IF(AN551&gt;=8.5, ""Repair Friendly"", """"),
 "&amp;" IF(OR(AP551=10, REGEXMATCH(AU551, ""Lifetime Guarantee"")), ""Lifetime Warranty"", """"),
  IF(AT551&gt;=8.5, ""Crowd Favorite"", """"),
  IF(AR551&gt;=8, ""Eco Hero"", """"),
  IF(AND(AV551&gt;=10, AL551&gt;=8, AT551&gt;=8), ""Legacy Product"", """")
)"),"")</f>
        <v/>
      </c>
      <c r="CA551" s="148"/>
      <c r="CB551" s="148"/>
      <c r="CC551" s="161"/>
      <c r="CD551" s="148"/>
      <c r="CE551" s="148"/>
      <c r="CF551" s="148"/>
      <c r="CG551" s="153"/>
      <c r="CH551" s="148"/>
      <c r="CI551" s="148"/>
      <c r="CJ551" s="148"/>
      <c r="CK551" s="148"/>
    </row>
    <row r="552" ht="27.0" customHeight="1">
      <c r="A552" s="240" t="s">
        <v>21891</v>
      </c>
      <c r="B552" s="163" t="s">
        <v>21892</v>
      </c>
      <c r="C552" s="19"/>
      <c r="D552" s="19"/>
      <c r="E552" s="126"/>
      <c r="F552" s="127" t="s">
        <v>19054</v>
      </c>
      <c r="G552" s="128"/>
      <c r="H552" s="128"/>
      <c r="I552" s="128"/>
      <c r="J552" s="129"/>
      <c r="K552" s="130"/>
      <c r="L552" s="128"/>
      <c r="M552" s="128"/>
      <c r="N552" s="128"/>
      <c r="O552" s="110"/>
      <c r="P552" s="128"/>
      <c r="Q552" s="128"/>
      <c r="R552" s="128"/>
      <c r="S552" s="128"/>
      <c r="T552" s="131"/>
      <c r="U552" s="128"/>
      <c r="V552" s="128"/>
      <c r="W552" s="128"/>
      <c r="X552" s="128"/>
      <c r="Y552" s="128"/>
      <c r="Z552" s="128"/>
      <c r="AA552" s="128"/>
      <c r="AB552" s="128"/>
      <c r="AC552" s="128"/>
      <c r="AD552" s="128"/>
      <c r="AE552" s="128"/>
      <c r="AF552" s="128"/>
      <c r="AG552" s="128"/>
      <c r="AH552" s="128"/>
      <c r="AI552" s="128"/>
      <c r="AJ552" s="128"/>
      <c r="AK552" s="133"/>
      <c r="AL552" s="134"/>
      <c r="AM552" s="128"/>
      <c r="AN552" s="134"/>
      <c r="AO552" s="128"/>
      <c r="AP552" s="135"/>
      <c r="AQ552" s="128"/>
      <c r="AR552" s="135"/>
      <c r="AS552" s="128"/>
      <c r="AT552" s="135"/>
      <c r="AU552" s="128"/>
      <c r="AV552" s="136">
        <f t="shared" si="23"/>
        <v>0</v>
      </c>
      <c r="AW552" s="137"/>
      <c r="AX552" s="128"/>
      <c r="AY552" s="128"/>
      <c r="AZ552" s="128"/>
      <c r="BA552" s="128"/>
      <c r="BB552" s="128"/>
      <c r="BC552" s="128"/>
      <c r="BD552" s="128"/>
      <c r="BE552" s="128"/>
      <c r="BF552" s="128"/>
      <c r="BG552" s="128"/>
      <c r="BH552" s="128"/>
      <c r="BI552" s="128"/>
      <c r="BJ552" s="128"/>
      <c r="BK552" s="128"/>
      <c r="BL552" s="128"/>
      <c r="BM552" s="128"/>
      <c r="BN552" s="128"/>
      <c r="BO552" s="128"/>
      <c r="BP552" s="128"/>
      <c r="BQ552" s="128"/>
      <c r="BR552" s="128"/>
      <c r="BS552" s="128"/>
      <c r="BT552" s="128"/>
      <c r="BU552" s="128"/>
      <c r="BV552" s="128"/>
      <c r="BW552" s="128"/>
      <c r="BX552" s="128"/>
      <c r="BY552" s="128"/>
      <c r="BZ552" s="140" t="str">
        <f>IFERROR(__xludf.DUMMYFUNCTION("TEXTJOIN("", "", TRUE,
  IF(AND(AL552&gt;=9, AN552&gt;=8, AP552&gt;=7, AT552&gt;=8), ""Gold Standard"", """"),
  IF(OR(
      AV552&gt;=7.5,
      AND(AL552&gt;=7, AN552&gt;=7, AP552&gt;=6, AT552&gt;=8)
    ), ""BIFL Approved"", """"),
  IF(AN552&gt;=8.5, ""Repair Friendly"", """"),
 "&amp;" IF(OR(AP552=10, REGEXMATCH(AU552, ""Lifetime Guarantee"")), ""Lifetime Warranty"", """"),
  IF(AT552&gt;=8.5, ""Crowd Favorite"", """"),
  IF(AR552&gt;=8, ""Eco Hero"", """"),
  IF(AND(AV552&gt;=10, AL552&gt;=8, AT552&gt;=8), ""Legacy Product"", """")
)"),"")</f>
        <v/>
      </c>
      <c r="CA552" s="128"/>
      <c r="CB552" s="128"/>
      <c r="CC552" s="141"/>
      <c r="CD552" s="128"/>
      <c r="CE552" s="128"/>
      <c r="CF552" s="128"/>
      <c r="CG552" s="133"/>
      <c r="CH552" s="128"/>
      <c r="CI552" s="128"/>
      <c r="CJ552" s="128"/>
      <c r="CK552" s="128"/>
    </row>
    <row r="553" ht="27.0" customHeight="1">
      <c r="A553" s="239" t="s">
        <v>19651</v>
      </c>
      <c r="B553" s="170" t="s">
        <v>21893</v>
      </c>
      <c r="C553" s="19"/>
      <c r="D553" s="19"/>
      <c r="E553" s="146"/>
      <c r="F553" s="147" t="s">
        <v>19054</v>
      </c>
      <c r="G553" s="148"/>
      <c r="H553" s="148"/>
      <c r="I553" s="148"/>
      <c r="J553" s="149"/>
      <c r="K553" s="150"/>
      <c r="L553" s="148"/>
      <c r="M553" s="148"/>
      <c r="N553" s="148"/>
      <c r="O553" s="110"/>
      <c r="P553" s="148"/>
      <c r="Q553" s="148"/>
      <c r="R553" s="148"/>
      <c r="S553" s="148"/>
      <c r="T553" s="151"/>
      <c r="U553" s="148"/>
      <c r="V553" s="148"/>
      <c r="W553" s="148"/>
      <c r="X553" s="148"/>
      <c r="Y553" s="148"/>
      <c r="Z553" s="148"/>
      <c r="AA553" s="148"/>
      <c r="AB553" s="148"/>
      <c r="AC553" s="148"/>
      <c r="AD553" s="148"/>
      <c r="AE553" s="148"/>
      <c r="AF553" s="148"/>
      <c r="AG553" s="148"/>
      <c r="AH553" s="148"/>
      <c r="AI553" s="148"/>
      <c r="AJ553" s="148"/>
      <c r="AK553" s="153"/>
      <c r="AL553" s="154"/>
      <c r="AM553" s="148"/>
      <c r="AN553" s="154"/>
      <c r="AO553" s="148"/>
      <c r="AP553" s="155"/>
      <c r="AQ553" s="148"/>
      <c r="AR553" s="155"/>
      <c r="AS553" s="148"/>
      <c r="AT553" s="155"/>
      <c r="AU553" s="148"/>
      <c r="AV553" s="156">
        <f t="shared" si="23"/>
        <v>0</v>
      </c>
      <c r="AW553" s="157"/>
      <c r="AX553" s="148"/>
      <c r="AY553" s="148"/>
      <c r="AZ553" s="148"/>
      <c r="BA553" s="148"/>
      <c r="BB553" s="148"/>
      <c r="BC553" s="148"/>
      <c r="BD553" s="148"/>
      <c r="BE553" s="148"/>
      <c r="BF553" s="148"/>
      <c r="BG553" s="148"/>
      <c r="BH553" s="148"/>
      <c r="BI553" s="148"/>
      <c r="BJ553" s="148"/>
      <c r="BK553" s="148"/>
      <c r="BL553" s="148"/>
      <c r="BM553" s="148"/>
      <c r="BN553" s="148"/>
      <c r="BO553" s="148"/>
      <c r="BP553" s="148"/>
      <c r="BQ553" s="148"/>
      <c r="BR553" s="148"/>
      <c r="BS553" s="148"/>
      <c r="BT553" s="148"/>
      <c r="BU553" s="148"/>
      <c r="BV553" s="148"/>
      <c r="BW553" s="148"/>
      <c r="BX553" s="148"/>
      <c r="BY553" s="148"/>
      <c r="BZ553" s="160" t="str">
        <f>IFERROR(__xludf.DUMMYFUNCTION("TEXTJOIN("", "", TRUE,
  IF(AND(AL553&gt;=9, AN553&gt;=8, AP553&gt;=7, AT553&gt;=8), ""Gold Standard"", """"),
  IF(OR(
      AV553&gt;=7.5,
      AND(AL553&gt;=7, AN553&gt;=7, AP553&gt;=6, AT553&gt;=8)
    ), ""BIFL Approved"", """"),
  IF(AN553&gt;=8.5, ""Repair Friendly"", """"),
 "&amp;" IF(OR(AP553=10, REGEXMATCH(AU553, ""Lifetime Guarantee"")), ""Lifetime Warranty"", """"),
  IF(AT553&gt;=8.5, ""Crowd Favorite"", """"),
  IF(AR553&gt;=8, ""Eco Hero"", """"),
  IF(AND(AV553&gt;=10, AL553&gt;=8, AT553&gt;=8), ""Legacy Product"", """")
)"),"")</f>
        <v/>
      </c>
      <c r="CA553" s="148"/>
      <c r="CB553" s="148"/>
      <c r="CC553" s="161"/>
      <c r="CD553" s="148"/>
      <c r="CE553" s="148"/>
      <c r="CF553" s="148"/>
      <c r="CG553" s="153"/>
      <c r="CH553" s="148"/>
      <c r="CI553" s="148"/>
      <c r="CJ553" s="148"/>
      <c r="CK553" s="148"/>
    </row>
    <row r="554" ht="27.0" customHeight="1">
      <c r="A554" s="240" t="s">
        <v>21894</v>
      </c>
      <c r="B554" s="163" t="s">
        <v>21895</v>
      </c>
      <c r="C554" s="19"/>
      <c r="D554" s="19"/>
      <c r="E554" s="126"/>
      <c r="F554" s="127" t="s">
        <v>19054</v>
      </c>
      <c r="G554" s="128"/>
      <c r="H554" s="128"/>
      <c r="I554" s="128"/>
      <c r="J554" s="129"/>
      <c r="K554" s="130"/>
      <c r="L554" s="128"/>
      <c r="M554" s="128"/>
      <c r="N554" s="128"/>
      <c r="O554" s="110"/>
      <c r="P554" s="128"/>
      <c r="Q554" s="128"/>
      <c r="R554" s="128"/>
      <c r="S554" s="128"/>
      <c r="T554" s="131"/>
      <c r="U554" s="128"/>
      <c r="V554" s="128"/>
      <c r="W554" s="128"/>
      <c r="X554" s="128"/>
      <c r="Y554" s="128"/>
      <c r="Z554" s="128"/>
      <c r="AA554" s="128"/>
      <c r="AB554" s="128"/>
      <c r="AC554" s="128"/>
      <c r="AD554" s="128"/>
      <c r="AE554" s="128"/>
      <c r="AF554" s="128"/>
      <c r="AG554" s="128"/>
      <c r="AH554" s="128"/>
      <c r="AI554" s="128"/>
      <c r="AJ554" s="128"/>
      <c r="AK554" s="133"/>
      <c r="AL554" s="134"/>
      <c r="AM554" s="128"/>
      <c r="AN554" s="134"/>
      <c r="AO554" s="128"/>
      <c r="AP554" s="135"/>
      <c r="AQ554" s="128"/>
      <c r="AR554" s="135"/>
      <c r="AS554" s="128"/>
      <c r="AT554" s="135"/>
      <c r="AU554" s="128"/>
      <c r="AV554" s="136">
        <f t="shared" si="23"/>
        <v>0</v>
      </c>
      <c r="AW554" s="137"/>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40" t="str">
        <f>IFERROR(__xludf.DUMMYFUNCTION("TEXTJOIN("", "", TRUE,
  IF(AND(AL554&gt;=9, AN554&gt;=8, AP554&gt;=7, AT554&gt;=8), ""Gold Standard"", """"),
  IF(OR(
      AV554&gt;=7.5,
      AND(AL554&gt;=7, AN554&gt;=7, AP554&gt;=6, AT554&gt;=8)
    ), ""BIFL Approved"", """"),
  IF(AN554&gt;=8.5, ""Repair Friendly"", """"),
 "&amp;" IF(OR(AP554=10, REGEXMATCH(AU554, ""Lifetime Guarantee"")), ""Lifetime Warranty"", """"),
  IF(AT554&gt;=8.5, ""Crowd Favorite"", """"),
  IF(AR554&gt;=8, ""Eco Hero"", """"),
  IF(AND(AV554&gt;=10, AL554&gt;=8, AT554&gt;=8), ""Legacy Product"", """")
)"),"")</f>
        <v/>
      </c>
      <c r="CA554" s="128"/>
      <c r="CB554" s="128"/>
      <c r="CC554" s="141"/>
      <c r="CD554" s="128"/>
      <c r="CE554" s="128"/>
      <c r="CF554" s="128"/>
      <c r="CG554" s="133"/>
      <c r="CH554" s="128"/>
      <c r="CI554" s="128"/>
      <c r="CJ554" s="128"/>
      <c r="CK554" s="128"/>
    </row>
    <row r="555" ht="27.0" customHeight="1">
      <c r="A555" s="239" t="s">
        <v>21896</v>
      </c>
      <c r="B555" s="170" t="s">
        <v>21897</v>
      </c>
      <c r="C555" s="19"/>
      <c r="D555" s="19"/>
      <c r="E555" s="146"/>
      <c r="F555" s="147" t="s">
        <v>19054</v>
      </c>
      <c r="G555" s="148"/>
      <c r="H555" s="148"/>
      <c r="I555" s="148"/>
      <c r="J555" s="149"/>
      <c r="K555" s="150"/>
      <c r="L555" s="148"/>
      <c r="M555" s="148"/>
      <c r="N555" s="148"/>
      <c r="O555" s="110"/>
      <c r="P555" s="148"/>
      <c r="Q555" s="148"/>
      <c r="R555" s="148"/>
      <c r="S555" s="148"/>
      <c r="T555" s="151"/>
      <c r="U555" s="148"/>
      <c r="V555" s="148"/>
      <c r="W555" s="148"/>
      <c r="X555" s="148"/>
      <c r="Y555" s="148"/>
      <c r="Z555" s="148"/>
      <c r="AA555" s="148"/>
      <c r="AB555" s="148"/>
      <c r="AC555" s="148"/>
      <c r="AD555" s="148"/>
      <c r="AE555" s="148"/>
      <c r="AF555" s="148"/>
      <c r="AG555" s="148"/>
      <c r="AH555" s="148"/>
      <c r="AI555" s="148"/>
      <c r="AJ555" s="148"/>
      <c r="AK555" s="153"/>
      <c r="AL555" s="154"/>
      <c r="AM555" s="148"/>
      <c r="AN555" s="154"/>
      <c r="AO555" s="148"/>
      <c r="AP555" s="155"/>
      <c r="AQ555" s="148"/>
      <c r="AR555" s="155"/>
      <c r="AS555" s="148"/>
      <c r="AT555" s="155"/>
      <c r="AU555" s="148"/>
      <c r="AV555" s="156">
        <f t="shared" si="23"/>
        <v>0</v>
      </c>
      <c r="AW555" s="157"/>
      <c r="AX555" s="148"/>
      <c r="AY555" s="148"/>
      <c r="AZ555" s="148"/>
      <c r="BA555" s="148"/>
      <c r="BB555" s="148"/>
      <c r="BC555" s="148"/>
      <c r="BD555" s="148"/>
      <c r="BE555" s="148"/>
      <c r="BF555" s="148"/>
      <c r="BG555" s="148"/>
      <c r="BH555" s="148"/>
      <c r="BI555" s="148"/>
      <c r="BJ555" s="148"/>
      <c r="BK555" s="148"/>
      <c r="BL555" s="148"/>
      <c r="BM555" s="148"/>
      <c r="BN555" s="148"/>
      <c r="BO555" s="148"/>
      <c r="BP555" s="148"/>
      <c r="BQ555" s="148"/>
      <c r="BR555" s="148"/>
      <c r="BS555" s="148"/>
      <c r="BT555" s="148"/>
      <c r="BU555" s="148"/>
      <c r="BV555" s="148"/>
      <c r="BW555" s="148"/>
      <c r="BX555" s="148"/>
      <c r="BY555" s="148"/>
      <c r="BZ555" s="160" t="str">
        <f>IFERROR(__xludf.DUMMYFUNCTION("TEXTJOIN("", "", TRUE,
  IF(AND(AL555&gt;=9, AN555&gt;=8, AP555&gt;=7, AT555&gt;=8), ""Gold Standard"", """"),
  IF(OR(
      AV555&gt;=7.5,
      AND(AL555&gt;=7, AN555&gt;=7, AP555&gt;=6, AT555&gt;=8)
    ), ""BIFL Approved"", """"),
  IF(AN555&gt;=8.5, ""Repair Friendly"", """"),
 "&amp;" IF(OR(AP555=10, REGEXMATCH(AU555, ""Lifetime Guarantee"")), ""Lifetime Warranty"", """"),
  IF(AT555&gt;=8.5, ""Crowd Favorite"", """"),
  IF(AR555&gt;=8, ""Eco Hero"", """"),
  IF(AND(AV555&gt;=10, AL555&gt;=8, AT555&gt;=8), ""Legacy Product"", """")
)"),"")</f>
        <v/>
      </c>
      <c r="CA555" s="148"/>
      <c r="CB555" s="148"/>
      <c r="CC555" s="161"/>
      <c r="CD555" s="148"/>
      <c r="CE555" s="148"/>
      <c r="CF555" s="148"/>
      <c r="CG555" s="153"/>
      <c r="CH555" s="148"/>
      <c r="CI555" s="148"/>
      <c r="CJ555" s="148"/>
      <c r="CK555" s="148"/>
    </row>
    <row r="556" ht="27.0" customHeight="1">
      <c r="A556" s="240" t="s">
        <v>16216</v>
      </c>
      <c r="B556" s="163" t="s">
        <v>21898</v>
      </c>
      <c r="C556" s="19"/>
      <c r="D556" s="19"/>
      <c r="E556" s="126"/>
      <c r="F556" s="127" t="s">
        <v>19054</v>
      </c>
      <c r="G556" s="128"/>
      <c r="H556" s="128"/>
      <c r="I556" s="128"/>
      <c r="J556" s="129"/>
      <c r="K556" s="130"/>
      <c r="L556" s="128"/>
      <c r="M556" s="128"/>
      <c r="N556" s="128"/>
      <c r="O556" s="110"/>
      <c r="P556" s="128"/>
      <c r="Q556" s="128"/>
      <c r="R556" s="128"/>
      <c r="S556" s="128"/>
      <c r="T556" s="131"/>
      <c r="U556" s="128"/>
      <c r="V556" s="128"/>
      <c r="W556" s="128"/>
      <c r="X556" s="128"/>
      <c r="Y556" s="128"/>
      <c r="Z556" s="128"/>
      <c r="AA556" s="128"/>
      <c r="AB556" s="128"/>
      <c r="AC556" s="128"/>
      <c r="AD556" s="128"/>
      <c r="AE556" s="128"/>
      <c r="AF556" s="128"/>
      <c r="AG556" s="128"/>
      <c r="AH556" s="128"/>
      <c r="AI556" s="128"/>
      <c r="AJ556" s="128"/>
      <c r="AK556" s="133"/>
      <c r="AL556" s="134"/>
      <c r="AM556" s="128"/>
      <c r="AN556" s="134"/>
      <c r="AO556" s="128"/>
      <c r="AP556" s="135"/>
      <c r="AQ556" s="128"/>
      <c r="AR556" s="135"/>
      <c r="AS556" s="128"/>
      <c r="AT556" s="135"/>
      <c r="AU556" s="128"/>
      <c r="AV556" s="136">
        <f t="shared" si="23"/>
        <v>0</v>
      </c>
      <c r="AW556" s="137"/>
      <c r="AX556" s="128"/>
      <c r="AY556" s="128"/>
      <c r="AZ556" s="128"/>
      <c r="BA556" s="128"/>
      <c r="BB556" s="128"/>
      <c r="BC556" s="128"/>
      <c r="BD556" s="128"/>
      <c r="BE556" s="128"/>
      <c r="BF556" s="128"/>
      <c r="BG556" s="128"/>
      <c r="BH556" s="128"/>
      <c r="BI556" s="128"/>
      <c r="BJ556" s="128"/>
      <c r="BK556" s="128"/>
      <c r="BL556" s="128"/>
      <c r="BM556" s="128"/>
      <c r="BN556" s="128"/>
      <c r="BO556" s="128"/>
      <c r="BP556" s="128"/>
      <c r="BQ556" s="128"/>
      <c r="BR556" s="128"/>
      <c r="BS556" s="128"/>
      <c r="BT556" s="128"/>
      <c r="BU556" s="128"/>
      <c r="BV556" s="128"/>
      <c r="BW556" s="128"/>
      <c r="BX556" s="128"/>
      <c r="BY556" s="128"/>
      <c r="BZ556" s="140" t="str">
        <f>IFERROR(__xludf.DUMMYFUNCTION("TEXTJOIN("", "", TRUE,
  IF(AND(AL556&gt;=9, AN556&gt;=8, AP556&gt;=7, AT556&gt;=8), ""Gold Standard"", """"),
  IF(OR(
      AV556&gt;=7.5,
      AND(AL556&gt;=7, AN556&gt;=7, AP556&gt;=6, AT556&gt;=8)
    ), ""BIFL Approved"", """"),
  IF(AN556&gt;=8.5, ""Repair Friendly"", """"),
 "&amp;" IF(OR(AP556=10, REGEXMATCH(AU556, ""Lifetime Guarantee"")), ""Lifetime Warranty"", """"),
  IF(AT556&gt;=8.5, ""Crowd Favorite"", """"),
  IF(AR556&gt;=8, ""Eco Hero"", """"),
  IF(AND(AV556&gt;=10, AL556&gt;=8, AT556&gt;=8), ""Legacy Product"", """")
)"),"")</f>
        <v/>
      </c>
      <c r="CA556" s="128"/>
      <c r="CB556" s="128"/>
      <c r="CC556" s="141"/>
      <c r="CD556" s="128"/>
      <c r="CE556" s="128"/>
      <c r="CF556" s="128"/>
      <c r="CG556" s="133"/>
      <c r="CH556" s="128"/>
      <c r="CI556" s="128"/>
      <c r="CJ556" s="128"/>
      <c r="CK556" s="128"/>
    </row>
    <row r="557" ht="27.0" customHeight="1">
      <c r="A557" s="239" t="s">
        <v>21899</v>
      </c>
      <c r="B557" s="170" t="s">
        <v>21900</v>
      </c>
      <c r="C557" s="19"/>
      <c r="D557" s="19"/>
      <c r="E557" s="146"/>
      <c r="F557" s="147" t="s">
        <v>19054</v>
      </c>
      <c r="G557" s="148"/>
      <c r="H557" s="148"/>
      <c r="I557" s="148"/>
      <c r="J557" s="149"/>
      <c r="K557" s="150"/>
      <c r="L557" s="148"/>
      <c r="M557" s="148"/>
      <c r="N557" s="148"/>
      <c r="O557" s="110"/>
      <c r="P557" s="148"/>
      <c r="Q557" s="148"/>
      <c r="R557" s="148"/>
      <c r="S557" s="148"/>
      <c r="T557" s="151"/>
      <c r="U557" s="148"/>
      <c r="V557" s="148"/>
      <c r="W557" s="148"/>
      <c r="X557" s="148"/>
      <c r="Y557" s="148"/>
      <c r="Z557" s="148"/>
      <c r="AA557" s="148"/>
      <c r="AB557" s="148"/>
      <c r="AC557" s="148"/>
      <c r="AD557" s="148"/>
      <c r="AE557" s="148"/>
      <c r="AF557" s="148"/>
      <c r="AG557" s="148"/>
      <c r="AH557" s="148"/>
      <c r="AI557" s="148"/>
      <c r="AJ557" s="148"/>
      <c r="AK557" s="153"/>
      <c r="AL557" s="154"/>
      <c r="AM557" s="148"/>
      <c r="AN557" s="154"/>
      <c r="AO557" s="148"/>
      <c r="AP557" s="155"/>
      <c r="AQ557" s="148"/>
      <c r="AR557" s="155"/>
      <c r="AS557" s="148"/>
      <c r="AT557" s="155"/>
      <c r="AU557" s="148"/>
      <c r="AV557" s="156">
        <f t="shared" si="23"/>
        <v>0</v>
      </c>
      <c r="AW557" s="157"/>
      <c r="AX557" s="148"/>
      <c r="AY557" s="148"/>
      <c r="AZ557" s="148"/>
      <c r="BA557" s="148"/>
      <c r="BB557" s="148"/>
      <c r="BC557" s="148"/>
      <c r="BD557" s="148"/>
      <c r="BE557" s="148"/>
      <c r="BF557" s="148"/>
      <c r="BG557" s="148"/>
      <c r="BH557" s="148"/>
      <c r="BI557" s="148"/>
      <c r="BJ557" s="148"/>
      <c r="BK557" s="148"/>
      <c r="BL557" s="148"/>
      <c r="BM557" s="148"/>
      <c r="BN557" s="148"/>
      <c r="BO557" s="148"/>
      <c r="BP557" s="148"/>
      <c r="BQ557" s="148"/>
      <c r="BR557" s="148"/>
      <c r="BS557" s="148"/>
      <c r="BT557" s="148"/>
      <c r="BU557" s="148"/>
      <c r="BV557" s="148"/>
      <c r="BW557" s="148"/>
      <c r="BX557" s="148"/>
      <c r="BY557" s="148"/>
      <c r="BZ557" s="160" t="str">
        <f>IFERROR(__xludf.DUMMYFUNCTION("TEXTJOIN("", "", TRUE,
  IF(AND(AL557&gt;=9, AN557&gt;=8, AP557&gt;=7, AT557&gt;=8), ""Gold Standard"", """"),
  IF(OR(
      AV557&gt;=7.5,
      AND(AL557&gt;=7, AN557&gt;=7, AP557&gt;=6, AT557&gt;=8)
    ), ""BIFL Approved"", """"),
  IF(AN557&gt;=8.5, ""Repair Friendly"", """"),
 "&amp;" IF(OR(AP557=10, REGEXMATCH(AU557, ""Lifetime Guarantee"")), ""Lifetime Warranty"", """"),
  IF(AT557&gt;=8.5, ""Crowd Favorite"", """"),
  IF(AR557&gt;=8, ""Eco Hero"", """"),
  IF(AND(AV557&gt;=10, AL557&gt;=8, AT557&gt;=8), ""Legacy Product"", """")
)"),"")</f>
        <v/>
      </c>
      <c r="CA557" s="148"/>
      <c r="CB557" s="148"/>
      <c r="CC557" s="161"/>
      <c r="CD557" s="148"/>
      <c r="CE557" s="148"/>
      <c r="CF557" s="148"/>
      <c r="CG557" s="153"/>
      <c r="CH557" s="148"/>
      <c r="CI557" s="148"/>
      <c r="CJ557" s="148"/>
      <c r="CK557" s="148"/>
    </row>
    <row r="558" ht="27.0" customHeight="1">
      <c r="A558" s="240" t="s">
        <v>21901</v>
      </c>
      <c r="B558" s="163" t="s">
        <v>21902</v>
      </c>
      <c r="C558" s="19"/>
      <c r="D558" s="19"/>
      <c r="E558" s="126"/>
      <c r="F558" s="127" t="s">
        <v>19054</v>
      </c>
      <c r="G558" s="128"/>
      <c r="H558" s="128"/>
      <c r="I558" s="128"/>
      <c r="J558" s="129"/>
      <c r="K558" s="130"/>
      <c r="L558" s="128"/>
      <c r="M558" s="128"/>
      <c r="N558" s="128"/>
      <c r="O558" s="110"/>
      <c r="P558" s="128"/>
      <c r="Q558" s="128"/>
      <c r="R558" s="128"/>
      <c r="S558" s="128"/>
      <c r="T558" s="131"/>
      <c r="U558" s="128"/>
      <c r="V558" s="128"/>
      <c r="W558" s="128"/>
      <c r="X558" s="128"/>
      <c r="Y558" s="128"/>
      <c r="Z558" s="128"/>
      <c r="AA558" s="128"/>
      <c r="AB558" s="128"/>
      <c r="AC558" s="128"/>
      <c r="AD558" s="128"/>
      <c r="AE558" s="128"/>
      <c r="AF558" s="128"/>
      <c r="AG558" s="128"/>
      <c r="AH558" s="128"/>
      <c r="AI558" s="128"/>
      <c r="AJ558" s="128"/>
      <c r="AK558" s="133"/>
      <c r="AL558" s="134"/>
      <c r="AM558" s="128"/>
      <c r="AN558" s="134"/>
      <c r="AO558" s="128"/>
      <c r="AP558" s="135"/>
      <c r="AQ558" s="128"/>
      <c r="AR558" s="135"/>
      <c r="AS558" s="128"/>
      <c r="AT558" s="135"/>
      <c r="AU558" s="128"/>
      <c r="AV558" s="136">
        <f t="shared" si="23"/>
        <v>0</v>
      </c>
      <c r="AW558" s="137"/>
      <c r="AX558" s="128"/>
      <c r="AY558" s="128"/>
      <c r="AZ558" s="128"/>
      <c r="BA558" s="128"/>
      <c r="BB558" s="128"/>
      <c r="BC558" s="128"/>
      <c r="BD558" s="128"/>
      <c r="BE558" s="128"/>
      <c r="BF558" s="128"/>
      <c r="BG558" s="128"/>
      <c r="BH558" s="128"/>
      <c r="BI558" s="128"/>
      <c r="BJ558" s="128"/>
      <c r="BK558" s="128"/>
      <c r="BL558" s="128"/>
      <c r="BM558" s="128"/>
      <c r="BN558" s="128"/>
      <c r="BO558" s="128"/>
      <c r="BP558" s="128"/>
      <c r="BQ558" s="128"/>
      <c r="BR558" s="128"/>
      <c r="BS558" s="128"/>
      <c r="BT558" s="128"/>
      <c r="BU558" s="128"/>
      <c r="BV558" s="128"/>
      <c r="BW558" s="128"/>
      <c r="BX558" s="128"/>
      <c r="BY558" s="128"/>
      <c r="BZ558" s="140" t="str">
        <f>IFERROR(__xludf.DUMMYFUNCTION("TEXTJOIN("", "", TRUE,
  IF(AND(AL558&gt;=9, AN558&gt;=8, AP558&gt;=7, AT558&gt;=8), ""Gold Standard"", """"),
  IF(OR(
      AV558&gt;=7.5,
      AND(AL558&gt;=7, AN558&gt;=7, AP558&gt;=6, AT558&gt;=8)
    ), ""BIFL Approved"", """"),
  IF(AN558&gt;=8.5, ""Repair Friendly"", """"),
 "&amp;" IF(OR(AP558=10, REGEXMATCH(AU558, ""Lifetime Guarantee"")), ""Lifetime Warranty"", """"),
  IF(AT558&gt;=8.5, ""Crowd Favorite"", """"),
  IF(AR558&gt;=8, ""Eco Hero"", """"),
  IF(AND(AV558&gt;=10, AL558&gt;=8, AT558&gt;=8), ""Legacy Product"", """")
)"),"")</f>
        <v/>
      </c>
      <c r="CA558" s="128"/>
      <c r="CB558" s="128"/>
      <c r="CC558" s="141"/>
      <c r="CD558" s="128"/>
      <c r="CE558" s="128"/>
      <c r="CF558" s="128"/>
      <c r="CG558" s="133"/>
      <c r="CH558" s="128"/>
      <c r="CI558" s="128"/>
      <c r="CJ558" s="128"/>
      <c r="CK558" s="128"/>
    </row>
    <row r="559" ht="27.0" customHeight="1">
      <c r="A559" s="313"/>
      <c r="B559" s="146"/>
      <c r="C559" s="19"/>
      <c r="D559" s="19"/>
      <c r="E559" s="146"/>
      <c r="F559" s="147" t="s">
        <v>19054</v>
      </c>
      <c r="G559" s="148"/>
      <c r="H559" s="148"/>
      <c r="I559" s="148"/>
      <c r="J559" s="149"/>
      <c r="K559" s="150"/>
      <c r="L559" s="148"/>
      <c r="M559" s="148"/>
      <c r="N559" s="148"/>
      <c r="O559" s="110"/>
      <c r="P559" s="148"/>
      <c r="Q559" s="148"/>
      <c r="R559" s="148"/>
      <c r="S559" s="148"/>
      <c r="T559" s="151"/>
      <c r="U559" s="148"/>
      <c r="V559" s="148"/>
      <c r="W559" s="148"/>
      <c r="X559" s="148"/>
      <c r="Y559" s="148"/>
      <c r="Z559" s="148"/>
      <c r="AA559" s="148"/>
      <c r="AB559" s="148"/>
      <c r="AC559" s="148"/>
      <c r="AD559" s="148"/>
      <c r="AE559" s="148"/>
      <c r="AF559" s="148"/>
      <c r="AG559" s="148"/>
      <c r="AH559" s="148"/>
      <c r="AI559" s="148"/>
      <c r="AJ559" s="148"/>
      <c r="AK559" s="153"/>
      <c r="AL559" s="154"/>
      <c r="AM559" s="148"/>
      <c r="AN559" s="154"/>
      <c r="AO559" s="148"/>
      <c r="AP559" s="155"/>
      <c r="AQ559" s="148"/>
      <c r="AR559" s="155"/>
      <c r="AS559" s="148"/>
      <c r="AT559" s="155"/>
      <c r="AU559" s="148"/>
      <c r="AV559" s="156">
        <f t="shared" si="23"/>
        <v>0</v>
      </c>
      <c r="AW559" s="157"/>
      <c r="AX559" s="148"/>
      <c r="AY559" s="148"/>
      <c r="AZ559" s="148"/>
      <c r="BA559" s="148"/>
      <c r="BB559" s="148"/>
      <c r="BC559" s="148"/>
      <c r="BD559" s="148"/>
      <c r="BE559" s="148"/>
      <c r="BF559" s="148"/>
      <c r="BG559" s="148"/>
      <c r="BH559" s="148"/>
      <c r="BI559" s="148"/>
      <c r="BJ559" s="148"/>
      <c r="BK559" s="148"/>
      <c r="BL559" s="148"/>
      <c r="BM559" s="148"/>
      <c r="BN559" s="148"/>
      <c r="BO559" s="148"/>
      <c r="BP559" s="148"/>
      <c r="BQ559" s="148"/>
      <c r="BR559" s="148"/>
      <c r="BS559" s="148"/>
      <c r="BT559" s="148"/>
      <c r="BU559" s="148"/>
      <c r="BV559" s="148"/>
      <c r="BW559" s="148"/>
      <c r="BX559" s="148"/>
      <c r="BY559" s="148"/>
      <c r="BZ559" s="160" t="str">
        <f>IFERROR(__xludf.DUMMYFUNCTION("TEXTJOIN("", "", TRUE,
  IF(AND(AL559&gt;=9, AN559&gt;=8, AP559&gt;=7, AT559&gt;=8), ""Gold Standard"", """"),
  IF(OR(
      AV559&gt;=7.5,
      AND(AL559&gt;=7, AN559&gt;=7, AP559&gt;=6, AT559&gt;=8)
    ), ""BIFL Approved"", """"),
  IF(AN559&gt;=8.5, ""Repair Friendly"", """"),
 "&amp;" IF(OR(AP559=10, REGEXMATCH(AU559, ""Lifetime Guarantee"")), ""Lifetime Warranty"", """"),
  IF(AT559&gt;=8.5, ""Crowd Favorite"", """"),
  IF(AR559&gt;=8, ""Eco Hero"", """"),
  IF(AND(AV559&gt;=10, AL559&gt;=8, AT559&gt;=8), ""Legacy Product"", """")
)"),"")</f>
        <v/>
      </c>
      <c r="CA559" s="148"/>
      <c r="CB559" s="148"/>
      <c r="CC559" s="161"/>
      <c r="CD559" s="148"/>
      <c r="CE559" s="148"/>
      <c r="CF559" s="148"/>
      <c r="CG559" s="153"/>
      <c r="CH559" s="148"/>
      <c r="CI559" s="148"/>
      <c r="CJ559" s="148"/>
      <c r="CK559" s="148"/>
    </row>
    <row r="560" ht="27.0" customHeight="1">
      <c r="A560" s="314"/>
      <c r="B560" s="126"/>
      <c r="C560" s="19"/>
      <c r="D560" s="19"/>
      <c r="E560" s="126"/>
      <c r="F560" s="127" t="s">
        <v>19054</v>
      </c>
      <c r="G560" s="128"/>
      <c r="H560" s="128"/>
      <c r="I560" s="128"/>
      <c r="J560" s="129"/>
      <c r="K560" s="130"/>
      <c r="L560" s="128"/>
      <c r="M560" s="128"/>
      <c r="N560" s="128"/>
      <c r="O560" s="110"/>
      <c r="P560" s="128"/>
      <c r="Q560" s="128"/>
      <c r="R560" s="128"/>
      <c r="S560" s="128"/>
      <c r="T560" s="131"/>
      <c r="U560" s="128"/>
      <c r="V560" s="128"/>
      <c r="W560" s="128"/>
      <c r="X560" s="128"/>
      <c r="Y560" s="128"/>
      <c r="Z560" s="128"/>
      <c r="AA560" s="128"/>
      <c r="AB560" s="128"/>
      <c r="AC560" s="128"/>
      <c r="AD560" s="128"/>
      <c r="AE560" s="128"/>
      <c r="AF560" s="128"/>
      <c r="AG560" s="128"/>
      <c r="AH560" s="128"/>
      <c r="AI560" s="128"/>
      <c r="AJ560" s="128"/>
      <c r="AK560" s="133"/>
      <c r="AL560" s="134"/>
      <c r="AM560" s="128"/>
      <c r="AN560" s="134"/>
      <c r="AO560" s="128"/>
      <c r="AP560" s="135"/>
      <c r="AQ560" s="128"/>
      <c r="AR560" s="135"/>
      <c r="AS560" s="128"/>
      <c r="AT560" s="135"/>
      <c r="AU560" s="128"/>
      <c r="AV560" s="315"/>
      <c r="AW560" s="137"/>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40" t="str">
        <f>IFERROR(__xludf.DUMMYFUNCTION("TEXTJOIN("", "", TRUE,
  IF(AND(AL560&gt;=9, AN560&gt;=8, AP560&gt;=7, AT560&gt;=8), ""Gold Standard"", """"),
  IF(OR(
      AV560&gt;=7.5,
      AND(AL560&gt;=7, AN560&gt;=7, AP560&gt;=6, AT560&gt;=8)
    ), ""BIFL Approved"", """"),
  IF(AN560&gt;=8.5, ""Repair Friendly"", """"),
 "&amp;" IF(OR(AP560=10, REGEXMATCH(AU560, ""Lifetime Guarantee"")), ""Lifetime Warranty"", """"),
  IF(AT560&gt;=8.5, ""Crowd Favorite"", """"),
  IF(AR560&gt;=8, ""Eco Hero"", """"),
  IF(AND(AV560&gt;=10, AL560&gt;=8, AT560&gt;=8), ""Legacy Product"", """")
)"),"")</f>
        <v/>
      </c>
      <c r="CA560" s="128"/>
      <c r="CB560" s="128"/>
      <c r="CC560" s="141"/>
      <c r="CD560" s="128"/>
      <c r="CE560" s="128"/>
      <c r="CF560" s="128"/>
      <c r="CG560" s="133"/>
      <c r="CH560" s="128"/>
      <c r="CI560" s="128"/>
      <c r="CJ560" s="128"/>
      <c r="CK560" s="128"/>
    </row>
    <row r="561" ht="27.0" customHeight="1">
      <c r="A561" s="313"/>
      <c r="B561" s="146"/>
      <c r="C561" s="19"/>
      <c r="D561" s="19"/>
      <c r="E561" s="146"/>
      <c r="F561" s="147" t="s">
        <v>19054</v>
      </c>
      <c r="G561" s="148"/>
      <c r="H561" s="148"/>
      <c r="I561" s="148"/>
      <c r="J561" s="149"/>
      <c r="K561" s="150"/>
      <c r="L561" s="148"/>
      <c r="M561" s="148"/>
      <c r="N561" s="148"/>
      <c r="O561" s="110"/>
      <c r="P561" s="148"/>
      <c r="Q561" s="148"/>
      <c r="R561" s="148"/>
      <c r="S561" s="148"/>
      <c r="T561" s="151"/>
      <c r="U561" s="148"/>
      <c r="V561" s="148"/>
      <c r="W561" s="148"/>
      <c r="X561" s="148"/>
      <c r="Y561" s="148"/>
      <c r="Z561" s="148"/>
      <c r="AA561" s="148"/>
      <c r="AB561" s="148"/>
      <c r="AC561" s="148"/>
      <c r="AD561" s="148"/>
      <c r="AE561" s="148"/>
      <c r="AF561" s="148"/>
      <c r="AG561" s="148"/>
      <c r="AH561" s="148"/>
      <c r="AI561" s="148"/>
      <c r="AJ561" s="148"/>
      <c r="AK561" s="153"/>
      <c r="AL561" s="154"/>
      <c r="AM561" s="148"/>
      <c r="AN561" s="154"/>
      <c r="AO561" s="148"/>
      <c r="AP561" s="155"/>
      <c r="AQ561" s="148"/>
      <c r="AR561" s="155"/>
      <c r="AS561" s="148"/>
      <c r="AT561" s="155"/>
      <c r="AU561" s="148"/>
      <c r="AV561" s="316"/>
      <c r="AW561" s="157"/>
      <c r="AX561" s="148"/>
      <c r="AY561" s="148"/>
      <c r="AZ561" s="148"/>
      <c r="BA561" s="148"/>
      <c r="BB561" s="148"/>
      <c r="BC561" s="148"/>
      <c r="BD561" s="148"/>
      <c r="BE561" s="148"/>
      <c r="BF561" s="148"/>
      <c r="BG561" s="148"/>
      <c r="BH561" s="148"/>
      <c r="BI561" s="148"/>
      <c r="BJ561" s="148"/>
      <c r="BK561" s="148"/>
      <c r="BL561" s="148"/>
      <c r="BM561" s="148"/>
      <c r="BN561" s="148"/>
      <c r="BO561" s="148"/>
      <c r="BP561" s="148"/>
      <c r="BQ561" s="148"/>
      <c r="BR561" s="148"/>
      <c r="BS561" s="148"/>
      <c r="BT561" s="148"/>
      <c r="BU561" s="148"/>
      <c r="BV561" s="148"/>
      <c r="BW561" s="148"/>
      <c r="BX561" s="148"/>
      <c r="BY561" s="148"/>
      <c r="BZ561" s="160" t="str">
        <f>IFERROR(__xludf.DUMMYFUNCTION("TEXTJOIN("", "", TRUE,
  IF(AND(AL561&gt;=9, AN561&gt;=8, AP561&gt;=7, AT561&gt;=8), ""Gold Standard"", """"),
  IF(OR(
      AV561&gt;=7.5,
      AND(AL561&gt;=7, AN561&gt;=7, AP561&gt;=6, AT561&gt;=8)
    ), ""BIFL Approved"", """"),
  IF(AN561&gt;=8.5, ""Repair Friendly"", """"),
 "&amp;" IF(OR(AP561=10, REGEXMATCH(AU561, ""Lifetime Guarantee"")), ""Lifetime Warranty"", """"),
  IF(AT561&gt;=8.5, ""Crowd Favorite"", """"),
  IF(AR561&gt;=8, ""Eco Hero"", """"),
  IF(AND(AV561&gt;=10, AL561&gt;=8, AT561&gt;=8), ""Legacy Product"", """")
)"),"")</f>
        <v/>
      </c>
      <c r="CA561" s="148"/>
      <c r="CB561" s="148"/>
      <c r="CC561" s="161"/>
      <c r="CD561" s="148"/>
      <c r="CE561" s="148"/>
      <c r="CF561" s="148"/>
      <c r="CG561" s="153"/>
      <c r="CH561" s="148"/>
      <c r="CI561" s="148"/>
      <c r="CJ561" s="148"/>
      <c r="CK561" s="148"/>
    </row>
    <row r="562" ht="27.0" customHeight="1">
      <c r="A562" s="314"/>
      <c r="B562" s="126"/>
      <c r="C562" s="19"/>
      <c r="D562" s="19"/>
      <c r="E562" s="126"/>
      <c r="F562" s="127" t="s">
        <v>19054</v>
      </c>
      <c r="G562" s="128"/>
      <c r="H562" s="128"/>
      <c r="I562" s="128"/>
      <c r="J562" s="129"/>
      <c r="K562" s="130"/>
      <c r="L562" s="128"/>
      <c r="M562" s="128"/>
      <c r="N562" s="128"/>
      <c r="O562" s="110"/>
      <c r="P562" s="128"/>
      <c r="Q562" s="128"/>
      <c r="R562" s="128"/>
      <c r="S562" s="128"/>
      <c r="T562" s="131"/>
      <c r="U562" s="128"/>
      <c r="V562" s="128"/>
      <c r="W562" s="128"/>
      <c r="X562" s="128"/>
      <c r="Y562" s="128"/>
      <c r="Z562" s="128"/>
      <c r="AA562" s="128"/>
      <c r="AB562" s="128"/>
      <c r="AC562" s="128"/>
      <c r="AD562" s="128"/>
      <c r="AE562" s="128"/>
      <c r="AF562" s="128"/>
      <c r="AG562" s="128"/>
      <c r="AH562" s="128"/>
      <c r="AI562" s="128"/>
      <c r="AJ562" s="128"/>
      <c r="AK562" s="133"/>
      <c r="AL562" s="134"/>
      <c r="AM562" s="128"/>
      <c r="AN562" s="134"/>
      <c r="AO562" s="128"/>
      <c r="AP562" s="135"/>
      <c r="AQ562" s="128"/>
      <c r="AR562" s="135"/>
      <c r="AS562" s="128"/>
      <c r="AT562" s="135"/>
      <c r="AU562" s="128"/>
      <c r="AV562" s="315"/>
      <c r="AW562" s="137"/>
      <c r="AX562" s="128"/>
      <c r="AY562" s="128"/>
      <c r="AZ562" s="128"/>
      <c r="BA562" s="128"/>
      <c r="BB562" s="128"/>
      <c r="BC562" s="128"/>
      <c r="BD562" s="128"/>
      <c r="BE562" s="128"/>
      <c r="BF562" s="128"/>
      <c r="BG562" s="128"/>
      <c r="BH562" s="128"/>
      <c r="BI562" s="128"/>
      <c r="BJ562" s="128"/>
      <c r="BK562" s="128"/>
      <c r="BL562" s="128"/>
      <c r="BM562" s="128"/>
      <c r="BN562" s="128"/>
      <c r="BO562" s="128"/>
      <c r="BP562" s="128"/>
      <c r="BQ562" s="128"/>
      <c r="BR562" s="128"/>
      <c r="BS562" s="128"/>
      <c r="BT562" s="128"/>
      <c r="BU562" s="128"/>
      <c r="BV562" s="128"/>
      <c r="BW562" s="128"/>
      <c r="BX562" s="128"/>
      <c r="BY562" s="128"/>
      <c r="BZ562" s="140" t="str">
        <f>IFERROR(__xludf.DUMMYFUNCTION("TEXTJOIN("", "", TRUE,
  IF(AND(AL562&gt;=9, AN562&gt;=8, AP562&gt;=7, AT562&gt;=8), ""Gold Standard"", """"),
  IF(OR(
      AV562&gt;=7.5,
      AND(AL562&gt;=7, AN562&gt;=7, AP562&gt;=6, AT562&gt;=8)
    ), ""BIFL Approved"", """"),
  IF(AN562&gt;=8.5, ""Repair Friendly"", """"),
 "&amp;" IF(OR(AP562=10, REGEXMATCH(AU562, ""Lifetime Guarantee"")), ""Lifetime Warranty"", """"),
  IF(AT562&gt;=8.5, ""Crowd Favorite"", """"),
  IF(AR562&gt;=8, ""Eco Hero"", """"),
  IF(AND(AV562&gt;=10, AL562&gt;=8, AT562&gt;=8), ""Legacy Product"", """")
)"),"")</f>
        <v/>
      </c>
      <c r="CA562" s="128"/>
      <c r="CB562" s="128"/>
      <c r="CC562" s="141"/>
      <c r="CD562" s="128"/>
      <c r="CE562" s="128"/>
      <c r="CF562" s="128"/>
      <c r="CG562" s="133"/>
      <c r="CH562" s="128"/>
      <c r="CI562" s="128"/>
      <c r="CJ562" s="128"/>
      <c r="CK562" s="128"/>
    </row>
    <row r="563" ht="27.0" customHeight="1">
      <c r="A563" s="313"/>
      <c r="B563" s="146"/>
      <c r="C563" s="19"/>
      <c r="D563" s="19"/>
      <c r="E563" s="146"/>
      <c r="F563" s="147" t="s">
        <v>19054</v>
      </c>
      <c r="G563" s="148"/>
      <c r="H563" s="148"/>
      <c r="I563" s="148"/>
      <c r="J563" s="149"/>
      <c r="K563" s="150"/>
      <c r="L563" s="148"/>
      <c r="M563" s="148"/>
      <c r="N563" s="148"/>
      <c r="O563" s="110"/>
      <c r="P563" s="148"/>
      <c r="Q563" s="148"/>
      <c r="R563" s="148"/>
      <c r="S563" s="148"/>
      <c r="T563" s="151"/>
      <c r="U563" s="148"/>
      <c r="V563" s="148"/>
      <c r="W563" s="148"/>
      <c r="X563" s="148"/>
      <c r="Y563" s="148"/>
      <c r="Z563" s="148"/>
      <c r="AA563" s="148"/>
      <c r="AB563" s="148"/>
      <c r="AC563" s="148"/>
      <c r="AD563" s="148"/>
      <c r="AE563" s="148"/>
      <c r="AF563" s="148"/>
      <c r="AG563" s="148"/>
      <c r="AH563" s="148"/>
      <c r="AI563" s="148"/>
      <c r="AJ563" s="148"/>
      <c r="AK563" s="153"/>
      <c r="AL563" s="154"/>
      <c r="AM563" s="148"/>
      <c r="AN563" s="154"/>
      <c r="AO563" s="148"/>
      <c r="AP563" s="155"/>
      <c r="AQ563" s="148"/>
      <c r="AR563" s="155"/>
      <c r="AS563" s="148"/>
      <c r="AT563" s="155"/>
      <c r="AU563" s="148"/>
      <c r="AV563" s="316"/>
      <c r="AW563" s="157"/>
      <c r="AX563" s="148"/>
      <c r="AY563" s="148"/>
      <c r="AZ563" s="148"/>
      <c r="BA563" s="148"/>
      <c r="BB563" s="148"/>
      <c r="BC563" s="148"/>
      <c r="BD563" s="148"/>
      <c r="BE563" s="148"/>
      <c r="BF563" s="148"/>
      <c r="BG563" s="148"/>
      <c r="BH563" s="148"/>
      <c r="BI563" s="148"/>
      <c r="BJ563" s="148"/>
      <c r="BK563" s="148"/>
      <c r="BL563" s="148"/>
      <c r="BM563" s="148"/>
      <c r="BN563" s="148"/>
      <c r="BO563" s="148"/>
      <c r="BP563" s="148"/>
      <c r="BQ563" s="148"/>
      <c r="BR563" s="148"/>
      <c r="BS563" s="148"/>
      <c r="BT563" s="148"/>
      <c r="BU563" s="148"/>
      <c r="BV563" s="148"/>
      <c r="BW563" s="148"/>
      <c r="BX563" s="148"/>
      <c r="BY563" s="148"/>
      <c r="BZ563" s="160" t="str">
        <f>IFERROR(__xludf.DUMMYFUNCTION("TEXTJOIN("", "", TRUE,
  IF(AND(AL563&gt;=9, AN563&gt;=8, AP563&gt;=7, AT563&gt;=8), ""Gold Standard"", """"),
  IF(OR(
      AV563&gt;=7.5,
      AND(AL563&gt;=7, AN563&gt;=7, AP563&gt;=6, AT563&gt;=8)
    ), ""BIFL Approved"", """"),
  IF(AN563&gt;=8.5, ""Repair Friendly"", """"),
 "&amp;" IF(OR(AP563=10, REGEXMATCH(AU563, ""Lifetime Guarantee"")), ""Lifetime Warranty"", """"),
  IF(AT563&gt;=8.5, ""Crowd Favorite"", """"),
  IF(AR563&gt;=8, ""Eco Hero"", """"),
  IF(AND(AV563&gt;=10, AL563&gt;=8, AT563&gt;=8), ""Legacy Product"", """")
)"),"")</f>
        <v/>
      </c>
      <c r="CA563" s="148"/>
      <c r="CB563" s="148"/>
      <c r="CC563" s="161"/>
      <c r="CD563" s="148"/>
      <c r="CE563" s="148"/>
      <c r="CF563" s="148"/>
      <c r="CG563" s="153"/>
      <c r="CH563" s="148"/>
      <c r="CI563" s="148"/>
      <c r="CJ563" s="148"/>
      <c r="CK563" s="148"/>
    </row>
    <row r="564" ht="27.0" customHeight="1">
      <c r="A564" s="314"/>
      <c r="B564" s="126"/>
      <c r="C564" s="19"/>
      <c r="D564" s="19"/>
      <c r="E564" s="126"/>
      <c r="F564" s="127" t="s">
        <v>19054</v>
      </c>
      <c r="G564" s="128"/>
      <c r="H564" s="128"/>
      <c r="I564" s="128"/>
      <c r="J564" s="129"/>
      <c r="K564" s="130"/>
      <c r="L564" s="128"/>
      <c r="M564" s="128"/>
      <c r="N564" s="128"/>
      <c r="O564" s="110"/>
      <c r="P564" s="128"/>
      <c r="Q564" s="128"/>
      <c r="R564" s="128"/>
      <c r="S564" s="128"/>
      <c r="T564" s="131"/>
      <c r="U564" s="128"/>
      <c r="V564" s="128"/>
      <c r="W564" s="128"/>
      <c r="X564" s="128"/>
      <c r="Y564" s="128"/>
      <c r="Z564" s="128"/>
      <c r="AA564" s="128"/>
      <c r="AB564" s="128"/>
      <c r="AC564" s="128"/>
      <c r="AD564" s="128"/>
      <c r="AE564" s="128"/>
      <c r="AF564" s="128"/>
      <c r="AG564" s="128"/>
      <c r="AH564" s="128"/>
      <c r="AI564" s="128"/>
      <c r="AJ564" s="128"/>
      <c r="AK564" s="133"/>
      <c r="AL564" s="134"/>
      <c r="AM564" s="128"/>
      <c r="AN564" s="134"/>
      <c r="AO564" s="128"/>
      <c r="AP564" s="135"/>
      <c r="AQ564" s="128"/>
      <c r="AR564" s="135"/>
      <c r="AS564" s="128"/>
      <c r="AT564" s="135"/>
      <c r="AU564" s="128"/>
      <c r="AV564" s="315"/>
      <c r="AW564" s="137"/>
      <c r="AX564" s="128"/>
      <c r="AY564" s="128"/>
      <c r="AZ564" s="128"/>
      <c r="BA564" s="128"/>
      <c r="BB564" s="128"/>
      <c r="BC564" s="128"/>
      <c r="BD564" s="128"/>
      <c r="BE564" s="128"/>
      <c r="BF564" s="128"/>
      <c r="BG564" s="128"/>
      <c r="BH564" s="128"/>
      <c r="BI564" s="128"/>
      <c r="BJ564" s="128"/>
      <c r="BK564" s="128"/>
      <c r="BL564" s="128"/>
      <c r="BM564" s="128"/>
      <c r="BN564" s="128"/>
      <c r="BO564" s="128"/>
      <c r="BP564" s="128"/>
      <c r="BQ564" s="128"/>
      <c r="BR564" s="128"/>
      <c r="BS564" s="128"/>
      <c r="BT564" s="128"/>
      <c r="BU564" s="128"/>
      <c r="BV564" s="128"/>
      <c r="BW564" s="128"/>
      <c r="BX564" s="128"/>
      <c r="BY564" s="128"/>
      <c r="BZ564" s="140" t="str">
        <f>IFERROR(__xludf.DUMMYFUNCTION("TEXTJOIN("", "", TRUE,
  IF(AND(AL564&gt;=9, AN564&gt;=8, AP564&gt;=7, AT564&gt;=8), ""Gold Standard"", """"),
  IF(OR(
      AV564&gt;=7.5,
      AND(AL564&gt;=7, AN564&gt;=7, AP564&gt;=6, AT564&gt;=8)
    ), ""BIFL Approved"", """"),
  IF(AN564&gt;=8.5, ""Repair Friendly"", """"),
 "&amp;" IF(OR(AP564=10, REGEXMATCH(AU564, ""Lifetime Guarantee"")), ""Lifetime Warranty"", """"),
  IF(AT564&gt;=8.5, ""Crowd Favorite"", """"),
  IF(AR564&gt;=8, ""Eco Hero"", """"),
  IF(AND(AV564&gt;=10, AL564&gt;=8, AT564&gt;=8), ""Legacy Product"", """")
)"),"")</f>
        <v/>
      </c>
      <c r="CA564" s="128"/>
      <c r="CB564" s="128"/>
      <c r="CC564" s="141"/>
      <c r="CD564" s="128"/>
      <c r="CE564" s="128"/>
      <c r="CF564" s="128"/>
      <c r="CG564" s="133"/>
      <c r="CH564" s="128"/>
      <c r="CI564" s="128"/>
      <c r="CJ564" s="128"/>
      <c r="CK564" s="128"/>
    </row>
    <row r="565" ht="27.0" customHeight="1">
      <c r="A565" s="313"/>
      <c r="B565" s="146"/>
      <c r="C565" s="19"/>
      <c r="D565" s="19"/>
      <c r="E565" s="146"/>
      <c r="F565" s="147" t="s">
        <v>19054</v>
      </c>
      <c r="G565" s="148"/>
      <c r="H565" s="148"/>
      <c r="I565" s="148"/>
      <c r="J565" s="149"/>
      <c r="K565" s="150"/>
      <c r="L565" s="148"/>
      <c r="M565" s="148"/>
      <c r="N565" s="148"/>
      <c r="O565" s="110"/>
      <c r="P565" s="148"/>
      <c r="Q565" s="148"/>
      <c r="R565" s="148"/>
      <c r="S565" s="148"/>
      <c r="T565" s="151"/>
      <c r="U565" s="148"/>
      <c r="V565" s="148"/>
      <c r="W565" s="148"/>
      <c r="X565" s="148"/>
      <c r="Y565" s="148"/>
      <c r="Z565" s="148"/>
      <c r="AA565" s="148"/>
      <c r="AB565" s="148"/>
      <c r="AC565" s="148"/>
      <c r="AD565" s="148"/>
      <c r="AE565" s="148"/>
      <c r="AF565" s="148"/>
      <c r="AG565" s="148"/>
      <c r="AH565" s="148"/>
      <c r="AI565" s="148"/>
      <c r="AJ565" s="148"/>
      <c r="AK565" s="153"/>
      <c r="AL565" s="154"/>
      <c r="AM565" s="148"/>
      <c r="AN565" s="154"/>
      <c r="AO565" s="148"/>
      <c r="AP565" s="155"/>
      <c r="AQ565" s="148"/>
      <c r="AR565" s="155"/>
      <c r="AS565" s="148"/>
      <c r="AT565" s="155"/>
      <c r="AU565" s="148"/>
      <c r="AV565" s="316"/>
      <c r="AW565" s="157"/>
      <c r="AX565" s="148"/>
      <c r="AY565" s="148"/>
      <c r="AZ565" s="148"/>
      <c r="BA565" s="148"/>
      <c r="BB565" s="148"/>
      <c r="BC565" s="148"/>
      <c r="BD565" s="148"/>
      <c r="BE565" s="148"/>
      <c r="BF565" s="148"/>
      <c r="BG565" s="148"/>
      <c r="BH565" s="148"/>
      <c r="BI565" s="148"/>
      <c r="BJ565" s="148"/>
      <c r="BK565" s="148"/>
      <c r="BL565" s="148"/>
      <c r="BM565" s="148"/>
      <c r="BN565" s="148"/>
      <c r="BO565" s="148"/>
      <c r="BP565" s="148"/>
      <c r="BQ565" s="148"/>
      <c r="BR565" s="148"/>
      <c r="BS565" s="148"/>
      <c r="BT565" s="148"/>
      <c r="BU565" s="148"/>
      <c r="BV565" s="148"/>
      <c r="BW565" s="148"/>
      <c r="BX565" s="148"/>
      <c r="BY565" s="148"/>
      <c r="BZ565" s="160" t="str">
        <f>IFERROR(__xludf.DUMMYFUNCTION("TEXTJOIN("", "", TRUE,
  IF(AND(AL565&gt;=9, AN565&gt;=8, AP565&gt;=7, AT565&gt;=8), ""Gold Standard"", """"),
  IF(OR(
      AV565&gt;=7.5,
      AND(AL565&gt;=7, AN565&gt;=7, AP565&gt;=6, AT565&gt;=8)
    ), ""BIFL Approved"", """"),
  IF(AN565&gt;=8.5, ""Repair Friendly"", """"),
 "&amp;" IF(OR(AP565=10, REGEXMATCH(AU565, ""Lifetime Guarantee"")), ""Lifetime Warranty"", """"),
  IF(AT565&gt;=8.5, ""Crowd Favorite"", """"),
  IF(AR565&gt;=8, ""Eco Hero"", """"),
  IF(AND(AV565&gt;=10, AL565&gt;=8, AT565&gt;=8), ""Legacy Product"", """")
)"),"")</f>
        <v/>
      </c>
      <c r="CA565" s="148"/>
      <c r="CB565" s="148"/>
      <c r="CC565" s="161"/>
      <c r="CD565" s="148"/>
      <c r="CE565" s="148"/>
      <c r="CF565" s="148"/>
      <c r="CG565" s="153"/>
      <c r="CH565" s="148"/>
      <c r="CI565" s="148"/>
      <c r="CJ565" s="148"/>
      <c r="CK565" s="148"/>
    </row>
    <row r="566" ht="27.0" customHeight="1">
      <c r="A566" s="314"/>
      <c r="B566" s="126"/>
      <c r="C566" s="19"/>
      <c r="D566" s="19"/>
      <c r="E566" s="126"/>
      <c r="F566" s="127" t="s">
        <v>19054</v>
      </c>
      <c r="G566" s="128"/>
      <c r="H566" s="128"/>
      <c r="I566" s="128"/>
      <c r="J566" s="129"/>
      <c r="K566" s="130"/>
      <c r="L566" s="128"/>
      <c r="M566" s="128"/>
      <c r="N566" s="128"/>
      <c r="O566" s="110"/>
      <c r="P566" s="128"/>
      <c r="Q566" s="128"/>
      <c r="R566" s="128"/>
      <c r="S566" s="128"/>
      <c r="T566" s="131"/>
      <c r="U566" s="128"/>
      <c r="V566" s="128"/>
      <c r="W566" s="128"/>
      <c r="X566" s="128"/>
      <c r="Y566" s="128"/>
      <c r="Z566" s="128"/>
      <c r="AA566" s="128"/>
      <c r="AB566" s="128"/>
      <c r="AC566" s="128"/>
      <c r="AD566" s="128"/>
      <c r="AE566" s="128"/>
      <c r="AF566" s="128"/>
      <c r="AG566" s="128"/>
      <c r="AH566" s="128"/>
      <c r="AI566" s="128"/>
      <c r="AJ566" s="128"/>
      <c r="AK566" s="133"/>
      <c r="AL566" s="134"/>
      <c r="AM566" s="128"/>
      <c r="AN566" s="134"/>
      <c r="AO566" s="128"/>
      <c r="AP566" s="135"/>
      <c r="AQ566" s="128"/>
      <c r="AR566" s="135"/>
      <c r="AS566" s="128"/>
      <c r="AT566" s="135"/>
      <c r="AU566" s="128"/>
      <c r="AV566" s="315"/>
      <c r="AW566" s="137"/>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40" t="str">
        <f>IFERROR(__xludf.DUMMYFUNCTION("TEXTJOIN("", "", TRUE,
  IF(AND(AL566&gt;=9, AN566&gt;=8, AP566&gt;=7, AT566&gt;=8), ""Gold Standard"", """"),
  IF(OR(
      AV566&gt;=7.5,
      AND(AL566&gt;=7, AN566&gt;=7, AP566&gt;=6, AT566&gt;=8)
    ), ""BIFL Approved"", """"),
  IF(AN566&gt;=8.5, ""Repair Friendly"", """"),
 "&amp;" IF(OR(AP566=10, REGEXMATCH(AU566, ""Lifetime Guarantee"")), ""Lifetime Warranty"", """"),
  IF(AT566&gt;=8.5, ""Crowd Favorite"", """"),
  IF(AR566&gt;=8, ""Eco Hero"", """"),
  IF(AND(AV566&gt;=10, AL566&gt;=8, AT566&gt;=8), ""Legacy Product"", """")
)"),"")</f>
        <v/>
      </c>
      <c r="CA566" s="128"/>
      <c r="CB566" s="128"/>
      <c r="CC566" s="141"/>
      <c r="CD566" s="128"/>
      <c r="CE566" s="128"/>
      <c r="CF566" s="128"/>
      <c r="CG566" s="133"/>
      <c r="CH566" s="128"/>
      <c r="CI566" s="128"/>
      <c r="CJ566" s="128"/>
      <c r="CK566" s="128"/>
    </row>
    <row r="567" ht="27.0" customHeight="1">
      <c r="A567" s="313"/>
      <c r="B567" s="146"/>
      <c r="C567" s="19"/>
      <c r="D567" s="19"/>
      <c r="E567" s="146"/>
      <c r="F567" s="147" t="s">
        <v>19054</v>
      </c>
      <c r="G567" s="148"/>
      <c r="H567" s="148"/>
      <c r="I567" s="148"/>
      <c r="J567" s="149"/>
      <c r="K567" s="150"/>
      <c r="L567" s="148"/>
      <c r="M567" s="148"/>
      <c r="N567" s="148"/>
      <c r="O567" s="110"/>
      <c r="P567" s="148"/>
      <c r="Q567" s="148"/>
      <c r="R567" s="148"/>
      <c r="S567" s="148"/>
      <c r="T567" s="151"/>
      <c r="U567" s="148"/>
      <c r="V567" s="148"/>
      <c r="W567" s="148"/>
      <c r="X567" s="148"/>
      <c r="Y567" s="148"/>
      <c r="Z567" s="148"/>
      <c r="AA567" s="148"/>
      <c r="AB567" s="148"/>
      <c r="AC567" s="148"/>
      <c r="AD567" s="148"/>
      <c r="AE567" s="148"/>
      <c r="AF567" s="148"/>
      <c r="AG567" s="148"/>
      <c r="AH567" s="148"/>
      <c r="AI567" s="148"/>
      <c r="AJ567" s="148"/>
      <c r="AK567" s="153"/>
      <c r="AL567" s="154"/>
      <c r="AM567" s="148"/>
      <c r="AN567" s="154"/>
      <c r="AO567" s="148"/>
      <c r="AP567" s="155"/>
      <c r="AQ567" s="148"/>
      <c r="AR567" s="155"/>
      <c r="AS567" s="148"/>
      <c r="AT567" s="155"/>
      <c r="AU567" s="148"/>
      <c r="AV567" s="316"/>
      <c r="AW567" s="157"/>
      <c r="AX567" s="148"/>
      <c r="AY567" s="148"/>
      <c r="AZ567" s="148"/>
      <c r="BA567" s="148"/>
      <c r="BB567" s="148"/>
      <c r="BC567" s="148"/>
      <c r="BD567" s="148"/>
      <c r="BE567" s="148"/>
      <c r="BF567" s="148"/>
      <c r="BG567" s="148"/>
      <c r="BH567" s="148"/>
      <c r="BI567" s="148"/>
      <c r="BJ567" s="148"/>
      <c r="BK567" s="148"/>
      <c r="BL567" s="148"/>
      <c r="BM567" s="148"/>
      <c r="BN567" s="148"/>
      <c r="BO567" s="148"/>
      <c r="BP567" s="148"/>
      <c r="BQ567" s="148"/>
      <c r="BR567" s="148"/>
      <c r="BS567" s="148"/>
      <c r="BT567" s="148"/>
      <c r="BU567" s="148"/>
      <c r="BV567" s="148"/>
      <c r="BW567" s="148"/>
      <c r="BX567" s="148"/>
      <c r="BY567" s="148"/>
      <c r="BZ567" s="160" t="str">
        <f>IFERROR(__xludf.DUMMYFUNCTION("TEXTJOIN("", "", TRUE,
  IF(AND(AL567&gt;=9, AN567&gt;=8, AP567&gt;=7, AT567&gt;=8), ""Gold Standard"", """"),
  IF(OR(
      AV567&gt;=7.5,
      AND(AL567&gt;=7, AN567&gt;=7, AP567&gt;=6, AT567&gt;=8)
    ), ""BIFL Approved"", """"),
  IF(AN567&gt;=8.5, ""Repair Friendly"", """"),
 "&amp;" IF(OR(AP567=10, REGEXMATCH(AU567, ""Lifetime Guarantee"")), ""Lifetime Warranty"", """"),
  IF(AT567&gt;=8.5, ""Crowd Favorite"", """"),
  IF(AR567&gt;=8, ""Eco Hero"", """"),
  IF(AND(AV567&gt;=10, AL567&gt;=8, AT567&gt;=8), ""Legacy Product"", """")
)"),"")</f>
        <v/>
      </c>
      <c r="CA567" s="148"/>
      <c r="CB567" s="148"/>
      <c r="CC567" s="161"/>
      <c r="CD567" s="148"/>
      <c r="CE567" s="148"/>
      <c r="CF567" s="148"/>
      <c r="CG567" s="153"/>
      <c r="CH567" s="148"/>
      <c r="CI567" s="148"/>
      <c r="CJ567" s="148"/>
      <c r="CK567" s="148"/>
    </row>
    <row r="568" ht="27.0" customHeight="1">
      <c r="A568" s="314"/>
      <c r="B568" s="126"/>
      <c r="C568" s="19"/>
      <c r="D568" s="19"/>
      <c r="E568" s="126"/>
      <c r="F568" s="127" t="s">
        <v>19054</v>
      </c>
      <c r="G568" s="128"/>
      <c r="H568" s="128"/>
      <c r="I568" s="128"/>
      <c r="J568" s="129"/>
      <c r="K568" s="130"/>
      <c r="L568" s="128"/>
      <c r="M568" s="128"/>
      <c r="N568" s="128"/>
      <c r="O568" s="110"/>
      <c r="P568" s="128"/>
      <c r="Q568" s="128"/>
      <c r="R568" s="128"/>
      <c r="S568" s="128"/>
      <c r="T568" s="131"/>
      <c r="U568" s="128"/>
      <c r="V568" s="128"/>
      <c r="W568" s="128"/>
      <c r="X568" s="128"/>
      <c r="Y568" s="128"/>
      <c r="Z568" s="128"/>
      <c r="AA568" s="128"/>
      <c r="AB568" s="128"/>
      <c r="AC568" s="128"/>
      <c r="AD568" s="128"/>
      <c r="AE568" s="128"/>
      <c r="AF568" s="128"/>
      <c r="AG568" s="128"/>
      <c r="AH568" s="128"/>
      <c r="AI568" s="128"/>
      <c r="AJ568" s="128"/>
      <c r="AK568" s="133"/>
      <c r="AL568" s="134"/>
      <c r="AM568" s="128"/>
      <c r="AN568" s="134"/>
      <c r="AO568" s="128"/>
      <c r="AP568" s="135"/>
      <c r="AQ568" s="128"/>
      <c r="AR568" s="135"/>
      <c r="AS568" s="128"/>
      <c r="AT568" s="135"/>
      <c r="AU568" s="128"/>
      <c r="AV568" s="315"/>
      <c r="AW568" s="137"/>
      <c r="AX568" s="128"/>
      <c r="AY568" s="128"/>
      <c r="AZ568" s="128"/>
      <c r="BA568" s="128"/>
      <c r="BB568" s="128"/>
      <c r="BC568" s="128"/>
      <c r="BD568" s="128"/>
      <c r="BE568" s="128"/>
      <c r="BF568" s="128"/>
      <c r="BG568" s="128"/>
      <c r="BH568" s="128"/>
      <c r="BI568" s="128"/>
      <c r="BJ568" s="128"/>
      <c r="BK568" s="128"/>
      <c r="BL568" s="128"/>
      <c r="BM568" s="128"/>
      <c r="BN568" s="128"/>
      <c r="BO568" s="128"/>
      <c r="BP568" s="128"/>
      <c r="BQ568" s="128"/>
      <c r="BR568" s="128"/>
      <c r="BS568" s="128"/>
      <c r="BT568" s="128"/>
      <c r="BU568" s="128"/>
      <c r="BV568" s="128"/>
      <c r="BW568" s="128"/>
      <c r="BX568" s="128"/>
      <c r="BY568" s="128"/>
      <c r="BZ568" s="140" t="str">
        <f>IFERROR(__xludf.DUMMYFUNCTION("TEXTJOIN("", "", TRUE,
  IF(AND(AL568&gt;=9, AN568&gt;=8, AP568&gt;=7, AT568&gt;=8), ""Gold Standard"", """"),
  IF(OR(
      AV568&gt;=7.5,
      AND(AL568&gt;=7, AN568&gt;=7, AP568&gt;=6, AT568&gt;=8)
    ), ""BIFL Approved"", """"),
  IF(AN568&gt;=8.5, ""Repair Friendly"", """"),
 "&amp;" IF(OR(AP568=10, REGEXMATCH(AU568, ""Lifetime Guarantee"")), ""Lifetime Warranty"", """"),
  IF(AT568&gt;=8.5, ""Crowd Favorite"", """"),
  IF(AR568&gt;=8, ""Eco Hero"", """"),
  IF(AND(AV568&gt;=10, AL568&gt;=8, AT568&gt;=8), ""Legacy Product"", """")
)"),"")</f>
        <v/>
      </c>
      <c r="CA568" s="128"/>
      <c r="CB568" s="128"/>
      <c r="CC568" s="141"/>
      <c r="CD568" s="128"/>
      <c r="CE568" s="128"/>
      <c r="CF568" s="128"/>
      <c r="CG568" s="133"/>
      <c r="CH568" s="128"/>
      <c r="CI568" s="128"/>
      <c r="CJ568" s="128"/>
      <c r="CK568" s="128"/>
    </row>
    <row r="569" ht="27.0" customHeight="1">
      <c r="A569" s="313"/>
      <c r="B569" s="146"/>
      <c r="C569" s="19"/>
      <c r="D569" s="19"/>
      <c r="E569" s="146"/>
      <c r="F569" s="147" t="s">
        <v>19054</v>
      </c>
      <c r="G569" s="148"/>
      <c r="H569" s="148"/>
      <c r="I569" s="148"/>
      <c r="J569" s="149"/>
      <c r="K569" s="150"/>
      <c r="L569" s="148"/>
      <c r="M569" s="148"/>
      <c r="N569" s="148"/>
      <c r="O569" s="110"/>
      <c r="P569" s="148"/>
      <c r="Q569" s="148"/>
      <c r="R569" s="148"/>
      <c r="S569" s="148"/>
      <c r="T569" s="151"/>
      <c r="U569" s="148"/>
      <c r="V569" s="148"/>
      <c r="W569" s="148"/>
      <c r="X569" s="148"/>
      <c r="Y569" s="148"/>
      <c r="Z569" s="148"/>
      <c r="AA569" s="148"/>
      <c r="AB569" s="148"/>
      <c r="AC569" s="148"/>
      <c r="AD569" s="148"/>
      <c r="AE569" s="148"/>
      <c r="AF569" s="148"/>
      <c r="AG569" s="148"/>
      <c r="AH569" s="148"/>
      <c r="AI569" s="148"/>
      <c r="AJ569" s="148"/>
      <c r="AK569" s="153"/>
      <c r="AL569" s="154"/>
      <c r="AM569" s="148"/>
      <c r="AN569" s="154"/>
      <c r="AO569" s="148"/>
      <c r="AP569" s="155"/>
      <c r="AQ569" s="148"/>
      <c r="AR569" s="155"/>
      <c r="AS569" s="148"/>
      <c r="AT569" s="155"/>
      <c r="AU569" s="148"/>
      <c r="AV569" s="316"/>
      <c r="AW569" s="157"/>
      <c r="AX569" s="148"/>
      <c r="AY569" s="148"/>
      <c r="AZ569" s="148"/>
      <c r="BA569" s="148"/>
      <c r="BB569" s="148"/>
      <c r="BC569" s="148"/>
      <c r="BD569" s="148"/>
      <c r="BE569" s="148"/>
      <c r="BF569" s="148"/>
      <c r="BG569" s="148"/>
      <c r="BH569" s="148"/>
      <c r="BI569" s="148"/>
      <c r="BJ569" s="148"/>
      <c r="BK569" s="148"/>
      <c r="BL569" s="148"/>
      <c r="BM569" s="148"/>
      <c r="BN569" s="148"/>
      <c r="BO569" s="148"/>
      <c r="BP569" s="148"/>
      <c r="BQ569" s="148"/>
      <c r="BR569" s="148"/>
      <c r="BS569" s="148"/>
      <c r="BT569" s="148"/>
      <c r="BU569" s="148"/>
      <c r="BV569" s="148"/>
      <c r="BW569" s="148"/>
      <c r="BX569" s="148"/>
      <c r="BY569" s="148"/>
      <c r="BZ569" s="160" t="str">
        <f>IFERROR(__xludf.DUMMYFUNCTION("TEXTJOIN("", "", TRUE,
  IF(AND(AL569&gt;=9, AN569&gt;=8, AP569&gt;=7, AT569&gt;=8), ""Gold Standard"", """"),
  IF(OR(
      AV569&gt;=7.5,
      AND(AL569&gt;=7, AN569&gt;=7, AP569&gt;=6, AT569&gt;=8)
    ), ""BIFL Approved"", """"),
  IF(AN569&gt;=8.5, ""Repair Friendly"", """"),
 "&amp;" IF(OR(AP569=10, REGEXMATCH(AU569, ""Lifetime Guarantee"")), ""Lifetime Warranty"", """"),
  IF(AT569&gt;=8.5, ""Crowd Favorite"", """"),
  IF(AR569&gt;=8, ""Eco Hero"", """"),
  IF(AND(AV569&gt;=10, AL569&gt;=8, AT569&gt;=8), ""Legacy Product"", """")
)"),"")</f>
        <v/>
      </c>
      <c r="CA569" s="148"/>
      <c r="CB569" s="148"/>
      <c r="CC569" s="161"/>
      <c r="CD569" s="148"/>
      <c r="CE569" s="148"/>
      <c r="CF569" s="148"/>
      <c r="CG569" s="153"/>
      <c r="CH569" s="148"/>
      <c r="CI569" s="148"/>
      <c r="CJ569" s="148"/>
      <c r="CK569" s="148"/>
    </row>
    <row r="570" ht="27.0" customHeight="1">
      <c r="A570" s="314"/>
      <c r="B570" s="126"/>
      <c r="C570" s="19"/>
      <c r="D570" s="19"/>
      <c r="E570" s="126"/>
      <c r="F570" s="127" t="s">
        <v>19054</v>
      </c>
      <c r="G570" s="128"/>
      <c r="H570" s="128"/>
      <c r="I570" s="128"/>
      <c r="J570" s="129"/>
      <c r="K570" s="130"/>
      <c r="L570" s="128"/>
      <c r="M570" s="128"/>
      <c r="N570" s="128"/>
      <c r="O570" s="110"/>
      <c r="P570" s="128"/>
      <c r="Q570" s="128"/>
      <c r="R570" s="128"/>
      <c r="S570" s="128"/>
      <c r="T570" s="131"/>
      <c r="U570" s="128"/>
      <c r="V570" s="128"/>
      <c r="W570" s="128"/>
      <c r="X570" s="128"/>
      <c r="Y570" s="128"/>
      <c r="Z570" s="128"/>
      <c r="AA570" s="128"/>
      <c r="AB570" s="128"/>
      <c r="AC570" s="128"/>
      <c r="AD570" s="128"/>
      <c r="AE570" s="128"/>
      <c r="AF570" s="128"/>
      <c r="AG570" s="128"/>
      <c r="AH570" s="128"/>
      <c r="AI570" s="128"/>
      <c r="AJ570" s="128"/>
      <c r="AK570" s="133"/>
      <c r="AL570" s="134"/>
      <c r="AM570" s="128"/>
      <c r="AN570" s="134"/>
      <c r="AO570" s="128"/>
      <c r="AP570" s="135"/>
      <c r="AQ570" s="128"/>
      <c r="AR570" s="135"/>
      <c r="AS570" s="128"/>
      <c r="AT570" s="135"/>
      <c r="AU570" s="128"/>
      <c r="AV570" s="315"/>
      <c r="AW570" s="137"/>
      <c r="AX570" s="128"/>
      <c r="AY570" s="128"/>
      <c r="AZ570" s="128"/>
      <c r="BA570" s="128"/>
      <c r="BB570" s="128"/>
      <c r="BC570" s="128"/>
      <c r="BD570" s="128"/>
      <c r="BE570" s="128"/>
      <c r="BF570" s="128"/>
      <c r="BG570" s="128"/>
      <c r="BH570" s="128"/>
      <c r="BI570" s="128"/>
      <c r="BJ570" s="128"/>
      <c r="BK570" s="128"/>
      <c r="BL570" s="128"/>
      <c r="BM570" s="128"/>
      <c r="BN570" s="128"/>
      <c r="BO570" s="128"/>
      <c r="BP570" s="128"/>
      <c r="BQ570" s="128"/>
      <c r="BR570" s="128"/>
      <c r="BS570" s="128"/>
      <c r="BT570" s="128"/>
      <c r="BU570" s="128"/>
      <c r="BV570" s="128"/>
      <c r="BW570" s="128"/>
      <c r="BX570" s="128"/>
      <c r="BY570" s="128"/>
      <c r="BZ570" s="140" t="str">
        <f>IFERROR(__xludf.DUMMYFUNCTION("TEXTJOIN("", "", TRUE,
  IF(AND(AL570&gt;=9, AN570&gt;=8, AP570&gt;=7, AT570&gt;=8), ""Gold Standard"", """"),
  IF(OR(
      AV570&gt;=7.5,
      AND(AL570&gt;=7, AN570&gt;=7, AP570&gt;=6, AT570&gt;=8)
    ), ""BIFL Approved"", """"),
  IF(AN570&gt;=8.5, ""Repair Friendly"", """"),
 "&amp;" IF(OR(AP570=10, REGEXMATCH(AU570, ""Lifetime Guarantee"")), ""Lifetime Warranty"", """"),
  IF(AT570&gt;=8.5, ""Crowd Favorite"", """"),
  IF(AR570&gt;=8, ""Eco Hero"", """"),
  IF(AND(AV570&gt;=10, AL570&gt;=8, AT570&gt;=8), ""Legacy Product"", """")
)"),"")</f>
        <v/>
      </c>
      <c r="CA570" s="128"/>
      <c r="CB570" s="128"/>
      <c r="CC570" s="141"/>
      <c r="CD570" s="128"/>
      <c r="CE570" s="128"/>
      <c r="CF570" s="128"/>
      <c r="CG570" s="133"/>
      <c r="CH570" s="128"/>
      <c r="CI570" s="128"/>
      <c r="CJ570" s="128"/>
      <c r="CK570" s="128"/>
    </row>
    <row r="571" ht="27.0" customHeight="1">
      <c r="A571" s="313"/>
      <c r="B571" s="146"/>
      <c r="C571" s="19"/>
      <c r="D571" s="19"/>
      <c r="E571" s="146"/>
      <c r="F571" s="147" t="s">
        <v>19054</v>
      </c>
      <c r="G571" s="148"/>
      <c r="H571" s="148"/>
      <c r="I571" s="148"/>
      <c r="J571" s="149"/>
      <c r="K571" s="150"/>
      <c r="L571" s="148"/>
      <c r="M571" s="148"/>
      <c r="N571" s="148"/>
      <c r="O571" s="110"/>
      <c r="P571" s="148"/>
      <c r="Q571" s="148"/>
      <c r="R571" s="148"/>
      <c r="S571" s="148"/>
      <c r="T571" s="151"/>
      <c r="U571" s="148"/>
      <c r="V571" s="148"/>
      <c r="W571" s="148"/>
      <c r="X571" s="148"/>
      <c r="Y571" s="148"/>
      <c r="Z571" s="148"/>
      <c r="AA571" s="148"/>
      <c r="AB571" s="148"/>
      <c r="AC571" s="148"/>
      <c r="AD571" s="148"/>
      <c r="AE571" s="148"/>
      <c r="AF571" s="148"/>
      <c r="AG571" s="148"/>
      <c r="AH571" s="148"/>
      <c r="AI571" s="148"/>
      <c r="AJ571" s="148"/>
      <c r="AK571" s="153"/>
      <c r="AL571" s="154"/>
      <c r="AM571" s="148"/>
      <c r="AN571" s="154"/>
      <c r="AO571" s="148"/>
      <c r="AP571" s="155"/>
      <c r="AQ571" s="148"/>
      <c r="AR571" s="155"/>
      <c r="AS571" s="148"/>
      <c r="AT571" s="155"/>
      <c r="AU571" s="148"/>
      <c r="AV571" s="316"/>
      <c r="AW571" s="157"/>
      <c r="AX571" s="148"/>
      <c r="AY571" s="148"/>
      <c r="AZ571" s="148"/>
      <c r="BA571" s="148"/>
      <c r="BB571" s="148"/>
      <c r="BC571" s="148"/>
      <c r="BD571" s="148"/>
      <c r="BE571" s="148"/>
      <c r="BF571" s="148"/>
      <c r="BG571" s="148"/>
      <c r="BH571" s="148"/>
      <c r="BI571" s="148"/>
      <c r="BJ571" s="148"/>
      <c r="BK571" s="148"/>
      <c r="BL571" s="148"/>
      <c r="BM571" s="148"/>
      <c r="BN571" s="148"/>
      <c r="BO571" s="148"/>
      <c r="BP571" s="148"/>
      <c r="BQ571" s="148"/>
      <c r="BR571" s="148"/>
      <c r="BS571" s="148"/>
      <c r="BT571" s="148"/>
      <c r="BU571" s="148"/>
      <c r="BV571" s="148"/>
      <c r="BW571" s="148"/>
      <c r="BX571" s="148"/>
      <c r="BY571" s="148"/>
      <c r="BZ571" s="160" t="str">
        <f>IFERROR(__xludf.DUMMYFUNCTION("TEXTJOIN("", "", TRUE,
  IF(AND(AL571&gt;=9, AN571&gt;=8, AP571&gt;=7, AT571&gt;=8), ""Gold Standard"", """"),
  IF(OR(
      AV571&gt;=7.5,
      AND(AL571&gt;=7, AN571&gt;=7, AP571&gt;=6, AT571&gt;=8)
    ), ""BIFL Approved"", """"),
  IF(AN571&gt;=8.5, ""Repair Friendly"", """"),
 "&amp;" IF(OR(AP571=10, REGEXMATCH(AU571, ""Lifetime Guarantee"")), ""Lifetime Warranty"", """"),
  IF(AT571&gt;=8.5, ""Crowd Favorite"", """"),
  IF(AR571&gt;=8, ""Eco Hero"", """"),
  IF(AND(AV571&gt;=10, AL571&gt;=8, AT571&gt;=8), ""Legacy Product"", """")
)"),"")</f>
        <v/>
      </c>
      <c r="CA571" s="148"/>
      <c r="CB571" s="148"/>
      <c r="CC571" s="161"/>
      <c r="CD571" s="148"/>
      <c r="CE571" s="148"/>
      <c r="CF571" s="148"/>
      <c r="CG571" s="153"/>
      <c r="CH571" s="148"/>
      <c r="CI571" s="148"/>
      <c r="CJ571" s="148"/>
      <c r="CK571" s="148"/>
    </row>
    <row r="572" ht="27.0" customHeight="1">
      <c r="A572" s="314"/>
      <c r="B572" s="126"/>
      <c r="C572" s="19"/>
      <c r="D572" s="19"/>
      <c r="E572" s="126"/>
      <c r="F572" s="127" t="s">
        <v>19054</v>
      </c>
      <c r="G572" s="128"/>
      <c r="H572" s="128"/>
      <c r="I572" s="128"/>
      <c r="J572" s="129"/>
      <c r="K572" s="130"/>
      <c r="L572" s="128"/>
      <c r="M572" s="128"/>
      <c r="N572" s="128"/>
      <c r="O572" s="110"/>
      <c r="P572" s="128"/>
      <c r="Q572" s="128"/>
      <c r="R572" s="128"/>
      <c r="S572" s="128"/>
      <c r="T572" s="131"/>
      <c r="U572" s="128"/>
      <c r="V572" s="128"/>
      <c r="W572" s="128"/>
      <c r="X572" s="128"/>
      <c r="Y572" s="128"/>
      <c r="Z572" s="128"/>
      <c r="AA572" s="128"/>
      <c r="AB572" s="128"/>
      <c r="AC572" s="128"/>
      <c r="AD572" s="128"/>
      <c r="AE572" s="128"/>
      <c r="AF572" s="128"/>
      <c r="AG572" s="128"/>
      <c r="AH572" s="128"/>
      <c r="AI572" s="128"/>
      <c r="AJ572" s="128"/>
      <c r="AK572" s="133"/>
      <c r="AL572" s="134"/>
      <c r="AM572" s="128"/>
      <c r="AN572" s="134"/>
      <c r="AO572" s="128"/>
      <c r="AP572" s="135"/>
      <c r="AQ572" s="128"/>
      <c r="AR572" s="135"/>
      <c r="AS572" s="128"/>
      <c r="AT572" s="135"/>
      <c r="AU572" s="128"/>
      <c r="AV572" s="315"/>
      <c r="AW572" s="137"/>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40" t="str">
        <f>IFERROR(__xludf.DUMMYFUNCTION("TEXTJOIN("", "", TRUE,
  IF(AND(AL572&gt;=9, AN572&gt;=8, AP572&gt;=7, AT572&gt;=8), ""Gold Standard"", """"),
  IF(OR(
      AV572&gt;=7.5,
      AND(AL572&gt;=7, AN572&gt;=7, AP572&gt;=6, AT572&gt;=8)
    ), ""BIFL Approved"", """"),
  IF(AN572&gt;=8.5, ""Repair Friendly"", """"),
 "&amp;" IF(OR(AP572=10, REGEXMATCH(AU572, ""Lifetime Guarantee"")), ""Lifetime Warranty"", """"),
  IF(AT572&gt;=8.5, ""Crowd Favorite"", """"),
  IF(AR572&gt;=8, ""Eco Hero"", """"),
  IF(AND(AV572&gt;=10, AL572&gt;=8, AT572&gt;=8), ""Legacy Product"", """")
)"),"")</f>
        <v/>
      </c>
      <c r="CA572" s="128"/>
      <c r="CB572" s="128"/>
      <c r="CC572" s="141"/>
      <c r="CD572" s="128"/>
      <c r="CE572" s="128"/>
      <c r="CF572" s="128"/>
      <c r="CG572" s="133"/>
      <c r="CH572" s="128"/>
      <c r="CI572" s="128"/>
      <c r="CJ572" s="128"/>
      <c r="CK572" s="128"/>
    </row>
    <row r="573" ht="27.0" customHeight="1">
      <c r="A573" s="313"/>
      <c r="B573" s="146"/>
      <c r="C573" s="19"/>
      <c r="D573" s="19"/>
      <c r="E573" s="146"/>
      <c r="F573" s="147" t="s">
        <v>19054</v>
      </c>
      <c r="G573" s="148"/>
      <c r="H573" s="148"/>
      <c r="I573" s="148"/>
      <c r="J573" s="149"/>
      <c r="K573" s="150"/>
      <c r="L573" s="148"/>
      <c r="M573" s="148"/>
      <c r="N573" s="148"/>
      <c r="O573" s="110"/>
      <c r="P573" s="148"/>
      <c r="Q573" s="148"/>
      <c r="R573" s="148"/>
      <c r="S573" s="148"/>
      <c r="T573" s="151"/>
      <c r="U573" s="148"/>
      <c r="V573" s="148"/>
      <c r="W573" s="148"/>
      <c r="X573" s="148"/>
      <c r="Y573" s="148"/>
      <c r="Z573" s="148"/>
      <c r="AA573" s="148"/>
      <c r="AB573" s="148"/>
      <c r="AC573" s="148"/>
      <c r="AD573" s="148"/>
      <c r="AE573" s="148"/>
      <c r="AF573" s="148"/>
      <c r="AG573" s="148"/>
      <c r="AH573" s="148"/>
      <c r="AI573" s="148"/>
      <c r="AJ573" s="148"/>
      <c r="AK573" s="153"/>
      <c r="AL573" s="154"/>
      <c r="AM573" s="148"/>
      <c r="AN573" s="154"/>
      <c r="AO573" s="148"/>
      <c r="AP573" s="155"/>
      <c r="AQ573" s="148"/>
      <c r="AR573" s="155"/>
      <c r="AS573" s="148"/>
      <c r="AT573" s="155"/>
      <c r="AU573" s="148"/>
      <c r="AV573" s="316"/>
      <c r="AW573" s="157"/>
      <c r="AX573" s="148"/>
      <c r="AY573" s="148"/>
      <c r="AZ573" s="148"/>
      <c r="BA573" s="148"/>
      <c r="BB573" s="148"/>
      <c r="BC573" s="148"/>
      <c r="BD573" s="148"/>
      <c r="BE573" s="148"/>
      <c r="BF573" s="148"/>
      <c r="BG573" s="148"/>
      <c r="BH573" s="148"/>
      <c r="BI573" s="148"/>
      <c r="BJ573" s="148"/>
      <c r="BK573" s="148"/>
      <c r="BL573" s="148"/>
      <c r="BM573" s="148"/>
      <c r="BN573" s="148"/>
      <c r="BO573" s="148"/>
      <c r="BP573" s="148"/>
      <c r="BQ573" s="148"/>
      <c r="BR573" s="148"/>
      <c r="BS573" s="148"/>
      <c r="BT573" s="148"/>
      <c r="BU573" s="148"/>
      <c r="BV573" s="148"/>
      <c r="BW573" s="148"/>
      <c r="BX573" s="148"/>
      <c r="BY573" s="148"/>
      <c r="BZ573" s="160" t="str">
        <f>IFERROR(__xludf.DUMMYFUNCTION("TEXTJOIN("", "", TRUE,
  IF(AND(AL573&gt;=9, AN573&gt;=8, AP573&gt;=7, AT573&gt;=8), ""Gold Standard"", """"),
  IF(OR(
      AV573&gt;=7.5,
      AND(AL573&gt;=7, AN573&gt;=7, AP573&gt;=6, AT573&gt;=8)
    ), ""BIFL Approved"", """"),
  IF(AN573&gt;=8.5, ""Repair Friendly"", """"),
 "&amp;" IF(OR(AP573=10, REGEXMATCH(AU573, ""Lifetime Guarantee"")), ""Lifetime Warranty"", """"),
  IF(AT573&gt;=8.5, ""Crowd Favorite"", """"),
  IF(AR573&gt;=8, ""Eco Hero"", """"),
  IF(AND(AV573&gt;=10, AL573&gt;=8, AT573&gt;=8), ""Legacy Product"", """")
)"),"")</f>
        <v/>
      </c>
      <c r="CA573" s="148"/>
      <c r="CB573" s="148"/>
      <c r="CC573" s="161"/>
      <c r="CD573" s="148"/>
      <c r="CE573" s="148"/>
      <c r="CF573" s="148"/>
      <c r="CG573" s="153"/>
      <c r="CH573" s="148"/>
      <c r="CI573" s="148"/>
      <c r="CJ573" s="148"/>
      <c r="CK573" s="148"/>
    </row>
    <row r="574" ht="27.0" customHeight="1">
      <c r="A574" s="314"/>
      <c r="B574" s="126"/>
      <c r="C574" s="19"/>
      <c r="D574" s="19"/>
      <c r="E574" s="126"/>
      <c r="F574" s="127" t="s">
        <v>19054</v>
      </c>
      <c r="G574" s="128"/>
      <c r="H574" s="128"/>
      <c r="I574" s="128"/>
      <c r="J574" s="129"/>
      <c r="K574" s="130"/>
      <c r="L574" s="128"/>
      <c r="M574" s="128"/>
      <c r="N574" s="128"/>
      <c r="O574" s="110"/>
      <c r="P574" s="128"/>
      <c r="Q574" s="128"/>
      <c r="R574" s="128"/>
      <c r="S574" s="128"/>
      <c r="T574" s="131"/>
      <c r="U574" s="128"/>
      <c r="V574" s="128"/>
      <c r="W574" s="128"/>
      <c r="X574" s="128"/>
      <c r="Y574" s="128"/>
      <c r="Z574" s="128"/>
      <c r="AA574" s="128"/>
      <c r="AB574" s="128"/>
      <c r="AC574" s="128"/>
      <c r="AD574" s="128"/>
      <c r="AE574" s="128"/>
      <c r="AF574" s="128"/>
      <c r="AG574" s="128"/>
      <c r="AH574" s="128"/>
      <c r="AI574" s="128"/>
      <c r="AJ574" s="128"/>
      <c r="AK574" s="133"/>
      <c r="AL574" s="134"/>
      <c r="AM574" s="128"/>
      <c r="AN574" s="134"/>
      <c r="AO574" s="128"/>
      <c r="AP574" s="135"/>
      <c r="AQ574" s="128"/>
      <c r="AR574" s="135"/>
      <c r="AS574" s="128"/>
      <c r="AT574" s="135"/>
      <c r="AU574" s="128"/>
      <c r="AV574" s="315"/>
      <c r="AW574" s="137"/>
      <c r="AX574" s="128"/>
      <c r="AY574" s="128"/>
      <c r="AZ574" s="128"/>
      <c r="BA574" s="128"/>
      <c r="BB574" s="128"/>
      <c r="BC574" s="128"/>
      <c r="BD574" s="128"/>
      <c r="BE574" s="128"/>
      <c r="BF574" s="128"/>
      <c r="BG574" s="128"/>
      <c r="BH574" s="128"/>
      <c r="BI574" s="128"/>
      <c r="BJ574" s="128"/>
      <c r="BK574" s="128"/>
      <c r="BL574" s="128"/>
      <c r="BM574" s="128"/>
      <c r="BN574" s="128"/>
      <c r="BO574" s="128"/>
      <c r="BP574" s="128"/>
      <c r="BQ574" s="128"/>
      <c r="BR574" s="128"/>
      <c r="BS574" s="128"/>
      <c r="BT574" s="128"/>
      <c r="BU574" s="128"/>
      <c r="BV574" s="128"/>
      <c r="BW574" s="128"/>
      <c r="BX574" s="128"/>
      <c r="BY574" s="128"/>
      <c r="BZ574" s="140" t="str">
        <f>IFERROR(__xludf.DUMMYFUNCTION("TEXTJOIN("", "", TRUE,
  IF(AND(AL574&gt;=9, AN574&gt;=8, AP574&gt;=7, AT574&gt;=8), ""Gold Standard"", """"),
  IF(OR(
      AV574&gt;=7.5,
      AND(AL574&gt;=7, AN574&gt;=7, AP574&gt;=6, AT574&gt;=8)
    ), ""BIFL Approved"", """"),
  IF(AN574&gt;=8.5, ""Repair Friendly"", """"),
 "&amp;" IF(OR(AP574=10, REGEXMATCH(AU574, ""Lifetime Guarantee"")), ""Lifetime Warranty"", """"),
  IF(AT574&gt;=8.5, ""Crowd Favorite"", """"),
  IF(AR574&gt;=8, ""Eco Hero"", """"),
  IF(AND(AV574&gt;=10, AL574&gt;=8, AT574&gt;=8), ""Legacy Product"", """")
)"),"")</f>
        <v/>
      </c>
      <c r="CA574" s="128"/>
      <c r="CB574" s="128"/>
      <c r="CC574" s="141"/>
      <c r="CD574" s="128"/>
      <c r="CE574" s="128"/>
      <c r="CF574" s="128"/>
      <c r="CG574" s="133"/>
      <c r="CH574" s="128"/>
      <c r="CI574" s="128"/>
      <c r="CJ574" s="128"/>
      <c r="CK574" s="128"/>
    </row>
    <row r="575" ht="27.0" customHeight="1">
      <c r="A575" s="313"/>
      <c r="B575" s="146"/>
      <c r="C575" s="19"/>
      <c r="D575" s="19"/>
      <c r="E575" s="146"/>
      <c r="F575" s="147" t="s">
        <v>19054</v>
      </c>
      <c r="G575" s="148"/>
      <c r="H575" s="148"/>
      <c r="I575" s="148"/>
      <c r="J575" s="149"/>
      <c r="K575" s="150"/>
      <c r="L575" s="148"/>
      <c r="M575" s="148"/>
      <c r="N575" s="148"/>
      <c r="O575" s="110"/>
      <c r="P575" s="148"/>
      <c r="Q575" s="148"/>
      <c r="R575" s="148"/>
      <c r="S575" s="148"/>
      <c r="T575" s="151"/>
      <c r="U575" s="148"/>
      <c r="V575" s="148"/>
      <c r="W575" s="148"/>
      <c r="X575" s="148"/>
      <c r="Y575" s="148"/>
      <c r="Z575" s="148"/>
      <c r="AA575" s="148"/>
      <c r="AB575" s="148"/>
      <c r="AC575" s="148"/>
      <c r="AD575" s="148"/>
      <c r="AE575" s="148"/>
      <c r="AF575" s="148"/>
      <c r="AG575" s="148"/>
      <c r="AH575" s="148"/>
      <c r="AI575" s="148"/>
      <c r="AJ575" s="148"/>
      <c r="AK575" s="153"/>
      <c r="AL575" s="154"/>
      <c r="AM575" s="148"/>
      <c r="AN575" s="154"/>
      <c r="AO575" s="148"/>
      <c r="AP575" s="155"/>
      <c r="AQ575" s="148"/>
      <c r="AR575" s="155"/>
      <c r="AS575" s="148"/>
      <c r="AT575" s="155"/>
      <c r="AU575" s="148"/>
      <c r="AV575" s="316"/>
      <c r="AW575" s="157"/>
      <c r="AX575" s="148"/>
      <c r="AY575" s="148"/>
      <c r="AZ575" s="148"/>
      <c r="BA575" s="148"/>
      <c r="BB575" s="148"/>
      <c r="BC575" s="148"/>
      <c r="BD575" s="148"/>
      <c r="BE575" s="148"/>
      <c r="BF575" s="148"/>
      <c r="BG575" s="148"/>
      <c r="BH575" s="148"/>
      <c r="BI575" s="148"/>
      <c r="BJ575" s="148"/>
      <c r="BK575" s="148"/>
      <c r="BL575" s="148"/>
      <c r="BM575" s="148"/>
      <c r="BN575" s="148"/>
      <c r="BO575" s="148"/>
      <c r="BP575" s="148"/>
      <c r="BQ575" s="148"/>
      <c r="BR575" s="148"/>
      <c r="BS575" s="148"/>
      <c r="BT575" s="148"/>
      <c r="BU575" s="148"/>
      <c r="BV575" s="148"/>
      <c r="BW575" s="148"/>
      <c r="BX575" s="148"/>
      <c r="BY575" s="148"/>
      <c r="BZ575" s="160" t="str">
        <f>IFERROR(__xludf.DUMMYFUNCTION("TEXTJOIN("", "", TRUE,
  IF(AND(AL575&gt;=9, AN575&gt;=8, AP575&gt;=7, AT575&gt;=8), ""Gold Standard"", """"),
  IF(OR(
      AV575&gt;=7.5,
      AND(AL575&gt;=7, AN575&gt;=7, AP575&gt;=6, AT575&gt;=8)
    ), ""BIFL Approved"", """"),
  IF(AN575&gt;=8.5, ""Repair Friendly"", """"),
 "&amp;" IF(OR(AP575=10, REGEXMATCH(AU575, ""Lifetime Guarantee"")), ""Lifetime Warranty"", """"),
  IF(AT575&gt;=8.5, ""Crowd Favorite"", """"),
  IF(AR575&gt;=8, ""Eco Hero"", """"),
  IF(AND(AV575&gt;=10, AL575&gt;=8, AT575&gt;=8), ""Legacy Product"", """")
)"),"")</f>
        <v/>
      </c>
      <c r="CA575" s="148"/>
      <c r="CB575" s="148"/>
      <c r="CC575" s="161"/>
      <c r="CD575" s="148"/>
      <c r="CE575" s="148"/>
      <c r="CF575" s="148"/>
      <c r="CG575" s="153"/>
      <c r="CH575" s="148"/>
      <c r="CI575" s="148"/>
      <c r="CJ575" s="148"/>
      <c r="CK575" s="148"/>
    </row>
    <row r="576" ht="27.0" customHeight="1">
      <c r="A576" s="314"/>
      <c r="B576" s="126"/>
      <c r="C576" s="19"/>
      <c r="D576" s="19"/>
      <c r="E576" s="126"/>
      <c r="F576" s="127" t="s">
        <v>19054</v>
      </c>
      <c r="G576" s="128"/>
      <c r="H576" s="128"/>
      <c r="I576" s="128"/>
      <c r="J576" s="129"/>
      <c r="K576" s="130"/>
      <c r="L576" s="128"/>
      <c r="M576" s="128"/>
      <c r="N576" s="128"/>
      <c r="O576" s="110"/>
      <c r="P576" s="128"/>
      <c r="Q576" s="128"/>
      <c r="R576" s="128"/>
      <c r="S576" s="128"/>
      <c r="T576" s="131"/>
      <c r="U576" s="128"/>
      <c r="V576" s="128"/>
      <c r="W576" s="128"/>
      <c r="X576" s="128"/>
      <c r="Y576" s="128"/>
      <c r="Z576" s="128"/>
      <c r="AA576" s="128"/>
      <c r="AB576" s="128"/>
      <c r="AC576" s="128"/>
      <c r="AD576" s="128"/>
      <c r="AE576" s="128"/>
      <c r="AF576" s="128"/>
      <c r="AG576" s="128"/>
      <c r="AH576" s="128"/>
      <c r="AI576" s="128"/>
      <c r="AJ576" s="128"/>
      <c r="AK576" s="133"/>
      <c r="AL576" s="134"/>
      <c r="AM576" s="128"/>
      <c r="AN576" s="134"/>
      <c r="AO576" s="128"/>
      <c r="AP576" s="135"/>
      <c r="AQ576" s="128"/>
      <c r="AR576" s="135"/>
      <c r="AS576" s="128"/>
      <c r="AT576" s="135"/>
      <c r="AU576" s="128"/>
      <c r="AV576" s="315"/>
      <c r="AW576" s="137"/>
      <c r="AX576" s="128"/>
      <c r="AY576" s="128"/>
      <c r="AZ576" s="128"/>
      <c r="BA576" s="128"/>
      <c r="BB576" s="128"/>
      <c r="BC576" s="128"/>
      <c r="BD576" s="128"/>
      <c r="BE576" s="128"/>
      <c r="BF576" s="128"/>
      <c r="BG576" s="128"/>
      <c r="BH576" s="128"/>
      <c r="BI576" s="128"/>
      <c r="BJ576" s="128"/>
      <c r="BK576" s="128"/>
      <c r="BL576" s="128"/>
      <c r="BM576" s="128"/>
      <c r="BN576" s="128"/>
      <c r="BO576" s="128"/>
      <c r="BP576" s="128"/>
      <c r="BQ576" s="128"/>
      <c r="BR576" s="128"/>
      <c r="BS576" s="128"/>
      <c r="BT576" s="128"/>
      <c r="BU576" s="128"/>
      <c r="BV576" s="128"/>
      <c r="BW576" s="128"/>
      <c r="BX576" s="128"/>
      <c r="BY576" s="128"/>
      <c r="BZ576" s="140" t="str">
        <f>IFERROR(__xludf.DUMMYFUNCTION("TEXTJOIN("", "", TRUE,
  IF(AND(AL576&gt;=9, AN576&gt;=8, AP576&gt;=7, AT576&gt;=8), ""Gold Standard"", """"),
  IF(OR(
      AV576&gt;=7.5,
      AND(AL576&gt;=7, AN576&gt;=7, AP576&gt;=6, AT576&gt;=8)
    ), ""BIFL Approved"", """"),
  IF(AN576&gt;=8.5, ""Repair Friendly"", """"),
 "&amp;" IF(OR(AP576=10, REGEXMATCH(AU576, ""Lifetime Guarantee"")), ""Lifetime Warranty"", """"),
  IF(AT576&gt;=8.5, ""Crowd Favorite"", """"),
  IF(AR576&gt;=8, ""Eco Hero"", """"),
  IF(AND(AV576&gt;=10, AL576&gt;=8, AT576&gt;=8), ""Legacy Product"", """")
)"),"")</f>
        <v/>
      </c>
      <c r="CA576" s="128"/>
      <c r="CB576" s="128"/>
      <c r="CC576" s="141"/>
      <c r="CD576" s="128"/>
      <c r="CE576" s="128"/>
      <c r="CF576" s="128"/>
      <c r="CG576" s="133"/>
      <c r="CH576" s="128"/>
      <c r="CI576" s="128"/>
      <c r="CJ576" s="128"/>
      <c r="CK576" s="128"/>
    </row>
    <row r="577" ht="27.0" customHeight="1">
      <c r="A577" s="313"/>
      <c r="B577" s="146"/>
      <c r="C577" s="19"/>
      <c r="D577" s="19"/>
      <c r="E577" s="146"/>
      <c r="F577" s="147" t="s">
        <v>19054</v>
      </c>
      <c r="G577" s="148"/>
      <c r="H577" s="148"/>
      <c r="I577" s="148"/>
      <c r="J577" s="149"/>
      <c r="K577" s="150"/>
      <c r="L577" s="148"/>
      <c r="M577" s="148"/>
      <c r="N577" s="148"/>
      <c r="O577" s="110"/>
      <c r="P577" s="148"/>
      <c r="Q577" s="148"/>
      <c r="R577" s="148"/>
      <c r="S577" s="148"/>
      <c r="T577" s="151"/>
      <c r="U577" s="148"/>
      <c r="V577" s="148"/>
      <c r="W577" s="148"/>
      <c r="X577" s="148"/>
      <c r="Y577" s="148"/>
      <c r="Z577" s="148"/>
      <c r="AA577" s="148"/>
      <c r="AB577" s="148"/>
      <c r="AC577" s="148"/>
      <c r="AD577" s="148"/>
      <c r="AE577" s="148"/>
      <c r="AF577" s="148"/>
      <c r="AG577" s="148"/>
      <c r="AH577" s="148"/>
      <c r="AI577" s="148"/>
      <c r="AJ577" s="148"/>
      <c r="AK577" s="153"/>
      <c r="AL577" s="154"/>
      <c r="AM577" s="148"/>
      <c r="AN577" s="154"/>
      <c r="AO577" s="148"/>
      <c r="AP577" s="155"/>
      <c r="AQ577" s="148"/>
      <c r="AR577" s="155"/>
      <c r="AS577" s="148"/>
      <c r="AT577" s="155"/>
      <c r="AU577" s="148"/>
      <c r="AV577" s="316"/>
      <c r="AW577" s="157"/>
      <c r="AX577" s="148"/>
      <c r="AY577" s="148"/>
      <c r="AZ577" s="148"/>
      <c r="BA577" s="148"/>
      <c r="BB577" s="148"/>
      <c r="BC577" s="148"/>
      <c r="BD577" s="148"/>
      <c r="BE577" s="148"/>
      <c r="BF577" s="148"/>
      <c r="BG577" s="148"/>
      <c r="BH577" s="148"/>
      <c r="BI577" s="148"/>
      <c r="BJ577" s="148"/>
      <c r="BK577" s="148"/>
      <c r="BL577" s="148"/>
      <c r="BM577" s="148"/>
      <c r="BN577" s="148"/>
      <c r="BO577" s="148"/>
      <c r="BP577" s="148"/>
      <c r="BQ577" s="148"/>
      <c r="BR577" s="148"/>
      <c r="BS577" s="148"/>
      <c r="BT577" s="148"/>
      <c r="BU577" s="148"/>
      <c r="BV577" s="148"/>
      <c r="BW577" s="148"/>
      <c r="BX577" s="148"/>
      <c r="BY577" s="148"/>
      <c r="BZ577" s="160" t="str">
        <f>IFERROR(__xludf.DUMMYFUNCTION("TEXTJOIN("", "", TRUE,
  IF(AND(AL577&gt;=9, AN577&gt;=8, AP577&gt;=7, AT577&gt;=8), ""Gold Standard"", """"),
  IF(OR(
      AV577&gt;=7.5,
      AND(AL577&gt;=7, AN577&gt;=7, AP577&gt;=6, AT577&gt;=8)
    ), ""BIFL Approved"", """"),
  IF(AN577&gt;=8.5, ""Repair Friendly"", """"),
 "&amp;" IF(OR(AP577=10, REGEXMATCH(AU577, ""Lifetime Guarantee"")), ""Lifetime Warranty"", """"),
  IF(AT577&gt;=8.5, ""Crowd Favorite"", """"),
  IF(AR577&gt;=8, ""Eco Hero"", """"),
  IF(AND(AV577&gt;=10, AL577&gt;=8, AT577&gt;=8), ""Legacy Product"", """")
)"),"")</f>
        <v/>
      </c>
      <c r="CA577" s="148"/>
      <c r="CB577" s="148"/>
      <c r="CC577" s="161"/>
      <c r="CD577" s="148"/>
      <c r="CE577" s="148"/>
      <c r="CF577" s="148"/>
      <c r="CG577" s="153"/>
      <c r="CH577" s="148"/>
      <c r="CI577" s="148"/>
      <c r="CJ577" s="148"/>
      <c r="CK577" s="148"/>
    </row>
    <row r="578" ht="27.0" customHeight="1">
      <c r="A578" s="314"/>
      <c r="B578" s="126"/>
      <c r="C578" s="19"/>
      <c r="D578" s="19"/>
      <c r="E578" s="126"/>
      <c r="F578" s="127" t="s">
        <v>19054</v>
      </c>
      <c r="G578" s="128"/>
      <c r="H578" s="128"/>
      <c r="I578" s="128"/>
      <c r="J578" s="129"/>
      <c r="K578" s="130"/>
      <c r="L578" s="128"/>
      <c r="M578" s="128"/>
      <c r="N578" s="128"/>
      <c r="O578" s="110"/>
      <c r="P578" s="128"/>
      <c r="Q578" s="128"/>
      <c r="R578" s="128"/>
      <c r="S578" s="128"/>
      <c r="T578" s="131"/>
      <c r="U578" s="128"/>
      <c r="V578" s="128"/>
      <c r="W578" s="128"/>
      <c r="X578" s="128"/>
      <c r="Y578" s="128"/>
      <c r="Z578" s="128"/>
      <c r="AA578" s="128"/>
      <c r="AB578" s="128"/>
      <c r="AC578" s="128"/>
      <c r="AD578" s="128"/>
      <c r="AE578" s="128"/>
      <c r="AF578" s="128"/>
      <c r="AG578" s="128"/>
      <c r="AH578" s="128"/>
      <c r="AI578" s="128"/>
      <c r="AJ578" s="128"/>
      <c r="AK578" s="133"/>
      <c r="AL578" s="134"/>
      <c r="AM578" s="128"/>
      <c r="AN578" s="134"/>
      <c r="AO578" s="128"/>
      <c r="AP578" s="135"/>
      <c r="AQ578" s="128"/>
      <c r="AR578" s="135"/>
      <c r="AS578" s="128"/>
      <c r="AT578" s="135"/>
      <c r="AU578" s="128"/>
      <c r="AV578" s="315"/>
      <c r="AW578" s="137"/>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40" t="str">
        <f>IFERROR(__xludf.DUMMYFUNCTION("TEXTJOIN("", "", TRUE,
  IF(AND(AL578&gt;=9, AN578&gt;=8, AP578&gt;=7, AT578&gt;=8), ""Gold Standard"", """"),
  IF(OR(
      AV578&gt;=7.5,
      AND(AL578&gt;=7, AN578&gt;=7, AP578&gt;=6, AT578&gt;=8)
    ), ""BIFL Approved"", """"),
  IF(AN578&gt;=8.5, ""Repair Friendly"", """"),
 "&amp;" IF(OR(AP578=10, REGEXMATCH(AU578, ""Lifetime Guarantee"")), ""Lifetime Warranty"", """"),
  IF(AT578&gt;=8.5, ""Crowd Favorite"", """"),
  IF(AR578&gt;=8, ""Eco Hero"", """"),
  IF(AND(AV578&gt;=10, AL578&gt;=8, AT578&gt;=8), ""Legacy Product"", """")
)"),"")</f>
        <v/>
      </c>
      <c r="CA578" s="128"/>
      <c r="CB578" s="128"/>
      <c r="CC578" s="141"/>
      <c r="CD578" s="128"/>
      <c r="CE578" s="128"/>
      <c r="CF578" s="128"/>
      <c r="CG578" s="133"/>
      <c r="CH578" s="128"/>
      <c r="CI578" s="128"/>
      <c r="CJ578" s="128"/>
      <c r="CK578" s="128"/>
    </row>
    <row r="579" ht="27.0" customHeight="1">
      <c r="A579" s="313"/>
      <c r="B579" s="146"/>
      <c r="C579" s="19"/>
      <c r="D579" s="19"/>
      <c r="E579" s="146"/>
      <c r="F579" s="147" t="s">
        <v>19054</v>
      </c>
      <c r="G579" s="148"/>
      <c r="H579" s="148"/>
      <c r="I579" s="148"/>
      <c r="J579" s="149"/>
      <c r="K579" s="150"/>
      <c r="L579" s="148"/>
      <c r="M579" s="148"/>
      <c r="N579" s="148"/>
      <c r="O579" s="110"/>
      <c r="P579" s="148"/>
      <c r="Q579" s="148"/>
      <c r="R579" s="148"/>
      <c r="S579" s="148"/>
      <c r="T579" s="151"/>
      <c r="U579" s="148"/>
      <c r="V579" s="148"/>
      <c r="W579" s="148"/>
      <c r="X579" s="148"/>
      <c r="Y579" s="148"/>
      <c r="Z579" s="148"/>
      <c r="AA579" s="148"/>
      <c r="AB579" s="148"/>
      <c r="AC579" s="148"/>
      <c r="AD579" s="148"/>
      <c r="AE579" s="148"/>
      <c r="AF579" s="148"/>
      <c r="AG579" s="148"/>
      <c r="AH579" s="148"/>
      <c r="AI579" s="148"/>
      <c r="AJ579" s="148"/>
      <c r="AK579" s="153"/>
      <c r="AL579" s="154"/>
      <c r="AM579" s="148"/>
      <c r="AN579" s="154"/>
      <c r="AO579" s="148"/>
      <c r="AP579" s="155"/>
      <c r="AQ579" s="148"/>
      <c r="AR579" s="155"/>
      <c r="AS579" s="148"/>
      <c r="AT579" s="155"/>
      <c r="AU579" s="148"/>
      <c r="AV579" s="316"/>
      <c r="AW579" s="157"/>
      <c r="AX579" s="148"/>
      <c r="AY579" s="148"/>
      <c r="AZ579" s="148"/>
      <c r="BA579" s="148"/>
      <c r="BB579" s="148"/>
      <c r="BC579" s="148"/>
      <c r="BD579" s="148"/>
      <c r="BE579" s="148"/>
      <c r="BF579" s="148"/>
      <c r="BG579" s="148"/>
      <c r="BH579" s="148"/>
      <c r="BI579" s="148"/>
      <c r="BJ579" s="148"/>
      <c r="BK579" s="148"/>
      <c r="BL579" s="148"/>
      <c r="BM579" s="148"/>
      <c r="BN579" s="148"/>
      <c r="BO579" s="148"/>
      <c r="BP579" s="148"/>
      <c r="BQ579" s="148"/>
      <c r="BR579" s="148"/>
      <c r="BS579" s="148"/>
      <c r="BT579" s="148"/>
      <c r="BU579" s="148"/>
      <c r="BV579" s="148"/>
      <c r="BW579" s="148"/>
      <c r="BX579" s="148"/>
      <c r="BY579" s="148"/>
      <c r="BZ579" s="160" t="str">
        <f>IFERROR(__xludf.DUMMYFUNCTION("TEXTJOIN("", "", TRUE,
  IF(AND(AL579&gt;=9, AN579&gt;=8, AP579&gt;=7, AT579&gt;=8), ""Gold Standard"", """"),
  IF(OR(
      AV579&gt;=7.5,
      AND(AL579&gt;=7, AN579&gt;=7, AP579&gt;=6, AT579&gt;=8)
    ), ""BIFL Approved"", """"),
  IF(AN579&gt;=8.5, ""Repair Friendly"", """"),
 "&amp;" IF(OR(AP579=10, REGEXMATCH(AU579, ""Lifetime Guarantee"")), ""Lifetime Warranty"", """"),
  IF(AT579&gt;=8.5, ""Crowd Favorite"", """"),
  IF(AR579&gt;=8, ""Eco Hero"", """"),
  IF(AND(AV579&gt;=10, AL579&gt;=8, AT579&gt;=8), ""Legacy Product"", """")
)"),"")</f>
        <v/>
      </c>
      <c r="CA579" s="148"/>
      <c r="CB579" s="148"/>
      <c r="CC579" s="161"/>
      <c r="CD579" s="148"/>
      <c r="CE579" s="148"/>
      <c r="CF579" s="148"/>
      <c r="CG579" s="153"/>
      <c r="CH579" s="148"/>
      <c r="CI579" s="148"/>
      <c r="CJ579" s="148"/>
      <c r="CK579" s="148"/>
    </row>
    <row r="580" ht="27.0" customHeight="1">
      <c r="A580" s="314"/>
      <c r="B580" s="126"/>
      <c r="C580" s="19"/>
      <c r="D580" s="19"/>
      <c r="E580" s="126"/>
      <c r="F580" s="127" t="s">
        <v>19054</v>
      </c>
      <c r="G580" s="128"/>
      <c r="H580" s="128"/>
      <c r="I580" s="128"/>
      <c r="J580" s="129"/>
      <c r="K580" s="130"/>
      <c r="L580" s="128"/>
      <c r="M580" s="128"/>
      <c r="N580" s="128"/>
      <c r="O580" s="110"/>
      <c r="P580" s="128"/>
      <c r="Q580" s="128"/>
      <c r="R580" s="128"/>
      <c r="S580" s="128"/>
      <c r="T580" s="131"/>
      <c r="U580" s="128"/>
      <c r="V580" s="128"/>
      <c r="W580" s="128"/>
      <c r="X580" s="128"/>
      <c r="Y580" s="128"/>
      <c r="Z580" s="128"/>
      <c r="AA580" s="128"/>
      <c r="AB580" s="128"/>
      <c r="AC580" s="128"/>
      <c r="AD580" s="128"/>
      <c r="AE580" s="128"/>
      <c r="AF580" s="128"/>
      <c r="AG580" s="128"/>
      <c r="AH580" s="128"/>
      <c r="AI580" s="128"/>
      <c r="AJ580" s="128"/>
      <c r="AK580" s="133"/>
      <c r="AL580" s="134"/>
      <c r="AM580" s="128"/>
      <c r="AN580" s="134"/>
      <c r="AO580" s="128"/>
      <c r="AP580" s="135"/>
      <c r="AQ580" s="128"/>
      <c r="AR580" s="135"/>
      <c r="AS580" s="128"/>
      <c r="AT580" s="135"/>
      <c r="AU580" s="128"/>
      <c r="AV580" s="315"/>
      <c r="AW580" s="137"/>
      <c r="AX580" s="128"/>
      <c r="AY580" s="128"/>
      <c r="AZ580" s="128"/>
      <c r="BA580" s="128"/>
      <c r="BB580" s="128"/>
      <c r="BC580" s="128"/>
      <c r="BD580" s="128"/>
      <c r="BE580" s="128"/>
      <c r="BF580" s="128"/>
      <c r="BG580" s="128"/>
      <c r="BH580" s="128"/>
      <c r="BI580" s="128"/>
      <c r="BJ580" s="128"/>
      <c r="BK580" s="128"/>
      <c r="BL580" s="128"/>
      <c r="BM580" s="128"/>
      <c r="BN580" s="128"/>
      <c r="BO580" s="128"/>
      <c r="BP580" s="128"/>
      <c r="BQ580" s="128"/>
      <c r="BR580" s="128"/>
      <c r="BS580" s="128"/>
      <c r="BT580" s="128"/>
      <c r="BU580" s="128"/>
      <c r="BV580" s="128"/>
      <c r="BW580" s="128"/>
      <c r="BX580" s="128"/>
      <c r="BY580" s="128"/>
      <c r="BZ580" s="140" t="str">
        <f>IFERROR(__xludf.DUMMYFUNCTION("TEXTJOIN("", "", TRUE,
  IF(AND(AL580&gt;=9, AN580&gt;=8, AP580&gt;=7, AT580&gt;=8), ""Gold Standard"", """"),
  IF(OR(
      AV580&gt;=7.5,
      AND(AL580&gt;=7, AN580&gt;=7, AP580&gt;=6, AT580&gt;=8)
    ), ""BIFL Approved"", """"),
  IF(AN580&gt;=8.5, ""Repair Friendly"", """"),
 "&amp;" IF(OR(AP580=10, REGEXMATCH(AU580, ""Lifetime Guarantee"")), ""Lifetime Warranty"", """"),
  IF(AT580&gt;=8.5, ""Crowd Favorite"", """"),
  IF(AR580&gt;=8, ""Eco Hero"", """"),
  IF(AND(AV580&gt;=10, AL580&gt;=8, AT580&gt;=8), ""Legacy Product"", """")
)"),"")</f>
        <v/>
      </c>
      <c r="CA580" s="128"/>
      <c r="CB580" s="128"/>
      <c r="CC580" s="141"/>
      <c r="CD580" s="128"/>
      <c r="CE580" s="128"/>
      <c r="CF580" s="128"/>
      <c r="CG580" s="133"/>
      <c r="CH580" s="128"/>
      <c r="CI580" s="128"/>
      <c r="CJ580" s="128"/>
      <c r="CK580" s="128"/>
    </row>
    <row r="581" ht="27.0" customHeight="1">
      <c r="A581" s="313"/>
      <c r="B581" s="146"/>
      <c r="C581" s="19"/>
      <c r="D581" s="19"/>
      <c r="E581" s="146"/>
      <c r="F581" s="147" t="s">
        <v>19054</v>
      </c>
      <c r="G581" s="148"/>
      <c r="H581" s="148"/>
      <c r="I581" s="148"/>
      <c r="J581" s="149"/>
      <c r="K581" s="150"/>
      <c r="L581" s="148"/>
      <c r="M581" s="148"/>
      <c r="N581" s="148"/>
      <c r="O581" s="110"/>
      <c r="P581" s="148"/>
      <c r="Q581" s="148"/>
      <c r="R581" s="148"/>
      <c r="S581" s="148"/>
      <c r="T581" s="151"/>
      <c r="U581" s="148"/>
      <c r="V581" s="148"/>
      <c r="W581" s="148"/>
      <c r="X581" s="148"/>
      <c r="Y581" s="148"/>
      <c r="Z581" s="148"/>
      <c r="AA581" s="148"/>
      <c r="AB581" s="148"/>
      <c r="AC581" s="148"/>
      <c r="AD581" s="148"/>
      <c r="AE581" s="148"/>
      <c r="AF581" s="148"/>
      <c r="AG581" s="148"/>
      <c r="AH581" s="148"/>
      <c r="AI581" s="148"/>
      <c r="AJ581" s="148"/>
      <c r="AK581" s="153"/>
      <c r="AL581" s="154"/>
      <c r="AM581" s="148"/>
      <c r="AN581" s="154"/>
      <c r="AO581" s="148"/>
      <c r="AP581" s="155"/>
      <c r="AQ581" s="148"/>
      <c r="AR581" s="155"/>
      <c r="AS581" s="148"/>
      <c r="AT581" s="155"/>
      <c r="AU581" s="148"/>
      <c r="AV581" s="316"/>
      <c r="AW581" s="157"/>
      <c r="AX581" s="148"/>
      <c r="AY581" s="148"/>
      <c r="AZ581" s="148"/>
      <c r="BA581" s="148"/>
      <c r="BB581" s="148"/>
      <c r="BC581" s="148"/>
      <c r="BD581" s="148"/>
      <c r="BE581" s="148"/>
      <c r="BF581" s="148"/>
      <c r="BG581" s="148"/>
      <c r="BH581" s="148"/>
      <c r="BI581" s="148"/>
      <c r="BJ581" s="148"/>
      <c r="BK581" s="148"/>
      <c r="BL581" s="148"/>
      <c r="BM581" s="148"/>
      <c r="BN581" s="148"/>
      <c r="BO581" s="148"/>
      <c r="BP581" s="148"/>
      <c r="BQ581" s="148"/>
      <c r="BR581" s="148"/>
      <c r="BS581" s="148"/>
      <c r="BT581" s="148"/>
      <c r="BU581" s="148"/>
      <c r="BV581" s="148"/>
      <c r="BW581" s="148"/>
      <c r="BX581" s="148"/>
      <c r="BY581" s="148"/>
      <c r="BZ581" s="160" t="str">
        <f>IFERROR(__xludf.DUMMYFUNCTION("TEXTJOIN("", "", TRUE,
  IF(AND(AL581&gt;=9, AN581&gt;=8, AP581&gt;=7, AT581&gt;=8), ""Gold Standard"", """"),
  IF(OR(
      AV581&gt;=7.5,
      AND(AL581&gt;=7, AN581&gt;=7, AP581&gt;=6, AT581&gt;=8)
    ), ""BIFL Approved"", """"),
  IF(AN581&gt;=8.5, ""Repair Friendly"", """"),
 "&amp;" IF(OR(AP581=10, REGEXMATCH(AU581, ""Lifetime Guarantee"")), ""Lifetime Warranty"", """"),
  IF(AT581&gt;=8.5, ""Crowd Favorite"", """"),
  IF(AR581&gt;=8, ""Eco Hero"", """"),
  IF(AND(AV581&gt;=10, AL581&gt;=8, AT581&gt;=8), ""Legacy Product"", """")
)"),"")</f>
        <v/>
      </c>
      <c r="CA581" s="148"/>
      <c r="CB581" s="148"/>
      <c r="CC581" s="161"/>
      <c r="CD581" s="148"/>
      <c r="CE581" s="148"/>
      <c r="CF581" s="148"/>
      <c r="CG581" s="153"/>
      <c r="CH581" s="148"/>
      <c r="CI581" s="148"/>
      <c r="CJ581" s="148"/>
      <c r="CK581" s="148"/>
    </row>
    <row r="582" ht="27.0" customHeight="1">
      <c r="A582" s="314"/>
      <c r="B582" s="126"/>
      <c r="C582" s="19"/>
      <c r="D582" s="19"/>
      <c r="E582" s="126"/>
      <c r="F582" s="127" t="s">
        <v>19054</v>
      </c>
      <c r="G582" s="128"/>
      <c r="H582" s="128"/>
      <c r="I582" s="128"/>
      <c r="J582" s="129"/>
      <c r="K582" s="130"/>
      <c r="L582" s="128"/>
      <c r="M582" s="128"/>
      <c r="N582" s="128"/>
      <c r="O582" s="110"/>
      <c r="P582" s="128"/>
      <c r="Q582" s="128"/>
      <c r="R582" s="128"/>
      <c r="S582" s="128"/>
      <c r="T582" s="131"/>
      <c r="U582" s="128"/>
      <c r="V582" s="128"/>
      <c r="W582" s="128"/>
      <c r="X582" s="128"/>
      <c r="Y582" s="128"/>
      <c r="Z582" s="128"/>
      <c r="AA582" s="128"/>
      <c r="AB582" s="128"/>
      <c r="AC582" s="128"/>
      <c r="AD582" s="128"/>
      <c r="AE582" s="128"/>
      <c r="AF582" s="128"/>
      <c r="AG582" s="128"/>
      <c r="AH582" s="128"/>
      <c r="AI582" s="128"/>
      <c r="AJ582" s="128"/>
      <c r="AK582" s="133"/>
      <c r="AL582" s="134"/>
      <c r="AM582" s="128"/>
      <c r="AN582" s="134"/>
      <c r="AO582" s="128"/>
      <c r="AP582" s="135"/>
      <c r="AQ582" s="128"/>
      <c r="AR582" s="135"/>
      <c r="AS582" s="128"/>
      <c r="AT582" s="135"/>
      <c r="AU582" s="128"/>
      <c r="AV582" s="315"/>
      <c r="AW582" s="137"/>
      <c r="AX582" s="128"/>
      <c r="AY582" s="128"/>
      <c r="AZ582" s="128"/>
      <c r="BA582" s="128"/>
      <c r="BB582" s="128"/>
      <c r="BC582" s="128"/>
      <c r="BD582" s="128"/>
      <c r="BE582" s="128"/>
      <c r="BF582" s="128"/>
      <c r="BG582" s="128"/>
      <c r="BH582" s="128"/>
      <c r="BI582" s="128"/>
      <c r="BJ582" s="128"/>
      <c r="BK582" s="128"/>
      <c r="BL582" s="128"/>
      <c r="BM582" s="128"/>
      <c r="BN582" s="128"/>
      <c r="BO582" s="128"/>
      <c r="BP582" s="128"/>
      <c r="BQ582" s="128"/>
      <c r="BR582" s="128"/>
      <c r="BS582" s="128"/>
      <c r="BT582" s="128"/>
      <c r="BU582" s="128"/>
      <c r="BV582" s="128"/>
      <c r="BW582" s="128"/>
      <c r="BX582" s="128"/>
      <c r="BY582" s="128"/>
      <c r="BZ582" s="140" t="str">
        <f>IFERROR(__xludf.DUMMYFUNCTION("TEXTJOIN("", "", TRUE,
  IF(AND(AL582&gt;=9, AN582&gt;=8, AP582&gt;=7, AT582&gt;=8), ""Gold Standard"", """"),
  IF(OR(
      AV582&gt;=7.5,
      AND(AL582&gt;=7, AN582&gt;=7, AP582&gt;=6, AT582&gt;=8)
    ), ""BIFL Approved"", """"),
  IF(AN582&gt;=8.5, ""Repair Friendly"", """"),
 "&amp;" IF(OR(AP582=10, REGEXMATCH(AU582, ""Lifetime Guarantee"")), ""Lifetime Warranty"", """"),
  IF(AT582&gt;=8.5, ""Crowd Favorite"", """"),
  IF(AR582&gt;=8, ""Eco Hero"", """"),
  IF(AND(AV582&gt;=10, AL582&gt;=8, AT582&gt;=8), ""Legacy Product"", """")
)"),"")</f>
        <v/>
      </c>
      <c r="CA582" s="128"/>
      <c r="CB582" s="128"/>
      <c r="CC582" s="141"/>
      <c r="CD582" s="128"/>
      <c r="CE582" s="128"/>
      <c r="CF582" s="128"/>
      <c r="CG582" s="133"/>
      <c r="CH582" s="128"/>
      <c r="CI582" s="128"/>
      <c r="CJ582" s="128"/>
      <c r="CK582" s="128"/>
    </row>
    <row r="583" ht="27.0" customHeight="1">
      <c r="A583" s="313"/>
      <c r="B583" s="146"/>
      <c r="C583" s="19"/>
      <c r="D583" s="19"/>
      <c r="E583" s="146"/>
      <c r="F583" s="147" t="s">
        <v>19054</v>
      </c>
      <c r="G583" s="148"/>
      <c r="H583" s="148"/>
      <c r="I583" s="148"/>
      <c r="J583" s="149"/>
      <c r="K583" s="150"/>
      <c r="L583" s="148"/>
      <c r="M583" s="148"/>
      <c r="N583" s="148"/>
      <c r="O583" s="110"/>
      <c r="P583" s="148"/>
      <c r="Q583" s="148"/>
      <c r="R583" s="148"/>
      <c r="S583" s="148"/>
      <c r="T583" s="151"/>
      <c r="U583" s="148"/>
      <c r="V583" s="148"/>
      <c r="W583" s="148"/>
      <c r="X583" s="148"/>
      <c r="Y583" s="148"/>
      <c r="Z583" s="148"/>
      <c r="AA583" s="148"/>
      <c r="AB583" s="148"/>
      <c r="AC583" s="148"/>
      <c r="AD583" s="148"/>
      <c r="AE583" s="148"/>
      <c r="AF583" s="148"/>
      <c r="AG583" s="148"/>
      <c r="AH583" s="148"/>
      <c r="AI583" s="148"/>
      <c r="AJ583" s="148"/>
      <c r="AK583" s="153"/>
      <c r="AL583" s="154"/>
      <c r="AM583" s="148"/>
      <c r="AN583" s="154"/>
      <c r="AO583" s="148"/>
      <c r="AP583" s="155"/>
      <c r="AQ583" s="148"/>
      <c r="AR583" s="155"/>
      <c r="AS583" s="148"/>
      <c r="AT583" s="155"/>
      <c r="AU583" s="148"/>
      <c r="AV583" s="316"/>
      <c r="AW583" s="157"/>
      <c r="AX583" s="148"/>
      <c r="AY583" s="148"/>
      <c r="AZ583" s="148"/>
      <c r="BA583" s="148"/>
      <c r="BB583" s="148"/>
      <c r="BC583" s="148"/>
      <c r="BD583" s="148"/>
      <c r="BE583" s="148"/>
      <c r="BF583" s="148"/>
      <c r="BG583" s="148"/>
      <c r="BH583" s="148"/>
      <c r="BI583" s="148"/>
      <c r="BJ583" s="148"/>
      <c r="BK583" s="148"/>
      <c r="BL583" s="148"/>
      <c r="BM583" s="148"/>
      <c r="BN583" s="148"/>
      <c r="BO583" s="148"/>
      <c r="BP583" s="148"/>
      <c r="BQ583" s="148"/>
      <c r="BR583" s="148"/>
      <c r="BS583" s="148"/>
      <c r="BT583" s="148"/>
      <c r="BU583" s="148"/>
      <c r="BV583" s="148"/>
      <c r="BW583" s="148"/>
      <c r="BX583" s="148"/>
      <c r="BY583" s="148"/>
      <c r="BZ583" s="160" t="str">
        <f>IFERROR(__xludf.DUMMYFUNCTION("TEXTJOIN("", "", TRUE,
  IF(AND(AL583&gt;=9, AN583&gt;=8, AP583&gt;=7, AT583&gt;=8), ""Gold Standard"", """"),
  IF(OR(
      AV583&gt;=7.5,
      AND(AL583&gt;=7, AN583&gt;=7, AP583&gt;=6, AT583&gt;=8)
    ), ""BIFL Approved"", """"),
  IF(AN583&gt;=8.5, ""Repair Friendly"", """"),
 "&amp;" IF(OR(AP583=10, REGEXMATCH(AU583, ""Lifetime Guarantee"")), ""Lifetime Warranty"", """"),
  IF(AT583&gt;=8.5, ""Crowd Favorite"", """"),
  IF(AR583&gt;=8, ""Eco Hero"", """"),
  IF(AND(AV583&gt;=10, AL583&gt;=8, AT583&gt;=8), ""Legacy Product"", """")
)"),"")</f>
        <v/>
      </c>
      <c r="CA583" s="148"/>
      <c r="CB583" s="148"/>
      <c r="CC583" s="161"/>
      <c r="CD583" s="148"/>
      <c r="CE583" s="148"/>
      <c r="CF583" s="148"/>
      <c r="CG583" s="153"/>
      <c r="CH583" s="148"/>
      <c r="CI583" s="148"/>
      <c r="CJ583" s="148"/>
      <c r="CK583" s="148"/>
    </row>
    <row r="584" ht="27.0" customHeight="1">
      <c r="A584" s="314"/>
      <c r="B584" s="126"/>
      <c r="C584" s="19"/>
      <c r="D584" s="19"/>
      <c r="E584" s="126"/>
      <c r="F584" s="127" t="s">
        <v>19054</v>
      </c>
      <c r="G584" s="128"/>
      <c r="H584" s="128"/>
      <c r="I584" s="128"/>
      <c r="J584" s="129"/>
      <c r="K584" s="130"/>
      <c r="L584" s="128"/>
      <c r="M584" s="128"/>
      <c r="N584" s="128"/>
      <c r="O584" s="110"/>
      <c r="P584" s="128"/>
      <c r="Q584" s="128"/>
      <c r="R584" s="128"/>
      <c r="S584" s="128"/>
      <c r="T584" s="131"/>
      <c r="U584" s="128"/>
      <c r="V584" s="128"/>
      <c r="W584" s="128"/>
      <c r="X584" s="128"/>
      <c r="Y584" s="128"/>
      <c r="Z584" s="128"/>
      <c r="AA584" s="128"/>
      <c r="AB584" s="128"/>
      <c r="AC584" s="128"/>
      <c r="AD584" s="128"/>
      <c r="AE584" s="128"/>
      <c r="AF584" s="128"/>
      <c r="AG584" s="128"/>
      <c r="AH584" s="128"/>
      <c r="AI584" s="128"/>
      <c r="AJ584" s="128"/>
      <c r="AK584" s="133"/>
      <c r="AL584" s="134"/>
      <c r="AM584" s="128"/>
      <c r="AN584" s="134"/>
      <c r="AO584" s="128"/>
      <c r="AP584" s="135"/>
      <c r="AQ584" s="128"/>
      <c r="AR584" s="135"/>
      <c r="AS584" s="128"/>
      <c r="AT584" s="135"/>
      <c r="AU584" s="128"/>
      <c r="AV584" s="315"/>
      <c r="AW584" s="137"/>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40" t="str">
        <f>IFERROR(__xludf.DUMMYFUNCTION("TEXTJOIN("", "", TRUE,
  IF(AND(AL584&gt;=9, AN584&gt;=8, AP584&gt;=7, AT584&gt;=8), ""Gold Standard"", """"),
  IF(OR(
      AV584&gt;=7.5,
      AND(AL584&gt;=7, AN584&gt;=7, AP584&gt;=6, AT584&gt;=8)
    ), ""BIFL Approved"", """"),
  IF(AN584&gt;=8.5, ""Repair Friendly"", """"),
 "&amp;" IF(OR(AP584=10, REGEXMATCH(AU584, ""Lifetime Guarantee"")), ""Lifetime Warranty"", """"),
  IF(AT584&gt;=8.5, ""Crowd Favorite"", """"),
  IF(AR584&gt;=8, ""Eco Hero"", """"),
  IF(AND(AV584&gt;=10, AL584&gt;=8, AT584&gt;=8), ""Legacy Product"", """")
)"),"")</f>
        <v/>
      </c>
      <c r="CA584" s="128"/>
      <c r="CB584" s="128"/>
      <c r="CC584" s="141"/>
      <c r="CD584" s="128"/>
      <c r="CE584" s="128"/>
      <c r="CF584" s="128"/>
      <c r="CG584" s="133"/>
      <c r="CH584" s="128"/>
      <c r="CI584" s="128"/>
      <c r="CJ584" s="128"/>
      <c r="CK584" s="128"/>
    </row>
    <row r="585" ht="27.0" customHeight="1">
      <c r="A585" s="313"/>
      <c r="B585" s="146"/>
      <c r="C585" s="19"/>
      <c r="D585" s="19"/>
      <c r="E585" s="146"/>
      <c r="F585" s="147" t="s">
        <v>19054</v>
      </c>
      <c r="G585" s="148"/>
      <c r="H585" s="148"/>
      <c r="I585" s="148"/>
      <c r="J585" s="149"/>
      <c r="K585" s="150"/>
      <c r="L585" s="148"/>
      <c r="M585" s="148"/>
      <c r="N585" s="148"/>
      <c r="O585" s="110"/>
      <c r="P585" s="148"/>
      <c r="Q585" s="148"/>
      <c r="R585" s="148"/>
      <c r="S585" s="148"/>
      <c r="T585" s="151"/>
      <c r="U585" s="148"/>
      <c r="V585" s="148"/>
      <c r="W585" s="148"/>
      <c r="X585" s="148"/>
      <c r="Y585" s="148"/>
      <c r="Z585" s="148"/>
      <c r="AA585" s="148"/>
      <c r="AB585" s="148"/>
      <c r="AC585" s="148"/>
      <c r="AD585" s="148"/>
      <c r="AE585" s="148"/>
      <c r="AF585" s="148"/>
      <c r="AG585" s="148"/>
      <c r="AH585" s="148"/>
      <c r="AI585" s="148"/>
      <c r="AJ585" s="148"/>
      <c r="AK585" s="153"/>
      <c r="AL585" s="154"/>
      <c r="AM585" s="148"/>
      <c r="AN585" s="154"/>
      <c r="AO585" s="148"/>
      <c r="AP585" s="155"/>
      <c r="AQ585" s="148"/>
      <c r="AR585" s="155"/>
      <c r="AS585" s="148"/>
      <c r="AT585" s="155"/>
      <c r="AU585" s="148"/>
      <c r="AV585" s="316"/>
      <c r="AW585" s="157"/>
      <c r="AX585" s="148"/>
      <c r="AY585" s="148"/>
      <c r="AZ585" s="148"/>
      <c r="BA585" s="148"/>
      <c r="BB585" s="148"/>
      <c r="BC585" s="148"/>
      <c r="BD585" s="148"/>
      <c r="BE585" s="148"/>
      <c r="BF585" s="148"/>
      <c r="BG585" s="148"/>
      <c r="BH585" s="148"/>
      <c r="BI585" s="148"/>
      <c r="BJ585" s="148"/>
      <c r="BK585" s="148"/>
      <c r="BL585" s="148"/>
      <c r="BM585" s="148"/>
      <c r="BN585" s="148"/>
      <c r="BO585" s="148"/>
      <c r="BP585" s="148"/>
      <c r="BQ585" s="148"/>
      <c r="BR585" s="148"/>
      <c r="BS585" s="148"/>
      <c r="BT585" s="148"/>
      <c r="BU585" s="148"/>
      <c r="BV585" s="148"/>
      <c r="BW585" s="148"/>
      <c r="BX585" s="148"/>
      <c r="BY585" s="148"/>
      <c r="BZ585" s="160" t="str">
        <f>IFERROR(__xludf.DUMMYFUNCTION("TEXTJOIN("", "", TRUE,
  IF(AND(AL585&gt;=9, AN585&gt;=8, AP585&gt;=7, AT585&gt;=8), ""Gold Standard"", """"),
  IF(OR(
      AV585&gt;=7.5,
      AND(AL585&gt;=7, AN585&gt;=7, AP585&gt;=6, AT585&gt;=8)
    ), ""BIFL Approved"", """"),
  IF(AN585&gt;=8.5, ""Repair Friendly"", """"),
 "&amp;" IF(OR(AP585=10, REGEXMATCH(AU585, ""Lifetime Guarantee"")), ""Lifetime Warranty"", """"),
  IF(AT585&gt;=8.5, ""Crowd Favorite"", """"),
  IF(AR585&gt;=8, ""Eco Hero"", """"),
  IF(AND(AV585&gt;=10, AL585&gt;=8, AT585&gt;=8), ""Legacy Product"", """")
)"),"")</f>
        <v/>
      </c>
      <c r="CA585" s="148"/>
      <c r="CB585" s="148"/>
      <c r="CC585" s="161"/>
      <c r="CD585" s="148"/>
      <c r="CE585" s="148"/>
      <c r="CF585" s="148"/>
      <c r="CG585" s="153"/>
      <c r="CH585" s="148"/>
      <c r="CI585" s="148"/>
      <c r="CJ585" s="148"/>
      <c r="CK585" s="148"/>
    </row>
    <row r="586" ht="27.0" customHeight="1">
      <c r="A586" s="314"/>
      <c r="B586" s="126"/>
      <c r="C586" s="19"/>
      <c r="D586" s="19"/>
      <c r="E586" s="126"/>
      <c r="F586" s="127" t="s">
        <v>19054</v>
      </c>
      <c r="G586" s="128"/>
      <c r="H586" s="128"/>
      <c r="I586" s="128"/>
      <c r="J586" s="129"/>
      <c r="K586" s="130"/>
      <c r="L586" s="128"/>
      <c r="M586" s="128"/>
      <c r="N586" s="128"/>
      <c r="O586" s="110"/>
      <c r="P586" s="128"/>
      <c r="Q586" s="128"/>
      <c r="R586" s="128"/>
      <c r="S586" s="128"/>
      <c r="T586" s="131"/>
      <c r="U586" s="128"/>
      <c r="V586" s="128"/>
      <c r="W586" s="128"/>
      <c r="X586" s="128"/>
      <c r="Y586" s="128"/>
      <c r="Z586" s="128"/>
      <c r="AA586" s="128"/>
      <c r="AB586" s="128"/>
      <c r="AC586" s="128"/>
      <c r="AD586" s="128"/>
      <c r="AE586" s="128"/>
      <c r="AF586" s="128"/>
      <c r="AG586" s="128"/>
      <c r="AH586" s="128"/>
      <c r="AI586" s="128"/>
      <c r="AJ586" s="128"/>
      <c r="AK586" s="133"/>
      <c r="AL586" s="134"/>
      <c r="AM586" s="128"/>
      <c r="AN586" s="134"/>
      <c r="AO586" s="128"/>
      <c r="AP586" s="135"/>
      <c r="AQ586" s="128"/>
      <c r="AR586" s="135"/>
      <c r="AS586" s="128"/>
      <c r="AT586" s="135"/>
      <c r="AU586" s="128"/>
      <c r="AV586" s="315"/>
      <c r="AW586" s="137"/>
      <c r="AX586" s="128"/>
      <c r="AY586" s="128"/>
      <c r="AZ586" s="128"/>
      <c r="BA586" s="128"/>
      <c r="BB586" s="128"/>
      <c r="BC586" s="128"/>
      <c r="BD586" s="128"/>
      <c r="BE586" s="128"/>
      <c r="BF586" s="128"/>
      <c r="BG586" s="128"/>
      <c r="BH586" s="128"/>
      <c r="BI586" s="128"/>
      <c r="BJ586" s="128"/>
      <c r="BK586" s="128"/>
      <c r="BL586" s="128"/>
      <c r="BM586" s="128"/>
      <c r="BN586" s="128"/>
      <c r="BO586" s="128"/>
      <c r="BP586" s="128"/>
      <c r="BQ586" s="128"/>
      <c r="BR586" s="128"/>
      <c r="BS586" s="128"/>
      <c r="BT586" s="128"/>
      <c r="BU586" s="128"/>
      <c r="BV586" s="128"/>
      <c r="BW586" s="128"/>
      <c r="BX586" s="128"/>
      <c r="BY586" s="128"/>
      <c r="BZ586" s="140" t="str">
        <f>IFERROR(__xludf.DUMMYFUNCTION("TEXTJOIN("", "", TRUE,
  IF(AND(AL586&gt;=9, AN586&gt;=8, AP586&gt;=7, AT586&gt;=8), ""Gold Standard"", """"),
  IF(OR(
      AV586&gt;=7.5,
      AND(AL586&gt;=7, AN586&gt;=7, AP586&gt;=6, AT586&gt;=8)
    ), ""BIFL Approved"", """"),
  IF(AN586&gt;=8.5, ""Repair Friendly"", """"),
 "&amp;" IF(OR(AP586=10, REGEXMATCH(AU586, ""Lifetime Guarantee"")), ""Lifetime Warranty"", """"),
  IF(AT586&gt;=8.5, ""Crowd Favorite"", """"),
  IF(AR586&gt;=8, ""Eco Hero"", """"),
  IF(AND(AV586&gt;=10, AL586&gt;=8, AT586&gt;=8), ""Legacy Product"", """")
)"),"")</f>
        <v/>
      </c>
      <c r="CA586" s="128"/>
      <c r="CB586" s="128"/>
      <c r="CC586" s="141"/>
      <c r="CD586" s="128"/>
      <c r="CE586" s="128"/>
      <c r="CF586" s="128"/>
      <c r="CG586" s="133"/>
      <c r="CH586" s="128"/>
      <c r="CI586" s="128"/>
      <c r="CJ586" s="128"/>
      <c r="CK586" s="128"/>
    </row>
    <row r="587" ht="27.0" customHeight="1">
      <c r="A587" s="313"/>
      <c r="B587" s="146"/>
      <c r="C587" s="19"/>
      <c r="D587" s="19"/>
      <c r="E587" s="146"/>
      <c r="F587" s="147" t="s">
        <v>19054</v>
      </c>
      <c r="G587" s="148"/>
      <c r="H587" s="148"/>
      <c r="I587" s="148"/>
      <c r="J587" s="149"/>
      <c r="K587" s="150"/>
      <c r="L587" s="148"/>
      <c r="M587" s="148"/>
      <c r="N587" s="148"/>
      <c r="O587" s="110"/>
      <c r="P587" s="148"/>
      <c r="Q587" s="148"/>
      <c r="R587" s="148"/>
      <c r="S587" s="148"/>
      <c r="T587" s="151"/>
      <c r="U587" s="148"/>
      <c r="V587" s="148"/>
      <c r="W587" s="148"/>
      <c r="X587" s="148"/>
      <c r="Y587" s="148"/>
      <c r="Z587" s="148"/>
      <c r="AA587" s="148"/>
      <c r="AB587" s="148"/>
      <c r="AC587" s="148"/>
      <c r="AD587" s="148"/>
      <c r="AE587" s="148"/>
      <c r="AF587" s="148"/>
      <c r="AG587" s="148"/>
      <c r="AH587" s="148"/>
      <c r="AI587" s="148"/>
      <c r="AJ587" s="148"/>
      <c r="AK587" s="153"/>
      <c r="AL587" s="154"/>
      <c r="AM587" s="148"/>
      <c r="AN587" s="154"/>
      <c r="AO587" s="148"/>
      <c r="AP587" s="155"/>
      <c r="AQ587" s="148"/>
      <c r="AR587" s="155"/>
      <c r="AS587" s="148"/>
      <c r="AT587" s="155"/>
      <c r="AU587" s="148"/>
      <c r="AV587" s="316"/>
      <c r="AW587" s="157"/>
      <c r="AX587" s="148"/>
      <c r="AY587" s="148"/>
      <c r="AZ587" s="148"/>
      <c r="BA587" s="148"/>
      <c r="BB587" s="148"/>
      <c r="BC587" s="148"/>
      <c r="BD587" s="148"/>
      <c r="BE587" s="148"/>
      <c r="BF587" s="148"/>
      <c r="BG587" s="148"/>
      <c r="BH587" s="148"/>
      <c r="BI587" s="148"/>
      <c r="BJ587" s="148"/>
      <c r="BK587" s="148"/>
      <c r="BL587" s="148"/>
      <c r="BM587" s="148"/>
      <c r="BN587" s="148"/>
      <c r="BO587" s="148"/>
      <c r="BP587" s="148"/>
      <c r="BQ587" s="148"/>
      <c r="BR587" s="148"/>
      <c r="BS587" s="148"/>
      <c r="BT587" s="148"/>
      <c r="BU587" s="148"/>
      <c r="BV587" s="148"/>
      <c r="BW587" s="148"/>
      <c r="BX587" s="148"/>
      <c r="BY587" s="148"/>
      <c r="BZ587" s="160" t="str">
        <f>IFERROR(__xludf.DUMMYFUNCTION("TEXTJOIN("", "", TRUE,
  IF(AND(AL587&gt;=9, AN587&gt;=8, AP587&gt;=7, AT587&gt;=8), ""Gold Standard"", """"),
  IF(OR(
      AV587&gt;=7.5,
      AND(AL587&gt;=7, AN587&gt;=7, AP587&gt;=6, AT587&gt;=8)
    ), ""BIFL Approved"", """"),
  IF(AN587&gt;=8.5, ""Repair Friendly"", """"),
 "&amp;" IF(OR(AP587=10, REGEXMATCH(AU587, ""Lifetime Guarantee"")), ""Lifetime Warranty"", """"),
  IF(AT587&gt;=8.5, ""Crowd Favorite"", """"),
  IF(AR587&gt;=8, ""Eco Hero"", """"),
  IF(AND(AV587&gt;=10, AL587&gt;=8, AT587&gt;=8), ""Legacy Product"", """")
)"),"")</f>
        <v/>
      </c>
      <c r="CA587" s="148"/>
      <c r="CB587" s="148"/>
      <c r="CC587" s="161"/>
      <c r="CD587" s="148"/>
      <c r="CE587" s="148"/>
      <c r="CF587" s="148"/>
      <c r="CG587" s="153"/>
      <c r="CH587" s="148"/>
      <c r="CI587" s="148"/>
      <c r="CJ587" s="148"/>
      <c r="CK587" s="148"/>
    </row>
    <row r="588" ht="27.0" customHeight="1">
      <c r="A588" s="314"/>
      <c r="B588" s="126"/>
      <c r="C588" s="19"/>
      <c r="D588" s="19"/>
      <c r="E588" s="126"/>
      <c r="F588" s="127" t="s">
        <v>19054</v>
      </c>
      <c r="G588" s="128"/>
      <c r="H588" s="128"/>
      <c r="I588" s="128"/>
      <c r="J588" s="129"/>
      <c r="K588" s="130"/>
      <c r="L588" s="128"/>
      <c r="M588" s="128"/>
      <c r="N588" s="128"/>
      <c r="O588" s="110"/>
      <c r="P588" s="128"/>
      <c r="Q588" s="128"/>
      <c r="R588" s="128"/>
      <c r="S588" s="128"/>
      <c r="T588" s="131"/>
      <c r="U588" s="128"/>
      <c r="V588" s="128"/>
      <c r="W588" s="128"/>
      <c r="X588" s="128"/>
      <c r="Y588" s="128"/>
      <c r="Z588" s="128"/>
      <c r="AA588" s="128"/>
      <c r="AB588" s="128"/>
      <c r="AC588" s="128"/>
      <c r="AD588" s="128"/>
      <c r="AE588" s="128"/>
      <c r="AF588" s="128"/>
      <c r="AG588" s="128"/>
      <c r="AH588" s="128"/>
      <c r="AI588" s="128"/>
      <c r="AJ588" s="128"/>
      <c r="AK588" s="133"/>
      <c r="AL588" s="134"/>
      <c r="AM588" s="128"/>
      <c r="AN588" s="134"/>
      <c r="AO588" s="128"/>
      <c r="AP588" s="135"/>
      <c r="AQ588" s="128"/>
      <c r="AR588" s="135"/>
      <c r="AS588" s="128"/>
      <c r="AT588" s="135"/>
      <c r="AU588" s="128"/>
      <c r="AV588" s="315"/>
      <c r="AW588" s="137"/>
      <c r="AX588" s="128"/>
      <c r="AY588" s="128"/>
      <c r="AZ588" s="128"/>
      <c r="BA588" s="128"/>
      <c r="BB588" s="128"/>
      <c r="BC588" s="128"/>
      <c r="BD588" s="128"/>
      <c r="BE588" s="128"/>
      <c r="BF588" s="128"/>
      <c r="BG588" s="128"/>
      <c r="BH588" s="128"/>
      <c r="BI588" s="128"/>
      <c r="BJ588" s="128"/>
      <c r="BK588" s="128"/>
      <c r="BL588" s="128"/>
      <c r="BM588" s="128"/>
      <c r="BN588" s="128"/>
      <c r="BO588" s="128"/>
      <c r="BP588" s="128"/>
      <c r="BQ588" s="128"/>
      <c r="BR588" s="128"/>
      <c r="BS588" s="128"/>
      <c r="BT588" s="128"/>
      <c r="BU588" s="128"/>
      <c r="BV588" s="128"/>
      <c r="BW588" s="128"/>
      <c r="BX588" s="128"/>
      <c r="BY588" s="128"/>
      <c r="BZ588" s="140" t="str">
        <f>IFERROR(__xludf.DUMMYFUNCTION("TEXTJOIN("", "", TRUE,
  IF(AND(AL588&gt;=9, AN588&gt;=8, AP588&gt;=7, AT588&gt;=8), ""Gold Standard"", """"),
  IF(OR(
      AV588&gt;=7.5,
      AND(AL588&gt;=7, AN588&gt;=7, AP588&gt;=6, AT588&gt;=8)
    ), ""BIFL Approved"", """"),
  IF(AN588&gt;=8.5, ""Repair Friendly"", """"),
 "&amp;" IF(OR(AP588=10, REGEXMATCH(AU588, ""Lifetime Guarantee"")), ""Lifetime Warranty"", """"),
  IF(AT588&gt;=8.5, ""Crowd Favorite"", """"),
  IF(AR588&gt;=8, ""Eco Hero"", """"),
  IF(AND(AV588&gt;=10, AL588&gt;=8, AT588&gt;=8), ""Legacy Product"", """")
)"),"")</f>
        <v/>
      </c>
      <c r="CA588" s="128"/>
      <c r="CB588" s="128"/>
      <c r="CC588" s="141"/>
      <c r="CD588" s="128"/>
      <c r="CE588" s="128"/>
      <c r="CF588" s="128"/>
      <c r="CG588" s="133"/>
      <c r="CH588" s="128"/>
      <c r="CI588" s="128"/>
      <c r="CJ588" s="128"/>
      <c r="CK588" s="128"/>
    </row>
    <row r="589" ht="27.0" customHeight="1">
      <c r="A589" s="313"/>
      <c r="B589" s="146"/>
      <c r="C589" s="19"/>
      <c r="D589" s="19"/>
      <c r="E589" s="146"/>
      <c r="F589" s="147" t="s">
        <v>19054</v>
      </c>
      <c r="G589" s="148"/>
      <c r="H589" s="148"/>
      <c r="I589" s="148"/>
      <c r="J589" s="149"/>
      <c r="K589" s="150"/>
      <c r="L589" s="148"/>
      <c r="M589" s="148"/>
      <c r="N589" s="148"/>
      <c r="O589" s="110"/>
      <c r="P589" s="148"/>
      <c r="Q589" s="148"/>
      <c r="R589" s="148"/>
      <c r="S589" s="148"/>
      <c r="T589" s="151"/>
      <c r="U589" s="148"/>
      <c r="V589" s="148"/>
      <c r="W589" s="148"/>
      <c r="X589" s="148"/>
      <c r="Y589" s="148"/>
      <c r="Z589" s="148"/>
      <c r="AA589" s="148"/>
      <c r="AB589" s="148"/>
      <c r="AC589" s="148"/>
      <c r="AD589" s="148"/>
      <c r="AE589" s="148"/>
      <c r="AF589" s="148"/>
      <c r="AG589" s="148"/>
      <c r="AH589" s="148"/>
      <c r="AI589" s="148"/>
      <c r="AJ589" s="148"/>
      <c r="AK589" s="153"/>
      <c r="AL589" s="154"/>
      <c r="AM589" s="148"/>
      <c r="AN589" s="154"/>
      <c r="AO589" s="148"/>
      <c r="AP589" s="155"/>
      <c r="AQ589" s="148"/>
      <c r="AR589" s="155"/>
      <c r="AS589" s="148"/>
      <c r="AT589" s="155"/>
      <c r="AU589" s="148"/>
      <c r="AV589" s="316"/>
      <c r="AW589" s="157"/>
      <c r="AX589" s="148"/>
      <c r="AY589" s="148"/>
      <c r="AZ589" s="148"/>
      <c r="BA589" s="148"/>
      <c r="BB589" s="148"/>
      <c r="BC589" s="148"/>
      <c r="BD589" s="148"/>
      <c r="BE589" s="148"/>
      <c r="BF589" s="148"/>
      <c r="BG589" s="148"/>
      <c r="BH589" s="148"/>
      <c r="BI589" s="148"/>
      <c r="BJ589" s="148"/>
      <c r="BK589" s="148"/>
      <c r="BL589" s="148"/>
      <c r="BM589" s="148"/>
      <c r="BN589" s="148"/>
      <c r="BO589" s="148"/>
      <c r="BP589" s="148"/>
      <c r="BQ589" s="148"/>
      <c r="BR589" s="148"/>
      <c r="BS589" s="148"/>
      <c r="BT589" s="148"/>
      <c r="BU589" s="148"/>
      <c r="BV589" s="148"/>
      <c r="BW589" s="148"/>
      <c r="BX589" s="148"/>
      <c r="BY589" s="148"/>
      <c r="BZ589" s="160" t="str">
        <f>IFERROR(__xludf.DUMMYFUNCTION("TEXTJOIN("", "", TRUE,
  IF(AND(AL589&gt;=9, AN589&gt;=8, AP589&gt;=7, AT589&gt;=8), ""Gold Standard"", """"),
  IF(OR(
      AV589&gt;=7.5,
      AND(AL589&gt;=7, AN589&gt;=7, AP589&gt;=6, AT589&gt;=8)
    ), ""BIFL Approved"", """"),
  IF(AN589&gt;=8.5, ""Repair Friendly"", """"),
 "&amp;" IF(OR(AP589=10, REGEXMATCH(AU589, ""Lifetime Guarantee"")), ""Lifetime Warranty"", """"),
  IF(AT589&gt;=8.5, ""Crowd Favorite"", """"),
  IF(AR589&gt;=8, ""Eco Hero"", """"),
  IF(AND(AV589&gt;=10, AL589&gt;=8, AT589&gt;=8), ""Legacy Product"", """")
)"),"")</f>
        <v/>
      </c>
      <c r="CA589" s="148"/>
      <c r="CB589" s="148"/>
      <c r="CC589" s="161"/>
      <c r="CD589" s="148"/>
      <c r="CE589" s="148"/>
      <c r="CF589" s="148"/>
      <c r="CG589" s="153"/>
      <c r="CH589" s="148"/>
      <c r="CI589" s="148"/>
      <c r="CJ589" s="148"/>
      <c r="CK589" s="148"/>
    </row>
    <row r="590" ht="27.0" customHeight="1">
      <c r="A590" s="314"/>
      <c r="B590" s="126"/>
      <c r="C590" s="19"/>
      <c r="D590" s="19"/>
      <c r="E590" s="126"/>
      <c r="F590" s="127" t="s">
        <v>19054</v>
      </c>
      <c r="G590" s="128"/>
      <c r="H590" s="128"/>
      <c r="I590" s="128"/>
      <c r="J590" s="129"/>
      <c r="K590" s="130"/>
      <c r="L590" s="128"/>
      <c r="M590" s="128"/>
      <c r="N590" s="128"/>
      <c r="O590" s="110"/>
      <c r="P590" s="128"/>
      <c r="Q590" s="128"/>
      <c r="R590" s="128"/>
      <c r="S590" s="128"/>
      <c r="T590" s="131"/>
      <c r="U590" s="128"/>
      <c r="V590" s="128"/>
      <c r="W590" s="128"/>
      <c r="X590" s="128"/>
      <c r="Y590" s="128"/>
      <c r="Z590" s="128"/>
      <c r="AA590" s="128"/>
      <c r="AB590" s="128"/>
      <c r="AC590" s="128"/>
      <c r="AD590" s="128"/>
      <c r="AE590" s="128"/>
      <c r="AF590" s="128"/>
      <c r="AG590" s="128"/>
      <c r="AH590" s="128"/>
      <c r="AI590" s="128"/>
      <c r="AJ590" s="128"/>
      <c r="AK590" s="133"/>
      <c r="AL590" s="134"/>
      <c r="AM590" s="128"/>
      <c r="AN590" s="134"/>
      <c r="AO590" s="128"/>
      <c r="AP590" s="135"/>
      <c r="AQ590" s="128"/>
      <c r="AR590" s="135"/>
      <c r="AS590" s="128"/>
      <c r="AT590" s="135"/>
      <c r="AU590" s="128"/>
      <c r="AV590" s="315"/>
      <c r="AW590" s="137"/>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40" t="str">
        <f>IFERROR(__xludf.DUMMYFUNCTION("TEXTJOIN("", "", TRUE,
  IF(AND(AL590&gt;=9, AN590&gt;=8, AP590&gt;=7, AT590&gt;=8), ""Gold Standard"", """"),
  IF(OR(
      AV590&gt;=7.5,
      AND(AL590&gt;=7, AN590&gt;=7, AP590&gt;=6, AT590&gt;=8)
    ), ""BIFL Approved"", """"),
  IF(AN590&gt;=8.5, ""Repair Friendly"", """"),
 "&amp;" IF(OR(AP590=10, REGEXMATCH(AU590, ""Lifetime Guarantee"")), ""Lifetime Warranty"", """"),
  IF(AT590&gt;=8.5, ""Crowd Favorite"", """"),
  IF(AR590&gt;=8, ""Eco Hero"", """"),
  IF(AND(AV590&gt;=10, AL590&gt;=8, AT590&gt;=8), ""Legacy Product"", """")
)"),"")</f>
        <v/>
      </c>
      <c r="CA590" s="128"/>
      <c r="CB590" s="128"/>
      <c r="CC590" s="141"/>
      <c r="CD590" s="128"/>
      <c r="CE590" s="128"/>
      <c r="CF590" s="128"/>
      <c r="CG590" s="133"/>
      <c r="CH590" s="128"/>
      <c r="CI590" s="128"/>
      <c r="CJ590" s="128"/>
      <c r="CK590" s="128"/>
    </row>
    <row r="591" ht="27.0" customHeight="1">
      <c r="A591" s="313"/>
      <c r="B591" s="146"/>
      <c r="C591" s="19"/>
      <c r="D591" s="19"/>
      <c r="E591" s="146"/>
      <c r="F591" s="147" t="s">
        <v>19054</v>
      </c>
      <c r="G591" s="148"/>
      <c r="H591" s="148"/>
      <c r="I591" s="148"/>
      <c r="J591" s="149"/>
      <c r="K591" s="150"/>
      <c r="L591" s="148"/>
      <c r="M591" s="148"/>
      <c r="N591" s="148"/>
      <c r="O591" s="110"/>
      <c r="P591" s="148"/>
      <c r="Q591" s="148"/>
      <c r="R591" s="148"/>
      <c r="S591" s="148"/>
      <c r="T591" s="151"/>
      <c r="U591" s="148"/>
      <c r="V591" s="148"/>
      <c r="W591" s="148"/>
      <c r="X591" s="148"/>
      <c r="Y591" s="148"/>
      <c r="Z591" s="148"/>
      <c r="AA591" s="148"/>
      <c r="AB591" s="148"/>
      <c r="AC591" s="148"/>
      <c r="AD591" s="148"/>
      <c r="AE591" s="148"/>
      <c r="AF591" s="148"/>
      <c r="AG591" s="148"/>
      <c r="AH591" s="148"/>
      <c r="AI591" s="148"/>
      <c r="AJ591" s="148"/>
      <c r="AK591" s="153"/>
      <c r="AL591" s="154"/>
      <c r="AM591" s="148"/>
      <c r="AN591" s="154"/>
      <c r="AO591" s="148"/>
      <c r="AP591" s="155"/>
      <c r="AQ591" s="148"/>
      <c r="AR591" s="155"/>
      <c r="AS591" s="148"/>
      <c r="AT591" s="155"/>
      <c r="AU591" s="148"/>
      <c r="AV591" s="316"/>
      <c r="AW591" s="157"/>
      <c r="AX591" s="148"/>
      <c r="AY591" s="148"/>
      <c r="AZ591" s="148"/>
      <c r="BA591" s="148"/>
      <c r="BB591" s="148"/>
      <c r="BC591" s="148"/>
      <c r="BD591" s="148"/>
      <c r="BE591" s="148"/>
      <c r="BF591" s="148"/>
      <c r="BG591" s="148"/>
      <c r="BH591" s="148"/>
      <c r="BI591" s="148"/>
      <c r="BJ591" s="148"/>
      <c r="BK591" s="148"/>
      <c r="BL591" s="148"/>
      <c r="BM591" s="148"/>
      <c r="BN591" s="148"/>
      <c r="BO591" s="148"/>
      <c r="BP591" s="148"/>
      <c r="BQ591" s="148"/>
      <c r="BR591" s="148"/>
      <c r="BS591" s="148"/>
      <c r="BT591" s="148"/>
      <c r="BU591" s="148"/>
      <c r="BV591" s="148"/>
      <c r="BW591" s="148"/>
      <c r="BX591" s="148"/>
      <c r="BY591" s="148"/>
      <c r="BZ591" s="160" t="str">
        <f>IFERROR(__xludf.DUMMYFUNCTION("TEXTJOIN("", "", TRUE,
  IF(AND(AL591&gt;=9, AN591&gt;=8, AP591&gt;=7, AT591&gt;=8), ""Gold Standard"", """"),
  IF(OR(
      AV591&gt;=7.5,
      AND(AL591&gt;=7, AN591&gt;=7, AP591&gt;=6, AT591&gt;=8)
    ), ""BIFL Approved"", """"),
  IF(AN591&gt;=8.5, ""Repair Friendly"", """"),
 "&amp;" IF(OR(AP591=10, REGEXMATCH(AU591, ""Lifetime Guarantee"")), ""Lifetime Warranty"", """"),
  IF(AT591&gt;=8.5, ""Crowd Favorite"", """"),
  IF(AR591&gt;=8, ""Eco Hero"", """"),
  IF(AND(AV591&gt;=10, AL591&gt;=8, AT591&gt;=8), ""Legacy Product"", """")
)"),"")</f>
        <v/>
      </c>
      <c r="CA591" s="148"/>
      <c r="CB591" s="148"/>
      <c r="CC591" s="161"/>
      <c r="CD591" s="148"/>
      <c r="CE591" s="148"/>
      <c r="CF591" s="148"/>
      <c r="CG591" s="153"/>
      <c r="CH591" s="148"/>
      <c r="CI591" s="148"/>
      <c r="CJ591" s="148"/>
      <c r="CK591" s="148"/>
    </row>
    <row r="592" ht="27.0" customHeight="1">
      <c r="A592" s="314"/>
      <c r="B592" s="126"/>
      <c r="C592" s="19"/>
      <c r="D592" s="19"/>
      <c r="E592" s="126"/>
      <c r="F592" s="127" t="s">
        <v>19054</v>
      </c>
      <c r="G592" s="128"/>
      <c r="H592" s="128"/>
      <c r="I592" s="128"/>
      <c r="J592" s="129"/>
      <c r="K592" s="130"/>
      <c r="L592" s="128"/>
      <c r="M592" s="128"/>
      <c r="N592" s="128"/>
      <c r="O592" s="110"/>
      <c r="P592" s="128"/>
      <c r="Q592" s="128"/>
      <c r="R592" s="128"/>
      <c r="S592" s="128"/>
      <c r="T592" s="131"/>
      <c r="U592" s="128"/>
      <c r="V592" s="128"/>
      <c r="W592" s="128"/>
      <c r="X592" s="128"/>
      <c r="Y592" s="128"/>
      <c r="Z592" s="128"/>
      <c r="AA592" s="128"/>
      <c r="AB592" s="128"/>
      <c r="AC592" s="128"/>
      <c r="AD592" s="128"/>
      <c r="AE592" s="128"/>
      <c r="AF592" s="128"/>
      <c r="AG592" s="128"/>
      <c r="AH592" s="128"/>
      <c r="AI592" s="128"/>
      <c r="AJ592" s="128"/>
      <c r="AK592" s="133"/>
      <c r="AL592" s="134"/>
      <c r="AM592" s="128"/>
      <c r="AN592" s="134"/>
      <c r="AO592" s="128"/>
      <c r="AP592" s="135"/>
      <c r="AQ592" s="128"/>
      <c r="AR592" s="135"/>
      <c r="AS592" s="128"/>
      <c r="AT592" s="135"/>
      <c r="AU592" s="128"/>
      <c r="AV592" s="315"/>
      <c r="AW592" s="137"/>
      <c r="AX592" s="128"/>
      <c r="AY592" s="128"/>
      <c r="AZ592" s="128"/>
      <c r="BA592" s="128"/>
      <c r="BB592" s="128"/>
      <c r="BC592" s="128"/>
      <c r="BD592" s="128"/>
      <c r="BE592" s="128"/>
      <c r="BF592" s="128"/>
      <c r="BG592" s="128"/>
      <c r="BH592" s="128"/>
      <c r="BI592" s="128"/>
      <c r="BJ592" s="128"/>
      <c r="BK592" s="128"/>
      <c r="BL592" s="128"/>
      <c r="BM592" s="128"/>
      <c r="BN592" s="128"/>
      <c r="BO592" s="128"/>
      <c r="BP592" s="128"/>
      <c r="BQ592" s="128"/>
      <c r="BR592" s="128"/>
      <c r="BS592" s="128"/>
      <c r="BT592" s="128"/>
      <c r="BU592" s="128"/>
      <c r="BV592" s="128"/>
      <c r="BW592" s="128"/>
      <c r="BX592" s="128"/>
      <c r="BY592" s="128"/>
      <c r="BZ592" s="140" t="str">
        <f>IFERROR(__xludf.DUMMYFUNCTION("TEXTJOIN("", "", TRUE,
  IF(AND(AL592&gt;=9, AN592&gt;=8, AP592&gt;=7, AT592&gt;=8), ""Gold Standard"", """"),
  IF(OR(
      AV592&gt;=7.5,
      AND(AL592&gt;=7, AN592&gt;=7, AP592&gt;=6, AT592&gt;=8)
    ), ""BIFL Approved"", """"),
  IF(AN592&gt;=8.5, ""Repair Friendly"", """"),
 "&amp;" IF(OR(AP592=10, REGEXMATCH(AU592, ""Lifetime Guarantee"")), ""Lifetime Warranty"", """"),
  IF(AT592&gt;=8.5, ""Crowd Favorite"", """"),
  IF(AR592&gt;=8, ""Eco Hero"", """"),
  IF(AND(AV592&gt;=10, AL592&gt;=8, AT592&gt;=8), ""Legacy Product"", """")
)"),"")</f>
        <v/>
      </c>
      <c r="CA592" s="128"/>
      <c r="CB592" s="128"/>
      <c r="CC592" s="141"/>
      <c r="CD592" s="128"/>
      <c r="CE592" s="128"/>
      <c r="CF592" s="128"/>
      <c r="CG592" s="133"/>
      <c r="CH592" s="128"/>
      <c r="CI592" s="128"/>
      <c r="CJ592" s="128"/>
      <c r="CK592" s="128"/>
    </row>
    <row r="593" ht="27.0" customHeight="1">
      <c r="A593" s="313"/>
      <c r="B593" s="146"/>
      <c r="C593" s="19"/>
      <c r="D593" s="19"/>
      <c r="E593" s="146"/>
      <c r="F593" s="147" t="s">
        <v>19054</v>
      </c>
      <c r="G593" s="148"/>
      <c r="H593" s="148"/>
      <c r="I593" s="148"/>
      <c r="J593" s="149"/>
      <c r="K593" s="150"/>
      <c r="L593" s="148"/>
      <c r="M593" s="148"/>
      <c r="N593" s="148"/>
      <c r="O593" s="110"/>
      <c r="P593" s="148"/>
      <c r="Q593" s="148"/>
      <c r="R593" s="148"/>
      <c r="S593" s="148"/>
      <c r="T593" s="151"/>
      <c r="U593" s="148"/>
      <c r="V593" s="148"/>
      <c r="W593" s="148"/>
      <c r="X593" s="148"/>
      <c r="Y593" s="148"/>
      <c r="Z593" s="148"/>
      <c r="AA593" s="148"/>
      <c r="AB593" s="148"/>
      <c r="AC593" s="148"/>
      <c r="AD593" s="148"/>
      <c r="AE593" s="148"/>
      <c r="AF593" s="148"/>
      <c r="AG593" s="148"/>
      <c r="AH593" s="148"/>
      <c r="AI593" s="148"/>
      <c r="AJ593" s="148"/>
      <c r="AK593" s="153"/>
      <c r="AL593" s="154"/>
      <c r="AM593" s="148"/>
      <c r="AN593" s="154"/>
      <c r="AO593" s="148"/>
      <c r="AP593" s="155"/>
      <c r="AQ593" s="148"/>
      <c r="AR593" s="155"/>
      <c r="AS593" s="148"/>
      <c r="AT593" s="155"/>
      <c r="AU593" s="148"/>
      <c r="AV593" s="316"/>
      <c r="AW593" s="157"/>
      <c r="AX593" s="148"/>
      <c r="AY593" s="148"/>
      <c r="AZ593" s="148"/>
      <c r="BA593" s="148"/>
      <c r="BB593" s="148"/>
      <c r="BC593" s="148"/>
      <c r="BD593" s="148"/>
      <c r="BE593" s="148"/>
      <c r="BF593" s="148"/>
      <c r="BG593" s="148"/>
      <c r="BH593" s="148"/>
      <c r="BI593" s="148"/>
      <c r="BJ593" s="148"/>
      <c r="BK593" s="148"/>
      <c r="BL593" s="148"/>
      <c r="BM593" s="148"/>
      <c r="BN593" s="148"/>
      <c r="BO593" s="148"/>
      <c r="BP593" s="148"/>
      <c r="BQ593" s="148"/>
      <c r="BR593" s="148"/>
      <c r="BS593" s="148"/>
      <c r="BT593" s="148"/>
      <c r="BU593" s="148"/>
      <c r="BV593" s="148"/>
      <c r="BW593" s="148"/>
      <c r="BX593" s="148"/>
      <c r="BY593" s="148"/>
      <c r="BZ593" s="160" t="str">
        <f>IFERROR(__xludf.DUMMYFUNCTION("TEXTJOIN("", "", TRUE,
  IF(AND(AL593&gt;=9, AN593&gt;=8, AP593&gt;=7, AT593&gt;=8), ""Gold Standard"", """"),
  IF(OR(
      AV593&gt;=7.5,
      AND(AL593&gt;=7, AN593&gt;=7, AP593&gt;=6, AT593&gt;=8)
    ), ""BIFL Approved"", """"),
  IF(AN593&gt;=8.5, ""Repair Friendly"", """"),
 "&amp;" IF(OR(AP593=10, REGEXMATCH(AU593, ""Lifetime Guarantee"")), ""Lifetime Warranty"", """"),
  IF(AT593&gt;=8.5, ""Crowd Favorite"", """"),
  IF(AR593&gt;=8, ""Eco Hero"", """"),
  IF(AND(AV593&gt;=10, AL593&gt;=8, AT593&gt;=8), ""Legacy Product"", """")
)"),"")</f>
        <v/>
      </c>
      <c r="CA593" s="148"/>
      <c r="CB593" s="148"/>
      <c r="CC593" s="161"/>
      <c r="CD593" s="148"/>
      <c r="CE593" s="148"/>
      <c r="CF593" s="148"/>
      <c r="CG593" s="153"/>
      <c r="CH593" s="148"/>
      <c r="CI593" s="148"/>
      <c r="CJ593" s="148"/>
      <c r="CK593" s="148"/>
    </row>
    <row r="594" ht="27.0" customHeight="1">
      <c r="A594" s="314"/>
      <c r="B594" s="126"/>
      <c r="C594" s="19"/>
      <c r="D594" s="19"/>
      <c r="E594" s="126"/>
      <c r="F594" s="127" t="s">
        <v>19054</v>
      </c>
      <c r="G594" s="128"/>
      <c r="H594" s="128"/>
      <c r="I594" s="128"/>
      <c r="J594" s="129"/>
      <c r="K594" s="130"/>
      <c r="L594" s="128"/>
      <c r="M594" s="128"/>
      <c r="N594" s="128"/>
      <c r="O594" s="110"/>
      <c r="P594" s="128"/>
      <c r="Q594" s="128"/>
      <c r="R594" s="128"/>
      <c r="S594" s="128"/>
      <c r="T594" s="131"/>
      <c r="U594" s="128"/>
      <c r="V594" s="128"/>
      <c r="W594" s="128"/>
      <c r="X594" s="128"/>
      <c r="Y594" s="128"/>
      <c r="Z594" s="128"/>
      <c r="AA594" s="128"/>
      <c r="AB594" s="128"/>
      <c r="AC594" s="128"/>
      <c r="AD594" s="128"/>
      <c r="AE594" s="128"/>
      <c r="AF594" s="128"/>
      <c r="AG594" s="128"/>
      <c r="AH594" s="128"/>
      <c r="AI594" s="128"/>
      <c r="AJ594" s="128"/>
      <c r="AK594" s="133"/>
      <c r="AL594" s="134"/>
      <c r="AM594" s="128"/>
      <c r="AN594" s="134"/>
      <c r="AO594" s="128"/>
      <c r="AP594" s="135"/>
      <c r="AQ594" s="128"/>
      <c r="AR594" s="135"/>
      <c r="AS594" s="128"/>
      <c r="AT594" s="135"/>
      <c r="AU594" s="128"/>
      <c r="AV594" s="315"/>
      <c r="AW594" s="137"/>
      <c r="AX594" s="128"/>
      <c r="AY594" s="128"/>
      <c r="AZ594" s="128"/>
      <c r="BA594" s="128"/>
      <c r="BB594" s="128"/>
      <c r="BC594" s="128"/>
      <c r="BD594" s="128"/>
      <c r="BE594" s="128"/>
      <c r="BF594" s="128"/>
      <c r="BG594" s="128"/>
      <c r="BH594" s="128"/>
      <c r="BI594" s="128"/>
      <c r="BJ594" s="128"/>
      <c r="BK594" s="128"/>
      <c r="BL594" s="128"/>
      <c r="BM594" s="128"/>
      <c r="BN594" s="128"/>
      <c r="BO594" s="128"/>
      <c r="BP594" s="128"/>
      <c r="BQ594" s="128"/>
      <c r="BR594" s="128"/>
      <c r="BS594" s="128"/>
      <c r="BT594" s="128"/>
      <c r="BU594" s="128"/>
      <c r="BV594" s="128"/>
      <c r="BW594" s="128"/>
      <c r="BX594" s="128"/>
      <c r="BY594" s="128"/>
      <c r="BZ594" s="140" t="str">
        <f>IFERROR(__xludf.DUMMYFUNCTION("TEXTJOIN("", "", TRUE,
  IF(AND(AL594&gt;=9, AN594&gt;=8, AP594&gt;=7, AT594&gt;=8), ""Gold Standard"", """"),
  IF(OR(
      AV594&gt;=7.5,
      AND(AL594&gt;=7, AN594&gt;=7, AP594&gt;=6, AT594&gt;=8)
    ), ""BIFL Approved"", """"),
  IF(AN594&gt;=8.5, ""Repair Friendly"", """"),
 "&amp;" IF(OR(AP594=10, REGEXMATCH(AU594, ""Lifetime Guarantee"")), ""Lifetime Warranty"", """"),
  IF(AT594&gt;=8.5, ""Crowd Favorite"", """"),
  IF(AR594&gt;=8, ""Eco Hero"", """"),
  IF(AND(AV594&gt;=10, AL594&gt;=8, AT594&gt;=8), ""Legacy Product"", """")
)"),"")</f>
        <v/>
      </c>
      <c r="CA594" s="128"/>
      <c r="CB594" s="128"/>
      <c r="CC594" s="141"/>
      <c r="CD594" s="128"/>
      <c r="CE594" s="128"/>
      <c r="CF594" s="128"/>
      <c r="CG594" s="133"/>
      <c r="CH594" s="128"/>
      <c r="CI594" s="128"/>
      <c r="CJ594" s="128"/>
      <c r="CK594" s="128"/>
    </row>
    <row r="595" ht="27.0" customHeight="1">
      <c r="A595" s="313"/>
      <c r="B595" s="146"/>
      <c r="C595" s="19"/>
      <c r="D595" s="19"/>
      <c r="E595" s="146"/>
      <c r="F595" s="147" t="s">
        <v>19054</v>
      </c>
      <c r="G595" s="148"/>
      <c r="H595" s="148"/>
      <c r="I595" s="148"/>
      <c r="J595" s="149"/>
      <c r="K595" s="150"/>
      <c r="L595" s="148"/>
      <c r="M595" s="148"/>
      <c r="N595" s="148"/>
      <c r="O595" s="110"/>
      <c r="P595" s="148"/>
      <c r="Q595" s="148"/>
      <c r="R595" s="148"/>
      <c r="S595" s="148"/>
      <c r="T595" s="151"/>
      <c r="U595" s="148"/>
      <c r="V595" s="148"/>
      <c r="W595" s="148"/>
      <c r="X595" s="148"/>
      <c r="Y595" s="148"/>
      <c r="Z595" s="148"/>
      <c r="AA595" s="148"/>
      <c r="AB595" s="148"/>
      <c r="AC595" s="148"/>
      <c r="AD595" s="148"/>
      <c r="AE595" s="148"/>
      <c r="AF595" s="148"/>
      <c r="AG595" s="148"/>
      <c r="AH595" s="148"/>
      <c r="AI595" s="148"/>
      <c r="AJ595" s="148"/>
      <c r="AK595" s="153"/>
      <c r="AL595" s="154"/>
      <c r="AM595" s="148"/>
      <c r="AN595" s="154"/>
      <c r="AO595" s="148"/>
      <c r="AP595" s="155"/>
      <c r="AQ595" s="148"/>
      <c r="AR595" s="155"/>
      <c r="AS595" s="148"/>
      <c r="AT595" s="155"/>
      <c r="AU595" s="148"/>
      <c r="AV595" s="316"/>
      <c r="AW595" s="157"/>
      <c r="AX595" s="148"/>
      <c r="AY595" s="148"/>
      <c r="AZ595" s="148"/>
      <c r="BA595" s="148"/>
      <c r="BB595" s="148"/>
      <c r="BC595" s="148"/>
      <c r="BD595" s="148"/>
      <c r="BE595" s="148"/>
      <c r="BF595" s="148"/>
      <c r="BG595" s="148"/>
      <c r="BH595" s="148"/>
      <c r="BI595" s="148"/>
      <c r="BJ595" s="148"/>
      <c r="BK595" s="148"/>
      <c r="BL595" s="148"/>
      <c r="BM595" s="148"/>
      <c r="BN595" s="148"/>
      <c r="BO595" s="148"/>
      <c r="BP595" s="148"/>
      <c r="BQ595" s="148"/>
      <c r="BR595" s="148"/>
      <c r="BS595" s="148"/>
      <c r="BT595" s="148"/>
      <c r="BU595" s="148"/>
      <c r="BV595" s="148"/>
      <c r="BW595" s="148"/>
      <c r="BX595" s="148"/>
      <c r="BY595" s="148"/>
      <c r="BZ595" s="160" t="str">
        <f>IFERROR(__xludf.DUMMYFUNCTION("TEXTJOIN("", "", TRUE,
  IF(AND(AL595&gt;=9, AN595&gt;=8, AP595&gt;=7, AT595&gt;=8), ""Gold Standard"", """"),
  IF(OR(
      AV595&gt;=7.5,
      AND(AL595&gt;=7, AN595&gt;=7, AP595&gt;=6, AT595&gt;=8)
    ), ""BIFL Approved"", """"),
  IF(AN595&gt;=8.5, ""Repair Friendly"", """"),
 "&amp;" IF(OR(AP595=10, REGEXMATCH(AU595, ""Lifetime Guarantee"")), ""Lifetime Warranty"", """"),
  IF(AT595&gt;=8.5, ""Crowd Favorite"", """"),
  IF(AR595&gt;=8, ""Eco Hero"", """"),
  IF(AND(AV595&gt;=10, AL595&gt;=8, AT595&gt;=8), ""Legacy Product"", """")
)"),"")</f>
        <v/>
      </c>
      <c r="CA595" s="148"/>
      <c r="CB595" s="148"/>
      <c r="CC595" s="161"/>
      <c r="CD595" s="148"/>
      <c r="CE595" s="148"/>
      <c r="CF595" s="148"/>
      <c r="CG595" s="153"/>
      <c r="CH595" s="148"/>
      <c r="CI595" s="148"/>
      <c r="CJ595" s="148"/>
      <c r="CK595" s="148"/>
    </row>
    <row r="596" ht="27.0" customHeight="1">
      <c r="A596" s="314"/>
      <c r="B596" s="126"/>
      <c r="C596" s="19"/>
      <c r="D596" s="19"/>
      <c r="E596" s="126"/>
      <c r="F596" s="127" t="s">
        <v>19054</v>
      </c>
      <c r="G596" s="128"/>
      <c r="H596" s="128"/>
      <c r="I596" s="128"/>
      <c r="J596" s="129"/>
      <c r="K596" s="130"/>
      <c r="L596" s="128"/>
      <c r="M596" s="128"/>
      <c r="N596" s="128"/>
      <c r="O596" s="110"/>
      <c r="P596" s="128"/>
      <c r="Q596" s="128"/>
      <c r="R596" s="128"/>
      <c r="S596" s="128"/>
      <c r="T596" s="131"/>
      <c r="U596" s="128"/>
      <c r="V596" s="128"/>
      <c r="W596" s="128"/>
      <c r="X596" s="128"/>
      <c r="Y596" s="128"/>
      <c r="Z596" s="128"/>
      <c r="AA596" s="128"/>
      <c r="AB596" s="128"/>
      <c r="AC596" s="128"/>
      <c r="AD596" s="128"/>
      <c r="AE596" s="128"/>
      <c r="AF596" s="128"/>
      <c r="AG596" s="128"/>
      <c r="AH596" s="128"/>
      <c r="AI596" s="128"/>
      <c r="AJ596" s="128"/>
      <c r="AK596" s="133"/>
      <c r="AL596" s="134"/>
      <c r="AM596" s="128"/>
      <c r="AN596" s="134"/>
      <c r="AO596" s="128"/>
      <c r="AP596" s="135"/>
      <c r="AQ596" s="128"/>
      <c r="AR596" s="135"/>
      <c r="AS596" s="128"/>
      <c r="AT596" s="135"/>
      <c r="AU596" s="128"/>
      <c r="AV596" s="315"/>
      <c r="AW596" s="137"/>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40" t="str">
        <f>IFERROR(__xludf.DUMMYFUNCTION("TEXTJOIN("", "", TRUE,
  IF(AND(AL596&gt;=9, AN596&gt;=8, AP596&gt;=7, AT596&gt;=8), ""Gold Standard"", """"),
  IF(OR(
      AV596&gt;=7.5,
      AND(AL596&gt;=7, AN596&gt;=7, AP596&gt;=6, AT596&gt;=8)
    ), ""BIFL Approved"", """"),
  IF(AN596&gt;=8.5, ""Repair Friendly"", """"),
 "&amp;" IF(OR(AP596=10, REGEXMATCH(AU596, ""Lifetime Guarantee"")), ""Lifetime Warranty"", """"),
  IF(AT596&gt;=8.5, ""Crowd Favorite"", """"),
  IF(AR596&gt;=8, ""Eco Hero"", """"),
  IF(AND(AV596&gt;=10, AL596&gt;=8, AT596&gt;=8), ""Legacy Product"", """")
)"),"")</f>
        <v/>
      </c>
      <c r="CA596" s="128"/>
      <c r="CB596" s="128"/>
      <c r="CC596" s="141"/>
      <c r="CD596" s="128"/>
      <c r="CE596" s="128"/>
      <c r="CF596" s="128"/>
      <c r="CG596" s="133"/>
      <c r="CH596" s="128"/>
      <c r="CI596" s="128"/>
      <c r="CJ596" s="128"/>
      <c r="CK596" s="128"/>
    </row>
    <row r="597" ht="27.0" customHeight="1">
      <c r="A597" s="313"/>
      <c r="B597" s="146"/>
      <c r="C597" s="19"/>
      <c r="D597" s="19"/>
      <c r="E597" s="146"/>
      <c r="F597" s="147" t="s">
        <v>19054</v>
      </c>
      <c r="G597" s="148"/>
      <c r="H597" s="148"/>
      <c r="I597" s="148"/>
      <c r="J597" s="149"/>
      <c r="K597" s="150"/>
      <c r="L597" s="148"/>
      <c r="M597" s="148"/>
      <c r="N597" s="148"/>
      <c r="O597" s="110"/>
      <c r="P597" s="148"/>
      <c r="Q597" s="148"/>
      <c r="R597" s="148"/>
      <c r="S597" s="148"/>
      <c r="T597" s="151"/>
      <c r="U597" s="148"/>
      <c r="V597" s="148"/>
      <c r="W597" s="148"/>
      <c r="X597" s="148"/>
      <c r="Y597" s="148"/>
      <c r="Z597" s="148"/>
      <c r="AA597" s="148"/>
      <c r="AB597" s="148"/>
      <c r="AC597" s="148"/>
      <c r="AD597" s="148"/>
      <c r="AE597" s="148"/>
      <c r="AF597" s="148"/>
      <c r="AG597" s="148"/>
      <c r="AH597" s="148"/>
      <c r="AI597" s="148"/>
      <c r="AJ597" s="148"/>
      <c r="AK597" s="153"/>
      <c r="AL597" s="154"/>
      <c r="AM597" s="148"/>
      <c r="AN597" s="154"/>
      <c r="AO597" s="148"/>
      <c r="AP597" s="155"/>
      <c r="AQ597" s="148"/>
      <c r="AR597" s="155"/>
      <c r="AS597" s="148"/>
      <c r="AT597" s="155"/>
      <c r="AU597" s="148"/>
      <c r="AV597" s="316"/>
      <c r="AW597" s="157"/>
      <c r="AX597" s="148"/>
      <c r="AY597" s="148"/>
      <c r="AZ597" s="148"/>
      <c r="BA597" s="148"/>
      <c r="BB597" s="148"/>
      <c r="BC597" s="148"/>
      <c r="BD597" s="148"/>
      <c r="BE597" s="148"/>
      <c r="BF597" s="148"/>
      <c r="BG597" s="148"/>
      <c r="BH597" s="148"/>
      <c r="BI597" s="148"/>
      <c r="BJ597" s="148"/>
      <c r="BK597" s="148"/>
      <c r="BL597" s="148"/>
      <c r="BM597" s="148"/>
      <c r="BN597" s="148"/>
      <c r="BO597" s="148"/>
      <c r="BP597" s="148"/>
      <c r="BQ597" s="148"/>
      <c r="BR597" s="148"/>
      <c r="BS597" s="148"/>
      <c r="BT597" s="148"/>
      <c r="BU597" s="148"/>
      <c r="BV597" s="148"/>
      <c r="BW597" s="148"/>
      <c r="BX597" s="148"/>
      <c r="BY597" s="148"/>
      <c r="BZ597" s="160" t="str">
        <f>IFERROR(__xludf.DUMMYFUNCTION("TEXTJOIN("", "", TRUE,
  IF(AND(AL597&gt;=9, AN597&gt;=8, AP597&gt;=7, AT597&gt;=8), ""Gold Standard"", """"),
  IF(OR(
      AV597&gt;=7.5,
      AND(AL597&gt;=7, AN597&gt;=7, AP597&gt;=6, AT597&gt;=8)
    ), ""BIFL Approved"", """"),
  IF(AN597&gt;=8.5, ""Repair Friendly"", """"),
 "&amp;" IF(OR(AP597=10, REGEXMATCH(AU597, ""Lifetime Guarantee"")), ""Lifetime Warranty"", """"),
  IF(AT597&gt;=8.5, ""Crowd Favorite"", """"),
  IF(AR597&gt;=8, ""Eco Hero"", """"),
  IF(AND(AV597&gt;=10, AL597&gt;=8, AT597&gt;=8), ""Legacy Product"", """")
)"),"")</f>
        <v/>
      </c>
      <c r="CA597" s="148"/>
      <c r="CB597" s="148"/>
      <c r="CC597" s="161"/>
      <c r="CD597" s="148"/>
      <c r="CE597" s="148"/>
      <c r="CF597" s="148"/>
      <c r="CG597" s="153"/>
      <c r="CH597" s="148"/>
      <c r="CI597" s="148"/>
      <c r="CJ597" s="148"/>
      <c r="CK597" s="148"/>
    </row>
    <row r="598" ht="27.0" customHeight="1">
      <c r="A598" s="314"/>
      <c r="B598" s="126"/>
      <c r="C598" s="19"/>
      <c r="D598" s="19"/>
      <c r="E598" s="126"/>
      <c r="F598" s="127" t="s">
        <v>19054</v>
      </c>
      <c r="G598" s="128"/>
      <c r="H598" s="128"/>
      <c r="I598" s="128"/>
      <c r="J598" s="129"/>
      <c r="K598" s="130"/>
      <c r="L598" s="128"/>
      <c r="M598" s="128"/>
      <c r="N598" s="128"/>
      <c r="O598" s="110"/>
      <c r="P598" s="128"/>
      <c r="Q598" s="128"/>
      <c r="R598" s="128"/>
      <c r="S598" s="128"/>
      <c r="T598" s="131"/>
      <c r="U598" s="128"/>
      <c r="V598" s="128"/>
      <c r="W598" s="128"/>
      <c r="X598" s="128"/>
      <c r="Y598" s="128"/>
      <c r="Z598" s="128"/>
      <c r="AA598" s="128"/>
      <c r="AB598" s="128"/>
      <c r="AC598" s="128"/>
      <c r="AD598" s="128"/>
      <c r="AE598" s="128"/>
      <c r="AF598" s="128"/>
      <c r="AG598" s="128"/>
      <c r="AH598" s="128"/>
      <c r="AI598" s="128"/>
      <c r="AJ598" s="128"/>
      <c r="AK598" s="133"/>
      <c r="AL598" s="134"/>
      <c r="AM598" s="128"/>
      <c r="AN598" s="134"/>
      <c r="AO598" s="128"/>
      <c r="AP598" s="135"/>
      <c r="AQ598" s="128"/>
      <c r="AR598" s="135"/>
      <c r="AS598" s="128"/>
      <c r="AT598" s="135"/>
      <c r="AU598" s="128"/>
      <c r="AV598" s="315"/>
      <c r="AW598" s="137"/>
      <c r="AX598" s="128"/>
      <c r="AY598" s="128"/>
      <c r="AZ598" s="128"/>
      <c r="BA598" s="128"/>
      <c r="BB598" s="128"/>
      <c r="BC598" s="128"/>
      <c r="BD598" s="128"/>
      <c r="BE598" s="128"/>
      <c r="BF598" s="128"/>
      <c r="BG598" s="128"/>
      <c r="BH598" s="128"/>
      <c r="BI598" s="128"/>
      <c r="BJ598" s="128"/>
      <c r="BK598" s="128"/>
      <c r="BL598" s="128"/>
      <c r="BM598" s="128"/>
      <c r="BN598" s="128"/>
      <c r="BO598" s="128"/>
      <c r="BP598" s="128"/>
      <c r="BQ598" s="128"/>
      <c r="BR598" s="128"/>
      <c r="BS598" s="128"/>
      <c r="BT598" s="128"/>
      <c r="BU598" s="128"/>
      <c r="BV598" s="128"/>
      <c r="BW598" s="128"/>
      <c r="BX598" s="128"/>
      <c r="BY598" s="128"/>
      <c r="BZ598" s="140" t="str">
        <f>IFERROR(__xludf.DUMMYFUNCTION("TEXTJOIN("", "", TRUE,
  IF(AND(AL598&gt;=9, AN598&gt;=8, AP598&gt;=7, AT598&gt;=8), ""Gold Standard"", """"),
  IF(OR(
      AV598&gt;=7.5,
      AND(AL598&gt;=7, AN598&gt;=7, AP598&gt;=6, AT598&gt;=8)
    ), ""BIFL Approved"", """"),
  IF(AN598&gt;=8.5, ""Repair Friendly"", """"),
 "&amp;" IF(OR(AP598=10, REGEXMATCH(AU598, ""Lifetime Guarantee"")), ""Lifetime Warranty"", """"),
  IF(AT598&gt;=8.5, ""Crowd Favorite"", """"),
  IF(AR598&gt;=8, ""Eco Hero"", """"),
  IF(AND(AV598&gt;=10, AL598&gt;=8, AT598&gt;=8), ""Legacy Product"", """")
)"),"")</f>
        <v/>
      </c>
      <c r="CA598" s="128"/>
      <c r="CB598" s="128"/>
      <c r="CC598" s="141"/>
      <c r="CD598" s="128"/>
      <c r="CE598" s="128"/>
      <c r="CF598" s="128"/>
      <c r="CG598" s="133"/>
      <c r="CH598" s="128"/>
      <c r="CI598" s="128"/>
      <c r="CJ598" s="128"/>
      <c r="CK598" s="128"/>
    </row>
    <row r="599" ht="27.0" customHeight="1">
      <c r="A599" s="313"/>
      <c r="B599" s="146"/>
      <c r="C599" s="19"/>
      <c r="D599" s="19"/>
      <c r="E599" s="146"/>
      <c r="F599" s="147" t="s">
        <v>19054</v>
      </c>
      <c r="G599" s="148"/>
      <c r="H599" s="148"/>
      <c r="I599" s="148"/>
      <c r="J599" s="149"/>
      <c r="K599" s="150"/>
      <c r="L599" s="148"/>
      <c r="M599" s="148"/>
      <c r="N599" s="148"/>
      <c r="O599" s="110"/>
      <c r="P599" s="148"/>
      <c r="Q599" s="148"/>
      <c r="R599" s="148"/>
      <c r="S599" s="148"/>
      <c r="T599" s="151"/>
      <c r="U599" s="148"/>
      <c r="V599" s="148"/>
      <c r="W599" s="148"/>
      <c r="X599" s="148"/>
      <c r="Y599" s="148"/>
      <c r="Z599" s="148"/>
      <c r="AA599" s="148"/>
      <c r="AB599" s="148"/>
      <c r="AC599" s="148"/>
      <c r="AD599" s="148"/>
      <c r="AE599" s="148"/>
      <c r="AF599" s="148"/>
      <c r="AG599" s="148"/>
      <c r="AH599" s="148"/>
      <c r="AI599" s="148"/>
      <c r="AJ599" s="148"/>
      <c r="AK599" s="153"/>
      <c r="AL599" s="154"/>
      <c r="AM599" s="148"/>
      <c r="AN599" s="154"/>
      <c r="AO599" s="148"/>
      <c r="AP599" s="155"/>
      <c r="AQ599" s="148"/>
      <c r="AR599" s="155"/>
      <c r="AS599" s="148"/>
      <c r="AT599" s="155"/>
      <c r="AU599" s="148"/>
      <c r="AV599" s="316"/>
      <c r="AW599" s="157"/>
      <c r="AX599" s="148"/>
      <c r="AY599" s="148"/>
      <c r="AZ599" s="148"/>
      <c r="BA599" s="148"/>
      <c r="BB599" s="148"/>
      <c r="BC599" s="148"/>
      <c r="BD599" s="148"/>
      <c r="BE599" s="148"/>
      <c r="BF599" s="148"/>
      <c r="BG599" s="148"/>
      <c r="BH599" s="148"/>
      <c r="BI599" s="148"/>
      <c r="BJ599" s="148"/>
      <c r="BK599" s="148"/>
      <c r="BL599" s="148"/>
      <c r="BM599" s="148"/>
      <c r="BN599" s="148"/>
      <c r="BO599" s="148"/>
      <c r="BP599" s="148"/>
      <c r="BQ599" s="148"/>
      <c r="BR599" s="148"/>
      <c r="BS599" s="148"/>
      <c r="BT599" s="148"/>
      <c r="BU599" s="148"/>
      <c r="BV599" s="148"/>
      <c r="BW599" s="148"/>
      <c r="BX599" s="148"/>
      <c r="BY599" s="148"/>
      <c r="BZ599" s="160" t="str">
        <f>IFERROR(__xludf.DUMMYFUNCTION("TEXTJOIN("", "", TRUE,
  IF(AND(AL599&gt;=9, AN599&gt;=8, AP599&gt;=7, AT599&gt;=8), ""Gold Standard"", """"),
  IF(OR(
      AV599&gt;=7.5,
      AND(AL599&gt;=7, AN599&gt;=7, AP599&gt;=6, AT599&gt;=8)
    ), ""BIFL Approved"", """"),
  IF(AN599&gt;=8.5, ""Repair Friendly"", """"),
 "&amp;" IF(OR(AP599=10, REGEXMATCH(AU599, ""Lifetime Guarantee"")), ""Lifetime Warranty"", """"),
  IF(AT599&gt;=8.5, ""Crowd Favorite"", """"),
  IF(AR599&gt;=8, ""Eco Hero"", """"),
  IF(AND(AV599&gt;=10, AL599&gt;=8, AT599&gt;=8), ""Legacy Product"", """")
)"),"")</f>
        <v/>
      </c>
      <c r="CA599" s="148"/>
      <c r="CB599" s="148"/>
      <c r="CC599" s="161"/>
      <c r="CD599" s="148"/>
      <c r="CE599" s="148"/>
      <c r="CF599" s="148"/>
      <c r="CG599" s="153"/>
      <c r="CH599" s="148"/>
      <c r="CI599" s="148"/>
      <c r="CJ599" s="148"/>
      <c r="CK599" s="148"/>
    </row>
    <row r="600" ht="27.0" customHeight="1">
      <c r="A600" s="314"/>
      <c r="B600" s="126"/>
      <c r="C600" s="19"/>
      <c r="D600" s="19"/>
      <c r="E600" s="126"/>
      <c r="F600" s="127" t="s">
        <v>19054</v>
      </c>
      <c r="G600" s="128"/>
      <c r="H600" s="128"/>
      <c r="I600" s="128"/>
      <c r="J600" s="129"/>
      <c r="K600" s="130"/>
      <c r="L600" s="128"/>
      <c r="M600" s="128"/>
      <c r="N600" s="128"/>
      <c r="O600" s="110"/>
      <c r="P600" s="128"/>
      <c r="Q600" s="128"/>
      <c r="R600" s="128"/>
      <c r="S600" s="128"/>
      <c r="T600" s="131"/>
      <c r="U600" s="128"/>
      <c r="V600" s="128"/>
      <c r="W600" s="128"/>
      <c r="X600" s="128"/>
      <c r="Y600" s="128"/>
      <c r="Z600" s="128"/>
      <c r="AA600" s="128"/>
      <c r="AB600" s="128"/>
      <c r="AC600" s="128"/>
      <c r="AD600" s="128"/>
      <c r="AE600" s="128"/>
      <c r="AF600" s="128"/>
      <c r="AG600" s="128"/>
      <c r="AH600" s="128"/>
      <c r="AI600" s="128"/>
      <c r="AJ600" s="128"/>
      <c r="AK600" s="133"/>
      <c r="AL600" s="134"/>
      <c r="AM600" s="128"/>
      <c r="AN600" s="134"/>
      <c r="AO600" s="128"/>
      <c r="AP600" s="135"/>
      <c r="AQ600" s="128"/>
      <c r="AR600" s="135"/>
      <c r="AS600" s="128"/>
      <c r="AT600" s="135"/>
      <c r="AU600" s="128"/>
      <c r="AV600" s="315"/>
      <c r="AW600" s="137"/>
      <c r="AX600" s="128"/>
      <c r="AY600" s="128"/>
      <c r="AZ600" s="128"/>
      <c r="BA600" s="128"/>
      <c r="BB600" s="128"/>
      <c r="BC600" s="128"/>
      <c r="BD600" s="128"/>
      <c r="BE600" s="128"/>
      <c r="BF600" s="128"/>
      <c r="BG600" s="128"/>
      <c r="BH600" s="128"/>
      <c r="BI600" s="128"/>
      <c r="BJ600" s="128"/>
      <c r="BK600" s="128"/>
      <c r="BL600" s="128"/>
      <c r="BM600" s="128"/>
      <c r="BN600" s="128"/>
      <c r="BO600" s="128"/>
      <c r="BP600" s="128"/>
      <c r="BQ600" s="128"/>
      <c r="BR600" s="128"/>
      <c r="BS600" s="128"/>
      <c r="BT600" s="128"/>
      <c r="BU600" s="128"/>
      <c r="BV600" s="128"/>
      <c r="BW600" s="128"/>
      <c r="BX600" s="128"/>
      <c r="BY600" s="128"/>
      <c r="BZ600" s="140" t="str">
        <f>IFERROR(__xludf.DUMMYFUNCTION("TEXTJOIN("", "", TRUE,
  IF(AND(AL600&gt;=9, AN600&gt;=8, AP600&gt;=7, AT600&gt;=8), ""Gold Standard"", """"),
  IF(OR(
      AV600&gt;=7.5,
      AND(AL600&gt;=7, AN600&gt;=7, AP600&gt;=6, AT600&gt;=8)
    ), ""BIFL Approved"", """"),
  IF(AN600&gt;=8.5, ""Repair Friendly"", """"),
 "&amp;" IF(OR(AP600=10, REGEXMATCH(AU600, ""Lifetime Guarantee"")), ""Lifetime Warranty"", """"),
  IF(AT600&gt;=8.5, ""Crowd Favorite"", """"),
  IF(AR600&gt;=8, ""Eco Hero"", """"),
  IF(AND(AV600&gt;=10, AL600&gt;=8, AT600&gt;=8), ""Legacy Product"", """")
)"),"")</f>
        <v/>
      </c>
      <c r="CA600" s="128"/>
      <c r="CB600" s="128"/>
      <c r="CC600" s="141"/>
      <c r="CD600" s="128"/>
      <c r="CE600" s="128"/>
      <c r="CF600" s="128"/>
      <c r="CG600" s="133"/>
      <c r="CH600" s="128"/>
      <c r="CI600" s="128"/>
      <c r="CJ600" s="128"/>
      <c r="CK600" s="128"/>
    </row>
    <row r="601" ht="27.0" customHeight="1">
      <c r="A601" s="313"/>
      <c r="B601" s="146"/>
      <c r="C601" s="19"/>
      <c r="D601" s="19"/>
      <c r="E601" s="146"/>
      <c r="F601" s="147" t="s">
        <v>19054</v>
      </c>
      <c r="G601" s="148"/>
      <c r="H601" s="148"/>
      <c r="I601" s="148"/>
      <c r="J601" s="149"/>
      <c r="K601" s="150"/>
      <c r="L601" s="148"/>
      <c r="M601" s="148"/>
      <c r="N601" s="148"/>
      <c r="O601" s="110"/>
      <c r="P601" s="148"/>
      <c r="Q601" s="148"/>
      <c r="R601" s="148"/>
      <c r="S601" s="148"/>
      <c r="T601" s="151"/>
      <c r="U601" s="148"/>
      <c r="V601" s="148"/>
      <c r="W601" s="148"/>
      <c r="X601" s="148"/>
      <c r="Y601" s="148"/>
      <c r="Z601" s="148"/>
      <c r="AA601" s="148"/>
      <c r="AB601" s="148"/>
      <c r="AC601" s="148"/>
      <c r="AD601" s="148"/>
      <c r="AE601" s="148"/>
      <c r="AF601" s="148"/>
      <c r="AG601" s="148"/>
      <c r="AH601" s="148"/>
      <c r="AI601" s="148"/>
      <c r="AJ601" s="148"/>
      <c r="AK601" s="153"/>
      <c r="AL601" s="154"/>
      <c r="AM601" s="148"/>
      <c r="AN601" s="154"/>
      <c r="AO601" s="148"/>
      <c r="AP601" s="155"/>
      <c r="AQ601" s="148"/>
      <c r="AR601" s="155"/>
      <c r="AS601" s="148"/>
      <c r="AT601" s="155"/>
      <c r="AU601" s="148"/>
      <c r="AV601" s="316"/>
      <c r="AW601" s="157"/>
      <c r="AX601" s="148"/>
      <c r="AY601" s="148"/>
      <c r="AZ601" s="148"/>
      <c r="BA601" s="148"/>
      <c r="BB601" s="148"/>
      <c r="BC601" s="148"/>
      <c r="BD601" s="148"/>
      <c r="BE601" s="148"/>
      <c r="BF601" s="148"/>
      <c r="BG601" s="148"/>
      <c r="BH601" s="148"/>
      <c r="BI601" s="148"/>
      <c r="BJ601" s="148"/>
      <c r="BK601" s="148"/>
      <c r="BL601" s="148"/>
      <c r="BM601" s="148"/>
      <c r="BN601" s="148"/>
      <c r="BO601" s="148"/>
      <c r="BP601" s="148"/>
      <c r="BQ601" s="148"/>
      <c r="BR601" s="148"/>
      <c r="BS601" s="148"/>
      <c r="BT601" s="148"/>
      <c r="BU601" s="148"/>
      <c r="BV601" s="148"/>
      <c r="BW601" s="148"/>
      <c r="BX601" s="148"/>
      <c r="BY601" s="148"/>
      <c r="BZ601" s="160" t="str">
        <f>IFERROR(__xludf.DUMMYFUNCTION("TEXTJOIN("", "", TRUE,
  IF(AND(AL601&gt;=9, AN601&gt;=8, AP601&gt;=7, AT601&gt;=8), ""Gold Standard"", """"),
  IF(OR(
      AV601&gt;=7.5,
      AND(AL601&gt;=7, AN601&gt;=7, AP601&gt;=6, AT601&gt;=8)
    ), ""BIFL Approved"", """"),
  IF(AN601&gt;=8.5, ""Repair Friendly"", """"),
 "&amp;" IF(OR(AP601=10, REGEXMATCH(AU601, ""Lifetime Guarantee"")), ""Lifetime Warranty"", """"),
  IF(AT601&gt;=8.5, ""Crowd Favorite"", """"),
  IF(AR601&gt;=8, ""Eco Hero"", """"),
  IF(AND(AV601&gt;=10, AL601&gt;=8, AT601&gt;=8), ""Legacy Product"", """")
)"),"")</f>
        <v/>
      </c>
      <c r="CA601" s="148"/>
      <c r="CB601" s="148"/>
      <c r="CC601" s="161"/>
      <c r="CD601" s="148"/>
      <c r="CE601" s="148"/>
      <c r="CF601" s="148"/>
      <c r="CG601" s="153"/>
      <c r="CH601" s="148"/>
      <c r="CI601" s="148"/>
      <c r="CJ601" s="148"/>
      <c r="CK601" s="148"/>
    </row>
    <row r="602" ht="27.0" customHeight="1">
      <c r="A602" s="314"/>
      <c r="B602" s="126"/>
      <c r="C602" s="19"/>
      <c r="D602" s="19"/>
      <c r="E602" s="126"/>
      <c r="F602" s="127" t="s">
        <v>19054</v>
      </c>
      <c r="G602" s="128"/>
      <c r="H602" s="128"/>
      <c r="I602" s="128"/>
      <c r="J602" s="129"/>
      <c r="K602" s="130"/>
      <c r="L602" s="128"/>
      <c r="M602" s="128"/>
      <c r="N602" s="128"/>
      <c r="O602" s="110"/>
      <c r="P602" s="128"/>
      <c r="Q602" s="128"/>
      <c r="R602" s="128"/>
      <c r="S602" s="128"/>
      <c r="T602" s="131"/>
      <c r="U602" s="128"/>
      <c r="V602" s="128"/>
      <c r="W602" s="128"/>
      <c r="X602" s="128"/>
      <c r="Y602" s="128"/>
      <c r="Z602" s="128"/>
      <c r="AA602" s="128"/>
      <c r="AB602" s="128"/>
      <c r="AC602" s="128"/>
      <c r="AD602" s="128"/>
      <c r="AE602" s="128"/>
      <c r="AF602" s="128"/>
      <c r="AG602" s="128"/>
      <c r="AH602" s="128"/>
      <c r="AI602" s="128"/>
      <c r="AJ602" s="128"/>
      <c r="AK602" s="133"/>
      <c r="AL602" s="134"/>
      <c r="AM602" s="128"/>
      <c r="AN602" s="134"/>
      <c r="AO602" s="128"/>
      <c r="AP602" s="135"/>
      <c r="AQ602" s="128"/>
      <c r="AR602" s="135"/>
      <c r="AS602" s="128"/>
      <c r="AT602" s="135"/>
      <c r="AU602" s="128"/>
      <c r="AV602" s="315"/>
      <c r="AW602" s="137"/>
      <c r="AX602" s="128"/>
      <c r="AY602" s="128"/>
      <c r="AZ602" s="128"/>
      <c r="BA602" s="128"/>
      <c r="BB602" s="128"/>
      <c r="BC602" s="128"/>
      <c r="BD602" s="128"/>
      <c r="BE602" s="128"/>
      <c r="BF602" s="128"/>
      <c r="BG602" s="128"/>
      <c r="BH602" s="128"/>
      <c r="BI602" s="128"/>
      <c r="BJ602" s="128"/>
      <c r="BK602" s="128"/>
      <c r="BL602" s="128"/>
      <c r="BM602" s="128"/>
      <c r="BN602" s="128"/>
      <c r="BO602" s="128"/>
      <c r="BP602" s="128"/>
      <c r="BQ602" s="128"/>
      <c r="BR602" s="128"/>
      <c r="BS602" s="128"/>
      <c r="BT602" s="128"/>
      <c r="BU602" s="128"/>
      <c r="BV602" s="128"/>
      <c r="BW602" s="128"/>
      <c r="BX602" s="128"/>
      <c r="BY602" s="128"/>
      <c r="BZ602" s="140" t="str">
        <f>IFERROR(__xludf.DUMMYFUNCTION("TEXTJOIN("", "", TRUE,
  IF(AND(AL602&gt;=9, AN602&gt;=8, AP602&gt;=7, AT602&gt;=8), ""Gold Standard"", """"),
  IF(OR(
      AV602&gt;=7.5,
      AND(AL602&gt;=7, AN602&gt;=7, AP602&gt;=6, AT602&gt;=8)
    ), ""BIFL Approved"", """"),
  IF(AN602&gt;=8.5, ""Repair Friendly"", """"),
 "&amp;" IF(OR(AP602=10, REGEXMATCH(AU602, ""Lifetime Guarantee"")), ""Lifetime Warranty"", """"),
  IF(AT602&gt;=8.5, ""Crowd Favorite"", """"),
  IF(AR602&gt;=8, ""Eco Hero"", """"),
  IF(AND(AV602&gt;=10, AL602&gt;=8, AT602&gt;=8), ""Legacy Product"", """")
)"),"")</f>
        <v/>
      </c>
      <c r="CA602" s="128"/>
      <c r="CB602" s="128"/>
      <c r="CC602" s="141"/>
      <c r="CD602" s="128"/>
      <c r="CE602" s="128"/>
      <c r="CF602" s="128"/>
      <c r="CG602" s="133"/>
      <c r="CH602" s="128"/>
      <c r="CI602" s="128"/>
      <c r="CJ602" s="128"/>
      <c r="CK602" s="128"/>
    </row>
    <row r="603" ht="27.0" customHeight="1">
      <c r="A603" s="313"/>
      <c r="B603" s="146"/>
      <c r="C603" s="19"/>
      <c r="D603" s="19"/>
      <c r="E603" s="146"/>
      <c r="F603" s="147" t="s">
        <v>19054</v>
      </c>
      <c r="G603" s="148"/>
      <c r="H603" s="148"/>
      <c r="I603" s="148"/>
      <c r="J603" s="149"/>
      <c r="K603" s="150"/>
      <c r="L603" s="148"/>
      <c r="M603" s="148"/>
      <c r="N603" s="148"/>
      <c r="O603" s="110"/>
      <c r="P603" s="148"/>
      <c r="Q603" s="148"/>
      <c r="R603" s="148"/>
      <c r="S603" s="148"/>
      <c r="T603" s="151"/>
      <c r="U603" s="148"/>
      <c r="V603" s="148"/>
      <c r="W603" s="148"/>
      <c r="X603" s="148"/>
      <c r="Y603" s="148"/>
      <c r="Z603" s="148"/>
      <c r="AA603" s="148"/>
      <c r="AB603" s="148"/>
      <c r="AC603" s="148"/>
      <c r="AD603" s="148"/>
      <c r="AE603" s="148"/>
      <c r="AF603" s="148"/>
      <c r="AG603" s="148"/>
      <c r="AH603" s="148"/>
      <c r="AI603" s="148"/>
      <c r="AJ603" s="148"/>
      <c r="AK603" s="153"/>
      <c r="AL603" s="154"/>
      <c r="AM603" s="148"/>
      <c r="AN603" s="154"/>
      <c r="AO603" s="148"/>
      <c r="AP603" s="155"/>
      <c r="AQ603" s="148"/>
      <c r="AR603" s="155"/>
      <c r="AS603" s="148"/>
      <c r="AT603" s="155"/>
      <c r="AU603" s="148"/>
      <c r="AV603" s="316"/>
      <c r="AW603" s="157"/>
      <c r="AX603" s="148"/>
      <c r="AY603" s="148"/>
      <c r="AZ603" s="148"/>
      <c r="BA603" s="148"/>
      <c r="BB603" s="148"/>
      <c r="BC603" s="148"/>
      <c r="BD603" s="148"/>
      <c r="BE603" s="148"/>
      <c r="BF603" s="148"/>
      <c r="BG603" s="148"/>
      <c r="BH603" s="148"/>
      <c r="BI603" s="148"/>
      <c r="BJ603" s="148"/>
      <c r="BK603" s="148"/>
      <c r="BL603" s="148"/>
      <c r="BM603" s="148"/>
      <c r="BN603" s="148"/>
      <c r="BO603" s="148"/>
      <c r="BP603" s="148"/>
      <c r="BQ603" s="148"/>
      <c r="BR603" s="148"/>
      <c r="BS603" s="148"/>
      <c r="BT603" s="148"/>
      <c r="BU603" s="148"/>
      <c r="BV603" s="148"/>
      <c r="BW603" s="148"/>
      <c r="BX603" s="148"/>
      <c r="BY603" s="148"/>
      <c r="BZ603" s="160" t="str">
        <f>IFERROR(__xludf.DUMMYFUNCTION("TEXTJOIN("", "", TRUE,
  IF(AND(AL603&gt;=9, AN603&gt;=8, AP603&gt;=7, AT603&gt;=8), ""Gold Standard"", """"),
  IF(OR(
      AV603&gt;=7.5,
      AND(AL603&gt;=7, AN603&gt;=7, AP603&gt;=6, AT603&gt;=8)
    ), ""BIFL Approved"", """"),
  IF(AN603&gt;=8.5, ""Repair Friendly"", """"),
 "&amp;" IF(OR(AP603=10, REGEXMATCH(AU603, ""Lifetime Guarantee"")), ""Lifetime Warranty"", """"),
  IF(AT603&gt;=8.5, ""Crowd Favorite"", """"),
  IF(AR603&gt;=8, ""Eco Hero"", """"),
  IF(AND(AV603&gt;=10, AL603&gt;=8, AT603&gt;=8), ""Legacy Product"", """")
)"),"")</f>
        <v/>
      </c>
      <c r="CA603" s="148"/>
      <c r="CB603" s="148"/>
      <c r="CC603" s="161"/>
      <c r="CD603" s="148"/>
      <c r="CE603" s="148"/>
      <c r="CF603" s="148"/>
      <c r="CG603" s="153"/>
      <c r="CH603" s="148"/>
      <c r="CI603" s="148"/>
      <c r="CJ603" s="148"/>
      <c r="CK603" s="148"/>
    </row>
    <row r="604" ht="27.0" customHeight="1">
      <c r="A604" s="314"/>
      <c r="B604" s="126"/>
      <c r="C604" s="19"/>
      <c r="D604" s="19"/>
      <c r="E604" s="126"/>
      <c r="F604" s="127" t="s">
        <v>19054</v>
      </c>
      <c r="G604" s="128"/>
      <c r="H604" s="128"/>
      <c r="I604" s="128"/>
      <c r="J604" s="129"/>
      <c r="K604" s="130"/>
      <c r="L604" s="128"/>
      <c r="M604" s="128"/>
      <c r="N604" s="128"/>
      <c r="O604" s="110"/>
      <c r="P604" s="128"/>
      <c r="Q604" s="128"/>
      <c r="R604" s="128"/>
      <c r="S604" s="128"/>
      <c r="T604" s="131"/>
      <c r="U604" s="128"/>
      <c r="V604" s="128"/>
      <c r="W604" s="128"/>
      <c r="X604" s="128"/>
      <c r="Y604" s="128"/>
      <c r="Z604" s="128"/>
      <c r="AA604" s="128"/>
      <c r="AB604" s="128"/>
      <c r="AC604" s="128"/>
      <c r="AD604" s="128"/>
      <c r="AE604" s="128"/>
      <c r="AF604" s="128"/>
      <c r="AG604" s="128"/>
      <c r="AH604" s="128"/>
      <c r="AI604" s="128"/>
      <c r="AJ604" s="128"/>
      <c r="AK604" s="133"/>
      <c r="AL604" s="134"/>
      <c r="AM604" s="128"/>
      <c r="AN604" s="134"/>
      <c r="AO604" s="128"/>
      <c r="AP604" s="135"/>
      <c r="AQ604" s="128"/>
      <c r="AR604" s="135"/>
      <c r="AS604" s="128"/>
      <c r="AT604" s="135"/>
      <c r="AU604" s="128"/>
      <c r="AV604" s="315"/>
      <c r="AW604" s="137"/>
      <c r="AX604" s="128"/>
      <c r="AY604" s="128"/>
      <c r="AZ604" s="128"/>
      <c r="BA604" s="128"/>
      <c r="BB604" s="128"/>
      <c r="BC604" s="128"/>
      <c r="BD604" s="128"/>
      <c r="BE604" s="128"/>
      <c r="BF604" s="128"/>
      <c r="BG604" s="128"/>
      <c r="BH604" s="128"/>
      <c r="BI604" s="128"/>
      <c r="BJ604" s="128"/>
      <c r="BK604" s="128"/>
      <c r="BL604" s="128"/>
      <c r="BM604" s="128"/>
      <c r="BN604" s="128"/>
      <c r="BO604" s="128"/>
      <c r="BP604" s="128"/>
      <c r="BQ604" s="128"/>
      <c r="BR604" s="128"/>
      <c r="BS604" s="128"/>
      <c r="BT604" s="128"/>
      <c r="BU604" s="128"/>
      <c r="BV604" s="128"/>
      <c r="BW604" s="128"/>
      <c r="BX604" s="128"/>
      <c r="BY604" s="128"/>
      <c r="BZ604" s="140" t="str">
        <f>IFERROR(__xludf.DUMMYFUNCTION("TEXTJOIN("", "", TRUE,
  IF(AND(AL604&gt;=9, AN604&gt;=8, AP604&gt;=7, AT604&gt;=8), ""Gold Standard"", """"),
  IF(OR(
      AV604&gt;=7.5,
      AND(AL604&gt;=7, AN604&gt;=7, AP604&gt;=6, AT604&gt;=8)
    ), ""BIFL Approved"", """"),
  IF(AN604&gt;=8.5, ""Repair Friendly"", """"),
 "&amp;" IF(OR(AP604=10, REGEXMATCH(AU604, ""Lifetime Guarantee"")), ""Lifetime Warranty"", """"),
  IF(AT604&gt;=8.5, ""Crowd Favorite"", """"),
  IF(AR604&gt;=8, ""Eco Hero"", """"),
  IF(AND(AV604&gt;=10, AL604&gt;=8, AT604&gt;=8), ""Legacy Product"", """")
)"),"")</f>
        <v/>
      </c>
      <c r="CA604" s="128"/>
      <c r="CB604" s="128"/>
      <c r="CC604" s="141"/>
      <c r="CD604" s="128"/>
      <c r="CE604" s="128"/>
      <c r="CF604" s="128"/>
      <c r="CG604" s="133"/>
      <c r="CH604" s="128"/>
      <c r="CI604" s="128"/>
      <c r="CJ604" s="128"/>
      <c r="CK604" s="128"/>
    </row>
    <row r="605" ht="27.0" customHeight="1">
      <c r="A605" s="313"/>
      <c r="B605" s="146"/>
      <c r="C605" s="19"/>
      <c r="D605" s="19"/>
      <c r="E605" s="146"/>
      <c r="F605" s="147" t="s">
        <v>19054</v>
      </c>
      <c r="G605" s="148"/>
      <c r="H605" s="148"/>
      <c r="I605" s="148"/>
      <c r="J605" s="149"/>
      <c r="K605" s="150"/>
      <c r="L605" s="148"/>
      <c r="M605" s="148"/>
      <c r="N605" s="148"/>
      <c r="O605" s="110"/>
      <c r="P605" s="148"/>
      <c r="Q605" s="148"/>
      <c r="R605" s="148"/>
      <c r="S605" s="148"/>
      <c r="T605" s="151"/>
      <c r="U605" s="148"/>
      <c r="V605" s="148"/>
      <c r="W605" s="148"/>
      <c r="X605" s="148"/>
      <c r="Y605" s="148"/>
      <c r="Z605" s="148"/>
      <c r="AA605" s="148"/>
      <c r="AB605" s="148"/>
      <c r="AC605" s="148"/>
      <c r="AD605" s="148"/>
      <c r="AE605" s="148"/>
      <c r="AF605" s="148"/>
      <c r="AG605" s="148"/>
      <c r="AH605" s="148"/>
      <c r="AI605" s="148"/>
      <c r="AJ605" s="148"/>
      <c r="AK605" s="153"/>
      <c r="AL605" s="154"/>
      <c r="AM605" s="148"/>
      <c r="AN605" s="154"/>
      <c r="AO605" s="148"/>
      <c r="AP605" s="155"/>
      <c r="AQ605" s="148"/>
      <c r="AR605" s="155"/>
      <c r="AS605" s="148"/>
      <c r="AT605" s="155"/>
      <c r="AU605" s="148"/>
      <c r="AV605" s="316"/>
      <c r="AW605" s="157"/>
      <c r="AX605" s="148"/>
      <c r="AY605" s="148"/>
      <c r="AZ605" s="148"/>
      <c r="BA605" s="148"/>
      <c r="BB605" s="148"/>
      <c r="BC605" s="148"/>
      <c r="BD605" s="148"/>
      <c r="BE605" s="148"/>
      <c r="BF605" s="148"/>
      <c r="BG605" s="148"/>
      <c r="BH605" s="148"/>
      <c r="BI605" s="148"/>
      <c r="BJ605" s="148"/>
      <c r="BK605" s="148"/>
      <c r="BL605" s="148"/>
      <c r="BM605" s="148"/>
      <c r="BN605" s="148"/>
      <c r="BO605" s="148"/>
      <c r="BP605" s="148"/>
      <c r="BQ605" s="148"/>
      <c r="BR605" s="148"/>
      <c r="BS605" s="148"/>
      <c r="BT605" s="148"/>
      <c r="BU605" s="148"/>
      <c r="BV605" s="148"/>
      <c r="BW605" s="148"/>
      <c r="BX605" s="148"/>
      <c r="BY605" s="148"/>
      <c r="BZ605" s="160" t="str">
        <f>IFERROR(__xludf.DUMMYFUNCTION("TEXTJOIN("", "", TRUE,
  IF(AND(AL605&gt;=9, AN605&gt;=8, AP605&gt;=7, AT605&gt;=8), ""Gold Standard"", """"),
  IF(OR(
      AV605&gt;=7.5,
      AND(AL605&gt;=7, AN605&gt;=7, AP605&gt;=6, AT605&gt;=8)
    ), ""BIFL Approved"", """"),
  IF(AN605&gt;=8.5, ""Repair Friendly"", """"),
 "&amp;" IF(OR(AP605=10, REGEXMATCH(AU605, ""Lifetime Guarantee"")), ""Lifetime Warranty"", """"),
  IF(AT605&gt;=8.5, ""Crowd Favorite"", """"),
  IF(AR605&gt;=8, ""Eco Hero"", """"),
  IF(AND(AV605&gt;=10, AL605&gt;=8, AT605&gt;=8), ""Legacy Product"", """")
)"),"")</f>
        <v/>
      </c>
      <c r="CA605" s="148"/>
      <c r="CB605" s="148"/>
      <c r="CC605" s="161"/>
      <c r="CD605" s="148"/>
      <c r="CE605" s="148"/>
      <c r="CF605" s="148"/>
      <c r="CG605" s="153"/>
      <c r="CH605" s="148"/>
      <c r="CI605" s="148"/>
      <c r="CJ605" s="148"/>
      <c r="CK605" s="148"/>
    </row>
    <row r="606" ht="27.0" customHeight="1">
      <c r="A606" s="314"/>
      <c r="B606" s="126"/>
      <c r="C606" s="19"/>
      <c r="D606" s="19"/>
      <c r="E606" s="126"/>
      <c r="F606" s="127" t="s">
        <v>19054</v>
      </c>
      <c r="G606" s="128"/>
      <c r="H606" s="128"/>
      <c r="I606" s="128"/>
      <c r="J606" s="129"/>
      <c r="K606" s="130"/>
      <c r="L606" s="128"/>
      <c r="M606" s="128"/>
      <c r="N606" s="128"/>
      <c r="O606" s="110"/>
      <c r="P606" s="128"/>
      <c r="Q606" s="128"/>
      <c r="R606" s="128"/>
      <c r="S606" s="128"/>
      <c r="T606" s="131"/>
      <c r="U606" s="128"/>
      <c r="V606" s="128"/>
      <c r="W606" s="128"/>
      <c r="X606" s="128"/>
      <c r="Y606" s="128"/>
      <c r="Z606" s="128"/>
      <c r="AA606" s="128"/>
      <c r="AB606" s="128"/>
      <c r="AC606" s="128"/>
      <c r="AD606" s="128"/>
      <c r="AE606" s="128"/>
      <c r="AF606" s="128"/>
      <c r="AG606" s="128"/>
      <c r="AH606" s="128"/>
      <c r="AI606" s="128"/>
      <c r="AJ606" s="128"/>
      <c r="AK606" s="133"/>
      <c r="AL606" s="134"/>
      <c r="AM606" s="128"/>
      <c r="AN606" s="134"/>
      <c r="AO606" s="128"/>
      <c r="AP606" s="135"/>
      <c r="AQ606" s="128"/>
      <c r="AR606" s="135"/>
      <c r="AS606" s="128"/>
      <c r="AT606" s="135"/>
      <c r="AU606" s="128"/>
      <c r="AV606" s="315"/>
      <c r="AW606" s="137"/>
      <c r="AX606" s="128"/>
      <c r="AY606" s="128"/>
      <c r="AZ606" s="128"/>
      <c r="BA606" s="128"/>
      <c r="BB606" s="128"/>
      <c r="BC606" s="128"/>
      <c r="BD606" s="128"/>
      <c r="BE606" s="128"/>
      <c r="BF606" s="128"/>
      <c r="BG606" s="128"/>
      <c r="BH606" s="128"/>
      <c r="BI606" s="128"/>
      <c r="BJ606" s="128"/>
      <c r="BK606" s="128"/>
      <c r="BL606" s="128"/>
      <c r="BM606" s="128"/>
      <c r="BN606" s="128"/>
      <c r="BO606" s="128"/>
      <c r="BP606" s="128"/>
      <c r="BQ606" s="128"/>
      <c r="BR606" s="128"/>
      <c r="BS606" s="128"/>
      <c r="BT606" s="128"/>
      <c r="BU606" s="128"/>
      <c r="BV606" s="128"/>
      <c r="BW606" s="128"/>
      <c r="BX606" s="128"/>
      <c r="BY606" s="128"/>
      <c r="BZ606" s="140" t="str">
        <f>IFERROR(__xludf.DUMMYFUNCTION("TEXTJOIN("", "", TRUE,
  IF(AND(AL606&gt;=9, AN606&gt;=8, AP606&gt;=7, AT606&gt;=8), ""Gold Standard"", """"),
  IF(OR(
      AV606&gt;=7.5,
      AND(AL606&gt;=7, AN606&gt;=7, AP606&gt;=6, AT606&gt;=8)
    ), ""BIFL Approved"", """"),
  IF(AN606&gt;=8.5, ""Repair Friendly"", """"),
 "&amp;" IF(OR(AP606=10, REGEXMATCH(AU606, ""Lifetime Guarantee"")), ""Lifetime Warranty"", """"),
  IF(AT606&gt;=8.5, ""Crowd Favorite"", """"),
  IF(AR606&gt;=8, ""Eco Hero"", """"),
  IF(AND(AV606&gt;=10, AL606&gt;=8, AT606&gt;=8), ""Legacy Product"", """")
)"),"")</f>
        <v/>
      </c>
      <c r="CA606" s="128"/>
      <c r="CB606" s="128"/>
      <c r="CC606" s="141"/>
      <c r="CD606" s="128"/>
      <c r="CE606" s="128"/>
      <c r="CF606" s="128"/>
      <c r="CG606" s="133"/>
      <c r="CH606" s="128"/>
      <c r="CI606" s="128"/>
      <c r="CJ606" s="128"/>
      <c r="CK606" s="128"/>
    </row>
    <row r="607" ht="27.0" customHeight="1">
      <c r="A607" s="313"/>
      <c r="B607" s="146"/>
      <c r="C607" s="19"/>
      <c r="D607" s="19"/>
      <c r="E607" s="146"/>
      <c r="F607" s="147" t="s">
        <v>19054</v>
      </c>
      <c r="G607" s="148"/>
      <c r="H607" s="148"/>
      <c r="I607" s="148"/>
      <c r="J607" s="149"/>
      <c r="K607" s="150"/>
      <c r="L607" s="148"/>
      <c r="M607" s="148"/>
      <c r="N607" s="148"/>
      <c r="O607" s="110"/>
      <c r="P607" s="148"/>
      <c r="Q607" s="148"/>
      <c r="R607" s="148"/>
      <c r="S607" s="148"/>
      <c r="T607" s="151"/>
      <c r="U607" s="148"/>
      <c r="V607" s="148"/>
      <c r="W607" s="148"/>
      <c r="X607" s="148"/>
      <c r="Y607" s="148"/>
      <c r="Z607" s="148"/>
      <c r="AA607" s="148"/>
      <c r="AB607" s="148"/>
      <c r="AC607" s="148"/>
      <c r="AD607" s="148"/>
      <c r="AE607" s="148"/>
      <c r="AF607" s="148"/>
      <c r="AG607" s="148"/>
      <c r="AH607" s="148"/>
      <c r="AI607" s="148"/>
      <c r="AJ607" s="148"/>
      <c r="AK607" s="153"/>
      <c r="AL607" s="154"/>
      <c r="AM607" s="148"/>
      <c r="AN607" s="154"/>
      <c r="AO607" s="148"/>
      <c r="AP607" s="155"/>
      <c r="AQ607" s="148"/>
      <c r="AR607" s="155"/>
      <c r="AS607" s="148"/>
      <c r="AT607" s="155"/>
      <c r="AU607" s="148"/>
      <c r="AV607" s="316"/>
      <c r="AW607" s="157"/>
      <c r="AX607" s="148"/>
      <c r="AY607" s="148"/>
      <c r="AZ607" s="148"/>
      <c r="BA607" s="148"/>
      <c r="BB607" s="148"/>
      <c r="BC607" s="148"/>
      <c r="BD607" s="148"/>
      <c r="BE607" s="148"/>
      <c r="BF607" s="148"/>
      <c r="BG607" s="148"/>
      <c r="BH607" s="148"/>
      <c r="BI607" s="148"/>
      <c r="BJ607" s="148"/>
      <c r="BK607" s="148"/>
      <c r="BL607" s="148"/>
      <c r="BM607" s="148"/>
      <c r="BN607" s="148"/>
      <c r="BO607" s="148"/>
      <c r="BP607" s="148"/>
      <c r="BQ607" s="148"/>
      <c r="BR607" s="148"/>
      <c r="BS607" s="148"/>
      <c r="BT607" s="148"/>
      <c r="BU607" s="148"/>
      <c r="BV607" s="148"/>
      <c r="BW607" s="148"/>
      <c r="BX607" s="148"/>
      <c r="BY607" s="148"/>
      <c r="BZ607" s="160" t="str">
        <f>IFERROR(__xludf.DUMMYFUNCTION("TEXTJOIN("", "", TRUE,
  IF(AND(AL607&gt;=9, AN607&gt;=8, AP607&gt;=7, AT607&gt;=8), ""Gold Standard"", """"),
  IF(OR(
      AV607&gt;=7.5,
      AND(AL607&gt;=7, AN607&gt;=7, AP607&gt;=6, AT607&gt;=8)
    ), ""BIFL Approved"", """"),
  IF(AN607&gt;=8.5, ""Repair Friendly"", """"),
 "&amp;" IF(OR(AP607=10, REGEXMATCH(AU607, ""Lifetime Guarantee"")), ""Lifetime Warranty"", """"),
  IF(AT607&gt;=8.5, ""Crowd Favorite"", """"),
  IF(AR607&gt;=8, ""Eco Hero"", """"),
  IF(AND(AV607&gt;=10, AL607&gt;=8, AT607&gt;=8), ""Legacy Product"", """")
)"),"")</f>
        <v/>
      </c>
      <c r="CA607" s="148"/>
      <c r="CB607" s="148"/>
      <c r="CC607" s="161"/>
      <c r="CD607" s="148"/>
      <c r="CE607" s="148"/>
      <c r="CF607" s="148"/>
      <c r="CG607" s="153"/>
      <c r="CH607" s="148"/>
      <c r="CI607" s="148"/>
      <c r="CJ607" s="148"/>
      <c r="CK607" s="148"/>
    </row>
    <row r="608" ht="27.0" customHeight="1">
      <c r="A608" s="314"/>
      <c r="B608" s="126"/>
      <c r="C608" s="19"/>
      <c r="D608" s="19"/>
      <c r="E608" s="126"/>
      <c r="F608" s="127" t="s">
        <v>19054</v>
      </c>
      <c r="G608" s="128"/>
      <c r="H608" s="128"/>
      <c r="I608" s="128"/>
      <c r="J608" s="129"/>
      <c r="K608" s="130"/>
      <c r="L608" s="128"/>
      <c r="M608" s="128"/>
      <c r="N608" s="128"/>
      <c r="O608" s="110"/>
      <c r="P608" s="128"/>
      <c r="Q608" s="128"/>
      <c r="R608" s="128"/>
      <c r="S608" s="128"/>
      <c r="T608" s="131"/>
      <c r="U608" s="128"/>
      <c r="V608" s="128"/>
      <c r="W608" s="128"/>
      <c r="X608" s="128"/>
      <c r="Y608" s="128"/>
      <c r="Z608" s="128"/>
      <c r="AA608" s="128"/>
      <c r="AB608" s="128"/>
      <c r="AC608" s="128"/>
      <c r="AD608" s="128"/>
      <c r="AE608" s="128"/>
      <c r="AF608" s="128"/>
      <c r="AG608" s="128"/>
      <c r="AH608" s="128"/>
      <c r="AI608" s="128"/>
      <c r="AJ608" s="128"/>
      <c r="AK608" s="133"/>
      <c r="AL608" s="134"/>
      <c r="AM608" s="128"/>
      <c r="AN608" s="134"/>
      <c r="AO608" s="128"/>
      <c r="AP608" s="135"/>
      <c r="AQ608" s="128"/>
      <c r="AR608" s="135"/>
      <c r="AS608" s="128"/>
      <c r="AT608" s="135"/>
      <c r="AU608" s="128"/>
      <c r="AV608" s="315"/>
      <c r="AW608" s="137"/>
      <c r="AX608" s="128"/>
      <c r="AY608" s="128"/>
      <c r="AZ608" s="128"/>
      <c r="BA608" s="128"/>
      <c r="BB608" s="128"/>
      <c r="BC608" s="128"/>
      <c r="BD608" s="128"/>
      <c r="BE608" s="128"/>
      <c r="BF608" s="128"/>
      <c r="BG608" s="128"/>
      <c r="BH608" s="128"/>
      <c r="BI608" s="128"/>
      <c r="BJ608" s="128"/>
      <c r="BK608" s="128"/>
      <c r="BL608" s="128"/>
      <c r="BM608" s="128"/>
      <c r="BN608" s="128"/>
      <c r="BO608" s="128"/>
      <c r="BP608" s="128"/>
      <c r="BQ608" s="128"/>
      <c r="BR608" s="128"/>
      <c r="BS608" s="128"/>
      <c r="BT608" s="128"/>
      <c r="BU608" s="128"/>
      <c r="BV608" s="128"/>
      <c r="BW608" s="128"/>
      <c r="BX608" s="128"/>
      <c r="BY608" s="128"/>
      <c r="BZ608" s="140" t="str">
        <f>IFERROR(__xludf.DUMMYFUNCTION("TEXTJOIN("", "", TRUE,
  IF(AND(AL608&gt;=9, AN608&gt;=8, AP608&gt;=7, AT608&gt;=8), ""Gold Standard"", """"),
  IF(OR(
      AV608&gt;=7.5,
      AND(AL608&gt;=7, AN608&gt;=7, AP608&gt;=6, AT608&gt;=8)
    ), ""BIFL Approved"", """"),
  IF(AN608&gt;=8.5, ""Repair Friendly"", """"),
 "&amp;" IF(OR(AP608=10, REGEXMATCH(AU608, ""Lifetime Guarantee"")), ""Lifetime Warranty"", """"),
  IF(AT608&gt;=8.5, ""Crowd Favorite"", """"),
  IF(AR608&gt;=8, ""Eco Hero"", """"),
  IF(AND(AV608&gt;=10, AL608&gt;=8, AT608&gt;=8), ""Legacy Product"", """")
)"),"")</f>
        <v/>
      </c>
      <c r="CA608" s="128"/>
      <c r="CB608" s="128"/>
      <c r="CC608" s="141"/>
      <c r="CD608" s="128"/>
      <c r="CE608" s="128"/>
      <c r="CF608" s="128"/>
      <c r="CG608" s="133"/>
      <c r="CH608" s="128"/>
      <c r="CI608" s="128"/>
      <c r="CJ608" s="128"/>
      <c r="CK608" s="128"/>
    </row>
    <row r="609" ht="27.0" customHeight="1">
      <c r="A609" s="313"/>
      <c r="B609" s="146"/>
      <c r="C609" s="19"/>
      <c r="D609" s="19"/>
      <c r="E609" s="146"/>
      <c r="F609" s="147" t="s">
        <v>19054</v>
      </c>
      <c r="G609" s="148"/>
      <c r="H609" s="148"/>
      <c r="I609" s="148"/>
      <c r="J609" s="149"/>
      <c r="K609" s="150"/>
      <c r="L609" s="148"/>
      <c r="M609" s="148"/>
      <c r="N609" s="148"/>
      <c r="O609" s="110"/>
      <c r="P609" s="148"/>
      <c r="Q609" s="148"/>
      <c r="R609" s="148"/>
      <c r="S609" s="148"/>
      <c r="T609" s="151"/>
      <c r="U609" s="148"/>
      <c r="V609" s="148"/>
      <c r="W609" s="148"/>
      <c r="X609" s="148"/>
      <c r="Y609" s="148"/>
      <c r="Z609" s="148"/>
      <c r="AA609" s="148"/>
      <c r="AB609" s="148"/>
      <c r="AC609" s="148"/>
      <c r="AD609" s="148"/>
      <c r="AE609" s="148"/>
      <c r="AF609" s="148"/>
      <c r="AG609" s="148"/>
      <c r="AH609" s="148"/>
      <c r="AI609" s="148"/>
      <c r="AJ609" s="148"/>
      <c r="AK609" s="153"/>
      <c r="AL609" s="154"/>
      <c r="AM609" s="148"/>
      <c r="AN609" s="154"/>
      <c r="AO609" s="148"/>
      <c r="AP609" s="155"/>
      <c r="AQ609" s="148"/>
      <c r="AR609" s="155"/>
      <c r="AS609" s="148"/>
      <c r="AT609" s="155"/>
      <c r="AU609" s="148"/>
      <c r="AV609" s="316"/>
      <c r="AW609" s="157"/>
      <c r="AX609" s="148"/>
      <c r="AY609" s="148"/>
      <c r="AZ609" s="148"/>
      <c r="BA609" s="148"/>
      <c r="BB609" s="148"/>
      <c r="BC609" s="148"/>
      <c r="BD609" s="148"/>
      <c r="BE609" s="148"/>
      <c r="BF609" s="148"/>
      <c r="BG609" s="148"/>
      <c r="BH609" s="148"/>
      <c r="BI609" s="148"/>
      <c r="BJ609" s="148"/>
      <c r="BK609" s="148"/>
      <c r="BL609" s="148"/>
      <c r="BM609" s="148"/>
      <c r="BN609" s="148"/>
      <c r="BO609" s="148"/>
      <c r="BP609" s="148"/>
      <c r="BQ609" s="148"/>
      <c r="BR609" s="148"/>
      <c r="BS609" s="148"/>
      <c r="BT609" s="148"/>
      <c r="BU609" s="148"/>
      <c r="BV609" s="148"/>
      <c r="BW609" s="148"/>
      <c r="BX609" s="148"/>
      <c r="BY609" s="148"/>
      <c r="BZ609" s="160" t="str">
        <f>IFERROR(__xludf.DUMMYFUNCTION("TEXTJOIN("", "", TRUE,
  IF(AND(AL609&gt;=9, AN609&gt;=8, AP609&gt;=7, AT609&gt;=8), ""Gold Standard"", """"),
  IF(OR(
      AV609&gt;=7.5,
      AND(AL609&gt;=7, AN609&gt;=7, AP609&gt;=6, AT609&gt;=8)
    ), ""BIFL Approved"", """"),
  IF(AN609&gt;=8.5, ""Repair Friendly"", """"),
 "&amp;" IF(OR(AP609=10, REGEXMATCH(AU609, ""Lifetime Guarantee"")), ""Lifetime Warranty"", """"),
  IF(AT609&gt;=8.5, ""Crowd Favorite"", """"),
  IF(AR609&gt;=8, ""Eco Hero"", """"),
  IF(AND(AV609&gt;=10, AL609&gt;=8, AT609&gt;=8), ""Legacy Product"", """")
)"),"")</f>
        <v/>
      </c>
      <c r="CA609" s="148"/>
      <c r="CB609" s="148"/>
      <c r="CC609" s="161"/>
      <c r="CD609" s="148"/>
      <c r="CE609" s="148"/>
      <c r="CF609" s="148"/>
      <c r="CG609" s="153"/>
      <c r="CH609" s="148"/>
      <c r="CI609" s="148"/>
      <c r="CJ609" s="148"/>
      <c r="CK609" s="148"/>
    </row>
    <row r="610" ht="27.0" customHeight="1">
      <c r="A610" s="314"/>
      <c r="B610" s="126"/>
      <c r="C610" s="19"/>
      <c r="D610" s="19"/>
      <c r="E610" s="126"/>
      <c r="F610" s="127" t="s">
        <v>19054</v>
      </c>
      <c r="G610" s="128"/>
      <c r="H610" s="128"/>
      <c r="I610" s="128"/>
      <c r="J610" s="129"/>
      <c r="K610" s="130"/>
      <c r="L610" s="128"/>
      <c r="M610" s="128"/>
      <c r="N610" s="128"/>
      <c r="O610" s="110"/>
      <c r="P610" s="128"/>
      <c r="Q610" s="128"/>
      <c r="R610" s="128"/>
      <c r="S610" s="128"/>
      <c r="T610" s="131"/>
      <c r="U610" s="128"/>
      <c r="V610" s="128"/>
      <c r="W610" s="128"/>
      <c r="X610" s="128"/>
      <c r="Y610" s="128"/>
      <c r="Z610" s="128"/>
      <c r="AA610" s="128"/>
      <c r="AB610" s="128"/>
      <c r="AC610" s="128"/>
      <c r="AD610" s="128"/>
      <c r="AE610" s="128"/>
      <c r="AF610" s="128"/>
      <c r="AG610" s="128"/>
      <c r="AH610" s="128"/>
      <c r="AI610" s="128"/>
      <c r="AJ610" s="128"/>
      <c r="AK610" s="133"/>
      <c r="AL610" s="134"/>
      <c r="AM610" s="128"/>
      <c r="AN610" s="134"/>
      <c r="AO610" s="128"/>
      <c r="AP610" s="135"/>
      <c r="AQ610" s="128"/>
      <c r="AR610" s="135"/>
      <c r="AS610" s="128"/>
      <c r="AT610" s="135"/>
      <c r="AU610" s="128"/>
      <c r="AV610" s="315"/>
      <c r="AW610" s="137"/>
      <c r="AX610" s="128"/>
      <c r="AY610" s="128"/>
      <c r="AZ610" s="128"/>
      <c r="BA610" s="128"/>
      <c r="BB610" s="128"/>
      <c r="BC610" s="128"/>
      <c r="BD610" s="128"/>
      <c r="BE610" s="128"/>
      <c r="BF610" s="128"/>
      <c r="BG610" s="128"/>
      <c r="BH610" s="128"/>
      <c r="BI610" s="128"/>
      <c r="BJ610" s="128"/>
      <c r="BK610" s="128"/>
      <c r="BL610" s="128"/>
      <c r="BM610" s="128"/>
      <c r="BN610" s="128"/>
      <c r="BO610" s="128"/>
      <c r="BP610" s="128"/>
      <c r="BQ610" s="128"/>
      <c r="BR610" s="128"/>
      <c r="BS610" s="128"/>
      <c r="BT610" s="128"/>
      <c r="BU610" s="128"/>
      <c r="BV610" s="128"/>
      <c r="BW610" s="128"/>
      <c r="BX610" s="128"/>
      <c r="BY610" s="128"/>
      <c r="BZ610" s="140" t="str">
        <f>IFERROR(__xludf.DUMMYFUNCTION("TEXTJOIN("", "", TRUE,
  IF(AND(AL610&gt;=9, AN610&gt;=8, AP610&gt;=7, AT610&gt;=8), ""Gold Standard"", """"),
  IF(OR(
      AV610&gt;=7.5,
      AND(AL610&gt;=7, AN610&gt;=7, AP610&gt;=6, AT610&gt;=8)
    ), ""BIFL Approved"", """"),
  IF(AN610&gt;=8.5, ""Repair Friendly"", """"),
 "&amp;" IF(OR(AP610=10, REGEXMATCH(AU610, ""Lifetime Guarantee"")), ""Lifetime Warranty"", """"),
  IF(AT610&gt;=8.5, ""Crowd Favorite"", """"),
  IF(AR610&gt;=8, ""Eco Hero"", """"),
  IF(AND(AV610&gt;=10, AL610&gt;=8, AT610&gt;=8), ""Legacy Product"", """")
)"),"")</f>
        <v/>
      </c>
      <c r="CA610" s="128"/>
      <c r="CB610" s="128"/>
      <c r="CC610" s="141"/>
      <c r="CD610" s="128"/>
      <c r="CE610" s="128"/>
      <c r="CF610" s="128"/>
      <c r="CG610" s="133"/>
      <c r="CH610" s="128"/>
      <c r="CI610" s="128"/>
      <c r="CJ610" s="128"/>
      <c r="CK610" s="128"/>
    </row>
    <row r="611" ht="27.0" customHeight="1">
      <c r="A611" s="313"/>
      <c r="B611" s="146"/>
      <c r="C611" s="19"/>
      <c r="D611" s="19"/>
      <c r="E611" s="146"/>
      <c r="F611" s="147" t="s">
        <v>19054</v>
      </c>
      <c r="G611" s="148"/>
      <c r="H611" s="148"/>
      <c r="I611" s="148"/>
      <c r="J611" s="149"/>
      <c r="K611" s="150"/>
      <c r="L611" s="148"/>
      <c r="M611" s="148"/>
      <c r="N611" s="148"/>
      <c r="O611" s="110"/>
      <c r="P611" s="148"/>
      <c r="Q611" s="148"/>
      <c r="R611" s="148"/>
      <c r="S611" s="148"/>
      <c r="T611" s="151"/>
      <c r="U611" s="148"/>
      <c r="V611" s="148"/>
      <c r="W611" s="148"/>
      <c r="X611" s="148"/>
      <c r="Y611" s="148"/>
      <c r="Z611" s="148"/>
      <c r="AA611" s="148"/>
      <c r="AB611" s="148"/>
      <c r="AC611" s="148"/>
      <c r="AD611" s="148"/>
      <c r="AE611" s="148"/>
      <c r="AF611" s="148"/>
      <c r="AG611" s="148"/>
      <c r="AH611" s="148"/>
      <c r="AI611" s="148"/>
      <c r="AJ611" s="148"/>
      <c r="AK611" s="153"/>
      <c r="AL611" s="154"/>
      <c r="AM611" s="148"/>
      <c r="AN611" s="154"/>
      <c r="AO611" s="148"/>
      <c r="AP611" s="155"/>
      <c r="AQ611" s="148"/>
      <c r="AR611" s="155"/>
      <c r="AS611" s="148"/>
      <c r="AT611" s="155"/>
      <c r="AU611" s="148"/>
      <c r="AV611" s="316"/>
      <c r="AW611" s="157"/>
      <c r="AX611" s="148"/>
      <c r="AY611" s="148"/>
      <c r="AZ611" s="148"/>
      <c r="BA611" s="148"/>
      <c r="BB611" s="148"/>
      <c r="BC611" s="148"/>
      <c r="BD611" s="148"/>
      <c r="BE611" s="148"/>
      <c r="BF611" s="148"/>
      <c r="BG611" s="148"/>
      <c r="BH611" s="148"/>
      <c r="BI611" s="148"/>
      <c r="BJ611" s="148"/>
      <c r="BK611" s="148"/>
      <c r="BL611" s="148"/>
      <c r="BM611" s="148"/>
      <c r="BN611" s="148"/>
      <c r="BO611" s="148"/>
      <c r="BP611" s="148"/>
      <c r="BQ611" s="148"/>
      <c r="BR611" s="148"/>
      <c r="BS611" s="148"/>
      <c r="BT611" s="148"/>
      <c r="BU611" s="148"/>
      <c r="BV611" s="148"/>
      <c r="BW611" s="148"/>
      <c r="BX611" s="148"/>
      <c r="BY611" s="148"/>
      <c r="BZ611" s="160" t="str">
        <f>IFERROR(__xludf.DUMMYFUNCTION("TEXTJOIN("", "", TRUE,
  IF(AND(AL611&gt;=9, AN611&gt;=8, AP611&gt;=7, AT611&gt;=8), ""Gold Standard"", """"),
  IF(OR(
      AV611&gt;=7.5,
      AND(AL611&gt;=7, AN611&gt;=7, AP611&gt;=6, AT611&gt;=8)
    ), ""BIFL Approved"", """"),
  IF(AN611&gt;=8.5, ""Repair Friendly"", """"),
 "&amp;" IF(OR(AP611=10, REGEXMATCH(AU611, ""Lifetime Guarantee"")), ""Lifetime Warranty"", """"),
  IF(AT611&gt;=8.5, ""Crowd Favorite"", """"),
  IF(AR611&gt;=8, ""Eco Hero"", """"),
  IF(AND(AV611&gt;=10, AL611&gt;=8, AT611&gt;=8), ""Legacy Product"", """")
)"),"")</f>
        <v/>
      </c>
      <c r="CA611" s="148"/>
      <c r="CB611" s="148"/>
      <c r="CC611" s="161"/>
      <c r="CD611" s="148"/>
      <c r="CE611" s="148"/>
      <c r="CF611" s="148"/>
      <c r="CG611" s="153"/>
      <c r="CH611" s="148"/>
      <c r="CI611" s="148"/>
      <c r="CJ611" s="148"/>
      <c r="CK611" s="148"/>
    </row>
    <row r="612" ht="27.0" customHeight="1">
      <c r="A612" s="314"/>
      <c r="B612" s="126"/>
      <c r="C612" s="19"/>
      <c r="D612" s="19"/>
      <c r="E612" s="126"/>
      <c r="F612" s="127" t="s">
        <v>19054</v>
      </c>
      <c r="G612" s="128"/>
      <c r="H612" s="128"/>
      <c r="I612" s="128"/>
      <c r="J612" s="129"/>
      <c r="K612" s="130"/>
      <c r="L612" s="128"/>
      <c r="M612" s="128"/>
      <c r="N612" s="128"/>
      <c r="O612" s="110"/>
      <c r="P612" s="128"/>
      <c r="Q612" s="128"/>
      <c r="R612" s="128"/>
      <c r="S612" s="128"/>
      <c r="T612" s="131"/>
      <c r="U612" s="128"/>
      <c r="V612" s="128"/>
      <c r="W612" s="128"/>
      <c r="X612" s="128"/>
      <c r="Y612" s="128"/>
      <c r="Z612" s="128"/>
      <c r="AA612" s="128"/>
      <c r="AB612" s="128"/>
      <c r="AC612" s="128"/>
      <c r="AD612" s="128"/>
      <c r="AE612" s="128"/>
      <c r="AF612" s="128"/>
      <c r="AG612" s="128"/>
      <c r="AH612" s="128"/>
      <c r="AI612" s="128"/>
      <c r="AJ612" s="128"/>
      <c r="AK612" s="133"/>
      <c r="AL612" s="134"/>
      <c r="AM612" s="128"/>
      <c r="AN612" s="134"/>
      <c r="AO612" s="128"/>
      <c r="AP612" s="135"/>
      <c r="AQ612" s="128"/>
      <c r="AR612" s="135"/>
      <c r="AS612" s="128"/>
      <c r="AT612" s="135"/>
      <c r="AU612" s="128"/>
      <c r="AV612" s="315"/>
      <c r="AW612" s="137"/>
      <c r="AX612" s="128"/>
      <c r="AY612" s="128"/>
      <c r="AZ612" s="128"/>
      <c r="BA612" s="128"/>
      <c r="BB612" s="128"/>
      <c r="BC612" s="128"/>
      <c r="BD612" s="128"/>
      <c r="BE612" s="128"/>
      <c r="BF612" s="128"/>
      <c r="BG612" s="128"/>
      <c r="BH612" s="128"/>
      <c r="BI612" s="128"/>
      <c r="BJ612" s="128"/>
      <c r="BK612" s="128"/>
      <c r="BL612" s="128"/>
      <c r="BM612" s="128"/>
      <c r="BN612" s="128"/>
      <c r="BO612" s="128"/>
      <c r="BP612" s="128"/>
      <c r="BQ612" s="128"/>
      <c r="BR612" s="128"/>
      <c r="BS612" s="128"/>
      <c r="BT612" s="128"/>
      <c r="BU612" s="128"/>
      <c r="BV612" s="128"/>
      <c r="BW612" s="128"/>
      <c r="BX612" s="128"/>
      <c r="BY612" s="128"/>
      <c r="BZ612" s="140" t="str">
        <f>IFERROR(__xludf.DUMMYFUNCTION("TEXTJOIN("", "", TRUE,
  IF(AND(AL612&gt;=9, AN612&gt;=8, AP612&gt;=7, AT612&gt;=8), ""Gold Standard"", """"),
  IF(OR(
      AV612&gt;=7.5,
      AND(AL612&gt;=7, AN612&gt;=7, AP612&gt;=6, AT612&gt;=8)
    ), ""BIFL Approved"", """"),
  IF(AN612&gt;=8.5, ""Repair Friendly"", """"),
 "&amp;" IF(OR(AP612=10, REGEXMATCH(AU612, ""Lifetime Guarantee"")), ""Lifetime Warranty"", """"),
  IF(AT612&gt;=8.5, ""Crowd Favorite"", """"),
  IF(AR612&gt;=8, ""Eco Hero"", """"),
  IF(AND(AV612&gt;=10, AL612&gt;=8, AT612&gt;=8), ""Legacy Product"", """")
)"),"")</f>
        <v/>
      </c>
      <c r="CA612" s="128"/>
      <c r="CB612" s="128"/>
      <c r="CC612" s="141"/>
      <c r="CD612" s="128"/>
      <c r="CE612" s="128"/>
      <c r="CF612" s="128"/>
      <c r="CG612" s="133"/>
      <c r="CH612" s="128"/>
      <c r="CI612" s="128"/>
      <c r="CJ612" s="128"/>
      <c r="CK612" s="128"/>
    </row>
    <row r="613" ht="27.0" customHeight="1">
      <c r="A613" s="313"/>
      <c r="B613" s="146"/>
      <c r="C613" s="19"/>
      <c r="D613" s="19"/>
      <c r="E613" s="146"/>
      <c r="F613" s="147" t="s">
        <v>19054</v>
      </c>
      <c r="G613" s="148"/>
      <c r="H613" s="148"/>
      <c r="I613" s="148"/>
      <c r="J613" s="149"/>
      <c r="K613" s="150"/>
      <c r="L613" s="148"/>
      <c r="M613" s="148"/>
      <c r="N613" s="148"/>
      <c r="O613" s="110"/>
      <c r="P613" s="148"/>
      <c r="Q613" s="148"/>
      <c r="R613" s="148"/>
      <c r="S613" s="148"/>
      <c r="T613" s="151"/>
      <c r="U613" s="148"/>
      <c r="V613" s="148"/>
      <c r="W613" s="148"/>
      <c r="X613" s="148"/>
      <c r="Y613" s="148"/>
      <c r="Z613" s="148"/>
      <c r="AA613" s="148"/>
      <c r="AB613" s="148"/>
      <c r="AC613" s="148"/>
      <c r="AD613" s="148"/>
      <c r="AE613" s="148"/>
      <c r="AF613" s="148"/>
      <c r="AG613" s="148"/>
      <c r="AH613" s="148"/>
      <c r="AI613" s="148"/>
      <c r="AJ613" s="148"/>
      <c r="AK613" s="153"/>
      <c r="AL613" s="154"/>
      <c r="AM613" s="148"/>
      <c r="AN613" s="154"/>
      <c r="AO613" s="148"/>
      <c r="AP613" s="155"/>
      <c r="AQ613" s="148"/>
      <c r="AR613" s="155"/>
      <c r="AS613" s="148"/>
      <c r="AT613" s="155"/>
      <c r="AU613" s="148"/>
      <c r="AV613" s="316"/>
      <c r="AW613" s="157"/>
      <c r="AX613" s="148"/>
      <c r="AY613" s="148"/>
      <c r="AZ613" s="148"/>
      <c r="BA613" s="148"/>
      <c r="BB613" s="148"/>
      <c r="BC613" s="148"/>
      <c r="BD613" s="148"/>
      <c r="BE613" s="148"/>
      <c r="BF613" s="148"/>
      <c r="BG613" s="148"/>
      <c r="BH613" s="148"/>
      <c r="BI613" s="148"/>
      <c r="BJ613" s="148"/>
      <c r="BK613" s="148"/>
      <c r="BL613" s="148"/>
      <c r="BM613" s="148"/>
      <c r="BN613" s="148"/>
      <c r="BO613" s="148"/>
      <c r="BP613" s="148"/>
      <c r="BQ613" s="148"/>
      <c r="BR613" s="148"/>
      <c r="BS613" s="148"/>
      <c r="BT613" s="148"/>
      <c r="BU613" s="148"/>
      <c r="BV613" s="148"/>
      <c r="BW613" s="148"/>
      <c r="BX613" s="148"/>
      <c r="BY613" s="148"/>
      <c r="BZ613" s="160" t="str">
        <f>IFERROR(__xludf.DUMMYFUNCTION("TEXTJOIN("", "", TRUE,
  IF(AND(AL613&gt;=9, AN613&gt;=8, AP613&gt;=7, AT613&gt;=8), ""Gold Standard"", """"),
  IF(OR(
      AV613&gt;=7.5,
      AND(AL613&gt;=7, AN613&gt;=7, AP613&gt;=6, AT613&gt;=8)
    ), ""BIFL Approved"", """"),
  IF(AN613&gt;=8.5, ""Repair Friendly"", """"),
 "&amp;" IF(OR(AP613=10, REGEXMATCH(AU613, ""Lifetime Guarantee"")), ""Lifetime Warranty"", """"),
  IF(AT613&gt;=8.5, ""Crowd Favorite"", """"),
  IF(AR613&gt;=8, ""Eco Hero"", """"),
  IF(AND(AV613&gt;=10, AL613&gt;=8, AT613&gt;=8), ""Legacy Product"", """")
)"),"")</f>
        <v/>
      </c>
      <c r="CA613" s="148"/>
      <c r="CB613" s="148"/>
      <c r="CC613" s="161"/>
      <c r="CD613" s="148"/>
      <c r="CE613" s="148"/>
      <c r="CF613" s="148"/>
      <c r="CG613" s="153"/>
      <c r="CH613" s="148"/>
      <c r="CI613" s="148"/>
      <c r="CJ613" s="148"/>
      <c r="CK613" s="148"/>
    </row>
    <row r="614" ht="27.0" customHeight="1">
      <c r="A614" s="314"/>
      <c r="B614" s="126"/>
      <c r="C614" s="19"/>
      <c r="D614" s="19"/>
      <c r="E614" s="126"/>
      <c r="F614" s="127" t="s">
        <v>19054</v>
      </c>
      <c r="G614" s="128"/>
      <c r="H614" s="128"/>
      <c r="I614" s="128"/>
      <c r="J614" s="129"/>
      <c r="K614" s="130"/>
      <c r="L614" s="128"/>
      <c r="M614" s="128"/>
      <c r="N614" s="128"/>
      <c r="O614" s="110"/>
      <c r="P614" s="128"/>
      <c r="Q614" s="128"/>
      <c r="R614" s="128"/>
      <c r="S614" s="128"/>
      <c r="T614" s="131"/>
      <c r="U614" s="128"/>
      <c r="V614" s="128"/>
      <c r="W614" s="128"/>
      <c r="X614" s="128"/>
      <c r="Y614" s="128"/>
      <c r="Z614" s="128"/>
      <c r="AA614" s="128"/>
      <c r="AB614" s="128"/>
      <c r="AC614" s="128"/>
      <c r="AD614" s="128"/>
      <c r="AE614" s="128"/>
      <c r="AF614" s="128"/>
      <c r="AG614" s="128"/>
      <c r="AH614" s="128"/>
      <c r="AI614" s="128"/>
      <c r="AJ614" s="128"/>
      <c r="AK614" s="133"/>
      <c r="AL614" s="134"/>
      <c r="AM614" s="128"/>
      <c r="AN614" s="134"/>
      <c r="AO614" s="128"/>
      <c r="AP614" s="135"/>
      <c r="AQ614" s="128"/>
      <c r="AR614" s="135"/>
      <c r="AS614" s="128"/>
      <c r="AT614" s="135"/>
      <c r="AU614" s="128"/>
      <c r="AV614" s="315"/>
      <c r="AW614" s="137"/>
      <c r="AX614" s="128"/>
      <c r="AY614" s="128"/>
      <c r="AZ614" s="128"/>
      <c r="BA614" s="128"/>
      <c r="BB614" s="128"/>
      <c r="BC614" s="128"/>
      <c r="BD614" s="128"/>
      <c r="BE614" s="128"/>
      <c r="BF614" s="128"/>
      <c r="BG614" s="128"/>
      <c r="BH614" s="128"/>
      <c r="BI614" s="128"/>
      <c r="BJ614" s="128"/>
      <c r="BK614" s="128"/>
      <c r="BL614" s="128"/>
      <c r="BM614" s="128"/>
      <c r="BN614" s="128"/>
      <c r="BO614" s="128"/>
      <c r="BP614" s="128"/>
      <c r="BQ614" s="128"/>
      <c r="BR614" s="128"/>
      <c r="BS614" s="128"/>
      <c r="BT614" s="128"/>
      <c r="BU614" s="128"/>
      <c r="BV614" s="128"/>
      <c r="BW614" s="128"/>
      <c r="BX614" s="128"/>
      <c r="BY614" s="128"/>
      <c r="BZ614" s="140" t="str">
        <f>IFERROR(__xludf.DUMMYFUNCTION("TEXTJOIN("", "", TRUE,
  IF(AND(AL614&gt;=9, AN614&gt;=8, AP614&gt;=7, AT614&gt;=8), ""Gold Standard"", """"),
  IF(OR(
      AV614&gt;=7.5,
      AND(AL614&gt;=7, AN614&gt;=7, AP614&gt;=6, AT614&gt;=8)
    ), ""BIFL Approved"", """"),
  IF(AN614&gt;=8.5, ""Repair Friendly"", """"),
 "&amp;" IF(OR(AP614=10, REGEXMATCH(AU614, ""Lifetime Guarantee"")), ""Lifetime Warranty"", """"),
  IF(AT614&gt;=8.5, ""Crowd Favorite"", """"),
  IF(AR614&gt;=8, ""Eco Hero"", """"),
  IF(AND(AV614&gt;=10, AL614&gt;=8, AT614&gt;=8), ""Legacy Product"", """")
)"),"")</f>
        <v/>
      </c>
      <c r="CA614" s="128"/>
      <c r="CB614" s="128"/>
      <c r="CC614" s="141"/>
      <c r="CD614" s="128"/>
      <c r="CE614" s="128"/>
      <c r="CF614" s="128"/>
      <c r="CG614" s="133"/>
      <c r="CH614" s="128"/>
      <c r="CI614" s="128"/>
      <c r="CJ614" s="128"/>
      <c r="CK614" s="128"/>
    </row>
    <row r="615" ht="27.0" customHeight="1">
      <c r="A615" s="313"/>
      <c r="B615" s="146"/>
      <c r="C615" s="19"/>
      <c r="D615" s="19"/>
      <c r="E615" s="146"/>
      <c r="F615" s="147" t="s">
        <v>19054</v>
      </c>
      <c r="G615" s="148"/>
      <c r="H615" s="148"/>
      <c r="I615" s="148"/>
      <c r="J615" s="149"/>
      <c r="K615" s="150"/>
      <c r="L615" s="148"/>
      <c r="M615" s="148"/>
      <c r="N615" s="148"/>
      <c r="O615" s="110"/>
      <c r="P615" s="148"/>
      <c r="Q615" s="148"/>
      <c r="R615" s="148"/>
      <c r="S615" s="148"/>
      <c r="T615" s="151"/>
      <c r="U615" s="148"/>
      <c r="V615" s="148"/>
      <c r="W615" s="148"/>
      <c r="X615" s="148"/>
      <c r="Y615" s="148"/>
      <c r="Z615" s="148"/>
      <c r="AA615" s="148"/>
      <c r="AB615" s="148"/>
      <c r="AC615" s="148"/>
      <c r="AD615" s="148"/>
      <c r="AE615" s="148"/>
      <c r="AF615" s="148"/>
      <c r="AG615" s="148"/>
      <c r="AH615" s="148"/>
      <c r="AI615" s="148"/>
      <c r="AJ615" s="148"/>
      <c r="AK615" s="153"/>
      <c r="AL615" s="154"/>
      <c r="AM615" s="148"/>
      <c r="AN615" s="154"/>
      <c r="AO615" s="148"/>
      <c r="AP615" s="155"/>
      <c r="AQ615" s="148"/>
      <c r="AR615" s="155"/>
      <c r="AS615" s="148"/>
      <c r="AT615" s="155"/>
      <c r="AU615" s="148"/>
      <c r="AV615" s="316"/>
      <c r="AW615" s="157"/>
      <c r="AX615" s="148"/>
      <c r="AY615" s="148"/>
      <c r="AZ615" s="148"/>
      <c r="BA615" s="148"/>
      <c r="BB615" s="148"/>
      <c r="BC615" s="148"/>
      <c r="BD615" s="148"/>
      <c r="BE615" s="148"/>
      <c r="BF615" s="148"/>
      <c r="BG615" s="148"/>
      <c r="BH615" s="148"/>
      <c r="BI615" s="148"/>
      <c r="BJ615" s="148"/>
      <c r="BK615" s="148"/>
      <c r="BL615" s="148"/>
      <c r="BM615" s="148"/>
      <c r="BN615" s="148"/>
      <c r="BO615" s="148"/>
      <c r="BP615" s="148"/>
      <c r="BQ615" s="148"/>
      <c r="BR615" s="148"/>
      <c r="BS615" s="148"/>
      <c r="BT615" s="148"/>
      <c r="BU615" s="148"/>
      <c r="BV615" s="148"/>
      <c r="BW615" s="148"/>
      <c r="BX615" s="148"/>
      <c r="BY615" s="148"/>
      <c r="BZ615" s="160" t="str">
        <f>IFERROR(__xludf.DUMMYFUNCTION("TEXTJOIN("", "", TRUE,
  IF(AND(AL615&gt;=9, AN615&gt;=8, AP615&gt;=7, AT615&gt;=8), ""Gold Standard"", """"),
  IF(OR(
      AV615&gt;=7.5,
      AND(AL615&gt;=7, AN615&gt;=7, AP615&gt;=6, AT615&gt;=8)
    ), ""BIFL Approved"", """"),
  IF(AN615&gt;=8.5, ""Repair Friendly"", """"),
 "&amp;" IF(OR(AP615=10, REGEXMATCH(AU615, ""Lifetime Guarantee"")), ""Lifetime Warranty"", """"),
  IF(AT615&gt;=8.5, ""Crowd Favorite"", """"),
  IF(AR615&gt;=8, ""Eco Hero"", """"),
  IF(AND(AV615&gt;=10, AL615&gt;=8, AT615&gt;=8), ""Legacy Product"", """")
)"),"")</f>
        <v/>
      </c>
      <c r="CA615" s="148"/>
      <c r="CB615" s="148"/>
      <c r="CC615" s="161"/>
      <c r="CD615" s="148"/>
      <c r="CE615" s="148"/>
      <c r="CF615" s="148"/>
      <c r="CG615" s="153"/>
      <c r="CH615" s="148"/>
      <c r="CI615" s="148"/>
      <c r="CJ615" s="148"/>
      <c r="CK615" s="148"/>
    </row>
    <row r="616" ht="27.0" customHeight="1">
      <c r="A616" s="314"/>
      <c r="B616" s="126"/>
      <c r="C616" s="19"/>
      <c r="D616" s="19"/>
      <c r="E616" s="126"/>
      <c r="F616" s="127" t="s">
        <v>19054</v>
      </c>
      <c r="G616" s="128"/>
      <c r="H616" s="128"/>
      <c r="I616" s="128"/>
      <c r="J616" s="129"/>
      <c r="K616" s="130"/>
      <c r="L616" s="128"/>
      <c r="M616" s="128"/>
      <c r="N616" s="128"/>
      <c r="O616" s="110"/>
      <c r="P616" s="128"/>
      <c r="Q616" s="128"/>
      <c r="R616" s="128"/>
      <c r="S616" s="128"/>
      <c r="T616" s="131"/>
      <c r="U616" s="128"/>
      <c r="V616" s="128"/>
      <c r="W616" s="128"/>
      <c r="X616" s="128"/>
      <c r="Y616" s="128"/>
      <c r="Z616" s="128"/>
      <c r="AA616" s="128"/>
      <c r="AB616" s="128"/>
      <c r="AC616" s="128"/>
      <c r="AD616" s="128"/>
      <c r="AE616" s="128"/>
      <c r="AF616" s="128"/>
      <c r="AG616" s="128"/>
      <c r="AH616" s="128"/>
      <c r="AI616" s="128"/>
      <c r="AJ616" s="128"/>
      <c r="AK616" s="133"/>
      <c r="AL616" s="134"/>
      <c r="AM616" s="128"/>
      <c r="AN616" s="134"/>
      <c r="AO616" s="128"/>
      <c r="AP616" s="135"/>
      <c r="AQ616" s="128"/>
      <c r="AR616" s="135"/>
      <c r="AS616" s="128"/>
      <c r="AT616" s="135"/>
      <c r="AU616" s="128"/>
      <c r="AV616" s="315"/>
      <c r="AW616" s="137"/>
      <c r="AX616" s="128"/>
      <c r="AY616" s="128"/>
      <c r="AZ616" s="128"/>
      <c r="BA616" s="128"/>
      <c r="BB616" s="128"/>
      <c r="BC616" s="128"/>
      <c r="BD616" s="128"/>
      <c r="BE616" s="128"/>
      <c r="BF616" s="128"/>
      <c r="BG616" s="128"/>
      <c r="BH616" s="128"/>
      <c r="BI616" s="128"/>
      <c r="BJ616" s="128"/>
      <c r="BK616" s="128"/>
      <c r="BL616" s="128"/>
      <c r="BM616" s="128"/>
      <c r="BN616" s="128"/>
      <c r="BO616" s="128"/>
      <c r="BP616" s="128"/>
      <c r="BQ616" s="128"/>
      <c r="BR616" s="128"/>
      <c r="BS616" s="128"/>
      <c r="BT616" s="128"/>
      <c r="BU616" s="128"/>
      <c r="BV616" s="128"/>
      <c r="BW616" s="128"/>
      <c r="BX616" s="128"/>
      <c r="BY616" s="128"/>
      <c r="BZ616" s="140" t="str">
        <f>IFERROR(__xludf.DUMMYFUNCTION("TEXTJOIN("", "", TRUE,
  IF(AND(AL616&gt;=9, AN616&gt;=8, AP616&gt;=7, AT616&gt;=8), ""Gold Standard"", """"),
  IF(OR(
      AV616&gt;=7.5,
      AND(AL616&gt;=7, AN616&gt;=7, AP616&gt;=6, AT616&gt;=8)
    ), ""BIFL Approved"", """"),
  IF(AN616&gt;=8.5, ""Repair Friendly"", """"),
 "&amp;" IF(OR(AP616=10, REGEXMATCH(AU616, ""Lifetime Guarantee"")), ""Lifetime Warranty"", """"),
  IF(AT616&gt;=8.5, ""Crowd Favorite"", """"),
  IF(AR616&gt;=8, ""Eco Hero"", """"),
  IF(AND(AV616&gt;=10, AL616&gt;=8, AT616&gt;=8), ""Legacy Product"", """")
)"),"")</f>
        <v/>
      </c>
      <c r="CA616" s="128"/>
      <c r="CB616" s="128"/>
      <c r="CC616" s="141"/>
      <c r="CD616" s="128"/>
      <c r="CE616" s="128"/>
      <c r="CF616" s="128"/>
      <c r="CG616" s="133"/>
      <c r="CH616" s="128"/>
      <c r="CI616" s="128"/>
      <c r="CJ616" s="128"/>
      <c r="CK616" s="128"/>
    </row>
    <row r="617" ht="27.0" customHeight="1">
      <c r="A617" s="313"/>
      <c r="B617" s="146"/>
      <c r="C617" s="19"/>
      <c r="D617" s="19"/>
      <c r="E617" s="146"/>
      <c r="F617" s="147" t="s">
        <v>19054</v>
      </c>
      <c r="G617" s="148"/>
      <c r="H617" s="148"/>
      <c r="I617" s="148"/>
      <c r="J617" s="149"/>
      <c r="K617" s="150"/>
      <c r="L617" s="148"/>
      <c r="M617" s="148"/>
      <c r="N617" s="148"/>
      <c r="O617" s="110"/>
      <c r="P617" s="148"/>
      <c r="Q617" s="148"/>
      <c r="R617" s="148"/>
      <c r="S617" s="148"/>
      <c r="T617" s="151"/>
      <c r="U617" s="148"/>
      <c r="V617" s="148"/>
      <c r="W617" s="148"/>
      <c r="X617" s="148"/>
      <c r="Y617" s="148"/>
      <c r="Z617" s="148"/>
      <c r="AA617" s="148"/>
      <c r="AB617" s="148"/>
      <c r="AC617" s="148"/>
      <c r="AD617" s="148"/>
      <c r="AE617" s="148"/>
      <c r="AF617" s="148"/>
      <c r="AG617" s="148"/>
      <c r="AH617" s="148"/>
      <c r="AI617" s="148"/>
      <c r="AJ617" s="148"/>
      <c r="AK617" s="153"/>
      <c r="AL617" s="154"/>
      <c r="AM617" s="148"/>
      <c r="AN617" s="154"/>
      <c r="AO617" s="148"/>
      <c r="AP617" s="155"/>
      <c r="AQ617" s="148"/>
      <c r="AR617" s="155"/>
      <c r="AS617" s="148"/>
      <c r="AT617" s="155"/>
      <c r="AU617" s="148"/>
      <c r="AV617" s="316"/>
      <c r="AW617" s="157"/>
      <c r="AX617" s="148"/>
      <c r="AY617" s="148"/>
      <c r="AZ617" s="148"/>
      <c r="BA617" s="148"/>
      <c r="BB617" s="148"/>
      <c r="BC617" s="148"/>
      <c r="BD617" s="148"/>
      <c r="BE617" s="148"/>
      <c r="BF617" s="148"/>
      <c r="BG617" s="148"/>
      <c r="BH617" s="148"/>
      <c r="BI617" s="148"/>
      <c r="BJ617" s="148"/>
      <c r="BK617" s="148"/>
      <c r="BL617" s="148"/>
      <c r="BM617" s="148"/>
      <c r="BN617" s="148"/>
      <c r="BO617" s="148"/>
      <c r="BP617" s="148"/>
      <c r="BQ617" s="148"/>
      <c r="BR617" s="148"/>
      <c r="BS617" s="148"/>
      <c r="BT617" s="148"/>
      <c r="BU617" s="148"/>
      <c r="BV617" s="148"/>
      <c r="BW617" s="148"/>
      <c r="BX617" s="148"/>
      <c r="BY617" s="148"/>
      <c r="BZ617" s="160" t="str">
        <f>IFERROR(__xludf.DUMMYFUNCTION("TEXTJOIN("", "", TRUE,
  IF(AND(AL617&gt;=9, AN617&gt;=8, AP617&gt;=7, AT617&gt;=8), ""Gold Standard"", """"),
  IF(OR(
      AV617&gt;=7.5,
      AND(AL617&gt;=7, AN617&gt;=7, AP617&gt;=6, AT617&gt;=8)
    ), ""BIFL Approved"", """"),
  IF(AN617&gt;=8.5, ""Repair Friendly"", """"),
 "&amp;" IF(OR(AP617=10, REGEXMATCH(AU617, ""Lifetime Guarantee"")), ""Lifetime Warranty"", """"),
  IF(AT617&gt;=8.5, ""Crowd Favorite"", """"),
  IF(AR617&gt;=8, ""Eco Hero"", """"),
  IF(AND(AV617&gt;=10, AL617&gt;=8, AT617&gt;=8), ""Legacy Product"", """")
)"),"")</f>
        <v/>
      </c>
      <c r="CA617" s="148"/>
      <c r="CB617" s="148"/>
      <c r="CC617" s="161"/>
      <c r="CD617" s="148"/>
      <c r="CE617" s="148"/>
      <c r="CF617" s="148"/>
      <c r="CG617" s="153"/>
      <c r="CH617" s="148"/>
      <c r="CI617" s="148"/>
      <c r="CJ617" s="148"/>
      <c r="CK617" s="148"/>
    </row>
    <row r="618" ht="27.0" customHeight="1">
      <c r="A618" s="314"/>
      <c r="B618" s="126"/>
      <c r="C618" s="19"/>
      <c r="D618" s="19"/>
      <c r="E618" s="126"/>
      <c r="F618" s="127" t="s">
        <v>19054</v>
      </c>
      <c r="G618" s="128"/>
      <c r="H618" s="128"/>
      <c r="I618" s="128"/>
      <c r="J618" s="129"/>
      <c r="K618" s="130"/>
      <c r="L618" s="128"/>
      <c r="M618" s="128"/>
      <c r="N618" s="128"/>
      <c r="O618" s="110"/>
      <c r="P618" s="128"/>
      <c r="Q618" s="128"/>
      <c r="R618" s="128"/>
      <c r="S618" s="128"/>
      <c r="T618" s="131"/>
      <c r="U618" s="128"/>
      <c r="V618" s="128"/>
      <c r="W618" s="128"/>
      <c r="X618" s="128"/>
      <c r="Y618" s="128"/>
      <c r="Z618" s="128"/>
      <c r="AA618" s="128"/>
      <c r="AB618" s="128"/>
      <c r="AC618" s="128"/>
      <c r="AD618" s="128"/>
      <c r="AE618" s="128"/>
      <c r="AF618" s="128"/>
      <c r="AG618" s="128"/>
      <c r="AH618" s="128"/>
      <c r="AI618" s="128"/>
      <c r="AJ618" s="128"/>
      <c r="AK618" s="133"/>
      <c r="AL618" s="134"/>
      <c r="AM618" s="128"/>
      <c r="AN618" s="134"/>
      <c r="AO618" s="128"/>
      <c r="AP618" s="135"/>
      <c r="AQ618" s="128"/>
      <c r="AR618" s="135"/>
      <c r="AS618" s="128"/>
      <c r="AT618" s="135"/>
      <c r="AU618" s="128"/>
      <c r="AV618" s="315"/>
      <c r="AW618" s="137"/>
      <c r="AX618" s="128"/>
      <c r="AY618" s="128"/>
      <c r="AZ618" s="128"/>
      <c r="BA618" s="128"/>
      <c r="BB618" s="128"/>
      <c r="BC618" s="128"/>
      <c r="BD618" s="128"/>
      <c r="BE618" s="128"/>
      <c r="BF618" s="128"/>
      <c r="BG618" s="128"/>
      <c r="BH618" s="128"/>
      <c r="BI618" s="128"/>
      <c r="BJ618" s="128"/>
      <c r="BK618" s="128"/>
      <c r="BL618" s="128"/>
      <c r="BM618" s="128"/>
      <c r="BN618" s="128"/>
      <c r="BO618" s="128"/>
      <c r="BP618" s="128"/>
      <c r="BQ618" s="128"/>
      <c r="BR618" s="128"/>
      <c r="BS618" s="128"/>
      <c r="BT618" s="128"/>
      <c r="BU618" s="128"/>
      <c r="BV618" s="128"/>
      <c r="BW618" s="128"/>
      <c r="BX618" s="128"/>
      <c r="BY618" s="128"/>
      <c r="BZ618" s="140" t="str">
        <f>IFERROR(__xludf.DUMMYFUNCTION("TEXTJOIN("", "", TRUE,
  IF(AND(AL618&gt;=9, AN618&gt;=8, AP618&gt;=7, AT618&gt;=8), ""Gold Standard"", """"),
  IF(OR(
      AV618&gt;=7.5,
      AND(AL618&gt;=7, AN618&gt;=7, AP618&gt;=6, AT618&gt;=8)
    ), ""BIFL Approved"", """"),
  IF(AN618&gt;=8.5, ""Repair Friendly"", """"),
 "&amp;" IF(OR(AP618=10, REGEXMATCH(AU618, ""Lifetime Guarantee"")), ""Lifetime Warranty"", """"),
  IF(AT618&gt;=8.5, ""Crowd Favorite"", """"),
  IF(AR618&gt;=8, ""Eco Hero"", """"),
  IF(AND(AV618&gt;=10, AL618&gt;=8, AT618&gt;=8), ""Legacy Product"", """")
)"),"")</f>
        <v/>
      </c>
      <c r="CA618" s="128"/>
      <c r="CB618" s="128"/>
      <c r="CC618" s="141"/>
      <c r="CD618" s="128"/>
      <c r="CE618" s="128"/>
      <c r="CF618" s="128"/>
      <c r="CG618" s="133"/>
      <c r="CH618" s="128"/>
      <c r="CI618" s="128"/>
      <c r="CJ618" s="128"/>
      <c r="CK618" s="128"/>
    </row>
    <row r="619" ht="27.0" customHeight="1">
      <c r="A619" s="313"/>
      <c r="B619" s="146"/>
      <c r="C619" s="19"/>
      <c r="D619" s="19"/>
      <c r="E619" s="146"/>
      <c r="F619" s="147" t="s">
        <v>19054</v>
      </c>
      <c r="G619" s="148"/>
      <c r="H619" s="148"/>
      <c r="I619" s="148"/>
      <c r="J619" s="149"/>
      <c r="K619" s="150"/>
      <c r="L619" s="148"/>
      <c r="M619" s="148"/>
      <c r="N619" s="148"/>
      <c r="O619" s="110"/>
      <c r="P619" s="148"/>
      <c r="Q619" s="148"/>
      <c r="R619" s="148"/>
      <c r="S619" s="148"/>
      <c r="T619" s="151"/>
      <c r="U619" s="148"/>
      <c r="V619" s="148"/>
      <c r="W619" s="148"/>
      <c r="X619" s="148"/>
      <c r="Y619" s="148"/>
      <c r="Z619" s="148"/>
      <c r="AA619" s="148"/>
      <c r="AB619" s="148"/>
      <c r="AC619" s="148"/>
      <c r="AD619" s="148"/>
      <c r="AE619" s="148"/>
      <c r="AF619" s="148"/>
      <c r="AG619" s="148"/>
      <c r="AH619" s="148"/>
      <c r="AI619" s="148"/>
      <c r="AJ619" s="148"/>
      <c r="AK619" s="153"/>
      <c r="AL619" s="154"/>
      <c r="AM619" s="148"/>
      <c r="AN619" s="154"/>
      <c r="AO619" s="148"/>
      <c r="AP619" s="155"/>
      <c r="AQ619" s="148"/>
      <c r="AR619" s="155"/>
      <c r="AS619" s="148"/>
      <c r="AT619" s="155"/>
      <c r="AU619" s="148"/>
      <c r="AV619" s="316"/>
      <c r="AW619" s="157"/>
      <c r="AX619" s="148"/>
      <c r="AY619" s="148"/>
      <c r="AZ619" s="148"/>
      <c r="BA619" s="148"/>
      <c r="BB619" s="148"/>
      <c r="BC619" s="148"/>
      <c r="BD619" s="148"/>
      <c r="BE619" s="148"/>
      <c r="BF619" s="148"/>
      <c r="BG619" s="148"/>
      <c r="BH619" s="148"/>
      <c r="BI619" s="148"/>
      <c r="BJ619" s="148"/>
      <c r="BK619" s="148"/>
      <c r="BL619" s="148"/>
      <c r="BM619" s="148"/>
      <c r="BN619" s="148"/>
      <c r="BO619" s="148"/>
      <c r="BP619" s="148"/>
      <c r="BQ619" s="148"/>
      <c r="BR619" s="148"/>
      <c r="BS619" s="148"/>
      <c r="BT619" s="148"/>
      <c r="BU619" s="148"/>
      <c r="BV619" s="148"/>
      <c r="BW619" s="148"/>
      <c r="BX619" s="148"/>
      <c r="BY619" s="148"/>
      <c r="BZ619" s="160" t="str">
        <f>IFERROR(__xludf.DUMMYFUNCTION("TEXTJOIN("", "", TRUE,
  IF(AND(AL619&gt;=9, AN619&gt;=8, AP619&gt;=7, AT619&gt;=8), ""Gold Standard"", """"),
  IF(OR(
      AV619&gt;=7.5,
      AND(AL619&gt;=7, AN619&gt;=7, AP619&gt;=6, AT619&gt;=8)
    ), ""BIFL Approved"", """"),
  IF(AN619&gt;=8.5, ""Repair Friendly"", """"),
 "&amp;" IF(OR(AP619=10, REGEXMATCH(AU619, ""Lifetime Guarantee"")), ""Lifetime Warranty"", """"),
  IF(AT619&gt;=8.5, ""Crowd Favorite"", """"),
  IF(AR619&gt;=8, ""Eco Hero"", """"),
  IF(AND(AV619&gt;=10, AL619&gt;=8, AT619&gt;=8), ""Legacy Product"", """")
)"),"")</f>
        <v/>
      </c>
      <c r="CA619" s="148"/>
      <c r="CB619" s="148"/>
      <c r="CC619" s="161"/>
      <c r="CD619" s="148"/>
      <c r="CE619" s="148"/>
      <c r="CF619" s="148"/>
      <c r="CG619" s="153"/>
      <c r="CH619" s="148"/>
      <c r="CI619" s="148"/>
      <c r="CJ619" s="148"/>
      <c r="CK619" s="148"/>
    </row>
    <row r="620" ht="27.0" customHeight="1">
      <c r="A620" s="314"/>
      <c r="B620" s="126"/>
      <c r="C620" s="19"/>
      <c r="D620" s="19"/>
      <c r="E620" s="126"/>
      <c r="F620" s="127" t="s">
        <v>19054</v>
      </c>
      <c r="G620" s="128"/>
      <c r="H620" s="128"/>
      <c r="I620" s="128"/>
      <c r="J620" s="129"/>
      <c r="K620" s="130"/>
      <c r="L620" s="128"/>
      <c r="M620" s="128"/>
      <c r="N620" s="128"/>
      <c r="O620" s="110"/>
      <c r="P620" s="128"/>
      <c r="Q620" s="128"/>
      <c r="R620" s="128"/>
      <c r="S620" s="128"/>
      <c r="T620" s="131"/>
      <c r="U620" s="128"/>
      <c r="V620" s="128"/>
      <c r="W620" s="128"/>
      <c r="X620" s="128"/>
      <c r="Y620" s="128"/>
      <c r="Z620" s="128"/>
      <c r="AA620" s="128"/>
      <c r="AB620" s="128"/>
      <c r="AC620" s="128"/>
      <c r="AD620" s="128"/>
      <c r="AE620" s="128"/>
      <c r="AF620" s="128"/>
      <c r="AG620" s="128"/>
      <c r="AH620" s="128"/>
      <c r="AI620" s="128"/>
      <c r="AJ620" s="128"/>
      <c r="AK620" s="133"/>
      <c r="AL620" s="134"/>
      <c r="AM620" s="128"/>
      <c r="AN620" s="134"/>
      <c r="AO620" s="128"/>
      <c r="AP620" s="135"/>
      <c r="AQ620" s="128"/>
      <c r="AR620" s="135"/>
      <c r="AS620" s="128"/>
      <c r="AT620" s="135"/>
      <c r="AU620" s="128"/>
      <c r="AV620" s="315"/>
      <c r="AW620" s="137"/>
      <c r="AX620" s="128"/>
      <c r="AY620" s="128"/>
      <c r="AZ620" s="128"/>
      <c r="BA620" s="128"/>
      <c r="BB620" s="128"/>
      <c r="BC620" s="128"/>
      <c r="BD620" s="128"/>
      <c r="BE620" s="128"/>
      <c r="BF620" s="128"/>
      <c r="BG620" s="128"/>
      <c r="BH620" s="128"/>
      <c r="BI620" s="128"/>
      <c r="BJ620" s="128"/>
      <c r="BK620" s="128"/>
      <c r="BL620" s="128"/>
      <c r="BM620" s="128"/>
      <c r="BN620" s="128"/>
      <c r="BO620" s="128"/>
      <c r="BP620" s="128"/>
      <c r="BQ620" s="128"/>
      <c r="BR620" s="128"/>
      <c r="BS620" s="128"/>
      <c r="BT620" s="128"/>
      <c r="BU620" s="128"/>
      <c r="BV620" s="128"/>
      <c r="BW620" s="128"/>
      <c r="BX620" s="128"/>
      <c r="BY620" s="128"/>
      <c r="BZ620" s="140" t="str">
        <f>IFERROR(__xludf.DUMMYFUNCTION("TEXTJOIN("", "", TRUE,
  IF(AND(AL620&gt;=9, AN620&gt;=8, AP620&gt;=7, AT620&gt;=8), ""Gold Standard"", """"),
  IF(OR(
      AV620&gt;=7.5,
      AND(AL620&gt;=7, AN620&gt;=7, AP620&gt;=6, AT620&gt;=8)
    ), ""BIFL Approved"", """"),
  IF(AN620&gt;=8.5, ""Repair Friendly"", """"),
 "&amp;" IF(OR(AP620=10, REGEXMATCH(AU620, ""Lifetime Guarantee"")), ""Lifetime Warranty"", """"),
  IF(AT620&gt;=8.5, ""Crowd Favorite"", """"),
  IF(AR620&gt;=8, ""Eco Hero"", """"),
  IF(AND(AV620&gt;=10, AL620&gt;=8, AT620&gt;=8), ""Legacy Product"", """")
)"),"")</f>
        <v/>
      </c>
      <c r="CA620" s="128"/>
      <c r="CB620" s="128"/>
      <c r="CC620" s="141"/>
      <c r="CD620" s="128"/>
      <c r="CE620" s="128"/>
      <c r="CF620" s="128"/>
      <c r="CG620" s="133"/>
      <c r="CH620" s="128"/>
      <c r="CI620" s="128"/>
      <c r="CJ620" s="128"/>
      <c r="CK620" s="128"/>
    </row>
    <row r="621" ht="27.0" customHeight="1">
      <c r="A621" s="313"/>
      <c r="B621" s="146"/>
      <c r="C621" s="19"/>
      <c r="D621" s="19"/>
      <c r="E621" s="146"/>
      <c r="F621" s="147" t="s">
        <v>19054</v>
      </c>
      <c r="G621" s="148"/>
      <c r="H621" s="148"/>
      <c r="I621" s="148"/>
      <c r="J621" s="149"/>
      <c r="K621" s="150"/>
      <c r="L621" s="148"/>
      <c r="M621" s="148"/>
      <c r="N621" s="148"/>
      <c r="O621" s="110"/>
      <c r="P621" s="148"/>
      <c r="Q621" s="148"/>
      <c r="R621" s="148"/>
      <c r="S621" s="148"/>
      <c r="T621" s="151"/>
      <c r="U621" s="148"/>
      <c r="V621" s="148"/>
      <c r="W621" s="148"/>
      <c r="X621" s="148"/>
      <c r="Y621" s="148"/>
      <c r="Z621" s="148"/>
      <c r="AA621" s="148"/>
      <c r="AB621" s="148"/>
      <c r="AC621" s="148"/>
      <c r="AD621" s="148"/>
      <c r="AE621" s="148"/>
      <c r="AF621" s="148"/>
      <c r="AG621" s="148"/>
      <c r="AH621" s="148"/>
      <c r="AI621" s="148"/>
      <c r="AJ621" s="148"/>
      <c r="AK621" s="153"/>
      <c r="AL621" s="154"/>
      <c r="AM621" s="148"/>
      <c r="AN621" s="154"/>
      <c r="AO621" s="148"/>
      <c r="AP621" s="155"/>
      <c r="AQ621" s="148"/>
      <c r="AR621" s="155"/>
      <c r="AS621" s="148"/>
      <c r="AT621" s="155"/>
      <c r="AU621" s="148"/>
      <c r="AV621" s="316"/>
      <c r="AW621" s="157"/>
      <c r="AX621" s="148"/>
      <c r="AY621" s="148"/>
      <c r="AZ621" s="148"/>
      <c r="BA621" s="148"/>
      <c r="BB621" s="148"/>
      <c r="BC621" s="148"/>
      <c r="BD621" s="148"/>
      <c r="BE621" s="148"/>
      <c r="BF621" s="148"/>
      <c r="BG621" s="148"/>
      <c r="BH621" s="148"/>
      <c r="BI621" s="148"/>
      <c r="BJ621" s="148"/>
      <c r="BK621" s="148"/>
      <c r="BL621" s="148"/>
      <c r="BM621" s="148"/>
      <c r="BN621" s="148"/>
      <c r="BO621" s="148"/>
      <c r="BP621" s="148"/>
      <c r="BQ621" s="148"/>
      <c r="BR621" s="148"/>
      <c r="BS621" s="148"/>
      <c r="BT621" s="148"/>
      <c r="BU621" s="148"/>
      <c r="BV621" s="148"/>
      <c r="BW621" s="148"/>
      <c r="BX621" s="148"/>
      <c r="BY621" s="148"/>
      <c r="BZ621" s="160" t="str">
        <f>IFERROR(__xludf.DUMMYFUNCTION("TEXTJOIN("", "", TRUE,
  IF(AND(AL621&gt;=9, AN621&gt;=8, AP621&gt;=7, AT621&gt;=8), ""Gold Standard"", """"),
  IF(OR(
      AV621&gt;=7.5,
      AND(AL621&gt;=7, AN621&gt;=7, AP621&gt;=6, AT621&gt;=8)
    ), ""BIFL Approved"", """"),
  IF(AN621&gt;=8.5, ""Repair Friendly"", """"),
 "&amp;" IF(OR(AP621=10, REGEXMATCH(AU621, ""Lifetime Guarantee"")), ""Lifetime Warranty"", """"),
  IF(AT621&gt;=8.5, ""Crowd Favorite"", """"),
  IF(AR621&gt;=8, ""Eco Hero"", """"),
  IF(AND(AV621&gt;=10, AL621&gt;=8, AT621&gt;=8), ""Legacy Product"", """")
)"),"")</f>
        <v/>
      </c>
      <c r="CA621" s="148"/>
      <c r="CB621" s="148"/>
      <c r="CC621" s="161"/>
      <c r="CD621" s="148"/>
      <c r="CE621" s="148"/>
      <c r="CF621" s="148"/>
      <c r="CG621" s="153"/>
      <c r="CH621" s="148"/>
      <c r="CI621" s="148"/>
      <c r="CJ621" s="148"/>
      <c r="CK621" s="148"/>
    </row>
    <row r="622" ht="27.0" customHeight="1">
      <c r="A622" s="314"/>
      <c r="B622" s="126"/>
      <c r="C622" s="19"/>
      <c r="D622" s="19"/>
      <c r="E622" s="126"/>
      <c r="F622" s="127" t="s">
        <v>19054</v>
      </c>
      <c r="G622" s="128"/>
      <c r="H622" s="128"/>
      <c r="I622" s="128"/>
      <c r="J622" s="129"/>
      <c r="K622" s="130"/>
      <c r="L622" s="128"/>
      <c r="M622" s="128"/>
      <c r="N622" s="128"/>
      <c r="O622" s="110"/>
      <c r="P622" s="128"/>
      <c r="Q622" s="128"/>
      <c r="R622" s="128"/>
      <c r="S622" s="128"/>
      <c r="T622" s="131"/>
      <c r="U622" s="128"/>
      <c r="V622" s="128"/>
      <c r="W622" s="128"/>
      <c r="X622" s="128"/>
      <c r="Y622" s="128"/>
      <c r="Z622" s="128"/>
      <c r="AA622" s="128"/>
      <c r="AB622" s="128"/>
      <c r="AC622" s="128"/>
      <c r="AD622" s="128"/>
      <c r="AE622" s="128"/>
      <c r="AF622" s="128"/>
      <c r="AG622" s="128"/>
      <c r="AH622" s="128"/>
      <c r="AI622" s="128"/>
      <c r="AJ622" s="128"/>
      <c r="AK622" s="133"/>
      <c r="AL622" s="134"/>
      <c r="AM622" s="128"/>
      <c r="AN622" s="134"/>
      <c r="AO622" s="128"/>
      <c r="AP622" s="135"/>
      <c r="AQ622" s="128"/>
      <c r="AR622" s="135"/>
      <c r="AS622" s="128"/>
      <c r="AT622" s="135"/>
      <c r="AU622" s="128"/>
      <c r="AV622" s="315"/>
      <c r="AW622" s="137"/>
      <c r="AX622" s="128"/>
      <c r="AY622" s="128"/>
      <c r="AZ622" s="128"/>
      <c r="BA622" s="128"/>
      <c r="BB622" s="128"/>
      <c r="BC622" s="128"/>
      <c r="BD622" s="128"/>
      <c r="BE622" s="128"/>
      <c r="BF622" s="128"/>
      <c r="BG622" s="128"/>
      <c r="BH622" s="128"/>
      <c r="BI622" s="128"/>
      <c r="BJ622" s="128"/>
      <c r="BK622" s="128"/>
      <c r="BL622" s="128"/>
      <c r="BM622" s="128"/>
      <c r="BN622" s="128"/>
      <c r="BO622" s="128"/>
      <c r="BP622" s="128"/>
      <c r="BQ622" s="128"/>
      <c r="BR622" s="128"/>
      <c r="BS622" s="128"/>
      <c r="BT622" s="128"/>
      <c r="BU622" s="128"/>
      <c r="BV622" s="128"/>
      <c r="BW622" s="128"/>
      <c r="BX622" s="128"/>
      <c r="BY622" s="128"/>
      <c r="BZ622" s="140" t="str">
        <f>IFERROR(__xludf.DUMMYFUNCTION("TEXTJOIN("", "", TRUE,
  IF(AND(AL622&gt;=9, AN622&gt;=8, AP622&gt;=7, AT622&gt;=8), ""Gold Standard"", """"),
  IF(OR(
      AV622&gt;=7.5,
      AND(AL622&gt;=7, AN622&gt;=7, AP622&gt;=6, AT622&gt;=8)
    ), ""BIFL Approved"", """"),
  IF(AN622&gt;=8.5, ""Repair Friendly"", """"),
 "&amp;" IF(OR(AP622=10, REGEXMATCH(AU622, ""Lifetime Guarantee"")), ""Lifetime Warranty"", """"),
  IF(AT622&gt;=8.5, ""Crowd Favorite"", """"),
  IF(AR622&gt;=8, ""Eco Hero"", """"),
  IF(AND(AV622&gt;=10, AL622&gt;=8, AT622&gt;=8), ""Legacy Product"", """")
)"),"")</f>
        <v/>
      </c>
      <c r="CA622" s="128"/>
      <c r="CB622" s="128"/>
      <c r="CC622" s="141"/>
      <c r="CD622" s="128"/>
      <c r="CE622" s="128"/>
      <c r="CF622" s="128"/>
      <c r="CG622" s="133"/>
      <c r="CH622" s="128"/>
      <c r="CI622" s="128"/>
      <c r="CJ622" s="128"/>
      <c r="CK622" s="128"/>
    </row>
    <row r="623" ht="27.0" customHeight="1">
      <c r="A623" s="313"/>
      <c r="B623" s="146"/>
      <c r="C623" s="19"/>
      <c r="D623" s="19"/>
      <c r="E623" s="146"/>
      <c r="F623" s="147" t="s">
        <v>19054</v>
      </c>
      <c r="G623" s="148"/>
      <c r="H623" s="148"/>
      <c r="I623" s="148"/>
      <c r="J623" s="149"/>
      <c r="K623" s="150"/>
      <c r="L623" s="148"/>
      <c r="M623" s="148"/>
      <c r="N623" s="148"/>
      <c r="O623" s="110"/>
      <c r="P623" s="148"/>
      <c r="Q623" s="148"/>
      <c r="R623" s="148"/>
      <c r="S623" s="148"/>
      <c r="T623" s="151"/>
      <c r="U623" s="148"/>
      <c r="V623" s="148"/>
      <c r="W623" s="148"/>
      <c r="X623" s="148"/>
      <c r="Y623" s="148"/>
      <c r="Z623" s="148"/>
      <c r="AA623" s="148"/>
      <c r="AB623" s="148"/>
      <c r="AC623" s="148"/>
      <c r="AD623" s="148"/>
      <c r="AE623" s="148"/>
      <c r="AF623" s="148"/>
      <c r="AG623" s="148"/>
      <c r="AH623" s="148"/>
      <c r="AI623" s="148"/>
      <c r="AJ623" s="148"/>
      <c r="AK623" s="153"/>
      <c r="AL623" s="154"/>
      <c r="AM623" s="148"/>
      <c r="AN623" s="154"/>
      <c r="AO623" s="148"/>
      <c r="AP623" s="155"/>
      <c r="AQ623" s="148"/>
      <c r="AR623" s="155"/>
      <c r="AS623" s="148"/>
      <c r="AT623" s="155"/>
      <c r="AU623" s="148"/>
      <c r="AV623" s="316"/>
      <c r="AW623" s="157"/>
      <c r="AX623" s="148"/>
      <c r="AY623" s="148"/>
      <c r="AZ623" s="148"/>
      <c r="BA623" s="148"/>
      <c r="BB623" s="148"/>
      <c r="BC623" s="148"/>
      <c r="BD623" s="148"/>
      <c r="BE623" s="148"/>
      <c r="BF623" s="148"/>
      <c r="BG623" s="148"/>
      <c r="BH623" s="148"/>
      <c r="BI623" s="148"/>
      <c r="BJ623" s="148"/>
      <c r="BK623" s="148"/>
      <c r="BL623" s="148"/>
      <c r="BM623" s="148"/>
      <c r="BN623" s="148"/>
      <c r="BO623" s="148"/>
      <c r="BP623" s="148"/>
      <c r="BQ623" s="148"/>
      <c r="BR623" s="148"/>
      <c r="BS623" s="148"/>
      <c r="BT623" s="148"/>
      <c r="BU623" s="148"/>
      <c r="BV623" s="148"/>
      <c r="BW623" s="148"/>
      <c r="BX623" s="148"/>
      <c r="BY623" s="148"/>
      <c r="BZ623" s="160" t="str">
        <f>IFERROR(__xludf.DUMMYFUNCTION("TEXTJOIN("", "", TRUE,
  IF(AND(AL623&gt;=9, AN623&gt;=8, AP623&gt;=7, AT623&gt;=8), ""Gold Standard"", """"),
  IF(OR(
      AV623&gt;=7.5,
      AND(AL623&gt;=7, AN623&gt;=7, AP623&gt;=6, AT623&gt;=8)
    ), ""BIFL Approved"", """"),
  IF(AN623&gt;=8.5, ""Repair Friendly"", """"),
 "&amp;" IF(OR(AP623=10, REGEXMATCH(AU623, ""Lifetime Guarantee"")), ""Lifetime Warranty"", """"),
  IF(AT623&gt;=8.5, ""Crowd Favorite"", """"),
  IF(AR623&gt;=8, ""Eco Hero"", """"),
  IF(AND(AV623&gt;=10, AL623&gt;=8, AT623&gt;=8), ""Legacy Product"", """")
)"),"")</f>
        <v/>
      </c>
      <c r="CA623" s="148"/>
      <c r="CB623" s="148"/>
      <c r="CC623" s="161"/>
      <c r="CD623" s="148"/>
      <c r="CE623" s="148"/>
      <c r="CF623" s="148"/>
      <c r="CG623" s="153"/>
      <c r="CH623" s="148"/>
      <c r="CI623" s="148"/>
      <c r="CJ623" s="148"/>
      <c r="CK623" s="148"/>
    </row>
    <row r="624" ht="27.0" customHeight="1">
      <c r="A624" s="314"/>
      <c r="B624" s="126"/>
      <c r="C624" s="19"/>
      <c r="D624" s="19"/>
      <c r="E624" s="126"/>
      <c r="F624" s="127" t="s">
        <v>19054</v>
      </c>
      <c r="G624" s="128"/>
      <c r="H624" s="128"/>
      <c r="I624" s="128"/>
      <c r="J624" s="129"/>
      <c r="K624" s="130"/>
      <c r="L624" s="128"/>
      <c r="M624" s="128"/>
      <c r="N624" s="128"/>
      <c r="O624" s="110"/>
      <c r="P624" s="128"/>
      <c r="Q624" s="128"/>
      <c r="R624" s="128"/>
      <c r="S624" s="128"/>
      <c r="T624" s="131"/>
      <c r="U624" s="128"/>
      <c r="V624" s="128"/>
      <c r="W624" s="128"/>
      <c r="X624" s="128"/>
      <c r="Y624" s="128"/>
      <c r="Z624" s="128"/>
      <c r="AA624" s="128"/>
      <c r="AB624" s="128"/>
      <c r="AC624" s="128"/>
      <c r="AD624" s="128"/>
      <c r="AE624" s="128"/>
      <c r="AF624" s="128"/>
      <c r="AG624" s="128"/>
      <c r="AH624" s="128"/>
      <c r="AI624" s="128"/>
      <c r="AJ624" s="128"/>
      <c r="AK624" s="133"/>
      <c r="AL624" s="134"/>
      <c r="AM624" s="128"/>
      <c r="AN624" s="134"/>
      <c r="AO624" s="128"/>
      <c r="AP624" s="135"/>
      <c r="AQ624" s="128"/>
      <c r="AR624" s="135"/>
      <c r="AS624" s="128"/>
      <c r="AT624" s="135"/>
      <c r="AU624" s="128"/>
      <c r="AV624" s="315"/>
      <c r="AW624" s="137"/>
      <c r="AX624" s="128"/>
      <c r="AY624" s="128"/>
      <c r="AZ624" s="128"/>
      <c r="BA624" s="128"/>
      <c r="BB624" s="128"/>
      <c r="BC624" s="128"/>
      <c r="BD624" s="128"/>
      <c r="BE624" s="128"/>
      <c r="BF624" s="128"/>
      <c r="BG624" s="128"/>
      <c r="BH624" s="128"/>
      <c r="BI624" s="128"/>
      <c r="BJ624" s="128"/>
      <c r="BK624" s="128"/>
      <c r="BL624" s="128"/>
      <c r="BM624" s="128"/>
      <c r="BN624" s="128"/>
      <c r="BO624" s="128"/>
      <c r="BP624" s="128"/>
      <c r="BQ624" s="128"/>
      <c r="BR624" s="128"/>
      <c r="BS624" s="128"/>
      <c r="BT624" s="128"/>
      <c r="BU624" s="128"/>
      <c r="BV624" s="128"/>
      <c r="BW624" s="128"/>
      <c r="BX624" s="128"/>
      <c r="BY624" s="128"/>
      <c r="BZ624" s="140" t="str">
        <f>IFERROR(__xludf.DUMMYFUNCTION("TEXTJOIN("", "", TRUE,
  IF(AND(AL624&gt;=9, AN624&gt;=8, AP624&gt;=7, AT624&gt;=8), ""Gold Standard"", """"),
  IF(OR(
      AV624&gt;=7.5,
      AND(AL624&gt;=7, AN624&gt;=7, AP624&gt;=6, AT624&gt;=8)
    ), ""BIFL Approved"", """"),
  IF(AN624&gt;=8.5, ""Repair Friendly"", """"),
 "&amp;" IF(OR(AP624=10, REGEXMATCH(AU624, ""Lifetime Guarantee"")), ""Lifetime Warranty"", """"),
  IF(AT624&gt;=8.5, ""Crowd Favorite"", """"),
  IF(AR624&gt;=8, ""Eco Hero"", """"),
  IF(AND(AV624&gt;=10, AL624&gt;=8, AT624&gt;=8), ""Legacy Product"", """")
)"),"")</f>
        <v/>
      </c>
      <c r="CA624" s="128"/>
      <c r="CB624" s="128"/>
      <c r="CC624" s="141"/>
      <c r="CD624" s="128"/>
      <c r="CE624" s="128"/>
      <c r="CF624" s="128"/>
      <c r="CG624" s="133"/>
      <c r="CH624" s="128"/>
      <c r="CI624" s="128"/>
      <c r="CJ624" s="128"/>
      <c r="CK624" s="128"/>
    </row>
    <row r="625" ht="27.0" customHeight="1">
      <c r="A625" s="313"/>
      <c r="B625" s="146"/>
      <c r="C625" s="19"/>
      <c r="D625" s="19"/>
      <c r="E625" s="146"/>
      <c r="F625" s="147" t="s">
        <v>19054</v>
      </c>
      <c r="G625" s="148"/>
      <c r="H625" s="148"/>
      <c r="I625" s="148"/>
      <c r="J625" s="149"/>
      <c r="K625" s="150"/>
      <c r="L625" s="148"/>
      <c r="M625" s="148"/>
      <c r="N625" s="148"/>
      <c r="O625" s="110"/>
      <c r="P625" s="148"/>
      <c r="Q625" s="148"/>
      <c r="R625" s="148"/>
      <c r="S625" s="148"/>
      <c r="T625" s="151"/>
      <c r="U625" s="148"/>
      <c r="V625" s="148"/>
      <c r="W625" s="148"/>
      <c r="X625" s="148"/>
      <c r="Y625" s="148"/>
      <c r="Z625" s="148"/>
      <c r="AA625" s="148"/>
      <c r="AB625" s="148"/>
      <c r="AC625" s="148"/>
      <c r="AD625" s="148"/>
      <c r="AE625" s="148"/>
      <c r="AF625" s="148"/>
      <c r="AG625" s="148"/>
      <c r="AH625" s="148"/>
      <c r="AI625" s="148"/>
      <c r="AJ625" s="148"/>
      <c r="AK625" s="153"/>
      <c r="AL625" s="154"/>
      <c r="AM625" s="148"/>
      <c r="AN625" s="154"/>
      <c r="AO625" s="148"/>
      <c r="AP625" s="155"/>
      <c r="AQ625" s="148"/>
      <c r="AR625" s="155"/>
      <c r="AS625" s="148"/>
      <c r="AT625" s="155"/>
      <c r="AU625" s="148"/>
      <c r="AV625" s="316"/>
      <c r="AW625" s="157"/>
      <c r="AX625" s="148"/>
      <c r="AY625" s="148"/>
      <c r="AZ625" s="148"/>
      <c r="BA625" s="148"/>
      <c r="BB625" s="148"/>
      <c r="BC625" s="148"/>
      <c r="BD625" s="148"/>
      <c r="BE625" s="148"/>
      <c r="BF625" s="148"/>
      <c r="BG625" s="148"/>
      <c r="BH625" s="148"/>
      <c r="BI625" s="148"/>
      <c r="BJ625" s="148"/>
      <c r="BK625" s="148"/>
      <c r="BL625" s="148"/>
      <c r="BM625" s="148"/>
      <c r="BN625" s="148"/>
      <c r="BO625" s="148"/>
      <c r="BP625" s="148"/>
      <c r="BQ625" s="148"/>
      <c r="BR625" s="148"/>
      <c r="BS625" s="148"/>
      <c r="BT625" s="148"/>
      <c r="BU625" s="148"/>
      <c r="BV625" s="148"/>
      <c r="BW625" s="148"/>
      <c r="BX625" s="148"/>
      <c r="BY625" s="148"/>
      <c r="BZ625" s="160" t="str">
        <f>IFERROR(__xludf.DUMMYFUNCTION("TEXTJOIN("", "", TRUE,
  IF(AND(AL625&gt;=9, AN625&gt;=8, AP625&gt;=7, AT625&gt;=8), ""Gold Standard"", """"),
  IF(OR(
      AV625&gt;=7.5,
      AND(AL625&gt;=7, AN625&gt;=7, AP625&gt;=6, AT625&gt;=8)
    ), ""BIFL Approved"", """"),
  IF(AN625&gt;=8.5, ""Repair Friendly"", """"),
 "&amp;" IF(OR(AP625=10, REGEXMATCH(AU625, ""Lifetime Guarantee"")), ""Lifetime Warranty"", """"),
  IF(AT625&gt;=8.5, ""Crowd Favorite"", """"),
  IF(AR625&gt;=8, ""Eco Hero"", """"),
  IF(AND(AV625&gt;=10, AL625&gt;=8, AT625&gt;=8), ""Legacy Product"", """")
)"),"")</f>
        <v/>
      </c>
      <c r="CA625" s="148"/>
      <c r="CB625" s="148"/>
      <c r="CC625" s="161"/>
      <c r="CD625" s="148"/>
      <c r="CE625" s="148"/>
      <c r="CF625" s="148"/>
      <c r="CG625" s="153"/>
      <c r="CH625" s="148"/>
      <c r="CI625" s="148"/>
      <c r="CJ625" s="148"/>
      <c r="CK625" s="148"/>
    </row>
    <row r="626" ht="27.0" customHeight="1">
      <c r="A626" s="314"/>
      <c r="B626" s="126"/>
      <c r="C626" s="19"/>
      <c r="D626" s="19"/>
      <c r="E626" s="126"/>
      <c r="F626" s="127" t="s">
        <v>19054</v>
      </c>
      <c r="G626" s="128"/>
      <c r="H626" s="128"/>
      <c r="I626" s="128"/>
      <c r="J626" s="129"/>
      <c r="K626" s="130"/>
      <c r="L626" s="128"/>
      <c r="M626" s="128"/>
      <c r="N626" s="128"/>
      <c r="O626" s="110"/>
      <c r="P626" s="128"/>
      <c r="Q626" s="128"/>
      <c r="R626" s="128"/>
      <c r="S626" s="128"/>
      <c r="T626" s="131"/>
      <c r="U626" s="128"/>
      <c r="V626" s="128"/>
      <c r="W626" s="128"/>
      <c r="X626" s="128"/>
      <c r="Y626" s="128"/>
      <c r="Z626" s="128"/>
      <c r="AA626" s="128"/>
      <c r="AB626" s="128"/>
      <c r="AC626" s="128"/>
      <c r="AD626" s="128"/>
      <c r="AE626" s="128"/>
      <c r="AF626" s="128"/>
      <c r="AG626" s="128"/>
      <c r="AH626" s="128"/>
      <c r="AI626" s="128"/>
      <c r="AJ626" s="128"/>
      <c r="AK626" s="133"/>
      <c r="AL626" s="134"/>
      <c r="AM626" s="128"/>
      <c r="AN626" s="134"/>
      <c r="AO626" s="128"/>
      <c r="AP626" s="135"/>
      <c r="AQ626" s="128"/>
      <c r="AR626" s="135"/>
      <c r="AS626" s="128"/>
      <c r="AT626" s="135"/>
      <c r="AU626" s="128"/>
      <c r="AV626" s="315"/>
      <c r="AW626" s="137"/>
      <c r="AX626" s="128"/>
      <c r="AY626" s="128"/>
      <c r="AZ626" s="128"/>
      <c r="BA626" s="128"/>
      <c r="BB626" s="128"/>
      <c r="BC626" s="128"/>
      <c r="BD626" s="128"/>
      <c r="BE626" s="128"/>
      <c r="BF626" s="128"/>
      <c r="BG626" s="128"/>
      <c r="BH626" s="128"/>
      <c r="BI626" s="128"/>
      <c r="BJ626" s="128"/>
      <c r="BK626" s="128"/>
      <c r="BL626" s="128"/>
      <c r="BM626" s="128"/>
      <c r="BN626" s="128"/>
      <c r="BO626" s="128"/>
      <c r="BP626" s="128"/>
      <c r="BQ626" s="128"/>
      <c r="BR626" s="128"/>
      <c r="BS626" s="128"/>
      <c r="BT626" s="128"/>
      <c r="BU626" s="128"/>
      <c r="BV626" s="128"/>
      <c r="BW626" s="128"/>
      <c r="BX626" s="128"/>
      <c r="BY626" s="128"/>
      <c r="BZ626" s="140" t="str">
        <f>IFERROR(__xludf.DUMMYFUNCTION("TEXTJOIN("", "", TRUE,
  IF(AND(AL626&gt;=9, AN626&gt;=8, AP626&gt;=7, AT626&gt;=8), ""Gold Standard"", """"),
  IF(OR(
      AV626&gt;=7.5,
      AND(AL626&gt;=7, AN626&gt;=7, AP626&gt;=6, AT626&gt;=8)
    ), ""BIFL Approved"", """"),
  IF(AN626&gt;=8.5, ""Repair Friendly"", """"),
 "&amp;" IF(OR(AP626=10, REGEXMATCH(AU626, ""Lifetime Guarantee"")), ""Lifetime Warranty"", """"),
  IF(AT626&gt;=8.5, ""Crowd Favorite"", """"),
  IF(AR626&gt;=8, ""Eco Hero"", """"),
  IF(AND(AV626&gt;=10, AL626&gt;=8, AT626&gt;=8), ""Legacy Product"", """")
)"),"")</f>
        <v/>
      </c>
      <c r="CA626" s="128"/>
      <c r="CB626" s="128"/>
      <c r="CC626" s="141"/>
      <c r="CD626" s="128"/>
      <c r="CE626" s="128"/>
      <c r="CF626" s="128"/>
      <c r="CG626" s="133"/>
      <c r="CH626" s="128"/>
      <c r="CI626" s="128"/>
      <c r="CJ626" s="128"/>
      <c r="CK626" s="128"/>
    </row>
    <row r="627" ht="27.0" customHeight="1">
      <c r="A627" s="313"/>
      <c r="B627" s="146"/>
      <c r="C627" s="19"/>
      <c r="D627" s="19"/>
      <c r="E627" s="146"/>
      <c r="F627" s="147" t="s">
        <v>19054</v>
      </c>
      <c r="G627" s="148"/>
      <c r="H627" s="148"/>
      <c r="I627" s="148"/>
      <c r="J627" s="149"/>
      <c r="K627" s="150"/>
      <c r="L627" s="148"/>
      <c r="M627" s="148"/>
      <c r="N627" s="148"/>
      <c r="O627" s="110"/>
      <c r="P627" s="148"/>
      <c r="Q627" s="148"/>
      <c r="R627" s="148"/>
      <c r="S627" s="148"/>
      <c r="T627" s="151"/>
      <c r="U627" s="148"/>
      <c r="V627" s="148"/>
      <c r="W627" s="148"/>
      <c r="X627" s="148"/>
      <c r="Y627" s="148"/>
      <c r="Z627" s="148"/>
      <c r="AA627" s="148"/>
      <c r="AB627" s="148"/>
      <c r="AC627" s="148"/>
      <c r="AD627" s="148"/>
      <c r="AE627" s="148"/>
      <c r="AF627" s="148"/>
      <c r="AG627" s="148"/>
      <c r="AH627" s="148"/>
      <c r="AI627" s="148"/>
      <c r="AJ627" s="148"/>
      <c r="AK627" s="153"/>
      <c r="AL627" s="154"/>
      <c r="AM627" s="148"/>
      <c r="AN627" s="154"/>
      <c r="AO627" s="148"/>
      <c r="AP627" s="155"/>
      <c r="AQ627" s="148"/>
      <c r="AR627" s="155"/>
      <c r="AS627" s="148"/>
      <c r="AT627" s="155"/>
      <c r="AU627" s="148"/>
      <c r="AV627" s="316"/>
      <c r="AW627" s="157"/>
      <c r="AX627" s="148"/>
      <c r="AY627" s="148"/>
      <c r="AZ627" s="148"/>
      <c r="BA627" s="148"/>
      <c r="BB627" s="148"/>
      <c r="BC627" s="148"/>
      <c r="BD627" s="148"/>
      <c r="BE627" s="148"/>
      <c r="BF627" s="148"/>
      <c r="BG627" s="148"/>
      <c r="BH627" s="148"/>
      <c r="BI627" s="148"/>
      <c r="BJ627" s="148"/>
      <c r="BK627" s="148"/>
      <c r="BL627" s="148"/>
      <c r="BM627" s="148"/>
      <c r="BN627" s="148"/>
      <c r="BO627" s="148"/>
      <c r="BP627" s="148"/>
      <c r="BQ627" s="148"/>
      <c r="BR627" s="148"/>
      <c r="BS627" s="148"/>
      <c r="BT627" s="148"/>
      <c r="BU627" s="148"/>
      <c r="BV627" s="148"/>
      <c r="BW627" s="148"/>
      <c r="BX627" s="148"/>
      <c r="BY627" s="148"/>
      <c r="BZ627" s="160" t="str">
        <f>IFERROR(__xludf.DUMMYFUNCTION("TEXTJOIN("", "", TRUE,
  IF(AND(AL627&gt;=9, AN627&gt;=8, AP627&gt;=7, AT627&gt;=8), ""Gold Standard"", """"),
  IF(OR(
      AV627&gt;=7.5,
      AND(AL627&gt;=7, AN627&gt;=7, AP627&gt;=6, AT627&gt;=8)
    ), ""BIFL Approved"", """"),
  IF(AN627&gt;=8.5, ""Repair Friendly"", """"),
 "&amp;" IF(OR(AP627=10, REGEXMATCH(AU627, ""Lifetime Guarantee"")), ""Lifetime Warranty"", """"),
  IF(AT627&gt;=8.5, ""Crowd Favorite"", """"),
  IF(AR627&gt;=8, ""Eco Hero"", """"),
  IF(AND(AV627&gt;=10, AL627&gt;=8, AT627&gt;=8), ""Legacy Product"", """")
)"),"")</f>
        <v/>
      </c>
      <c r="CA627" s="148"/>
      <c r="CB627" s="148"/>
      <c r="CC627" s="161"/>
      <c r="CD627" s="148"/>
      <c r="CE627" s="148"/>
      <c r="CF627" s="148"/>
      <c r="CG627" s="153"/>
      <c r="CH627" s="148"/>
      <c r="CI627" s="148"/>
      <c r="CJ627" s="148"/>
      <c r="CK627" s="148"/>
    </row>
    <row r="628" ht="27.0" customHeight="1">
      <c r="A628" s="314"/>
      <c r="B628" s="126"/>
      <c r="C628" s="19"/>
      <c r="D628" s="19"/>
      <c r="E628" s="126"/>
      <c r="F628" s="127" t="s">
        <v>19054</v>
      </c>
      <c r="G628" s="128"/>
      <c r="H628" s="128"/>
      <c r="I628" s="128"/>
      <c r="J628" s="129"/>
      <c r="K628" s="130"/>
      <c r="L628" s="128"/>
      <c r="M628" s="128"/>
      <c r="N628" s="128"/>
      <c r="O628" s="110"/>
      <c r="P628" s="128"/>
      <c r="Q628" s="128"/>
      <c r="R628" s="128"/>
      <c r="S628" s="128"/>
      <c r="T628" s="131"/>
      <c r="U628" s="128"/>
      <c r="V628" s="128"/>
      <c r="W628" s="128"/>
      <c r="X628" s="128"/>
      <c r="Y628" s="128"/>
      <c r="Z628" s="128"/>
      <c r="AA628" s="128"/>
      <c r="AB628" s="128"/>
      <c r="AC628" s="128"/>
      <c r="AD628" s="128"/>
      <c r="AE628" s="128"/>
      <c r="AF628" s="128"/>
      <c r="AG628" s="128"/>
      <c r="AH628" s="128"/>
      <c r="AI628" s="128"/>
      <c r="AJ628" s="128"/>
      <c r="AK628" s="133"/>
      <c r="AL628" s="134"/>
      <c r="AM628" s="128"/>
      <c r="AN628" s="134"/>
      <c r="AO628" s="128"/>
      <c r="AP628" s="135"/>
      <c r="AQ628" s="128"/>
      <c r="AR628" s="135"/>
      <c r="AS628" s="128"/>
      <c r="AT628" s="135"/>
      <c r="AU628" s="128"/>
      <c r="AV628" s="315"/>
      <c r="AW628" s="137"/>
      <c r="AX628" s="128"/>
      <c r="AY628" s="128"/>
      <c r="AZ628" s="128"/>
      <c r="BA628" s="128"/>
      <c r="BB628" s="128"/>
      <c r="BC628" s="128"/>
      <c r="BD628" s="128"/>
      <c r="BE628" s="128"/>
      <c r="BF628" s="128"/>
      <c r="BG628" s="128"/>
      <c r="BH628" s="128"/>
      <c r="BI628" s="128"/>
      <c r="BJ628" s="128"/>
      <c r="BK628" s="128"/>
      <c r="BL628" s="128"/>
      <c r="BM628" s="128"/>
      <c r="BN628" s="128"/>
      <c r="BO628" s="128"/>
      <c r="BP628" s="128"/>
      <c r="BQ628" s="128"/>
      <c r="BR628" s="128"/>
      <c r="BS628" s="128"/>
      <c r="BT628" s="128"/>
      <c r="BU628" s="128"/>
      <c r="BV628" s="128"/>
      <c r="BW628" s="128"/>
      <c r="BX628" s="128"/>
      <c r="BY628" s="128"/>
      <c r="BZ628" s="140" t="str">
        <f>IFERROR(__xludf.DUMMYFUNCTION("TEXTJOIN("", "", TRUE,
  IF(AND(AL628&gt;=9, AN628&gt;=8, AP628&gt;=7, AT628&gt;=8), ""Gold Standard"", """"),
  IF(OR(
      AV628&gt;=7.5,
      AND(AL628&gt;=7, AN628&gt;=7, AP628&gt;=6, AT628&gt;=8)
    ), ""BIFL Approved"", """"),
  IF(AN628&gt;=8.5, ""Repair Friendly"", """"),
 "&amp;" IF(OR(AP628=10, REGEXMATCH(AU628, ""Lifetime Guarantee"")), ""Lifetime Warranty"", """"),
  IF(AT628&gt;=8.5, ""Crowd Favorite"", """"),
  IF(AR628&gt;=8, ""Eco Hero"", """"),
  IF(AND(AV628&gt;=10, AL628&gt;=8, AT628&gt;=8), ""Legacy Product"", """")
)"),"")</f>
        <v/>
      </c>
      <c r="CA628" s="128"/>
      <c r="CB628" s="128"/>
      <c r="CC628" s="141"/>
      <c r="CD628" s="128"/>
      <c r="CE628" s="128"/>
      <c r="CF628" s="128"/>
      <c r="CG628" s="133"/>
      <c r="CH628" s="128"/>
      <c r="CI628" s="128"/>
      <c r="CJ628" s="128"/>
      <c r="CK628" s="128"/>
    </row>
    <row r="629" ht="27.0" customHeight="1">
      <c r="A629" s="313"/>
      <c r="B629" s="146"/>
      <c r="C629" s="19"/>
      <c r="D629" s="19"/>
      <c r="E629" s="146"/>
      <c r="F629" s="147" t="s">
        <v>19054</v>
      </c>
      <c r="G629" s="148"/>
      <c r="H629" s="148"/>
      <c r="I629" s="148"/>
      <c r="J629" s="149"/>
      <c r="K629" s="150"/>
      <c r="L629" s="148"/>
      <c r="M629" s="148"/>
      <c r="N629" s="148"/>
      <c r="O629" s="110"/>
      <c r="P629" s="148"/>
      <c r="Q629" s="148"/>
      <c r="R629" s="148"/>
      <c r="S629" s="148"/>
      <c r="T629" s="151"/>
      <c r="U629" s="148"/>
      <c r="V629" s="148"/>
      <c r="W629" s="148"/>
      <c r="X629" s="148"/>
      <c r="Y629" s="148"/>
      <c r="Z629" s="148"/>
      <c r="AA629" s="148"/>
      <c r="AB629" s="148"/>
      <c r="AC629" s="148"/>
      <c r="AD629" s="148"/>
      <c r="AE629" s="148"/>
      <c r="AF629" s="148"/>
      <c r="AG629" s="148"/>
      <c r="AH629" s="148"/>
      <c r="AI629" s="148"/>
      <c r="AJ629" s="148"/>
      <c r="AK629" s="153"/>
      <c r="AL629" s="154"/>
      <c r="AM629" s="148"/>
      <c r="AN629" s="154"/>
      <c r="AO629" s="148"/>
      <c r="AP629" s="155"/>
      <c r="AQ629" s="148"/>
      <c r="AR629" s="155"/>
      <c r="AS629" s="148"/>
      <c r="AT629" s="155"/>
      <c r="AU629" s="148"/>
      <c r="AV629" s="316"/>
      <c r="AW629" s="157"/>
      <c r="AX629" s="148"/>
      <c r="AY629" s="148"/>
      <c r="AZ629" s="148"/>
      <c r="BA629" s="148"/>
      <c r="BB629" s="148"/>
      <c r="BC629" s="148"/>
      <c r="BD629" s="148"/>
      <c r="BE629" s="148"/>
      <c r="BF629" s="148"/>
      <c r="BG629" s="148"/>
      <c r="BH629" s="148"/>
      <c r="BI629" s="148"/>
      <c r="BJ629" s="148"/>
      <c r="BK629" s="148"/>
      <c r="BL629" s="148"/>
      <c r="BM629" s="148"/>
      <c r="BN629" s="148"/>
      <c r="BO629" s="148"/>
      <c r="BP629" s="148"/>
      <c r="BQ629" s="148"/>
      <c r="BR629" s="148"/>
      <c r="BS629" s="148"/>
      <c r="BT629" s="148"/>
      <c r="BU629" s="148"/>
      <c r="BV629" s="148"/>
      <c r="BW629" s="148"/>
      <c r="BX629" s="148"/>
      <c r="BY629" s="148"/>
      <c r="BZ629" s="160" t="str">
        <f>IFERROR(__xludf.DUMMYFUNCTION("TEXTJOIN("", "", TRUE,
  IF(AND(AL629&gt;=9, AN629&gt;=8, AP629&gt;=7, AT629&gt;=8), ""Gold Standard"", """"),
  IF(OR(
      AV629&gt;=7.5,
      AND(AL629&gt;=7, AN629&gt;=7, AP629&gt;=6, AT629&gt;=8)
    ), ""BIFL Approved"", """"),
  IF(AN629&gt;=8.5, ""Repair Friendly"", """"),
 "&amp;" IF(OR(AP629=10, REGEXMATCH(AU629, ""Lifetime Guarantee"")), ""Lifetime Warranty"", """"),
  IF(AT629&gt;=8.5, ""Crowd Favorite"", """"),
  IF(AR629&gt;=8, ""Eco Hero"", """"),
  IF(AND(AV629&gt;=10, AL629&gt;=8, AT629&gt;=8), ""Legacy Product"", """")
)"),"")</f>
        <v/>
      </c>
      <c r="CA629" s="148"/>
      <c r="CB629" s="148"/>
      <c r="CC629" s="161"/>
      <c r="CD629" s="148"/>
      <c r="CE629" s="148"/>
      <c r="CF629" s="148"/>
      <c r="CG629" s="153"/>
      <c r="CH629" s="148"/>
      <c r="CI629" s="148"/>
      <c r="CJ629" s="148"/>
      <c r="CK629" s="148"/>
    </row>
    <row r="630" ht="27.0" customHeight="1">
      <c r="A630" s="314"/>
      <c r="B630" s="126"/>
      <c r="C630" s="19"/>
      <c r="D630" s="19"/>
      <c r="E630" s="126"/>
      <c r="F630" s="127" t="s">
        <v>19054</v>
      </c>
      <c r="G630" s="128"/>
      <c r="H630" s="128"/>
      <c r="I630" s="128"/>
      <c r="J630" s="129"/>
      <c r="K630" s="130"/>
      <c r="L630" s="128"/>
      <c r="M630" s="128"/>
      <c r="N630" s="128"/>
      <c r="O630" s="110"/>
      <c r="P630" s="128"/>
      <c r="Q630" s="128"/>
      <c r="R630" s="128"/>
      <c r="S630" s="128"/>
      <c r="T630" s="131"/>
      <c r="U630" s="128"/>
      <c r="V630" s="128"/>
      <c r="W630" s="128"/>
      <c r="X630" s="128"/>
      <c r="Y630" s="128"/>
      <c r="Z630" s="128"/>
      <c r="AA630" s="128"/>
      <c r="AB630" s="128"/>
      <c r="AC630" s="128"/>
      <c r="AD630" s="128"/>
      <c r="AE630" s="128"/>
      <c r="AF630" s="128"/>
      <c r="AG630" s="128"/>
      <c r="AH630" s="128"/>
      <c r="AI630" s="128"/>
      <c r="AJ630" s="128"/>
      <c r="AK630" s="133"/>
      <c r="AL630" s="134"/>
      <c r="AM630" s="128"/>
      <c r="AN630" s="134"/>
      <c r="AO630" s="128"/>
      <c r="AP630" s="135"/>
      <c r="AQ630" s="128"/>
      <c r="AR630" s="135"/>
      <c r="AS630" s="128"/>
      <c r="AT630" s="135"/>
      <c r="AU630" s="128"/>
      <c r="AV630" s="315"/>
      <c r="AW630" s="137"/>
      <c r="AX630" s="128"/>
      <c r="AY630" s="128"/>
      <c r="AZ630" s="128"/>
      <c r="BA630" s="128"/>
      <c r="BB630" s="128"/>
      <c r="BC630" s="128"/>
      <c r="BD630" s="128"/>
      <c r="BE630" s="128"/>
      <c r="BF630" s="128"/>
      <c r="BG630" s="128"/>
      <c r="BH630" s="128"/>
      <c r="BI630" s="128"/>
      <c r="BJ630" s="128"/>
      <c r="BK630" s="128"/>
      <c r="BL630" s="128"/>
      <c r="BM630" s="128"/>
      <c r="BN630" s="128"/>
      <c r="BO630" s="128"/>
      <c r="BP630" s="128"/>
      <c r="BQ630" s="128"/>
      <c r="BR630" s="128"/>
      <c r="BS630" s="128"/>
      <c r="BT630" s="128"/>
      <c r="BU630" s="128"/>
      <c r="BV630" s="128"/>
      <c r="BW630" s="128"/>
      <c r="BX630" s="128"/>
      <c r="BY630" s="128"/>
      <c r="BZ630" s="140" t="str">
        <f>IFERROR(__xludf.DUMMYFUNCTION("TEXTJOIN("", "", TRUE,
  IF(AND(AL630&gt;=9, AN630&gt;=8, AP630&gt;=7, AT630&gt;=8), ""Gold Standard"", """"),
  IF(OR(
      AV630&gt;=7.5,
      AND(AL630&gt;=7, AN630&gt;=7, AP630&gt;=6, AT630&gt;=8)
    ), ""BIFL Approved"", """"),
  IF(AN630&gt;=8.5, ""Repair Friendly"", """"),
 "&amp;" IF(OR(AP630=10, REGEXMATCH(AU630, ""Lifetime Guarantee"")), ""Lifetime Warranty"", """"),
  IF(AT630&gt;=8.5, ""Crowd Favorite"", """"),
  IF(AR630&gt;=8, ""Eco Hero"", """"),
  IF(AND(AV630&gt;=10, AL630&gt;=8, AT630&gt;=8), ""Legacy Product"", """")
)"),"")</f>
        <v/>
      </c>
      <c r="CA630" s="128"/>
      <c r="CB630" s="128"/>
      <c r="CC630" s="141"/>
      <c r="CD630" s="128"/>
      <c r="CE630" s="128"/>
      <c r="CF630" s="128"/>
      <c r="CG630" s="133"/>
      <c r="CH630" s="128"/>
      <c r="CI630" s="128"/>
      <c r="CJ630" s="128"/>
      <c r="CK630" s="128"/>
    </row>
    <row r="631" ht="27.0" customHeight="1">
      <c r="A631" s="313"/>
      <c r="B631" s="146"/>
      <c r="C631" s="19"/>
      <c r="D631" s="19"/>
      <c r="E631" s="146"/>
      <c r="F631" s="147" t="s">
        <v>19054</v>
      </c>
      <c r="G631" s="148"/>
      <c r="H631" s="148"/>
      <c r="I631" s="148"/>
      <c r="J631" s="149"/>
      <c r="K631" s="150"/>
      <c r="L631" s="148"/>
      <c r="M631" s="148"/>
      <c r="N631" s="148"/>
      <c r="O631" s="110"/>
      <c r="P631" s="148"/>
      <c r="Q631" s="148"/>
      <c r="R631" s="148"/>
      <c r="S631" s="148"/>
      <c r="T631" s="151"/>
      <c r="U631" s="148"/>
      <c r="V631" s="148"/>
      <c r="W631" s="148"/>
      <c r="X631" s="148"/>
      <c r="Y631" s="148"/>
      <c r="Z631" s="148"/>
      <c r="AA631" s="148"/>
      <c r="AB631" s="148"/>
      <c r="AC631" s="148"/>
      <c r="AD631" s="148"/>
      <c r="AE631" s="148"/>
      <c r="AF631" s="148"/>
      <c r="AG631" s="148"/>
      <c r="AH631" s="148"/>
      <c r="AI631" s="148"/>
      <c r="AJ631" s="148"/>
      <c r="AK631" s="153"/>
      <c r="AL631" s="154"/>
      <c r="AM631" s="148"/>
      <c r="AN631" s="154"/>
      <c r="AO631" s="148"/>
      <c r="AP631" s="155"/>
      <c r="AQ631" s="148"/>
      <c r="AR631" s="155"/>
      <c r="AS631" s="148"/>
      <c r="AT631" s="155"/>
      <c r="AU631" s="148"/>
      <c r="AV631" s="316"/>
      <c r="AW631" s="157"/>
      <c r="AX631" s="148"/>
      <c r="AY631" s="148"/>
      <c r="AZ631" s="148"/>
      <c r="BA631" s="148"/>
      <c r="BB631" s="148"/>
      <c r="BC631" s="148"/>
      <c r="BD631" s="148"/>
      <c r="BE631" s="148"/>
      <c r="BF631" s="148"/>
      <c r="BG631" s="148"/>
      <c r="BH631" s="148"/>
      <c r="BI631" s="148"/>
      <c r="BJ631" s="148"/>
      <c r="BK631" s="148"/>
      <c r="BL631" s="148"/>
      <c r="BM631" s="148"/>
      <c r="BN631" s="148"/>
      <c r="BO631" s="148"/>
      <c r="BP631" s="148"/>
      <c r="BQ631" s="148"/>
      <c r="BR631" s="148"/>
      <c r="BS631" s="148"/>
      <c r="BT631" s="148"/>
      <c r="BU631" s="148"/>
      <c r="BV631" s="148"/>
      <c r="BW631" s="148"/>
      <c r="BX631" s="148"/>
      <c r="BY631" s="148"/>
      <c r="BZ631" s="160" t="str">
        <f>IFERROR(__xludf.DUMMYFUNCTION("TEXTJOIN("", "", TRUE,
  IF(AND(AL631&gt;=9, AN631&gt;=8, AP631&gt;=7, AT631&gt;=8), ""Gold Standard"", """"),
  IF(OR(
      AV631&gt;=7.5,
      AND(AL631&gt;=7, AN631&gt;=7, AP631&gt;=6, AT631&gt;=8)
    ), ""BIFL Approved"", """"),
  IF(AN631&gt;=8.5, ""Repair Friendly"", """"),
 "&amp;" IF(OR(AP631=10, REGEXMATCH(AU631, ""Lifetime Guarantee"")), ""Lifetime Warranty"", """"),
  IF(AT631&gt;=8.5, ""Crowd Favorite"", """"),
  IF(AR631&gt;=8, ""Eco Hero"", """"),
  IF(AND(AV631&gt;=10, AL631&gt;=8, AT631&gt;=8), ""Legacy Product"", """")
)"),"")</f>
        <v/>
      </c>
      <c r="CA631" s="148"/>
      <c r="CB631" s="148"/>
      <c r="CC631" s="161"/>
      <c r="CD631" s="148"/>
      <c r="CE631" s="148"/>
      <c r="CF631" s="148"/>
      <c r="CG631" s="153"/>
      <c r="CH631" s="148"/>
      <c r="CI631" s="148"/>
      <c r="CJ631" s="148"/>
      <c r="CK631" s="148"/>
    </row>
    <row r="632" ht="27.0" customHeight="1">
      <c r="A632" s="314"/>
      <c r="B632" s="126"/>
      <c r="C632" s="19"/>
      <c r="D632" s="19"/>
      <c r="E632" s="126"/>
      <c r="F632" s="127" t="s">
        <v>19054</v>
      </c>
      <c r="G632" s="128"/>
      <c r="H632" s="128"/>
      <c r="I632" s="128"/>
      <c r="J632" s="129"/>
      <c r="K632" s="130"/>
      <c r="L632" s="128"/>
      <c r="M632" s="128"/>
      <c r="N632" s="128"/>
      <c r="O632" s="110"/>
      <c r="P632" s="128"/>
      <c r="Q632" s="128"/>
      <c r="R632" s="128"/>
      <c r="S632" s="128"/>
      <c r="T632" s="131"/>
      <c r="U632" s="128"/>
      <c r="V632" s="128"/>
      <c r="W632" s="128"/>
      <c r="X632" s="128"/>
      <c r="Y632" s="128"/>
      <c r="Z632" s="128"/>
      <c r="AA632" s="128"/>
      <c r="AB632" s="128"/>
      <c r="AC632" s="128"/>
      <c r="AD632" s="128"/>
      <c r="AE632" s="128"/>
      <c r="AF632" s="128"/>
      <c r="AG632" s="128"/>
      <c r="AH632" s="128"/>
      <c r="AI632" s="128"/>
      <c r="AJ632" s="128"/>
      <c r="AK632" s="133"/>
      <c r="AL632" s="134"/>
      <c r="AM632" s="128"/>
      <c r="AN632" s="134"/>
      <c r="AO632" s="128"/>
      <c r="AP632" s="135"/>
      <c r="AQ632" s="128"/>
      <c r="AR632" s="135"/>
      <c r="AS632" s="128"/>
      <c r="AT632" s="135"/>
      <c r="AU632" s="128"/>
      <c r="AV632" s="315"/>
      <c r="AW632" s="137"/>
      <c r="AX632" s="128"/>
      <c r="AY632" s="128"/>
      <c r="AZ632" s="128"/>
      <c r="BA632" s="128"/>
      <c r="BB632" s="128"/>
      <c r="BC632" s="128"/>
      <c r="BD632" s="128"/>
      <c r="BE632" s="128"/>
      <c r="BF632" s="128"/>
      <c r="BG632" s="128"/>
      <c r="BH632" s="128"/>
      <c r="BI632" s="128"/>
      <c r="BJ632" s="128"/>
      <c r="BK632" s="128"/>
      <c r="BL632" s="128"/>
      <c r="BM632" s="128"/>
      <c r="BN632" s="128"/>
      <c r="BO632" s="128"/>
      <c r="BP632" s="128"/>
      <c r="BQ632" s="128"/>
      <c r="BR632" s="128"/>
      <c r="BS632" s="128"/>
      <c r="BT632" s="128"/>
      <c r="BU632" s="128"/>
      <c r="BV632" s="128"/>
      <c r="BW632" s="128"/>
      <c r="BX632" s="128"/>
      <c r="BY632" s="128"/>
      <c r="BZ632" s="140" t="str">
        <f>IFERROR(__xludf.DUMMYFUNCTION("TEXTJOIN("", "", TRUE,
  IF(AND(AL632&gt;=9, AN632&gt;=8, AP632&gt;=7, AT632&gt;=8), ""Gold Standard"", """"),
  IF(OR(
      AV632&gt;=7.5,
      AND(AL632&gt;=7, AN632&gt;=7, AP632&gt;=6, AT632&gt;=8)
    ), ""BIFL Approved"", """"),
  IF(AN632&gt;=8.5, ""Repair Friendly"", """"),
 "&amp;" IF(OR(AP632=10, REGEXMATCH(AU632, ""Lifetime Guarantee"")), ""Lifetime Warranty"", """"),
  IF(AT632&gt;=8.5, ""Crowd Favorite"", """"),
  IF(AR632&gt;=8, ""Eco Hero"", """"),
  IF(AND(AV632&gt;=10, AL632&gt;=8, AT632&gt;=8), ""Legacy Product"", """")
)"),"")</f>
        <v/>
      </c>
      <c r="CA632" s="128"/>
      <c r="CB632" s="128"/>
      <c r="CC632" s="141"/>
      <c r="CD632" s="128"/>
      <c r="CE632" s="128"/>
      <c r="CF632" s="128"/>
      <c r="CG632" s="133"/>
      <c r="CH632" s="128"/>
      <c r="CI632" s="128"/>
      <c r="CJ632" s="128"/>
      <c r="CK632" s="128"/>
    </row>
    <row r="633" ht="27.0" customHeight="1">
      <c r="A633" s="313"/>
      <c r="B633" s="146"/>
      <c r="C633" s="19"/>
      <c r="D633" s="19"/>
      <c r="E633" s="146"/>
      <c r="F633" s="147" t="s">
        <v>19054</v>
      </c>
      <c r="G633" s="148"/>
      <c r="H633" s="148"/>
      <c r="I633" s="148"/>
      <c r="J633" s="149"/>
      <c r="K633" s="150"/>
      <c r="L633" s="148"/>
      <c r="M633" s="148"/>
      <c r="N633" s="148"/>
      <c r="O633" s="110"/>
      <c r="P633" s="148"/>
      <c r="Q633" s="148"/>
      <c r="R633" s="148"/>
      <c r="S633" s="148"/>
      <c r="T633" s="151"/>
      <c r="U633" s="148"/>
      <c r="V633" s="148"/>
      <c r="W633" s="148"/>
      <c r="X633" s="148"/>
      <c r="Y633" s="148"/>
      <c r="Z633" s="148"/>
      <c r="AA633" s="148"/>
      <c r="AB633" s="148"/>
      <c r="AC633" s="148"/>
      <c r="AD633" s="148"/>
      <c r="AE633" s="148"/>
      <c r="AF633" s="148"/>
      <c r="AG633" s="148"/>
      <c r="AH633" s="148"/>
      <c r="AI633" s="148"/>
      <c r="AJ633" s="148"/>
      <c r="AK633" s="153"/>
      <c r="AL633" s="154"/>
      <c r="AM633" s="148"/>
      <c r="AN633" s="154"/>
      <c r="AO633" s="148"/>
      <c r="AP633" s="155"/>
      <c r="AQ633" s="148"/>
      <c r="AR633" s="155"/>
      <c r="AS633" s="148"/>
      <c r="AT633" s="155"/>
      <c r="AU633" s="148"/>
      <c r="AV633" s="316"/>
      <c r="AW633" s="157"/>
      <c r="AX633" s="148"/>
      <c r="AY633" s="148"/>
      <c r="AZ633" s="148"/>
      <c r="BA633" s="148"/>
      <c r="BB633" s="148"/>
      <c r="BC633" s="148"/>
      <c r="BD633" s="148"/>
      <c r="BE633" s="148"/>
      <c r="BF633" s="148"/>
      <c r="BG633" s="148"/>
      <c r="BH633" s="148"/>
      <c r="BI633" s="148"/>
      <c r="BJ633" s="148"/>
      <c r="BK633" s="148"/>
      <c r="BL633" s="148"/>
      <c r="BM633" s="148"/>
      <c r="BN633" s="148"/>
      <c r="BO633" s="148"/>
      <c r="BP633" s="148"/>
      <c r="BQ633" s="148"/>
      <c r="BR633" s="148"/>
      <c r="BS633" s="148"/>
      <c r="BT633" s="148"/>
      <c r="BU633" s="148"/>
      <c r="BV633" s="148"/>
      <c r="BW633" s="148"/>
      <c r="BX633" s="148"/>
      <c r="BY633" s="148"/>
      <c r="BZ633" s="160" t="str">
        <f>IFERROR(__xludf.DUMMYFUNCTION("TEXTJOIN("", "", TRUE,
  IF(AND(AL633&gt;=9, AN633&gt;=8, AP633&gt;=7, AT633&gt;=8), ""Gold Standard"", """"),
  IF(OR(
      AV633&gt;=7.5,
      AND(AL633&gt;=7, AN633&gt;=7, AP633&gt;=6, AT633&gt;=8)
    ), ""BIFL Approved"", """"),
  IF(AN633&gt;=8.5, ""Repair Friendly"", """"),
 "&amp;" IF(OR(AP633=10, REGEXMATCH(AU633, ""Lifetime Guarantee"")), ""Lifetime Warranty"", """"),
  IF(AT633&gt;=8.5, ""Crowd Favorite"", """"),
  IF(AR633&gt;=8, ""Eco Hero"", """"),
  IF(AND(AV633&gt;=10, AL633&gt;=8, AT633&gt;=8), ""Legacy Product"", """")
)"),"")</f>
        <v/>
      </c>
      <c r="CA633" s="148"/>
      <c r="CB633" s="148"/>
      <c r="CC633" s="161"/>
      <c r="CD633" s="148"/>
      <c r="CE633" s="148"/>
      <c r="CF633" s="148"/>
      <c r="CG633" s="153"/>
      <c r="CH633" s="148"/>
      <c r="CI633" s="148"/>
      <c r="CJ633" s="148"/>
      <c r="CK633" s="148"/>
    </row>
    <row r="634" ht="27.0" customHeight="1">
      <c r="A634" s="314"/>
      <c r="B634" s="126"/>
      <c r="C634" s="19"/>
      <c r="D634" s="19"/>
      <c r="E634" s="126"/>
      <c r="F634" s="127" t="s">
        <v>19054</v>
      </c>
      <c r="G634" s="128"/>
      <c r="H634" s="128"/>
      <c r="I634" s="128"/>
      <c r="J634" s="129"/>
      <c r="K634" s="130"/>
      <c r="L634" s="128"/>
      <c r="M634" s="128"/>
      <c r="N634" s="128"/>
      <c r="O634" s="110"/>
      <c r="P634" s="128"/>
      <c r="Q634" s="128"/>
      <c r="R634" s="128"/>
      <c r="S634" s="128"/>
      <c r="T634" s="131"/>
      <c r="U634" s="128"/>
      <c r="V634" s="128"/>
      <c r="W634" s="128"/>
      <c r="X634" s="128"/>
      <c r="Y634" s="128"/>
      <c r="Z634" s="128"/>
      <c r="AA634" s="128"/>
      <c r="AB634" s="128"/>
      <c r="AC634" s="128"/>
      <c r="AD634" s="128"/>
      <c r="AE634" s="128"/>
      <c r="AF634" s="128"/>
      <c r="AG634" s="128"/>
      <c r="AH634" s="128"/>
      <c r="AI634" s="128"/>
      <c r="AJ634" s="128"/>
      <c r="AK634" s="133"/>
      <c r="AL634" s="134"/>
      <c r="AM634" s="128"/>
      <c r="AN634" s="134"/>
      <c r="AO634" s="128"/>
      <c r="AP634" s="135"/>
      <c r="AQ634" s="128"/>
      <c r="AR634" s="135"/>
      <c r="AS634" s="128"/>
      <c r="AT634" s="135"/>
      <c r="AU634" s="128"/>
      <c r="AV634" s="315"/>
      <c r="AW634" s="137"/>
      <c r="AX634" s="128"/>
      <c r="AY634" s="128"/>
      <c r="AZ634" s="128"/>
      <c r="BA634" s="128"/>
      <c r="BB634" s="128"/>
      <c r="BC634" s="128"/>
      <c r="BD634" s="128"/>
      <c r="BE634" s="128"/>
      <c r="BF634" s="128"/>
      <c r="BG634" s="128"/>
      <c r="BH634" s="128"/>
      <c r="BI634" s="128"/>
      <c r="BJ634" s="128"/>
      <c r="BK634" s="128"/>
      <c r="BL634" s="128"/>
      <c r="BM634" s="128"/>
      <c r="BN634" s="128"/>
      <c r="BO634" s="128"/>
      <c r="BP634" s="128"/>
      <c r="BQ634" s="128"/>
      <c r="BR634" s="128"/>
      <c r="BS634" s="128"/>
      <c r="BT634" s="128"/>
      <c r="BU634" s="128"/>
      <c r="BV634" s="128"/>
      <c r="BW634" s="128"/>
      <c r="BX634" s="128"/>
      <c r="BY634" s="128"/>
      <c r="BZ634" s="140" t="str">
        <f>IFERROR(__xludf.DUMMYFUNCTION("TEXTJOIN("", "", TRUE,
  IF(AND(AL634&gt;=9, AN634&gt;=8, AP634&gt;=7, AT634&gt;=8), ""Gold Standard"", """"),
  IF(OR(
      AV634&gt;=7.5,
      AND(AL634&gt;=7, AN634&gt;=7, AP634&gt;=6, AT634&gt;=8)
    ), ""BIFL Approved"", """"),
  IF(AN634&gt;=8.5, ""Repair Friendly"", """"),
 "&amp;" IF(OR(AP634=10, REGEXMATCH(AU634, ""Lifetime Guarantee"")), ""Lifetime Warranty"", """"),
  IF(AT634&gt;=8.5, ""Crowd Favorite"", """"),
  IF(AR634&gt;=8, ""Eco Hero"", """"),
  IF(AND(AV634&gt;=10, AL634&gt;=8, AT634&gt;=8), ""Legacy Product"", """")
)"),"")</f>
        <v/>
      </c>
      <c r="CA634" s="128"/>
      <c r="CB634" s="128"/>
      <c r="CC634" s="141"/>
      <c r="CD634" s="128"/>
      <c r="CE634" s="128"/>
      <c r="CF634" s="128"/>
      <c r="CG634" s="133"/>
      <c r="CH634" s="128"/>
      <c r="CI634" s="128"/>
      <c r="CJ634" s="128"/>
      <c r="CK634" s="128"/>
    </row>
    <row r="635" ht="27.0" customHeight="1">
      <c r="A635" s="313"/>
      <c r="B635" s="146"/>
      <c r="C635" s="19"/>
      <c r="D635" s="19"/>
      <c r="E635" s="146"/>
      <c r="F635" s="147" t="s">
        <v>19054</v>
      </c>
      <c r="G635" s="148"/>
      <c r="H635" s="148"/>
      <c r="I635" s="148"/>
      <c r="J635" s="149"/>
      <c r="K635" s="150"/>
      <c r="L635" s="148"/>
      <c r="M635" s="148"/>
      <c r="N635" s="148"/>
      <c r="O635" s="110"/>
      <c r="P635" s="148"/>
      <c r="Q635" s="148"/>
      <c r="R635" s="148"/>
      <c r="S635" s="148"/>
      <c r="T635" s="151"/>
      <c r="U635" s="148"/>
      <c r="V635" s="148"/>
      <c r="W635" s="148"/>
      <c r="X635" s="148"/>
      <c r="Y635" s="148"/>
      <c r="Z635" s="148"/>
      <c r="AA635" s="148"/>
      <c r="AB635" s="148"/>
      <c r="AC635" s="148"/>
      <c r="AD635" s="148"/>
      <c r="AE635" s="148"/>
      <c r="AF635" s="148"/>
      <c r="AG635" s="148"/>
      <c r="AH635" s="148"/>
      <c r="AI635" s="148"/>
      <c r="AJ635" s="148"/>
      <c r="AK635" s="153"/>
      <c r="AL635" s="154"/>
      <c r="AM635" s="148"/>
      <c r="AN635" s="154"/>
      <c r="AO635" s="148"/>
      <c r="AP635" s="155"/>
      <c r="AQ635" s="148"/>
      <c r="AR635" s="155"/>
      <c r="AS635" s="148"/>
      <c r="AT635" s="155"/>
      <c r="AU635" s="148"/>
      <c r="AV635" s="316"/>
      <c r="AW635" s="157"/>
      <c r="AX635" s="148"/>
      <c r="AY635" s="148"/>
      <c r="AZ635" s="148"/>
      <c r="BA635" s="148"/>
      <c r="BB635" s="148"/>
      <c r="BC635" s="148"/>
      <c r="BD635" s="148"/>
      <c r="BE635" s="148"/>
      <c r="BF635" s="148"/>
      <c r="BG635" s="148"/>
      <c r="BH635" s="148"/>
      <c r="BI635" s="148"/>
      <c r="BJ635" s="148"/>
      <c r="BK635" s="148"/>
      <c r="BL635" s="148"/>
      <c r="BM635" s="148"/>
      <c r="BN635" s="148"/>
      <c r="BO635" s="148"/>
      <c r="BP635" s="148"/>
      <c r="BQ635" s="148"/>
      <c r="BR635" s="148"/>
      <c r="BS635" s="148"/>
      <c r="BT635" s="148"/>
      <c r="BU635" s="148"/>
      <c r="BV635" s="148"/>
      <c r="BW635" s="148"/>
      <c r="BX635" s="148"/>
      <c r="BY635" s="148"/>
      <c r="BZ635" s="160" t="str">
        <f>IFERROR(__xludf.DUMMYFUNCTION("TEXTJOIN("", "", TRUE,
  IF(AND(AL635&gt;=9, AN635&gt;=8, AP635&gt;=7, AT635&gt;=8), ""Gold Standard"", """"),
  IF(OR(
      AV635&gt;=7.5,
      AND(AL635&gt;=7, AN635&gt;=7, AP635&gt;=6, AT635&gt;=8)
    ), ""BIFL Approved"", """"),
  IF(AN635&gt;=8.5, ""Repair Friendly"", """"),
 "&amp;" IF(OR(AP635=10, REGEXMATCH(AU635, ""Lifetime Guarantee"")), ""Lifetime Warranty"", """"),
  IF(AT635&gt;=8.5, ""Crowd Favorite"", """"),
  IF(AR635&gt;=8, ""Eco Hero"", """"),
  IF(AND(AV635&gt;=10, AL635&gt;=8, AT635&gt;=8), ""Legacy Product"", """")
)"),"")</f>
        <v/>
      </c>
      <c r="CA635" s="148"/>
      <c r="CB635" s="148"/>
      <c r="CC635" s="161"/>
      <c r="CD635" s="148"/>
      <c r="CE635" s="148"/>
      <c r="CF635" s="148"/>
      <c r="CG635" s="153"/>
      <c r="CH635" s="148"/>
      <c r="CI635" s="148"/>
      <c r="CJ635" s="148"/>
      <c r="CK635" s="148"/>
    </row>
    <row r="636" ht="27.0" customHeight="1">
      <c r="A636" s="314"/>
      <c r="B636" s="126"/>
      <c r="C636" s="19"/>
      <c r="D636" s="19"/>
      <c r="E636" s="126"/>
      <c r="F636" s="127" t="s">
        <v>19054</v>
      </c>
      <c r="G636" s="128"/>
      <c r="H636" s="128"/>
      <c r="I636" s="128"/>
      <c r="J636" s="129"/>
      <c r="K636" s="130"/>
      <c r="L636" s="128"/>
      <c r="M636" s="128"/>
      <c r="N636" s="128"/>
      <c r="O636" s="110"/>
      <c r="P636" s="128"/>
      <c r="Q636" s="128"/>
      <c r="R636" s="128"/>
      <c r="S636" s="128"/>
      <c r="T636" s="131"/>
      <c r="U636" s="128"/>
      <c r="V636" s="128"/>
      <c r="W636" s="128"/>
      <c r="X636" s="128"/>
      <c r="Y636" s="128"/>
      <c r="Z636" s="128"/>
      <c r="AA636" s="128"/>
      <c r="AB636" s="128"/>
      <c r="AC636" s="128"/>
      <c r="AD636" s="128"/>
      <c r="AE636" s="128"/>
      <c r="AF636" s="128"/>
      <c r="AG636" s="128"/>
      <c r="AH636" s="128"/>
      <c r="AI636" s="128"/>
      <c r="AJ636" s="128"/>
      <c r="AK636" s="133"/>
      <c r="AL636" s="134"/>
      <c r="AM636" s="128"/>
      <c r="AN636" s="134"/>
      <c r="AO636" s="128"/>
      <c r="AP636" s="135"/>
      <c r="AQ636" s="128"/>
      <c r="AR636" s="135"/>
      <c r="AS636" s="128"/>
      <c r="AT636" s="135"/>
      <c r="AU636" s="128"/>
      <c r="AV636" s="315"/>
      <c r="AW636" s="137"/>
      <c r="AX636" s="128"/>
      <c r="AY636" s="128"/>
      <c r="AZ636" s="128"/>
      <c r="BA636" s="128"/>
      <c r="BB636" s="128"/>
      <c r="BC636" s="128"/>
      <c r="BD636" s="128"/>
      <c r="BE636" s="128"/>
      <c r="BF636" s="128"/>
      <c r="BG636" s="128"/>
      <c r="BH636" s="128"/>
      <c r="BI636" s="128"/>
      <c r="BJ636" s="128"/>
      <c r="BK636" s="128"/>
      <c r="BL636" s="128"/>
      <c r="BM636" s="128"/>
      <c r="BN636" s="128"/>
      <c r="BO636" s="128"/>
      <c r="BP636" s="128"/>
      <c r="BQ636" s="128"/>
      <c r="BR636" s="128"/>
      <c r="BS636" s="128"/>
      <c r="BT636" s="128"/>
      <c r="BU636" s="128"/>
      <c r="BV636" s="128"/>
      <c r="BW636" s="128"/>
      <c r="BX636" s="128"/>
      <c r="BY636" s="128"/>
      <c r="BZ636" s="140" t="str">
        <f>IFERROR(__xludf.DUMMYFUNCTION("TEXTJOIN("", "", TRUE,
  IF(AND(AL636&gt;=9, AN636&gt;=8, AP636&gt;=7, AT636&gt;=8), ""Gold Standard"", """"),
  IF(OR(
      AV636&gt;=7.5,
      AND(AL636&gt;=7, AN636&gt;=7, AP636&gt;=6, AT636&gt;=8)
    ), ""BIFL Approved"", """"),
  IF(AN636&gt;=8.5, ""Repair Friendly"", """"),
 "&amp;" IF(OR(AP636=10, REGEXMATCH(AU636, ""Lifetime Guarantee"")), ""Lifetime Warranty"", """"),
  IF(AT636&gt;=8.5, ""Crowd Favorite"", """"),
  IF(AR636&gt;=8, ""Eco Hero"", """"),
  IF(AND(AV636&gt;=10, AL636&gt;=8, AT636&gt;=8), ""Legacy Product"", """")
)"),"")</f>
        <v/>
      </c>
      <c r="CA636" s="128"/>
      <c r="CB636" s="128"/>
      <c r="CC636" s="141"/>
      <c r="CD636" s="128"/>
      <c r="CE636" s="128"/>
      <c r="CF636" s="128"/>
      <c r="CG636" s="133"/>
      <c r="CH636" s="128"/>
      <c r="CI636" s="128"/>
      <c r="CJ636" s="128"/>
      <c r="CK636" s="128"/>
    </row>
    <row r="637" ht="27.0" customHeight="1">
      <c r="A637" s="313"/>
      <c r="B637" s="146"/>
      <c r="C637" s="19"/>
      <c r="D637" s="19"/>
      <c r="E637" s="146"/>
      <c r="F637" s="147" t="s">
        <v>19054</v>
      </c>
      <c r="G637" s="148"/>
      <c r="H637" s="148"/>
      <c r="I637" s="148"/>
      <c r="J637" s="149"/>
      <c r="K637" s="150"/>
      <c r="L637" s="148"/>
      <c r="M637" s="148"/>
      <c r="N637" s="148"/>
      <c r="O637" s="110"/>
      <c r="P637" s="148"/>
      <c r="Q637" s="148"/>
      <c r="R637" s="148"/>
      <c r="S637" s="148"/>
      <c r="T637" s="151"/>
      <c r="U637" s="148"/>
      <c r="V637" s="148"/>
      <c r="W637" s="148"/>
      <c r="X637" s="148"/>
      <c r="Y637" s="148"/>
      <c r="Z637" s="148"/>
      <c r="AA637" s="148"/>
      <c r="AB637" s="148"/>
      <c r="AC637" s="148"/>
      <c r="AD637" s="148"/>
      <c r="AE637" s="148"/>
      <c r="AF637" s="148"/>
      <c r="AG637" s="148"/>
      <c r="AH637" s="148"/>
      <c r="AI637" s="148"/>
      <c r="AJ637" s="148"/>
      <c r="AK637" s="153"/>
      <c r="AL637" s="154"/>
      <c r="AM637" s="148"/>
      <c r="AN637" s="154"/>
      <c r="AO637" s="148"/>
      <c r="AP637" s="155"/>
      <c r="AQ637" s="148"/>
      <c r="AR637" s="155"/>
      <c r="AS637" s="148"/>
      <c r="AT637" s="155"/>
      <c r="AU637" s="148"/>
      <c r="AV637" s="316"/>
      <c r="AW637" s="157"/>
      <c r="AX637" s="148"/>
      <c r="AY637" s="148"/>
      <c r="AZ637" s="148"/>
      <c r="BA637" s="148"/>
      <c r="BB637" s="148"/>
      <c r="BC637" s="148"/>
      <c r="BD637" s="148"/>
      <c r="BE637" s="148"/>
      <c r="BF637" s="148"/>
      <c r="BG637" s="148"/>
      <c r="BH637" s="148"/>
      <c r="BI637" s="148"/>
      <c r="BJ637" s="148"/>
      <c r="BK637" s="148"/>
      <c r="BL637" s="148"/>
      <c r="BM637" s="148"/>
      <c r="BN637" s="148"/>
      <c r="BO637" s="148"/>
      <c r="BP637" s="148"/>
      <c r="BQ637" s="148"/>
      <c r="BR637" s="148"/>
      <c r="BS637" s="148"/>
      <c r="BT637" s="148"/>
      <c r="BU637" s="148"/>
      <c r="BV637" s="148"/>
      <c r="BW637" s="148"/>
      <c r="BX637" s="148"/>
      <c r="BY637" s="148"/>
      <c r="BZ637" s="160" t="str">
        <f>IFERROR(__xludf.DUMMYFUNCTION("TEXTJOIN("", "", TRUE,
  IF(AND(AL637&gt;=9, AN637&gt;=8, AP637&gt;=7, AT637&gt;=8), ""Gold Standard"", """"),
  IF(OR(
      AV637&gt;=7.5,
      AND(AL637&gt;=7, AN637&gt;=7, AP637&gt;=6, AT637&gt;=8)
    ), ""BIFL Approved"", """"),
  IF(AN637&gt;=8.5, ""Repair Friendly"", """"),
 "&amp;" IF(OR(AP637=10, REGEXMATCH(AU637, ""Lifetime Guarantee"")), ""Lifetime Warranty"", """"),
  IF(AT637&gt;=8.5, ""Crowd Favorite"", """"),
  IF(AR637&gt;=8, ""Eco Hero"", """"),
  IF(AND(AV637&gt;=10, AL637&gt;=8, AT637&gt;=8), ""Legacy Product"", """")
)"),"")</f>
        <v/>
      </c>
      <c r="CA637" s="148"/>
      <c r="CB637" s="148"/>
      <c r="CC637" s="161"/>
      <c r="CD637" s="148"/>
      <c r="CE637" s="148"/>
      <c r="CF637" s="148"/>
      <c r="CG637" s="153"/>
      <c r="CH637" s="148"/>
      <c r="CI637" s="148"/>
      <c r="CJ637" s="148"/>
      <c r="CK637" s="148"/>
    </row>
    <row r="638" ht="27.0" customHeight="1">
      <c r="A638" s="314"/>
      <c r="B638" s="126"/>
      <c r="C638" s="19"/>
      <c r="D638" s="19"/>
      <c r="E638" s="126"/>
      <c r="F638" s="127" t="s">
        <v>19054</v>
      </c>
      <c r="G638" s="128"/>
      <c r="H638" s="128"/>
      <c r="I638" s="128"/>
      <c r="J638" s="129"/>
      <c r="K638" s="130"/>
      <c r="L638" s="128"/>
      <c r="M638" s="128"/>
      <c r="N638" s="128"/>
      <c r="O638" s="110"/>
      <c r="P638" s="128"/>
      <c r="Q638" s="128"/>
      <c r="R638" s="128"/>
      <c r="S638" s="128"/>
      <c r="T638" s="131"/>
      <c r="U638" s="128"/>
      <c r="V638" s="128"/>
      <c r="W638" s="128"/>
      <c r="X638" s="128"/>
      <c r="Y638" s="128"/>
      <c r="Z638" s="128"/>
      <c r="AA638" s="128"/>
      <c r="AB638" s="128"/>
      <c r="AC638" s="128"/>
      <c r="AD638" s="128"/>
      <c r="AE638" s="128"/>
      <c r="AF638" s="128"/>
      <c r="AG638" s="128"/>
      <c r="AH638" s="128"/>
      <c r="AI638" s="128"/>
      <c r="AJ638" s="128"/>
      <c r="AK638" s="133"/>
      <c r="AL638" s="134"/>
      <c r="AM638" s="128"/>
      <c r="AN638" s="134"/>
      <c r="AO638" s="128"/>
      <c r="AP638" s="135"/>
      <c r="AQ638" s="128"/>
      <c r="AR638" s="135"/>
      <c r="AS638" s="128"/>
      <c r="AT638" s="135"/>
      <c r="AU638" s="128"/>
      <c r="AV638" s="315"/>
      <c r="AW638" s="137"/>
      <c r="AX638" s="128"/>
      <c r="AY638" s="128"/>
      <c r="AZ638" s="128"/>
      <c r="BA638" s="128"/>
      <c r="BB638" s="128"/>
      <c r="BC638" s="128"/>
      <c r="BD638" s="128"/>
      <c r="BE638" s="128"/>
      <c r="BF638" s="128"/>
      <c r="BG638" s="128"/>
      <c r="BH638" s="128"/>
      <c r="BI638" s="128"/>
      <c r="BJ638" s="128"/>
      <c r="BK638" s="128"/>
      <c r="BL638" s="128"/>
      <c r="BM638" s="128"/>
      <c r="BN638" s="128"/>
      <c r="BO638" s="128"/>
      <c r="BP638" s="128"/>
      <c r="BQ638" s="128"/>
      <c r="BR638" s="128"/>
      <c r="BS638" s="128"/>
      <c r="BT638" s="128"/>
      <c r="BU638" s="128"/>
      <c r="BV638" s="128"/>
      <c r="BW638" s="128"/>
      <c r="BX638" s="128"/>
      <c r="BY638" s="128"/>
      <c r="BZ638" s="140" t="str">
        <f>IFERROR(__xludf.DUMMYFUNCTION("TEXTJOIN("", "", TRUE,
  IF(AND(AL638&gt;=9, AN638&gt;=8, AP638&gt;=7, AT638&gt;=8), ""Gold Standard"", """"),
  IF(OR(
      AV638&gt;=7.5,
      AND(AL638&gt;=7, AN638&gt;=7, AP638&gt;=6, AT638&gt;=8)
    ), ""BIFL Approved"", """"),
  IF(AN638&gt;=8.5, ""Repair Friendly"", """"),
 "&amp;" IF(OR(AP638=10, REGEXMATCH(AU638, ""Lifetime Guarantee"")), ""Lifetime Warranty"", """"),
  IF(AT638&gt;=8.5, ""Crowd Favorite"", """"),
  IF(AR638&gt;=8, ""Eco Hero"", """"),
  IF(AND(AV638&gt;=10, AL638&gt;=8, AT638&gt;=8), ""Legacy Product"", """")
)"),"")</f>
        <v/>
      </c>
      <c r="CA638" s="128"/>
      <c r="CB638" s="128"/>
      <c r="CC638" s="141"/>
      <c r="CD638" s="128"/>
      <c r="CE638" s="128"/>
      <c r="CF638" s="128"/>
      <c r="CG638" s="133"/>
      <c r="CH638" s="128"/>
      <c r="CI638" s="128"/>
      <c r="CJ638" s="128"/>
      <c r="CK638" s="128"/>
    </row>
    <row r="639" ht="27.0" customHeight="1">
      <c r="A639" s="313"/>
      <c r="B639" s="146"/>
      <c r="C639" s="19"/>
      <c r="D639" s="19"/>
      <c r="E639" s="146"/>
      <c r="F639" s="147" t="s">
        <v>19054</v>
      </c>
      <c r="G639" s="148"/>
      <c r="H639" s="148"/>
      <c r="I639" s="148"/>
      <c r="J639" s="149"/>
      <c r="K639" s="150"/>
      <c r="L639" s="148"/>
      <c r="M639" s="148"/>
      <c r="N639" s="148"/>
      <c r="O639" s="110"/>
      <c r="P639" s="148"/>
      <c r="Q639" s="148"/>
      <c r="R639" s="148"/>
      <c r="S639" s="148"/>
      <c r="T639" s="151"/>
      <c r="U639" s="148"/>
      <c r="V639" s="148"/>
      <c r="W639" s="148"/>
      <c r="X639" s="148"/>
      <c r="Y639" s="148"/>
      <c r="Z639" s="148"/>
      <c r="AA639" s="148"/>
      <c r="AB639" s="148"/>
      <c r="AC639" s="148"/>
      <c r="AD639" s="148"/>
      <c r="AE639" s="148"/>
      <c r="AF639" s="148"/>
      <c r="AG639" s="148"/>
      <c r="AH639" s="148"/>
      <c r="AI639" s="148"/>
      <c r="AJ639" s="148"/>
      <c r="AK639" s="153"/>
      <c r="AL639" s="154"/>
      <c r="AM639" s="148"/>
      <c r="AN639" s="154"/>
      <c r="AO639" s="148"/>
      <c r="AP639" s="155"/>
      <c r="AQ639" s="148"/>
      <c r="AR639" s="155"/>
      <c r="AS639" s="148"/>
      <c r="AT639" s="155"/>
      <c r="AU639" s="148"/>
      <c r="AV639" s="316"/>
      <c r="AW639" s="157"/>
      <c r="AX639" s="148"/>
      <c r="AY639" s="148"/>
      <c r="AZ639" s="148"/>
      <c r="BA639" s="148"/>
      <c r="BB639" s="148"/>
      <c r="BC639" s="148"/>
      <c r="BD639" s="148"/>
      <c r="BE639" s="148"/>
      <c r="BF639" s="148"/>
      <c r="BG639" s="148"/>
      <c r="BH639" s="148"/>
      <c r="BI639" s="148"/>
      <c r="BJ639" s="148"/>
      <c r="BK639" s="148"/>
      <c r="BL639" s="148"/>
      <c r="BM639" s="148"/>
      <c r="BN639" s="148"/>
      <c r="BO639" s="148"/>
      <c r="BP639" s="148"/>
      <c r="BQ639" s="148"/>
      <c r="BR639" s="148"/>
      <c r="BS639" s="148"/>
      <c r="BT639" s="148"/>
      <c r="BU639" s="148"/>
      <c r="BV639" s="148"/>
      <c r="BW639" s="148"/>
      <c r="BX639" s="148"/>
      <c r="BY639" s="148"/>
      <c r="BZ639" s="160" t="str">
        <f>IFERROR(__xludf.DUMMYFUNCTION("TEXTJOIN("", "", TRUE,
  IF(AND(AL639&gt;=9, AN639&gt;=8, AP639&gt;=7, AT639&gt;=8), ""Gold Standard"", """"),
  IF(OR(
      AV639&gt;=7.5,
      AND(AL639&gt;=7, AN639&gt;=7, AP639&gt;=6, AT639&gt;=8)
    ), ""BIFL Approved"", """"),
  IF(AN639&gt;=8.5, ""Repair Friendly"", """"),
 "&amp;" IF(OR(AP639=10, REGEXMATCH(AU639, ""Lifetime Guarantee"")), ""Lifetime Warranty"", """"),
  IF(AT639&gt;=8.5, ""Crowd Favorite"", """"),
  IF(AR639&gt;=8, ""Eco Hero"", """"),
  IF(AND(AV639&gt;=10, AL639&gt;=8, AT639&gt;=8), ""Legacy Product"", """")
)"),"")</f>
        <v/>
      </c>
      <c r="CA639" s="148"/>
      <c r="CB639" s="148"/>
      <c r="CC639" s="161"/>
      <c r="CD639" s="148"/>
      <c r="CE639" s="148"/>
      <c r="CF639" s="148"/>
      <c r="CG639" s="153"/>
      <c r="CH639" s="148"/>
      <c r="CI639" s="148"/>
      <c r="CJ639" s="148"/>
      <c r="CK639" s="148"/>
    </row>
    <row r="640" ht="27.0" customHeight="1">
      <c r="A640" s="314"/>
      <c r="B640" s="126"/>
      <c r="C640" s="19"/>
      <c r="D640" s="19"/>
      <c r="E640" s="126"/>
      <c r="F640" s="127" t="s">
        <v>19054</v>
      </c>
      <c r="G640" s="128"/>
      <c r="H640" s="128"/>
      <c r="I640" s="128"/>
      <c r="J640" s="129"/>
      <c r="K640" s="130"/>
      <c r="L640" s="128"/>
      <c r="M640" s="128"/>
      <c r="N640" s="128"/>
      <c r="O640" s="110"/>
      <c r="P640" s="128"/>
      <c r="Q640" s="128"/>
      <c r="R640" s="128"/>
      <c r="S640" s="128"/>
      <c r="T640" s="131"/>
      <c r="U640" s="128"/>
      <c r="V640" s="128"/>
      <c r="W640" s="128"/>
      <c r="X640" s="128"/>
      <c r="Y640" s="128"/>
      <c r="Z640" s="128"/>
      <c r="AA640" s="128"/>
      <c r="AB640" s="128"/>
      <c r="AC640" s="128"/>
      <c r="AD640" s="128"/>
      <c r="AE640" s="128"/>
      <c r="AF640" s="128"/>
      <c r="AG640" s="128"/>
      <c r="AH640" s="128"/>
      <c r="AI640" s="128"/>
      <c r="AJ640" s="128"/>
      <c r="AK640" s="133"/>
      <c r="AL640" s="134"/>
      <c r="AM640" s="128"/>
      <c r="AN640" s="134"/>
      <c r="AO640" s="128"/>
      <c r="AP640" s="135"/>
      <c r="AQ640" s="128"/>
      <c r="AR640" s="135"/>
      <c r="AS640" s="128"/>
      <c r="AT640" s="135"/>
      <c r="AU640" s="128"/>
      <c r="AV640" s="315"/>
      <c r="AW640" s="137"/>
      <c r="AX640" s="128"/>
      <c r="AY640" s="128"/>
      <c r="AZ640" s="128"/>
      <c r="BA640" s="128"/>
      <c r="BB640" s="128"/>
      <c r="BC640" s="128"/>
      <c r="BD640" s="128"/>
      <c r="BE640" s="128"/>
      <c r="BF640" s="128"/>
      <c r="BG640" s="128"/>
      <c r="BH640" s="128"/>
      <c r="BI640" s="128"/>
      <c r="BJ640" s="128"/>
      <c r="BK640" s="128"/>
      <c r="BL640" s="128"/>
      <c r="BM640" s="128"/>
      <c r="BN640" s="128"/>
      <c r="BO640" s="128"/>
      <c r="BP640" s="128"/>
      <c r="BQ640" s="128"/>
      <c r="BR640" s="128"/>
      <c r="BS640" s="128"/>
      <c r="BT640" s="128"/>
      <c r="BU640" s="128"/>
      <c r="BV640" s="128"/>
      <c r="BW640" s="128"/>
      <c r="BX640" s="128"/>
      <c r="BY640" s="128"/>
      <c r="BZ640" s="140" t="str">
        <f>IFERROR(__xludf.DUMMYFUNCTION("TEXTJOIN("", "", TRUE,
  IF(AND(AL640&gt;=9, AN640&gt;=8, AP640&gt;=7, AT640&gt;=8), ""Gold Standard"", """"),
  IF(OR(
      AV640&gt;=7.5,
      AND(AL640&gt;=7, AN640&gt;=7, AP640&gt;=6, AT640&gt;=8)
    ), ""BIFL Approved"", """"),
  IF(AN640&gt;=8.5, ""Repair Friendly"", """"),
 "&amp;" IF(OR(AP640=10, REGEXMATCH(AU640, ""Lifetime Guarantee"")), ""Lifetime Warranty"", """"),
  IF(AT640&gt;=8.5, ""Crowd Favorite"", """"),
  IF(AR640&gt;=8, ""Eco Hero"", """"),
  IF(AND(AV640&gt;=10, AL640&gt;=8, AT640&gt;=8), ""Legacy Product"", """")
)"),"")</f>
        <v/>
      </c>
      <c r="CA640" s="128"/>
      <c r="CB640" s="128"/>
      <c r="CC640" s="141"/>
      <c r="CD640" s="128"/>
      <c r="CE640" s="128"/>
      <c r="CF640" s="128"/>
      <c r="CG640" s="133"/>
      <c r="CH640" s="128"/>
      <c r="CI640" s="128"/>
      <c r="CJ640" s="128"/>
      <c r="CK640" s="128"/>
    </row>
    <row r="641" ht="27.0" customHeight="1">
      <c r="A641" s="313"/>
      <c r="B641" s="146"/>
      <c r="C641" s="19"/>
      <c r="D641" s="19"/>
      <c r="E641" s="146"/>
      <c r="F641" s="147" t="s">
        <v>19054</v>
      </c>
      <c r="G641" s="148"/>
      <c r="H641" s="148"/>
      <c r="I641" s="148"/>
      <c r="J641" s="149"/>
      <c r="K641" s="150"/>
      <c r="L641" s="148"/>
      <c r="M641" s="148"/>
      <c r="N641" s="148"/>
      <c r="O641" s="110"/>
      <c r="P641" s="148"/>
      <c r="Q641" s="148"/>
      <c r="R641" s="148"/>
      <c r="S641" s="148"/>
      <c r="T641" s="151"/>
      <c r="U641" s="148"/>
      <c r="V641" s="148"/>
      <c r="W641" s="148"/>
      <c r="X641" s="148"/>
      <c r="Y641" s="148"/>
      <c r="Z641" s="148"/>
      <c r="AA641" s="148"/>
      <c r="AB641" s="148"/>
      <c r="AC641" s="148"/>
      <c r="AD641" s="148"/>
      <c r="AE641" s="148"/>
      <c r="AF641" s="148"/>
      <c r="AG641" s="148"/>
      <c r="AH641" s="148"/>
      <c r="AI641" s="148"/>
      <c r="AJ641" s="148"/>
      <c r="AK641" s="153"/>
      <c r="AL641" s="154"/>
      <c r="AM641" s="148"/>
      <c r="AN641" s="154"/>
      <c r="AO641" s="148"/>
      <c r="AP641" s="155"/>
      <c r="AQ641" s="148"/>
      <c r="AR641" s="155"/>
      <c r="AS641" s="148"/>
      <c r="AT641" s="155"/>
      <c r="AU641" s="148"/>
      <c r="AV641" s="316"/>
      <c r="AW641" s="157"/>
      <c r="AX641" s="148"/>
      <c r="AY641" s="148"/>
      <c r="AZ641" s="148"/>
      <c r="BA641" s="148"/>
      <c r="BB641" s="148"/>
      <c r="BC641" s="148"/>
      <c r="BD641" s="148"/>
      <c r="BE641" s="148"/>
      <c r="BF641" s="148"/>
      <c r="BG641" s="148"/>
      <c r="BH641" s="148"/>
      <c r="BI641" s="148"/>
      <c r="BJ641" s="148"/>
      <c r="BK641" s="148"/>
      <c r="BL641" s="148"/>
      <c r="BM641" s="148"/>
      <c r="BN641" s="148"/>
      <c r="BO641" s="148"/>
      <c r="BP641" s="148"/>
      <c r="BQ641" s="148"/>
      <c r="BR641" s="148"/>
      <c r="BS641" s="148"/>
      <c r="BT641" s="148"/>
      <c r="BU641" s="148"/>
      <c r="BV641" s="148"/>
      <c r="BW641" s="148"/>
      <c r="BX641" s="148"/>
      <c r="BY641" s="148"/>
      <c r="BZ641" s="160" t="str">
        <f>IFERROR(__xludf.DUMMYFUNCTION("TEXTJOIN("", "", TRUE,
  IF(AND(AL641&gt;=9, AN641&gt;=8, AP641&gt;=7, AT641&gt;=8), ""Gold Standard"", """"),
  IF(OR(
      AV641&gt;=7.5,
      AND(AL641&gt;=7, AN641&gt;=7, AP641&gt;=6, AT641&gt;=8)
    ), ""BIFL Approved"", """"),
  IF(AN641&gt;=8.5, ""Repair Friendly"", """"),
 "&amp;" IF(OR(AP641=10, REGEXMATCH(AU641, ""Lifetime Guarantee"")), ""Lifetime Warranty"", """"),
  IF(AT641&gt;=8.5, ""Crowd Favorite"", """"),
  IF(AR641&gt;=8, ""Eco Hero"", """"),
  IF(AND(AV641&gt;=10, AL641&gt;=8, AT641&gt;=8), ""Legacy Product"", """")
)"),"")</f>
        <v/>
      </c>
      <c r="CA641" s="148"/>
      <c r="CB641" s="148"/>
      <c r="CC641" s="161"/>
      <c r="CD641" s="148"/>
      <c r="CE641" s="148"/>
      <c r="CF641" s="148"/>
      <c r="CG641" s="153"/>
      <c r="CH641" s="148"/>
      <c r="CI641" s="148"/>
      <c r="CJ641" s="148"/>
      <c r="CK641" s="148"/>
    </row>
    <row r="642" ht="27.0" customHeight="1">
      <c r="A642" s="314"/>
      <c r="B642" s="126"/>
      <c r="C642" s="19"/>
      <c r="D642" s="19"/>
      <c r="E642" s="126"/>
      <c r="F642" s="127" t="s">
        <v>19054</v>
      </c>
      <c r="G642" s="128"/>
      <c r="H642" s="128"/>
      <c r="I642" s="128"/>
      <c r="J642" s="129"/>
      <c r="K642" s="130"/>
      <c r="L642" s="128"/>
      <c r="M642" s="128"/>
      <c r="N642" s="128"/>
      <c r="O642" s="110"/>
      <c r="P642" s="128"/>
      <c r="Q642" s="128"/>
      <c r="R642" s="128"/>
      <c r="S642" s="128"/>
      <c r="T642" s="131"/>
      <c r="U642" s="128"/>
      <c r="V642" s="128"/>
      <c r="W642" s="128"/>
      <c r="X642" s="128"/>
      <c r="Y642" s="128"/>
      <c r="Z642" s="128"/>
      <c r="AA642" s="128"/>
      <c r="AB642" s="128"/>
      <c r="AC642" s="128"/>
      <c r="AD642" s="128"/>
      <c r="AE642" s="128"/>
      <c r="AF642" s="128"/>
      <c r="AG642" s="128"/>
      <c r="AH642" s="128"/>
      <c r="AI642" s="128"/>
      <c r="AJ642" s="128"/>
      <c r="AK642" s="133"/>
      <c r="AL642" s="134"/>
      <c r="AM642" s="128"/>
      <c r="AN642" s="134"/>
      <c r="AO642" s="128"/>
      <c r="AP642" s="135"/>
      <c r="AQ642" s="128"/>
      <c r="AR642" s="135"/>
      <c r="AS642" s="128"/>
      <c r="AT642" s="135"/>
      <c r="AU642" s="128"/>
      <c r="AV642" s="315"/>
      <c r="AW642" s="137"/>
      <c r="AX642" s="128"/>
      <c r="AY642" s="128"/>
      <c r="AZ642" s="128"/>
      <c r="BA642" s="128"/>
      <c r="BB642" s="128"/>
      <c r="BC642" s="128"/>
      <c r="BD642" s="128"/>
      <c r="BE642" s="128"/>
      <c r="BF642" s="128"/>
      <c r="BG642" s="128"/>
      <c r="BH642" s="128"/>
      <c r="BI642" s="128"/>
      <c r="BJ642" s="128"/>
      <c r="BK642" s="128"/>
      <c r="BL642" s="128"/>
      <c r="BM642" s="128"/>
      <c r="BN642" s="128"/>
      <c r="BO642" s="128"/>
      <c r="BP642" s="128"/>
      <c r="BQ642" s="128"/>
      <c r="BR642" s="128"/>
      <c r="BS642" s="128"/>
      <c r="BT642" s="128"/>
      <c r="BU642" s="128"/>
      <c r="BV642" s="128"/>
      <c r="BW642" s="128"/>
      <c r="BX642" s="128"/>
      <c r="BY642" s="128"/>
      <c r="BZ642" s="140" t="str">
        <f>IFERROR(__xludf.DUMMYFUNCTION("TEXTJOIN("", "", TRUE,
  IF(AND(AL642&gt;=9, AN642&gt;=8, AP642&gt;=7, AT642&gt;=8), ""Gold Standard"", """"),
  IF(OR(
      AV642&gt;=7.5,
      AND(AL642&gt;=7, AN642&gt;=7, AP642&gt;=6, AT642&gt;=8)
    ), ""BIFL Approved"", """"),
  IF(AN642&gt;=8.5, ""Repair Friendly"", """"),
 "&amp;" IF(OR(AP642=10, REGEXMATCH(AU642, ""Lifetime Guarantee"")), ""Lifetime Warranty"", """"),
  IF(AT642&gt;=8.5, ""Crowd Favorite"", """"),
  IF(AR642&gt;=8, ""Eco Hero"", """"),
  IF(AND(AV642&gt;=10, AL642&gt;=8, AT642&gt;=8), ""Legacy Product"", """")
)"),"")</f>
        <v/>
      </c>
      <c r="CA642" s="128"/>
      <c r="CB642" s="128"/>
      <c r="CC642" s="141"/>
      <c r="CD642" s="128"/>
      <c r="CE642" s="128"/>
      <c r="CF642" s="128"/>
      <c r="CG642" s="133"/>
      <c r="CH642" s="128"/>
      <c r="CI642" s="128"/>
      <c r="CJ642" s="128"/>
      <c r="CK642" s="128"/>
    </row>
    <row r="643" ht="27.0" customHeight="1">
      <c r="A643" s="313"/>
      <c r="B643" s="146"/>
      <c r="C643" s="19"/>
      <c r="D643" s="19"/>
      <c r="E643" s="146"/>
      <c r="F643" s="147" t="s">
        <v>19054</v>
      </c>
      <c r="G643" s="148"/>
      <c r="H643" s="148"/>
      <c r="I643" s="148"/>
      <c r="J643" s="149"/>
      <c r="K643" s="150"/>
      <c r="L643" s="148"/>
      <c r="M643" s="148"/>
      <c r="N643" s="148"/>
      <c r="O643" s="110"/>
      <c r="P643" s="148"/>
      <c r="Q643" s="148"/>
      <c r="R643" s="148"/>
      <c r="S643" s="148"/>
      <c r="T643" s="151"/>
      <c r="U643" s="148"/>
      <c r="V643" s="148"/>
      <c r="W643" s="148"/>
      <c r="X643" s="148"/>
      <c r="Y643" s="148"/>
      <c r="Z643" s="148"/>
      <c r="AA643" s="148"/>
      <c r="AB643" s="148"/>
      <c r="AC643" s="148"/>
      <c r="AD643" s="148"/>
      <c r="AE643" s="148"/>
      <c r="AF643" s="148"/>
      <c r="AG643" s="148"/>
      <c r="AH643" s="148"/>
      <c r="AI643" s="148"/>
      <c r="AJ643" s="148"/>
      <c r="AK643" s="153"/>
      <c r="AL643" s="154"/>
      <c r="AM643" s="148"/>
      <c r="AN643" s="154"/>
      <c r="AO643" s="148"/>
      <c r="AP643" s="155"/>
      <c r="AQ643" s="148"/>
      <c r="AR643" s="155"/>
      <c r="AS643" s="148"/>
      <c r="AT643" s="155"/>
      <c r="AU643" s="148"/>
      <c r="AV643" s="316"/>
      <c r="AW643" s="157"/>
      <c r="AX643" s="148"/>
      <c r="AY643" s="148"/>
      <c r="AZ643" s="148"/>
      <c r="BA643" s="148"/>
      <c r="BB643" s="148"/>
      <c r="BC643" s="148"/>
      <c r="BD643" s="148"/>
      <c r="BE643" s="148"/>
      <c r="BF643" s="148"/>
      <c r="BG643" s="148"/>
      <c r="BH643" s="148"/>
      <c r="BI643" s="148"/>
      <c r="BJ643" s="148"/>
      <c r="BK643" s="148"/>
      <c r="BL643" s="148"/>
      <c r="BM643" s="148"/>
      <c r="BN643" s="148"/>
      <c r="BO643" s="148"/>
      <c r="BP643" s="148"/>
      <c r="BQ643" s="148"/>
      <c r="BR643" s="148"/>
      <c r="BS643" s="148"/>
      <c r="BT643" s="148"/>
      <c r="BU643" s="148"/>
      <c r="BV643" s="148"/>
      <c r="BW643" s="148"/>
      <c r="BX643" s="148"/>
      <c r="BY643" s="148"/>
      <c r="BZ643" s="160" t="str">
        <f>IFERROR(__xludf.DUMMYFUNCTION("TEXTJOIN("", "", TRUE,
  IF(AND(AL643&gt;=9, AN643&gt;=8, AP643&gt;=7, AT643&gt;=8), ""Gold Standard"", """"),
  IF(OR(
      AV643&gt;=7.5,
      AND(AL643&gt;=7, AN643&gt;=7, AP643&gt;=6, AT643&gt;=8)
    ), ""BIFL Approved"", """"),
  IF(AN643&gt;=8.5, ""Repair Friendly"", """"),
 "&amp;" IF(OR(AP643=10, REGEXMATCH(AU643, ""Lifetime Guarantee"")), ""Lifetime Warranty"", """"),
  IF(AT643&gt;=8.5, ""Crowd Favorite"", """"),
  IF(AR643&gt;=8, ""Eco Hero"", """"),
  IF(AND(AV643&gt;=10, AL643&gt;=8, AT643&gt;=8), ""Legacy Product"", """")
)"),"")</f>
        <v/>
      </c>
      <c r="CA643" s="148"/>
      <c r="CB643" s="148"/>
      <c r="CC643" s="161"/>
      <c r="CD643" s="148"/>
      <c r="CE643" s="148"/>
      <c r="CF643" s="148"/>
      <c r="CG643" s="153"/>
      <c r="CH643" s="148"/>
      <c r="CI643" s="148"/>
      <c r="CJ643" s="148"/>
      <c r="CK643" s="148"/>
    </row>
    <row r="644" ht="27.0" customHeight="1">
      <c r="A644" s="314"/>
      <c r="B644" s="126"/>
      <c r="C644" s="19"/>
      <c r="D644" s="19"/>
      <c r="E644" s="126"/>
      <c r="F644" s="127" t="s">
        <v>19054</v>
      </c>
      <c r="G644" s="128"/>
      <c r="H644" s="128"/>
      <c r="I644" s="128"/>
      <c r="J644" s="129"/>
      <c r="K644" s="130"/>
      <c r="L644" s="128"/>
      <c r="M644" s="128"/>
      <c r="N644" s="128"/>
      <c r="O644" s="110"/>
      <c r="P644" s="128"/>
      <c r="Q644" s="128"/>
      <c r="R644" s="128"/>
      <c r="S644" s="128"/>
      <c r="T644" s="131"/>
      <c r="U644" s="128"/>
      <c r="V644" s="128"/>
      <c r="W644" s="128"/>
      <c r="X644" s="128"/>
      <c r="Y644" s="128"/>
      <c r="Z644" s="128"/>
      <c r="AA644" s="128"/>
      <c r="AB644" s="128"/>
      <c r="AC644" s="128"/>
      <c r="AD644" s="128"/>
      <c r="AE644" s="128"/>
      <c r="AF644" s="128"/>
      <c r="AG644" s="128"/>
      <c r="AH644" s="128"/>
      <c r="AI644" s="128"/>
      <c r="AJ644" s="128"/>
      <c r="AK644" s="133"/>
      <c r="AL644" s="134"/>
      <c r="AM644" s="128"/>
      <c r="AN644" s="134"/>
      <c r="AO644" s="128"/>
      <c r="AP644" s="135"/>
      <c r="AQ644" s="128"/>
      <c r="AR644" s="135"/>
      <c r="AS644" s="128"/>
      <c r="AT644" s="135"/>
      <c r="AU644" s="128"/>
      <c r="AV644" s="315"/>
      <c r="AW644" s="137"/>
      <c r="AX644" s="128"/>
      <c r="AY644" s="128"/>
      <c r="AZ644" s="128"/>
      <c r="BA644" s="128"/>
      <c r="BB644" s="128"/>
      <c r="BC644" s="128"/>
      <c r="BD644" s="128"/>
      <c r="BE644" s="128"/>
      <c r="BF644" s="128"/>
      <c r="BG644" s="128"/>
      <c r="BH644" s="128"/>
      <c r="BI644" s="128"/>
      <c r="BJ644" s="128"/>
      <c r="BK644" s="128"/>
      <c r="BL644" s="128"/>
      <c r="BM644" s="128"/>
      <c r="BN644" s="128"/>
      <c r="BO644" s="128"/>
      <c r="BP644" s="128"/>
      <c r="BQ644" s="128"/>
      <c r="BR644" s="128"/>
      <c r="BS644" s="128"/>
      <c r="BT644" s="128"/>
      <c r="BU644" s="128"/>
      <c r="BV644" s="128"/>
      <c r="BW644" s="128"/>
      <c r="BX644" s="128"/>
      <c r="BY644" s="128"/>
      <c r="BZ644" s="140" t="str">
        <f>IFERROR(__xludf.DUMMYFUNCTION("TEXTJOIN("", "", TRUE,
  IF(AND(AL644&gt;=9, AN644&gt;=8, AP644&gt;=7, AT644&gt;=8), ""Gold Standard"", """"),
  IF(OR(
      AV644&gt;=7.5,
      AND(AL644&gt;=7, AN644&gt;=7, AP644&gt;=6, AT644&gt;=8)
    ), ""BIFL Approved"", """"),
  IF(AN644&gt;=8.5, ""Repair Friendly"", """"),
 "&amp;" IF(OR(AP644=10, REGEXMATCH(AU644, ""Lifetime Guarantee"")), ""Lifetime Warranty"", """"),
  IF(AT644&gt;=8.5, ""Crowd Favorite"", """"),
  IF(AR644&gt;=8, ""Eco Hero"", """"),
  IF(AND(AV644&gt;=10, AL644&gt;=8, AT644&gt;=8), ""Legacy Product"", """")
)"),"")</f>
        <v/>
      </c>
      <c r="CA644" s="128"/>
      <c r="CB644" s="128"/>
      <c r="CC644" s="141"/>
      <c r="CD644" s="128"/>
      <c r="CE644" s="128"/>
      <c r="CF644" s="128"/>
      <c r="CG644" s="133"/>
      <c r="CH644" s="128"/>
      <c r="CI644" s="128"/>
      <c r="CJ644" s="128"/>
      <c r="CK644" s="128"/>
    </row>
    <row r="645" ht="27.0" customHeight="1">
      <c r="A645" s="313"/>
      <c r="B645" s="146"/>
      <c r="C645" s="19"/>
      <c r="D645" s="19"/>
      <c r="E645" s="146"/>
      <c r="F645" s="147" t="s">
        <v>19054</v>
      </c>
      <c r="G645" s="148"/>
      <c r="H645" s="148"/>
      <c r="I645" s="148"/>
      <c r="J645" s="149"/>
      <c r="K645" s="150"/>
      <c r="L645" s="148"/>
      <c r="M645" s="148"/>
      <c r="N645" s="148"/>
      <c r="O645" s="110"/>
      <c r="P645" s="148"/>
      <c r="Q645" s="148"/>
      <c r="R645" s="148"/>
      <c r="S645" s="148"/>
      <c r="T645" s="151"/>
      <c r="U645" s="148"/>
      <c r="V645" s="148"/>
      <c r="W645" s="148"/>
      <c r="X645" s="148"/>
      <c r="Y645" s="148"/>
      <c r="Z645" s="148"/>
      <c r="AA645" s="148"/>
      <c r="AB645" s="148"/>
      <c r="AC645" s="148"/>
      <c r="AD645" s="148"/>
      <c r="AE645" s="148"/>
      <c r="AF645" s="148"/>
      <c r="AG645" s="148"/>
      <c r="AH645" s="148"/>
      <c r="AI645" s="148"/>
      <c r="AJ645" s="148"/>
      <c r="AK645" s="153"/>
      <c r="AL645" s="154"/>
      <c r="AM645" s="148"/>
      <c r="AN645" s="154"/>
      <c r="AO645" s="148"/>
      <c r="AP645" s="155"/>
      <c r="AQ645" s="148"/>
      <c r="AR645" s="155"/>
      <c r="AS645" s="148"/>
      <c r="AT645" s="155"/>
      <c r="AU645" s="148"/>
      <c r="AV645" s="316"/>
      <c r="AW645" s="157"/>
      <c r="AX645" s="148"/>
      <c r="AY645" s="148"/>
      <c r="AZ645" s="148"/>
      <c r="BA645" s="148"/>
      <c r="BB645" s="148"/>
      <c r="BC645" s="148"/>
      <c r="BD645" s="148"/>
      <c r="BE645" s="148"/>
      <c r="BF645" s="148"/>
      <c r="BG645" s="148"/>
      <c r="BH645" s="148"/>
      <c r="BI645" s="148"/>
      <c r="BJ645" s="148"/>
      <c r="BK645" s="148"/>
      <c r="BL645" s="148"/>
      <c r="BM645" s="148"/>
      <c r="BN645" s="148"/>
      <c r="BO645" s="148"/>
      <c r="BP645" s="148"/>
      <c r="BQ645" s="148"/>
      <c r="BR645" s="148"/>
      <c r="BS645" s="148"/>
      <c r="BT645" s="148"/>
      <c r="BU645" s="148"/>
      <c r="BV645" s="148"/>
      <c r="BW645" s="148"/>
      <c r="BX645" s="148"/>
      <c r="BY645" s="148"/>
      <c r="BZ645" s="160" t="str">
        <f>IFERROR(__xludf.DUMMYFUNCTION("TEXTJOIN("", "", TRUE,
  IF(AND(AL645&gt;=9, AN645&gt;=8, AP645&gt;=7, AT645&gt;=8), ""Gold Standard"", """"),
  IF(OR(
      AV645&gt;=7.5,
      AND(AL645&gt;=7, AN645&gt;=7, AP645&gt;=6, AT645&gt;=8)
    ), ""BIFL Approved"", """"),
  IF(AN645&gt;=8.5, ""Repair Friendly"", """"),
 "&amp;" IF(OR(AP645=10, REGEXMATCH(AU645, ""Lifetime Guarantee"")), ""Lifetime Warranty"", """"),
  IF(AT645&gt;=8.5, ""Crowd Favorite"", """"),
  IF(AR645&gt;=8, ""Eco Hero"", """"),
  IF(AND(AV645&gt;=10, AL645&gt;=8, AT645&gt;=8), ""Legacy Product"", """")
)"),"")</f>
        <v/>
      </c>
      <c r="CA645" s="148"/>
      <c r="CB645" s="148"/>
      <c r="CC645" s="161"/>
      <c r="CD645" s="148"/>
      <c r="CE645" s="148"/>
      <c r="CF645" s="148"/>
      <c r="CG645" s="153"/>
      <c r="CH645" s="148"/>
      <c r="CI645" s="148"/>
      <c r="CJ645" s="148"/>
      <c r="CK645" s="148"/>
    </row>
    <row r="646" ht="27.0" customHeight="1">
      <c r="A646" s="314"/>
      <c r="B646" s="126"/>
      <c r="C646" s="19"/>
      <c r="D646" s="19"/>
      <c r="E646" s="126"/>
      <c r="F646" s="127" t="s">
        <v>19054</v>
      </c>
      <c r="G646" s="128"/>
      <c r="H646" s="128"/>
      <c r="I646" s="128"/>
      <c r="J646" s="129"/>
      <c r="K646" s="130"/>
      <c r="L646" s="128"/>
      <c r="M646" s="128"/>
      <c r="N646" s="128"/>
      <c r="O646" s="110"/>
      <c r="P646" s="128"/>
      <c r="Q646" s="128"/>
      <c r="R646" s="128"/>
      <c r="S646" s="128"/>
      <c r="T646" s="131"/>
      <c r="U646" s="128"/>
      <c r="V646" s="128"/>
      <c r="W646" s="128"/>
      <c r="X646" s="128"/>
      <c r="Y646" s="128"/>
      <c r="Z646" s="128"/>
      <c r="AA646" s="128"/>
      <c r="AB646" s="128"/>
      <c r="AC646" s="128"/>
      <c r="AD646" s="128"/>
      <c r="AE646" s="128"/>
      <c r="AF646" s="128"/>
      <c r="AG646" s="128"/>
      <c r="AH646" s="128"/>
      <c r="AI646" s="128"/>
      <c r="AJ646" s="128"/>
      <c r="AK646" s="133"/>
      <c r="AL646" s="134"/>
      <c r="AM646" s="128"/>
      <c r="AN646" s="134"/>
      <c r="AO646" s="128"/>
      <c r="AP646" s="135"/>
      <c r="AQ646" s="128"/>
      <c r="AR646" s="135"/>
      <c r="AS646" s="128"/>
      <c r="AT646" s="135"/>
      <c r="AU646" s="128"/>
      <c r="AV646" s="315"/>
      <c r="AW646" s="137"/>
      <c r="AX646" s="128"/>
      <c r="AY646" s="128"/>
      <c r="AZ646" s="128"/>
      <c r="BA646" s="128"/>
      <c r="BB646" s="128"/>
      <c r="BC646" s="128"/>
      <c r="BD646" s="128"/>
      <c r="BE646" s="128"/>
      <c r="BF646" s="128"/>
      <c r="BG646" s="128"/>
      <c r="BH646" s="128"/>
      <c r="BI646" s="128"/>
      <c r="BJ646" s="128"/>
      <c r="BK646" s="128"/>
      <c r="BL646" s="128"/>
      <c r="BM646" s="128"/>
      <c r="BN646" s="128"/>
      <c r="BO646" s="128"/>
      <c r="BP646" s="128"/>
      <c r="BQ646" s="128"/>
      <c r="BR646" s="128"/>
      <c r="BS646" s="128"/>
      <c r="BT646" s="128"/>
      <c r="BU646" s="128"/>
      <c r="BV646" s="128"/>
      <c r="BW646" s="128"/>
      <c r="BX646" s="128"/>
      <c r="BY646" s="128"/>
      <c r="BZ646" s="128"/>
      <c r="CA646" s="128"/>
      <c r="CB646" s="128"/>
      <c r="CC646" s="141"/>
      <c r="CD646" s="128"/>
      <c r="CE646" s="128"/>
      <c r="CF646" s="128"/>
      <c r="CG646" s="133"/>
      <c r="CH646" s="128"/>
      <c r="CI646" s="128"/>
      <c r="CJ646" s="128"/>
      <c r="CK646" s="128"/>
    </row>
    <row r="647" ht="27.0" customHeight="1">
      <c r="A647" s="313"/>
      <c r="B647" s="146"/>
      <c r="C647" s="19"/>
      <c r="D647" s="19"/>
      <c r="E647" s="146"/>
      <c r="F647" s="147" t="s">
        <v>19054</v>
      </c>
      <c r="G647" s="148"/>
      <c r="H647" s="148"/>
      <c r="I647" s="148"/>
      <c r="J647" s="149"/>
      <c r="K647" s="150"/>
      <c r="L647" s="148"/>
      <c r="M647" s="148"/>
      <c r="N647" s="148"/>
      <c r="O647" s="110"/>
      <c r="P647" s="148"/>
      <c r="Q647" s="148"/>
      <c r="R647" s="148"/>
      <c r="S647" s="148"/>
      <c r="T647" s="151"/>
      <c r="U647" s="148"/>
      <c r="V647" s="148"/>
      <c r="W647" s="148"/>
      <c r="X647" s="148"/>
      <c r="Y647" s="148"/>
      <c r="Z647" s="148"/>
      <c r="AA647" s="148"/>
      <c r="AB647" s="148"/>
      <c r="AC647" s="148"/>
      <c r="AD647" s="148"/>
      <c r="AE647" s="148"/>
      <c r="AF647" s="148"/>
      <c r="AG647" s="148"/>
      <c r="AH647" s="148"/>
      <c r="AI647" s="148"/>
      <c r="AJ647" s="148"/>
      <c r="AK647" s="153"/>
      <c r="AL647" s="154"/>
      <c r="AM647" s="148"/>
      <c r="AN647" s="154"/>
      <c r="AO647" s="148"/>
      <c r="AP647" s="155"/>
      <c r="AQ647" s="148"/>
      <c r="AR647" s="155"/>
      <c r="AS647" s="148"/>
      <c r="AT647" s="155"/>
      <c r="AU647" s="148"/>
      <c r="AV647" s="316"/>
      <c r="AW647" s="157"/>
      <c r="AX647" s="148"/>
      <c r="AY647" s="148"/>
      <c r="AZ647" s="148"/>
      <c r="BA647" s="148"/>
      <c r="BB647" s="148"/>
      <c r="BC647" s="148"/>
      <c r="BD647" s="148"/>
      <c r="BE647" s="148"/>
      <c r="BF647" s="148"/>
      <c r="BG647" s="148"/>
      <c r="BH647" s="148"/>
      <c r="BI647" s="148"/>
      <c r="BJ647" s="148"/>
      <c r="BK647" s="148"/>
      <c r="BL647" s="148"/>
      <c r="BM647" s="148"/>
      <c r="BN647" s="148"/>
      <c r="BO647" s="148"/>
      <c r="BP647" s="148"/>
      <c r="BQ647" s="148"/>
      <c r="BR647" s="148"/>
      <c r="BS647" s="148"/>
      <c r="BT647" s="148"/>
      <c r="BU647" s="148"/>
      <c r="BV647" s="148"/>
      <c r="BW647" s="148"/>
      <c r="BX647" s="148"/>
      <c r="BY647" s="148"/>
      <c r="BZ647" s="148"/>
      <c r="CA647" s="148"/>
      <c r="CB647" s="148"/>
      <c r="CC647" s="161"/>
      <c r="CD647" s="148"/>
      <c r="CE647" s="148"/>
      <c r="CF647" s="148"/>
      <c r="CG647" s="153"/>
      <c r="CH647" s="148"/>
      <c r="CI647" s="148"/>
      <c r="CJ647" s="148"/>
      <c r="CK647" s="148"/>
    </row>
    <row r="648" ht="27.0" customHeight="1">
      <c r="A648" s="314"/>
      <c r="B648" s="126"/>
      <c r="C648" s="19"/>
      <c r="D648" s="19"/>
      <c r="E648" s="126"/>
      <c r="F648" s="127" t="s">
        <v>19054</v>
      </c>
      <c r="G648" s="128"/>
      <c r="H648" s="128"/>
      <c r="I648" s="128"/>
      <c r="J648" s="129"/>
      <c r="K648" s="130"/>
      <c r="L648" s="128"/>
      <c r="M648" s="128"/>
      <c r="N648" s="128"/>
      <c r="O648" s="110"/>
      <c r="P648" s="128"/>
      <c r="Q648" s="128"/>
      <c r="R648" s="128"/>
      <c r="S648" s="128"/>
      <c r="T648" s="131"/>
      <c r="U648" s="128"/>
      <c r="V648" s="128"/>
      <c r="W648" s="128"/>
      <c r="X648" s="128"/>
      <c r="Y648" s="128"/>
      <c r="Z648" s="128"/>
      <c r="AA648" s="128"/>
      <c r="AB648" s="128"/>
      <c r="AC648" s="128"/>
      <c r="AD648" s="128"/>
      <c r="AE648" s="128"/>
      <c r="AF648" s="128"/>
      <c r="AG648" s="128"/>
      <c r="AH648" s="128"/>
      <c r="AI648" s="128"/>
      <c r="AJ648" s="128"/>
      <c r="AK648" s="133"/>
      <c r="AL648" s="134"/>
      <c r="AM648" s="128"/>
      <c r="AN648" s="134"/>
      <c r="AO648" s="128"/>
      <c r="AP648" s="135"/>
      <c r="AQ648" s="128"/>
      <c r="AR648" s="135"/>
      <c r="AS648" s="128"/>
      <c r="AT648" s="135"/>
      <c r="AU648" s="128"/>
      <c r="AV648" s="315"/>
      <c r="AW648" s="137"/>
      <c r="AX648" s="128"/>
      <c r="AY648" s="128"/>
      <c r="AZ648" s="128"/>
      <c r="BA648" s="128"/>
      <c r="BB648" s="128"/>
      <c r="BC648" s="128"/>
      <c r="BD648" s="128"/>
      <c r="BE648" s="128"/>
      <c r="BF648" s="128"/>
      <c r="BG648" s="128"/>
      <c r="BH648" s="128"/>
      <c r="BI648" s="128"/>
      <c r="BJ648" s="128"/>
      <c r="BK648" s="128"/>
      <c r="BL648" s="128"/>
      <c r="BM648" s="128"/>
      <c r="BN648" s="128"/>
      <c r="BO648" s="128"/>
      <c r="BP648" s="128"/>
      <c r="BQ648" s="128"/>
      <c r="BR648" s="128"/>
      <c r="BS648" s="128"/>
      <c r="BT648" s="128"/>
      <c r="BU648" s="128"/>
      <c r="BV648" s="128"/>
      <c r="BW648" s="128"/>
      <c r="BX648" s="128"/>
      <c r="BY648" s="128"/>
      <c r="BZ648" s="128"/>
      <c r="CA648" s="128"/>
      <c r="CB648" s="128"/>
      <c r="CC648" s="141"/>
      <c r="CD648" s="128"/>
      <c r="CE648" s="128"/>
      <c r="CF648" s="128"/>
      <c r="CG648" s="133"/>
      <c r="CH648" s="128"/>
      <c r="CI648" s="128"/>
      <c r="CJ648" s="128"/>
      <c r="CK648" s="128"/>
    </row>
    <row r="649" ht="27.0" customHeight="1">
      <c r="A649" s="313"/>
      <c r="B649" s="146"/>
      <c r="C649" s="19"/>
      <c r="D649" s="19"/>
      <c r="E649" s="146"/>
      <c r="F649" s="147" t="s">
        <v>19054</v>
      </c>
      <c r="G649" s="148"/>
      <c r="H649" s="148"/>
      <c r="I649" s="148"/>
      <c r="J649" s="149"/>
      <c r="K649" s="150"/>
      <c r="L649" s="148"/>
      <c r="M649" s="148"/>
      <c r="N649" s="148"/>
      <c r="O649" s="110"/>
      <c r="P649" s="148"/>
      <c r="Q649" s="148"/>
      <c r="R649" s="148"/>
      <c r="S649" s="148"/>
      <c r="T649" s="151"/>
      <c r="U649" s="148"/>
      <c r="V649" s="148"/>
      <c r="W649" s="148"/>
      <c r="X649" s="148"/>
      <c r="Y649" s="148"/>
      <c r="Z649" s="148"/>
      <c r="AA649" s="148"/>
      <c r="AB649" s="148"/>
      <c r="AC649" s="148"/>
      <c r="AD649" s="148"/>
      <c r="AE649" s="148"/>
      <c r="AF649" s="148"/>
      <c r="AG649" s="148"/>
      <c r="AH649" s="148"/>
      <c r="AI649" s="148"/>
      <c r="AJ649" s="148"/>
      <c r="AK649" s="153"/>
      <c r="AL649" s="154"/>
      <c r="AM649" s="148"/>
      <c r="AN649" s="154"/>
      <c r="AO649" s="148"/>
      <c r="AP649" s="155"/>
      <c r="AQ649" s="148"/>
      <c r="AR649" s="155"/>
      <c r="AS649" s="148"/>
      <c r="AT649" s="155"/>
      <c r="AU649" s="148"/>
      <c r="AV649" s="316"/>
      <c r="AW649" s="157"/>
      <c r="AX649" s="148"/>
      <c r="AY649" s="148"/>
      <c r="AZ649" s="148"/>
      <c r="BA649" s="148"/>
      <c r="BB649" s="148"/>
      <c r="BC649" s="148"/>
      <c r="BD649" s="148"/>
      <c r="BE649" s="148"/>
      <c r="BF649" s="148"/>
      <c r="BG649" s="148"/>
      <c r="BH649" s="148"/>
      <c r="BI649" s="148"/>
      <c r="BJ649" s="148"/>
      <c r="BK649" s="148"/>
      <c r="BL649" s="148"/>
      <c r="BM649" s="148"/>
      <c r="BN649" s="148"/>
      <c r="BO649" s="148"/>
      <c r="BP649" s="148"/>
      <c r="BQ649" s="148"/>
      <c r="BR649" s="148"/>
      <c r="BS649" s="148"/>
      <c r="BT649" s="148"/>
      <c r="BU649" s="148"/>
      <c r="BV649" s="148"/>
      <c r="BW649" s="148"/>
      <c r="BX649" s="148"/>
      <c r="BY649" s="148"/>
      <c r="BZ649" s="148"/>
      <c r="CA649" s="148"/>
      <c r="CB649" s="148"/>
      <c r="CC649" s="161"/>
      <c r="CD649" s="148"/>
      <c r="CE649" s="148"/>
      <c r="CF649" s="148"/>
      <c r="CG649" s="153"/>
      <c r="CH649" s="148"/>
      <c r="CI649" s="148"/>
      <c r="CJ649" s="148"/>
      <c r="CK649" s="148"/>
    </row>
    <row r="650" ht="27.0" customHeight="1">
      <c r="A650" s="314"/>
      <c r="B650" s="126"/>
      <c r="C650" s="19"/>
      <c r="D650" s="19"/>
      <c r="E650" s="126"/>
      <c r="F650" s="128"/>
      <c r="G650" s="128"/>
      <c r="H650" s="128"/>
      <c r="I650" s="128"/>
      <c r="J650" s="129"/>
      <c r="K650" s="130"/>
      <c r="L650" s="128"/>
      <c r="M650" s="128"/>
      <c r="N650" s="128"/>
      <c r="O650" s="110"/>
      <c r="P650" s="128"/>
      <c r="Q650" s="128"/>
      <c r="R650" s="128"/>
      <c r="S650" s="128"/>
      <c r="T650" s="131"/>
      <c r="U650" s="128"/>
      <c r="V650" s="128"/>
      <c r="W650" s="128"/>
      <c r="X650" s="128"/>
      <c r="Y650" s="128"/>
      <c r="Z650" s="128"/>
      <c r="AA650" s="128"/>
      <c r="AB650" s="128"/>
      <c r="AC650" s="128"/>
      <c r="AD650" s="128"/>
      <c r="AE650" s="128"/>
      <c r="AF650" s="128"/>
      <c r="AG650" s="128"/>
      <c r="AH650" s="128"/>
      <c r="AI650" s="128"/>
      <c r="AJ650" s="128"/>
      <c r="AK650" s="133"/>
      <c r="AL650" s="134"/>
      <c r="AM650" s="128"/>
      <c r="AN650" s="134"/>
      <c r="AO650" s="128"/>
      <c r="AP650" s="135"/>
      <c r="AQ650" s="128"/>
      <c r="AR650" s="135"/>
      <c r="AS650" s="128"/>
      <c r="AT650" s="135"/>
      <c r="AU650" s="128"/>
      <c r="AV650" s="315"/>
      <c r="AW650" s="137"/>
      <c r="AX650" s="128"/>
      <c r="AY650" s="128"/>
      <c r="AZ650" s="128"/>
      <c r="BA650" s="128"/>
      <c r="BB650" s="128"/>
      <c r="BC650" s="128"/>
      <c r="BD650" s="128"/>
      <c r="BE650" s="128"/>
      <c r="BF650" s="128"/>
      <c r="BG650" s="128"/>
      <c r="BH650" s="128"/>
      <c r="BI650" s="128"/>
      <c r="BJ650" s="128"/>
      <c r="BK650" s="128"/>
      <c r="BL650" s="128"/>
      <c r="BM650" s="128"/>
      <c r="BN650" s="128"/>
      <c r="BO650" s="128"/>
      <c r="BP650" s="128"/>
      <c r="BQ650" s="128"/>
      <c r="BR650" s="128"/>
      <c r="BS650" s="128"/>
      <c r="BT650" s="128"/>
      <c r="BU650" s="128"/>
      <c r="BV650" s="128"/>
      <c r="BW650" s="128"/>
      <c r="BX650" s="128"/>
      <c r="BY650" s="128"/>
      <c r="BZ650" s="128"/>
      <c r="CA650" s="128"/>
      <c r="CB650" s="128"/>
      <c r="CC650" s="141"/>
      <c r="CD650" s="128"/>
      <c r="CE650" s="128"/>
      <c r="CF650" s="128"/>
      <c r="CG650" s="133"/>
      <c r="CH650" s="128"/>
      <c r="CI650" s="128"/>
      <c r="CJ650" s="128"/>
      <c r="CK650" s="128"/>
    </row>
    <row r="651" ht="27.0" customHeight="1">
      <c r="A651" s="313"/>
      <c r="B651" s="146"/>
      <c r="C651" s="19"/>
      <c r="D651" s="19"/>
      <c r="E651" s="146"/>
      <c r="F651" s="148"/>
      <c r="G651" s="148"/>
      <c r="H651" s="148"/>
      <c r="I651" s="148"/>
      <c r="J651" s="149"/>
      <c r="K651" s="150"/>
      <c r="L651" s="148"/>
      <c r="M651" s="148"/>
      <c r="N651" s="148"/>
      <c r="O651" s="110"/>
      <c r="P651" s="148"/>
      <c r="Q651" s="148"/>
      <c r="R651" s="148"/>
      <c r="S651" s="148"/>
      <c r="T651" s="151"/>
      <c r="U651" s="148"/>
      <c r="V651" s="148"/>
      <c r="W651" s="148"/>
      <c r="X651" s="148"/>
      <c r="Y651" s="148"/>
      <c r="Z651" s="148"/>
      <c r="AA651" s="148"/>
      <c r="AB651" s="148"/>
      <c r="AC651" s="148"/>
      <c r="AD651" s="148"/>
      <c r="AE651" s="148"/>
      <c r="AF651" s="148"/>
      <c r="AG651" s="148"/>
      <c r="AH651" s="148"/>
      <c r="AI651" s="148"/>
      <c r="AJ651" s="148"/>
      <c r="AK651" s="153"/>
      <c r="AL651" s="154"/>
      <c r="AM651" s="148"/>
      <c r="AN651" s="154"/>
      <c r="AO651" s="148"/>
      <c r="AP651" s="155"/>
      <c r="AQ651" s="148"/>
      <c r="AR651" s="155"/>
      <c r="AS651" s="148"/>
      <c r="AT651" s="155"/>
      <c r="AU651" s="148"/>
      <c r="AV651" s="316"/>
      <c r="AW651" s="157"/>
      <c r="AX651" s="148"/>
      <c r="AY651" s="148"/>
      <c r="AZ651" s="148"/>
      <c r="BA651" s="148"/>
      <c r="BB651" s="148"/>
      <c r="BC651" s="148"/>
      <c r="BD651" s="148"/>
      <c r="BE651" s="148"/>
      <c r="BF651" s="148"/>
      <c r="BG651" s="148"/>
      <c r="BH651" s="148"/>
      <c r="BI651" s="148"/>
      <c r="BJ651" s="148"/>
      <c r="BK651" s="148"/>
      <c r="BL651" s="148"/>
      <c r="BM651" s="148"/>
      <c r="BN651" s="148"/>
      <c r="BO651" s="148"/>
      <c r="BP651" s="148"/>
      <c r="BQ651" s="148"/>
      <c r="BR651" s="148"/>
      <c r="BS651" s="148"/>
      <c r="BT651" s="148"/>
      <c r="BU651" s="148"/>
      <c r="BV651" s="148"/>
      <c r="BW651" s="148"/>
      <c r="BX651" s="148"/>
      <c r="BY651" s="148"/>
      <c r="BZ651" s="148"/>
      <c r="CA651" s="148"/>
      <c r="CB651" s="148"/>
      <c r="CC651" s="161"/>
      <c r="CD651" s="148"/>
      <c r="CE651" s="148"/>
      <c r="CF651" s="148"/>
      <c r="CG651" s="153"/>
      <c r="CH651" s="148"/>
      <c r="CI651" s="148"/>
      <c r="CJ651" s="148"/>
      <c r="CK651" s="148"/>
    </row>
    <row r="652" ht="27.0" customHeight="1">
      <c r="A652" s="314"/>
      <c r="B652" s="126"/>
      <c r="C652" s="19"/>
      <c r="D652" s="19"/>
      <c r="E652" s="126"/>
      <c r="F652" s="128"/>
      <c r="G652" s="128"/>
      <c r="H652" s="128"/>
      <c r="I652" s="128"/>
      <c r="J652" s="129"/>
      <c r="K652" s="130"/>
      <c r="L652" s="128"/>
      <c r="M652" s="128"/>
      <c r="N652" s="128"/>
      <c r="O652" s="110"/>
      <c r="P652" s="128"/>
      <c r="Q652" s="128"/>
      <c r="R652" s="128"/>
      <c r="S652" s="128"/>
      <c r="T652" s="131"/>
      <c r="U652" s="128"/>
      <c r="V652" s="128"/>
      <c r="W652" s="128"/>
      <c r="X652" s="128"/>
      <c r="Y652" s="128"/>
      <c r="Z652" s="128"/>
      <c r="AA652" s="128"/>
      <c r="AB652" s="128"/>
      <c r="AC652" s="128"/>
      <c r="AD652" s="128"/>
      <c r="AE652" s="128"/>
      <c r="AF652" s="128"/>
      <c r="AG652" s="128"/>
      <c r="AH652" s="128"/>
      <c r="AI652" s="128"/>
      <c r="AJ652" s="128"/>
      <c r="AK652" s="133"/>
      <c r="AL652" s="134"/>
      <c r="AM652" s="128"/>
      <c r="AN652" s="134"/>
      <c r="AO652" s="128"/>
      <c r="AP652" s="135"/>
      <c r="AQ652" s="128"/>
      <c r="AR652" s="135"/>
      <c r="AS652" s="128"/>
      <c r="AT652" s="135"/>
      <c r="AU652" s="128"/>
      <c r="AV652" s="315"/>
      <c r="AW652" s="137"/>
      <c r="AX652" s="128"/>
      <c r="AY652" s="128"/>
      <c r="AZ652" s="128"/>
      <c r="BA652" s="128"/>
      <c r="BB652" s="128"/>
      <c r="BC652" s="128"/>
      <c r="BD652" s="128"/>
      <c r="BE652" s="128"/>
      <c r="BF652" s="128"/>
      <c r="BG652" s="128"/>
      <c r="BH652" s="128"/>
      <c r="BI652" s="128"/>
      <c r="BJ652" s="128"/>
      <c r="BK652" s="128"/>
      <c r="BL652" s="128"/>
      <c r="BM652" s="128"/>
      <c r="BN652" s="128"/>
      <c r="BO652" s="128"/>
      <c r="BP652" s="128"/>
      <c r="BQ652" s="128"/>
      <c r="BR652" s="128"/>
      <c r="BS652" s="128"/>
      <c r="BT652" s="128"/>
      <c r="BU652" s="128"/>
      <c r="BV652" s="128"/>
      <c r="BW652" s="128"/>
      <c r="BX652" s="128"/>
      <c r="BY652" s="128"/>
      <c r="BZ652" s="128"/>
      <c r="CA652" s="128"/>
      <c r="CB652" s="128"/>
      <c r="CC652" s="141"/>
      <c r="CD652" s="128"/>
      <c r="CE652" s="128"/>
      <c r="CF652" s="128"/>
      <c r="CG652" s="133"/>
      <c r="CH652" s="128"/>
      <c r="CI652" s="128"/>
      <c r="CJ652" s="128"/>
      <c r="CK652" s="128"/>
    </row>
    <row r="653" ht="27.0" customHeight="1">
      <c r="A653" s="313"/>
      <c r="B653" s="146"/>
      <c r="C653" s="19"/>
      <c r="D653" s="19"/>
      <c r="E653" s="146"/>
      <c r="F653" s="148"/>
      <c r="G653" s="148"/>
      <c r="H653" s="148"/>
      <c r="I653" s="148"/>
      <c r="J653" s="149"/>
      <c r="K653" s="150"/>
      <c r="L653" s="148"/>
      <c r="M653" s="148"/>
      <c r="N653" s="148"/>
      <c r="O653" s="110"/>
      <c r="P653" s="148"/>
      <c r="Q653" s="148"/>
      <c r="R653" s="148"/>
      <c r="S653" s="148"/>
      <c r="T653" s="151"/>
      <c r="U653" s="148"/>
      <c r="V653" s="148"/>
      <c r="W653" s="148"/>
      <c r="X653" s="148"/>
      <c r="Y653" s="148"/>
      <c r="Z653" s="148"/>
      <c r="AA653" s="148"/>
      <c r="AB653" s="148"/>
      <c r="AC653" s="148"/>
      <c r="AD653" s="148"/>
      <c r="AE653" s="148"/>
      <c r="AF653" s="148"/>
      <c r="AG653" s="148"/>
      <c r="AH653" s="148"/>
      <c r="AI653" s="148"/>
      <c r="AJ653" s="148"/>
      <c r="AK653" s="153"/>
      <c r="AL653" s="154"/>
      <c r="AM653" s="148"/>
      <c r="AN653" s="154"/>
      <c r="AO653" s="148"/>
      <c r="AP653" s="155"/>
      <c r="AQ653" s="148"/>
      <c r="AR653" s="155"/>
      <c r="AS653" s="148"/>
      <c r="AT653" s="155"/>
      <c r="AU653" s="148"/>
      <c r="AV653" s="316"/>
      <c r="AW653" s="157"/>
      <c r="AX653" s="148"/>
      <c r="AY653" s="148"/>
      <c r="AZ653" s="148"/>
      <c r="BA653" s="148"/>
      <c r="BB653" s="148"/>
      <c r="BC653" s="148"/>
      <c r="BD653" s="148"/>
      <c r="BE653" s="148"/>
      <c r="BF653" s="148"/>
      <c r="BG653" s="148"/>
      <c r="BH653" s="148"/>
      <c r="BI653" s="148"/>
      <c r="BJ653" s="148"/>
      <c r="BK653" s="148"/>
      <c r="BL653" s="148"/>
      <c r="BM653" s="148"/>
      <c r="BN653" s="148"/>
      <c r="BO653" s="148"/>
      <c r="BP653" s="148"/>
      <c r="BQ653" s="148"/>
      <c r="BR653" s="148"/>
      <c r="BS653" s="148"/>
      <c r="BT653" s="148"/>
      <c r="BU653" s="148"/>
      <c r="BV653" s="148"/>
      <c r="BW653" s="148"/>
      <c r="BX653" s="148"/>
      <c r="BY653" s="148"/>
      <c r="BZ653" s="148"/>
      <c r="CA653" s="148"/>
      <c r="CB653" s="148"/>
      <c r="CC653" s="161"/>
      <c r="CD653" s="148"/>
      <c r="CE653" s="148"/>
      <c r="CF653" s="148"/>
      <c r="CG653" s="153"/>
      <c r="CH653" s="148"/>
      <c r="CI653" s="148"/>
      <c r="CJ653" s="148"/>
      <c r="CK653" s="148"/>
    </row>
    <row r="654" ht="27.0" customHeight="1">
      <c r="A654" s="314"/>
      <c r="B654" s="126"/>
      <c r="C654" s="19"/>
      <c r="D654" s="19"/>
      <c r="E654" s="126"/>
      <c r="F654" s="128"/>
      <c r="G654" s="128"/>
      <c r="H654" s="128"/>
      <c r="I654" s="128"/>
      <c r="J654" s="129"/>
      <c r="K654" s="130"/>
      <c r="L654" s="128"/>
      <c r="M654" s="128"/>
      <c r="N654" s="128"/>
      <c r="O654" s="110"/>
      <c r="P654" s="128"/>
      <c r="Q654" s="128"/>
      <c r="R654" s="128"/>
      <c r="S654" s="128"/>
      <c r="T654" s="131"/>
      <c r="U654" s="128"/>
      <c r="V654" s="128"/>
      <c r="W654" s="128"/>
      <c r="X654" s="128"/>
      <c r="Y654" s="128"/>
      <c r="Z654" s="128"/>
      <c r="AA654" s="128"/>
      <c r="AB654" s="128"/>
      <c r="AC654" s="128"/>
      <c r="AD654" s="128"/>
      <c r="AE654" s="128"/>
      <c r="AF654" s="128"/>
      <c r="AG654" s="128"/>
      <c r="AH654" s="128"/>
      <c r="AI654" s="128"/>
      <c r="AJ654" s="128"/>
      <c r="AK654" s="133"/>
      <c r="AL654" s="134"/>
      <c r="AM654" s="128"/>
      <c r="AN654" s="134"/>
      <c r="AO654" s="128"/>
      <c r="AP654" s="135"/>
      <c r="AQ654" s="128"/>
      <c r="AR654" s="135"/>
      <c r="AS654" s="128"/>
      <c r="AT654" s="135"/>
      <c r="AU654" s="128"/>
      <c r="AV654" s="315"/>
      <c r="AW654" s="137"/>
      <c r="AX654" s="128"/>
      <c r="AY654" s="128"/>
      <c r="AZ654" s="128"/>
      <c r="BA654" s="128"/>
      <c r="BB654" s="128"/>
      <c r="BC654" s="128"/>
      <c r="BD654" s="128"/>
      <c r="BE654" s="128"/>
      <c r="BF654" s="128"/>
      <c r="BG654" s="128"/>
      <c r="BH654" s="128"/>
      <c r="BI654" s="128"/>
      <c r="BJ654" s="128"/>
      <c r="BK654" s="128"/>
      <c r="BL654" s="128"/>
      <c r="BM654" s="128"/>
      <c r="BN654" s="128"/>
      <c r="BO654" s="128"/>
      <c r="BP654" s="128"/>
      <c r="BQ654" s="128"/>
      <c r="BR654" s="128"/>
      <c r="BS654" s="128"/>
      <c r="BT654" s="128"/>
      <c r="BU654" s="128"/>
      <c r="BV654" s="128"/>
      <c r="BW654" s="128"/>
      <c r="BX654" s="128"/>
      <c r="BY654" s="128"/>
      <c r="BZ654" s="128"/>
      <c r="CA654" s="128"/>
      <c r="CB654" s="128"/>
      <c r="CC654" s="141"/>
      <c r="CD654" s="128"/>
      <c r="CE654" s="128"/>
      <c r="CF654" s="128"/>
      <c r="CG654" s="133"/>
      <c r="CH654" s="128"/>
      <c r="CI654" s="128"/>
      <c r="CJ654" s="128"/>
      <c r="CK654" s="128"/>
    </row>
    <row r="655" ht="27.0" customHeight="1">
      <c r="A655" s="313"/>
      <c r="B655" s="146"/>
      <c r="C655" s="19"/>
      <c r="D655" s="19"/>
      <c r="E655" s="146"/>
      <c r="F655" s="148"/>
      <c r="G655" s="148"/>
      <c r="H655" s="148"/>
      <c r="I655" s="148"/>
      <c r="J655" s="149"/>
      <c r="K655" s="150"/>
      <c r="L655" s="148"/>
      <c r="M655" s="148"/>
      <c r="N655" s="148"/>
      <c r="O655" s="110"/>
      <c r="P655" s="148"/>
      <c r="Q655" s="148"/>
      <c r="R655" s="148"/>
      <c r="S655" s="148"/>
      <c r="T655" s="151"/>
      <c r="U655" s="148"/>
      <c r="V655" s="148"/>
      <c r="W655" s="148"/>
      <c r="X655" s="148"/>
      <c r="Y655" s="148"/>
      <c r="Z655" s="148"/>
      <c r="AA655" s="148"/>
      <c r="AB655" s="148"/>
      <c r="AC655" s="148"/>
      <c r="AD655" s="148"/>
      <c r="AE655" s="148"/>
      <c r="AF655" s="148"/>
      <c r="AG655" s="148"/>
      <c r="AH655" s="148"/>
      <c r="AI655" s="148"/>
      <c r="AJ655" s="148"/>
      <c r="AK655" s="153"/>
      <c r="AL655" s="154"/>
      <c r="AM655" s="148"/>
      <c r="AN655" s="154"/>
      <c r="AO655" s="148"/>
      <c r="AP655" s="155"/>
      <c r="AQ655" s="148"/>
      <c r="AR655" s="155"/>
      <c r="AS655" s="148"/>
      <c r="AT655" s="155"/>
      <c r="AU655" s="148"/>
      <c r="AV655" s="316"/>
      <c r="AW655" s="157"/>
      <c r="AX655" s="148"/>
      <c r="AY655" s="148"/>
      <c r="AZ655" s="148"/>
      <c r="BA655" s="148"/>
      <c r="BB655" s="148"/>
      <c r="BC655" s="148"/>
      <c r="BD655" s="148"/>
      <c r="BE655" s="148"/>
      <c r="BF655" s="148"/>
      <c r="BG655" s="148"/>
      <c r="BH655" s="148"/>
      <c r="BI655" s="148"/>
      <c r="BJ655" s="148"/>
      <c r="BK655" s="148"/>
      <c r="BL655" s="148"/>
      <c r="BM655" s="148"/>
      <c r="BN655" s="148"/>
      <c r="BO655" s="148"/>
      <c r="BP655" s="148"/>
      <c r="BQ655" s="148"/>
      <c r="BR655" s="148"/>
      <c r="BS655" s="148"/>
      <c r="BT655" s="148"/>
      <c r="BU655" s="148"/>
      <c r="BV655" s="148"/>
      <c r="BW655" s="148"/>
      <c r="BX655" s="148"/>
      <c r="BY655" s="148"/>
      <c r="BZ655" s="148"/>
      <c r="CA655" s="148"/>
      <c r="CB655" s="148"/>
      <c r="CC655" s="161"/>
      <c r="CD655" s="148"/>
      <c r="CE655" s="148"/>
      <c r="CF655" s="148"/>
      <c r="CG655" s="153"/>
      <c r="CH655" s="148"/>
      <c r="CI655" s="148"/>
      <c r="CJ655" s="148"/>
      <c r="CK655" s="148"/>
    </row>
    <row r="656" ht="27.0" customHeight="1">
      <c r="A656" s="314"/>
      <c r="B656" s="126"/>
      <c r="C656" s="19"/>
      <c r="D656" s="19"/>
      <c r="E656" s="126"/>
      <c r="F656" s="128"/>
      <c r="G656" s="128"/>
      <c r="H656" s="128"/>
      <c r="I656" s="128"/>
      <c r="J656" s="129"/>
      <c r="K656" s="130"/>
      <c r="L656" s="128"/>
      <c r="M656" s="128"/>
      <c r="N656" s="128"/>
      <c r="O656" s="110"/>
      <c r="P656" s="128"/>
      <c r="Q656" s="128"/>
      <c r="R656" s="128"/>
      <c r="S656" s="128"/>
      <c r="T656" s="131"/>
      <c r="U656" s="128"/>
      <c r="V656" s="128"/>
      <c r="W656" s="128"/>
      <c r="X656" s="128"/>
      <c r="Y656" s="128"/>
      <c r="Z656" s="128"/>
      <c r="AA656" s="128"/>
      <c r="AB656" s="128"/>
      <c r="AC656" s="128"/>
      <c r="AD656" s="128"/>
      <c r="AE656" s="128"/>
      <c r="AF656" s="128"/>
      <c r="AG656" s="128"/>
      <c r="AH656" s="128"/>
      <c r="AI656" s="128"/>
      <c r="AJ656" s="128"/>
      <c r="AK656" s="133"/>
      <c r="AL656" s="134"/>
      <c r="AM656" s="128"/>
      <c r="AN656" s="134"/>
      <c r="AO656" s="128"/>
      <c r="AP656" s="135"/>
      <c r="AQ656" s="128"/>
      <c r="AR656" s="135"/>
      <c r="AS656" s="128"/>
      <c r="AT656" s="135"/>
      <c r="AU656" s="128"/>
      <c r="AV656" s="315"/>
      <c r="AW656" s="137"/>
      <c r="AX656" s="128"/>
      <c r="AY656" s="128"/>
      <c r="AZ656" s="128"/>
      <c r="BA656" s="128"/>
      <c r="BB656" s="128"/>
      <c r="BC656" s="128"/>
      <c r="BD656" s="128"/>
      <c r="BE656" s="128"/>
      <c r="BF656" s="128"/>
      <c r="BG656" s="128"/>
      <c r="BH656" s="128"/>
      <c r="BI656" s="128"/>
      <c r="BJ656" s="128"/>
      <c r="BK656" s="128"/>
      <c r="BL656" s="128"/>
      <c r="BM656" s="128"/>
      <c r="BN656" s="128"/>
      <c r="BO656" s="128"/>
      <c r="BP656" s="128"/>
      <c r="BQ656" s="128"/>
      <c r="BR656" s="128"/>
      <c r="BS656" s="128"/>
      <c r="BT656" s="128"/>
      <c r="BU656" s="128"/>
      <c r="BV656" s="128"/>
      <c r="BW656" s="128"/>
      <c r="BX656" s="128"/>
      <c r="BY656" s="128"/>
      <c r="BZ656" s="128"/>
      <c r="CA656" s="128"/>
      <c r="CB656" s="128"/>
      <c r="CC656" s="141"/>
      <c r="CD656" s="128"/>
      <c r="CE656" s="128"/>
      <c r="CF656" s="128"/>
      <c r="CG656" s="133"/>
      <c r="CH656" s="128"/>
      <c r="CI656" s="128"/>
      <c r="CJ656" s="128"/>
      <c r="CK656" s="128"/>
    </row>
    <row r="657" ht="27.0" customHeight="1">
      <c r="A657" s="313"/>
      <c r="B657" s="146"/>
      <c r="C657" s="19"/>
      <c r="D657" s="19"/>
      <c r="E657" s="146"/>
      <c r="F657" s="148"/>
      <c r="G657" s="148"/>
      <c r="H657" s="148"/>
      <c r="I657" s="148"/>
      <c r="J657" s="149"/>
      <c r="K657" s="150"/>
      <c r="L657" s="148"/>
      <c r="M657" s="148"/>
      <c r="N657" s="148"/>
      <c r="O657" s="110"/>
      <c r="P657" s="148"/>
      <c r="Q657" s="148"/>
      <c r="R657" s="148"/>
      <c r="S657" s="148"/>
      <c r="T657" s="151"/>
      <c r="U657" s="148"/>
      <c r="V657" s="148"/>
      <c r="W657" s="148"/>
      <c r="X657" s="148"/>
      <c r="Y657" s="148"/>
      <c r="Z657" s="148"/>
      <c r="AA657" s="148"/>
      <c r="AB657" s="148"/>
      <c r="AC657" s="148"/>
      <c r="AD657" s="148"/>
      <c r="AE657" s="148"/>
      <c r="AF657" s="148"/>
      <c r="AG657" s="148"/>
      <c r="AH657" s="148"/>
      <c r="AI657" s="148"/>
      <c r="AJ657" s="148"/>
      <c r="AK657" s="153"/>
      <c r="AL657" s="154"/>
      <c r="AM657" s="148"/>
      <c r="AN657" s="154"/>
      <c r="AO657" s="148"/>
      <c r="AP657" s="155"/>
      <c r="AQ657" s="148"/>
      <c r="AR657" s="155"/>
      <c r="AS657" s="148"/>
      <c r="AT657" s="155"/>
      <c r="AU657" s="148"/>
      <c r="AV657" s="316"/>
      <c r="AW657" s="157"/>
      <c r="AX657" s="148"/>
      <c r="AY657" s="148"/>
      <c r="AZ657" s="148"/>
      <c r="BA657" s="148"/>
      <c r="BB657" s="148"/>
      <c r="BC657" s="148"/>
      <c r="BD657" s="148"/>
      <c r="BE657" s="148"/>
      <c r="BF657" s="148"/>
      <c r="BG657" s="148"/>
      <c r="BH657" s="148"/>
      <c r="BI657" s="148"/>
      <c r="BJ657" s="148"/>
      <c r="BK657" s="148"/>
      <c r="BL657" s="148"/>
      <c r="BM657" s="148"/>
      <c r="BN657" s="148"/>
      <c r="BO657" s="148"/>
      <c r="BP657" s="148"/>
      <c r="BQ657" s="148"/>
      <c r="BR657" s="148"/>
      <c r="BS657" s="148"/>
      <c r="BT657" s="148"/>
      <c r="BU657" s="148"/>
      <c r="BV657" s="148"/>
      <c r="BW657" s="148"/>
      <c r="BX657" s="148"/>
      <c r="BY657" s="148"/>
      <c r="BZ657" s="148"/>
      <c r="CA657" s="148"/>
      <c r="CB657" s="148"/>
      <c r="CC657" s="161"/>
      <c r="CD657" s="148"/>
      <c r="CE657" s="148"/>
      <c r="CF657" s="148"/>
      <c r="CG657" s="153"/>
      <c r="CH657" s="148"/>
      <c r="CI657" s="148"/>
      <c r="CJ657" s="148"/>
      <c r="CK657" s="148"/>
    </row>
    <row r="658" ht="27.0" customHeight="1">
      <c r="A658" s="314"/>
      <c r="B658" s="126"/>
      <c r="C658" s="19"/>
      <c r="D658" s="19"/>
      <c r="E658" s="126"/>
      <c r="F658" s="128"/>
      <c r="G658" s="128"/>
      <c r="H658" s="128"/>
      <c r="I658" s="128"/>
      <c r="J658" s="129"/>
      <c r="K658" s="130"/>
      <c r="L658" s="128"/>
      <c r="M658" s="128"/>
      <c r="N658" s="128"/>
      <c r="O658" s="110"/>
      <c r="P658" s="128"/>
      <c r="Q658" s="128"/>
      <c r="R658" s="128"/>
      <c r="S658" s="128"/>
      <c r="T658" s="131"/>
      <c r="U658" s="128"/>
      <c r="V658" s="128"/>
      <c r="W658" s="128"/>
      <c r="X658" s="128"/>
      <c r="Y658" s="128"/>
      <c r="Z658" s="128"/>
      <c r="AA658" s="128"/>
      <c r="AB658" s="128"/>
      <c r="AC658" s="128"/>
      <c r="AD658" s="128"/>
      <c r="AE658" s="128"/>
      <c r="AF658" s="128"/>
      <c r="AG658" s="128"/>
      <c r="AH658" s="128"/>
      <c r="AI658" s="128"/>
      <c r="AJ658" s="128"/>
      <c r="AK658" s="133"/>
      <c r="AL658" s="134"/>
      <c r="AM658" s="128"/>
      <c r="AN658" s="134"/>
      <c r="AO658" s="128"/>
      <c r="AP658" s="135"/>
      <c r="AQ658" s="128"/>
      <c r="AR658" s="135"/>
      <c r="AS658" s="128"/>
      <c r="AT658" s="135"/>
      <c r="AU658" s="128"/>
      <c r="AV658" s="315"/>
      <c r="AW658" s="137"/>
      <c r="AX658" s="128"/>
      <c r="AY658" s="128"/>
      <c r="AZ658" s="128"/>
      <c r="BA658" s="128"/>
      <c r="BB658" s="128"/>
      <c r="BC658" s="128"/>
      <c r="BD658" s="128"/>
      <c r="BE658" s="128"/>
      <c r="BF658" s="128"/>
      <c r="BG658" s="128"/>
      <c r="BH658" s="128"/>
      <c r="BI658" s="128"/>
      <c r="BJ658" s="128"/>
      <c r="BK658" s="128"/>
      <c r="BL658" s="128"/>
      <c r="BM658" s="128"/>
      <c r="BN658" s="128"/>
      <c r="BO658" s="128"/>
      <c r="BP658" s="128"/>
      <c r="BQ658" s="128"/>
      <c r="BR658" s="128"/>
      <c r="BS658" s="128"/>
      <c r="BT658" s="128"/>
      <c r="BU658" s="128"/>
      <c r="BV658" s="128"/>
      <c r="BW658" s="128"/>
      <c r="BX658" s="128"/>
      <c r="BY658" s="128"/>
      <c r="BZ658" s="128"/>
      <c r="CA658" s="128"/>
      <c r="CB658" s="128"/>
      <c r="CC658" s="141"/>
      <c r="CD658" s="128"/>
      <c r="CE658" s="128"/>
      <c r="CF658" s="128"/>
      <c r="CG658" s="133"/>
      <c r="CH658" s="128"/>
      <c r="CI658" s="128"/>
      <c r="CJ658" s="128"/>
      <c r="CK658" s="128"/>
    </row>
    <row r="659" ht="27.0" customHeight="1">
      <c r="A659" s="313"/>
      <c r="B659" s="146"/>
      <c r="C659" s="19"/>
      <c r="D659" s="19"/>
      <c r="E659" s="146"/>
      <c r="F659" s="148"/>
      <c r="G659" s="148"/>
      <c r="H659" s="148"/>
      <c r="I659" s="148"/>
      <c r="J659" s="149"/>
      <c r="K659" s="150"/>
      <c r="L659" s="148"/>
      <c r="M659" s="148"/>
      <c r="N659" s="148"/>
      <c r="O659" s="110"/>
      <c r="P659" s="148"/>
      <c r="Q659" s="148"/>
      <c r="R659" s="148"/>
      <c r="S659" s="148"/>
      <c r="T659" s="151"/>
      <c r="U659" s="148"/>
      <c r="V659" s="148"/>
      <c r="W659" s="148"/>
      <c r="X659" s="148"/>
      <c r="Y659" s="148"/>
      <c r="Z659" s="148"/>
      <c r="AA659" s="148"/>
      <c r="AB659" s="148"/>
      <c r="AC659" s="148"/>
      <c r="AD659" s="148"/>
      <c r="AE659" s="148"/>
      <c r="AF659" s="148"/>
      <c r="AG659" s="148"/>
      <c r="AH659" s="148"/>
      <c r="AI659" s="148"/>
      <c r="AJ659" s="148"/>
      <c r="AK659" s="153"/>
      <c r="AL659" s="154"/>
      <c r="AM659" s="148"/>
      <c r="AN659" s="154"/>
      <c r="AO659" s="148"/>
      <c r="AP659" s="155"/>
      <c r="AQ659" s="148"/>
      <c r="AR659" s="155"/>
      <c r="AS659" s="148"/>
      <c r="AT659" s="155"/>
      <c r="AU659" s="148"/>
      <c r="AV659" s="316"/>
      <c r="AW659" s="157"/>
      <c r="AX659" s="148"/>
      <c r="AY659" s="148"/>
      <c r="AZ659" s="148"/>
      <c r="BA659" s="148"/>
      <c r="BB659" s="148"/>
      <c r="BC659" s="148"/>
      <c r="BD659" s="148"/>
      <c r="BE659" s="148"/>
      <c r="BF659" s="148"/>
      <c r="BG659" s="148"/>
      <c r="BH659" s="148"/>
      <c r="BI659" s="148"/>
      <c r="BJ659" s="148"/>
      <c r="BK659" s="148"/>
      <c r="BL659" s="148"/>
      <c r="BM659" s="148"/>
      <c r="BN659" s="148"/>
      <c r="BO659" s="148"/>
      <c r="BP659" s="148"/>
      <c r="BQ659" s="148"/>
      <c r="BR659" s="148"/>
      <c r="BS659" s="148"/>
      <c r="BT659" s="148"/>
      <c r="BU659" s="148"/>
      <c r="BV659" s="148"/>
      <c r="BW659" s="148"/>
      <c r="BX659" s="148"/>
      <c r="BY659" s="148"/>
      <c r="BZ659" s="148"/>
      <c r="CA659" s="148"/>
      <c r="CB659" s="148"/>
      <c r="CC659" s="161"/>
      <c r="CD659" s="148"/>
      <c r="CE659" s="148"/>
      <c r="CF659" s="148"/>
      <c r="CG659" s="153"/>
      <c r="CH659" s="148"/>
      <c r="CI659" s="148"/>
      <c r="CJ659" s="148"/>
      <c r="CK659" s="148"/>
    </row>
    <row r="660" ht="27.0" customHeight="1">
      <c r="A660" s="314"/>
      <c r="B660" s="126"/>
      <c r="C660" s="19"/>
      <c r="D660" s="19"/>
      <c r="E660" s="126"/>
      <c r="F660" s="128"/>
      <c r="G660" s="128"/>
      <c r="H660" s="128"/>
      <c r="I660" s="128"/>
      <c r="J660" s="129"/>
      <c r="K660" s="130"/>
      <c r="L660" s="128"/>
      <c r="M660" s="128"/>
      <c r="N660" s="128"/>
      <c r="O660" s="110"/>
      <c r="P660" s="128"/>
      <c r="Q660" s="128"/>
      <c r="R660" s="128"/>
      <c r="S660" s="128"/>
      <c r="T660" s="131"/>
      <c r="U660" s="128"/>
      <c r="V660" s="128"/>
      <c r="W660" s="128"/>
      <c r="X660" s="128"/>
      <c r="Y660" s="128"/>
      <c r="Z660" s="128"/>
      <c r="AA660" s="128"/>
      <c r="AB660" s="128"/>
      <c r="AC660" s="128"/>
      <c r="AD660" s="128"/>
      <c r="AE660" s="128"/>
      <c r="AF660" s="128"/>
      <c r="AG660" s="128"/>
      <c r="AH660" s="128"/>
      <c r="AI660" s="128"/>
      <c r="AJ660" s="128"/>
      <c r="AK660" s="133"/>
      <c r="AL660" s="134"/>
      <c r="AM660" s="128"/>
      <c r="AN660" s="134"/>
      <c r="AO660" s="128"/>
      <c r="AP660" s="135"/>
      <c r="AQ660" s="128"/>
      <c r="AR660" s="135"/>
      <c r="AS660" s="128"/>
      <c r="AT660" s="135"/>
      <c r="AU660" s="128"/>
      <c r="AV660" s="315"/>
      <c r="AW660" s="137"/>
      <c r="AX660" s="128"/>
      <c r="AY660" s="128"/>
      <c r="AZ660" s="128"/>
      <c r="BA660" s="128"/>
      <c r="BB660" s="128"/>
      <c r="BC660" s="128"/>
      <c r="BD660" s="128"/>
      <c r="BE660" s="128"/>
      <c r="BF660" s="128"/>
      <c r="BG660" s="128"/>
      <c r="BH660" s="128"/>
      <c r="BI660" s="128"/>
      <c r="BJ660" s="128"/>
      <c r="BK660" s="128"/>
      <c r="BL660" s="128"/>
      <c r="BM660" s="128"/>
      <c r="BN660" s="128"/>
      <c r="BO660" s="128"/>
      <c r="BP660" s="128"/>
      <c r="BQ660" s="128"/>
      <c r="BR660" s="128"/>
      <c r="BS660" s="128"/>
      <c r="BT660" s="128"/>
      <c r="BU660" s="128"/>
      <c r="BV660" s="128"/>
      <c r="BW660" s="128"/>
      <c r="BX660" s="128"/>
      <c r="BY660" s="128"/>
      <c r="BZ660" s="128"/>
      <c r="CA660" s="128"/>
      <c r="CB660" s="128"/>
      <c r="CC660" s="141"/>
      <c r="CD660" s="128"/>
      <c r="CE660" s="128"/>
      <c r="CF660" s="128"/>
      <c r="CG660" s="133"/>
      <c r="CH660" s="128"/>
      <c r="CI660" s="128"/>
      <c r="CJ660" s="128"/>
      <c r="CK660" s="128"/>
    </row>
    <row r="661" ht="27.0" customHeight="1">
      <c r="A661" s="313"/>
      <c r="B661" s="146"/>
      <c r="C661" s="19"/>
      <c r="D661" s="19"/>
      <c r="E661" s="146"/>
      <c r="F661" s="148"/>
      <c r="G661" s="148"/>
      <c r="H661" s="148"/>
      <c r="I661" s="148"/>
      <c r="J661" s="149"/>
      <c r="K661" s="150"/>
      <c r="L661" s="148"/>
      <c r="M661" s="148"/>
      <c r="N661" s="148"/>
      <c r="O661" s="110"/>
      <c r="P661" s="148"/>
      <c r="Q661" s="148"/>
      <c r="R661" s="148"/>
      <c r="S661" s="148"/>
      <c r="T661" s="151"/>
      <c r="U661" s="148"/>
      <c r="V661" s="148"/>
      <c r="W661" s="148"/>
      <c r="X661" s="148"/>
      <c r="Y661" s="148"/>
      <c r="Z661" s="148"/>
      <c r="AA661" s="148"/>
      <c r="AB661" s="148"/>
      <c r="AC661" s="148"/>
      <c r="AD661" s="148"/>
      <c r="AE661" s="148"/>
      <c r="AF661" s="148"/>
      <c r="AG661" s="148"/>
      <c r="AH661" s="148"/>
      <c r="AI661" s="148"/>
      <c r="AJ661" s="148"/>
      <c r="AK661" s="153"/>
      <c r="AL661" s="154"/>
      <c r="AM661" s="148"/>
      <c r="AN661" s="154"/>
      <c r="AO661" s="148"/>
      <c r="AP661" s="155"/>
      <c r="AQ661" s="148"/>
      <c r="AR661" s="155"/>
      <c r="AS661" s="148"/>
      <c r="AT661" s="155"/>
      <c r="AU661" s="148"/>
      <c r="AV661" s="316"/>
      <c r="AW661" s="157"/>
      <c r="AX661" s="148"/>
      <c r="AY661" s="148"/>
      <c r="AZ661" s="148"/>
      <c r="BA661" s="148"/>
      <c r="BB661" s="148"/>
      <c r="BC661" s="148"/>
      <c r="BD661" s="148"/>
      <c r="BE661" s="148"/>
      <c r="BF661" s="148"/>
      <c r="BG661" s="148"/>
      <c r="BH661" s="148"/>
      <c r="BI661" s="148"/>
      <c r="BJ661" s="148"/>
      <c r="BK661" s="148"/>
      <c r="BL661" s="148"/>
      <c r="BM661" s="148"/>
      <c r="BN661" s="148"/>
      <c r="BO661" s="148"/>
      <c r="BP661" s="148"/>
      <c r="BQ661" s="148"/>
      <c r="BR661" s="148"/>
      <c r="BS661" s="148"/>
      <c r="BT661" s="148"/>
      <c r="BU661" s="148"/>
      <c r="BV661" s="148"/>
      <c r="BW661" s="148"/>
      <c r="BX661" s="148"/>
      <c r="BY661" s="148"/>
      <c r="BZ661" s="148"/>
      <c r="CA661" s="148"/>
      <c r="CB661" s="148"/>
      <c r="CC661" s="161"/>
      <c r="CD661" s="148"/>
      <c r="CE661" s="148"/>
      <c r="CF661" s="148"/>
      <c r="CG661" s="153"/>
      <c r="CH661" s="148"/>
      <c r="CI661" s="148"/>
      <c r="CJ661" s="148"/>
      <c r="CK661" s="148"/>
    </row>
    <row r="662" ht="27.0" customHeight="1">
      <c r="A662" s="314"/>
      <c r="B662" s="126"/>
      <c r="C662" s="19"/>
      <c r="D662" s="19"/>
      <c r="E662" s="126"/>
      <c r="F662" s="128"/>
      <c r="G662" s="128"/>
      <c r="H662" s="128"/>
      <c r="I662" s="128"/>
      <c r="J662" s="129"/>
      <c r="K662" s="130"/>
      <c r="L662" s="128"/>
      <c r="M662" s="128"/>
      <c r="N662" s="128"/>
      <c r="O662" s="110"/>
      <c r="P662" s="128"/>
      <c r="Q662" s="128"/>
      <c r="R662" s="128"/>
      <c r="S662" s="128"/>
      <c r="T662" s="131"/>
      <c r="U662" s="128"/>
      <c r="V662" s="128"/>
      <c r="W662" s="128"/>
      <c r="X662" s="128"/>
      <c r="Y662" s="128"/>
      <c r="Z662" s="128"/>
      <c r="AA662" s="128"/>
      <c r="AB662" s="128"/>
      <c r="AC662" s="128"/>
      <c r="AD662" s="128"/>
      <c r="AE662" s="128"/>
      <c r="AF662" s="128"/>
      <c r="AG662" s="128"/>
      <c r="AH662" s="128"/>
      <c r="AI662" s="128"/>
      <c r="AJ662" s="128"/>
      <c r="AK662" s="133"/>
      <c r="AL662" s="134"/>
      <c r="AM662" s="128"/>
      <c r="AN662" s="134"/>
      <c r="AO662" s="128"/>
      <c r="AP662" s="135"/>
      <c r="AQ662" s="128"/>
      <c r="AR662" s="135"/>
      <c r="AS662" s="128"/>
      <c r="AT662" s="135"/>
      <c r="AU662" s="128"/>
      <c r="AV662" s="315"/>
      <c r="AW662" s="137"/>
      <c r="AX662" s="128"/>
      <c r="AY662" s="128"/>
      <c r="AZ662" s="128"/>
      <c r="BA662" s="128"/>
      <c r="BB662" s="128"/>
      <c r="BC662" s="128"/>
      <c r="BD662" s="128"/>
      <c r="BE662" s="128"/>
      <c r="BF662" s="128"/>
      <c r="BG662" s="128"/>
      <c r="BH662" s="128"/>
      <c r="BI662" s="128"/>
      <c r="BJ662" s="128"/>
      <c r="BK662" s="128"/>
      <c r="BL662" s="128"/>
      <c r="BM662" s="128"/>
      <c r="BN662" s="128"/>
      <c r="BO662" s="128"/>
      <c r="BP662" s="128"/>
      <c r="BQ662" s="128"/>
      <c r="BR662" s="128"/>
      <c r="BS662" s="128"/>
      <c r="BT662" s="128"/>
      <c r="BU662" s="128"/>
      <c r="BV662" s="128"/>
      <c r="BW662" s="128"/>
      <c r="BX662" s="128"/>
      <c r="BY662" s="128"/>
      <c r="BZ662" s="128"/>
      <c r="CA662" s="128"/>
      <c r="CB662" s="128"/>
      <c r="CC662" s="141"/>
      <c r="CD662" s="128"/>
      <c r="CE662" s="128"/>
      <c r="CF662" s="128"/>
      <c r="CG662" s="133"/>
      <c r="CH662" s="128"/>
      <c r="CI662" s="128"/>
      <c r="CJ662" s="128"/>
      <c r="CK662" s="128"/>
    </row>
    <row r="663" ht="27.0" customHeight="1">
      <c r="A663" s="313"/>
      <c r="B663" s="146"/>
      <c r="C663" s="19"/>
      <c r="D663" s="19"/>
      <c r="E663" s="146"/>
      <c r="F663" s="148"/>
      <c r="G663" s="148"/>
      <c r="H663" s="148"/>
      <c r="I663" s="148"/>
      <c r="J663" s="149"/>
      <c r="K663" s="150"/>
      <c r="L663" s="148"/>
      <c r="M663" s="148"/>
      <c r="N663" s="148"/>
      <c r="O663" s="110"/>
      <c r="P663" s="148"/>
      <c r="Q663" s="148"/>
      <c r="R663" s="148"/>
      <c r="S663" s="148"/>
      <c r="T663" s="151"/>
      <c r="U663" s="148"/>
      <c r="V663" s="148"/>
      <c r="W663" s="148"/>
      <c r="X663" s="148"/>
      <c r="Y663" s="148"/>
      <c r="Z663" s="148"/>
      <c r="AA663" s="148"/>
      <c r="AB663" s="148"/>
      <c r="AC663" s="148"/>
      <c r="AD663" s="148"/>
      <c r="AE663" s="148"/>
      <c r="AF663" s="148"/>
      <c r="AG663" s="148"/>
      <c r="AH663" s="148"/>
      <c r="AI663" s="148"/>
      <c r="AJ663" s="148"/>
      <c r="AK663" s="153"/>
      <c r="AL663" s="154"/>
      <c r="AM663" s="148"/>
      <c r="AN663" s="154"/>
      <c r="AO663" s="148"/>
      <c r="AP663" s="155"/>
      <c r="AQ663" s="148"/>
      <c r="AR663" s="155"/>
      <c r="AS663" s="148"/>
      <c r="AT663" s="155"/>
      <c r="AU663" s="148"/>
      <c r="AV663" s="316"/>
      <c r="AW663" s="157"/>
      <c r="AX663" s="148"/>
      <c r="AY663" s="148"/>
      <c r="AZ663" s="148"/>
      <c r="BA663" s="148"/>
      <c r="BB663" s="148"/>
      <c r="BC663" s="148"/>
      <c r="BD663" s="148"/>
      <c r="BE663" s="148"/>
      <c r="BF663" s="148"/>
      <c r="BG663" s="148"/>
      <c r="BH663" s="148"/>
      <c r="BI663" s="148"/>
      <c r="BJ663" s="148"/>
      <c r="BK663" s="148"/>
      <c r="BL663" s="148"/>
      <c r="BM663" s="148"/>
      <c r="BN663" s="148"/>
      <c r="BO663" s="148"/>
      <c r="BP663" s="148"/>
      <c r="BQ663" s="148"/>
      <c r="BR663" s="148"/>
      <c r="BS663" s="148"/>
      <c r="BT663" s="148"/>
      <c r="BU663" s="148"/>
      <c r="BV663" s="148"/>
      <c r="BW663" s="148"/>
      <c r="BX663" s="148"/>
      <c r="BY663" s="148"/>
      <c r="BZ663" s="148"/>
      <c r="CA663" s="148"/>
      <c r="CB663" s="148"/>
      <c r="CC663" s="161"/>
      <c r="CD663" s="148"/>
      <c r="CE663" s="148"/>
      <c r="CF663" s="148"/>
      <c r="CG663" s="153"/>
      <c r="CH663" s="148"/>
      <c r="CI663" s="148"/>
      <c r="CJ663" s="148"/>
      <c r="CK663" s="148"/>
    </row>
    <row r="664" ht="27.0" customHeight="1">
      <c r="A664" s="314"/>
      <c r="B664" s="126"/>
      <c r="C664" s="19"/>
      <c r="D664" s="19"/>
      <c r="E664" s="126"/>
      <c r="F664" s="128"/>
      <c r="G664" s="128"/>
      <c r="H664" s="128"/>
      <c r="I664" s="128"/>
      <c r="J664" s="129"/>
      <c r="K664" s="130"/>
      <c r="L664" s="128"/>
      <c r="M664" s="128"/>
      <c r="N664" s="128"/>
      <c r="O664" s="110"/>
      <c r="P664" s="128"/>
      <c r="Q664" s="128"/>
      <c r="R664" s="128"/>
      <c r="S664" s="128"/>
      <c r="T664" s="131"/>
      <c r="U664" s="128"/>
      <c r="V664" s="128"/>
      <c r="W664" s="128"/>
      <c r="X664" s="128"/>
      <c r="Y664" s="128"/>
      <c r="Z664" s="128"/>
      <c r="AA664" s="128"/>
      <c r="AB664" s="128"/>
      <c r="AC664" s="128"/>
      <c r="AD664" s="128"/>
      <c r="AE664" s="128"/>
      <c r="AF664" s="128"/>
      <c r="AG664" s="128"/>
      <c r="AH664" s="128"/>
      <c r="AI664" s="128"/>
      <c r="AJ664" s="128"/>
      <c r="AK664" s="133"/>
      <c r="AL664" s="134"/>
      <c r="AM664" s="128"/>
      <c r="AN664" s="134"/>
      <c r="AO664" s="128"/>
      <c r="AP664" s="135"/>
      <c r="AQ664" s="128"/>
      <c r="AR664" s="135"/>
      <c r="AS664" s="128"/>
      <c r="AT664" s="135"/>
      <c r="AU664" s="128"/>
      <c r="AV664" s="315"/>
      <c r="AW664" s="137"/>
      <c r="AX664" s="128"/>
      <c r="AY664" s="128"/>
      <c r="AZ664" s="128"/>
      <c r="BA664" s="128"/>
      <c r="BB664" s="128"/>
      <c r="BC664" s="128"/>
      <c r="BD664" s="128"/>
      <c r="BE664" s="128"/>
      <c r="BF664" s="128"/>
      <c r="BG664" s="128"/>
      <c r="BH664" s="128"/>
      <c r="BI664" s="128"/>
      <c r="BJ664" s="128"/>
      <c r="BK664" s="128"/>
      <c r="BL664" s="128"/>
      <c r="BM664" s="128"/>
      <c r="BN664" s="128"/>
      <c r="BO664" s="128"/>
      <c r="BP664" s="128"/>
      <c r="BQ664" s="128"/>
      <c r="BR664" s="128"/>
      <c r="BS664" s="128"/>
      <c r="BT664" s="128"/>
      <c r="BU664" s="128"/>
      <c r="BV664" s="128"/>
      <c r="BW664" s="128"/>
      <c r="BX664" s="128"/>
      <c r="BY664" s="128"/>
      <c r="BZ664" s="128"/>
      <c r="CA664" s="128"/>
      <c r="CB664" s="128"/>
      <c r="CC664" s="141"/>
      <c r="CD664" s="128"/>
      <c r="CE664" s="128"/>
      <c r="CF664" s="128"/>
      <c r="CG664" s="133"/>
      <c r="CH664" s="128"/>
      <c r="CI664" s="128"/>
      <c r="CJ664" s="128"/>
      <c r="CK664" s="128"/>
    </row>
    <row r="665" ht="27.0" customHeight="1">
      <c r="A665" s="313"/>
      <c r="B665" s="146"/>
      <c r="C665" s="19"/>
      <c r="D665" s="19"/>
      <c r="E665" s="146"/>
      <c r="F665" s="148"/>
      <c r="G665" s="148"/>
      <c r="H665" s="148"/>
      <c r="I665" s="148"/>
      <c r="J665" s="149"/>
      <c r="K665" s="150"/>
      <c r="L665" s="148"/>
      <c r="M665" s="148"/>
      <c r="N665" s="148"/>
      <c r="O665" s="110"/>
      <c r="P665" s="148"/>
      <c r="Q665" s="148"/>
      <c r="R665" s="148"/>
      <c r="S665" s="148"/>
      <c r="T665" s="151"/>
      <c r="U665" s="148"/>
      <c r="V665" s="148"/>
      <c r="W665" s="148"/>
      <c r="X665" s="148"/>
      <c r="Y665" s="148"/>
      <c r="Z665" s="148"/>
      <c r="AA665" s="148"/>
      <c r="AB665" s="148"/>
      <c r="AC665" s="148"/>
      <c r="AD665" s="148"/>
      <c r="AE665" s="148"/>
      <c r="AF665" s="148"/>
      <c r="AG665" s="148"/>
      <c r="AH665" s="148"/>
      <c r="AI665" s="148"/>
      <c r="AJ665" s="148"/>
      <c r="AK665" s="153"/>
      <c r="AL665" s="154"/>
      <c r="AM665" s="148"/>
      <c r="AN665" s="154"/>
      <c r="AO665" s="148"/>
      <c r="AP665" s="155"/>
      <c r="AQ665" s="148"/>
      <c r="AR665" s="155"/>
      <c r="AS665" s="148"/>
      <c r="AT665" s="155"/>
      <c r="AU665" s="148"/>
      <c r="AV665" s="316"/>
      <c r="AW665" s="157"/>
      <c r="AX665" s="148"/>
      <c r="AY665" s="148"/>
      <c r="AZ665" s="148"/>
      <c r="BA665" s="148"/>
      <c r="BB665" s="148"/>
      <c r="BC665" s="148"/>
      <c r="BD665" s="148"/>
      <c r="BE665" s="148"/>
      <c r="BF665" s="148"/>
      <c r="BG665" s="148"/>
      <c r="BH665" s="148"/>
      <c r="BI665" s="148"/>
      <c r="BJ665" s="148"/>
      <c r="BK665" s="148"/>
      <c r="BL665" s="148"/>
      <c r="BM665" s="148"/>
      <c r="BN665" s="148"/>
      <c r="BO665" s="148"/>
      <c r="BP665" s="148"/>
      <c r="BQ665" s="148"/>
      <c r="BR665" s="148"/>
      <c r="BS665" s="148"/>
      <c r="BT665" s="148"/>
      <c r="BU665" s="148"/>
      <c r="BV665" s="148"/>
      <c r="BW665" s="148"/>
      <c r="BX665" s="148"/>
      <c r="BY665" s="148"/>
      <c r="BZ665" s="148"/>
      <c r="CA665" s="148"/>
      <c r="CB665" s="148"/>
      <c r="CC665" s="161"/>
      <c r="CD665" s="148"/>
      <c r="CE665" s="148"/>
      <c r="CF665" s="148"/>
      <c r="CG665" s="153"/>
      <c r="CH665" s="148"/>
      <c r="CI665" s="148"/>
      <c r="CJ665" s="148"/>
      <c r="CK665" s="148"/>
    </row>
    <row r="666" ht="27.0" customHeight="1">
      <c r="A666" s="314"/>
      <c r="B666" s="126"/>
      <c r="C666" s="19"/>
      <c r="D666" s="19"/>
      <c r="E666" s="126"/>
      <c r="F666" s="128"/>
      <c r="G666" s="128"/>
      <c r="H666" s="128"/>
      <c r="I666" s="128"/>
      <c r="J666" s="129"/>
      <c r="K666" s="130"/>
      <c r="L666" s="128"/>
      <c r="M666" s="128"/>
      <c r="N666" s="128"/>
      <c r="O666" s="110"/>
      <c r="P666" s="128"/>
      <c r="Q666" s="128"/>
      <c r="R666" s="128"/>
      <c r="S666" s="128"/>
      <c r="T666" s="131"/>
      <c r="U666" s="128"/>
      <c r="V666" s="128"/>
      <c r="W666" s="128"/>
      <c r="X666" s="128"/>
      <c r="Y666" s="128"/>
      <c r="Z666" s="128"/>
      <c r="AA666" s="128"/>
      <c r="AB666" s="128"/>
      <c r="AC666" s="128"/>
      <c r="AD666" s="128"/>
      <c r="AE666" s="128"/>
      <c r="AF666" s="128"/>
      <c r="AG666" s="128"/>
      <c r="AH666" s="128"/>
      <c r="AI666" s="128"/>
      <c r="AJ666" s="128"/>
      <c r="AK666" s="133"/>
      <c r="AL666" s="134"/>
      <c r="AM666" s="128"/>
      <c r="AN666" s="134"/>
      <c r="AO666" s="128"/>
      <c r="AP666" s="135"/>
      <c r="AQ666" s="128"/>
      <c r="AR666" s="135"/>
      <c r="AS666" s="128"/>
      <c r="AT666" s="135"/>
      <c r="AU666" s="128"/>
      <c r="AV666" s="315"/>
      <c r="AW666" s="137"/>
      <c r="AX666" s="128"/>
      <c r="AY666" s="128"/>
      <c r="AZ666" s="128"/>
      <c r="BA666" s="128"/>
      <c r="BB666" s="128"/>
      <c r="BC666" s="128"/>
      <c r="BD666" s="128"/>
      <c r="BE666" s="128"/>
      <c r="BF666" s="128"/>
      <c r="BG666" s="128"/>
      <c r="BH666" s="128"/>
      <c r="BI666" s="128"/>
      <c r="BJ666" s="128"/>
      <c r="BK666" s="128"/>
      <c r="BL666" s="128"/>
      <c r="BM666" s="128"/>
      <c r="BN666" s="128"/>
      <c r="BO666" s="128"/>
      <c r="BP666" s="128"/>
      <c r="BQ666" s="128"/>
      <c r="BR666" s="128"/>
      <c r="BS666" s="128"/>
      <c r="BT666" s="128"/>
      <c r="BU666" s="128"/>
      <c r="BV666" s="128"/>
      <c r="BW666" s="128"/>
      <c r="BX666" s="128"/>
      <c r="BY666" s="128"/>
      <c r="BZ666" s="128"/>
      <c r="CA666" s="128"/>
      <c r="CB666" s="128"/>
      <c r="CC666" s="141"/>
      <c r="CD666" s="128"/>
      <c r="CE666" s="128"/>
      <c r="CF666" s="128"/>
      <c r="CG666" s="133"/>
      <c r="CH666" s="128"/>
      <c r="CI666" s="128"/>
      <c r="CJ666" s="128"/>
      <c r="CK666" s="128"/>
    </row>
    <row r="667" ht="27.0" customHeight="1">
      <c r="A667" s="313"/>
      <c r="B667" s="146"/>
      <c r="C667" s="19"/>
      <c r="D667" s="19"/>
      <c r="E667" s="146"/>
      <c r="F667" s="148"/>
      <c r="G667" s="148"/>
      <c r="H667" s="148"/>
      <c r="I667" s="148"/>
      <c r="J667" s="149"/>
      <c r="K667" s="150"/>
      <c r="L667" s="148"/>
      <c r="M667" s="148"/>
      <c r="N667" s="148"/>
      <c r="O667" s="110"/>
      <c r="P667" s="148"/>
      <c r="Q667" s="148"/>
      <c r="R667" s="148"/>
      <c r="S667" s="148"/>
      <c r="T667" s="151"/>
      <c r="U667" s="148"/>
      <c r="V667" s="148"/>
      <c r="W667" s="148"/>
      <c r="X667" s="148"/>
      <c r="Y667" s="148"/>
      <c r="Z667" s="148"/>
      <c r="AA667" s="148"/>
      <c r="AB667" s="148"/>
      <c r="AC667" s="148"/>
      <c r="AD667" s="148"/>
      <c r="AE667" s="148"/>
      <c r="AF667" s="148"/>
      <c r="AG667" s="148"/>
      <c r="AH667" s="148"/>
      <c r="AI667" s="148"/>
      <c r="AJ667" s="148"/>
      <c r="AK667" s="153"/>
      <c r="AL667" s="154"/>
      <c r="AM667" s="148"/>
      <c r="AN667" s="154"/>
      <c r="AO667" s="148"/>
      <c r="AP667" s="155"/>
      <c r="AQ667" s="148"/>
      <c r="AR667" s="155"/>
      <c r="AS667" s="148"/>
      <c r="AT667" s="155"/>
      <c r="AU667" s="148"/>
      <c r="AV667" s="316"/>
      <c r="AW667" s="157"/>
      <c r="AX667" s="148"/>
      <c r="AY667" s="148"/>
      <c r="AZ667" s="148"/>
      <c r="BA667" s="148"/>
      <c r="BB667" s="148"/>
      <c r="BC667" s="148"/>
      <c r="BD667" s="148"/>
      <c r="BE667" s="148"/>
      <c r="BF667" s="148"/>
      <c r="BG667" s="148"/>
      <c r="BH667" s="148"/>
      <c r="BI667" s="148"/>
      <c r="BJ667" s="148"/>
      <c r="BK667" s="148"/>
      <c r="BL667" s="148"/>
      <c r="BM667" s="148"/>
      <c r="BN667" s="148"/>
      <c r="BO667" s="148"/>
      <c r="BP667" s="148"/>
      <c r="BQ667" s="148"/>
      <c r="BR667" s="148"/>
      <c r="BS667" s="148"/>
      <c r="BT667" s="148"/>
      <c r="BU667" s="148"/>
      <c r="BV667" s="148"/>
      <c r="BW667" s="148"/>
      <c r="BX667" s="148"/>
      <c r="BY667" s="148"/>
      <c r="BZ667" s="148"/>
      <c r="CA667" s="148"/>
      <c r="CB667" s="148"/>
      <c r="CC667" s="161"/>
      <c r="CD667" s="148"/>
      <c r="CE667" s="148"/>
      <c r="CF667" s="148"/>
      <c r="CG667" s="153"/>
      <c r="CH667" s="148"/>
      <c r="CI667" s="148"/>
      <c r="CJ667" s="148"/>
      <c r="CK667" s="148"/>
    </row>
    <row r="668" ht="27.0" customHeight="1">
      <c r="A668" s="314"/>
      <c r="B668" s="126"/>
      <c r="C668" s="19"/>
      <c r="D668" s="19"/>
      <c r="E668" s="126"/>
      <c r="F668" s="128"/>
      <c r="G668" s="128"/>
      <c r="H668" s="128"/>
      <c r="I668" s="128"/>
      <c r="J668" s="129"/>
      <c r="K668" s="130"/>
      <c r="L668" s="128"/>
      <c r="M668" s="128"/>
      <c r="N668" s="128"/>
      <c r="O668" s="110"/>
      <c r="P668" s="128"/>
      <c r="Q668" s="128"/>
      <c r="R668" s="128"/>
      <c r="S668" s="128"/>
      <c r="T668" s="131"/>
      <c r="U668" s="128"/>
      <c r="V668" s="128"/>
      <c r="W668" s="128"/>
      <c r="X668" s="128"/>
      <c r="Y668" s="128"/>
      <c r="Z668" s="128"/>
      <c r="AA668" s="128"/>
      <c r="AB668" s="128"/>
      <c r="AC668" s="128"/>
      <c r="AD668" s="128"/>
      <c r="AE668" s="128"/>
      <c r="AF668" s="128"/>
      <c r="AG668" s="128"/>
      <c r="AH668" s="128"/>
      <c r="AI668" s="128"/>
      <c r="AJ668" s="128"/>
      <c r="AK668" s="133"/>
      <c r="AL668" s="134"/>
      <c r="AM668" s="128"/>
      <c r="AN668" s="134"/>
      <c r="AO668" s="128"/>
      <c r="AP668" s="135"/>
      <c r="AQ668" s="128"/>
      <c r="AR668" s="135"/>
      <c r="AS668" s="128"/>
      <c r="AT668" s="135"/>
      <c r="AU668" s="128"/>
      <c r="AV668" s="315"/>
      <c r="AW668" s="137"/>
      <c r="AX668" s="128"/>
      <c r="AY668" s="128"/>
      <c r="AZ668" s="128"/>
      <c r="BA668" s="128"/>
      <c r="BB668" s="128"/>
      <c r="BC668" s="128"/>
      <c r="BD668" s="128"/>
      <c r="BE668" s="128"/>
      <c r="BF668" s="128"/>
      <c r="BG668" s="128"/>
      <c r="BH668" s="128"/>
      <c r="BI668" s="128"/>
      <c r="BJ668" s="128"/>
      <c r="BK668" s="128"/>
      <c r="BL668" s="128"/>
      <c r="BM668" s="128"/>
      <c r="BN668" s="128"/>
      <c r="BO668" s="128"/>
      <c r="BP668" s="128"/>
      <c r="BQ668" s="128"/>
      <c r="BR668" s="128"/>
      <c r="BS668" s="128"/>
      <c r="BT668" s="128"/>
      <c r="BU668" s="128"/>
      <c r="BV668" s="128"/>
      <c r="BW668" s="128"/>
      <c r="BX668" s="128"/>
      <c r="BY668" s="128"/>
      <c r="BZ668" s="128"/>
      <c r="CA668" s="128"/>
      <c r="CB668" s="128"/>
      <c r="CC668" s="141"/>
      <c r="CD668" s="128"/>
      <c r="CE668" s="128"/>
      <c r="CF668" s="128"/>
      <c r="CG668" s="133"/>
      <c r="CH668" s="128"/>
      <c r="CI668" s="128"/>
      <c r="CJ668" s="128"/>
      <c r="CK668" s="128"/>
    </row>
    <row r="669" ht="27.0" customHeight="1">
      <c r="A669" s="313"/>
      <c r="B669" s="146"/>
      <c r="C669" s="19"/>
      <c r="D669" s="19"/>
      <c r="E669" s="146"/>
      <c r="F669" s="148"/>
      <c r="G669" s="148"/>
      <c r="H669" s="148"/>
      <c r="I669" s="148"/>
      <c r="J669" s="149"/>
      <c r="K669" s="150"/>
      <c r="L669" s="148"/>
      <c r="M669" s="148"/>
      <c r="N669" s="148"/>
      <c r="O669" s="110"/>
      <c r="P669" s="148"/>
      <c r="Q669" s="148"/>
      <c r="R669" s="148"/>
      <c r="S669" s="148"/>
      <c r="T669" s="151"/>
      <c r="U669" s="148"/>
      <c r="V669" s="148"/>
      <c r="W669" s="148"/>
      <c r="X669" s="148"/>
      <c r="Y669" s="148"/>
      <c r="Z669" s="148"/>
      <c r="AA669" s="148"/>
      <c r="AB669" s="148"/>
      <c r="AC669" s="148"/>
      <c r="AD669" s="148"/>
      <c r="AE669" s="148"/>
      <c r="AF669" s="148"/>
      <c r="AG669" s="148"/>
      <c r="AH669" s="148"/>
      <c r="AI669" s="148"/>
      <c r="AJ669" s="148"/>
      <c r="AK669" s="153"/>
      <c r="AL669" s="154"/>
      <c r="AM669" s="148"/>
      <c r="AN669" s="154"/>
      <c r="AO669" s="148"/>
      <c r="AP669" s="155"/>
      <c r="AQ669" s="148"/>
      <c r="AR669" s="155"/>
      <c r="AS669" s="148"/>
      <c r="AT669" s="155"/>
      <c r="AU669" s="148"/>
      <c r="AV669" s="316"/>
      <c r="AW669" s="157"/>
      <c r="AX669" s="148"/>
      <c r="AY669" s="148"/>
      <c r="AZ669" s="148"/>
      <c r="BA669" s="148"/>
      <c r="BB669" s="148"/>
      <c r="BC669" s="148"/>
      <c r="BD669" s="148"/>
      <c r="BE669" s="148"/>
      <c r="BF669" s="148"/>
      <c r="BG669" s="148"/>
      <c r="BH669" s="148"/>
      <c r="BI669" s="148"/>
      <c r="BJ669" s="148"/>
      <c r="BK669" s="148"/>
      <c r="BL669" s="148"/>
      <c r="BM669" s="148"/>
      <c r="BN669" s="148"/>
      <c r="BO669" s="148"/>
      <c r="BP669" s="148"/>
      <c r="BQ669" s="148"/>
      <c r="BR669" s="148"/>
      <c r="BS669" s="148"/>
      <c r="BT669" s="148"/>
      <c r="BU669" s="148"/>
      <c r="BV669" s="148"/>
      <c r="BW669" s="148"/>
      <c r="BX669" s="148"/>
      <c r="BY669" s="148"/>
      <c r="BZ669" s="148"/>
      <c r="CA669" s="148"/>
      <c r="CB669" s="148"/>
      <c r="CC669" s="161"/>
      <c r="CD669" s="148"/>
      <c r="CE669" s="148"/>
      <c r="CF669" s="148"/>
      <c r="CG669" s="153"/>
      <c r="CH669" s="148"/>
      <c r="CI669" s="148"/>
      <c r="CJ669" s="148"/>
      <c r="CK669" s="148"/>
    </row>
    <row r="670" ht="27.0" customHeight="1">
      <c r="A670" s="314"/>
      <c r="B670" s="126"/>
      <c r="C670" s="19"/>
      <c r="D670" s="19"/>
      <c r="E670" s="126"/>
      <c r="F670" s="128"/>
      <c r="G670" s="128"/>
      <c r="H670" s="128"/>
      <c r="I670" s="128"/>
      <c r="J670" s="129"/>
      <c r="K670" s="130"/>
      <c r="L670" s="128"/>
      <c r="M670" s="128"/>
      <c r="N670" s="128"/>
      <c r="O670" s="110"/>
      <c r="P670" s="128"/>
      <c r="Q670" s="128"/>
      <c r="R670" s="128"/>
      <c r="S670" s="128"/>
      <c r="T670" s="131"/>
      <c r="U670" s="128"/>
      <c r="V670" s="128"/>
      <c r="W670" s="128"/>
      <c r="X670" s="128"/>
      <c r="Y670" s="128"/>
      <c r="Z670" s="128"/>
      <c r="AA670" s="128"/>
      <c r="AB670" s="128"/>
      <c r="AC670" s="128"/>
      <c r="AD670" s="128"/>
      <c r="AE670" s="128"/>
      <c r="AF670" s="128"/>
      <c r="AG670" s="128"/>
      <c r="AH670" s="128"/>
      <c r="AI670" s="128"/>
      <c r="AJ670" s="128"/>
      <c r="AK670" s="133"/>
      <c r="AL670" s="134"/>
      <c r="AM670" s="128"/>
      <c r="AN670" s="134"/>
      <c r="AO670" s="128"/>
      <c r="AP670" s="135"/>
      <c r="AQ670" s="128"/>
      <c r="AR670" s="135"/>
      <c r="AS670" s="128"/>
      <c r="AT670" s="135"/>
      <c r="AU670" s="128"/>
      <c r="AV670" s="315"/>
      <c r="AW670" s="137"/>
      <c r="AX670" s="128"/>
      <c r="AY670" s="128"/>
      <c r="AZ670" s="128"/>
      <c r="BA670" s="128"/>
      <c r="BB670" s="128"/>
      <c r="BC670" s="128"/>
      <c r="BD670" s="128"/>
      <c r="BE670" s="128"/>
      <c r="BF670" s="128"/>
      <c r="BG670" s="128"/>
      <c r="BH670" s="128"/>
      <c r="BI670" s="128"/>
      <c r="BJ670" s="128"/>
      <c r="BK670" s="128"/>
      <c r="BL670" s="128"/>
      <c r="BM670" s="128"/>
      <c r="BN670" s="128"/>
      <c r="BO670" s="128"/>
      <c r="BP670" s="128"/>
      <c r="BQ670" s="128"/>
      <c r="BR670" s="128"/>
      <c r="BS670" s="128"/>
      <c r="BT670" s="128"/>
      <c r="BU670" s="128"/>
      <c r="BV670" s="128"/>
      <c r="BW670" s="128"/>
      <c r="BX670" s="128"/>
      <c r="BY670" s="128"/>
      <c r="BZ670" s="128"/>
      <c r="CA670" s="128"/>
      <c r="CB670" s="128"/>
      <c r="CC670" s="141"/>
      <c r="CD670" s="128"/>
      <c r="CE670" s="128"/>
      <c r="CF670" s="128"/>
      <c r="CG670" s="133"/>
      <c r="CH670" s="128"/>
      <c r="CI670" s="128"/>
      <c r="CJ670" s="128"/>
      <c r="CK670" s="128"/>
    </row>
    <row r="671" ht="27.0" customHeight="1">
      <c r="A671" s="313"/>
      <c r="B671" s="146"/>
      <c r="C671" s="19"/>
      <c r="D671" s="19"/>
      <c r="E671" s="146"/>
      <c r="F671" s="148"/>
      <c r="G671" s="148"/>
      <c r="H671" s="148"/>
      <c r="I671" s="148"/>
      <c r="J671" s="149"/>
      <c r="K671" s="150"/>
      <c r="L671" s="148"/>
      <c r="M671" s="148"/>
      <c r="N671" s="148"/>
      <c r="O671" s="110"/>
      <c r="P671" s="148"/>
      <c r="Q671" s="148"/>
      <c r="R671" s="148"/>
      <c r="S671" s="148"/>
      <c r="T671" s="151"/>
      <c r="U671" s="148"/>
      <c r="V671" s="148"/>
      <c r="W671" s="148"/>
      <c r="X671" s="148"/>
      <c r="Y671" s="148"/>
      <c r="Z671" s="148"/>
      <c r="AA671" s="148"/>
      <c r="AB671" s="148"/>
      <c r="AC671" s="148"/>
      <c r="AD671" s="148"/>
      <c r="AE671" s="148"/>
      <c r="AF671" s="148"/>
      <c r="AG671" s="148"/>
      <c r="AH671" s="148"/>
      <c r="AI671" s="148"/>
      <c r="AJ671" s="148"/>
      <c r="AK671" s="153"/>
      <c r="AL671" s="154"/>
      <c r="AM671" s="148"/>
      <c r="AN671" s="154"/>
      <c r="AO671" s="148"/>
      <c r="AP671" s="155"/>
      <c r="AQ671" s="148"/>
      <c r="AR671" s="155"/>
      <c r="AS671" s="148"/>
      <c r="AT671" s="155"/>
      <c r="AU671" s="148"/>
      <c r="AV671" s="316"/>
      <c r="AW671" s="157"/>
      <c r="AX671" s="148"/>
      <c r="AY671" s="148"/>
      <c r="AZ671" s="148"/>
      <c r="BA671" s="148"/>
      <c r="BB671" s="148"/>
      <c r="BC671" s="148"/>
      <c r="BD671" s="148"/>
      <c r="BE671" s="148"/>
      <c r="BF671" s="148"/>
      <c r="BG671" s="148"/>
      <c r="BH671" s="148"/>
      <c r="BI671" s="148"/>
      <c r="BJ671" s="148"/>
      <c r="BK671" s="148"/>
      <c r="BL671" s="148"/>
      <c r="BM671" s="148"/>
      <c r="BN671" s="148"/>
      <c r="BO671" s="148"/>
      <c r="BP671" s="148"/>
      <c r="BQ671" s="148"/>
      <c r="BR671" s="148"/>
      <c r="BS671" s="148"/>
      <c r="BT671" s="148"/>
      <c r="BU671" s="148"/>
      <c r="BV671" s="148"/>
      <c r="BW671" s="148"/>
      <c r="BX671" s="148"/>
      <c r="BY671" s="148"/>
      <c r="BZ671" s="148"/>
      <c r="CA671" s="148"/>
      <c r="CB671" s="148"/>
      <c r="CC671" s="161"/>
      <c r="CD671" s="148"/>
      <c r="CE671" s="148"/>
      <c r="CF671" s="148"/>
      <c r="CG671" s="153"/>
      <c r="CH671" s="148"/>
      <c r="CI671" s="148"/>
      <c r="CJ671" s="148"/>
      <c r="CK671" s="148"/>
    </row>
    <row r="672" ht="27.0" customHeight="1">
      <c r="A672" s="314"/>
      <c r="B672" s="126"/>
      <c r="C672" s="19"/>
      <c r="D672" s="19"/>
      <c r="E672" s="126"/>
      <c r="F672" s="128"/>
      <c r="G672" s="128"/>
      <c r="H672" s="128"/>
      <c r="I672" s="128"/>
      <c r="J672" s="129"/>
      <c r="K672" s="130"/>
      <c r="L672" s="128"/>
      <c r="M672" s="128"/>
      <c r="N672" s="128"/>
      <c r="O672" s="110"/>
      <c r="P672" s="128"/>
      <c r="Q672" s="128"/>
      <c r="R672" s="128"/>
      <c r="S672" s="128"/>
      <c r="T672" s="131"/>
      <c r="U672" s="128"/>
      <c r="V672" s="128"/>
      <c r="W672" s="128"/>
      <c r="X672" s="128"/>
      <c r="Y672" s="128"/>
      <c r="Z672" s="128"/>
      <c r="AA672" s="128"/>
      <c r="AB672" s="128"/>
      <c r="AC672" s="128"/>
      <c r="AD672" s="128"/>
      <c r="AE672" s="128"/>
      <c r="AF672" s="128"/>
      <c r="AG672" s="128"/>
      <c r="AH672" s="128"/>
      <c r="AI672" s="128"/>
      <c r="AJ672" s="128"/>
      <c r="AK672" s="133"/>
      <c r="AL672" s="134"/>
      <c r="AM672" s="128"/>
      <c r="AN672" s="134"/>
      <c r="AO672" s="128"/>
      <c r="AP672" s="135"/>
      <c r="AQ672" s="128"/>
      <c r="AR672" s="135"/>
      <c r="AS672" s="128"/>
      <c r="AT672" s="135"/>
      <c r="AU672" s="128"/>
      <c r="AV672" s="315"/>
      <c r="AW672" s="137"/>
      <c r="AX672" s="128"/>
      <c r="AY672" s="128"/>
      <c r="AZ672" s="128"/>
      <c r="BA672" s="128"/>
      <c r="BB672" s="128"/>
      <c r="BC672" s="128"/>
      <c r="BD672" s="128"/>
      <c r="BE672" s="128"/>
      <c r="BF672" s="128"/>
      <c r="BG672" s="128"/>
      <c r="BH672" s="128"/>
      <c r="BI672" s="128"/>
      <c r="BJ672" s="128"/>
      <c r="BK672" s="128"/>
      <c r="BL672" s="128"/>
      <c r="BM672" s="128"/>
      <c r="BN672" s="128"/>
      <c r="BO672" s="128"/>
      <c r="BP672" s="128"/>
      <c r="BQ672" s="128"/>
      <c r="BR672" s="128"/>
      <c r="BS672" s="128"/>
      <c r="BT672" s="128"/>
      <c r="BU672" s="128"/>
      <c r="BV672" s="128"/>
      <c r="BW672" s="128"/>
      <c r="BX672" s="128"/>
      <c r="BY672" s="128"/>
      <c r="BZ672" s="128"/>
      <c r="CA672" s="128"/>
      <c r="CB672" s="128"/>
      <c r="CC672" s="141"/>
      <c r="CD672" s="128"/>
      <c r="CE672" s="128"/>
      <c r="CF672" s="128"/>
      <c r="CG672" s="133"/>
      <c r="CH672" s="128"/>
      <c r="CI672" s="128"/>
      <c r="CJ672" s="128"/>
      <c r="CK672" s="128"/>
    </row>
    <row r="673" ht="27.0" customHeight="1">
      <c r="A673" s="313"/>
      <c r="B673" s="146"/>
      <c r="C673" s="19"/>
      <c r="D673" s="19"/>
      <c r="E673" s="146"/>
      <c r="F673" s="148"/>
      <c r="G673" s="148"/>
      <c r="H673" s="148"/>
      <c r="I673" s="148"/>
      <c r="J673" s="149"/>
      <c r="K673" s="150"/>
      <c r="L673" s="148"/>
      <c r="M673" s="148"/>
      <c r="N673" s="148"/>
      <c r="O673" s="110"/>
      <c r="P673" s="148"/>
      <c r="Q673" s="148"/>
      <c r="R673" s="148"/>
      <c r="S673" s="148"/>
      <c r="T673" s="151"/>
      <c r="U673" s="148"/>
      <c r="V673" s="148"/>
      <c r="W673" s="148"/>
      <c r="X673" s="148"/>
      <c r="Y673" s="148"/>
      <c r="Z673" s="148"/>
      <c r="AA673" s="148"/>
      <c r="AB673" s="148"/>
      <c r="AC673" s="148"/>
      <c r="AD673" s="148"/>
      <c r="AE673" s="148"/>
      <c r="AF673" s="148"/>
      <c r="AG673" s="148"/>
      <c r="AH673" s="148"/>
      <c r="AI673" s="148"/>
      <c r="AJ673" s="148"/>
      <c r="AK673" s="153"/>
      <c r="AL673" s="154"/>
      <c r="AM673" s="148"/>
      <c r="AN673" s="154"/>
      <c r="AO673" s="148"/>
      <c r="AP673" s="155"/>
      <c r="AQ673" s="148"/>
      <c r="AR673" s="155"/>
      <c r="AS673" s="148"/>
      <c r="AT673" s="155"/>
      <c r="AU673" s="148"/>
      <c r="AV673" s="316"/>
      <c r="AW673" s="157"/>
      <c r="AX673" s="148"/>
      <c r="AY673" s="148"/>
      <c r="AZ673" s="148"/>
      <c r="BA673" s="148"/>
      <c r="BB673" s="148"/>
      <c r="BC673" s="148"/>
      <c r="BD673" s="148"/>
      <c r="BE673" s="148"/>
      <c r="BF673" s="148"/>
      <c r="BG673" s="148"/>
      <c r="BH673" s="148"/>
      <c r="BI673" s="148"/>
      <c r="BJ673" s="148"/>
      <c r="BK673" s="148"/>
      <c r="BL673" s="148"/>
      <c r="BM673" s="148"/>
      <c r="BN673" s="148"/>
      <c r="BO673" s="148"/>
      <c r="BP673" s="148"/>
      <c r="BQ673" s="148"/>
      <c r="BR673" s="148"/>
      <c r="BS673" s="148"/>
      <c r="BT673" s="148"/>
      <c r="BU673" s="148"/>
      <c r="BV673" s="148"/>
      <c r="BW673" s="148"/>
      <c r="BX673" s="148"/>
      <c r="BY673" s="148"/>
      <c r="BZ673" s="148"/>
      <c r="CA673" s="148"/>
      <c r="CB673" s="148"/>
      <c r="CC673" s="161"/>
      <c r="CD673" s="148"/>
      <c r="CE673" s="148"/>
      <c r="CF673" s="148"/>
      <c r="CG673" s="153"/>
      <c r="CH673" s="148"/>
      <c r="CI673" s="148"/>
      <c r="CJ673" s="148"/>
      <c r="CK673" s="148"/>
    </row>
    <row r="674" ht="27.0" customHeight="1">
      <c r="A674" s="314"/>
      <c r="B674" s="126"/>
      <c r="C674" s="19"/>
      <c r="D674" s="19"/>
      <c r="E674" s="126"/>
      <c r="F674" s="128"/>
      <c r="G674" s="128"/>
      <c r="H674" s="128"/>
      <c r="I674" s="128"/>
      <c r="J674" s="129"/>
      <c r="K674" s="130"/>
      <c r="L674" s="128"/>
      <c r="M674" s="128"/>
      <c r="N674" s="128"/>
      <c r="O674" s="110"/>
      <c r="P674" s="128"/>
      <c r="Q674" s="128"/>
      <c r="R674" s="128"/>
      <c r="S674" s="128"/>
      <c r="T674" s="131"/>
      <c r="U674" s="128"/>
      <c r="V674" s="128"/>
      <c r="W674" s="128"/>
      <c r="X674" s="128"/>
      <c r="Y674" s="128"/>
      <c r="Z674" s="128"/>
      <c r="AA674" s="128"/>
      <c r="AB674" s="128"/>
      <c r="AC674" s="128"/>
      <c r="AD674" s="128"/>
      <c r="AE674" s="128"/>
      <c r="AF674" s="128"/>
      <c r="AG674" s="128"/>
      <c r="AH674" s="128"/>
      <c r="AI674" s="128"/>
      <c r="AJ674" s="128"/>
      <c r="AK674" s="133"/>
      <c r="AL674" s="134"/>
      <c r="AM674" s="128"/>
      <c r="AN674" s="134"/>
      <c r="AO674" s="128"/>
      <c r="AP674" s="135"/>
      <c r="AQ674" s="128"/>
      <c r="AR674" s="135"/>
      <c r="AS674" s="128"/>
      <c r="AT674" s="135"/>
      <c r="AU674" s="128"/>
      <c r="AV674" s="315"/>
      <c r="AW674" s="137"/>
      <c r="AX674" s="128"/>
      <c r="AY674" s="128"/>
      <c r="AZ674" s="128"/>
      <c r="BA674" s="128"/>
      <c r="BB674" s="128"/>
      <c r="BC674" s="128"/>
      <c r="BD674" s="128"/>
      <c r="BE674" s="128"/>
      <c r="BF674" s="128"/>
      <c r="BG674" s="128"/>
      <c r="BH674" s="128"/>
      <c r="BI674" s="128"/>
      <c r="BJ674" s="128"/>
      <c r="BK674" s="128"/>
      <c r="BL674" s="128"/>
      <c r="BM674" s="128"/>
      <c r="BN674" s="128"/>
      <c r="BO674" s="128"/>
      <c r="BP674" s="128"/>
      <c r="BQ674" s="128"/>
      <c r="BR674" s="128"/>
      <c r="BS674" s="128"/>
      <c r="BT674" s="128"/>
      <c r="BU674" s="128"/>
      <c r="BV674" s="128"/>
      <c r="BW674" s="128"/>
      <c r="BX674" s="128"/>
      <c r="BY674" s="128"/>
      <c r="BZ674" s="128"/>
      <c r="CA674" s="128"/>
      <c r="CB674" s="128"/>
      <c r="CC674" s="141"/>
      <c r="CD674" s="128"/>
      <c r="CE674" s="128"/>
      <c r="CF674" s="128"/>
      <c r="CG674" s="133"/>
      <c r="CH674" s="128"/>
      <c r="CI674" s="128"/>
      <c r="CJ674" s="128"/>
      <c r="CK674" s="128"/>
    </row>
    <row r="675" ht="27.0" customHeight="1">
      <c r="A675" s="313"/>
      <c r="B675" s="146"/>
      <c r="C675" s="19"/>
      <c r="D675" s="19"/>
      <c r="E675" s="146"/>
      <c r="F675" s="148"/>
      <c r="G675" s="148"/>
      <c r="H675" s="148"/>
      <c r="I675" s="148"/>
      <c r="J675" s="149"/>
      <c r="K675" s="150"/>
      <c r="L675" s="148"/>
      <c r="M675" s="148"/>
      <c r="N675" s="148"/>
      <c r="O675" s="110"/>
      <c r="P675" s="148"/>
      <c r="Q675" s="148"/>
      <c r="R675" s="148"/>
      <c r="S675" s="148"/>
      <c r="T675" s="151"/>
      <c r="U675" s="148"/>
      <c r="V675" s="148"/>
      <c r="W675" s="148"/>
      <c r="X675" s="148"/>
      <c r="Y675" s="148"/>
      <c r="Z675" s="148"/>
      <c r="AA675" s="148"/>
      <c r="AB675" s="148"/>
      <c r="AC675" s="148"/>
      <c r="AD675" s="148"/>
      <c r="AE675" s="148"/>
      <c r="AF675" s="148"/>
      <c r="AG675" s="148"/>
      <c r="AH675" s="148"/>
      <c r="AI675" s="148"/>
      <c r="AJ675" s="148"/>
      <c r="AK675" s="153"/>
      <c r="AL675" s="154"/>
      <c r="AM675" s="148"/>
      <c r="AN675" s="154"/>
      <c r="AO675" s="148"/>
      <c r="AP675" s="155"/>
      <c r="AQ675" s="148"/>
      <c r="AR675" s="155"/>
      <c r="AS675" s="148"/>
      <c r="AT675" s="155"/>
      <c r="AU675" s="148"/>
      <c r="AV675" s="316"/>
      <c r="AW675" s="157"/>
      <c r="AX675" s="148"/>
      <c r="AY675" s="148"/>
      <c r="AZ675" s="148"/>
      <c r="BA675" s="148"/>
      <c r="BB675" s="148"/>
      <c r="BC675" s="148"/>
      <c r="BD675" s="148"/>
      <c r="BE675" s="148"/>
      <c r="BF675" s="148"/>
      <c r="BG675" s="148"/>
      <c r="BH675" s="148"/>
      <c r="BI675" s="148"/>
      <c r="BJ675" s="148"/>
      <c r="BK675" s="148"/>
      <c r="BL675" s="148"/>
      <c r="BM675" s="148"/>
      <c r="BN675" s="148"/>
      <c r="BO675" s="148"/>
      <c r="BP675" s="148"/>
      <c r="BQ675" s="148"/>
      <c r="BR675" s="148"/>
      <c r="BS675" s="148"/>
      <c r="BT675" s="148"/>
      <c r="BU675" s="148"/>
      <c r="BV675" s="148"/>
      <c r="BW675" s="148"/>
      <c r="BX675" s="148"/>
      <c r="BY675" s="148"/>
      <c r="BZ675" s="148"/>
      <c r="CA675" s="148"/>
      <c r="CB675" s="148"/>
      <c r="CC675" s="161"/>
      <c r="CD675" s="148"/>
      <c r="CE675" s="148"/>
      <c r="CF675" s="148"/>
      <c r="CG675" s="153"/>
      <c r="CH675" s="148"/>
      <c r="CI675" s="148"/>
      <c r="CJ675" s="148"/>
      <c r="CK675" s="148"/>
    </row>
    <row r="676" ht="27.0" customHeight="1">
      <c r="A676" s="314"/>
      <c r="B676" s="126"/>
      <c r="C676" s="19"/>
      <c r="D676" s="19"/>
      <c r="E676" s="126"/>
      <c r="F676" s="128"/>
      <c r="G676" s="128"/>
      <c r="H676" s="128"/>
      <c r="I676" s="128"/>
      <c r="J676" s="129"/>
      <c r="K676" s="130"/>
      <c r="L676" s="128"/>
      <c r="M676" s="128"/>
      <c r="N676" s="128"/>
      <c r="O676" s="110"/>
      <c r="P676" s="128"/>
      <c r="Q676" s="128"/>
      <c r="R676" s="128"/>
      <c r="S676" s="128"/>
      <c r="T676" s="131"/>
      <c r="U676" s="128"/>
      <c r="V676" s="128"/>
      <c r="W676" s="128"/>
      <c r="X676" s="128"/>
      <c r="Y676" s="128"/>
      <c r="Z676" s="128"/>
      <c r="AA676" s="128"/>
      <c r="AB676" s="128"/>
      <c r="AC676" s="128"/>
      <c r="AD676" s="128"/>
      <c r="AE676" s="128"/>
      <c r="AF676" s="128"/>
      <c r="AG676" s="128"/>
      <c r="AH676" s="128"/>
      <c r="AI676" s="128"/>
      <c r="AJ676" s="128"/>
      <c r="AK676" s="133"/>
      <c r="AL676" s="134"/>
      <c r="AM676" s="128"/>
      <c r="AN676" s="134"/>
      <c r="AO676" s="128"/>
      <c r="AP676" s="135"/>
      <c r="AQ676" s="128"/>
      <c r="AR676" s="135"/>
      <c r="AS676" s="128"/>
      <c r="AT676" s="135"/>
      <c r="AU676" s="128"/>
      <c r="AV676" s="315"/>
      <c r="AW676" s="137"/>
      <c r="AX676" s="128"/>
      <c r="AY676" s="128"/>
      <c r="AZ676" s="128"/>
      <c r="BA676" s="128"/>
      <c r="BB676" s="128"/>
      <c r="BC676" s="128"/>
      <c r="BD676" s="128"/>
      <c r="BE676" s="128"/>
      <c r="BF676" s="128"/>
      <c r="BG676" s="128"/>
      <c r="BH676" s="128"/>
      <c r="BI676" s="128"/>
      <c r="BJ676" s="128"/>
      <c r="BK676" s="128"/>
      <c r="BL676" s="128"/>
      <c r="BM676" s="128"/>
      <c r="BN676" s="128"/>
      <c r="BO676" s="128"/>
      <c r="BP676" s="128"/>
      <c r="BQ676" s="128"/>
      <c r="BR676" s="128"/>
      <c r="BS676" s="128"/>
      <c r="BT676" s="128"/>
      <c r="BU676" s="128"/>
      <c r="BV676" s="128"/>
      <c r="BW676" s="128"/>
      <c r="BX676" s="128"/>
      <c r="BY676" s="128"/>
      <c r="BZ676" s="128"/>
      <c r="CA676" s="128"/>
      <c r="CB676" s="128"/>
      <c r="CC676" s="141"/>
      <c r="CD676" s="128"/>
      <c r="CE676" s="128"/>
      <c r="CF676" s="128"/>
      <c r="CG676" s="133"/>
      <c r="CH676" s="128"/>
      <c r="CI676" s="128"/>
      <c r="CJ676" s="128"/>
      <c r="CK676" s="128"/>
    </row>
    <row r="677" ht="27.0" customHeight="1">
      <c r="A677" s="313"/>
      <c r="B677" s="146"/>
      <c r="C677" s="19"/>
      <c r="D677" s="19"/>
      <c r="E677" s="146"/>
      <c r="F677" s="148"/>
      <c r="G677" s="148"/>
      <c r="H677" s="148"/>
      <c r="I677" s="148"/>
      <c r="J677" s="149"/>
      <c r="K677" s="150"/>
      <c r="L677" s="148"/>
      <c r="M677" s="148"/>
      <c r="N677" s="148"/>
      <c r="O677" s="110"/>
      <c r="P677" s="148"/>
      <c r="Q677" s="148"/>
      <c r="R677" s="148"/>
      <c r="S677" s="148"/>
      <c r="T677" s="151"/>
      <c r="U677" s="148"/>
      <c r="V677" s="148"/>
      <c r="W677" s="148"/>
      <c r="X677" s="148"/>
      <c r="Y677" s="148"/>
      <c r="Z677" s="148"/>
      <c r="AA677" s="148"/>
      <c r="AB677" s="148"/>
      <c r="AC677" s="148"/>
      <c r="AD677" s="148"/>
      <c r="AE677" s="148"/>
      <c r="AF677" s="148"/>
      <c r="AG677" s="148"/>
      <c r="AH677" s="148"/>
      <c r="AI677" s="148"/>
      <c r="AJ677" s="148"/>
      <c r="AK677" s="153"/>
      <c r="AL677" s="154"/>
      <c r="AM677" s="148"/>
      <c r="AN677" s="154"/>
      <c r="AO677" s="148"/>
      <c r="AP677" s="155"/>
      <c r="AQ677" s="148"/>
      <c r="AR677" s="155"/>
      <c r="AS677" s="148"/>
      <c r="AT677" s="155"/>
      <c r="AU677" s="148"/>
      <c r="AV677" s="316"/>
      <c r="AW677" s="157"/>
      <c r="AX677" s="148"/>
      <c r="AY677" s="148"/>
      <c r="AZ677" s="148"/>
      <c r="BA677" s="148"/>
      <c r="BB677" s="148"/>
      <c r="BC677" s="148"/>
      <c r="BD677" s="148"/>
      <c r="BE677" s="148"/>
      <c r="BF677" s="148"/>
      <c r="BG677" s="148"/>
      <c r="BH677" s="148"/>
      <c r="BI677" s="148"/>
      <c r="BJ677" s="148"/>
      <c r="BK677" s="148"/>
      <c r="BL677" s="148"/>
      <c r="BM677" s="148"/>
      <c r="BN677" s="148"/>
      <c r="BO677" s="148"/>
      <c r="BP677" s="148"/>
      <c r="BQ677" s="148"/>
      <c r="BR677" s="148"/>
      <c r="BS677" s="148"/>
      <c r="BT677" s="148"/>
      <c r="BU677" s="148"/>
      <c r="BV677" s="148"/>
      <c r="BW677" s="148"/>
      <c r="BX677" s="148"/>
      <c r="BY677" s="148"/>
      <c r="BZ677" s="148"/>
      <c r="CA677" s="148"/>
      <c r="CB677" s="148"/>
      <c r="CC677" s="161"/>
      <c r="CD677" s="148"/>
      <c r="CE677" s="148"/>
      <c r="CF677" s="148"/>
      <c r="CG677" s="153"/>
      <c r="CH677" s="148"/>
      <c r="CI677" s="148"/>
      <c r="CJ677" s="148"/>
      <c r="CK677" s="148"/>
    </row>
    <row r="678" ht="27.0" customHeight="1">
      <c r="A678" s="314"/>
      <c r="B678" s="126"/>
      <c r="C678" s="19"/>
      <c r="D678" s="19"/>
      <c r="E678" s="126"/>
      <c r="F678" s="128"/>
      <c r="G678" s="128"/>
      <c r="H678" s="128"/>
      <c r="I678" s="128"/>
      <c r="J678" s="129"/>
      <c r="K678" s="130"/>
      <c r="L678" s="128"/>
      <c r="M678" s="128"/>
      <c r="N678" s="128"/>
      <c r="O678" s="110"/>
      <c r="P678" s="128"/>
      <c r="Q678" s="128"/>
      <c r="R678" s="128"/>
      <c r="S678" s="128"/>
      <c r="T678" s="131"/>
      <c r="U678" s="128"/>
      <c r="V678" s="128"/>
      <c r="W678" s="128"/>
      <c r="X678" s="128"/>
      <c r="Y678" s="128"/>
      <c r="Z678" s="128"/>
      <c r="AA678" s="128"/>
      <c r="AB678" s="128"/>
      <c r="AC678" s="128"/>
      <c r="AD678" s="128"/>
      <c r="AE678" s="128"/>
      <c r="AF678" s="128"/>
      <c r="AG678" s="128"/>
      <c r="AH678" s="128"/>
      <c r="AI678" s="128"/>
      <c r="AJ678" s="128"/>
      <c r="AK678" s="133"/>
      <c r="AL678" s="134"/>
      <c r="AM678" s="128"/>
      <c r="AN678" s="134"/>
      <c r="AO678" s="128"/>
      <c r="AP678" s="135"/>
      <c r="AQ678" s="128"/>
      <c r="AR678" s="135"/>
      <c r="AS678" s="128"/>
      <c r="AT678" s="135"/>
      <c r="AU678" s="128"/>
      <c r="AV678" s="315"/>
      <c r="AW678" s="137"/>
      <c r="AX678" s="128"/>
      <c r="AY678" s="128"/>
      <c r="AZ678" s="128"/>
      <c r="BA678" s="128"/>
      <c r="BB678" s="128"/>
      <c r="BC678" s="128"/>
      <c r="BD678" s="128"/>
      <c r="BE678" s="128"/>
      <c r="BF678" s="128"/>
      <c r="BG678" s="128"/>
      <c r="BH678" s="128"/>
      <c r="BI678" s="128"/>
      <c r="BJ678" s="128"/>
      <c r="BK678" s="128"/>
      <c r="BL678" s="128"/>
      <c r="BM678" s="128"/>
      <c r="BN678" s="128"/>
      <c r="BO678" s="128"/>
      <c r="BP678" s="128"/>
      <c r="BQ678" s="128"/>
      <c r="BR678" s="128"/>
      <c r="BS678" s="128"/>
      <c r="BT678" s="128"/>
      <c r="BU678" s="128"/>
      <c r="BV678" s="128"/>
      <c r="BW678" s="128"/>
      <c r="BX678" s="128"/>
      <c r="BY678" s="128"/>
      <c r="BZ678" s="128"/>
      <c r="CA678" s="128"/>
      <c r="CB678" s="128"/>
      <c r="CC678" s="141"/>
      <c r="CD678" s="128"/>
      <c r="CE678" s="128"/>
      <c r="CF678" s="128"/>
      <c r="CG678" s="133"/>
      <c r="CH678" s="128"/>
      <c r="CI678" s="128"/>
      <c r="CJ678" s="128"/>
      <c r="CK678" s="128"/>
    </row>
    <row r="679" ht="27.0" customHeight="1">
      <c r="A679" s="313"/>
      <c r="B679" s="146"/>
      <c r="C679" s="19"/>
      <c r="D679" s="19"/>
      <c r="E679" s="146"/>
      <c r="F679" s="148"/>
      <c r="G679" s="148"/>
      <c r="H679" s="148"/>
      <c r="I679" s="148"/>
      <c r="J679" s="149"/>
      <c r="K679" s="150"/>
      <c r="L679" s="148"/>
      <c r="M679" s="148"/>
      <c r="N679" s="148"/>
      <c r="O679" s="110"/>
      <c r="P679" s="148"/>
      <c r="Q679" s="148"/>
      <c r="R679" s="148"/>
      <c r="S679" s="148"/>
      <c r="T679" s="151"/>
      <c r="U679" s="148"/>
      <c r="V679" s="148"/>
      <c r="W679" s="148"/>
      <c r="X679" s="148"/>
      <c r="Y679" s="148"/>
      <c r="Z679" s="148"/>
      <c r="AA679" s="148"/>
      <c r="AB679" s="148"/>
      <c r="AC679" s="148"/>
      <c r="AD679" s="148"/>
      <c r="AE679" s="148"/>
      <c r="AF679" s="148"/>
      <c r="AG679" s="148"/>
      <c r="AH679" s="148"/>
      <c r="AI679" s="148"/>
      <c r="AJ679" s="148"/>
      <c r="AK679" s="153"/>
      <c r="AL679" s="154"/>
      <c r="AM679" s="148"/>
      <c r="AN679" s="154"/>
      <c r="AO679" s="148"/>
      <c r="AP679" s="155"/>
      <c r="AQ679" s="148"/>
      <c r="AR679" s="155"/>
      <c r="AS679" s="148"/>
      <c r="AT679" s="155"/>
      <c r="AU679" s="148"/>
      <c r="AV679" s="316"/>
      <c r="AW679" s="157"/>
      <c r="AX679" s="148"/>
      <c r="AY679" s="148"/>
      <c r="AZ679" s="148"/>
      <c r="BA679" s="148"/>
      <c r="BB679" s="148"/>
      <c r="BC679" s="148"/>
      <c r="BD679" s="148"/>
      <c r="BE679" s="148"/>
      <c r="BF679" s="148"/>
      <c r="BG679" s="148"/>
      <c r="BH679" s="148"/>
      <c r="BI679" s="148"/>
      <c r="BJ679" s="148"/>
      <c r="BK679" s="148"/>
      <c r="BL679" s="148"/>
      <c r="BM679" s="148"/>
      <c r="BN679" s="148"/>
      <c r="BO679" s="148"/>
      <c r="BP679" s="148"/>
      <c r="BQ679" s="148"/>
      <c r="BR679" s="148"/>
      <c r="BS679" s="148"/>
      <c r="BT679" s="148"/>
      <c r="BU679" s="148"/>
      <c r="BV679" s="148"/>
      <c r="BW679" s="148"/>
      <c r="BX679" s="148"/>
      <c r="BY679" s="148"/>
      <c r="BZ679" s="148"/>
      <c r="CA679" s="148"/>
      <c r="CB679" s="148"/>
      <c r="CC679" s="161"/>
      <c r="CD679" s="148"/>
      <c r="CE679" s="148"/>
      <c r="CF679" s="148"/>
      <c r="CG679" s="153"/>
      <c r="CH679" s="148"/>
      <c r="CI679" s="148"/>
      <c r="CJ679" s="148"/>
      <c r="CK679" s="148"/>
    </row>
    <row r="680" ht="27.0" customHeight="1">
      <c r="A680" s="314"/>
      <c r="B680" s="126"/>
      <c r="C680" s="19"/>
      <c r="D680" s="19"/>
      <c r="E680" s="126"/>
      <c r="F680" s="128"/>
      <c r="G680" s="128"/>
      <c r="H680" s="128"/>
      <c r="I680" s="128"/>
      <c r="J680" s="129"/>
      <c r="K680" s="130"/>
      <c r="L680" s="128"/>
      <c r="M680" s="128"/>
      <c r="N680" s="128"/>
      <c r="O680" s="110"/>
      <c r="P680" s="128"/>
      <c r="Q680" s="128"/>
      <c r="R680" s="128"/>
      <c r="S680" s="128"/>
      <c r="T680" s="131"/>
      <c r="U680" s="128"/>
      <c r="V680" s="128"/>
      <c r="W680" s="128"/>
      <c r="X680" s="128"/>
      <c r="Y680" s="128"/>
      <c r="Z680" s="128"/>
      <c r="AA680" s="128"/>
      <c r="AB680" s="128"/>
      <c r="AC680" s="128"/>
      <c r="AD680" s="128"/>
      <c r="AE680" s="128"/>
      <c r="AF680" s="128"/>
      <c r="AG680" s="128"/>
      <c r="AH680" s="128"/>
      <c r="AI680" s="128"/>
      <c r="AJ680" s="128"/>
      <c r="AK680" s="133"/>
      <c r="AL680" s="134"/>
      <c r="AM680" s="128"/>
      <c r="AN680" s="134"/>
      <c r="AO680" s="128"/>
      <c r="AP680" s="135"/>
      <c r="AQ680" s="128"/>
      <c r="AR680" s="135"/>
      <c r="AS680" s="128"/>
      <c r="AT680" s="135"/>
      <c r="AU680" s="128"/>
      <c r="AV680" s="315"/>
      <c r="AW680" s="137"/>
      <c r="AX680" s="128"/>
      <c r="AY680" s="128"/>
      <c r="AZ680" s="128"/>
      <c r="BA680" s="128"/>
      <c r="BB680" s="128"/>
      <c r="BC680" s="128"/>
      <c r="BD680" s="128"/>
      <c r="BE680" s="128"/>
      <c r="BF680" s="128"/>
      <c r="BG680" s="128"/>
      <c r="BH680" s="128"/>
      <c r="BI680" s="128"/>
      <c r="BJ680" s="128"/>
      <c r="BK680" s="128"/>
      <c r="BL680" s="128"/>
      <c r="BM680" s="128"/>
      <c r="BN680" s="128"/>
      <c r="BO680" s="128"/>
      <c r="BP680" s="128"/>
      <c r="BQ680" s="128"/>
      <c r="BR680" s="128"/>
      <c r="BS680" s="128"/>
      <c r="BT680" s="128"/>
      <c r="BU680" s="128"/>
      <c r="BV680" s="128"/>
      <c r="BW680" s="128"/>
      <c r="BX680" s="128"/>
      <c r="BY680" s="128"/>
      <c r="BZ680" s="128"/>
      <c r="CA680" s="128"/>
      <c r="CB680" s="128"/>
      <c r="CC680" s="141"/>
      <c r="CD680" s="128"/>
      <c r="CE680" s="128"/>
      <c r="CF680" s="128"/>
      <c r="CG680" s="133"/>
      <c r="CH680" s="128"/>
      <c r="CI680" s="128"/>
      <c r="CJ680" s="128"/>
      <c r="CK680" s="128"/>
    </row>
    <row r="681" ht="27.0" customHeight="1">
      <c r="A681" s="313"/>
      <c r="B681" s="146"/>
      <c r="C681" s="19"/>
      <c r="D681" s="19"/>
      <c r="E681" s="146"/>
      <c r="F681" s="148"/>
      <c r="G681" s="148"/>
      <c r="H681" s="148"/>
      <c r="I681" s="148"/>
      <c r="J681" s="149"/>
      <c r="K681" s="150"/>
      <c r="L681" s="148"/>
      <c r="M681" s="148"/>
      <c r="N681" s="148"/>
      <c r="O681" s="110"/>
      <c r="P681" s="148"/>
      <c r="Q681" s="148"/>
      <c r="R681" s="148"/>
      <c r="S681" s="148"/>
      <c r="T681" s="151"/>
      <c r="U681" s="148"/>
      <c r="V681" s="148"/>
      <c r="W681" s="148"/>
      <c r="X681" s="148"/>
      <c r="Y681" s="148"/>
      <c r="Z681" s="148"/>
      <c r="AA681" s="148"/>
      <c r="AB681" s="148"/>
      <c r="AC681" s="148"/>
      <c r="AD681" s="148"/>
      <c r="AE681" s="148"/>
      <c r="AF681" s="148"/>
      <c r="AG681" s="148"/>
      <c r="AH681" s="148"/>
      <c r="AI681" s="148"/>
      <c r="AJ681" s="148"/>
      <c r="AK681" s="153"/>
      <c r="AL681" s="154"/>
      <c r="AM681" s="148"/>
      <c r="AN681" s="154"/>
      <c r="AO681" s="148"/>
      <c r="AP681" s="155"/>
      <c r="AQ681" s="148"/>
      <c r="AR681" s="155"/>
      <c r="AS681" s="148"/>
      <c r="AT681" s="155"/>
      <c r="AU681" s="148"/>
      <c r="AV681" s="316"/>
      <c r="AW681" s="157"/>
      <c r="AX681" s="148"/>
      <c r="AY681" s="148"/>
      <c r="AZ681" s="148"/>
      <c r="BA681" s="148"/>
      <c r="BB681" s="148"/>
      <c r="BC681" s="148"/>
      <c r="BD681" s="148"/>
      <c r="BE681" s="148"/>
      <c r="BF681" s="148"/>
      <c r="BG681" s="148"/>
      <c r="BH681" s="148"/>
      <c r="BI681" s="148"/>
      <c r="BJ681" s="148"/>
      <c r="BK681" s="148"/>
      <c r="BL681" s="148"/>
      <c r="BM681" s="148"/>
      <c r="BN681" s="148"/>
      <c r="BO681" s="148"/>
      <c r="BP681" s="148"/>
      <c r="BQ681" s="148"/>
      <c r="BR681" s="148"/>
      <c r="BS681" s="148"/>
      <c r="BT681" s="148"/>
      <c r="BU681" s="148"/>
      <c r="BV681" s="148"/>
      <c r="BW681" s="148"/>
      <c r="BX681" s="148"/>
      <c r="BY681" s="148"/>
      <c r="BZ681" s="148"/>
      <c r="CA681" s="148"/>
      <c r="CB681" s="148"/>
      <c r="CC681" s="161"/>
      <c r="CD681" s="148"/>
      <c r="CE681" s="148"/>
      <c r="CF681" s="148"/>
      <c r="CG681" s="153"/>
      <c r="CH681" s="148"/>
      <c r="CI681" s="148"/>
      <c r="CJ681" s="148"/>
      <c r="CK681" s="148"/>
    </row>
    <row r="682" ht="27.0" customHeight="1">
      <c r="A682" s="314"/>
      <c r="B682" s="126"/>
      <c r="C682" s="19"/>
      <c r="D682" s="19"/>
      <c r="E682" s="126"/>
      <c r="F682" s="128"/>
      <c r="G682" s="128"/>
      <c r="H682" s="128"/>
      <c r="I682" s="128"/>
      <c r="J682" s="129"/>
      <c r="K682" s="130"/>
      <c r="L682" s="128"/>
      <c r="M682" s="128"/>
      <c r="N682" s="128"/>
      <c r="O682" s="110"/>
      <c r="P682" s="128"/>
      <c r="Q682" s="128"/>
      <c r="R682" s="128"/>
      <c r="S682" s="128"/>
      <c r="T682" s="131"/>
      <c r="U682" s="128"/>
      <c r="V682" s="128"/>
      <c r="W682" s="128"/>
      <c r="X682" s="128"/>
      <c r="Y682" s="128"/>
      <c r="Z682" s="128"/>
      <c r="AA682" s="128"/>
      <c r="AB682" s="128"/>
      <c r="AC682" s="128"/>
      <c r="AD682" s="128"/>
      <c r="AE682" s="128"/>
      <c r="AF682" s="128"/>
      <c r="AG682" s="128"/>
      <c r="AH682" s="128"/>
      <c r="AI682" s="128"/>
      <c r="AJ682" s="128"/>
      <c r="AK682" s="133"/>
      <c r="AL682" s="134"/>
      <c r="AM682" s="128"/>
      <c r="AN682" s="134"/>
      <c r="AO682" s="128"/>
      <c r="AP682" s="135"/>
      <c r="AQ682" s="128"/>
      <c r="AR682" s="135"/>
      <c r="AS682" s="128"/>
      <c r="AT682" s="135"/>
      <c r="AU682" s="128"/>
      <c r="AV682" s="315"/>
      <c r="AW682" s="137"/>
      <c r="AX682" s="128"/>
      <c r="AY682" s="128"/>
      <c r="AZ682" s="128"/>
      <c r="BA682" s="128"/>
      <c r="BB682" s="128"/>
      <c r="BC682" s="128"/>
      <c r="BD682" s="128"/>
      <c r="BE682" s="128"/>
      <c r="BF682" s="128"/>
      <c r="BG682" s="128"/>
      <c r="BH682" s="128"/>
      <c r="BI682" s="128"/>
      <c r="BJ682" s="128"/>
      <c r="BK682" s="128"/>
      <c r="BL682" s="128"/>
      <c r="BM682" s="128"/>
      <c r="BN682" s="128"/>
      <c r="BO682" s="128"/>
      <c r="BP682" s="128"/>
      <c r="BQ682" s="128"/>
      <c r="BR682" s="128"/>
      <c r="BS682" s="128"/>
      <c r="BT682" s="128"/>
      <c r="BU682" s="128"/>
      <c r="BV682" s="128"/>
      <c r="BW682" s="128"/>
      <c r="BX682" s="128"/>
      <c r="BY682" s="128"/>
      <c r="BZ682" s="128"/>
      <c r="CA682" s="128"/>
      <c r="CB682" s="128"/>
      <c r="CC682" s="141"/>
      <c r="CD682" s="128"/>
      <c r="CE682" s="128"/>
      <c r="CF682" s="128"/>
      <c r="CG682" s="133"/>
      <c r="CH682" s="128"/>
      <c r="CI682" s="128"/>
      <c r="CJ682" s="128"/>
      <c r="CK682" s="128"/>
    </row>
    <row r="683" ht="27.0" customHeight="1">
      <c r="A683" s="313"/>
      <c r="B683" s="146"/>
      <c r="C683" s="19"/>
      <c r="D683" s="19"/>
      <c r="E683" s="146"/>
      <c r="F683" s="148"/>
      <c r="G683" s="148"/>
      <c r="H683" s="148"/>
      <c r="I683" s="148"/>
      <c r="J683" s="149"/>
      <c r="K683" s="150"/>
      <c r="L683" s="148"/>
      <c r="M683" s="148"/>
      <c r="N683" s="148"/>
      <c r="O683" s="110"/>
      <c r="P683" s="148"/>
      <c r="Q683" s="148"/>
      <c r="R683" s="148"/>
      <c r="S683" s="148"/>
      <c r="T683" s="151"/>
      <c r="U683" s="148"/>
      <c r="V683" s="148"/>
      <c r="W683" s="148"/>
      <c r="X683" s="148"/>
      <c r="Y683" s="148"/>
      <c r="Z683" s="148"/>
      <c r="AA683" s="148"/>
      <c r="AB683" s="148"/>
      <c r="AC683" s="148"/>
      <c r="AD683" s="148"/>
      <c r="AE683" s="148"/>
      <c r="AF683" s="148"/>
      <c r="AG683" s="148"/>
      <c r="AH683" s="148"/>
      <c r="AI683" s="148"/>
      <c r="AJ683" s="148"/>
      <c r="AK683" s="153"/>
      <c r="AL683" s="154"/>
      <c r="AM683" s="148"/>
      <c r="AN683" s="154"/>
      <c r="AO683" s="148"/>
      <c r="AP683" s="155"/>
      <c r="AQ683" s="148"/>
      <c r="AR683" s="155"/>
      <c r="AS683" s="148"/>
      <c r="AT683" s="155"/>
      <c r="AU683" s="148"/>
      <c r="AV683" s="316"/>
      <c r="AW683" s="157"/>
      <c r="AX683" s="148"/>
      <c r="AY683" s="148"/>
      <c r="AZ683" s="148"/>
      <c r="BA683" s="148"/>
      <c r="BB683" s="148"/>
      <c r="BC683" s="148"/>
      <c r="BD683" s="148"/>
      <c r="BE683" s="148"/>
      <c r="BF683" s="148"/>
      <c r="BG683" s="148"/>
      <c r="BH683" s="148"/>
      <c r="BI683" s="148"/>
      <c r="BJ683" s="148"/>
      <c r="BK683" s="148"/>
      <c r="BL683" s="148"/>
      <c r="BM683" s="148"/>
      <c r="BN683" s="148"/>
      <c r="BO683" s="148"/>
      <c r="BP683" s="148"/>
      <c r="BQ683" s="148"/>
      <c r="BR683" s="148"/>
      <c r="BS683" s="148"/>
      <c r="BT683" s="148"/>
      <c r="BU683" s="148"/>
      <c r="BV683" s="148"/>
      <c r="BW683" s="148"/>
      <c r="BX683" s="148"/>
      <c r="BY683" s="148"/>
      <c r="BZ683" s="148"/>
      <c r="CA683" s="148"/>
      <c r="CB683" s="148"/>
      <c r="CC683" s="161"/>
      <c r="CD683" s="148"/>
      <c r="CE683" s="148"/>
      <c r="CF683" s="148"/>
      <c r="CG683" s="153"/>
      <c r="CH683" s="148"/>
      <c r="CI683" s="148"/>
      <c r="CJ683" s="148"/>
      <c r="CK683" s="148"/>
    </row>
    <row r="684" ht="27.0" customHeight="1">
      <c r="A684" s="314"/>
      <c r="B684" s="126"/>
      <c r="C684" s="19"/>
      <c r="D684" s="19"/>
      <c r="E684" s="126"/>
      <c r="F684" s="128"/>
      <c r="G684" s="128"/>
      <c r="H684" s="128"/>
      <c r="I684" s="128"/>
      <c r="J684" s="129"/>
      <c r="K684" s="130"/>
      <c r="L684" s="128"/>
      <c r="M684" s="128"/>
      <c r="N684" s="128"/>
      <c r="O684" s="110"/>
      <c r="P684" s="128"/>
      <c r="Q684" s="128"/>
      <c r="R684" s="128"/>
      <c r="S684" s="128"/>
      <c r="T684" s="131"/>
      <c r="U684" s="128"/>
      <c r="V684" s="128"/>
      <c r="W684" s="128"/>
      <c r="X684" s="128"/>
      <c r="Y684" s="128"/>
      <c r="Z684" s="128"/>
      <c r="AA684" s="128"/>
      <c r="AB684" s="128"/>
      <c r="AC684" s="128"/>
      <c r="AD684" s="128"/>
      <c r="AE684" s="128"/>
      <c r="AF684" s="128"/>
      <c r="AG684" s="128"/>
      <c r="AH684" s="128"/>
      <c r="AI684" s="128"/>
      <c r="AJ684" s="128"/>
      <c r="AK684" s="133"/>
      <c r="AL684" s="134"/>
      <c r="AM684" s="128"/>
      <c r="AN684" s="134"/>
      <c r="AO684" s="128"/>
      <c r="AP684" s="135"/>
      <c r="AQ684" s="128"/>
      <c r="AR684" s="135"/>
      <c r="AS684" s="128"/>
      <c r="AT684" s="135"/>
      <c r="AU684" s="128"/>
      <c r="AV684" s="315"/>
      <c r="AW684" s="137"/>
      <c r="AX684" s="128"/>
      <c r="AY684" s="128"/>
      <c r="AZ684" s="128"/>
      <c r="BA684" s="128"/>
      <c r="BB684" s="128"/>
      <c r="BC684" s="128"/>
      <c r="BD684" s="128"/>
      <c r="BE684" s="128"/>
      <c r="BF684" s="128"/>
      <c r="BG684" s="128"/>
      <c r="BH684" s="128"/>
      <c r="BI684" s="128"/>
      <c r="BJ684" s="128"/>
      <c r="BK684" s="128"/>
      <c r="BL684" s="128"/>
      <c r="BM684" s="128"/>
      <c r="BN684" s="128"/>
      <c r="BO684" s="128"/>
      <c r="BP684" s="128"/>
      <c r="BQ684" s="128"/>
      <c r="BR684" s="128"/>
      <c r="BS684" s="128"/>
      <c r="BT684" s="128"/>
      <c r="BU684" s="128"/>
      <c r="BV684" s="128"/>
      <c r="BW684" s="128"/>
      <c r="BX684" s="128"/>
      <c r="BY684" s="128"/>
      <c r="BZ684" s="128"/>
      <c r="CA684" s="128"/>
      <c r="CB684" s="128"/>
      <c r="CC684" s="141"/>
      <c r="CD684" s="128"/>
      <c r="CE684" s="128"/>
      <c r="CF684" s="128"/>
      <c r="CG684" s="133"/>
      <c r="CH684" s="128"/>
      <c r="CI684" s="128"/>
      <c r="CJ684" s="128"/>
      <c r="CK684" s="128"/>
    </row>
    <row r="685" ht="27.0" customHeight="1">
      <c r="A685" s="313"/>
      <c r="B685" s="146"/>
      <c r="C685" s="19"/>
      <c r="D685" s="19"/>
      <c r="E685" s="146"/>
      <c r="F685" s="148"/>
      <c r="G685" s="148"/>
      <c r="H685" s="148"/>
      <c r="I685" s="148"/>
      <c r="J685" s="149"/>
      <c r="K685" s="150"/>
      <c r="L685" s="148"/>
      <c r="M685" s="148"/>
      <c r="N685" s="148"/>
      <c r="O685" s="110"/>
      <c r="P685" s="148"/>
      <c r="Q685" s="148"/>
      <c r="R685" s="148"/>
      <c r="S685" s="148"/>
      <c r="T685" s="151"/>
      <c r="U685" s="148"/>
      <c r="V685" s="148"/>
      <c r="W685" s="148"/>
      <c r="X685" s="148"/>
      <c r="Y685" s="148"/>
      <c r="Z685" s="148"/>
      <c r="AA685" s="148"/>
      <c r="AB685" s="148"/>
      <c r="AC685" s="148"/>
      <c r="AD685" s="148"/>
      <c r="AE685" s="148"/>
      <c r="AF685" s="148"/>
      <c r="AG685" s="148"/>
      <c r="AH685" s="148"/>
      <c r="AI685" s="148"/>
      <c r="AJ685" s="148"/>
      <c r="AK685" s="153"/>
      <c r="AL685" s="154"/>
      <c r="AM685" s="148"/>
      <c r="AN685" s="154"/>
      <c r="AO685" s="148"/>
      <c r="AP685" s="155"/>
      <c r="AQ685" s="148"/>
      <c r="AR685" s="155"/>
      <c r="AS685" s="148"/>
      <c r="AT685" s="155"/>
      <c r="AU685" s="148"/>
      <c r="AV685" s="316"/>
      <c r="AW685" s="157"/>
      <c r="AX685" s="148"/>
      <c r="AY685" s="148"/>
      <c r="AZ685" s="148"/>
      <c r="BA685" s="148"/>
      <c r="BB685" s="148"/>
      <c r="BC685" s="148"/>
      <c r="BD685" s="148"/>
      <c r="BE685" s="148"/>
      <c r="BF685" s="148"/>
      <c r="BG685" s="148"/>
      <c r="BH685" s="148"/>
      <c r="BI685" s="148"/>
      <c r="BJ685" s="148"/>
      <c r="BK685" s="148"/>
      <c r="BL685" s="148"/>
      <c r="BM685" s="148"/>
      <c r="BN685" s="148"/>
      <c r="BO685" s="148"/>
      <c r="BP685" s="148"/>
      <c r="BQ685" s="148"/>
      <c r="BR685" s="148"/>
      <c r="BS685" s="148"/>
      <c r="BT685" s="148"/>
      <c r="BU685" s="148"/>
      <c r="BV685" s="148"/>
      <c r="BW685" s="148"/>
      <c r="BX685" s="148"/>
      <c r="BY685" s="148"/>
      <c r="BZ685" s="148"/>
      <c r="CA685" s="148"/>
      <c r="CB685" s="148"/>
      <c r="CC685" s="161"/>
      <c r="CD685" s="148"/>
      <c r="CE685" s="148"/>
      <c r="CF685" s="148"/>
      <c r="CG685" s="153"/>
      <c r="CH685" s="148"/>
      <c r="CI685" s="148"/>
      <c r="CJ685" s="148"/>
      <c r="CK685" s="148"/>
    </row>
    <row r="686" ht="27.0" customHeight="1">
      <c r="A686" s="314"/>
      <c r="B686" s="126"/>
      <c r="C686" s="19"/>
      <c r="D686" s="19"/>
      <c r="E686" s="126"/>
      <c r="F686" s="128"/>
      <c r="G686" s="128"/>
      <c r="H686" s="128"/>
      <c r="I686" s="128"/>
      <c r="J686" s="129"/>
      <c r="K686" s="130"/>
      <c r="L686" s="128"/>
      <c r="M686" s="128"/>
      <c r="N686" s="128"/>
      <c r="O686" s="110"/>
      <c r="P686" s="128"/>
      <c r="Q686" s="128"/>
      <c r="R686" s="128"/>
      <c r="S686" s="128"/>
      <c r="T686" s="131"/>
      <c r="U686" s="128"/>
      <c r="V686" s="128"/>
      <c r="W686" s="128"/>
      <c r="X686" s="128"/>
      <c r="Y686" s="128"/>
      <c r="Z686" s="128"/>
      <c r="AA686" s="128"/>
      <c r="AB686" s="128"/>
      <c r="AC686" s="128"/>
      <c r="AD686" s="128"/>
      <c r="AE686" s="128"/>
      <c r="AF686" s="128"/>
      <c r="AG686" s="128"/>
      <c r="AH686" s="128"/>
      <c r="AI686" s="128"/>
      <c r="AJ686" s="128"/>
      <c r="AK686" s="133"/>
      <c r="AL686" s="134"/>
      <c r="AM686" s="128"/>
      <c r="AN686" s="134"/>
      <c r="AO686" s="128"/>
      <c r="AP686" s="135"/>
      <c r="AQ686" s="128"/>
      <c r="AR686" s="135"/>
      <c r="AS686" s="128"/>
      <c r="AT686" s="135"/>
      <c r="AU686" s="128"/>
      <c r="AV686" s="315"/>
      <c r="AW686" s="137"/>
      <c r="AX686" s="128"/>
      <c r="AY686" s="128"/>
      <c r="AZ686" s="128"/>
      <c r="BA686" s="128"/>
      <c r="BB686" s="128"/>
      <c r="BC686" s="128"/>
      <c r="BD686" s="128"/>
      <c r="BE686" s="128"/>
      <c r="BF686" s="128"/>
      <c r="BG686" s="128"/>
      <c r="BH686" s="128"/>
      <c r="BI686" s="128"/>
      <c r="BJ686" s="128"/>
      <c r="BK686" s="128"/>
      <c r="BL686" s="128"/>
      <c r="BM686" s="128"/>
      <c r="BN686" s="128"/>
      <c r="BO686" s="128"/>
      <c r="BP686" s="128"/>
      <c r="BQ686" s="128"/>
      <c r="BR686" s="128"/>
      <c r="BS686" s="128"/>
      <c r="BT686" s="128"/>
      <c r="BU686" s="128"/>
      <c r="BV686" s="128"/>
      <c r="BW686" s="128"/>
      <c r="BX686" s="128"/>
      <c r="BY686" s="128"/>
      <c r="BZ686" s="128"/>
      <c r="CA686" s="128"/>
      <c r="CB686" s="128"/>
      <c r="CC686" s="141"/>
      <c r="CD686" s="128"/>
      <c r="CE686" s="128"/>
      <c r="CF686" s="128"/>
      <c r="CG686" s="133"/>
      <c r="CH686" s="128"/>
      <c r="CI686" s="128"/>
      <c r="CJ686" s="128"/>
      <c r="CK686" s="128"/>
    </row>
    <row r="687" ht="27.0" customHeight="1">
      <c r="A687" s="313"/>
      <c r="B687" s="146"/>
      <c r="C687" s="19"/>
      <c r="D687" s="19"/>
      <c r="E687" s="146"/>
      <c r="F687" s="148"/>
      <c r="G687" s="148"/>
      <c r="H687" s="148"/>
      <c r="I687" s="148"/>
      <c r="J687" s="149"/>
      <c r="K687" s="150"/>
      <c r="L687" s="148"/>
      <c r="M687" s="148"/>
      <c r="N687" s="148"/>
      <c r="O687" s="110"/>
      <c r="P687" s="148"/>
      <c r="Q687" s="148"/>
      <c r="R687" s="148"/>
      <c r="S687" s="148"/>
      <c r="T687" s="151"/>
      <c r="U687" s="148"/>
      <c r="V687" s="148"/>
      <c r="W687" s="148"/>
      <c r="X687" s="148"/>
      <c r="Y687" s="148"/>
      <c r="Z687" s="148"/>
      <c r="AA687" s="148"/>
      <c r="AB687" s="148"/>
      <c r="AC687" s="148"/>
      <c r="AD687" s="148"/>
      <c r="AE687" s="148"/>
      <c r="AF687" s="148"/>
      <c r="AG687" s="148"/>
      <c r="AH687" s="148"/>
      <c r="AI687" s="148"/>
      <c r="AJ687" s="148"/>
      <c r="AK687" s="153"/>
      <c r="AL687" s="154"/>
      <c r="AM687" s="148"/>
      <c r="AN687" s="154"/>
      <c r="AO687" s="148"/>
      <c r="AP687" s="155"/>
      <c r="AQ687" s="148"/>
      <c r="AR687" s="155"/>
      <c r="AS687" s="148"/>
      <c r="AT687" s="155"/>
      <c r="AU687" s="148"/>
      <c r="AV687" s="316"/>
      <c r="AW687" s="157"/>
      <c r="AX687" s="148"/>
      <c r="AY687" s="148"/>
      <c r="AZ687" s="148"/>
      <c r="BA687" s="148"/>
      <c r="BB687" s="148"/>
      <c r="BC687" s="148"/>
      <c r="BD687" s="148"/>
      <c r="BE687" s="148"/>
      <c r="BF687" s="148"/>
      <c r="BG687" s="148"/>
      <c r="BH687" s="148"/>
      <c r="BI687" s="148"/>
      <c r="BJ687" s="148"/>
      <c r="BK687" s="148"/>
      <c r="BL687" s="148"/>
      <c r="BM687" s="148"/>
      <c r="BN687" s="148"/>
      <c r="BO687" s="148"/>
      <c r="BP687" s="148"/>
      <c r="BQ687" s="148"/>
      <c r="BR687" s="148"/>
      <c r="BS687" s="148"/>
      <c r="BT687" s="148"/>
      <c r="BU687" s="148"/>
      <c r="BV687" s="148"/>
      <c r="BW687" s="148"/>
      <c r="BX687" s="148"/>
      <c r="BY687" s="148"/>
      <c r="BZ687" s="148"/>
      <c r="CA687" s="148"/>
      <c r="CB687" s="148"/>
      <c r="CC687" s="161"/>
      <c r="CD687" s="148"/>
      <c r="CE687" s="148"/>
      <c r="CF687" s="148"/>
      <c r="CG687" s="153"/>
      <c r="CH687" s="148"/>
      <c r="CI687" s="148"/>
      <c r="CJ687" s="148"/>
      <c r="CK687" s="148"/>
    </row>
    <row r="688" ht="27.0" customHeight="1">
      <c r="A688" s="314"/>
      <c r="B688" s="126"/>
      <c r="C688" s="19"/>
      <c r="D688" s="19"/>
      <c r="E688" s="126"/>
      <c r="F688" s="128"/>
      <c r="G688" s="128"/>
      <c r="H688" s="128"/>
      <c r="I688" s="128"/>
      <c r="J688" s="129"/>
      <c r="K688" s="130"/>
      <c r="L688" s="128"/>
      <c r="M688" s="128"/>
      <c r="N688" s="128"/>
      <c r="O688" s="110"/>
      <c r="P688" s="128"/>
      <c r="Q688" s="128"/>
      <c r="R688" s="128"/>
      <c r="S688" s="128"/>
      <c r="T688" s="131"/>
      <c r="U688" s="128"/>
      <c r="V688" s="128"/>
      <c r="W688" s="128"/>
      <c r="X688" s="128"/>
      <c r="Y688" s="128"/>
      <c r="Z688" s="128"/>
      <c r="AA688" s="128"/>
      <c r="AB688" s="128"/>
      <c r="AC688" s="128"/>
      <c r="AD688" s="128"/>
      <c r="AE688" s="128"/>
      <c r="AF688" s="128"/>
      <c r="AG688" s="128"/>
      <c r="AH688" s="128"/>
      <c r="AI688" s="128"/>
      <c r="AJ688" s="128"/>
      <c r="AK688" s="133"/>
      <c r="AL688" s="134"/>
      <c r="AM688" s="128"/>
      <c r="AN688" s="134"/>
      <c r="AO688" s="128"/>
      <c r="AP688" s="135"/>
      <c r="AQ688" s="128"/>
      <c r="AR688" s="135"/>
      <c r="AS688" s="128"/>
      <c r="AT688" s="135"/>
      <c r="AU688" s="128"/>
      <c r="AV688" s="315"/>
      <c r="AW688" s="137"/>
      <c r="AX688" s="128"/>
      <c r="AY688" s="128"/>
      <c r="AZ688" s="128"/>
      <c r="BA688" s="128"/>
      <c r="BB688" s="128"/>
      <c r="BC688" s="128"/>
      <c r="BD688" s="128"/>
      <c r="BE688" s="128"/>
      <c r="BF688" s="128"/>
      <c r="BG688" s="128"/>
      <c r="BH688" s="128"/>
      <c r="BI688" s="128"/>
      <c r="BJ688" s="128"/>
      <c r="BK688" s="128"/>
      <c r="BL688" s="128"/>
      <c r="BM688" s="128"/>
      <c r="BN688" s="128"/>
      <c r="BO688" s="128"/>
      <c r="BP688" s="128"/>
      <c r="BQ688" s="128"/>
      <c r="BR688" s="128"/>
      <c r="BS688" s="128"/>
      <c r="BT688" s="128"/>
      <c r="BU688" s="128"/>
      <c r="BV688" s="128"/>
      <c r="BW688" s="128"/>
      <c r="BX688" s="128"/>
      <c r="BY688" s="128"/>
      <c r="BZ688" s="128"/>
      <c r="CA688" s="128"/>
      <c r="CB688" s="128"/>
      <c r="CC688" s="141"/>
      <c r="CD688" s="128"/>
      <c r="CE688" s="128"/>
      <c r="CF688" s="128"/>
      <c r="CG688" s="133"/>
      <c r="CH688" s="128"/>
      <c r="CI688" s="128"/>
      <c r="CJ688" s="128"/>
      <c r="CK688" s="128"/>
    </row>
    <row r="689" ht="27.0" customHeight="1">
      <c r="A689" s="313"/>
      <c r="B689" s="146"/>
      <c r="C689" s="19"/>
      <c r="D689" s="19"/>
      <c r="E689" s="146"/>
      <c r="F689" s="148"/>
      <c r="G689" s="148"/>
      <c r="H689" s="148"/>
      <c r="I689" s="148"/>
      <c r="J689" s="149"/>
      <c r="K689" s="150"/>
      <c r="L689" s="148"/>
      <c r="M689" s="148"/>
      <c r="N689" s="148"/>
      <c r="O689" s="110"/>
      <c r="P689" s="148"/>
      <c r="Q689" s="148"/>
      <c r="R689" s="148"/>
      <c r="S689" s="148"/>
      <c r="T689" s="151"/>
      <c r="U689" s="148"/>
      <c r="V689" s="148"/>
      <c r="W689" s="148"/>
      <c r="X689" s="148"/>
      <c r="Y689" s="148"/>
      <c r="Z689" s="148"/>
      <c r="AA689" s="148"/>
      <c r="AB689" s="148"/>
      <c r="AC689" s="148"/>
      <c r="AD689" s="148"/>
      <c r="AE689" s="148"/>
      <c r="AF689" s="148"/>
      <c r="AG689" s="148"/>
      <c r="AH689" s="148"/>
      <c r="AI689" s="148"/>
      <c r="AJ689" s="148"/>
      <c r="AK689" s="153"/>
      <c r="AL689" s="154"/>
      <c r="AM689" s="148"/>
      <c r="AN689" s="154"/>
      <c r="AO689" s="148"/>
      <c r="AP689" s="155"/>
      <c r="AQ689" s="148"/>
      <c r="AR689" s="155"/>
      <c r="AS689" s="148"/>
      <c r="AT689" s="155"/>
      <c r="AU689" s="148"/>
      <c r="AV689" s="316"/>
      <c r="AW689" s="157"/>
      <c r="AX689" s="148"/>
      <c r="AY689" s="148"/>
      <c r="AZ689" s="148"/>
      <c r="BA689" s="148"/>
      <c r="BB689" s="148"/>
      <c r="BC689" s="148"/>
      <c r="BD689" s="148"/>
      <c r="BE689" s="148"/>
      <c r="BF689" s="148"/>
      <c r="BG689" s="148"/>
      <c r="BH689" s="148"/>
      <c r="BI689" s="148"/>
      <c r="BJ689" s="148"/>
      <c r="BK689" s="148"/>
      <c r="BL689" s="148"/>
      <c r="BM689" s="148"/>
      <c r="BN689" s="148"/>
      <c r="BO689" s="148"/>
      <c r="BP689" s="148"/>
      <c r="BQ689" s="148"/>
      <c r="BR689" s="148"/>
      <c r="BS689" s="148"/>
      <c r="BT689" s="148"/>
      <c r="BU689" s="148"/>
      <c r="BV689" s="148"/>
      <c r="BW689" s="148"/>
      <c r="BX689" s="148"/>
      <c r="BY689" s="148"/>
      <c r="BZ689" s="148"/>
      <c r="CA689" s="148"/>
      <c r="CB689" s="148"/>
      <c r="CC689" s="161"/>
      <c r="CD689" s="148"/>
      <c r="CE689" s="148"/>
      <c r="CF689" s="148"/>
      <c r="CG689" s="153"/>
      <c r="CH689" s="148"/>
      <c r="CI689" s="148"/>
      <c r="CJ689" s="148"/>
      <c r="CK689" s="148"/>
    </row>
    <row r="690" ht="27.0" customHeight="1">
      <c r="A690" s="314"/>
      <c r="B690" s="126"/>
      <c r="C690" s="19"/>
      <c r="D690" s="19"/>
      <c r="E690" s="126"/>
      <c r="F690" s="128"/>
      <c r="G690" s="128"/>
      <c r="H690" s="128"/>
      <c r="I690" s="128"/>
      <c r="J690" s="129"/>
      <c r="K690" s="130"/>
      <c r="L690" s="128"/>
      <c r="M690" s="128"/>
      <c r="N690" s="128"/>
      <c r="O690" s="110"/>
      <c r="P690" s="128"/>
      <c r="Q690" s="128"/>
      <c r="R690" s="128"/>
      <c r="S690" s="128"/>
      <c r="T690" s="131"/>
      <c r="U690" s="128"/>
      <c r="V690" s="128"/>
      <c r="W690" s="128"/>
      <c r="X690" s="128"/>
      <c r="Y690" s="128"/>
      <c r="Z690" s="128"/>
      <c r="AA690" s="128"/>
      <c r="AB690" s="128"/>
      <c r="AC690" s="128"/>
      <c r="AD690" s="128"/>
      <c r="AE690" s="128"/>
      <c r="AF690" s="128"/>
      <c r="AG690" s="128"/>
      <c r="AH690" s="128"/>
      <c r="AI690" s="128"/>
      <c r="AJ690" s="128"/>
      <c r="AK690" s="133"/>
      <c r="AL690" s="134"/>
      <c r="AM690" s="128"/>
      <c r="AN690" s="134"/>
      <c r="AO690" s="128"/>
      <c r="AP690" s="135"/>
      <c r="AQ690" s="128"/>
      <c r="AR690" s="135"/>
      <c r="AS690" s="128"/>
      <c r="AT690" s="135"/>
      <c r="AU690" s="128"/>
      <c r="AV690" s="315"/>
      <c r="AW690" s="137"/>
      <c r="AX690" s="128"/>
      <c r="AY690" s="128"/>
      <c r="AZ690" s="128"/>
      <c r="BA690" s="128"/>
      <c r="BB690" s="128"/>
      <c r="BC690" s="128"/>
      <c r="BD690" s="128"/>
      <c r="BE690" s="128"/>
      <c r="BF690" s="128"/>
      <c r="BG690" s="128"/>
      <c r="BH690" s="128"/>
      <c r="BI690" s="128"/>
      <c r="BJ690" s="128"/>
      <c r="BK690" s="128"/>
      <c r="BL690" s="128"/>
      <c r="BM690" s="128"/>
      <c r="BN690" s="128"/>
      <c r="BO690" s="128"/>
      <c r="BP690" s="128"/>
      <c r="BQ690" s="128"/>
      <c r="BR690" s="128"/>
      <c r="BS690" s="128"/>
      <c r="BT690" s="128"/>
      <c r="BU690" s="128"/>
      <c r="BV690" s="128"/>
      <c r="BW690" s="128"/>
      <c r="BX690" s="128"/>
      <c r="BY690" s="128"/>
      <c r="BZ690" s="128"/>
      <c r="CA690" s="128"/>
      <c r="CB690" s="128"/>
      <c r="CC690" s="141"/>
      <c r="CD690" s="128"/>
      <c r="CE690" s="128"/>
      <c r="CF690" s="128"/>
      <c r="CG690" s="133"/>
      <c r="CH690" s="128"/>
      <c r="CI690" s="128"/>
      <c r="CJ690" s="128"/>
      <c r="CK690" s="128"/>
    </row>
    <row r="691" ht="27.0" customHeight="1">
      <c r="A691" s="313"/>
      <c r="B691" s="146"/>
      <c r="C691" s="19"/>
      <c r="D691" s="19"/>
      <c r="E691" s="146"/>
      <c r="F691" s="148"/>
      <c r="G691" s="148"/>
      <c r="H691" s="148"/>
      <c r="I691" s="148"/>
      <c r="J691" s="149"/>
      <c r="K691" s="150"/>
      <c r="L691" s="148"/>
      <c r="M691" s="148"/>
      <c r="N691" s="148"/>
      <c r="O691" s="110"/>
      <c r="P691" s="148"/>
      <c r="Q691" s="148"/>
      <c r="R691" s="148"/>
      <c r="S691" s="148"/>
      <c r="T691" s="151"/>
      <c r="U691" s="148"/>
      <c r="V691" s="148"/>
      <c r="W691" s="148"/>
      <c r="X691" s="148"/>
      <c r="Y691" s="148"/>
      <c r="Z691" s="148"/>
      <c r="AA691" s="148"/>
      <c r="AB691" s="148"/>
      <c r="AC691" s="148"/>
      <c r="AD691" s="148"/>
      <c r="AE691" s="148"/>
      <c r="AF691" s="148"/>
      <c r="AG691" s="148"/>
      <c r="AH691" s="148"/>
      <c r="AI691" s="148"/>
      <c r="AJ691" s="148"/>
      <c r="AK691" s="153"/>
      <c r="AL691" s="154"/>
      <c r="AM691" s="148"/>
      <c r="AN691" s="154"/>
      <c r="AO691" s="148"/>
      <c r="AP691" s="155"/>
      <c r="AQ691" s="148"/>
      <c r="AR691" s="155"/>
      <c r="AS691" s="148"/>
      <c r="AT691" s="155"/>
      <c r="AU691" s="148"/>
      <c r="AV691" s="316"/>
      <c r="AW691" s="157"/>
      <c r="AX691" s="148"/>
      <c r="AY691" s="148"/>
      <c r="AZ691" s="148"/>
      <c r="BA691" s="148"/>
      <c r="BB691" s="148"/>
      <c r="BC691" s="148"/>
      <c r="BD691" s="148"/>
      <c r="BE691" s="148"/>
      <c r="BF691" s="148"/>
      <c r="BG691" s="148"/>
      <c r="BH691" s="148"/>
      <c r="BI691" s="148"/>
      <c r="BJ691" s="148"/>
      <c r="BK691" s="148"/>
      <c r="BL691" s="148"/>
      <c r="BM691" s="148"/>
      <c r="BN691" s="148"/>
      <c r="BO691" s="148"/>
      <c r="BP691" s="148"/>
      <c r="BQ691" s="148"/>
      <c r="BR691" s="148"/>
      <c r="BS691" s="148"/>
      <c r="BT691" s="148"/>
      <c r="BU691" s="148"/>
      <c r="BV691" s="148"/>
      <c r="BW691" s="148"/>
      <c r="BX691" s="148"/>
      <c r="BY691" s="148"/>
      <c r="BZ691" s="148"/>
      <c r="CA691" s="148"/>
      <c r="CB691" s="148"/>
      <c r="CC691" s="161"/>
      <c r="CD691" s="148"/>
      <c r="CE691" s="148"/>
      <c r="CF691" s="148"/>
      <c r="CG691" s="153"/>
      <c r="CH691" s="148"/>
      <c r="CI691" s="148"/>
      <c r="CJ691" s="148"/>
      <c r="CK691" s="148"/>
    </row>
    <row r="692" ht="27.0" customHeight="1">
      <c r="A692" s="314"/>
      <c r="B692" s="126"/>
      <c r="C692" s="19"/>
      <c r="D692" s="19"/>
      <c r="E692" s="126"/>
      <c r="F692" s="128"/>
      <c r="G692" s="128"/>
      <c r="H692" s="128"/>
      <c r="I692" s="128"/>
      <c r="J692" s="129"/>
      <c r="K692" s="130"/>
      <c r="L692" s="128"/>
      <c r="M692" s="128"/>
      <c r="N692" s="128"/>
      <c r="O692" s="110"/>
      <c r="P692" s="128"/>
      <c r="Q692" s="128"/>
      <c r="R692" s="128"/>
      <c r="S692" s="128"/>
      <c r="T692" s="131"/>
      <c r="U692" s="128"/>
      <c r="V692" s="128"/>
      <c r="W692" s="128"/>
      <c r="X692" s="128"/>
      <c r="Y692" s="128"/>
      <c r="Z692" s="128"/>
      <c r="AA692" s="128"/>
      <c r="AB692" s="128"/>
      <c r="AC692" s="128"/>
      <c r="AD692" s="128"/>
      <c r="AE692" s="128"/>
      <c r="AF692" s="128"/>
      <c r="AG692" s="128"/>
      <c r="AH692" s="128"/>
      <c r="AI692" s="128"/>
      <c r="AJ692" s="128"/>
      <c r="AK692" s="133"/>
      <c r="AL692" s="134"/>
      <c r="AM692" s="128"/>
      <c r="AN692" s="134"/>
      <c r="AO692" s="128"/>
      <c r="AP692" s="135"/>
      <c r="AQ692" s="128"/>
      <c r="AR692" s="135"/>
      <c r="AS692" s="128"/>
      <c r="AT692" s="135"/>
      <c r="AU692" s="128"/>
      <c r="AV692" s="315"/>
      <c r="AW692" s="137"/>
      <c r="AX692" s="128"/>
      <c r="AY692" s="128"/>
      <c r="AZ692" s="128"/>
      <c r="BA692" s="128"/>
      <c r="BB692" s="128"/>
      <c r="BC692" s="128"/>
      <c r="BD692" s="128"/>
      <c r="BE692" s="128"/>
      <c r="BF692" s="128"/>
      <c r="BG692" s="128"/>
      <c r="BH692" s="128"/>
      <c r="BI692" s="128"/>
      <c r="BJ692" s="128"/>
      <c r="BK692" s="128"/>
      <c r="BL692" s="128"/>
      <c r="BM692" s="128"/>
      <c r="BN692" s="128"/>
      <c r="BO692" s="128"/>
      <c r="BP692" s="128"/>
      <c r="BQ692" s="128"/>
      <c r="BR692" s="128"/>
      <c r="BS692" s="128"/>
      <c r="BT692" s="128"/>
      <c r="BU692" s="128"/>
      <c r="BV692" s="128"/>
      <c r="BW692" s="128"/>
      <c r="BX692" s="128"/>
      <c r="BY692" s="128"/>
      <c r="BZ692" s="128"/>
      <c r="CA692" s="128"/>
      <c r="CB692" s="128"/>
      <c r="CC692" s="141"/>
      <c r="CD692" s="128"/>
      <c r="CE692" s="128"/>
      <c r="CF692" s="128"/>
      <c r="CG692" s="133"/>
      <c r="CH692" s="128"/>
      <c r="CI692" s="128"/>
      <c r="CJ692" s="128"/>
      <c r="CK692" s="128"/>
    </row>
    <row r="693" ht="27.0" customHeight="1">
      <c r="A693" s="313"/>
      <c r="B693" s="146"/>
      <c r="C693" s="19"/>
      <c r="D693" s="19"/>
      <c r="E693" s="146"/>
      <c r="F693" s="148"/>
      <c r="G693" s="148"/>
      <c r="H693" s="148"/>
      <c r="I693" s="148"/>
      <c r="J693" s="149"/>
      <c r="K693" s="150"/>
      <c r="L693" s="148"/>
      <c r="M693" s="148"/>
      <c r="N693" s="148"/>
      <c r="O693" s="110"/>
      <c r="P693" s="148"/>
      <c r="Q693" s="148"/>
      <c r="R693" s="148"/>
      <c r="S693" s="148"/>
      <c r="T693" s="151"/>
      <c r="U693" s="148"/>
      <c r="V693" s="148"/>
      <c r="W693" s="148"/>
      <c r="X693" s="148"/>
      <c r="Y693" s="148"/>
      <c r="Z693" s="148"/>
      <c r="AA693" s="148"/>
      <c r="AB693" s="148"/>
      <c r="AC693" s="148"/>
      <c r="AD693" s="148"/>
      <c r="AE693" s="148"/>
      <c r="AF693" s="148"/>
      <c r="AG693" s="148"/>
      <c r="AH693" s="148"/>
      <c r="AI693" s="148"/>
      <c r="AJ693" s="148"/>
      <c r="AK693" s="153"/>
      <c r="AL693" s="154"/>
      <c r="AM693" s="148"/>
      <c r="AN693" s="154"/>
      <c r="AO693" s="148"/>
      <c r="AP693" s="155"/>
      <c r="AQ693" s="148"/>
      <c r="AR693" s="155"/>
      <c r="AS693" s="148"/>
      <c r="AT693" s="155"/>
      <c r="AU693" s="148"/>
      <c r="AV693" s="316"/>
      <c r="AW693" s="157"/>
      <c r="AX693" s="148"/>
      <c r="AY693" s="148"/>
      <c r="AZ693" s="148"/>
      <c r="BA693" s="148"/>
      <c r="BB693" s="148"/>
      <c r="BC693" s="148"/>
      <c r="BD693" s="148"/>
      <c r="BE693" s="148"/>
      <c r="BF693" s="148"/>
      <c r="BG693" s="148"/>
      <c r="BH693" s="148"/>
      <c r="BI693" s="148"/>
      <c r="BJ693" s="148"/>
      <c r="BK693" s="148"/>
      <c r="BL693" s="148"/>
      <c r="BM693" s="148"/>
      <c r="BN693" s="148"/>
      <c r="BO693" s="148"/>
      <c r="BP693" s="148"/>
      <c r="BQ693" s="148"/>
      <c r="BR693" s="148"/>
      <c r="BS693" s="148"/>
      <c r="BT693" s="148"/>
      <c r="BU693" s="148"/>
      <c r="BV693" s="148"/>
      <c r="BW693" s="148"/>
      <c r="BX693" s="148"/>
      <c r="BY693" s="148"/>
      <c r="BZ693" s="148"/>
      <c r="CA693" s="148"/>
      <c r="CB693" s="148"/>
      <c r="CC693" s="161"/>
      <c r="CD693" s="148"/>
      <c r="CE693" s="148"/>
      <c r="CF693" s="148"/>
      <c r="CG693" s="153"/>
      <c r="CH693" s="148"/>
      <c r="CI693" s="148"/>
      <c r="CJ693" s="148"/>
      <c r="CK693" s="148"/>
    </row>
    <row r="694" ht="27.0" customHeight="1">
      <c r="A694" s="314"/>
      <c r="B694" s="126"/>
      <c r="C694" s="19"/>
      <c r="D694" s="19"/>
      <c r="E694" s="126"/>
      <c r="F694" s="128"/>
      <c r="G694" s="128"/>
      <c r="H694" s="128"/>
      <c r="I694" s="128"/>
      <c r="J694" s="129"/>
      <c r="K694" s="130"/>
      <c r="L694" s="128"/>
      <c r="M694" s="128"/>
      <c r="N694" s="128"/>
      <c r="O694" s="110"/>
      <c r="P694" s="128"/>
      <c r="Q694" s="128"/>
      <c r="R694" s="128"/>
      <c r="S694" s="128"/>
      <c r="T694" s="131"/>
      <c r="U694" s="128"/>
      <c r="V694" s="128"/>
      <c r="W694" s="128"/>
      <c r="X694" s="128"/>
      <c r="Y694" s="128"/>
      <c r="Z694" s="128"/>
      <c r="AA694" s="128"/>
      <c r="AB694" s="128"/>
      <c r="AC694" s="128"/>
      <c r="AD694" s="128"/>
      <c r="AE694" s="128"/>
      <c r="AF694" s="128"/>
      <c r="AG694" s="128"/>
      <c r="AH694" s="128"/>
      <c r="AI694" s="128"/>
      <c r="AJ694" s="128"/>
      <c r="AK694" s="133"/>
      <c r="AL694" s="134"/>
      <c r="AM694" s="128"/>
      <c r="AN694" s="134"/>
      <c r="AO694" s="128"/>
      <c r="AP694" s="135"/>
      <c r="AQ694" s="128"/>
      <c r="AR694" s="135"/>
      <c r="AS694" s="128"/>
      <c r="AT694" s="135"/>
      <c r="AU694" s="128"/>
      <c r="AV694" s="315"/>
      <c r="AW694" s="137"/>
      <c r="AX694" s="128"/>
      <c r="AY694" s="128"/>
      <c r="AZ694" s="128"/>
      <c r="BA694" s="128"/>
      <c r="BB694" s="128"/>
      <c r="BC694" s="128"/>
      <c r="BD694" s="128"/>
      <c r="BE694" s="128"/>
      <c r="BF694" s="128"/>
      <c r="BG694" s="128"/>
      <c r="BH694" s="128"/>
      <c r="BI694" s="128"/>
      <c r="BJ694" s="128"/>
      <c r="BK694" s="128"/>
      <c r="BL694" s="128"/>
      <c r="BM694" s="128"/>
      <c r="BN694" s="128"/>
      <c r="BO694" s="128"/>
      <c r="BP694" s="128"/>
      <c r="BQ694" s="128"/>
      <c r="BR694" s="128"/>
      <c r="BS694" s="128"/>
      <c r="BT694" s="128"/>
      <c r="BU694" s="128"/>
      <c r="BV694" s="128"/>
      <c r="BW694" s="128"/>
      <c r="BX694" s="128"/>
      <c r="BY694" s="128"/>
      <c r="BZ694" s="128"/>
      <c r="CA694" s="128"/>
      <c r="CB694" s="128"/>
      <c r="CC694" s="141"/>
      <c r="CD694" s="128"/>
      <c r="CE694" s="128"/>
      <c r="CF694" s="128"/>
      <c r="CG694" s="133"/>
      <c r="CH694" s="128"/>
      <c r="CI694" s="128"/>
      <c r="CJ694" s="128"/>
      <c r="CK694" s="128"/>
    </row>
    <row r="695" ht="27.0" customHeight="1">
      <c r="A695" s="313"/>
      <c r="B695" s="146"/>
      <c r="C695" s="19"/>
      <c r="D695" s="19"/>
      <c r="E695" s="146"/>
      <c r="F695" s="148"/>
      <c r="G695" s="148"/>
      <c r="H695" s="148"/>
      <c r="I695" s="148"/>
      <c r="J695" s="149"/>
      <c r="K695" s="150"/>
      <c r="L695" s="148"/>
      <c r="M695" s="148"/>
      <c r="N695" s="148"/>
      <c r="O695" s="110"/>
      <c r="P695" s="148"/>
      <c r="Q695" s="148"/>
      <c r="R695" s="148"/>
      <c r="S695" s="148"/>
      <c r="T695" s="151"/>
      <c r="U695" s="148"/>
      <c r="V695" s="148"/>
      <c r="W695" s="148"/>
      <c r="X695" s="148"/>
      <c r="Y695" s="148"/>
      <c r="Z695" s="148"/>
      <c r="AA695" s="148"/>
      <c r="AB695" s="148"/>
      <c r="AC695" s="148"/>
      <c r="AD695" s="148"/>
      <c r="AE695" s="148"/>
      <c r="AF695" s="148"/>
      <c r="AG695" s="148"/>
      <c r="AH695" s="148"/>
      <c r="AI695" s="148"/>
      <c r="AJ695" s="148"/>
      <c r="AK695" s="153"/>
      <c r="AL695" s="154"/>
      <c r="AM695" s="148"/>
      <c r="AN695" s="154"/>
      <c r="AO695" s="148"/>
      <c r="AP695" s="155"/>
      <c r="AQ695" s="148"/>
      <c r="AR695" s="155"/>
      <c r="AS695" s="148"/>
      <c r="AT695" s="155"/>
      <c r="AU695" s="148"/>
      <c r="AV695" s="316"/>
      <c r="AW695" s="157"/>
      <c r="AX695" s="148"/>
      <c r="AY695" s="148"/>
      <c r="AZ695" s="148"/>
      <c r="BA695" s="148"/>
      <c r="BB695" s="148"/>
      <c r="BC695" s="148"/>
      <c r="BD695" s="148"/>
      <c r="BE695" s="148"/>
      <c r="BF695" s="148"/>
      <c r="BG695" s="148"/>
      <c r="BH695" s="148"/>
      <c r="BI695" s="148"/>
      <c r="BJ695" s="148"/>
      <c r="BK695" s="148"/>
      <c r="BL695" s="148"/>
      <c r="BM695" s="148"/>
      <c r="BN695" s="148"/>
      <c r="BO695" s="148"/>
      <c r="BP695" s="148"/>
      <c r="BQ695" s="148"/>
      <c r="BR695" s="148"/>
      <c r="BS695" s="148"/>
      <c r="BT695" s="148"/>
      <c r="BU695" s="148"/>
      <c r="BV695" s="148"/>
      <c r="BW695" s="148"/>
      <c r="BX695" s="148"/>
      <c r="BY695" s="148"/>
      <c r="BZ695" s="148"/>
      <c r="CA695" s="148"/>
      <c r="CB695" s="148"/>
      <c r="CC695" s="161"/>
      <c r="CD695" s="148"/>
      <c r="CE695" s="148"/>
      <c r="CF695" s="148"/>
      <c r="CG695" s="153"/>
      <c r="CH695" s="148"/>
      <c r="CI695" s="148"/>
      <c r="CJ695" s="148"/>
      <c r="CK695" s="148"/>
    </row>
    <row r="696" ht="27.0" customHeight="1">
      <c r="A696" s="314"/>
      <c r="B696" s="126"/>
      <c r="C696" s="19"/>
      <c r="D696" s="19"/>
      <c r="E696" s="126"/>
      <c r="F696" s="128"/>
      <c r="G696" s="128"/>
      <c r="H696" s="128"/>
      <c r="I696" s="128"/>
      <c r="J696" s="129"/>
      <c r="K696" s="130"/>
      <c r="L696" s="128"/>
      <c r="M696" s="128"/>
      <c r="N696" s="128"/>
      <c r="O696" s="110"/>
      <c r="P696" s="128"/>
      <c r="Q696" s="128"/>
      <c r="R696" s="128"/>
      <c r="S696" s="128"/>
      <c r="T696" s="131"/>
      <c r="U696" s="128"/>
      <c r="V696" s="128"/>
      <c r="W696" s="128"/>
      <c r="X696" s="128"/>
      <c r="Y696" s="128"/>
      <c r="Z696" s="128"/>
      <c r="AA696" s="128"/>
      <c r="AB696" s="128"/>
      <c r="AC696" s="128"/>
      <c r="AD696" s="128"/>
      <c r="AE696" s="128"/>
      <c r="AF696" s="128"/>
      <c r="AG696" s="128"/>
      <c r="AH696" s="128"/>
      <c r="AI696" s="128"/>
      <c r="AJ696" s="128"/>
      <c r="AK696" s="133"/>
      <c r="AL696" s="134"/>
      <c r="AM696" s="128"/>
      <c r="AN696" s="134"/>
      <c r="AO696" s="128"/>
      <c r="AP696" s="135"/>
      <c r="AQ696" s="128"/>
      <c r="AR696" s="135"/>
      <c r="AS696" s="128"/>
      <c r="AT696" s="135"/>
      <c r="AU696" s="128"/>
      <c r="AV696" s="315"/>
      <c r="AW696" s="137"/>
      <c r="AX696" s="128"/>
      <c r="AY696" s="128"/>
      <c r="AZ696" s="128"/>
      <c r="BA696" s="128"/>
      <c r="BB696" s="128"/>
      <c r="BC696" s="128"/>
      <c r="BD696" s="128"/>
      <c r="BE696" s="128"/>
      <c r="BF696" s="128"/>
      <c r="BG696" s="128"/>
      <c r="BH696" s="128"/>
      <c r="BI696" s="128"/>
      <c r="BJ696" s="128"/>
      <c r="BK696" s="128"/>
      <c r="BL696" s="128"/>
      <c r="BM696" s="128"/>
      <c r="BN696" s="128"/>
      <c r="BO696" s="128"/>
      <c r="BP696" s="128"/>
      <c r="BQ696" s="128"/>
      <c r="BR696" s="128"/>
      <c r="BS696" s="128"/>
      <c r="BT696" s="128"/>
      <c r="BU696" s="128"/>
      <c r="BV696" s="128"/>
      <c r="BW696" s="128"/>
      <c r="BX696" s="128"/>
      <c r="BY696" s="128"/>
      <c r="BZ696" s="128"/>
      <c r="CA696" s="128"/>
      <c r="CB696" s="128"/>
      <c r="CC696" s="141"/>
      <c r="CD696" s="128"/>
      <c r="CE696" s="128"/>
      <c r="CF696" s="128"/>
      <c r="CG696" s="133"/>
      <c r="CH696" s="128"/>
      <c r="CI696" s="128"/>
      <c r="CJ696" s="128"/>
      <c r="CK696" s="128"/>
    </row>
    <row r="697" ht="27.0" customHeight="1">
      <c r="A697" s="313"/>
      <c r="B697" s="146"/>
      <c r="C697" s="19"/>
      <c r="D697" s="19"/>
      <c r="E697" s="146"/>
      <c r="F697" s="148"/>
      <c r="G697" s="148"/>
      <c r="H697" s="148"/>
      <c r="I697" s="148"/>
      <c r="J697" s="149"/>
      <c r="K697" s="150"/>
      <c r="L697" s="148"/>
      <c r="M697" s="148"/>
      <c r="N697" s="148"/>
      <c r="O697" s="110"/>
      <c r="P697" s="148"/>
      <c r="Q697" s="148"/>
      <c r="R697" s="148"/>
      <c r="S697" s="148"/>
      <c r="T697" s="151"/>
      <c r="U697" s="148"/>
      <c r="V697" s="148"/>
      <c r="W697" s="148"/>
      <c r="X697" s="148"/>
      <c r="Y697" s="148"/>
      <c r="Z697" s="148"/>
      <c r="AA697" s="148"/>
      <c r="AB697" s="148"/>
      <c r="AC697" s="148"/>
      <c r="AD697" s="148"/>
      <c r="AE697" s="148"/>
      <c r="AF697" s="148"/>
      <c r="AG697" s="148"/>
      <c r="AH697" s="148"/>
      <c r="AI697" s="148"/>
      <c r="AJ697" s="148"/>
      <c r="AK697" s="153"/>
      <c r="AL697" s="154"/>
      <c r="AM697" s="148"/>
      <c r="AN697" s="154"/>
      <c r="AO697" s="148"/>
      <c r="AP697" s="155"/>
      <c r="AQ697" s="148"/>
      <c r="AR697" s="155"/>
      <c r="AS697" s="148"/>
      <c r="AT697" s="155"/>
      <c r="AU697" s="148"/>
      <c r="AV697" s="316"/>
      <c r="AW697" s="157"/>
      <c r="AX697" s="148"/>
      <c r="AY697" s="148"/>
      <c r="AZ697" s="148"/>
      <c r="BA697" s="148"/>
      <c r="BB697" s="148"/>
      <c r="BC697" s="148"/>
      <c r="BD697" s="148"/>
      <c r="BE697" s="148"/>
      <c r="BF697" s="148"/>
      <c r="BG697" s="148"/>
      <c r="BH697" s="148"/>
      <c r="BI697" s="148"/>
      <c r="BJ697" s="148"/>
      <c r="BK697" s="148"/>
      <c r="BL697" s="148"/>
      <c r="BM697" s="148"/>
      <c r="BN697" s="148"/>
      <c r="BO697" s="148"/>
      <c r="BP697" s="148"/>
      <c r="BQ697" s="148"/>
      <c r="BR697" s="148"/>
      <c r="BS697" s="148"/>
      <c r="BT697" s="148"/>
      <c r="BU697" s="148"/>
      <c r="BV697" s="148"/>
      <c r="BW697" s="148"/>
      <c r="BX697" s="148"/>
      <c r="BY697" s="148"/>
      <c r="BZ697" s="148"/>
      <c r="CA697" s="148"/>
      <c r="CB697" s="148"/>
      <c r="CC697" s="161"/>
      <c r="CD697" s="148"/>
      <c r="CE697" s="148"/>
      <c r="CF697" s="148"/>
      <c r="CG697" s="153"/>
      <c r="CH697" s="148"/>
      <c r="CI697" s="148"/>
      <c r="CJ697" s="148"/>
      <c r="CK697" s="148"/>
    </row>
    <row r="698" ht="27.0" customHeight="1">
      <c r="A698" s="314"/>
      <c r="B698" s="126"/>
      <c r="C698" s="19"/>
      <c r="D698" s="19"/>
      <c r="E698" s="126"/>
      <c r="F698" s="128"/>
      <c r="G698" s="128"/>
      <c r="H698" s="128"/>
      <c r="I698" s="128"/>
      <c r="J698" s="129"/>
      <c r="K698" s="130"/>
      <c r="L698" s="128"/>
      <c r="M698" s="128"/>
      <c r="N698" s="128"/>
      <c r="O698" s="110"/>
      <c r="P698" s="128"/>
      <c r="Q698" s="128"/>
      <c r="R698" s="128"/>
      <c r="S698" s="128"/>
      <c r="T698" s="131"/>
      <c r="U698" s="128"/>
      <c r="V698" s="128"/>
      <c r="W698" s="128"/>
      <c r="X698" s="128"/>
      <c r="Y698" s="128"/>
      <c r="Z698" s="128"/>
      <c r="AA698" s="128"/>
      <c r="AB698" s="128"/>
      <c r="AC698" s="128"/>
      <c r="AD698" s="128"/>
      <c r="AE698" s="128"/>
      <c r="AF698" s="128"/>
      <c r="AG698" s="128"/>
      <c r="AH698" s="128"/>
      <c r="AI698" s="128"/>
      <c r="AJ698" s="128"/>
      <c r="AK698" s="133"/>
      <c r="AL698" s="134"/>
      <c r="AM698" s="128"/>
      <c r="AN698" s="134"/>
      <c r="AO698" s="128"/>
      <c r="AP698" s="135"/>
      <c r="AQ698" s="128"/>
      <c r="AR698" s="135"/>
      <c r="AS698" s="128"/>
      <c r="AT698" s="135"/>
      <c r="AU698" s="128"/>
      <c r="AV698" s="315"/>
      <c r="AW698" s="137"/>
      <c r="AX698" s="128"/>
      <c r="AY698" s="128"/>
      <c r="AZ698" s="128"/>
      <c r="BA698" s="128"/>
      <c r="BB698" s="128"/>
      <c r="BC698" s="128"/>
      <c r="BD698" s="128"/>
      <c r="BE698" s="128"/>
      <c r="BF698" s="128"/>
      <c r="BG698" s="128"/>
      <c r="BH698" s="128"/>
      <c r="BI698" s="128"/>
      <c r="BJ698" s="128"/>
      <c r="BK698" s="128"/>
      <c r="BL698" s="128"/>
      <c r="BM698" s="128"/>
      <c r="BN698" s="128"/>
      <c r="BO698" s="128"/>
      <c r="BP698" s="128"/>
      <c r="BQ698" s="128"/>
      <c r="BR698" s="128"/>
      <c r="BS698" s="128"/>
      <c r="BT698" s="128"/>
      <c r="BU698" s="128"/>
      <c r="BV698" s="128"/>
      <c r="BW698" s="128"/>
      <c r="BX698" s="128"/>
      <c r="BY698" s="128"/>
      <c r="BZ698" s="128"/>
      <c r="CA698" s="128"/>
      <c r="CB698" s="128"/>
      <c r="CC698" s="141"/>
      <c r="CD698" s="128"/>
      <c r="CE698" s="128"/>
      <c r="CF698" s="128"/>
      <c r="CG698" s="133"/>
      <c r="CH698" s="128"/>
      <c r="CI698" s="128"/>
      <c r="CJ698" s="128"/>
      <c r="CK698" s="128"/>
    </row>
    <row r="699" ht="27.0" customHeight="1">
      <c r="A699" s="313"/>
      <c r="B699" s="146"/>
      <c r="C699" s="19"/>
      <c r="D699" s="19"/>
      <c r="E699" s="146"/>
      <c r="F699" s="148"/>
      <c r="G699" s="148"/>
      <c r="H699" s="148"/>
      <c r="I699" s="148"/>
      <c r="J699" s="149"/>
      <c r="K699" s="150"/>
      <c r="L699" s="148"/>
      <c r="M699" s="148"/>
      <c r="N699" s="148"/>
      <c r="O699" s="110"/>
      <c r="P699" s="148"/>
      <c r="Q699" s="148"/>
      <c r="R699" s="148"/>
      <c r="S699" s="148"/>
      <c r="T699" s="151"/>
      <c r="U699" s="148"/>
      <c r="V699" s="148"/>
      <c r="W699" s="148"/>
      <c r="X699" s="148"/>
      <c r="Y699" s="148"/>
      <c r="Z699" s="148"/>
      <c r="AA699" s="148"/>
      <c r="AB699" s="148"/>
      <c r="AC699" s="148"/>
      <c r="AD699" s="148"/>
      <c r="AE699" s="148"/>
      <c r="AF699" s="148"/>
      <c r="AG699" s="148"/>
      <c r="AH699" s="148"/>
      <c r="AI699" s="148"/>
      <c r="AJ699" s="148"/>
      <c r="AK699" s="153"/>
      <c r="AL699" s="154"/>
      <c r="AM699" s="148"/>
      <c r="AN699" s="154"/>
      <c r="AO699" s="148"/>
      <c r="AP699" s="155"/>
      <c r="AQ699" s="148"/>
      <c r="AR699" s="155"/>
      <c r="AS699" s="148"/>
      <c r="AT699" s="155"/>
      <c r="AU699" s="148"/>
      <c r="AV699" s="316"/>
      <c r="AW699" s="157"/>
      <c r="AX699" s="148"/>
      <c r="AY699" s="148"/>
      <c r="AZ699" s="148"/>
      <c r="BA699" s="148"/>
      <c r="BB699" s="148"/>
      <c r="BC699" s="148"/>
      <c r="BD699" s="148"/>
      <c r="BE699" s="148"/>
      <c r="BF699" s="148"/>
      <c r="BG699" s="148"/>
      <c r="BH699" s="148"/>
      <c r="BI699" s="148"/>
      <c r="BJ699" s="148"/>
      <c r="BK699" s="148"/>
      <c r="BL699" s="148"/>
      <c r="BM699" s="148"/>
      <c r="BN699" s="148"/>
      <c r="BO699" s="148"/>
      <c r="BP699" s="148"/>
      <c r="BQ699" s="148"/>
      <c r="BR699" s="148"/>
      <c r="BS699" s="148"/>
      <c r="BT699" s="148"/>
      <c r="BU699" s="148"/>
      <c r="BV699" s="148"/>
      <c r="BW699" s="148"/>
      <c r="BX699" s="148"/>
      <c r="BY699" s="148"/>
      <c r="BZ699" s="148"/>
      <c r="CA699" s="148"/>
      <c r="CB699" s="148"/>
      <c r="CC699" s="161"/>
      <c r="CD699" s="148"/>
      <c r="CE699" s="148"/>
      <c r="CF699" s="148"/>
      <c r="CG699" s="153"/>
      <c r="CH699" s="148"/>
      <c r="CI699" s="148"/>
      <c r="CJ699" s="148"/>
      <c r="CK699" s="148"/>
    </row>
    <row r="700" ht="27.0" customHeight="1">
      <c r="A700" s="314"/>
      <c r="B700" s="126"/>
      <c r="C700" s="19"/>
      <c r="D700" s="19"/>
      <c r="E700" s="126"/>
      <c r="F700" s="128"/>
      <c r="G700" s="128"/>
      <c r="H700" s="128"/>
      <c r="I700" s="128"/>
      <c r="J700" s="129"/>
      <c r="K700" s="130"/>
      <c r="L700" s="128"/>
      <c r="M700" s="128"/>
      <c r="N700" s="128"/>
      <c r="O700" s="110"/>
      <c r="P700" s="128"/>
      <c r="Q700" s="128"/>
      <c r="R700" s="128"/>
      <c r="S700" s="128"/>
      <c r="T700" s="131"/>
      <c r="U700" s="128"/>
      <c r="V700" s="128"/>
      <c r="W700" s="128"/>
      <c r="X700" s="128"/>
      <c r="Y700" s="128"/>
      <c r="Z700" s="128"/>
      <c r="AA700" s="128"/>
      <c r="AB700" s="128"/>
      <c r="AC700" s="128"/>
      <c r="AD700" s="128"/>
      <c r="AE700" s="128"/>
      <c r="AF700" s="128"/>
      <c r="AG700" s="128"/>
      <c r="AH700" s="128"/>
      <c r="AI700" s="128"/>
      <c r="AJ700" s="128"/>
      <c r="AK700" s="133"/>
      <c r="AL700" s="134"/>
      <c r="AM700" s="128"/>
      <c r="AN700" s="134"/>
      <c r="AO700" s="128"/>
      <c r="AP700" s="135"/>
      <c r="AQ700" s="128"/>
      <c r="AR700" s="135"/>
      <c r="AS700" s="128"/>
      <c r="AT700" s="135"/>
      <c r="AU700" s="128"/>
      <c r="AV700" s="315"/>
      <c r="AW700" s="137"/>
      <c r="AX700" s="128"/>
      <c r="AY700" s="128"/>
      <c r="AZ700" s="128"/>
      <c r="BA700" s="128"/>
      <c r="BB700" s="128"/>
      <c r="BC700" s="128"/>
      <c r="BD700" s="128"/>
      <c r="BE700" s="128"/>
      <c r="BF700" s="128"/>
      <c r="BG700" s="128"/>
      <c r="BH700" s="128"/>
      <c r="BI700" s="128"/>
      <c r="BJ700" s="128"/>
      <c r="BK700" s="128"/>
      <c r="BL700" s="128"/>
      <c r="BM700" s="128"/>
      <c r="BN700" s="128"/>
      <c r="BO700" s="128"/>
      <c r="BP700" s="128"/>
      <c r="BQ700" s="128"/>
      <c r="BR700" s="128"/>
      <c r="BS700" s="128"/>
      <c r="BT700" s="128"/>
      <c r="BU700" s="128"/>
      <c r="BV700" s="128"/>
      <c r="BW700" s="128"/>
      <c r="BX700" s="128"/>
      <c r="BY700" s="128"/>
      <c r="BZ700" s="128"/>
      <c r="CA700" s="128"/>
      <c r="CB700" s="128"/>
      <c r="CC700" s="141"/>
      <c r="CD700" s="128"/>
      <c r="CE700" s="128"/>
      <c r="CF700" s="128"/>
      <c r="CG700" s="133"/>
      <c r="CH700" s="128"/>
      <c r="CI700" s="128"/>
      <c r="CJ700" s="128"/>
      <c r="CK700" s="128"/>
    </row>
    <row r="701" ht="27.0" customHeight="1">
      <c r="A701" s="313"/>
      <c r="B701" s="146"/>
      <c r="C701" s="19"/>
      <c r="D701" s="19"/>
      <c r="E701" s="146"/>
      <c r="F701" s="148"/>
      <c r="G701" s="148"/>
      <c r="H701" s="148"/>
      <c r="I701" s="148"/>
      <c r="J701" s="149"/>
      <c r="K701" s="150"/>
      <c r="L701" s="148"/>
      <c r="M701" s="148"/>
      <c r="N701" s="148"/>
      <c r="O701" s="110"/>
      <c r="P701" s="148"/>
      <c r="Q701" s="148"/>
      <c r="R701" s="148"/>
      <c r="S701" s="148"/>
      <c r="T701" s="151"/>
      <c r="U701" s="148"/>
      <c r="V701" s="148"/>
      <c r="W701" s="148"/>
      <c r="X701" s="148"/>
      <c r="Y701" s="148"/>
      <c r="Z701" s="148"/>
      <c r="AA701" s="148"/>
      <c r="AB701" s="148"/>
      <c r="AC701" s="148"/>
      <c r="AD701" s="148"/>
      <c r="AE701" s="148"/>
      <c r="AF701" s="148"/>
      <c r="AG701" s="148"/>
      <c r="AH701" s="148"/>
      <c r="AI701" s="148"/>
      <c r="AJ701" s="148"/>
      <c r="AK701" s="153"/>
      <c r="AL701" s="154"/>
      <c r="AM701" s="148"/>
      <c r="AN701" s="154"/>
      <c r="AO701" s="148"/>
      <c r="AP701" s="155"/>
      <c r="AQ701" s="148"/>
      <c r="AR701" s="155"/>
      <c r="AS701" s="148"/>
      <c r="AT701" s="155"/>
      <c r="AU701" s="148"/>
      <c r="AV701" s="316"/>
      <c r="AW701" s="157"/>
      <c r="AX701" s="148"/>
      <c r="AY701" s="148"/>
      <c r="AZ701" s="148"/>
      <c r="BA701" s="148"/>
      <c r="BB701" s="148"/>
      <c r="BC701" s="148"/>
      <c r="BD701" s="148"/>
      <c r="BE701" s="148"/>
      <c r="BF701" s="148"/>
      <c r="BG701" s="148"/>
      <c r="BH701" s="148"/>
      <c r="BI701" s="148"/>
      <c r="BJ701" s="148"/>
      <c r="BK701" s="148"/>
      <c r="BL701" s="148"/>
      <c r="BM701" s="148"/>
      <c r="BN701" s="148"/>
      <c r="BO701" s="148"/>
      <c r="BP701" s="148"/>
      <c r="BQ701" s="148"/>
      <c r="BR701" s="148"/>
      <c r="BS701" s="148"/>
      <c r="BT701" s="148"/>
      <c r="BU701" s="148"/>
      <c r="BV701" s="148"/>
      <c r="BW701" s="148"/>
      <c r="BX701" s="148"/>
      <c r="BY701" s="148"/>
      <c r="BZ701" s="148"/>
      <c r="CA701" s="148"/>
      <c r="CB701" s="148"/>
      <c r="CC701" s="161"/>
      <c r="CD701" s="148"/>
      <c r="CE701" s="148"/>
      <c r="CF701" s="148"/>
      <c r="CG701" s="153"/>
      <c r="CH701" s="148"/>
      <c r="CI701" s="148"/>
      <c r="CJ701" s="148"/>
      <c r="CK701" s="148"/>
    </row>
    <row r="702" ht="27.0" customHeight="1">
      <c r="A702" s="314"/>
      <c r="B702" s="126"/>
      <c r="C702" s="19"/>
      <c r="D702" s="19"/>
      <c r="E702" s="126"/>
      <c r="F702" s="128"/>
      <c r="G702" s="128"/>
      <c r="H702" s="128"/>
      <c r="I702" s="128"/>
      <c r="J702" s="129"/>
      <c r="K702" s="130"/>
      <c r="L702" s="128"/>
      <c r="M702" s="128"/>
      <c r="N702" s="128"/>
      <c r="O702" s="110"/>
      <c r="P702" s="128"/>
      <c r="Q702" s="128"/>
      <c r="R702" s="128"/>
      <c r="S702" s="128"/>
      <c r="T702" s="131"/>
      <c r="U702" s="128"/>
      <c r="V702" s="128"/>
      <c r="W702" s="128"/>
      <c r="X702" s="128"/>
      <c r="Y702" s="128"/>
      <c r="Z702" s="128"/>
      <c r="AA702" s="128"/>
      <c r="AB702" s="128"/>
      <c r="AC702" s="128"/>
      <c r="AD702" s="128"/>
      <c r="AE702" s="128"/>
      <c r="AF702" s="128"/>
      <c r="AG702" s="128"/>
      <c r="AH702" s="128"/>
      <c r="AI702" s="128"/>
      <c r="AJ702" s="128"/>
      <c r="AK702" s="133"/>
      <c r="AL702" s="134"/>
      <c r="AM702" s="128"/>
      <c r="AN702" s="134"/>
      <c r="AO702" s="128"/>
      <c r="AP702" s="135"/>
      <c r="AQ702" s="128"/>
      <c r="AR702" s="135"/>
      <c r="AS702" s="128"/>
      <c r="AT702" s="135"/>
      <c r="AU702" s="128"/>
      <c r="AV702" s="315"/>
      <c r="AW702" s="137"/>
      <c r="AX702" s="128"/>
      <c r="AY702" s="128"/>
      <c r="AZ702" s="128"/>
      <c r="BA702" s="128"/>
      <c r="BB702" s="128"/>
      <c r="BC702" s="128"/>
      <c r="BD702" s="128"/>
      <c r="BE702" s="128"/>
      <c r="BF702" s="128"/>
      <c r="BG702" s="128"/>
      <c r="BH702" s="128"/>
      <c r="BI702" s="128"/>
      <c r="BJ702" s="128"/>
      <c r="BK702" s="128"/>
      <c r="BL702" s="128"/>
      <c r="BM702" s="128"/>
      <c r="BN702" s="128"/>
      <c r="BO702" s="128"/>
      <c r="BP702" s="128"/>
      <c r="BQ702" s="128"/>
      <c r="BR702" s="128"/>
      <c r="BS702" s="128"/>
      <c r="BT702" s="128"/>
      <c r="BU702" s="128"/>
      <c r="BV702" s="128"/>
      <c r="BW702" s="128"/>
      <c r="BX702" s="128"/>
      <c r="BY702" s="128"/>
      <c r="BZ702" s="128"/>
      <c r="CA702" s="128"/>
      <c r="CB702" s="128"/>
      <c r="CC702" s="141"/>
      <c r="CD702" s="128"/>
      <c r="CE702" s="128"/>
      <c r="CF702" s="128"/>
      <c r="CG702" s="133"/>
      <c r="CH702" s="128"/>
      <c r="CI702" s="128"/>
      <c r="CJ702" s="128"/>
      <c r="CK702" s="128"/>
    </row>
    <row r="703" ht="27.0" customHeight="1">
      <c r="A703" s="313"/>
      <c r="B703" s="146"/>
      <c r="C703" s="19"/>
      <c r="D703" s="19"/>
      <c r="E703" s="146"/>
      <c r="F703" s="148"/>
      <c r="G703" s="148"/>
      <c r="H703" s="148"/>
      <c r="I703" s="148"/>
      <c r="J703" s="149"/>
      <c r="K703" s="150"/>
      <c r="L703" s="148"/>
      <c r="M703" s="148"/>
      <c r="N703" s="148"/>
      <c r="O703" s="110"/>
      <c r="P703" s="148"/>
      <c r="Q703" s="148"/>
      <c r="R703" s="148"/>
      <c r="S703" s="148"/>
      <c r="T703" s="151"/>
      <c r="U703" s="148"/>
      <c r="V703" s="148"/>
      <c r="W703" s="148"/>
      <c r="X703" s="148"/>
      <c r="Y703" s="148"/>
      <c r="Z703" s="148"/>
      <c r="AA703" s="148"/>
      <c r="AB703" s="148"/>
      <c r="AC703" s="148"/>
      <c r="AD703" s="148"/>
      <c r="AE703" s="148"/>
      <c r="AF703" s="148"/>
      <c r="AG703" s="148"/>
      <c r="AH703" s="148"/>
      <c r="AI703" s="148"/>
      <c r="AJ703" s="148"/>
      <c r="AK703" s="153"/>
      <c r="AL703" s="154"/>
      <c r="AM703" s="148"/>
      <c r="AN703" s="154"/>
      <c r="AO703" s="148"/>
      <c r="AP703" s="155"/>
      <c r="AQ703" s="148"/>
      <c r="AR703" s="155"/>
      <c r="AS703" s="148"/>
      <c r="AT703" s="155"/>
      <c r="AU703" s="148"/>
      <c r="AV703" s="316"/>
      <c r="AW703" s="157"/>
      <c r="AX703" s="148"/>
      <c r="AY703" s="148"/>
      <c r="AZ703" s="148"/>
      <c r="BA703" s="148"/>
      <c r="BB703" s="148"/>
      <c r="BC703" s="148"/>
      <c r="BD703" s="148"/>
      <c r="BE703" s="148"/>
      <c r="BF703" s="148"/>
      <c r="BG703" s="148"/>
      <c r="BH703" s="148"/>
      <c r="BI703" s="148"/>
      <c r="BJ703" s="148"/>
      <c r="BK703" s="148"/>
      <c r="BL703" s="148"/>
      <c r="BM703" s="148"/>
      <c r="BN703" s="148"/>
      <c r="BO703" s="148"/>
      <c r="BP703" s="148"/>
      <c r="BQ703" s="148"/>
      <c r="BR703" s="148"/>
      <c r="BS703" s="148"/>
      <c r="BT703" s="148"/>
      <c r="BU703" s="148"/>
      <c r="BV703" s="148"/>
      <c r="BW703" s="148"/>
      <c r="BX703" s="148"/>
      <c r="BY703" s="148"/>
      <c r="BZ703" s="148"/>
      <c r="CA703" s="148"/>
      <c r="CB703" s="148"/>
      <c r="CC703" s="161"/>
      <c r="CD703" s="148"/>
      <c r="CE703" s="148"/>
      <c r="CF703" s="148"/>
      <c r="CG703" s="153"/>
      <c r="CH703" s="148"/>
      <c r="CI703" s="148"/>
      <c r="CJ703" s="148"/>
      <c r="CK703" s="148"/>
    </row>
    <row r="704" ht="27.0" customHeight="1">
      <c r="A704" s="314"/>
      <c r="B704" s="126"/>
      <c r="C704" s="19"/>
      <c r="D704" s="19"/>
      <c r="E704" s="126"/>
      <c r="F704" s="128"/>
      <c r="G704" s="128"/>
      <c r="H704" s="128"/>
      <c r="I704" s="128"/>
      <c r="J704" s="129"/>
      <c r="K704" s="130"/>
      <c r="L704" s="128"/>
      <c r="M704" s="128"/>
      <c r="N704" s="128"/>
      <c r="O704" s="110"/>
      <c r="P704" s="128"/>
      <c r="Q704" s="128"/>
      <c r="R704" s="128"/>
      <c r="S704" s="128"/>
      <c r="T704" s="131"/>
      <c r="U704" s="128"/>
      <c r="V704" s="128"/>
      <c r="W704" s="128"/>
      <c r="X704" s="128"/>
      <c r="Y704" s="128"/>
      <c r="Z704" s="128"/>
      <c r="AA704" s="128"/>
      <c r="AB704" s="128"/>
      <c r="AC704" s="128"/>
      <c r="AD704" s="128"/>
      <c r="AE704" s="128"/>
      <c r="AF704" s="128"/>
      <c r="AG704" s="128"/>
      <c r="AH704" s="128"/>
      <c r="AI704" s="128"/>
      <c r="AJ704" s="128"/>
      <c r="AK704" s="133"/>
      <c r="AL704" s="134"/>
      <c r="AM704" s="128"/>
      <c r="AN704" s="134"/>
      <c r="AO704" s="128"/>
      <c r="AP704" s="135"/>
      <c r="AQ704" s="128"/>
      <c r="AR704" s="135"/>
      <c r="AS704" s="128"/>
      <c r="AT704" s="135"/>
      <c r="AU704" s="128"/>
      <c r="AV704" s="315"/>
      <c r="AW704" s="137"/>
      <c r="AX704" s="128"/>
      <c r="AY704" s="128"/>
      <c r="AZ704" s="128"/>
      <c r="BA704" s="128"/>
      <c r="BB704" s="128"/>
      <c r="BC704" s="128"/>
      <c r="BD704" s="128"/>
      <c r="BE704" s="128"/>
      <c r="BF704" s="128"/>
      <c r="BG704" s="128"/>
      <c r="BH704" s="128"/>
      <c r="BI704" s="128"/>
      <c r="BJ704" s="128"/>
      <c r="BK704" s="128"/>
      <c r="BL704" s="128"/>
      <c r="BM704" s="128"/>
      <c r="BN704" s="128"/>
      <c r="BO704" s="128"/>
      <c r="BP704" s="128"/>
      <c r="BQ704" s="128"/>
      <c r="BR704" s="128"/>
      <c r="BS704" s="128"/>
      <c r="BT704" s="128"/>
      <c r="BU704" s="128"/>
      <c r="BV704" s="128"/>
      <c r="BW704" s="128"/>
      <c r="BX704" s="128"/>
      <c r="BY704" s="128"/>
      <c r="BZ704" s="128"/>
      <c r="CA704" s="128"/>
      <c r="CB704" s="128"/>
      <c r="CC704" s="141"/>
      <c r="CD704" s="128"/>
      <c r="CE704" s="128"/>
      <c r="CF704" s="128"/>
      <c r="CG704" s="133"/>
      <c r="CH704" s="128"/>
      <c r="CI704" s="128"/>
      <c r="CJ704" s="128"/>
      <c r="CK704" s="128"/>
    </row>
    <row r="705" ht="27.0" customHeight="1">
      <c r="A705" s="313"/>
      <c r="B705" s="146"/>
      <c r="C705" s="19"/>
      <c r="D705" s="19"/>
      <c r="E705" s="146"/>
      <c r="F705" s="148"/>
      <c r="G705" s="148"/>
      <c r="H705" s="148"/>
      <c r="I705" s="148"/>
      <c r="J705" s="149"/>
      <c r="K705" s="150"/>
      <c r="L705" s="148"/>
      <c r="M705" s="148"/>
      <c r="N705" s="148"/>
      <c r="O705" s="110"/>
      <c r="P705" s="148"/>
      <c r="Q705" s="148"/>
      <c r="R705" s="148"/>
      <c r="S705" s="148"/>
      <c r="T705" s="151"/>
      <c r="U705" s="148"/>
      <c r="V705" s="148"/>
      <c r="W705" s="148"/>
      <c r="X705" s="148"/>
      <c r="Y705" s="148"/>
      <c r="Z705" s="148"/>
      <c r="AA705" s="148"/>
      <c r="AB705" s="148"/>
      <c r="AC705" s="148"/>
      <c r="AD705" s="148"/>
      <c r="AE705" s="148"/>
      <c r="AF705" s="148"/>
      <c r="AG705" s="148"/>
      <c r="AH705" s="148"/>
      <c r="AI705" s="148"/>
      <c r="AJ705" s="148"/>
      <c r="AK705" s="153"/>
      <c r="AL705" s="154"/>
      <c r="AM705" s="148"/>
      <c r="AN705" s="154"/>
      <c r="AO705" s="148"/>
      <c r="AP705" s="155"/>
      <c r="AQ705" s="148"/>
      <c r="AR705" s="155"/>
      <c r="AS705" s="148"/>
      <c r="AT705" s="155"/>
      <c r="AU705" s="148"/>
      <c r="AV705" s="316"/>
      <c r="AW705" s="157"/>
      <c r="AX705" s="148"/>
      <c r="AY705" s="148"/>
      <c r="AZ705" s="148"/>
      <c r="BA705" s="148"/>
      <c r="BB705" s="148"/>
      <c r="BC705" s="148"/>
      <c r="BD705" s="148"/>
      <c r="BE705" s="148"/>
      <c r="BF705" s="148"/>
      <c r="BG705" s="148"/>
      <c r="BH705" s="148"/>
      <c r="BI705" s="148"/>
      <c r="BJ705" s="148"/>
      <c r="BK705" s="148"/>
      <c r="BL705" s="148"/>
      <c r="BM705" s="148"/>
      <c r="BN705" s="148"/>
      <c r="BO705" s="148"/>
      <c r="BP705" s="148"/>
      <c r="BQ705" s="148"/>
      <c r="BR705" s="148"/>
      <c r="BS705" s="148"/>
      <c r="BT705" s="148"/>
      <c r="BU705" s="148"/>
      <c r="BV705" s="148"/>
      <c r="BW705" s="148"/>
      <c r="BX705" s="148"/>
      <c r="BY705" s="148"/>
      <c r="BZ705" s="148"/>
      <c r="CA705" s="148"/>
      <c r="CB705" s="148"/>
      <c r="CC705" s="161"/>
      <c r="CD705" s="148"/>
      <c r="CE705" s="148"/>
      <c r="CF705" s="148"/>
      <c r="CG705" s="153"/>
      <c r="CH705" s="148"/>
      <c r="CI705" s="148"/>
      <c r="CJ705" s="148"/>
      <c r="CK705" s="148"/>
    </row>
    <row r="706" ht="27.0" customHeight="1">
      <c r="A706" s="314"/>
      <c r="B706" s="126"/>
      <c r="C706" s="19"/>
      <c r="D706" s="19"/>
      <c r="E706" s="126"/>
      <c r="F706" s="128"/>
      <c r="G706" s="128"/>
      <c r="H706" s="128"/>
      <c r="I706" s="128"/>
      <c r="J706" s="129"/>
      <c r="K706" s="130"/>
      <c r="L706" s="128"/>
      <c r="M706" s="128"/>
      <c r="N706" s="128"/>
      <c r="O706" s="110"/>
      <c r="P706" s="128"/>
      <c r="Q706" s="128"/>
      <c r="R706" s="128"/>
      <c r="S706" s="128"/>
      <c r="T706" s="131"/>
      <c r="U706" s="128"/>
      <c r="V706" s="128"/>
      <c r="W706" s="128"/>
      <c r="X706" s="128"/>
      <c r="Y706" s="128"/>
      <c r="Z706" s="128"/>
      <c r="AA706" s="128"/>
      <c r="AB706" s="128"/>
      <c r="AC706" s="128"/>
      <c r="AD706" s="128"/>
      <c r="AE706" s="128"/>
      <c r="AF706" s="128"/>
      <c r="AG706" s="128"/>
      <c r="AH706" s="128"/>
      <c r="AI706" s="128"/>
      <c r="AJ706" s="128"/>
      <c r="AK706" s="133"/>
      <c r="AL706" s="134"/>
      <c r="AM706" s="128"/>
      <c r="AN706" s="134"/>
      <c r="AO706" s="128"/>
      <c r="AP706" s="135"/>
      <c r="AQ706" s="128"/>
      <c r="AR706" s="135"/>
      <c r="AS706" s="128"/>
      <c r="AT706" s="135"/>
      <c r="AU706" s="128"/>
      <c r="AV706" s="315"/>
      <c r="AW706" s="137"/>
      <c r="AX706" s="128"/>
      <c r="AY706" s="128"/>
      <c r="AZ706" s="128"/>
      <c r="BA706" s="128"/>
      <c r="BB706" s="128"/>
      <c r="BC706" s="128"/>
      <c r="BD706" s="128"/>
      <c r="BE706" s="128"/>
      <c r="BF706" s="128"/>
      <c r="BG706" s="128"/>
      <c r="BH706" s="128"/>
      <c r="BI706" s="128"/>
      <c r="BJ706" s="128"/>
      <c r="BK706" s="128"/>
      <c r="BL706" s="128"/>
      <c r="BM706" s="128"/>
      <c r="BN706" s="128"/>
      <c r="BO706" s="128"/>
      <c r="BP706" s="128"/>
      <c r="BQ706" s="128"/>
      <c r="BR706" s="128"/>
      <c r="BS706" s="128"/>
      <c r="BT706" s="128"/>
      <c r="BU706" s="128"/>
      <c r="BV706" s="128"/>
      <c r="BW706" s="128"/>
      <c r="BX706" s="128"/>
      <c r="BY706" s="128"/>
      <c r="BZ706" s="128"/>
      <c r="CA706" s="128"/>
      <c r="CB706" s="128"/>
      <c r="CC706" s="141"/>
      <c r="CD706" s="128"/>
      <c r="CE706" s="128"/>
      <c r="CF706" s="128"/>
      <c r="CG706" s="133"/>
      <c r="CH706" s="128"/>
      <c r="CI706" s="128"/>
      <c r="CJ706" s="128"/>
      <c r="CK706" s="128"/>
    </row>
    <row r="707" ht="27.0" customHeight="1">
      <c r="A707" s="313"/>
      <c r="B707" s="146"/>
      <c r="C707" s="19"/>
      <c r="D707" s="19"/>
      <c r="E707" s="146"/>
      <c r="F707" s="148"/>
      <c r="G707" s="148"/>
      <c r="H707" s="148"/>
      <c r="I707" s="148"/>
      <c r="J707" s="149"/>
      <c r="K707" s="150"/>
      <c r="L707" s="148"/>
      <c r="M707" s="148"/>
      <c r="N707" s="148"/>
      <c r="O707" s="110"/>
      <c r="P707" s="148"/>
      <c r="Q707" s="148"/>
      <c r="R707" s="148"/>
      <c r="S707" s="148"/>
      <c r="T707" s="151"/>
      <c r="U707" s="148"/>
      <c r="V707" s="148"/>
      <c r="W707" s="148"/>
      <c r="X707" s="148"/>
      <c r="Y707" s="148"/>
      <c r="Z707" s="148"/>
      <c r="AA707" s="148"/>
      <c r="AB707" s="148"/>
      <c r="AC707" s="148"/>
      <c r="AD707" s="148"/>
      <c r="AE707" s="148"/>
      <c r="AF707" s="148"/>
      <c r="AG707" s="148"/>
      <c r="AH707" s="148"/>
      <c r="AI707" s="148"/>
      <c r="AJ707" s="148"/>
      <c r="AK707" s="153"/>
      <c r="AL707" s="154"/>
      <c r="AM707" s="148"/>
      <c r="AN707" s="154"/>
      <c r="AO707" s="148"/>
      <c r="AP707" s="155"/>
      <c r="AQ707" s="148"/>
      <c r="AR707" s="155"/>
      <c r="AS707" s="148"/>
      <c r="AT707" s="155"/>
      <c r="AU707" s="148"/>
      <c r="AV707" s="316"/>
      <c r="AW707" s="157"/>
      <c r="AX707" s="148"/>
      <c r="AY707" s="148"/>
      <c r="AZ707" s="148"/>
      <c r="BA707" s="148"/>
      <c r="BB707" s="148"/>
      <c r="BC707" s="148"/>
      <c r="BD707" s="148"/>
      <c r="BE707" s="148"/>
      <c r="BF707" s="148"/>
      <c r="BG707" s="148"/>
      <c r="BH707" s="148"/>
      <c r="BI707" s="148"/>
      <c r="BJ707" s="148"/>
      <c r="BK707" s="148"/>
      <c r="BL707" s="148"/>
      <c r="BM707" s="148"/>
      <c r="BN707" s="148"/>
      <c r="BO707" s="148"/>
      <c r="BP707" s="148"/>
      <c r="BQ707" s="148"/>
      <c r="BR707" s="148"/>
      <c r="BS707" s="148"/>
      <c r="BT707" s="148"/>
      <c r="BU707" s="148"/>
      <c r="BV707" s="148"/>
      <c r="BW707" s="148"/>
      <c r="BX707" s="148"/>
      <c r="BY707" s="148"/>
      <c r="BZ707" s="148"/>
      <c r="CA707" s="148"/>
      <c r="CB707" s="148"/>
      <c r="CC707" s="161"/>
      <c r="CD707" s="148"/>
      <c r="CE707" s="148"/>
      <c r="CF707" s="148"/>
      <c r="CG707" s="153"/>
      <c r="CH707" s="148"/>
      <c r="CI707" s="148"/>
      <c r="CJ707" s="148"/>
      <c r="CK707" s="148"/>
    </row>
    <row r="708" ht="27.0" customHeight="1">
      <c r="A708" s="314"/>
      <c r="B708" s="126"/>
      <c r="C708" s="19"/>
      <c r="D708" s="19"/>
      <c r="E708" s="126"/>
      <c r="F708" s="128"/>
      <c r="G708" s="128"/>
      <c r="H708" s="128"/>
      <c r="I708" s="128"/>
      <c r="J708" s="129"/>
      <c r="K708" s="130"/>
      <c r="L708" s="128"/>
      <c r="M708" s="128"/>
      <c r="N708" s="128"/>
      <c r="O708" s="110"/>
      <c r="P708" s="128"/>
      <c r="Q708" s="128"/>
      <c r="R708" s="128"/>
      <c r="S708" s="128"/>
      <c r="T708" s="131"/>
      <c r="U708" s="128"/>
      <c r="V708" s="128"/>
      <c r="W708" s="128"/>
      <c r="X708" s="128"/>
      <c r="Y708" s="128"/>
      <c r="Z708" s="128"/>
      <c r="AA708" s="128"/>
      <c r="AB708" s="128"/>
      <c r="AC708" s="128"/>
      <c r="AD708" s="128"/>
      <c r="AE708" s="128"/>
      <c r="AF708" s="128"/>
      <c r="AG708" s="128"/>
      <c r="AH708" s="128"/>
      <c r="AI708" s="128"/>
      <c r="AJ708" s="128"/>
      <c r="AK708" s="133"/>
      <c r="AL708" s="134"/>
      <c r="AM708" s="128"/>
      <c r="AN708" s="134"/>
      <c r="AO708" s="128"/>
      <c r="AP708" s="135"/>
      <c r="AQ708" s="128"/>
      <c r="AR708" s="135"/>
      <c r="AS708" s="128"/>
      <c r="AT708" s="135"/>
      <c r="AU708" s="128"/>
      <c r="AV708" s="315"/>
      <c r="AW708" s="137"/>
      <c r="AX708" s="128"/>
      <c r="AY708" s="128"/>
      <c r="AZ708" s="128"/>
      <c r="BA708" s="128"/>
      <c r="BB708" s="128"/>
      <c r="BC708" s="128"/>
      <c r="BD708" s="128"/>
      <c r="BE708" s="128"/>
      <c r="BF708" s="128"/>
      <c r="BG708" s="128"/>
      <c r="BH708" s="128"/>
      <c r="BI708" s="128"/>
      <c r="BJ708" s="128"/>
      <c r="BK708" s="128"/>
      <c r="BL708" s="128"/>
      <c r="BM708" s="128"/>
      <c r="BN708" s="128"/>
      <c r="BO708" s="128"/>
      <c r="BP708" s="128"/>
      <c r="BQ708" s="128"/>
      <c r="BR708" s="128"/>
      <c r="BS708" s="128"/>
      <c r="BT708" s="128"/>
      <c r="BU708" s="128"/>
      <c r="BV708" s="128"/>
      <c r="BW708" s="128"/>
      <c r="BX708" s="128"/>
      <c r="BY708" s="128"/>
      <c r="BZ708" s="128"/>
      <c r="CA708" s="128"/>
      <c r="CB708" s="128"/>
      <c r="CC708" s="141"/>
      <c r="CD708" s="128"/>
      <c r="CE708" s="128"/>
      <c r="CF708" s="128"/>
      <c r="CG708" s="133"/>
      <c r="CH708" s="128"/>
      <c r="CI708" s="128"/>
      <c r="CJ708" s="128"/>
      <c r="CK708" s="128"/>
    </row>
    <row r="709" ht="27.0" customHeight="1">
      <c r="A709" s="313"/>
      <c r="B709" s="146"/>
      <c r="C709" s="19"/>
      <c r="D709" s="19"/>
      <c r="E709" s="146"/>
      <c r="F709" s="148"/>
      <c r="G709" s="148"/>
      <c r="H709" s="148"/>
      <c r="I709" s="148"/>
      <c r="J709" s="149"/>
      <c r="K709" s="150"/>
      <c r="L709" s="148"/>
      <c r="M709" s="148"/>
      <c r="N709" s="148"/>
      <c r="O709" s="110"/>
      <c r="P709" s="148"/>
      <c r="Q709" s="148"/>
      <c r="R709" s="148"/>
      <c r="S709" s="148"/>
      <c r="T709" s="151"/>
      <c r="U709" s="148"/>
      <c r="V709" s="148"/>
      <c r="W709" s="148"/>
      <c r="X709" s="148"/>
      <c r="Y709" s="148"/>
      <c r="Z709" s="148"/>
      <c r="AA709" s="148"/>
      <c r="AB709" s="148"/>
      <c r="AC709" s="148"/>
      <c r="AD709" s="148"/>
      <c r="AE709" s="148"/>
      <c r="AF709" s="148"/>
      <c r="AG709" s="148"/>
      <c r="AH709" s="148"/>
      <c r="AI709" s="148"/>
      <c r="AJ709" s="148"/>
      <c r="AK709" s="153"/>
      <c r="AL709" s="154"/>
      <c r="AM709" s="148"/>
      <c r="AN709" s="154"/>
      <c r="AO709" s="148"/>
      <c r="AP709" s="155"/>
      <c r="AQ709" s="148"/>
      <c r="AR709" s="155"/>
      <c r="AS709" s="148"/>
      <c r="AT709" s="155"/>
      <c r="AU709" s="148"/>
      <c r="AV709" s="316"/>
      <c r="AW709" s="157"/>
      <c r="AX709" s="148"/>
      <c r="AY709" s="148"/>
      <c r="AZ709" s="148"/>
      <c r="BA709" s="148"/>
      <c r="BB709" s="148"/>
      <c r="BC709" s="148"/>
      <c r="BD709" s="148"/>
      <c r="BE709" s="148"/>
      <c r="BF709" s="148"/>
      <c r="BG709" s="148"/>
      <c r="BH709" s="148"/>
      <c r="BI709" s="148"/>
      <c r="BJ709" s="148"/>
      <c r="BK709" s="148"/>
      <c r="BL709" s="148"/>
      <c r="BM709" s="148"/>
      <c r="BN709" s="148"/>
      <c r="BO709" s="148"/>
      <c r="BP709" s="148"/>
      <c r="BQ709" s="148"/>
      <c r="BR709" s="148"/>
      <c r="BS709" s="148"/>
      <c r="BT709" s="148"/>
      <c r="BU709" s="148"/>
      <c r="BV709" s="148"/>
      <c r="BW709" s="148"/>
      <c r="BX709" s="148"/>
      <c r="BY709" s="148"/>
      <c r="BZ709" s="148"/>
      <c r="CA709" s="148"/>
      <c r="CB709" s="148"/>
      <c r="CC709" s="161"/>
      <c r="CD709" s="148"/>
      <c r="CE709" s="148"/>
      <c r="CF709" s="148"/>
      <c r="CG709" s="153"/>
      <c r="CH709" s="148"/>
      <c r="CI709" s="148"/>
      <c r="CJ709" s="148"/>
      <c r="CK709" s="148"/>
    </row>
    <row r="710" ht="27.0" customHeight="1">
      <c r="A710" s="314"/>
      <c r="B710" s="126"/>
      <c r="C710" s="19"/>
      <c r="D710" s="19"/>
      <c r="E710" s="126"/>
      <c r="F710" s="128"/>
      <c r="G710" s="128"/>
      <c r="H710" s="128"/>
      <c r="I710" s="128"/>
      <c r="J710" s="129"/>
      <c r="K710" s="130"/>
      <c r="L710" s="128"/>
      <c r="M710" s="128"/>
      <c r="N710" s="128"/>
      <c r="O710" s="110"/>
      <c r="P710" s="128"/>
      <c r="Q710" s="128"/>
      <c r="R710" s="128"/>
      <c r="S710" s="128"/>
      <c r="T710" s="131"/>
      <c r="U710" s="128"/>
      <c r="V710" s="128"/>
      <c r="W710" s="128"/>
      <c r="X710" s="128"/>
      <c r="Y710" s="128"/>
      <c r="Z710" s="128"/>
      <c r="AA710" s="128"/>
      <c r="AB710" s="128"/>
      <c r="AC710" s="128"/>
      <c r="AD710" s="128"/>
      <c r="AE710" s="128"/>
      <c r="AF710" s="128"/>
      <c r="AG710" s="128"/>
      <c r="AH710" s="128"/>
      <c r="AI710" s="128"/>
      <c r="AJ710" s="128"/>
      <c r="AK710" s="133"/>
      <c r="AL710" s="134"/>
      <c r="AM710" s="128"/>
      <c r="AN710" s="134"/>
      <c r="AO710" s="128"/>
      <c r="AP710" s="135"/>
      <c r="AQ710" s="128"/>
      <c r="AR710" s="135"/>
      <c r="AS710" s="128"/>
      <c r="AT710" s="135"/>
      <c r="AU710" s="128"/>
      <c r="AV710" s="315"/>
      <c r="AW710" s="137"/>
      <c r="AX710" s="128"/>
      <c r="AY710" s="128"/>
      <c r="AZ710" s="128"/>
      <c r="BA710" s="128"/>
      <c r="BB710" s="128"/>
      <c r="BC710" s="128"/>
      <c r="BD710" s="128"/>
      <c r="BE710" s="128"/>
      <c r="BF710" s="128"/>
      <c r="BG710" s="128"/>
      <c r="BH710" s="128"/>
      <c r="BI710" s="128"/>
      <c r="BJ710" s="128"/>
      <c r="BK710" s="128"/>
      <c r="BL710" s="128"/>
      <c r="BM710" s="128"/>
      <c r="BN710" s="128"/>
      <c r="BO710" s="128"/>
      <c r="BP710" s="128"/>
      <c r="BQ710" s="128"/>
      <c r="BR710" s="128"/>
      <c r="BS710" s="128"/>
      <c r="BT710" s="128"/>
      <c r="BU710" s="128"/>
      <c r="BV710" s="128"/>
      <c r="BW710" s="128"/>
      <c r="BX710" s="128"/>
      <c r="BY710" s="128"/>
      <c r="BZ710" s="128"/>
      <c r="CA710" s="128"/>
      <c r="CB710" s="128"/>
      <c r="CC710" s="141"/>
      <c r="CD710" s="128"/>
      <c r="CE710" s="128"/>
      <c r="CF710" s="128"/>
      <c r="CG710" s="133"/>
      <c r="CH710" s="128"/>
      <c r="CI710" s="128"/>
      <c r="CJ710" s="128"/>
      <c r="CK710" s="128"/>
    </row>
    <row r="711" ht="27.0" customHeight="1">
      <c r="A711" s="313"/>
      <c r="B711" s="146"/>
      <c r="C711" s="19"/>
      <c r="D711" s="19"/>
      <c r="E711" s="146"/>
      <c r="F711" s="148"/>
      <c r="G711" s="148"/>
      <c r="H711" s="148"/>
      <c r="I711" s="148"/>
      <c r="J711" s="149"/>
      <c r="K711" s="150"/>
      <c r="L711" s="148"/>
      <c r="M711" s="148"/>
      <c r="N711" s="148"/>
      <c r="O711" s="110"/>
      <c r="P711" s="148"/>
      <c r="Q711" s="148"/>
      <c r="R711" s="148"/>
      <c r="S711" s="148"/>
      <c r="T711" s="151"/>
      <c r="U711" s="148"/>
      <c r="V711" s="148"/>
      <c r="W711" s="148"/>
      <c r="X711" s="148"/>
      <c r="Y711" s="148"/>
      <c r="Z711" s="148"/>
      <c r="AA711" s="148"/>
      <c r="AB711" s="148"/>
      <c r="AC711" s="148"/>
      <c r="AD711" s="148"/>
      <c r="AE711" s="148"/>
      <c r="AF711" s="148"/>
      <c r="AG711" s="148"/>
      <c r="AH711" s="148"/>
      <c r="AI711" s="148"/>
      <c r="AJ711" s="148"/>
      <c r="AK711" s="153"/>
      <c r="AL711" s="154"/>
      <c r="AM711" s="148"/>
      <c r="AN711" s="154"/>
      <c r="AO711" s="148"/>
      <c r="AP711" s="155"/>
      <c r="AQ711" s="148"/>
      <c r="AR711" s="155"/>
      <c r="AS711" s="148"/>
      <c r="AT711" s="155"/>
      <c r="AU711" s="148"/>
      <c r="AV711" s="316"/>
      <c r="AW711" s="157"/>
      <c r="AX711" s="148"/>
      <c r="AY711" s="148"/>
      <c r="AZ711" s="148"/>
      <c r="BA711" s="148"/>
      <c r="BB711" s="148"/>
      <c r="BC711" s="148"/>
      <c r="BD711" s="148"/>
      <c r="BE711" s="148"/>
      <c r="BF711" s="148"/>
      <c r="BG711" s="148"/>
      <c r="BH711" s="148"/>
      <c r="BI711" s="148"/>
      <c r="BJ711" s="148"/>
      <c r="BK711" s="148"/>
      <c r="BL711" s="148"/>
      <c r="BM711" s="148"/>
      <c r="BN711" s="148"/>
      <c r="BO711" s="148"/>
      <c r="BP711" s="148"/>
      <c r="BQ711" s="148"/>
      <c r="BR711" s="148"/>
      <c r="BS711" s="148"/>
      <c r="BT711" s="148"/>
      <c r="BU711" s="148"/>
      <c r="BV711" s="148"/>
      <c r="BW711" s="148"/>
      <c r="BX711" s="148"/>
      <c r="BY711" s="148"/>
      <c r="BZ711" s="148"/>
      <c r="CA711" s="148"/>
      <c r="CB711" s="148"/>
      <c r="CC711" s="161"/>
      <c r="CD711" s="148"/>
      <c r="CE711" s="148"/>
      <c r="CF711" s="148"/>
      <c r="CG711" s="153"/>
      <c r="CH711" s="148"/>
      <c r="CI711" s="148"/>
      <c r="CJ711" s="148"/>
      <c r="CK711" s="148"/>
    </row>
    <row r="712" ht="27.0" customHeight="1">
      <c r="A712" s="314"/>
      <c r="B712" s="126"/>
      <c r="C712" s="19"/>
      <c r="D712" s="19"/>
      <c r="E712" s="126"/>
      <c r="F712" s="128"/>
      <c r="G712" s="128"/>
      <c r="H712" s="128"/>
      <c r="I712" s="128"/>
      <c r="J712" s="129"/>
      <c r="K712" s="130"/>
      <c r="L712" s="128"/>
      <c r="M712" s="128"/>
      <c r="N712" s="128"/>
      <c r="O712" s="110"/>
      <c r="P712" s="128"/>
      <c r="Q712" s="128"/>
      <c r="R712" s="128"/>
      <c r="S712" s="128"/>
      <c r="T712" s="131"/>
      <c r="U712" s="128"/>
      <c r="V712" s="128"/>
      <c r="W712" s="128"/>
      <c r="X712" s="128"/>
      <c r="Y712" s="128"/>
      <c r="Z712" s="128"/>
      <c r="AA712" s="128"/>
      <c r="AB712" s="128"/>
      <c r="AC712" s="128"/>
      <c r="AD712" s="128"/>
      <c r="AE712" s="128"/>
      <c r="AF712" s="128"/>
      <c r="AG712" s="128"/>
      <c r="AH712" s="128"/>
      <c r="AI712" s="128"/>
      <c r="AJ712" s="128"/>
      <c r="AK712" s="133"/>
      <c r="AL712" s="134"/>
      <c r="AM712" s="128"/>
      <c r="AN712" s="134"/>
      <c r="AO712" s="128"/>
      <c r="AP712" s="135"/>
      <c r="AQ712" s="128"/>
      <c r="AR712" s="135"/>
      <c r="AS712" s="128"/>
      <c r="AT712" s="135"/>
      <c r="AU712" s="128"/>
      <c r="AV712" s="315"/>
      <c r="AW712" s="137"/>
      <c r="AX712" s="128"/>
      <c r="AY712" s="128"/>
      <c r="AZ712" s="128"/>
      <c r="BA712" s="128"/>
      <c r="BB712" s="128"/>
      <c r="BC712" s="128"/>
      <c r="BD712" s="128"/>
      <c r="BE712" s="128"/>
      <c r="BF712" s="128"/>
      <c r="BG712" s="128"/>
      <c r="BH712" s="128"/>
      <c r="BI712" s="128"/>
      <c r="BJ712" s="128"/>
      <c r="BK712" s="128"/>
      <c r="BL712" s="128"/>
      <c r="BM712" s="128"/>
      <c r="BN712" s="128"/>
      <c r="BO712" s="128"/>
      <c r="BP712" s="128"/>
      <c r="BQ712" s="128"/>
      <c r="BR712" s="128"/>
      <c r="BS712" s="128"/>
      <c r="BT712" s="128"/>
      <c r="BU712" s="128"/>
      <c r="BV712" s="128"/>
      <c r="BW712" s="128"/>
      <c r="BX712" s="128"/>
      <c r="BY712" s="128"/>
      <c r="BZ712" s="128"/>
      <c r="CA712" s="128"/>
      <c r="CB712" s="128"/>
      <c r="CC712" s="141"/>
      <c r="CD712" s="128"/>
      <c r="CE712" s="128"/>
      <c r="CF712" s="128"/>
      <c r="CG712" s="133"/>
      <c r="CH712" s="128"/>
      <c r="CI712" s="128"/>
      <c r="CJ712" s="128"/>
      <c r="CK712" s="128"/>
    </row>
    <row r="713" ht="27.0" customHeight="1">
      <c r="A713" s="313"/>
      <c r="B713" s="146"/>
      <c r="C713" s="19"/>
      <c r="D713" s="19"/>
      <c r="E713" s="146"/>
      <c r="F713" s="148"/>
      <c r="G713" s="148"/>
      <c r="H713" s="148"/>
      <c r="I713" s="148"/>
      <c r="J713" s="149"/>
      <c r="K713" s="150"/>
      <c r="L713" s="148"/>
      <c r="M713" s="148"/>
      <c r="N713" s="148"/>
      <c r="O713" s="110"/>
      <c r="P713" s="148"/>
      <c r="Q713" s="148"/>
      <c r="R713" s="148"/>
      <c r="S713" s="148"/>
      <c r="T713" s="151"/>
      <c r="U713" s="148"/>
      <c r="V713" s="148"/>
      <c r="W713" s="148"/>
      <c r="X713" s="148"/>
      <c r="Y713" s="148"/>
      <c r="Z713" s="148"/>
      <c r="AA713" s="148"/>
      <c r="AB713" s="148"/>
      <c r="AC713" s="148"/>
      <c r="AD713" s="148"/>
      <c r="AE713" s="148"/>
      <c r="AF713" s="148"/>
      <c r="AG713" s="148"/>
      <c r="AH713" s="148"/>
      <c r="AI713" s="148"/>
      <c r="AJ713" s="148"/>
      <c r="AK713" s="153"/>
      <c r="AL713" s="154"/>
      <c r="AM713" s="148"/>
      <c r="AN713" s="154"/>
      <c r="AO713" s="148"/>
      <c r="AP713" s="155"/>
      <c r="AQ713" s="148"/>
      <c r="AR713" s="155"/>
      <c r="AS713" s="148"/>
      <c r="AT713" s="155"/>
      <c r="AU713" s="148"/>
      <c r="AV713" s="316"/>
      <c r="AW713" s="157"/>
      <c r="AX713" s="148"/>
      <c r="AY713" s="148"/>
      <c r="AZ713" s="148"/>
      <c r="BA713" s="148"/>
      <c r="BB713" s="148"/>
      <c r="BC713" s="148"/>
      <c r="BD713" s="148"/>
      <c r="BE713" s="148"/>
      <c r="BF713" s="148"/>
      <c r="BG713" s="148"/>
      <c r="BH713" s="148"/>
      <c r="BI713" s="148"/>
      <c r="BJ713" s="148"/>
      <c r="BK713" s="148"/>
      <c r="BL713" s="148"/>
      <c r="BM713" s="148"/>
      <c r="BN713" s="148"/>
      <c r="BO713" s="148"/>
      <c r="BP713" s="148"/>
      <c r="BQ713" s="148"/>
      <c r="BR713" s="148"/>
      <c r="BS713" s="148"/>
      <c r="BT713" s="148"/>
      <c r="BU713" s="148"/>
      <c r="BV713" s="148"/>
      <c r="BW713" s="148"/>
      <c r="BX713" s="148"/>
      <c r="BY713" s="148"/>
      <c r="BZ713" s="148"/>
      <c r="CA713" s="148"/>
      <c r="CB713" s="148"/>
      <c r="CC713" s="161"/>
      <c r="CD713" s="148"/>
      <c r="CE713" s="148"/>
      <c r="CF713" s="148"/>
      <c r="CG713" s="153"/>
      <c r="CH713" s="148"/>
      <c r="CI713" s="148"/>
      <c r="CJ713" s="148"/>
      <c r="CK713" s="148"/>
    </row>
    <row r="714" ht="27.0" customHeight="1">
      <c r="A714" s="314"/>
      <c r="B714" s="126"/>
      <c r="C714" s="19"/>
      <c r="D714" s="19"/>
      <c r="E714" s="126"/>
      <c r="F714" s="128"/>
      <c r="G714" s="128"/>
      <c r="H714" s="128"/>
      <c r="I714" s="128"/>
      <c r="J714" s="129"/>
      <c r="K714" s="130"/>
      <c r="L714" s="128"/>
      <c r="M714" s="128"/>
      <c r="N714" s="128"/>
      <c r="O714" s="110"/>
      <c r="P714" s="128"/>
      <c r="Q714" s="128"/>
      <c r="R714" s="128"/>
      <c r="S714" s="128"/>
      <c r="T714" s="131"/>
      <c r="U714" s="128"/>
      <c r="V714" s="128"/>
      <c r="W714" s="128"/>
      <c r="X714" s="128"/>
      <c r="Y714" s="128"/>
      <c r="Z714" s="128"/>
      <c r="AA714" s="128"/>
      <c r="AB714" s="128"/>
      <c r="AC714" s="128"/>
      <c r="AD714" s="128"/>
      <c r="AE714" s="128"/>
      <c r="AF714" s="128"/>
      <c r="AG714" s="128"/>
      <c r="AH714" s="128"/>
      <c r="AI714" s="128"/>
      <c r="AJ714" s="128"/>
      <c r="AK714" s="133"/>
      <c r="AL714" s="134"/>
      <c r="AM714" s="128"/>
      <c r="AN714" s="134"/>
      <c r="AO714" s="128"/>
      <c r="AP714" s="135"/>
      <c r="AQ714" s="128"/>
      <c r="AR714" s="135"/>
      <c r="AS714" s="128"/>
      <c r="AT714" s="135"/>
      <c r="AU714" s="128"/>
      <c r="AV714" s="315"/>
      <c r="AW714" s="137"/>
      <c r="AX714" s="128"/>
      <c r="AY714" s="128"/>
      <c r="AZ714" s="128"/>
      <c r="BA714" s="128"/>
      <c r="BB714" s="128"/>
      <c r="BC714" s="128"/>
      <c r="BD714" s="128"/>
      <c r="BE714" s="128"/>
      <c r="BF714" s="128"/>
      <c r="BG714" s="128"/>
      <c r="BH714" s="128"/>
      <c r="BI714" s="128"/>
      <c r="BJ714" s="128"/>
      <c r="BK714" s="128"/>
      <c r="BL714" s="128"/>
      <c r="BM714" s="128"/>
      <c r="BN714" s="128"/>
      <c r="BO714" s="128"/>
      <c r="BP714" s="128"/>
      <c r="BQ714" s="128"/>
      <c r="BR714" s="128"/>
      <c r="BS714" s="128"/>
      <c r="BT714" s="128"/>
      <c r="BU714" s="128"/>
      <c r="BV714" s="128"/>
      <c r="BW714" s="128"/>
      <c r="BX714" s="128"/>
      <c r="BY714" s="128"/>
      <c r="BZ714" s="128"/>
      <c r="CA714" s="128"/>
      <c r="CB714" s="128"/>
      <c r="CC714" s="141"/>
      <c r="CD714" s="128"/>
      <c r="CE714" s="128"/>
      <c r="CF714" s="128"/>
      <c r="CG714" s="133"/>
      <c r="CH714" s="128"/>
      <c r="CI714" s="128"/>
      <c r="CJ714" s="128"/>
      <c r="CK714" s="128"/>
    </row>
    <row r="715" ht="27.0" customHeight="1">
      <c r="A715" s="313"/>
      <c r="B715" s="146"/>
      <c r="C715" s="19"/>
      <c r="D715" s="19"/>
      <c r="E715" s="146"/>
      <c r="F715" s="148"/>
      <c r="G715" s="148"/>
      <c r="H715" s="148"/>
      <c r="I715" s="148"/>
      <c r="J715" s="149"/>
      <c r="K715" s="150"/>
      <c r="L715" s="148"/>
      <c r="M715" s="148"/>
      <c r="N715" s="148"/>
      <c r="O715" s="110"/>
      <c r="P715" s="148"/>
      <c r="Q715" s="148"/>
      <c r="R715" s="148"/>
      <c r="S715" s="148"/>
      <c r="T715" s="151"/>
      <c r="U715" s="148"/>
      <c r="V715" s="148"/>
      <c r="W715" s="148"/>
      <c r="X715" s="148"/>
      <c r="Y715" s="148"/>
      <c r="Z715" s="148"/>
      <c r="AA715" s="148"/>
      <c r="AB715" s="148"/>
      <c r="AC715" s="148"/>
      <c r="AD715" s="148"/>
      <c r="AE715" s="148"/>
      <c r="AF715" s="148"/>
      <c r="AG715" s="148"/>
      <c r="AH715" s="148"/>
      <c r="AI715" s="148"/>
      <c r="AJ715" s="148"/>
      <c r="AK715" s="153"/>
      <c r="AL715" s="154"/>
      <c r="AM715" s="148"/>
      <c r="AN715" s="154"/>
      <c r="AO715" s="148"/>
      <c r="AP715" s="155"/>
      <c r="AQ715" s="148"/>
      <c r="AR715" s="155"/>
      <c r="AS715" s="148"/>
      <c r="AT715" s="155"/>
      <c r="AU715" s="148"/>
      <c r="AV715" s="316"/>
      <c r="AW715" s="157"/>
      <c r="AX715" s="148"/>
      <c r="AY715" s="148"/>
      <c r="AZ715" s="148"/>
      <c r="BA715" s="148"/>
      <c r="BB715" s="148"/>
      <c r="BC715" s="148"/>
      <c r="BD715" s="148"/>
      <c r="BE715" s="148"/>
      <c r="BF715" s="148"/>
      <c r="BG715" s="148"/>
      <c r="BH715" s="148"/>
      <c r="BI715" s="148"/>
      <c r="BJ715" s="148"/>
      <c r="BK715" s="148"/>
      <c r="BL715" s="148"/>
      <c r="BM715" s="148"/>
      <c r="BN715" s="148"/>
      <c r="BO715" s="148"/>
      <c r="BP715" s="148"/>
      <c r="BQ715" s="148"/>
      <c r="BR715" s="148"/>
      <c r="BS715" s="148"/>
      <c r="BT715" s="148"/>
      <c r="BU715" s="148"/>
      <c r="BV715" s="148"/>
      <c r="BW715" s="148"/>
      <c r="BX715" s="148"/>
      <c r="BY715" s="148"/>
      <c r="BZ715" s="148"/>
      <c r="CA715" s="148"/>
      <c r="CB715" s="148"/>
      <c r="CC715" s="161"/>
      <c r="CD715" s="148"/>
      <c r="CE715" s="148"/>
      <c r="CF715" s="148"/>
      <c r="CG715" s="153"/>
      <c r="CH715" s="148"/>
      <c r="CI715" s="148"/>
      <c r="CJ715" s="148"/>
      <c r="CK715" s="148"/>
    </row>
    <row r="716" ht="27.0" customHeight="1">
      <c r="A716" s="314"/>
      <c r="B716" s="126"/>
      <c r="C716" s="19"/>
      <c r="D716" s="19"/>
      <c r="E716" s="126"/>
      <c r="F716" s="128"/>
      <c r="G716" s="128"/>
      <c r="H716" s="128"/>
      <c r="I716" s="128"/>
      <c r="J716" s="129"/>
      <c r="K716" s="130"/>
      <c r="L716" s="128"/>
      <c r="M716" s="128"/>
      <c r="N716" s="128"/>
      <c r="O716" s="110"/>
      <c r="P716" s="128"/>
      <c r="Q716" s="128"/>
      <c r="R716" s="128"/>
      <c r="S716" s="128"/>
      <c r="T716" s="131"/>
      <c r="U716" s="128"/>
      <c r="V716" s="128"/>
      <c r="W716" s="128"/>
      <c r="X716" s="128"/>
      <c r="Y716" s="128"/>
      <c r="Z716" s="128"/>
      <c r="AA716" s="128"/>
      <c r="AB716" s="128"/>
      <c r="AC716" s="128"/>
      <c r="AD716" s="128"/>
      <c r="AE716" s="128"/>
      <c r="AF716" s="128"/>
      <c r="AG716" s="128"/>
      <c r="AH716" s="128"/>
      <c r="AI716" s="128"/>
      <c r="AJ716" s="128"/>
      <c r="AK716" s="133"/>
      <c r="AL716" s="134"/>
      <c r="AM716" s="128"/>
      <c r="AN716" s="134"/>
      <c r="AO716" s="128"/>
      <c r="AP716" s="135"/>
      <c r="AQ716" s="128"/>
      <c r="AR716" s="135"/>
      <c r="AS716" s="128"/>
      <c r="AT716" s="135"/>
      <c r="AU716" s="128"/>
      <c r="AV716" s="315"/>
      <c r="AW716" s="137"/>
      <c r="AX716" s="128"/>
      <c r="AY716" s="128"/>
      <c r="AZ716" s="128"/>
      <c r="BA716" s="128"/>
      <c r="BB716" s="128"/>
      <c r="BC716" s="128"/>
      <c r="BD716" s="128"/>
      <c r="BE716" s="128"/>
      <c r="BF716" s="128"/>
      <c r="BG716" s="128"/>
      <c r="BH716" s="128"/>
      <c r="BI716" s="128"/>
      <c r="BJ716" s="128"/>
      <c r="BK716" s="128"/>
      <c r="BL716" s="128"/>
      <c r="BM716" s="128"/>
      <c r="BN716" s="128"/>
      <c r="BO716" s="128"/>
      <c r="BP716" s="128"/>
      <c r="BQ716" s="128"/>
      <c r="BR716" s="128"/>
      <c r="BS716" s="128"/>
      <c r="BT716" s="128"/>
      <c r="BU716" s="128"/>
      <c r="BV716" s="128"/>
      <c r="BW716" s="128"/>
      <c r="BX716" s="128"/>
      <c r="BY716" s="128"/>
      <c r="BZ716" s="128"/>
      <c r="CA716" s="128"/>
      <c r="CB716" s="128"/>
      <c r="CC716" s="141"/>
      <c r="CD716" s="128"/>
      <c r="CE716" s="128"/>
      <c r="CF716" s="128"/>
      <c r="CG716" s="133"/>
      <c r="CH716" s="128"/>
      <c r="CI716" s="128"/>
      <c r="CJ716" s="128"/>
      <c r="CK716" s="128"/>
    </row>
    <row r="717" ht="27.0" customHeight="1">
      <c r="A717" s="313"/>
      <c r="B717" s="146"/>
      <c r="C717" s="19"/>
      <c r="D717" s="19"/>
      <c r="E717" s="146"/>
      <c r="F717" s="148"/>
      <c r="G717" s="148"/>
      <c r="H717" s="148"/>
      <c r="I717" s="148"/>
      <c r="J717" s="149"/>
      <c r="K717" s="150"/>
      <c r="L717" s="148"/>
      <c r="M717" s="148"/>
      <c r="N717" s="148"/>
      <c r="O717" s="110"/>
      <c r="P717" s="148"/>
      <c r="Q717" s="148"/>
      <c r="R717" s="148"/>
      <c r="S717" s="148"/>
      <c r="T717" s="151"/>
      <c r="U717" s="148"/>
      <c r="V717" s="148"/>
      <c r="W717" s="148"/>
      <c r="X717" s="148"/>
      <c r="Y717" s="148"/>
      <c r="Z717" s="148"/>
      <c r="AA717" s="148"/>
      <c r="AB717" s="148"/>
      <c r="AC717" s="148"/>
      <c r="AD717" s="148"/>
      <c r="AE717" s="148"/>
      <c r="AF717" s="148"/>
      <c r="AG717" s="148"/>
      <c r="AH717" s="148"/>
      <c r="AI717" s="148"/>
      <c r="AJ717" s="148"/>
      <c r="AK717" s="153"/>
      <c r="AL717" s="154"/>
      <c r="AM717" s="148"/>
      <c r="AN717" s="154"/>
      <c r="AO717" s="148"/>
      <c r="AP717" s="155"/>
      <c r="AQ717" s="148"/>
      <c r="AR717" s="155"/>
      <c r="AS717" s="148"/>
      <c r="AT717" s="155"/>
      <c r="AU717" s="148"/>
      <c r="AV717" s="316"/>
      <c r="AW717" s="157"/>
      <c r="AX717" s="148"/>
      <c r="AY717" s="148"/>
      <c r="AZ717" s="148"/>
      <c r="BA717" s="148"/>
      <c r="BB717" s="148"/>
      <c r="BC717" s="148"/>
      <c r="BD717" s="148"/>
      <c r="BE717" s="148"/>
      <c r="BF717" s="148"/>
      <c r="BG717" s="148"/>
      <c r="BH717" s="148"/>
      <c r="BI717" s="148"/>
      <c r="BJ717" s="148"/>
      <c r="BK717" s="148"/>
      <c r="BL717" s="148"/>
      <c r="BM717" s="148"/>
      <c r="BN717" s="148"/>
      <c r="BO717" s="148"/>
      <c r="BP717" s="148"/>
      <c r="BQ717" s="148"/>
      <c r="BR717" s="148"/>
      <c r="BS717" s="148"/>
      <c r="BT717" s="148"/>
      <c r="BU717" s="148"/>
      <c r="BV717" s="148"/>
      <c r="BW717" s="148"/>
      <c r="BX717" s="148"/>
      <c r="BY717" s="148"/>
      <c r="BZ717" s="148"/>
      <c r="CA717" s="148"/>
      <c r="CB717" s="148"/>
      <c r="CC717" s="161"/>
      <c r="CD717" s="148"/>
      <c r="CE717" s="148"/>
      <c r="CF717" s="148"/>
      <c r="CG717" s="153"/>
      <c r="CH717" s="148"/>
      <c r="CI717" s="148"/>
      <c r="CJ717" s="148"/>
      <c r="CK717" s="148"/>
    </row>
    <row r="718" ht="27.0" customHeight="1">
      <c r="A718" s="314"/>
      <c r="B718" s="126"/>
      <c r="C718" s="19"/>
      <c r="D718" s="19"/>
      <c r="E718" s="126"/>
      <c r="F718" s="128"/>
      <c r="G718" s="128"/>
      <c r="H718" s="128"/>
      <c r="I718" s="128"/>
      <c r="J718" s="129"/>
      <c r="K718" s="130"/>
      <c r="L718" s="128"/>
      <c r="M718" s="128"/>
      <c r="N718" s="128"/>
      <c r="O718" s="110"/>
      <c r="P718" s="128"/>
      <c r="Q718" s="128"/>
      <c r="R718" s="128"/>
      <c r="S718" s="128"/>
      <c r="T718" s="131"/>
      <c r="U718" s="128"/>
      <c r="V718" s="128"/>
      <c r="W718" s="128"/>
      <c r="X718" s="128"/>
      <c r="Y718" s="128"/>
      <c r="Z718" s="128"/>
      <c r="AA718" s="128"/>
      <c r="AB718" s="128"/>
      <c r="AC718" s="128"/>
      <c r="AD718" s="128"/>
      <c r="AE718" s="128"/>
      <c r="AF718" s="128"/>
      <c r="AG718" s="128"/>
      <c r="AH718" s="128"/>
      <c r="AI718" s="128"/>
      <c r="AJ718" s="128"/>
      <c r="AK718" s="133"/>
      <c r="AL718" s="134"/>
      <c r="AM718" s="128"/>
      <c r="AN718" s="134"/>
      <c r="AO718" s="128"/>
      <c r="AP718" s="135"/>
      <c r="AQ718" s="128"/>
      <c r="AR718" s="135"/>
      <c r="AS718" s="128"/>
      <c r="AT718" s="135"/>
      <c r="AU718" s="128"/>
      <c r="AV718" s="315"/>
      <c r="AW718" s="137"/>
      <c r="AX718" s="128"/>
      <c r="AY718" s="128"/>
      <c r="AZ718" s="128"/>
      <c r="BA718" s="128"/>
      <c r="BB718" s="128"/>
      <c r="BC718" s="128"/>
      <c r="BD718" s="128"/>
      <c r="BE718" s="128"/>
      <c r="BF718" s="128"/>
      <c r="BG718" s="128"/>
      <c r="BH718" s="128"/>
      <c r="BI718" s="128"/>
      <c r="BJ718" s="128"/>
      <c r="BK718" s="128"/>
      <c r="BL718" s="128"/>
      <c r="BM718" s="128"/>
      <c r="BN718" s="128"/>
      <c r="BO718" s="128"/>
      <c r="BP718" s="128"/>
      <c r="BQ718" s="128"/>
      <c r="BR718" s="128"/>
      <c r="BS718" s="128"/>
      <c r="BT718" s="128"/>
      <c r="BU718" s="128"/>
      <c r="BV718" s="128"/>
      <c r="BW718" s="128"/>
      <c r="BX718" s="128"/>
      <c r="BY718" s="128"/>
      <c r="BZ718" s="128"/>
      <c r="CA718" s="128"/>
      <c r="CB718" s="128"/>
      <c r="CC718" s="141"/>
      <c r="CD718" s="128"/>
      <c r="CE718" s="128"/>
      <c r="CF718" s="128"/>
      <c r="CG718" s="133"/>
      <c r="CH718" s="128"/>
      <c r="CI718" s="128"/>
      <c r="CJ718" s="128"/>
      <c r="CK718" s="128"/>
    </row>
    <row r="719" ht="27.0" customHeight="1">
      <c r="A719" s="313"/>
      <c r="B719" s="146"/>
      <c r="C719" s="19"/>
      <c r="D719" s="19"/>
      <c r="E719" s="146"/>
      <c r="F719" s="148"/>
      <c r="G719" s="148"/>
      <c r="H719" s="148"/>
      <c r="I719" s="148"/>
      <c r="J719" s="149"/>
      <c r="K719" s="150"/>
      <c r="L719" s="148"/>
      <c r="M719" s="148"/>
      <c r="N719" s="148"/>
      <c r="O719" s="110"/>
      <c r="P719" s="148"/>
      <c r="Q719" s="148"/>
      <c r="R719" s="148"/>
      <c r="S719" s="148"/>
      <c r="T719" s="151"/>
      <c r="U719" s="148"/>
      <c r="V719" s="148"/>
      <c r="W719" s="148"/>
      <c r="X719" s="148"/>
      <c r="Y719" s="148"/>
      <c r="Z719" s="148"/>
      <c r="AA719" s="148"/>
      <c r="AB719" s="148"/>
      <c r="AC719" s="148"/>
      <c r="AD719" s="148"/>
      <c r="AE719" s="148"/>
      <c r="AF719" s="148"/>
      <c r="AG719" s="148"/>
      <c r="AH719" s="148"/>
      <c r="AI719" s="148"/>
      <c r="AJ719" s="148"/>
      <c r="AK719" s="153"/>
      <c r="AL719" s="154"/>
      <c r="AM719" s="148"/>
      <c r="AN719" s="154"/>
      <c r="AO719" s="148"/>
      <c r="AP719" s="155"/>
      <c r="AQ719" s="148"/>
      <c r="AR719" s="155"/>
      <c r="AS719" s="148"/>
      <c r="AT719" s="155"/>
      <c r="AU719" s="148"/>
      <c r="AV719" s="316"/>
      <c r="AW719" s="157"/>
      <c r="AX719" s="148"/>
      <c r="AY719" s="148"/>
      <c r="AZ719" s="148"/>
      <c r="BA719" s="148"/>
      <c r="BB719" s="148"/>
      <c r="BC719" s="148"/>
      <c r="BD719" s="148"/>
      <c r="BE719" s="148"/>
      <c r="BF719" s="148"/>
      <c r="BG719" s="148"/>
      <c r="BH719" s="148"/>
      <c r="BI719" s="148"/>
      <c r="BJ719" s="148"/>
      <c r="BK719" s="148"/>
      <c r="BL719" s="148"/>
      <c r="BM719" s="148"/>
      <c r="BN719" s="148"/>
      <c r="BO719" s="148"/>
      <c r="BP719" s="148"/>
      <c r="BQ719" s="148"/>
      <c r="BR719" s="148"/>
      <c r="BS719" s="148"/>
      <c r="BT719" s="148"/>
      <c r="BU719" s="148"/>
      <c r="BV719" s="148"/>
      <c r="BW719" s="148"/>
      <c r="BX719" s="148"/>
      <c r="BY719" s="148"/>
      <c r="BZ719" s="148"/>
      <c r="CA719" s="148"/>
      <c r="CB719" s="148"/>
      <c r="CC719" s="161"/>
      <c r="CD719" s="148"/>
      <c r="CE719" s="148"/>
      <c r="CF719" s="148"/>
      <c r="CG719" s="153"/>
      <c r="CH719" s="148"/>
      <c r="CI719" s="148"/>
      <c r="CJ719" s="148"/>
      <c r="CK719" s="148"/>
    </row>
    <row r="720" ht="27.0" customHeight="1">
      <c r="A720" s="314"/>
      <c r="B720" s="126"/>
      <c r="C720" s="19"/>
      <c r="D720" s="19"/>
      <c r="E720" s="126"/>
      <c r="F720" s="128"/>
      <c r="G720" s="128"/>
      <c r="H720" s="128"/>
      <c r="I720" s="128"/>
      <c r="J720" s="129"/>
      <c r="K720" s="130"/>
      <c r="L720" s="128"/>
      <c r="M720" s="128"/>
      <c r="N720" s="128"/>
      <c r="O720" s="110"/>
      <c r="P720" s="128"/>
      <c r="Q720" s="128"/>
      <c r="R720" s="128"/>
      <c r="S720" s="128"/>
      <c r="T720" s="131"/>
      <c r="U720" s="128"/>
      <c r="V720" s="128"/>
      <c r="W720" s="128"/>
      <c r="X720" s="128"/>
      <c r="Y720" s="128"/>
      <c r="Z720" s="128"/>
      <c r="AA720" s="128"/>
      <c r="AB720" s="128"/>
      <c r="AC720" s="128"/>
      <c r="AD720" s="128"/>
      <c r="AE720" s="128"/>
      <c r="AF720" s="128"/>
      <c r="AG720" s="128"/>
      <c r="AH720" s="128"/>
      <c r="AI720" s="128"/>
      <c r="AJ720" s="128"/>
      <c r="AK720" s="133"/>
      <c r="AL720" s="134"/>
      <c r="AM720" s="128"/>
      <c r="AN720" s="134"/>
      <c r="AO720" s="128"/>
      <c r="AP720" s="135"/>
      <c r="AQ720" s="128"/>
      <c r="AR720" s="135"/>
      <c r="AS720" s="128"/>
      <c r="AT720" s="135"/>
      <c r="AU720" s="128"/>
      <c r="AV720" s="315"/>
      <c r="AW720" s="137"/>
      <c r="AX720" s="128"/>
      <c r="AY720" s="128"/>
      <c r="AZ720" s="128"/>
      <c r="BA720" s="128"/>
      <c r="BB720" s="128"/>
      <c r="BC720" s="128"/>
      <c r="BD720" s="128"/>
      <c r="BE720" s="128"/>
      <c r="BF720" s="128"/>
      <c r="BG720" s="128"/>
      <c r="BH720" s="128"/>
      <c r="BI720" s="128"/>
      <c r="BJ720" s="128"/>
      <c r="BK720" s="128"/>
      <c r="BL720" s="128"/>
      <c r="BM720" s="128"/>
      <c r="BN720" s="128"/>
      <c r="BO720" s="128"/>
      <c r="BP720" s="128"/>
      <c r="BQ720" s="128"/>
      <c r="BR720" s="128"/>
      <c r="BS720" s="128"/>
      <c r="BT720" s="128"/>
      <c r="BU720" s="128"/>
      <c r="BV720" s="128"/>
      <c r="BW720" s="128"/>
      <c r="BX720" s="128"/>
      <c r="BY720" s="128"/>
      <c r="BZ720" s="128"/>
      <c r="CA720" s="128"/>
      <c r="CB720" s="128"/>
      <c r="CC720" s="141"/>
      <c r="CD720" s="128"/>
      <c r="CE720" s="128"/>
      <c r="CF720" s="128"/>
      <c r="CG720" s="133"/>
      <c r="CH720" s="128"/>
      <c r="CI720" s="128"/>
      <c r="CJ720" s="128"/>
      <c r="CK720" s="128"/>
    </row>
    <row r="721" ht="27.0" customHeight="1">
      <c r="A721" s="313"/>
      <c r="B721" s="146"/>
      <c r="C721" s="19"/>
      <c r="D721" s="19"/>
      <c r="E721" s="146"/>
      <c r="F721" s="148"/>
      <c r="G721" s="148"/>
      <c r="H721" s="148"/>
      <c r="I721" s="148"/>
      <c r="J721" s="149"/>
      <c r="K721" s="150"/>
      <c r="L721" s="148"/>
      <c r="M721" s="148"/>
      <c r="N721" s="148"/>
      <c r="O721" s="110"/>
      <c r="P721" s="148"/>
      <c r="Q721" s="148"/>
      <c r="R721" s="148"/>
      <c r="S721" s="148"/>
      <c r="T721" s="151"/>
      <c r="U721" s="148"/>
      <c r="V721" s="148"/>
      <c r="W721" s="148"/>
      <c r="X721" s="148"/>
      <c r="Y721" s="148"/>
      <c r="Z721" s="148"/>
      <c r="AA721" s="148"/>
      <c r="AB721" s="148"/>
      <c r="AC721" s="148"/>
      <c r="AD721" s="148"/>
      <c r="AE721" s="148"/>
      <c r="AF721" s="148"/>
      <c r="AG721" s="148"/>
      <c r="AH721" s="148"/>
      <c r="AI721" s="148"/>
      <c r="AJ721" s="148"/>
      <c r="AK721" s="153"/>
      <c r="AL721" s="154"/>
      <c r="AM721" s="148"/>
      <c r="AN721" s="154"/>
      <c r="AO721" s="148"/>
      <c r="AP721" s="155"/>
      <c r="AQ721" s="148"/>
      <c r="AR721" s="155"/>
      <c r="AS721" s="148"/>
      <c r="AT721" s="155"/>
      <c r="AU721" s="148"/>
      <c r="AV721" s="316"/>
      <c r="AW721" s="157"/>
      <c r="AX721" s="148"/>
      <c r="AY721" s="148"/>
      <c r="AZ721" s="148"/>
      <c r="BA721" s="148"/>
      <c r="BB721" s="148"/>
      <c r="BC721" s="148"/>
      <c r="BD721" s="148"/>
      <c r="BE721" s="148"/>
      <c r="BF721" s="148"/>
      <c r="BG721" s="148"/>
      <c r="BH721" s="148"/>
      <c r="BI721" s="148"/>
      <c r="BJ721" s="148"/>
      <c r="BK721" s="148"/>
      <c r="BL721" s="148"/>
      <c r="BM721" s="148"/>
      <c r="BN721" s="148"/>
      <c r="BO721" s="148"/>
      <c r="BP721" s="148"/>
      <c r="BQ721" s="148"/>
      <c r="BR721" s="148"/>
      <c r="BS721" s="148"/>
      <c r="BT721" s="148"/>
      <c r="BU721" s="148"/>
      <c r="BV721" s="148"/>
      <c r="BW721" s="148"/>
      <c r="BX721" s="148"/>
      <c r="BY721" s="148"/>
      <c r="BZ721" s="148"/>
      <c r="CA721" s="148"/>
      <c r="CB721" s="148"/>
      <c r="CC721" s="161"/>
      <c r="CD721" s="148"/>
      <c r="CE721" s="148"/>
      <c r="CF721" s="148"/>
      <c r="CG721" s="153"/>
      <c r="CH721" s="148"/>
      <c r="CI721" s="148"/>
      <c r="CJ721" s="148"/>
      <c r="CK721" s="148"/>
    </row>
    <row r="722" ht="27.0" customHeight="1">
      <c r="A722" s="314"/>
      <c r="B722" s="126"/>
      <c r="C722" s="19"/>
      <c r="D722" s="19"/>
      <c r="E722" s="126"/>
      <c r="F722" s="128"/>
      <c r="G722" s="128"/>
      <c r="H722" s="128"/>
      <c r="I722" s="128"/>
      <c r="J722" s="129"/>
      <c r="K722" s="130"/>
      <c r="L722" s="128"/>
      <c r="M722" s="128"/>
      <c r="N722" s="128"/>
      <c r="O722" s="110"/>
      <c r="P722" s="128"/>
      <c r="Q722" s="128"/>
      <c r="R722" s="128"/>
      <c r="S722" s="128"/>
      <c r="T722" s="131"/>
      <c r="U722" s="128"/>
      <c r="V722" s="128"/>
      <c r="W722" s="128"/>
      <c r="X722" s="128"/>
      <c r="Y722" s="128"/>
      <c r="Z722" s="128"/>
      <c r="AA722" s="128"/>
      <c r="AB722" s="128"/>
      <c r="AC722" s="128"/>
      <c r="AD722" s="128"/>
      <c r="AE722" s="128"/>
      <c r="AF722" s="128"/>
      <c r="AG722" s="128"/>
      <c r="AH722" s="128"/>
      <c r="AI722" s="128"/>
      <c r="AJ722" s="128"/>
      <c r="AK722" s="133"/>
      <c r="AL722" s="134"/>
      <c r="AM722" s="128"/>
      <c r="AN722" s="134"/>
      <c r="AO722" s="128"/>
      <c r="AP722" s="135"/>
      <c r="AQ722" s="128"/>
      <c r="AR722" s="135"/>
      <c r="AS722" s="128"/>
      <c r="AT722" s="135"/>
      <c r="AU722" s="128"/>
      <c r="AV722" s="315"/>
      <c r="AW722" s="137"/>
      <c r="AX722" s="128"/>
      <c r="AY722" s="128"/>
      <c r="AZ722" s="128"/>
      <c r="BA722" s="128"/>
      <c r="BB722" s="128"/>
      <c r="BC722" s="128"/>
      <c r="BD722" s="128"/>
      <c r="BE722" s="128"/>
      <c r="BF722" s="128"/>
      <c r="BG722" s="128"/>
      <c r="BH722" s="128"/>
      <c r="BI722" s="128"/>
      <c r="BJ722" s="128"/>
      <c r="BK722" s="128"/>
      <c r="BL722" s="128"/>
      <c r="BM722" s="128"/>
      <c r="BN722" s="128"/>
      <c r="BO722" s="128"/>
      <c r="BP722" s="128"/>
      <c r="BQ722" s="128"/>
      <c r="BR722" s="128"/>
      <c r="BS722" s="128"/>
      <c r="BT722" s="128"/>
      <c r="BU722" s="128"/>
      <c r="BV722" s="128"/>
      <c r="BW722" s="128"/>
      <c r="BX722" s="128"/>
      <c r="BY722" s="128"/>
      <c r="BZ722" s="128"/>
      <c r="CA722" s="128"/>
      <c r="CB722" s="128"/>
      <c r="CC722" s="141"/>
      <c r="CD722" s="128"/>
      <c r="CE722" s="128"/>
      <c r="CF722" s="128"/>
      <c r="CG722" s="133"/>
      <c r="CH722" s="128"/>
      <c r="CI722" s="128"/>
      <c r="CJ722" s="128"/>
      <c r="CK722" s="128"/>
    </row>
    <row r="723" ht="27.0" customHeight="1">
      <c r="A723" s="313"/>
      <c r="B723" s="146"/>
      <c r="C723" s="19"/>
      <c r="D723" s="19"/>
      <c r="E723" s="146"/>
      <c r="F723" s="148"/>
      <c r="G723" s="148"/>
      <c r="H723" s="148"/>
      <c r="I723" s="148"/>
      <c r="J723" s="149"/>
      <c r="K723" s="150"/>
      <c r="L723" s="148"/>
      <c r="M723" s="148"/>
      <c r="N723" s="148"/>
      <c r="O723" s="110"/>
      <c r="P723" s="148"/>
      <c r="Q723" s="148"/>
      <c r="R723" s="148"/>
      <c r="S723" s="148"/>
      <c r="T723" s="151"/>
      <c r="U723" s="148"/>
      <c r="V723" s="148"/>
      <c r="W723" s="148"/>
      <c r="X723" s="148"/>
      <c r="Y723" s="148"/>
      <c r="Z723" s="148"/>
      <c r="AA723" s="148"/>
      <c r="AB723" s="148"/>
      <c r="AC723" s="148"/>
      <c r="AD723" s="148"/>
      <c r="AE723" s="148"/>
      <c r="AF723" s="148"/>
      <c r="AG723" s="148"/>
      <c r="AH723" s="148"/>
      <c r="AI723" s="148"/>
      <c r="AJ723" s="148"/>
      <c r="AK723" s="153"/>
      <c r="AL723" s="154"/>
      <c r="AM723" s="148"/>
      <c r="AN723" s="154"/>
      <c r="AO723" s="148"/>
      <c r="AP723" s="155"/>
      <c r="AQ723" s="148"/>
      <c r="AR723" s="155"/>
      <c r="AS723" s="148"/>
      <c r="AT723" s="155"/>
      <c r="AU723" s="148"/>
      <c r="AV723" s="316"/>
      <c r="AW723" s="157"/>
      <c r="AX723" s="148"/>
      <c r="AY723" s="148"/>
      <c r="AZ723" s="148"/>
      <c r="BA723" s="148"/>
      <c r="BB723" s="148"/>
      <c r="BC723" s="148"/>
      <c r="BD723" s="148"/>
      <c r="BE723" s="148"/>
      <c r="BF723" s="148"/>
      <c r="BG723" s="148"/>
      <c r="BH723" s="148"/>
      <c r="BI723" s="148"/>
      <c r="BJ723" s="148"/>
      <c r="BK723" s="148"/>
      <c r="BL723" s="148"/>
      <c r="BM723" s="148"/>
      <c r="BN723" s="148"/>
      <c r="BO723" s="148"/>
      <c r="BP723" s="148"/>
      <c r="BQ723" s="148"/>
      <c r="BR723" s="148"/>
      <c r="BS723" s="148"/>
      <c r="BT723" s="148"/>
      <c r="BU723" s="148"/>
      <c r="BV723" s="148"/>
      <c r="BW723" s="148"/>
      <c r="BX723" s="148"/>
      <c r="BY723" s="148"/>
      <c r="BZ723" s="148"/>
      <c r="CA723" s="148"/>
      <c r="CB723" s="148"/>
      <c r="CC723" s="161"/>
      <c r="CD723" s="148"/>
      <c r="CE723" s="148"/>
      <c r="CF723" s="148"/>
      <c r="CG723" s="153"/>
      <c r="CH723" s="148"/>
      <c r="CI723" s="148"/>
      <c r="CJ723" s="148"/>
      <c r="CK723" s="148"/>
    </row>
    <row r="724" ht="27.0" customHeight="1">
      <c r="A724" s="314"/>
      <c r="B724" s="126"/>
      <c r="C724" s="19"/>
      <c r="D724" s="19"/>
      <c r="E724" s="126"/>
      <c r="F724" s="128"/>
      <c r="G724" s="128"/>
      <c r="H724" s="128"/>
      <c r="I724" s="128"/>
      <c r="J724" s="129"/>
      <c r="K724" s="130"/>
      <c r="L724" s="128"/>
      <c r="M724" s="128"/>
      <c r="N724" s="128"/>
      <c r="O724" s="110"/>
      <c r="P724" s="128"/>
      <c r="Q724" s="128"/>
      <c r="R724" s="128"/>
      <c r="S724" s="128"/>
      <c r="T724" s="131"/>
      <c r="U724" s="128"/>
      <c r="V724" s="128"/>
      <c r="W724" s="128"/>
      <c r="X724" s="128"/>
      <c r="Y724" s="128"/>
      <c r="Z724" s="128"/>
      <c r="AA724" s="128"/>
      <c r="AB724" s="128"/>
      <c r="AC724" s="128"/>
      <c r="AD724" s="128"/>
      <c r="AE724" s="128"/>
      <c r="AF724" s="128"/>
      <c r="AG724" s="128"/>
      <c r="AH724" s="128"/>
      <c r="AI724" s="128"/>
      <c r="AJ724" s="128"/>
      <c r="AK724" s="133"/>
      <c r="AL724" s="134"/>
      <c r="AM724" s="128"/>
      <c r="AN724" s="134"/>
      <c r="AO724" s="128"/>
      <c r="AP724" s="135"/>
      <c r="AQ724" s="128"/>
      <c r="AR724" s="135"/>
      <c r="AS724" s="128"/>
      <c r="AT724" s="135"/>
      <c r="AU724" s="128"/>
      <c r="AV724" s="315"/>
      <c r="AW724" s="137"/>
      <c r="AX724" s="128"/>
      <c r="AY724" s="128"/>
      <c r="AZ724" s="128"/>
      <c r="BA724" s="128"/>
      <c r="BB724" s="128"/>
      <c r="BC724" s="128"/>
      <c r="BD724" s="128"/>
      <c r="BE724" s="128"/>
      <c r="BF724" s="128"/>
      <c r="BG724" s="128"/>
      <c r="BH724" s="128"/>
      <c r="BI724" s="128"/>
      <c r="BJ724" s="128"/>
      <c r="BK724" s="128"/>
      <c r="BL724" s="128"/>
      <c r="BM724" s="128"/>
      <c r="BN724" s="128"/>
      <c r="BO724" s="128"/>
      <c r="BP724" s="128"/>
      <c r="BQ724" s="128"/>
      <c r="BR724" s="128"/>
      <c r="BS724" s="128"/>
      <c r="BT724" s="128"/>
      <c r="BU724" s="128"/>
      <c r="BV724" s="128"/>
      <c r="BW724" s="128"/>
      <c r="BX724" s="128"/>
      <c r="BY724" s="128"/>
      <c r="BZ724" s="128"/>
      <c r="CA724" s="128"/>
      <c r="CB724" s="128"/>
      <c r="CC724" s="141"/>
      <c r="CD724" s="128"/>
      <c r="CE724" s="128"/>
      <c r="CF724" s="128"/>
      <c r="CG724" s="133"/>
      <c r="CH724" s="128"/>
      <c r="CI724" s="128"/>
      <c r="CJ724" s="128"/>
      <c r="CK724" s="128"/>
    </row>
    <row r="725" ht="27.0" customHeight="1">
      <c r="A725" s="313"/>
      <c r="B725" s="146"/>
      <c r="C725" s="19"/>
      <c r="D725" s="19"/>
      <c r="E725" s="146"/>
      <c r="F725" s="148"/>
      <c r="G725" s="148"/>
      <c r="H725" s="148"/>
      <c r="I725" s="148"/>
      <c r="J725" s="149"/>
      <c r="K725" s="150"/>
      <c r="L725" s="148"/>
      <c r="M725" s="148"/>
      <c r="N725" s="148"/>
      <c r="O725" s="110"/>
      <c r="P725" s="148"/>
      <c r="Q725" s="148"/>
      <c r="R725" s="148"/>
      <c r="S725" s="148"/>
      <c r="T725" s="151"/>
      <c r="U725" s="148"/>
      <c r="V725" s="148"/>
      <c r="W725" s="148"/>
      <c r="X725" s="148"/>
      <c r="Y725" s="148"/>
      <c r="Z725" s="148"/>
      <c r="AA725" s="148"/>
      <c r="AB725" s="148"/>
      <c r="AC725" s="148"/>
      <c r="AD725" s="148"/>
      <c r="AE725" s="148"/>
      <c r="AF725" s="148"/>
      <c r="AG725" s="148"/>
      <c r="AH725" s="148"/>
      <c r="AI725" s="148"/>
      <c r="AJ725" s="148"/>
      <c r="AK725" s="153"/>
      <c r="AL725" s="154"/>
      <c r="AM725" s="148"/>
      <c r="AN725" s="154"/>
      <c r="AO725" s="148"/>
      <c r="AP725" s="155"/>
      <c r="AQ725" s="148"/>
      <c r="AR725" s="155"/>
      <c r="AS725" s="148"/>
      <c r="AT725" s="155"/>
      <c r="AU725" s="148"/>
      <c r="AV725" s="316"/>
      <c r="AW725" s="157"/>
      <c r="AX725" s="148"/>
      <c r="AY725" s="148"/>
      <c r="AZ725" s="148"/>
      <c r="BA725" s="148"/>
      <c r="BB725" s="148"/>
      <c r="BC725" s="148"/>
      <c r="BD725" s="148"/>
      <c r="BE725" s="148"/>
      <c r="BF725" s="148"/>
      <c r="BG725" s="148"/>
      <c r="BH725" s="148"/>
      <c r="BI725" s="148"/>
      <c r="BJ725" s="148"/>
      <c r="BK725" s="148"/>
      <c r="BL725" s="148"/>
      <c r="BM725" s="148"/>
      <c r="BN725" s="148"/>
      <c r="BO725" s="148"/>
      <c r="BP725" s="148"/>
      <c r="BQ725" s="148"/>
      <c r="BR725" s="148"/>
      <c r="BS725" s="148"/>
      <c r="BT725" s="148"/>
      <c r="BU725" s="148"/>
      <c r="BV725" s="148"/>
      <c r="BW725" s="148"/>
      <c r="BX725" s="148"/>
      <c r="BY725" s="148"/>
      <c r="BZ725" s="148"/>
      <c r="CA725" s="148"/>
      <c r="CB725" s="148"/>
      <c r="CC725" s="161"/>
      <c r="CD725" s="148"/>
      <c r="CE725" s="148"/>
      <c r="CF725" s="148"/>
      <c r="CG725" s="153"/>
      <c r="CH725" s="148"/>
      <c r="CI725" s="148"/>
      <c r="CJ725" s="148"/>
      <c r="CK725" s="148"/>
    </row>
    <row r="726" ht="27.0" customHeight="1">
      <c r="A726" s="314"/>
      <c r="B726" s="126"/>
      <c r="C726" s="19"/>
      <c r="D726" s="19"/>
      <c r="E726" s="126"/>
      <c r="F726" s="128"/>
      <c r="G726" s="128"/>
      <c r="H726" s="128"/>
      <c r="I726" s="128"/>
      <c r="J726" s="129"/>
      <c r="K726" s="130"/>
      <c r="L726" s="128"/>
      <c r="M726" s="128"/>
      <c r="N726" s="128"/>
      <c r="O726" s="110"/>
      <c r="P726" s="128"/>
      <c r="Q726" s="128"/>
      <c r="R726" s="128"/>
      <c r="S726" s="128"/>
      <c r="T726" s="131"/>
      <c r="U726" s="128"/>
      <c r="V726" s="128"/>
      <c r="W726" s="128"/>
      <c r="X726" s="128"/>
      <c r="Y726" s="128"/>
      <c r="Z726" s="128"/>
      <c r="AA726" s="128"/>
      <c r="AB726" s="128"/>
      <c r="AC726" s="128"/>
      <c r="AD726" s="128"/>
      <c r="AE726" s="128"/>
      <c r="AF726" s="128"/>
      <c r="AG726" s="128"/>
      <c r="AH726" s="128"/>
      <c r="AI726" s="128"/>
      <c r="AJ726" s="128"/>
      <c r="AK726" s="133"/>
      <c r="AL726" s="134"/>
      <c r="AM726" s="128"/>
      <c r="AN726" s="134"/>
      <c r="AO726" s="128"/>
      <c r="AP726" s="135"/>
      <c r="AQ726" s="128"/>
      <c r="AR726" s="135"/>
      <c r="AS726" s="128"/>
      <c r="AT726" s="135"/>
      <c r="AU726" s="128"/>
      <c r="AV726" s="315"/>
      <c r="AW726" s="137"/>
      <c r="AX726" s="128"/>
      <c r="AY726" s="128"/>
      <c r="AZ726" s="128"/>
      <c r="BA726" s="128"/>
      <c r="BB726" s="128"/>
      <c r="BC726" s="128"/>
      <c r="BD726" s="128"/>
      <c r="BE726" s="128"/>
      <c r="BF726" s="128"/>
      <c r="BG726" s="128"/>
      <c r="BH726" s="128"/>
      <c r="BI726" s="128"/>
      <c r="BJ726" s="128"/>
      <c r="BK726" s="128"/>
      <c r="BL726" s="128"/>
      <c r="BM726" s="128"/>
      <c r="BN726" s="128"/>
      <c r="BO726" s="128"/>
      <c r="BP726" s="128"/>
      <c r="BQ726" s="128"/>
      <c r="BR726" s="128"/>
      <c r="BS726" s="128"/>
      <c r="BT726" s="128"/>
      <c r="BU726" s="128"/>
      <c r="BV726" s="128"/>
      <c r="BW726" s="128"/>
      <c r="BX726" s="128"/>
      <c r="BY726" s="128"/>
      <c r="BZ726" s="128"/>
      <c r="CA726" s="128"/>
      <c r="CB726" s="128"/>
      <c r="CC726" s="141"/>
      <c r="CD726" s="128"/>
      <c r="CE726" s="128"/>
      <c r="CF726" s="128"/>
      <c r="CG726" s="133"/>
      <c r="CH726" s="128"/>
      <c r="CI726" s="128"/>
      <c r="CJ726" s="128"/>
      <c r="CK726" s="128"/>
    </row>
    <row r="727" ht="27.0" customHeight="1">
      <c r="A727" s="313"/>
      <c r="B727" s="146"/>
      <c r="C727" s="19"/>
      <c r="D727" s="19"/>
      <c r="E727" s="146"/>
      <c r="F727" s="148"/>
      <c r="G727" s="148"/>
      <c r="H727" s="148"/>
      <c r="I727" s="148"/>
      <c r="J727" s="149"/>
      <c r="K727" s="150"/>
      <c r="L727" s="148"/>
      <c r="M727" s="148"/>
      <c r="N727" s="148"/>
      <c r="O727" s="110"/>
      <c r="P727" s="148"/>
      <c r="Q727" s="148"/>
      <c r="R727" s="148"/>
      <c r="S727" s="148"/>
      <c r="T727" s="151"/>
      <c r="U727" s="148"/>
      <c r="V727" s="148"/>
      <c r="W727" s="148"/>
      <c r="X727" s="148"/>
      <c r="Y727" s="148"/>
      <c r="Z727" s="148"/>
      <c r="AA727" s="148"/>
      <c r="AB727" s="148"/>
      <c r="AC727" s="148"/>
      <c r="AD727" s="148"/>
      <c r="AE727" s="148"/>
      <c r="AF727" s="148"/>
      <c r="AG727" s="148"/>
      <c r="AH727" s="148"/>
      <c r="AI727" s="148"/>
      <c r="AJ727" s="148"/>
      <c r="AK727" s="153"/>
      <c r="AL727" s="154"/>
      <c r="AM727" s="148"/>
      <c r="AN727" s="154"/>
      <c r="AO727" s="148"/>
      <c r="AP727" s="155"/>
      <c r="AQ727" s="148"/>
      <c r="AR727" s="155"/>
      <c r="AS727" s="148"/>
      <c r="AT727" s="155"/>
      <c r="AU727" s="148"/>
      <c r="AV727" s="316"/>
      <c r="AW727" s="157"/>
      <c r="AX727" s="148"/>
      <c r="AY727" s="148"/>
      <c r="AZ727" s="148"/>
      <c r="BA727" s="148"/>
      <c r="BB727" s="148"/>
      <c r="BC727" s="148"/>
      <c r="BD727" s="148"/>
      <c r="BE727" s="148"/>
      <c r="BF727" s="148"/>
      <c r="BG727" s="148"/>
      <c r="BH727" s="148"/>
      <c r="BI727" s="148"/>
      <c r="BJ727" s="148"/>
      <c r="BK727" s="148"/>
      <c r="BL727" s="148"/>
      <c r="BM727" s="148"/>
      <c r="BN727" s="148"/>
      <c r="BO727" s="148"/>
      <c r="BP727" s="148"/>
      <c r="BQ727" s="148"/>
      <c r="BR727" s="148"/>
      <c r="BS727" s="148"/>
      <c r="BT727" s="148"/>
      <c r="BU727" s="148"/>
      <c r="BV727" s="148"/>
      <c r="BW727" s="148"/>
      <c r="BX727" s="148"/>
      <c r="BY727" s="148"/>
      <c r="BZ727" s="148"/>
      <c r="CA727" s="148"/>
      <c r="CB727" s="148"/>
      <c r="CC727" s="161"/>
      <c r="CD727" s="148"/>
      <c r="CE727" s="148"/>
      <c r="CF727" s="148"/>
      <c r="CG727" s="153"/>
      <c r="CH727" s="148"/>
      <c r="CI727" s="148"/>
      <c r="CJ727" s="148"/>
      <c r="CK727" s="148"/>
    </row>
    <row r="728" ht="27.0" customHeight="1">
      <c r="A728" s="314"/>
      <c r="B728" s="126"/>
      <c r="C728" s="19"/>
      <c r="D728" s="19"/>
      <c r="E728" s="126"/>
      <c r="F728" s="128"/>
      <c r="G728" s="128"/>
      <c r="H728" s="128"/>
      <c r="I728" s="128"/>
      <c r="J728" s="129"/>
      <c r="K728" s="130"/>
      <c r="L728" s="128"/>
      <c r="M728" s="128"/>
      <c r="N728" s="128"/>
      <c r="O728" s="110"/>
      <c r="P728" s="128"/>
      <c r="Q728" s="128"/>
      <c r="R728" s="128"/>
      <c r="S728" s="128"/>
      <c r="T728" s="131"/>
      <c r="U728" s="128"/>
      <c r="V728" s="128"/>
      <c r="W728" s="128"/>
      <c r="X728" s="128"/>
      <c r="Y728" s="128"/>
      <c r="Z728" s="128"/>
      <c r="AA728" s="128"/>
      <c r="AB728" s="128"/>
      <c r="AC728" s="128"/>
      <c r="AD728" s="128"/>
      <c r="AE728" s="128"/>
      <c r="AF728" s="128"/>
      <c r="AG728" s="128"/>
      <c r="AH728" s="128"/>
      <c r="AI728" s="128"/>
      <c r="AJ728" s="128"/>
      <c r="AK728" s="133"/>
      <c r="AL728" s="134"/>
      <c r="AM728" s="128"/>
      <c r="AN728" s="134"/>
      <c r="AO728" s="128"/>
      <c r="AP728" s="135"/>
      <c r="AQ728" s="128"/>
      <c r="AR728" s="135"/>
      <c r="AS728" s="128"/>
      <c r="AT728" s="135"/>
      <c r="AU728" s="128"/>
      <c r="AV728" s="315"/>
      <c r="AW728" s="137"/>
      <c r="AX728" s="128"/>
      <c r="AY728" s="128"/>
      <c r="AZ728" s="128"/>
      <c r="BA728" s="128"/>
      <c r="BB728" s="128"/>
      <c r="BC728" s="128"/>
      <c r="BD728" s="128"/>
      <c r="BE728" s="128"/>
      <c r="BF728" s="128"/>
      <c r="BG728" s="128"/>
      <c r="BH728" s="128"/>
      <c r="BI728" s="128"/>
      <c r="BJ728" s="128"/>
      <c r="BK728" s="128"/>
      <c r="BL728" s="128"/>
      <c r="BM728" s="128"/>
      <c r="BN728" s="128"/>
      <c r="BO728" s="128"/>
      <c r="BP728" s="128"/>
      <c r="BQ728" s="128"/>
      <c r="BR728" s="128"/>
      <c r="BS728" s="128"/>
      <c r="BT728" s="128"/>
      <c r="BU728" s="128"/>
      <c r="BV728" s="128"/>
      <c r="BW728" s="128"/>
      <c r="BX728" s="128"/>
      <c r="BY728" s="128"/>
      <c r="BZ728" s="128"/>
      <c r="CA728" s="128"/>
      <c r="CB728" s="128"/>
      <c r="CC728" s="141"/>
      <c r="CD728" s="128"/>
      <c r="CE728" s="128"/>
      <c r="CF728" s="128"/>
      <c r="CG728" s="133"/>
      <c r="CH728" s="128"/>
      <c r="CI728" s="128"/>
      <c r="CJ728" s="128"/>
      <c r="CK728" s="128"/>
    </row>
    <row r="729" ht="27.0" customHeight="1">
      <c r="A729" s="313"/>
      <c r="B729" s="146"/>
      <c r="C729" s="19"/>
      <c r="D729" s="19"/>
      <c r="E729" s="146"/>
      <c r="F729" s="148"/>
      <c r="G729" s="148"/>
      <c r="H729" s="148"/>
      <c r="I729" s="148"/>
      <c r="J729" s="149"/>
      <c r="K729" s="150"/>
      <c r="L729" s="148"/>
      <c r="M729" s="148"/>
      <c r="N729" s="148"/>
      <c r="O729" s="110"/>
      <c r="P729" s="148"/>
      <c r="Q729" s="148"/>
      <c r="R729" s="148"/>
      <c r="S729" s="148"/>
      <c r="T729" s="151"/>
      <c r="U729" s="148"/>
      <c r="V729" s="148"/>
      <c r="W729" s="148"/>
      <c r="X729" s="148"/>
      <c r="Y729" s="148"/>
      <c r="Z729" s="148"/>
      <c r="AA729" s="148"/>
      <c r="AB729" s="148"/>
      <c r="AC729" s="148"/>
      <c r="AD729" s="148"/>
      <c r="AE729" s="148"/>
      <c r="AF729" s="148"/>
      <c r="AG729" s="148"/>
      <c r="AH729" s="148"/>
      <c r="AI729" s="148"/>
      <c r="AJ729" s="148"/>
      <c r="AK729" s="153"/>
      <c r="AL729" s="154"/>
      <c r="AM729" s="148"/>
      <c r="AN729" s="154"/>
      <c r="AO729" s="148"/>
      <c r="AP729" s="155"/>
      <c r="AQ729" s="148"/>
      <c r="AR729" s="155"/>
      <c r="AS729" s="148"/>
      <c r="AT729" s="155"/>
      <c r="AU729" s="148"/>
      <c r="AV729" s="316"/>
      <c r="AW729" s="157"/>
      <c r="AX729" s="148"/>
      <c r="AY729" s="148"/>
      <c r="AZ729" s="148"/>
      <c r="BA729" s="148"/>
      <c r="BB729" s="148"/>
      <c r="BC729" s="148"/>
      <c r="BD729" s="148"/>
      <c r="BE729" s="148"/>
      <c r="BF729" s="148"/>
      <c r="BG729" s="148"/>
      <c r="BH729" s="148"/>
      <c r="BI729" s="148"/>
      <c r="BJ729" s="148"/>
      <c r="BK729" s="148"/>
      <c r="BL729" s="148"/>
      <c r="BM729" s="148"/>
      <c r="BN729" s="148"/>
      <c r="BO729" s="148"/>
      <c r="BP729" s="148"/>
      <c r="BQ729" s="148"/>
      <c r="BR729" s="148"/>
      <c r="BS729" s="148"/>
      <c r="BT729" s="148"/>
      <c r="BU729" s="148"/>
      <c r="BV729" s="148"/>
      <c r="BW729" s="148"/>
      <c r="BX729" s="148"/>
      <c r="BY729" s="148"/>
      <c r="BZ729" s="148"/>
      <c r="CA729" s="148"/>
      <c r="CB729" s="148"/>
      <c r="CC729" s="161"/>
      <c r="CD729" s="148"/>
      <c r="CE729" s="148"/>
      <c r="CF729" s="148"/>
      <c r="CG729" s="153"/>
      <c r="CH729" s="148"/>
      <c r="CI729" s="148"/>
      <c r="CJ729" s="148"/>
      <c r="CK729" s="148"/>
    </row>
    <row r="730" ht="27.0" customHeight="1">
      <c r="A730" s="314"/>
      <c r="B730" s="126"/>
      <c r="C730" s="19"/>
      <c r="D730" s="19"/>
      <c r="E730" s="126"/>
      <c r="F730" s="128"/>
      <c r="G730" s="128"/>
      <c r="H730" s="128"/>
      <c r="I730" s="128"/>
      <c r="J730" s="129"/>
      <c r="K730" s="130"/>
      <c r="L730" s="128"/>
      <c r="M730" s="128"/>
      <c r="N730" s="128"/>
      <c r="O730" s="110"/>
      <c r="P730" s="128"/>
      <c r="Q730" s="128"/>
      <c r="R730" s="128"/>
      <c r="S730" s="128"/>
      <c r="T730" s="131"/>
      <c r="U730" s="128"/>
      <c r="V730" s="128"/>
      <c r="W730" s="128"/>
      <c r="X730" s="128"/>
      <c r="Y730" s="128"/>
      <c r="Z730" s="128"/>
      <c r="AA730" s="128"/>
      <c r="AB730" s="128"/>
      <c r="AC730" s="128"/>
      <c r="AD730" s="128"/>
      <c r="AE730" s="128"/>
      <c r="AF730" s="128"/>
      <c r="AG730" s="128"/>
      <c r="AH730" s="128"/>
      <c r="AI730" s="128"/>
      <c r="AJ730" s="128"/>
      <c r="AK730" s="133"/>
      <c r="AL730" s="134"/>
      <c r="AM730" s="128"/>
      <c r="AN730" s="134"/>
      <c r="AO730" s="128"/>
      <c r="AP730" s="135"/>
      <c r="AQ730" s="128"/>
      <c r="AR730" s="135"/>
      <c r="AS730" s="128"/>
      <c r="AT730" s="135"/>
      <c r="AU730" s="128"/>
      <c r="AV730" s="315"/>
      <c r="AW730" s="137"/>
      <c r="AX730" s="128"/>
      <c r="AY730" s="128"/>
      <c r="AZ730" s="128"/>
      <c r="BA730" s="128"/>
      <c r="BB730" s="128"/>
      <c r="BC730" s="128"/>
      <c r="BD730" s="128"/>
      <c r="BE730" s="128"/>
      <c r="BF730" s="128"/>
      <c r="BG730" s="128"/>
      <c r="BH730" s="128"/>
      <c r="BI730" s="128"/>
      <c r="BJ730" s="128"/>
      <c r="BK730" s="128"/>
      <c r="BL730" s="128"/>
      <c r="BM730" s="128"/>
      <c r="BN730" s="128"/>
      <c r="BO730" s="128"/>
      <c r="BP730" s="128"/>
      <c r="BQ730" s="128"/>
      <c r="BR730" s="128"/>
      <c r="BS730" s="128"/>
      <c r="BT730" s="128"/>
      <c r="BU730" s="128"/>
      <c r="BV730" s="128"/>
      <c r="BW730" s="128"/>
      <c r="BX730" s="128"/>
      <c r="BY730" s="128"/>
      <c r="BZ730" s="128"/>
      <c r="CA730" s="128"/>
      <c r="CB730" s="128"/>
      <c r="CC730" s="141"/>
      <c r="CD730" s="128"/>
      <c r="CE730" s="128"/>
      <c r="CF730" s="128"/>
      <c r="CG730" s="133"/>
      <c r="CH730" s="128"/>
      <c r="CI730" s="128"/>
      <c r="CJ730" s="128"/>
      <c r="CK730" s="128"/>
    </row>
    <row r="731" ht="27.0" customHeight="1">
      <c r="A731" s="313"/>
      <c r="B731" s="146"/>
      <c r="C731" s="19"/>
      <c r="D731" s="19"/>
      <c r="E731" s="146"/>
      <c r="F731" s="148"/>
      <c r="G731" s="148"/>
      <c r="H731" s="148"/>
      <c r="I731" s="148"/>
      <c r="J731" s="149"/>
      <c r="K731" s="150"/>
      <c r="L731" s="148"/>
      <c r="M731" s="148"/>
      <c r="N731" s="148"/>
      <c r="O731" s="110"/>
      <c r="P731" s="148"/>
      <c r="Q731" s="148"/>
      <c r="R731" s="148"/>
      <c r="S731" s="148"/>
      <c r="T731" s="151"/>
      <c r="U731" s="148"/>
      <c r="V731" s="148"/>
      <c r="W731" s="148"/>
      <c r="X731" s="148"/>
      <c r="Y731" s="148"/>
      <c r="Z731" s="148"/>
      <c r="AA731" s="148"/>
      <c r="AB731" s="148"/>
      <c r="AC731" s="148"/>
      <c r="AD731" s="148"/>
      <c r="AE731" s="148"/>
      <c r="AF731" s="148"/>
      <c r="AG731" s="148"/>
      <c r="AH731" s="148"/>
      <c r="AI731" s="148"/>
      <c r="AJ731" s="148"/>
      <c r="AK731" s="153"/>
      <c r="AL731" s="154"/>
      <c r="AM731" s="148"/>
      <c r="AN731" s="154"/>
      <c r="AO731" s="148"/>
      <c r="AP731" s="155"/>
      <c r="AQ731" s="148"/>
      <c r="AR731" s="155"/>
      <c r="AS731" s="148"/>
      <c r="AT731" s="155"/>
      <c r="AU731" s="148"/>
      <c r="AV731" s="316"/>
      <c r="AW731" s="157"/>
      <c r="AX731" s="148"/>
      <c r="AY731" s="148"/>
      <c r="AZ731" s="148"/>
      <c r="BA731" s="148"/>
      <c r="BB731" s="148"/>
      <c r="BC731" s="148"/>
      <c r="BD731" s="148"/>
      <c r="BE731" s="148"/>
      <c r="BF731" s="148"/>
      <c r="BG731" s="148"/>
      <c r="BH731" s="148"/>
      <c r="BI731" s="148"/>
      <c r="BJ731" s="148"/>
      <c r="BK731" s="148"/>
      <c r="BL731" s="148"/>
      <c r="BM731" s="148"/>
      <c r="BN731" s="148"/>
      <c r="BO731" s="148"/>
      <c r="BP731" s="148"/>
      <c r="BQ731" s="148"/>
      <c r="BR731" s="148"/>
      <c r="BS731" s="148"/>
      <c r="BT731" s="148"/>
      <c r="BU731" s="148"/>
      <c r="BV731" s="148"/>
      <c r="BW731" s="148"/>
      <c r="BX731" s="148"/>
      <c r="BY731" s="148"/>
      <c r="BZ731" s="148"/>
      <c r="CA731" s="148"/>
      <c r="CB731" s="148"/>
      <c r="CC731" s="161"/>
      <c r="CD731" s="148"/>
      <c r="CE731" s="148"/>
      <c r="CF731" s="148"/>
      <c r="CG731" s="153"/>
      <c r="CH731" s="148"/>
      <c r="CI731" s="148"/>
      <c r="CJ731" s="148"/>
      <c r="CK731" s="148"/>
    </row>
    <row r="732" ht="27.0" customHeight="1">
      <c r="A732" s="314"/>
      <c r="B732" s="126"/>
      <c r="C732" s="19"/>
      <c r="D732" s="19"/>
      <c r="E732" s="126"/>
      <c r="F732" s="128"/>
      <c r="G732" s="128"/>
      <c r="H732" s="128"/>
      <c r="I732" s="128"/>
      <c r="J732" s="129"/>
      <c r="K732" s="130"/>
      <c r="L732" s="128"/>
      <c r="M732" s="128"/>
      <c r="N732" s="128"/>
      <c r="O732" s="110"/>
      <c r="P732" s="128"/>
      <c r="Q732" s="128"/>
      <c r="R732" s="128"/>
      <c r="S732" s="128"/>
      <c r="T732" s="131"/>
      <c r="U732" s="128"/>
      <c r="V732" s="128"/>
      <c r="W732" s="128"/>
      <c r="X732" s="128"/>
      <c r="Y732" s="128"/>
      <c r="Z732" s="128"/>
      <c r="AA732" s="128"/>
      <c r="AB732" s="128"/>
      <c r="AC732" s="128"/>
      <c r="AD732" s="128"/>
      <c r="AE732" s="128"/>
      <c r="AF732" s="128"/>
      <c r="AG732" s="128"/>
      <c r="AH732" s="128"/>
      <c r="AI732" s="128"/>
      <c r="AJ732" s="128"/>
      <c r="AK732" s="133"/>
      <c r="AL732" s="134"/>
      <c r="AM732" s="128"/>
      <c r="AN732" s="134"/>
      <c r="AO732" s="128"/>
      <c r="AP732" s="135"/>
      <c r="AQ732" s="128"/>
      <c r="AR732" s="135"/>
      <c r="AS732" s="128"/>
      <c r="AT732" s="135"/>
      <c r="AU732" s="128"/>
      <c r="AV732" s="315"/>
      <c r="AW732" s="137"/>
      <c r="AX732" s="128"/>
      <c r="AY732" s="128"/>
      <c r="AZ732" s="128"/>
      <c r="BA732" s="128"/>
      <c r="BB732" s="128"/>
      <c r="BC732" s="128"/>
      <c r="BD732" s="128"/>
      <c r="BE732" s="128"/>
      <c r="BF732" s="128"/>
      <c r="BG732" s="128"/>
      <c r="BH732" s="128"/>
      <c r="BI732" s="128"/>
      <c r="BJ732" s="128"/>
      <c r="BK732" s="128"/>
      <c r="BL732" s="128"/>
      <c r="BM732" s="128"/>
      <c r="BN732" s="128"/>
      <c r="BO732" s="128"/>
      <c r="BP732" s="128"/>
      <c r="BQ732" s="128"/>
      <c r="BR732" s="128"/>
      <c r="BS732" s="128"/>
      <c r="BT732" s="128"/>
      <c r="BU732" s="128"/>
      <c r="BV732" s="128"/>
      <c r="BW732" s="128"/>
      <c r="BX732" s="128"/>
      <c r="BY732" s="128"/>
      <c r="BZ732" s="128"/>
      <c r="CA732" s="128"/>
      <c r="CB732" s="128"/>
      <c r="CC732" s="141"/>
      <c r="CD732" s="128"/>
      <c r="CE732" s="128"/>
      <c r="CF732" s="128"/>
      <c r="CG732" s="133"/>
      <c r="CH732" s="128"/>
      <c r="CI732" s="128"/>
      <c r="CJ732" s="128"/>
      <c r="CK732" s="128"/>
    </row>
    <row r="733" ht="27.0" customHeight="1">
      <c r="A733" s="313"/>
      <c r="B733" s="146"/>
      <c r="C733" s="19"/>
      <c r="D733" s="19"/>
      <c r="E733" s="146"/>
      <c r="F733" s="148"/>
      <c r="G733" s="148"/>
      <c r="H733" s="148"/>
      <c r="I733" s="148"/>
      <c r="J733" s="149"/>
      <c r="K733" s="150"/>
      <c r="L733" s="148"/>
      <c r="M733" s="148"/>
      <c r="N733" s="148"/>
      <c r="O733" s="110"/>
      <c r="P733" s="148"/>
      <c r="Q733" s="148"/>
      <c r="R733" s="148"/>
      <c r="S733" s="148"/>
      <c r="T733" s="151"/>
      <c r="U733" s="148"/>
      <c r="V733" s="148"/>
      <c r="W733" s="148"/>
      <c r="X733" s="148"/>
      <c r="Y733" s="148"/>
      <c r="Z733" s="148"/>
      <c r="AA733" s="148"/>
      <c r="AB733" s="148"/>
      <c r="AC733" s="148"/>
      <c r="AD733" s="148"/>
      <c r="AE733" s="148"/>
      <c r="AF733" s="148"/>
      <c r="AG733" s="148"/>
      <c r="AH733" s="148"/>
      <c r="AI733" s="148"/>
      <c r="AJ733" s="148"/>
      <c r="AK733" s="153"/>
      <c r="AL733" s="154"/>
      <c r="AM733" s="148"/>
      <c r="AN733" s="154"/>
      <c r="AO733" s="148"/>
      <c r="AP733" s="155"/>
      <c r="AQ733" s="148"/>
      <c r="AR733" s="155"/>
      <c r="AS733" s="148"/>
      <c r="AT733" s="155"/>
      <c r="AU733" s="148"/>
      <c r="AV733" s="316"/>
      <c r="AW733" s="157"/>
      <c r="AX733" s="148"/>
      <c r="AY733" s="148"/>
      <c r="AZ733" s="148"/>
      <c r="BA733" s="148"/>
      <c r="BB733" s="148"/>
      <c r="BC733" s="148"/>
      <c r="BD733" s="148"/>
      <c r="BE733" s="148"/>
      <c r="BF733" s="148"/>
      <c r="BG733" s="148"/>
      <c r="BH733" s="148"/>
      <c r="BI733" s="148"/>
      <c r="BJ733" s="148"/>
      <c r="BK733" s="148"/>
      <c r="BL733" s="148"/>
      <c r="BM733" s="148"/>
      <c r="BN733" s="148"/>
      <c r="BO733" s="148"/>
      <c r="BP733" s="148"/>
      <c r="BQ733" s="148"/>
      <c r="BR733" s="148"/>
      <c r="BS733" s="148"/>
      <c r="BT733" s="148"/>
      <c r="BU733" s="148"/>
      <c r="BV733" s="148"/>
      <c r="BW733" s="148"/>
      <c r="BX733" s="148"/>
      <c r="BY733" s="148"/>
      <c r="BZ733" s="148"/>
      <c r="CA733" s="148"/>
      <c r="CB733" s="148"/>
      <c r="CC733" s="161"/>
      <c r="CD733" s="148"/>
      <c r="CE733" s="148"/>
      <c r="CF733" s="148"/>
      <c r="CG733" s="153"/>
      <c r="CH733" s="148"/>
      <c r="CI733" s="148"/>
      <c r="CJ733" s="148"/>
      <c r="CK733" s="148"/>
    </row>
    <row r="734" ht="27.0" customHeight="1">
      <c r="A734" s="314"/>
      <c r="B734" s="126"/>
      <c r="C734" s="19"/>
      <c r="D734" s="19"/>
      <c r="E734" s="126"/>
      <c r="F734" s="128"/>
      <c r="G734" s="128"/>
      <c r="H734" s="128"/>
      <c r="I734" s="128"/>
      <c r="J734" s="129"/>
      <c r="K734" s="130"/>
      <c r="L734" s="128"/>
      <c r="M734" s="128"/>
      <c r="N734" s="128"/>
      <c r="O734" s="110"/>
      <c r="P734" s="128"/>
      <c r="Q734" s="128"/>
      <c r="R734" s="128"/>
      <c r="S734" s="128"/>
      <c r="T734" s="131"/>
      <c r="U734" s="128"/>
      <c r="V734" s="128"/>
      <c r="W734" s="128"/>
      <c r="X734" s="128"/>
      <c r="Y734" s="128"/>
      <c r="Z734" s="128"/>
      <c r="AA734" s="128"/>
      <c r="AB734" s="128"/>
      <c r="AC734" s="128"/>
      <c r="AD734" s="128"/>
      <c r="AE734" s="128"/>
      <c r="AF734" s="128"/>
      <c r="AG734" s="128"/>
      <c r="AH734" s="128"/>
      <c r="AI734" s="128"/>
      <c r="AJ734" s="128"/>
      <c r="AK734" s="133"/>
      <c r="AL734" s="134"/>
      <c r="AM734" s="128"/>
      <c r="AN734" s="134"/>
      <c r="AO734" s="128"/>
      <c r="AP734" s="135"/>
      <c r="AQ734" s="128"/>
      <c r="AR734" s="135"/>
      <c r="AS734" s="128"/>
      <c r="AT734" s="135"/>
      <c r="AU734" s="128"/>
      <c r="AV734" s="315"/>
      <c r="AW734" s="137"/>
      <c r="AX734" s="128"/>
      <c r="AY734" s="128"/>
      <c r="AZ734" s="128"/>
      <c r="BA734" s="128"/>
      <c r="BB734" s="128"/>
      <c r="BC734" s="128"/>
      <c r="BD734" s="128"/>
      <c r="BE734" s="128"/>
      <c r="BF734" s="128"/>
      <c r="BG734" s="128"/>
      <c r="BH734" s="128"/>
      <c r="BI734" s="128"/>
      <c r="BJ734" s="128"/>
      <c r="BK734" s="128"/>
      <c r="BL734" s="128"/>
      <c r="BM734" s="128"/>
      <c r="BN734" s="128"/>
      <c r="BO734" s="128"/>
      <c r="BP734" s="128"/>
      <c r="BQ734" s="128"/>
      <c r="BR734" s="128"/>
      <c r="BS734" s="128"/>
      <c r="BT734" s="128"/>
      <c r="BU734" s="128"/>
      <c r="BV734" s="128"/>
      <c r="BW734" s="128"/>
      <c r="BX734" s="128"/>
      <c r="BY734" s="128"/>
      <c r="BZ734" s="128"/>
      <c r="CA734" s="128"/>
      <c r="CB734" s="128"/>
      <c r="CC734" s="141"/>
      <c r="CD734" s="128"/>
      <c r="CE734" s="128"/>
      <c r="CF734" s="128"/>
      <c r="CG734" s="133"/>
      <c r="CH734" s="128"/>
      <c r="CI734" s="128"/>
      <c r="CJ734" s="128"/>
      <c r="CK734" s="128"/>
    </row>
    <row r="735" ht="27.0" customHeight="1">
      <c r="A735" s="313"/>
      <c r="B735" s="146"/>
      <c r="C735" s="19"/>
      <c r="D735" s="19"/>
      <c r="E735" s="146"/>
      <c r="F735" s="148"/>
      <c r="G735" s="148"/>
      <c r="H735" s="148"/>
      <c r="I735" s="148"/>
      <c r="J735" s="149"/>
      <c r="K735" s="150"/>
      <c r="L735" s="148"/>
      <c r="M735" s="148"/>
      <c r="N735" s="148"/>
      <c r="O735" s="110"/>
      <c r="P735" s="148"/>
      <c r="Q735" s="148"/>
      <c r="R735" s="148"/>
      <c r="S735" s="148"/>
      <c r="T735" s="151"/>
      <c r="U735" s="148"/>
      <c r="V735" s="148"/>
      <c r="W735" s="148"/>
      <c r="X735" s="148"/>
      <c r="Y735" s="148"/>
      <c r="Z735" s="148"/>
      <c r="AA735" s="148"/>
      <c r="AB735" s="148"/>
      <c r="AC735" s="148"/>
      <c r="AD735" s="148"/>
      <c r="AE735" s="148"/>
      <c r="AF735" s="148"/>
      <c r="AG735" s="148"/>
      <c r="AH735" s="148"/>
      <c r="AI735" s="148"/>
      <c r="AJ735" s="148"/>
      <c r="AK735" s="153"/>
      <c r="AL735" s="154"/>
      <c r="AM735" s="148"/>
      <c r="AN735" s="154"/>
      <c r="AO735" s="148"/>
      <c r="AP735" s="155"/>
      <c r="AQ735" s="148"/>
      <c r="AR735" s="155"/>
      <c r="AS735" s="148"/>
      <c r="AT735" s="155"/>
      <c r="AU735" s="148"/>
      <c r="AV735" s="316"/>
      <c r="AW735" s="157"/>
      <c r="AX735" s="148"/>
      <c r="AY735" s="148"/>
      <c r="AZ735" s="148"/>
      <c r="BA735" s="148"/>
      <c r="BB735" s="148"/>
      <c r="BC735" s="148"/>
      <c r="BD735" s="148"/>
      <c r="BE735" s="148"/>
      <c r="BF735" s="148"/>
      <c r="BG735" s="148"/>
      <c r="BH735" s="148"/>
      <c r="BI735" s="148"/>
      <c r="BJ735" s="148"/>
      <c r="BK735" s="148"/>
      <c r="BL735" s="148"/>
      <c r="BM735" s="148"/>
      <c r="BN735" s="148"/>
      <c r="BO735" s="148"/>
      <c r="BP735" s="148"/>
      <c r="BQ735" s="148"/>
      <c r="BR735" s="148"/>
      <c r="BS735" s="148"/>
      <c r="BT735" s="148"/>
      <c r="BU735" s="148"/>
      <c r="BV735" s="148"/>
      <c r="BW735" s="148"/>
      <c r="BX735" s="148"/>
      <c r="BY735" s="148"/>
      <c r="BZ735" s="148"/>
      <c r="CA735" s="148"/>
      <c r="CB735" s="148"/>
      <c r="CC735" s="161"/>
      <c r="CD735" s="148"/>
      <c r="CE735" s="148"/>
      <c r="CF735" s="148"/>
      <c r="CG735" s="153"/>
      <c r="CH735" s="148"/>
      <c r="CI735" s="148"/>
      <c r="CJ735" s="148"/>
      <c r="CK735" s="148"/>
    </row>
    <row r="736" ht="27.0" customHeight="1">
      <c r="A736" s="314"/>
      <c r="B736" s="126"/>
      <c r="C736" s="19"/>
      <c r="D736" s="19"/>
      <c r="E736" s="126"/>
      <c r="F736" s="128"/>
      <c r="G736" s="128"/>
      <c r="H736" s="128"/>
      <c r="I736" s="128"/>
      <c r="J736" s="129"/>
      <c r="K736" s="130"/>
      <c r="L736" s="128"/>
      <c r="M736" s="128"/>
      <c r="N736" s="128"/>
      <c r="O736" s="110"/>
      <c r="P736" s="128"/>
      <c r="Q736" s="128"/>
      <c r="R736" s="128"/>
      <c r="S736" s="128"/>
      <c r="T736" s="131"/>
      <c r="U736" s="128"/>
      <c r="V736" s="128"/>
      <c r="W736" s="128"/>
      <c r="X736" s="128"/>
      <c r="Y736" s="128"/>
      <c r="Z736" s="128"/>
      <c r="AA736" s="128"/>
      <c r="AB736" s="128"/>
      <c r="AC736" s="128"/>
      <c r="AD736" s="128"/>
      <c r="AE736" s="128"/>
      <c r="AF736" s="128"/>
      <c r="AG736" s="128"/>
      <c r="AH736" s="128"/>
      <c r="AI736" s="128"/>
      <c r="AJ736" s="128"/>
      <c r="AK736" s="133"/>
      <c r="AL736" s="134"/>
      <c r="AM736" s="128"/>
      <c r="AN736" s="134"/>
      <c r="AO736" s="128"/>
      <c r="AP736" s="135"/>
      <c r="AQ736" s="128"/>
      <c r="AR736" s="135"/>
      <c r="AS736" s="128"/>
      <c r="AT736" s="135"/>
      <c r="AU736" s="128"/>
      <c r="AV736" s="315"/>
      <c r="AW736" s="137"/>
      <c r="AX736" s="128"/>
      <c r="AY736" s="128"/>
      <c r="AZ736" s="128"/>
      <c r="BA736" s="128"/>
      <c r="BB736" s="128"/>
      <c r="BC736" s="128"/>
      <c r="BD736" s="128"/>
      <c r="BE736" s="128"/>
      <c r="BF736" s="128"/>
      <c r="BG736" s="128"/>
      <c r="BH736" s="128"/>
      <c r="BI736" s="128"/>
      <c r="BJ736" s="128"/>
      <c r="BK736" s="128"/>
      <c r="BL736" s="128"/>
      <c r="BM736" s="128"/>
      <c r="BN736" s="128"/>
      <c r="BO736" s="128"/>
      <c r="BP736" s="128"/>
      <c r="BQ736" s="128"/>
      <c r="BR736" s="128"/>
      <c r="BS736" s="128"/>
      <c r="BT736" s="128"/>
      <c r="BU736" s="128"/>
      <c r="BV736" s="128"/>
      <c r="BW736" s="128"/>
      <c r="BX736" s="128"/>
      <c r="BY736" s="128"/>
      <c r="BZ736" s="128"/>
      <c r="CA736" s="128"/>
      <c r="CB736" s="128"/>
      <c r="CC736" s="141"/>
      <c r="CD736" s="128"/>
      <c r="CE736" s="128"/>
      <c r="CF736" s="128"/>
      <c r="CG736" s="133"/>
      <c r="CH736" s="128"/>
      <c r="CI736" s="128"/>
      <c r="CJ736" s="128"/>
      <c r="CK736" s="128"/>
    </row>
    <row r="737" ht="27.0" customHeight="1">
      <c r="A737" s="313"/>
      <c r="B737" s="146"/>
      <c r="C737" s="19"/>
      <c r="D737" s="19"/>
      <c r="E737" s="146"/>
      <c r="F737" s="148"/>
      <c r="G737" s="148"/>
      <c r="H737" s="148"/>
      <c r="I737" s="148"/>
      <c r="J737" s="149"/>
      <c r="K737" s="150"/>
      <c r="L737" s="148"/>
      <c r="M737" s="148"/>
      <c r="N737" s="148"/>
      <c r="O737" s="110"/>
      <c r="P737" s="148"/>
      <c r="Q737" s="148"/>
      <c r="R737" s="148"/>
      <c r="S737" s="148"/>
      <c r="T737" s="151"/>
      <c r="U737" s="148"/>
      <c r="V737" s="148"/>
      <c r="W737" s="148"/>
      <c r="X737" s="148"/>
      <c r="Y737" s="148"/>
      <c r="Z737" s="148"/>
      <c r="AA737" s="148"/>
      <c r="AB737" s="148"/>
      <c r="AC737" s="148"/>
      <c r="AD737" s="148"/>
      <c r="AE737" s="148"/>
      <c r="AF737" s="148"/>
      <c r="AG737" s="148"/>
      <c r="AH737" s="148"/>
      <c r="AI737" s="148"/>
      <c r="AJ737" s="148"/>
      <c r="AK737" s="153"/>
      <c r="AL737" s="154"/>
      <c r="AM737" s="148"/>
      <c r="AN737" s="154"/>
      <c r="AO737" s="148"/>
      <c r="AP737" s="155"/>
      <c r="AQ737" s="148"/>
      <c r="AR737" s="155"/>
      <c r="AS737" s="148"/>
      <c r="AT737" s="155"/>
      <c r="AU737" s="148"/>
      <c r="AV737" s="316"/>
      <c r="AW737" s="157"/>
      <c r="AX737" s="148"/>
      <c r="AY737" s="148"/>
      <c r="AZ737" s="148"/>
      <c r="BA737" s="148"/>
      <c r="BB737" s="148"/>
      <c r="BC737" s="148"/>
      <c r="BD737" s="148"/>
      <c r="BE737" s="148"/>
      <c r="BF737" s="148"/>
      <c r="BG737" s="148"/>
      <c r="BH737" s="148"/>
      <c r="BI737" s="148"/>
      <c r="BJ737" s="148"/>
      <c r="BK737" s="148"/>
      <c r="BL737" s="148"/>
      <c r="BM737" s="148"/>
      <c r="BN737" s="148"/>
      <c r="BO737" s="148"/>
      <c r="BP737" s="148"/>
      <c r="BQ737" s="148"/>
      <c r="BR737" s="148"/>
      <c r="BS737" s="148"/>
      <c r="BT737" s="148"/>
      <c r="BU737" s="148"/>
      <c r="BV737" s="148"/>
      <c r="BW737" s="148"/>
      <c r="BX737" s="148"/>
      <c r="BY737" s="148"/>
      <c r="BZ737" s="148"/>
      <c r="CA737" s="148"/>
      <c r="CB737" s="148"/>
      <c r="CC737" s="161"/>
      <c r="CD737" s="148"/>
      <c r="CE737" s="148"/>
      <c r="CF737" s="148"/>
      <c r="CG737" s="153"/>
      <c r="CH737" s="148"/>
      <c r="CI737" s="148"/>
      <c r="CJ737" s="148"/>
      <c r="CK737" s="148"/>
    </row>
    <row r="738" ht="27.0" customHeight="1">
      <c r="A738" s="314"/>
      <c r="B738" s="126"/>
      <c r="C738" s="19"/>
      <c r="D738" s="19"/>
      <c r="E738" s="126"/>
      <c r="F738" s="128"/>
      <c r="G738" s="128"/>
      <c r="H738" s="128"/>
      <c r="I738" s="128"/>
      <c r="J738" s="129"/>
      <c r="K738" s="130"/>
      <c r="L738" s="128"/>
      <c r="M738" s="128"/>
      <c r="N738" s="128"/>
      <c r="O738" s="110"/>
      <c r="P738" s="128"/>
      <c r="Q738" s="128"/>
      <c r="R738" s="128"/>
      <c r="S738" s="128"/>
      <c r="T738" s="131"/>
      <c r="U738" s="128"/>
      <c r="V738" s="128"/>
      <c r="W738" s="128"/>
      <c r="X738" s="128"/>
      <c r="Y738" s="128"/>
      <c r="Z738" s="128"/>
      <c r="AA738" s="128"/>
      <c r="AB738" s="128"/>
      <c r="AC738" s="128"/>
      <c r="AD738" s="128"/>
      <c r="AE738" s="128"/>
      <c r="AF738" s="128"/>
      <c r="AG738" s="128"/>
      <c r="AH738" s="128"/>
      <c r="AI738" s="128"/>
      <c r="AJ738" s="128"/>
      <c r="AK738" s="133"/>
      <c r="AL738" s="134"/>
      <c r="AM738" s="128"/>
      <c r="AN738" s="134"/>
      <c r="AO738" s="128"/>
      <c r="AP738" s="135"/>
      <c r="AQ738" s="128"/>
      <c r="AR738" s="135"/>
      <c r="AS738" s="128"/>
      <c r="AT738" s="135"/>
      <c r="AU738" s="128"/>
      <c r="AV738" s="315"/>
      <c r="AW738" s="137"/>
      <c r="AX738" s="128"/>
      <c r="AY738" s="128"/>
      <c r="AZ738" s="128"/>
      <c r="BA738" s="128"/>
      <c r="BB738" s="128"/>
      <c r="BC738" s="128"/>
      <c r="BD738" s="128"/>
      <c r="BE738" s="128"/>
      <c r="BF738" s="128"/>
      <c r="BG738" s="128"/>
      <c r="BH738" s="128"/>
      <c r="BI738" s="128"/>
      <c r="BJ738" s="128"/>
      <c r="BK738" s="128"/>
      <c r="BL738" s="128"/>
      <c r="BM738" s="128"/>
      <c r="BN738" s="128"/>
      <c r="BO738" s="128"/>
      <c r="BP738" s="128"/>
      <c r="BQ738" s="128"/>
      <c r="BR738" s="128"/>
      <c r="BS738" s="128"/>
      <c r="BT738" s="128"/>
      <c r="BU738" s="128"/>
      <c r="BV738" s="128"/>
      <c r="BW738" s="128"/>
      <c r="BX738" s="128"/>
      <c r="BY738" s="128"/>
      <c r="BZ738" s="128"/>
      <c r="CA738" s="128"/>
      <c r="CB738" s="128"/>
      <c r="CC738" s="141"/>
      <c r="CD738" s="128"/>
      <c r="CE738" s="128"/>
      <c r="CF738" s="128"/>
      <c r="CG738" s="133"/>
      <c r="CH738" s="128"/>
      <c r="CI738" s="128"/>
      <c r="CJ738" s="128"/>
      <c r="CK738" s="128"/>
    </row>
    <row r="739" ht="27.0" customHeight="1">
      <c r="A739" s="313"/>
      <c r="B739" s="146"/>
      <c r="C739" s="19"/>
      <c r="D739" s="19"/>
      <c r="E739" s="146"/>
      <c r="F739" s="148"/>
      <c r="G739" s="148"/>
      <c r="H739" s="148"/>
      <c r="I739" s="148"/>
      <c r="J739" s="149"/>
      <c r="K739" s="150"/>
      <c r="L739" s="148"/>
      <c r="M739" s="148"/>
      <c r="N739" s="148"/>
      <c r="O739" s="110"/>
      <c r="P739" s="148"/>
      <c r="Q739" s="148"/>
      <c r="R739" s="148"/>
      <c r="S739" s="148"/>
      <c r="T739" s="151"/>
      <c r="U739" s="148"/>
      <c r="V739" s="148"/>
      <c r="W739" s="148"/>
      <c r="X739" s="148"/>
      <c r="Y739" s="148"/>
      <c r="Z739" s="148"/>
      <c r="AA739" s="148"/>
      <c r="AB739" s="148"/>
      <c r="AC739" s="148"/>
      <c r="AD739" s="148"/>
      <c r="AE739" s="148"/>
      <c r="AF739" s="148"/>
      <c r="AG739" s="148"/>
      <c r="AH739" s="148"/>
      <c r="AI739" s="148"/>
      <c r="AJ739" s="148"/>
      <c r="AK739" s="153"/>
      <c r="AL739" s="154"/>
      <c r="AM739" s="148"/>
      <c r="AN739" s="154"/>
      <c r="AO739" s="148"/>
      <c r="AP739" s="155"/>
      <c r="AQ739" s="148"/>
      <c r="AR739" s="155"/>
      <c r="AS739" s="148"/>
      <c r="AT739" s="155"/>
      <c r="AU739" s="148"/>
      <c r="AV739" s="316"/>
      <c r="AW739" s="157"/>
      <c r="AX739" s="148"/>
      <c r="AY739" s="148"/>
      <c r="AZ739" s="148"/>
      <c r="BA739" s="148"/>
      <c r="BB739" s="148"/>
      <c r="BC739" s="148"/>
      <c r="BD739" s="148"/>
      <c r="BE739" s="148"/>
      <c r="BF739" s="148"/>
      <c r="BG739" s="148"/>
      <c r="BH739" s="148"/>
      <c r="BI739" s="148"/>
      <c r="BJ739" s="148"/>
      <c r="BK739" s="148"/>
      <c r="BL739" s="148"/>
      <c r="BM739" s="148"/>
      <c r="BN739" s="148"/>
      <c r="BO739" s="148"/>
      <c r="BP739" s="148"/>
      <c r="BQ739" s="148"/>
      <c r="BR739" s="148"/>
      <c r="BS739" s="148"/>
      <c r="BT739" s="148"/>
      <c r="BU739" s="148"/>
      <c r="BV739" s="148"/>
      <c r="BW739" s="148"/>
      <c r="BX739" s="148"/>
      <c r="BY739" s="148"/>
      <c r="BZ739" s="148"/>
      <c r="CA739" s="148"/>
      <c r="CB739" s="148"/>
      <c r="CC739" s="161"/>
      <c r="CD739" s="148"/>
      <c r="CE739" s="148"/>
      <c r="CF739" s="148"/>
      <c r="CG739" s="153"/>
      <c r="CH739" s="148"/>
      <c r="CI739" s="148"/>
      <c r="CJ739" s="148"/>
      <c r="CK739" s="148"/>
    </row>
    <row r="740" ht="27.0" customHeight="1">
      <c r="A740" s="314"/>
      <c r="B740" s="126"/>
      <c r="C740" s="19"/>
      <c r="D740" s="19"/>
      <c r="E740" s="126"/>
      <c r="F740" s="128"/>
      <c r="G740" s="128"/>
      <c r="H740" s="128"/>
      <c r="I740" s="128"/>
      <c r="J740" s="129"/>
      <c r="K740" s="130"/>
      <c r="L740" s="128"/>
      <c r="M740" s="128"/>
      <c r="N740" s="128"/>
      <c r="O740" s="110"/>
      <c r="P740" s="128"/>
      <c r="Q740" s="128"/>
      <c r="R740" s="128"/>
      <c r="S740" s="128"/>
      <c r="T740" s="131"/>
      <c r="U740" s="128"/>
      <c r="V740" s="128"/>
      <c r="W740" s="128"/>
      <c r="X740" s="128"/>
      <c r="Y740" s="128"/>
      <c r="Z740" s="128"/>
      <c r="AA740" s="128"/>
      <c r="AB740" s="128"/>
      <c r="AC740" s="128"/>
      <c r="AD740" s="128"/>
      <c r="AE740" s="128"/>
      <c r="AF740" s="128"/>
      <c r="AG740" s="128"/>
      <c r="AH740" s="128"/>
      <c r="AI740" s="128"/>
      <c r="AJ740" s="128"/>
      <c r="AK740" s="133"/>
      <c r="AL740" s="134"/>
      <c r="AM740" s="128"/>
      <c r="AN740" s="134"/>
      <c r="AO740" s="128"/>
      <c r="AP740" s="135"/>
      <c r="AQ740" s="128"/>
      <c r="AR740" s="135"/>
      <c r="AS740" s="128"/>
      <c r="AT740" s="135"/>
      <c r="AU740" s="128"/>
      <c r="AV740" s="315"/>
      <c r="AW740" s="137"/>
      <c r="AX740" s="128"/>
      <c r="AY740" s="128"/>
      <c r="AZ740" s="128"/>
      <c r="BA740" s="128"/>
      <c r="BB740" s="128"/>
      <c r="BC740" s="128"/>
      <c r="BD740" s="128"/>
      <c r="BE740" s="128"/>
      <c r="BF740" s="128"/>
      <c r="BG740" s="128"/>
      <c r="BH740" s="128"/>
      <c r="BI740" s="128"/>
      <c r="BJ740" s="128"/>
      <c r="BK740" s="128"/>
      <c r="BL740" s="128"/>
      <c r="BM740" s="128"/>
      <c r="BN740" s="128"/>
      <c r="BO740" s="128"/>
      <c r="BP740" s="128"/>
      <c r="BQ740" s="128"/>
      <c r="BR740" s="128"/>
      <c r="BS740" s="128"/>
      <c r="BT740" s="128"/>
      <c r="BU740" s="128"/>
      <c r="BV740" s="128"/>
      <c r="BW740" s="128"/>
      <c r="BX740" s="128"/>
      <c r="BY740" s="128"/>
      <c r="BZ740" s="128"/>
      <c r="CA740" s="128"/>
      <c r="CB740" s="128"/>
      <c r="CC740" s="141"/>
      <c r="CD740" s="128"/>
      <c r="CE740" s="128"/>
      <c r="CF740" s="128"/>
      <c r="CG740" s="133"/>
      <c r="CH740" s="128"/>
      <c r="CI740" s="128"/>
      <c r="CJ740" s="128"/>
      <c r="CK740" s="128"/>
    </row>
    <row r="741" ht="27.0" customHeight="1">
      <c r="A741" s="313"/>
      <c r="B741" s="146"/>
      <c r="C741" s="19"/>
      <c r="D741" s="19"/>
      <c r="E741" s="146"/>
      <c r="F741" s="148"/>
      <c r="G741" s="148"/>
      <c r="H741" s="148"/>
      <c r="I741" s="148"/>
      <c r="J741" s="149"/>
      <c r="K741" s="150"/>
      <c r="L741" s="148"/>
      <c r="M741" s="148"/>
      <c r="N741" s="148"/>
      <c r="O741" s="110"/>
      <c r="P741" s="148"/>
      <c r="Q741" s="148"/>
      <c r="R741" s="148"/>
      <c r="S741" s="148"/>
      <c r="T741" s="151"/>
      <c r="U741" s="148"/>
      <c r="V741" s="148"/>
      <c r="W741" s="148"/>
      <c r="X741" s="148"/>
      <c r="Y741" s="148"/>
      <c r="Z741" s="148"/>
      <c r="AA741" s="148"/>
      <c r="AB741" s="148"/>
      <c r="AC741" s="148"/>
      <c r="AD741" s="148"/>
      <c r="AE741" s="148"/>
      <c r="AF741" s="148"/>
      <c r="AG741" s="148"/>
      <c r="AH741" s="148"/>
      <c r="AI741" s="148"/>
      <c r="AJ741" s="148"/>
      <c r="AK741" s="153"/>
      <c r="AL741" s="154"/>
      <c r="AM741" s="148"/>
      <c r="AN741" s="154"/>
      <c r="AO741" s="148"/>
      <c r="AP741" s="155"/>
      <c r="AQ741" s="148"/>
      <c r="AR741" s="155"/>
      <c r="AS741" s="148"/>
      <c r="AT741" s="155"/>
      <c r="AU741" s="148"/>
      <c r="AV741" s="316"/>
      <c r="AW741" s="157"/>
      <c r="AX741" s="148"/>
      <c r="AY741" s="148"/>
      <c r="AZ741" s="148"/>
      <c r="BA741" s="148"/>
      <c r="BB741" s="148"/>
      <c r="BC741" s="148"/>
      <c r="BD741" s="148"/>
      <c r="BE741" s="148"/>
      <c r="BF741" s="148"/>
      <c r="BG741" s="148"/>
      <c r="BH741" s="148"/>
      <c r="BI741" s="148"/>
      <c r="BJ741" s="148"/>
      <c r="BK741" s="148"/>
      <c r="BL741" s="148"/>
      <c r="BM741" s="148"/>
      <c r="BN741" s="148"/>
      <c r="BO741" s="148"/>
      <c r="BP741" s="148"/>
      <c r="BQ741" s="148"/>
      <c r="BR741" s="148"/>
      <c r="BS741" s="148"/>
      <c r="BT741" s="148"/>
      <c r="BU741" s="148"/>
      <c r="BV741" s="148"/>
      <c r="BW741" s="148"/>
      <c r="BX741" s="148"/>
      <c r="BY741" s="148"/>
      <c r="BZ741" s="148"/>
      <c r="CA741" s="148"/>
      <c r="CB741" s="148"/>
      <c r="CC741" s="161"/>
      <c r="CD741" s="148"/>
      <c r="CE741" s="148"/>
      <c r="CF741" s="148"/>
      <c r="CG741" s="153"/>
      <c r="CH741" s="148"/>
      <c r="CI741" s="148"/>
      <c r="CJ741" s="148"/>
      <c r="CK741" s="148"/>
    </row>
    <row r="742" ht="27.0" customHeight="1">
      <c r="A742" s="314"/>
      <c r="B742" s="126"/>
      <c r="C742" s="19"/>
      <c r="D742" s="19"/>
      <c r="E742" s="126"/>
      <c r="F742" s="128"/>
      <c r="G742" s="128"/>
      <c r="H742" s="128"/>
      <c r="I742" s="128"/>
      <c r="J742" s="129"/>
      <c r="K742" s="130"/>
      <c r="L742" s="128"/>
      <c r="M742" s="128"/>
      <c r="N742" s="128"/>
      <c r="O742" s="110"/>
      <c r="P742" s="128"/>
      <c r="Q742" s="128"/>
      <c r="R742" s="128"/>
      <c r="S742" s="128"/>
      <c r="T742" s="131"/>
      <c r="U742" s="128"/>
      <c r="V742" s="128"/>
      <c r="W742" s="128"/>
      <c r="X742" s="128"/>
      <c r="Y742" s="128"/>
      <c r="Z742" s="128"/>
      <c r="AA742" s="128"/>
      <c r="AB742" s="128"/>
      <c r="AC742" s="128"/>
      <c r="AD742" s="128"/>
      <c r="AE742" s="128"/>
      <c r="AF742" s="128"/>
      <c r="AG742" s="128"/>
      <c r="AH742" s="128"/>
      <c r="AI742" s="128"/>
      <c r="AJ742" s="128"/>
      <c r="AK742" s="133"/>
      <c r="AL742" s="134"/>
      <c r="AM742" s="128"/>
      <c r="AN742" s="134"/>
      <c r="AO742" s="128"/>
      <c r="AP742" s="135"/>
      <c r="AQ742" s="128"/>
      <c r="AR742" s="135"/>
      <c r="AS742" s="128"/>
      <c r="AT742" s="135"/>
      <c r="AU742" s="128"/>
      <c r="AV742" s="315"/>
      <c r="AW742" s="137"/>
      <c r="AX742" s="128"/>
      <c r="AY742" s="128"/>
      <c r="AZ742" s="128"/>
      <c r="BA742" s="128"/>
      <c r="BB742" s="128"/>
      <c r="BC742" s="128"/>
      <c r="BD742" s="128"/>
      <c r="BE742" s="128"/>
      <c r="BF742" s="128"/>
      <c r="BG742" s="128"/>
      <c r="BH742" s="128"/>
      <c r="BI742" s="128"/>
      <c r="BJ742" s="128"/>
      <c r="BK742" s="128"/>
      <c r="BL742" s="128"/>
      <c r="BM742" s="128"/>
      <c r="BN742" s="128"/>
      <c r="BO742" s="128"/>
      <c r="BP742" s="128"/>
      <c r="BQ742" s="128"/>
      <c r="BR742" s="128"/>
      <c r="BS742" s="128"/>
      <c r="BT742" s="128"/>
      <c r="BU742" s="128"/>
      <c r="BV742" s="128"/>
      <c r="BW742" s="128"/>
      <c r="BX742" s="128"/>
      <c r="BY742" s="128"/>
      <c r="BZ742" s="128"/>
      <c r="CA742" s="128"/>
      <c r="CB742" s="128"/>
      <c r="CC742" s="141"/>
      <c r="CD742" s="128"/>
      <c r="CE742" s="128"/>
      <c r="CF742" s="128"/>
      <c r="CG742" s="133"/>
      <c r="CH742" s="128"/>
      <c r="CI742" s="128"/>
      <c r="CJ742" s="128"/>
      <c r="CK742" s="128"/>
    </row>
    <row r="743" ht="27.0" customHeight="1">
      <c r="A743" s="313"/>
      <c r="B743" s="146"/>
      <c r="C743" s="19"/>
      <c r="D743" s="19"/>
      <c r="E743" s="146"/>
      <c r="F743" s="148"/>
      <c r="G743" s="148"/>
      <c r="H743" s="148"/>
      <c r="I743" s="148"/>
      <c r="J743" s="149"/>
      <c r="K743" s="150"/>
      <c r="L743" s="148"/>
      <c r="M743" s="148"/>
      <c r="N743" s="148"/>
      <c r="O743" s="110"/>
      <c r="P743" s="148"/>
      <c r="Q743" s="148"/>
      <c r="R743" s="148"/>
      <c r="S743" s="148"/>
      <c r="T743" s="151"/>
      <c r="U743" s="148"/>
      <c r="V743" s="148"/>
      <c r="W743" s="148"/>
      <c r="X743" s="148"/>
      <c r="Y743" s="148"/>
      <c r="Z743" s="148"/>
      <c r="AA743" s="148"/>
      <c r="AB743" s="148"/>
      <c r="AC743" s="148"/>
      <c r="AD743" s="148"/>
      <c r="AE743" s="148"/>
      <c r="AF743" s="148"/>
      <c r="AG743" s="148"/>
      <c r="AH743" s="148"/>
      <c r="AI743" s="148"/>
      <c r="AJ743" s="148"/>
      <c r="AK743" s="153"/>
      <c r="AL743" s="154"/>
      <c r="AM743" s="148"/>
      <c r="AN743" s="154"/>
      <c r="AO743" s="148"/>
      <c r="AP743" s="155"/>
      <c r="AQ743" s="148"/>
      <c r="AR743" s="155"/>
      <c r="AS743" s="148"/>
      <c r="AT743" s="155"/>
      <c r="AU743" s="148"/>
      <c r="AV743" s="316"/>
      <c r="AW743" s="157"/>
      <c r="AX743" s="148"/>
      <c r="AY743" s="148"/>
      <c r="AZ743" s="148"/>
      <c r="BA743" s="148"/>
      <c r="BB743" s="148"/>
      <c r="BC743" s="148"/>
      <c r="BD743" s="148"/>
      <c r="BE743" s="148"/>
      <c r="BF743" s="148"/>
      <c r="BG743" s="148"/>
      <c r="BH743" s="148"/>
      <c r="BI743" s="148"/>
      <c r="BJ743" s="148"/>
      <c r="BK743" s="148"/>
      <c r="BL743" s="148"/>
      <c r="BM743" s="148"/>
      <c r="BN743" s="148"/>
      <c r="BO743" s="148"/>
      <c r="BP743" s="148"/>
      <c r="BQ743" s="148"/>
      <c r="BR743" s="148"/>
      <c r="BS743" s="148"/>
      <c r="BT743" s="148"/>
      <c r="BU743" s="148"/>
      <c r="BV743" s="148"/>
      <c r="BW743" s="148"/>
      <c r="BX743" s="148"/>
      <c r="BY743" s="148"/>
      <c r="BZ743" s="148"/>
      <c r="CA743" s="148"/>
      <c r="CB743" s="148"/>
      <c r="CC743" s="161"/>
      <c r="CD743" s="148"/>
      <c r="CE743" s="148"/>
      <c r="CF743" s="148"/>
      <c r="CG743" s="153"/>
      <c r="CH743" s="148"/>
      <c r="CI743" s="148"/>
      <c r="CJ743" s="148"/>
      <c r="CK743" s="148"/>
    </row>
    <row r="744" ht="27.0" customHeight="1">
      <c r="A744" s="314"/>
      <c r="B744" s="126"/>
      <c r="C744" s="19"/>
      <c r="D744" s="19"/>
      <c r="E744" s="126"/>
      <c r="F744" s="128"/>
      <c r="G744" s="128"/>
      <c r="H744" s="128"/>
      <c r="I744" s="128"/>
      <c r="J744" s="129"/>
      <c r="K744" s="130"/>
      <c r="L744" s="128"/>
      <c r="M744" s="128"/>
      <c r="N744" s="128"/>
      <c r="O744" s="110"/>
      <c r="P744" s="128"/>
      <c r="Q744" s="128"/>
      <c r="R744" s="128"/>
      <c r="S744" s="128"/>
      <c r="T744" s="131"/>
      <c r="U744" s="128"/>
      <c r="V744" s="128"/>
      <c r="W744" s="128"/>
      <c r="X744" s="128"/>
      <c r="Y744" s="128"/>
      <c r="Z744" s="128"/>
      <c r="AA744" s="128"/>
      <c r="AB744" s="128"/>
      <c r="AC744" s="128"/>
      <c r="AD744" s="128"/>
      <c r="AE744" s="128"/>
      <c r="AF744" s="128"/>
      <c r="AG744" s="128"/>
      <c r="AH744" s="128"/>
      <c r="AI744" s="128"/>
      <c r="AJ744" s="128"/>
      <c r="AK744" s="133"/>
      <c r="AL744" s="134"/>
      <c r="AM744" s="128"/>
      <c r="AN744" s="134"/>
      <c r="AO744" s="128"/>
      <c r="AP744" s="135"/>
      <c r="AQ744" s="128"/>
      <c r="AR744" s="135"/>
      <c r="AS744" s="128"/>
      <c r="AT744" s="135"/>
      <c r="AU744" s="128"/>
      <c r="AV744" s="315"/>
      <c r="AW744" s="137"/>
      <c r="AX744" s="128"/>
      <c r="AY744" s="128"/>
      <c r="AZ744" s="128"/>
      <c r="BA744" s="128"/>
      <c r="BB744" s="128"/>
      <c r="BC744" s="128"/>
      <c r="BD744" s="128"/>
      <c r="BE744" s="128"/>
      <c r="BF744" s="128"/>
      <c r="BG744" s="128"/>
      <c r="BH744" s="128"/>
      <c r="BI744" s="128"/>
      <c r="BJ744" s="128"/>
      <c r="BK744" s="128"/>
      <c r="BL744" s="128"/>
      <c r="BM744" s="128"/>
      <c r="BN744" s="128"/>
      <c r="BO744" s="128"/>
      <c r="BP744" s="128"/>
      <c r="BQ744" s="128"/>
      <c r="BR744" s="128"/>
      <c r="BS744" s="128"/>
      <c r="BT744" s="128"/>
      <c r="BU744" s="128"/>
      <c r="BV744" s="128"/>
      <c r="BW744" s="128"/>
      <c r="BX744" s="128"/>
      <c r="BY744" s="128"/>
      <c r="BZ744" s="128"/>
      <c r="CA744" s="128"/>
      <c r="CB744" s="128"/>
      <c r="CC744" s="141"/>
      <c r="CD744" s="128"/>
      <c r="CE744" s="128"/>
      <c r="CF744" s="128"/>
      <c r="CG744" s="133"/>
      <c r="CH744" s="128"/>
      <c r="CI744" s="128"/>
      <c r="CJ744" s="128"/>
      <c r="CK744" s="128"/>
    </row>
    <row r="745" ht="27.0" customHeight="1">
      <c r="A745" s="313"/>
      <c r="B745" s="146"/>
      <c r="C745" s="19"/>
      <c r="D745" s="19"/>
      <c r="E745" s="146"/>
      <c r="F745" s="148"/>
      <c r="G745" s="148"/>
      <c r="H745" s="148"/>
      <c r="I745" s="148"/>
      <c r="J745" s="149"/>
      <c r="K745" s="150"/>
      <c r="L745" s="148"/>
      <c r="M745" s="148"/>
      <c r="N745" s="148"/>
      <c r="O745" s="110"/>
      <c r="P745" s="148"/>
      <c r="Q745" s="148"/>
      <c r="R745" s="148"/>
      <c r="S745" s="148"/>
      <c r="T745" s="151"/>
      <c r="U745" s="148"/>
      <c r="V745" s="148"/>
      <c r="W745" s="148"/>
      <c r="X745" s="148"/>
      <c r="Y745" s="148"/>
      <c r="Z745" s="148"/>
      <c r="AA745" s="148"/>
      <c r="AB745" s="148"/>
      <c r="AC745" s="148"/>
      <c r="AD745" s="148"/>
      <c r="AE745" s="148"/>
      <c r="AF745" s="148"/>
      <c r="AG745" s="148"/>
      <c r="AH745" s="148"/>
      <c r="AI745" s="148"/>
      <c r="AJ745" s="148"/>
      <c r="AK745" s="153"/>
      <c r="AL745" s="154"/>
      <c r="AM745" s="148"/>
      <c r="AN745" s="154"/>
      <c r="AO745" s="148"/>
      <c r="AP745" s="155"/>
      <c r="AQ745" s="148"/>
      <c r="AR745" s="155"/>
      <c r="AS745" s="148"/>
      <c r="AT745" s="155"/>
      <c r="AU745" s="148"/>
      <c r="AV745" s="316"/>
      <c r="AW745" s="157"/>
      <c r="AX745" s="148"/>
      <c r="AY745" s="148"/>
      <c r="AZ745" s="148"/>
      <c r="BA745" s="148"/>
      <c r="BB745" s="148"/>
      <c r="BC745" s="148"/>
      <c r="BD745" s="148"/>
      <c r="BE745" s="148"/>
      <c r="BF745" s="148"/>
      <c r="BG745" s="148"/>
      <c r="BH745" s="148"/>
      <c r="BI745" s="148"/>
      <c r="BJ745" s="148"/>
      <c r="BK745" s="148"/>
      <c r="BL745" s="148"/>
      <c r="BM745" s="148"/>
      <c r="BN745" s="148"/>
      <c r="BO745" s="148"/>
      <c r="BP745" s="148"/>
      <c r="BQ745" s="148"/>
      <c r="BR745" s="148"/>
      <c r="BS745" s="148"/>
      <c r="BT745" s="148"/>
      <c r="BU745" s="148"/>
      <c r="BV745" s="148"/>
      <c r="BW745" s="148"/>
      <c r="BX745" s="148"/>
      <c r="BY745" s="148"/>
      <c r="BZ745" s="148"/>
      <c r="CA745" s="148"/>
      <c r="CB745" s="148"/>
      <c r="CC745" s="161"/>
      <c r="CD745" s="148"/>
      <c r="CE745" s="148"/>
      <c r="CF745" s="148"/>
      <c r="CG745" s="153"/>
      <c r="CH745" s="148"/>
      <c r="CI745" s="148"/>
      <c r="CJ745" s="148"/>
      <c r="CK745" s="148"/>
    </row>
    <row r="746" ht="27.0" customHeight="1">
      <c r="A746" s="314"/>
      <c r="B746" s="126"/>
      <c r="C746" s="19"/>
      <c r="D746" s="19"/>
      <c r="E746" s="126"/>
      <c r="F746" s="128"/>
      <c r="G746" s="128"/>
      <c r="H746" s="128"/>
      <c r="I746" s="128"/>
      <c r="J746" s="129"/>
      <c r="K746" s="130"/>
      <c r="L746" s="128"/>
      <c r="M746" s="128"/>
      <c r="N746" s="128"/>
      <c r="O746" s="110"/>
      <c r="P746" s="128"/>
      <c r="Q746" s="128"/>
      <c r="R746" s="128"/>
      <c r="S746" s="128"/>
      <c r="T746" s="131"/>
      <c r="U746" s="128"/>
      <c r="V746" s="128"/>
      <c r="W746" s="128"/>
      <c r="X746" s="128"/>
      <c r="Y746" s="128"/>
      <c r="Z746" s="128"/>
      <c r="AA746" s="128"/>
      <c r="AB746" s="128"/>
      <c r="AC746" s="128"/>
      <c r="AD746" s="128"/>
      <c r="AE746" s="128"/>
      <c r="AF746" s="128"/>
      <c r="AG746" s="128"/>
      <c r="AH746" s="128"/>
      <c r="AI746" s="128"/>
      <c r="AJ746" s="128"/>
      <c r="AK746" s="133"/>
      <c r="AL746" s="134"/>
      <c r="AM746" s="128"/>
      <c r="AN746" s="134"/>
      <c r="AO746" s="128"/>
      <c r="AP746" s="135"/>
      <c r="AQ746" s="128"/>
      <c r="AR746" s="135"/>
      <c r="AS746" s="128"/>
      <c r="AT746" s="135"/>
      <c r="AU746" s="128"/>
      <c r="AV746" s="315"/>
      <c r="AW746" s="137"/>
      <c r="AX746" s="128"/>
      <c r="AY746" s="128"/>
      <c r="AZ746" s="128"/>
      <c r="BA746" s="128"/>
      <c r="BB746" s="128"/>
      <c r="BC746" s="128"/>
      <c r="BD746" s="128"/>
      <c r="BE746" s="128"/>
      <c r="BF746" s="128"/>
      <c r="BG746" s="128"/>
      <c r="BH746" s="128"/>
      <c r="BI746" s="128"/>
      <c r="BJ746" s="128"/>
      <c r="BK746" s="128"/>
      <c r="BL746" s="128"/>
      <c r="BM746" s="128"/>
      <c r="BN746" s="128"/>
      <c r="BO746" s="128"/>
      <c r="BP746" s="128"/>
      <c r="BQ746" s="128"/>
      <c r="BR746" s="128"/>
      <c r="BS746" s="128"/>
      <c r="BT746" s="128"/>
      <c r="BU746" s="128"/>
      <c r="BV746" s="128"/>
      <c r="BW746" s="128"/>
      <c r="BX746" s="128"/>
      <c r="BY746" s="128"/>
      <c r="BZ746" s="128"/>
      <c r="CA746" s="128"/>
      <c r="CB746" s="128"/>
      <c r="CC746" s="141"/>
      <c r="CD746" s="128"/>
      <c r="CE746" s="128"/>
      <c r="CF746" s="128"/>
      <c r="CG746" s="133"/>
      <c r="CH746" s="128"/>
      <c r="CI746" s="128"/>
      <c r="CJ746" s="128"/>
      <c r="CK746" s="128"/>
    </row>
    <row r="747" ht="27.0" customHeight="1">
      <c r="A747" s="313"/>
      <c r="B747" s="146"/>
      <c r="C747" s="19"/>
      <c r="D747" s="19"/>
      <c r="E747" s="146"/>
      <c r="F747" s="148"/>
      <c r="G747" s="148"/>
      <c r="H747" s="148"/>
      <c r="I747" s="148"/>
      <c r="J747" s="149"/>
      <c r="K747" s="150"/>
      <c r="L747" s="148"/>
      <c r="M747" s="148"/>
      <c r="N747" s="148"/>
      <c r="O747" s="110"/>
      <c r="P747" s="148"/>
      <c r="Q747" s="148"/>
      <c r="R747" s="148"/>
      <c r="S747" s="148"/>
      <c r="T747" s="151"/>
      <c r="U747" s="148"/>
      <c r="V747" s="148"/>
      <c r="W747" s="148"/>
      <c r="X747" s="148"/>
      <c r="Y747" s="148"/>
      <c r="Z747" s="148"/>
      <c r="AA747" s="148"/>
      <c r="AB747" s="148"/>
      <c r="AC747" s="148"/>
      <c r="AD747" s="148"/>
      <c r="AE747" s="148"/>
      <c r="AF747" s="148"/>
      <c r="AG747" s="148"/>
      <c r="AH747" s="148"/>
      <c r="AI747" s="148"/>
      <c r="AJ747" s="148"/>
      <c r="AK747" s="153"/>
      <c r="AL747" s="154"/>
      <c r="AM747" s="148"/>
      <c r="AN747" s="154"/>
      <c r="AO747" s="148"/>
      <c r="AP747" s="155"/>
      <c r="AQ747" s="148"/>
      <c r="AR747" s="155"/>
      <c r="AS747" s="148"/>
      <c r="AT747" s="155"/>
      <c r="AU747" s="148"/>
      <c r="AV747" s="316"/>
      <c r="AW747" s="157"/>
      <c r="AX747" s="148"/>
      <c r="AY747" s="148"/>
      <c r="AZ747" s="148"/>
      <c r="BA747" s="148"/>
      <c r="BB747" s="148"/>
      <c r="BC747" s="148"/>
      <c r="BD747" s="148"/>
      <c r="BE747" s="148"/>
      <c r="BF747" s="148"/>
      <c r="BG747" s="148"/>
      <c r="BH747" s="148"/>
      <c r="BI747" s="148"/>
      <c r="BJ747" s="148"/>
      <c r="BK747" s="148"/>
      <c r="BL747" s="148"/>
      <c r="BM747" s="148"/>
      <c r="BN747" s="148"/>
      <c r="BO747" s="148"/>
      <c r="BP747" s="148"/>
      <c r="BQ747" s="148"/>
      <c r="BR747" s="148"/>
      <c r="BS747" s="148"/>
      <c r="BT747" s="148"/>
      <c r="BU747" s="148"/>
      <c r="BV747" s="148"/>
      <c r="BW747" s="148"/>
      <c r="BX747" s="148"/>
      <c r="BY747" s="148"/>
      <c r="BZ747" s="148"/>
      <c r="CA747" s="148"/>
      <c r="CB747" s="148"/>
      <c r="CC747" s="161"/>
      <c r="CD747" s="148"/>
      <c r="CE747" s="148"/>
      <c r="CF747" s="148"/>
      <c r="CG747" s="153"/>
      <c r="CH747" s="148"/>
      <c r="CI747" s="148"/>
      <c r="CJ747" s="148"/>
      <c r="CK747" s="148"/>
    </row>
    <row r="748" ht="27.0" customHeight="1">
      <c r="A748" s="314"/>
      <c r="B748" s="126"/>
      <c r="C748" s="19"/>
      <c r="D748" s="19"/>
      <c r="E748" s="126"/>
      <c r="F748" s="128"/>
      <c r="G748" s="128"/>
      <c r="H748" s="128"/>
      <c r="I748" s="128"/>
      <c r="J748" s="129"/>
      <c r="K748" s="130"/>
      <c r="L748" s="128"/>
      <c r="M748" s="128"/>
      <c r="N748" s="128"/>
      <c r="O748" s="110"/>
      <c r="P748" s="128"/>
      <c r="Q748" s="128"/>
      <c r="R748" s="128"/>
      <c r="S748" s="128"/>
      <c r="T748" s="131"/>
      <c r="U748" s="128"/>
      <c r="V748" s="128"/>
      <c r="W748" s="128"/>
      <c r="X748" s="128"/>
      <c r="Y748" s="128"/>
      <c r="Z748" s="128"/>
      <c r="AA748" s="128"/>
      <c r="AB748" s="128"/>
      <c r="AC748" s="128"/>
      <c r="AD748" s="128"/>
      <c r="AE748" s="128"/>
      <c r="AF748" s="128"/>
      <c r="AG748" s="128"/>
      <c r="AH748" s="128"/>
      <c r="AI748" s="128"/>
      <c r="AJ748" s="128"/>
      <c r="AK748" s="133"/>
      <c r="AL748" s="134"/>
      <c r="AM748" s="128"/>
      <c r="AN748" s="134"/>
      <c r="AO748" s="128"/>
      <c r="AP748" s="135"/>
      <c r="AQ748" s="128"/>
      <c r="AR748" s="135"/>
      <c r="AS748" s="128"/>
      <c r="AT748" s="135"/>
      <c r="AU748" s="128"/>
      <c r="AV748" s="315"/>
      <c r="AW748" s="137"/>
      <c r="AX748" s="128"/>
      <c r="AY748" s="128"/>
      <c r="AZ748" s="128"/>
      <c r="BA748" s="128"/>
      <c r="BB748" s="128"/>
      <c r="BC748" s="128"/>
      <c r="BD748" s="128"/>
      <c r="BE748" s="128"/>
      <c r="BF748" s="128"/>
      <c r="BG748" s="128"/>
      <c r="BH748" s="128"/>
      <c r="BI748" s="128"/>
      <c r="BJ748" s="128"/>
      <c r="BK748" s="128"/>
      <c r="BL748" s="128"/>
      <c r="BM748" s="128"/>
      <c r="BN748" s="128"/>
      <c r="BO748" s="128"/>
      <c r="BP748" s="128"/>
      <c r="BQ748" s="128"/>
      <c r="BR748" s="128"/>
      <c r="BS748" s="128"/>
      <c r="BT748" s="128"/>
      <c r="BU748" s="128"/>
      <c r="BV748" s="128"/>
      <c r="BW748" s="128"/>
      <c r="BX748" s="128"/>
      <c r="BY748" s="128"/>
      <c r="BZ748" s="128"/>
      <c r="CA748" s="128"/>
      <c r="CB748" s="128"/>
      <c r="CC748" s="141"/>
      <c r="CD748" s="128"/>
      <c r="CE748" s="128"/>
      <c r="CF748" s="128"/>
      <c r="CG748" s="133"/>
      <c r="CH748" s="128"/>
      <c r="CI748" s="128"/>
      <c r="CJ748" s="128"/>
      <c r="CK748" s="128"/>
    </row>
    <row r="749" ht="27.0" customHeight="1">
      <c r="A749" s="313"/>
      <c r="B749" s="146"/>
      <c r="C749" s="19"/>
      <c r="D749" s="19"/>
      <c r="E749" s="146"/>
      <c r="F749" s="148"/>
      <c r="G749" s="148"/>
      <c r="H749" s="148"/>
      <c r="I749" s="148"/>
      <c r="J749" s="149"/>
      <c r="K749" s="150"/>
      <c r="L749" s="148"/>
      <c r="M749" s="148"/>
      <c r="N749" s="148"/>
      <c r="O749" s="110"/>
      <c r="P749" s="148"/>
      <c r="Q749" s="148"/>
      <c r="R749" s="148"/>
      <c r="S749" s="148"/>
      <c r="T749" s="151"/>
      <c r="U749" s="148"/>
      <c r="V749" s="148"/>
      <c r="W749" s="148"/>
      <c r="X749" s="148"/>
      <c r="Y749" s="148"/>
      <c r="Z749" s="148"/>
      <c r="AA749" s="148"/>
      <c r="AB749" s="148"/>
      <c r="AC749" s="148"/>
      <c r="AD749" s="148"/>
      <c r="AE749" s="148"/>
      <c r="AF749" s="148"/>
      <c r="AG749" s="148"/>
      <c r="AH749" s="148"/>
      <c r="AI749" s="148"/>
      <c r="AJ749" s="148"/>
      <c r="AK749" s="153"/>
      <c r="AL749" s="154"/>
      <c r="AM749" s="148"/>
      <c r="AN749" s="154"/>
      <c r="AO749" s="148"/>
      <c r="AP749" s="155"/>
      <c r="AQ749" s="148"/>
      <c r="AR749" s="155"/>
      <c r="AS749" s="148"/>
      <c r="AT749" s="155"/>
      <c r="AU749" s="148"/>
      <c r="AV749" s="316"/>
      <c r="AW749" s="157"/>
      <c r="AX749" s="148"/>
      <c r="AY749" s="148"/>
      <c r="AZ749" s="148"/>
      <c r="BA749" s="148"/>
      <c r="BB749" s="148"/>
      <c r="BC749" s="148"/>
      <c r="BD749" s="148"/>
      <c r="BE749" s="148"/>
      <c r="BF749" s="148"/>
      <c r="BG749" s="148"/>
      <c r="BH749" s="148"/>
      <c r="BI749" s="148"/>
      <c r="BJ749" s="148"/>
      <c r="BK749" s="148"/>
      <c r="BL749" s="148"/>
      <c r="BM749" s="148"/>
      <c r="BN749" s="148"/>
      <c r="BO749" s="148"/>
      <c r="BP749" s="148"/>
      <c r="BQ749" s="148"/>
      <c r="BR749" s="148"/>
      <c r="BS749" s="148"/>
      <c r="BT749" s="148"/>
      <c r="BU749" s="148"/>
      <c r="BV749" s="148"/>
      <c r="BW749" s="148"/>
      <c r="BX749" s="148"/>
      <c r="BY749" s="148"/>
      <c r="BZ749" s="148"/>
      <c r="CA749" s="148"/>
      <c r="CB749" s="148"/>
      <c r="CC749" s="161"/>
      <c r="CD749" s="148"/>
      <c r="CE749" s="148"/>
      <c r="CF749" s="148"/>
      <c r="CG749" s="153"/>
      <c r="CH749" s="148"/>
      <c r="CI749" s="148"/>
      <c r="CJ749" s="148"/>
      <c r="CK749" s="148"/>
    </row>
    <row r="750" ht="27.0" customHeight="1">
      <c r="A750" s="314"/>
      <c r="B750" s="126"/>
      <c r="C750" s="19"/>
      <c r="D750" s="19"/>
      <c r="E750" s="126"/>
      <c r="F750" s="128"/>
      <c r="G750" s="128"/>
      <c r="H750" s="128"/>
      <c r="I750" s="128"/>
      <c r="J750" s="129"/>
      <c r="K750" s="130"/>
      <c r="L750" s="128"/>
      <c r="M750" s="128"/>
      <c r="N750" s="128"/>
      <c r="O750" s="110"/>
      <c r="P750" s="128"/>
      <c r="Q750" s="128"/>
      <c r="R750" s="128"/>
      <c r="S750" s="128"/>
      <c r="T750" s="131"/>
      <c r="U750" s="128"/>
      <c r="V750" s="128"/>
      <c r="W750" s="128"/>
      <c r="X750" s="128"/>
      <c r="Y750" s="128"/>
      <c r="Z750" s="128"/>
      <c r="AA750" s="128"/>
      <c r="AB750" s="128"/>
      <c r="AC750" s="128"/>
      <c r="AD750" s="128"/>
      <c r="AE750" s="128"/>
      <c r="AF750" s="128"/>
      <c r="AG750" s="128"/>
      <c r="AH750" s="128"/>
      <c r="AI750" s="128"/>
      <c r="AJ750" s="128"/>
      <c r="AK750" s="133"/>
      <c r="AL750" s="134"/>
      <c r="AM750" s="128"/>
      <c r="AN750" s="134"/>
      <c r="AO750" s="128"/>
      <c r="AP750" s="135"/>
      <c r="AQ750" s="128"/>
      <c r="AR750" s="135"/>
      <c r="AS750" s="128"/>
      <c r="AT750" s="135"/>
      <c r="AU750" s="128"/>
      <c r="AV750" s="315"/>
      <c r="AW750" s="137"/>
      <c r="AX750" s="128"/>
      <c r="AY750" s="128"/>
      <c r="AZ750" s="128"/>
      <c r="BA750" s="128"/>
      <c r="BB750" s="128"/>
      <c r="BC750" s="128"/>
      <c r="BD750" s="128"/>
      <c r="BE750" s="128"/>
      <c r="BF750" s="128"/>
      <c r="BG750" s="128"/>
      <c r="BH750" s="128"/>
      <c r="BI750" s="128"/>
      <c r="BJ750" s="128"/>
      <c r="BK750" s="128"/>
      <c r="BL750" s="128"/>
      <c r="BM750" s="128"/>
      <c r="BN750" s="128"/>
      <c r="BO750" s="128"/>
      <c r="BP750" s="128"/>
      <c r="BQ750" s="128"/>
      <c r="BR750" s="128"/>
      <c r="BS750" s="128"/>
      <c r="BT750" s="128"/>
      <c r="BU750" s="128"/>
      <c r="BV750" s="128"/>
      <c r="BW750" s="128"/>
      <c r="BX750" s="128"/>
      <c r="BY750" s="128"/>
      <c r="BZ750" s="128"/>
      <c r="CA750" s="128"/>
      <c r="CB750" s="128"/>
      <c r="CC750" s="141"/>
      <c r="CD750" s="128"/>
      <c r="CE750" s="128"/>
      <c r="CF750" s="128"/>
      <c r="CG750" s="133"/>
      <c r="CH750" s="128"/>
      <c r="CI750" s="128"/>
      <c r="CJ750" s="128"/>
      <c r="CK750" s="128"/>
    </row>
    <row r="751" ht="27.0" customHeight="1">
      <c r="A751" s="313"/>
      <c r="B751" s="146"/>
      <c r="C751" s="19"/>
      <c r="D751" s="19"/>
      <c r="E751" s="146"/>
      <c r="F751" s="148"/>
      <c r="G751" s="148"/>
      <c r="H751" s="148"/>
      <c r="I751" s="148"/>
      <c r="J751" s="149"/>
      <c r="K751" s="150"/>
      <c r="L751" s="148"/>
      <c r="M751" s="148"/>
      <c r="N751" s="148"/>
      <c r="O751" s="110"/>
      <c r="P751" s="148"/>
      <c r="Q751" s="148"/>
      <c r="R751" s="148"/>
      <c r="S751" s="148"/>
      <c r="T751" s="151"/>
      <c r="U751" s="148"/>
      <c r="V751" s="148"/>
      <c r="W751" s="148"/>
      <c r="X751" s="148"/>
      <c r="Y751" s="148"/>
      <c r="Z751" s="148"/>
      <c r="AA751" s="148"/>
      <c r="AB751" s="148"/>
      <c r="AC751" s="148"/>
      <c r="AD751" s="148"/>
      <c r="AE751" s="148"/>
      <c r="AF751" s="148"/>
      <c r="AG751" s="148"/>
      <c r="AH751" s="148"/>
      <c r="AI751" s="148"/>
      <c r="AJ751" s="148"/>
      <c r="AK751" s="153"/>
      <c r="AL751" s="154"/>
      <c r="AM751" s="148"/>
      <c r="AN751" s="154"/>
      <c r="AO751" s="148"/>
      <c r="AP751" s="155"/>
      <c r="AQ751" s="148"/>
      <c r="AR751" s="155"/>
      <c r="AS751" s="148"/>
      <c r="AT751" s="155"/>
      <c r="AU751" s="148"/>
      <c r="AV751" s="316"/>
      <c r="AW751" s="157"/>
      <c r="AX751" s="148"/>
      <c r="AY751" s="148"/>
      <c r="AZ751" s="148"/>
      <c r="BA751" s="148"/>
      <c r="BB751" s="148"/>
      <c r="BC751" s="148"/>
      <c r="BD751" s="148"/>
      <c r="BE751" s="148"/>
      <c r="BF751" s="148"/>
      <c r="BG751" s="148"/>
      <c r="BH751" s="148"/>
      <c r="BI751" s="148"/>
      <c r="BJ751" s="148"/>
      <c r="BK751" s="148"/>
      <c r="BL751" s="148"/>
      <c r="BM751" s="148"/>
      <c r="BN751" s="148"/>
      <c r="BO751" s="148"/>
      <c r="BP751" s="148"/>
      <c r="BQ751" s="148"/>
      <c r="BR751" s="148"/>
      <c r="BS751" s="148"/>
      <c r="BT751" s="148"/>
      <c r="BU751" s="148"/>
      <c r="BV751" s="148"/>
      <c r="BW751" s="148"/>
      <c r="BX751" s="148"/>
      <c r="BY751" s="148"/>
      <c r="BZ751" s="148"/>
      <c r="CA751" s="148"/>
      <c r="CB751" s="148"/>
      <c r="CC751" s="161"/>
      <c r="CD751" s="148"/>
      <c r="CE751" s="148"/>
      <c r="CF751" s="148"/>
      <c r="CG751" s="153"/>
      <c r="CH751" s="148"/>
      <c r="CI751" s="148"/>
      <c r="CJ751" s="148"/>
      <c r="CK751" s="148"/>
    </row>
    <row r="752" ht="27.0" customHeight="1">
      <c r="A752" s="314"/>
      <c r="B752" s="126"/>
      <c r="C752" s="19"/>
      <c r="D752" s="19"/>
      <c r="E752" s="126"/>
      <c r="F752" s="128"/>
      <c r="G752" s="128"/>
      <c r="H752" s="128"/>
      <c r="I752" s="128"/>
      <c r="J752" s="129"/>
      <c r="K752" s="130"/>
      <c r="L752" s="128"/>
      <c r="M752" s="128"/>
      <c r="N752" s="128"/>
      <c r="O752" s="110"/>
      <c r="P752" s="128"/>
      <c r="Q752" s="128"/>
      <c r="R752" s="128"/>
      <c r="S752" s="128"/>
      <c r="T752" s="131"/>
      <c r="U752" s="128"/>
      <c r="V752" s="128"/>
      <c r="W752" s="128"/>
      <c r="X752" s="128"/>
      <c r="Y752" s="128"/>
      <c r="Z752" s="128"/>
      <c r="AA752" s="128"/>
      <c r="AB752" s="128"/>
      <c r="AC752" s="128"/>
      <c r="AD752" s="128"/>
      <c r="AE752" s="128"/>
      <c r="AF752" s="128"/>
      <c r="AG752" s="128"/>
      <c r="AH752" s="128"/>
      <c r="AI752" s="128"/>
      <c r="AJ752" s="128"/>
      <c r="AK752" s="133"/>
      <c r="AL752" s="134"/>
      <c r="AM752" s="128"/>
      <c r="AN752" s="134"/>
      <c r="AO752" s="128"/>
      <c r="AP752" s="135"/>
      <c r="AQ752" s="128"/>
      <c r="AR752" s="135"/>
      <c r="AS752" s="128"/>
      <c r="AT752" s="135"/>
      <c r="AU752" s="128"/>
      <c r="AV752" s="315"/>
      <c r="AW752" s="137"/>
      <c r="AX752" s="128"/>
      <c r="AY752" s="128"/>
      <c r="AZ752" s="128"/>
      <c r="BA752" s="128"/>
      <c r="BB752" s="128"/>
      <c r="BC752" s="128"/>
      <c r="BD752" s="128"/>
      <c r="BE752" s="128"/>
      <c r="BF752" s="128"/>
      <c r="BG752" s="128"/>
      <c r="BH752" s="128"/>
      <c r="BI752" s="128"/>
      <c r="BJ752" s="128"/>
      <c r="BK752" s="128"/>
      <c r="BL752" s="128"/>
      <c r="BM752" s="128"/>
      <c r="BN752" s="128"/>
      <c r="BO752" s="128"/>
      <c r="BP752" s="128"/>
      <c r="BQ752" s="128"/>
      <c r="BR752" s="128"/>
      <c r="BS752" s="128"/>
      <c r="BT752" s="128"/>
      <c r="BU752" s="128"/>
      <c r="BV752" s="128"/>
      <c r="BW752" s="128"/>
      <c r="BX752" s="128"/>
      <c r="BY752" s="128"/>
      <c r="BZ752" s="128"/>
      <c r="CA752" s="128"/>
      <c r="CB752" s="128"/>
      <c r="CC752" s="141"/>
      <c r="CD752" s="128"/>
      <c r="CE752" s="128"/>
      <c r="CF752" s="128"/>
      <c r="CG752" s="133"/>
      <c r="CH752" s="128"/>
      <c r="CI752" s="128"/>
      <c r="CJ752" s="128"/>
      <c r="CK752" s="128"/>
    </row>
    <row r="753" ht="27.0" customHeight="1">
      <c r="A753" s="313"/>
      <c r="B753" s="146"/>
      <c r="C753" s="19"/>
      <c r="D753" s="19"/>
      <c r="E753" s="146"/>
      <c r="F753" s="148"/>
      <c r="G753" s="148"/>
      <c r="H753" s="148"/>
      <c r="I753" s="148"/>
      <c r="J753" s="149"/>
      <c r="K753" s="150"/>
      <c r="L753" s="148"/>
      <c r="M753" s="148"/>
      <c r="N753" s="148"/>
      <c r="O753" s="110"/>
      <c r="P753" s="148"/>
      <c r="Q753" s="148"/>
      <c r="R753" s="148"/>
      <c r="S753" s="148"/>
      <c r="T753" s="151"/>
      <c r="U753" s="148"/>
      <c r="V753" s="148"/>
      <c r="W753" s="148"/>
      <c r="X753" s="148"/>
      <c r="Y753" s="148"/>
      <c r="Z753" s="148"/>
      <c r="AA753" s="148"/>
      <c r="AB753" s="148"/>
      <c r="AC753" s="148"/>
      <c r="AD753" s="148"/>
      <c r="AE753" s="148"/>
      <c r="AF753" s="148"/>
      <c r="AG753" s="148"/>
      <c r="AH753" s="148"/>
      <c r="AI753" s="148"/>
      <c r="AJ753" s="148"/>
      <c r="AK753" s="153"/>
      <c r="AL753" s="154"/>
      <c r="AM753" s="148"/>
      <c r="AN753" s="154"/>
      <c r="AO753" s="148"/>
      <c r="AP753" s="155"/>
      <c r="AQ753" s="148"/>
      <c r="AR753" s="155"/>
      <c r="AS753" s="148"/>
      <c r="AT753" s="155"/>
      <c r="AU753" s="148"/>
      <c r="AV753" s="316"/>
      <c r="AW753" s="157"/>
      <c r="AX753" s="148"/>
      <c r="AY753" s="148"/>
      <c r="AZ753" s="148"/>
      <c r="BA753" s="148"/>
      <c r="BB753" s="148"/>
      <c r="BC753" s="148"/>
      <c r="BD753" s="148"/>
      <c r="BE753" s="148"/>
      <c r="BF753" s="148"/>
      <c r="BG753" s="148"/>
      <c r="BH753" s="148"/>
      <c r="BI753" s="148"/>
      <c r="BJ753" s="148"/>
      <c r="BK753" s="148"/>
      <c r="BL753" s="148"/>
      <c r="BM753" s="148"/>
      <c r="BN753" s="148"/>
      <c r="BO753" s="148"/>
      <c r="BP753" s="148"/>
      <c r="BQ753" s="148"/>
      <c r="BR753" s="148"/>
      <c r="BS753" s="148"/>
      <c r="BT753" s="148"/>
      <c r="BU753" s="148"/>
      <c r="BV753" s="148"/>
      <c r="BW753" s="148"/>
      <c r="BX753" s="148"/>
      <c r="BY753" s="148"/>
      <c r="BZ753" s="148"/>
      <c r="CA753" s="148"/>
      <c r="CB753" s="148"/>
      <c r="CC753" s="161"/>
      <c r="CD753" s="148"/>
      <c r="CE753" s="148"/>
      <c r="CF753" s="148"/>
      <c r="CG753" s="153"/>
      <c r="CH753" s="148"/>
      <c r="CI753" s="148"/>
      <c r="CJ753" s="148"/>
      <c r="CK753" s="148"/>
    </row>
    <row r="754" ht="27.0" customHeight="1">
      <c r="A754" s="314"/>
      <c r="B754" s="126"/>
      <c r="C754" s="19"/>
      <c r="D754" s="19"/>
      <c r="E754" s="126"/>
      <c r="F754" s="128"/>
      <c r="G754" s="128"/>
      <c r="H754" s="128"/>
      <c r="I754" s="128"/>
      <c r="J754" s="129"/>
      <c r="K754" s="130"/>
      <c r="L754" s="128"/>
      <c r="M754" s="128"/>
      <c r="N754" s="128"/>
      <c r="O754" s="110"/>
      <c r="P754" s="128"/>
      <c r="Q754" s="128"/>
      <c r="R754" s="128"/>
      <c r="S754" s="128"/>
      <c r="T754" s="131"/>
      <c r="U754" s="128"/>
      <c r="V754" s="128"/>
      <c r="W754" s="128"/>
      <c r="X754" s="128"/>
      <c r="Y754" s="128"/>
      <c r="Z754" s="128"/>
      <c r="AA754" s="128"/>
      <c r="AB754" s="128"/>
      <c r="AC754" s="128"/>
      <c r="AD754" s="128"/>
      <c r="AE754" s="128"/>
      <c r="AF754" s="128"/>
      <c r="AG754" s="128"/>
      <c r="AH754" s="128"/>
      <c r="AI754" s="128"/>
      <c r="AJ754" s="128"/>
      <c r="AK754" s="133"/>
      <c r="AL754" s="134"/>
      <c r="AM754" s="128"/>
      <c r="AN754" s="134"/>
      <c r="AO754" s="128"/>
      <c r="AP754" s="135"/>
      <c r="AQ754" s="128"/>
      <c r="AR754" s="135"/>
      <c r="AS754" s="128"/>
      <c r="AT754" s="135"/>
      <c r="AU754" s="128"/>
      <c r="AV754" s="315"/>
      <c r="AW754" s="137"/>
      <c r="AX754" s="128"/>
      <c r="AY754" s="128"/>
      <c r="AZ754" s="128"/>
      <c r="BA754" s="128"/>
      <c r="BB754" s="128"/>
      <c r="BC754" s="128"/>
      <c r="BD754" s="128"/>
      <c r="BE754" s="128"/>
      <c r="BF754" s="128"/>
      <c r="BG754" s="128"/>
      <c r="BH754" s="128"/>
      <c r="BI754" s="128"/>
      <c r="BJ754" s="128"/>
      <c r="BK754" s="128"/>
      <c r="BL754" s="128"/>
      <c r="BM754" s="128"/>
      <c r="BN754" s="128"/>
      <c r="BO754" s="128"/>
      <c r="BP754" s="128"/>
      <c r="BQ754" s="128"/>
      <c r="BR754" s="128"/>
      <c r="BS754" s="128"/>
      <c r="BT754" s="128"/>
      <c r="BU754" s="128"/>
      <c r="BV754" s="128"/>
      <c r="BW754" s="128"/>
      <c r="BX754" s="128"/>
      <c r="BY754" s="128"/>
      <c r="BZ754" s="128"/>
      <c r="CA754" s="128"/>
      <c r="CB754" s="128"/>
      <c r="CC754" s="141"/>
      <c r="CD754" s="128"/>
      <c r="CE754" s="128"/>
      <c r="CF754" s="128"/>
      <c r="CG754" s="133"/>
      <c r="CH754" s="128"/>
      <c r="CI754" s="128"/>
      <c r="CJ754" s="128"/>
      <c r="CK754" s="128"/>
    </row>
    <row r="755" ht="27.0" customHeight="1">
      <c r="A755" s="313"/>
      <c r="B755" s="146"/>
      <c r="C755" s="19"/>
      <c r="D755" s="19"/>
      <c r="E755" s="146"/>
      <c r="F755" s="148"/>
      <c r="G755" s="148"/>
      <c r="H755" s="148"/>
      <c r="I755" s="148"/>
      <c r="J755" s="149"/>
      <c r="K755" s="150"/>
      <c r="L755" s="148"/>
      <c r="M755" s="148"/>
      <c r="N755" s="148"/>
      <c r="O755" s="110"/>
      <c r="P755" s="148"/>
      <c r="Q755" s="148"/>
      <c r="R755" s="148"/>
      <c r="S755" s="148"/>
      <c r="T755" s="151"/>
      <c r="U755" s="148"/>
      <c r="V755" s="148"/>
      <c r="W755" s="148"/>
      <c r="X755" s="148"/>
      <c r="Y755" s="148"/>
      <c r="Z755" s="148"/>
      <c r="AA755" s="148"/>
      <c r="AB755" s="148"/>
      <c r="AC755" s="148"/>
      <c r="AD755" s="148"/>
      <c r="AE755" s="148"/>
      <c r="AF755" s="148"/>
      <c r="AG755" s="148"/>
      <c r="AH755" s="148"/>
      <c r="AI755" s="148"/>
      <c r="AJ755" s="148"/>
      <c r="AK755" s="153"/>
      <c r="AL755" s="154"/>
      <c r="AM755" s="148"/>
      <c r="AN755" s="154"/>
      <c r="AO755" s="148"/>
      <c r="AP755" s="155"/>
      <c r="AQ755" s="148"/>
      <c r="AR755" s="155"/>
      <c r="AS755" s="148"/>
      <c r="AT755" s="155"/>
      <c r="AU755" s="148"/>
      <c r="AV755" s="316"/>
      <c r="AW755" s="157"/>
      <c r="AX755" s="148"/>
      <c r="AY755" s="148"/>
      <c r="AZ755" s="148"/>
      <c r="BA755" s="148"/>
      <c r="BB755" s="148"/>
      <c r="BC755" s="148"/>
      <c r="BD755" s="148"/>
      <c r="BE755" s="148"/>
      <c r="BF755" s="148"/>
      <c r="BG755" s="148"/>
      <c r="BH755" s="148"/>
      <c r="BI755" s="148"/>
      <c r="BJ755" s="148"/>
      <c r="BK755" s="148"/>
      <c r="BL755" s="148"/>
      <c r="BM755" s="148"/>
      <c r="BN755" s="148"/>
      <c r="BO755" s="148"/>
      <c r="BP755" s="148"/>
      <c r="BQ755" s="148"/>
      <c r="BR755" s="148"/>
      <c r="BS755" s="148"/>
      <c r="BT755" s="148"/>
      <c r="BU755" s="148"/>
      <c r="BV755" s="148"/>
      <c r="BW755" s="148"/>
      <c r="BX755" s="148"/>
      <c r="BY755" s="148"/>
      <c r="BZ755" s="148"/>
      <c r="CA755" s="148"/>
      <c r="CB755" s="148"/>
      <c r="CC755" s="161"/>
      <c r="CD755" s="148"/>
      <c r="CE755" s="148"/>
      <c r="CF755" s="148"/>
      <c r="CG755" s="153"/>
      <c r="CH755" s="148"/>
      <c r="CI755" s="148"/>
      <c r="CJ755" s="148"/>
      <c r="CK755" s="148"/>
    </row>
    <row r="756" ht="27.0" customHeight="1">
      <c r="A756" s="314"/>
      <c r="B756" s="126"/>
      <c r="C756" s="19"/>
      <c r="D756" s="19"/>
      <c r="E756" s="126"/>
      <c r="F756" s="128"/>
      <c r="G756" s="128"/>
      <c r="H756" s="128"/>
      <c r="I756" s="128"/>
      <c r="J756" s="129"/>
      <c r="K756" s="130"/>
      <c r="L756" s="128"/>
      <c r="M756" s="128"/>
      <c r="N756" s="128"/>
      <c r="O756" s="110"/>
      <c r="P756" s="128"/>
      <c r="Q756" s="128"/>
      <c r="R756" s="128"/>
      <c r="S756" s="128"/>
      <c r="T756" s="131"/>
      <c r="U756" s="128"/>
      <c r="V756" s="128"/>
      <c r="W756" s="128"/>
      <c r="X756" s="128"/>
      <c r="Y756" s="128"/>
      <c r="Z756" s="128"/>
      <c r="AA756" s="128"/>
      <c r="AB756" s="128"/>
      <c r="AC756" s="128"/>
      <c r="AD756" s="128"/>
      <c r="AE756" s="128"/>
      <c r="AF756" s="128"/>
      <c r="AG756" s="128"/>
      <c r="AH756" s="128"/>
      <c r="AI756" s="128"/>
      <c r="AJ756" s="128"/>
      <c r="AK756" s="133"/>
      <c r="AL756" s="134"/>
      <c r="AM756" s="128"/>
      <c r="AN756" s="134"/>
      <c r="AO756" s="128"/>
      <c r="AP756" s="135"/>
      <c r="AQ756" s="128"/>
      <c r="AR756" s="135"/>
      <c r="AS756" s="128"/>
      <c r="AT756" s="135"/>
      <c r="AU756" s="128"/>
      <c r="AV756" s="315"/>
      <c r="AW756" s="137"/>
      <c r="AX756" s="128"/>
      <c r="AY756" s="128"/>
      <c r="AZ756" s="128"/>
      <c r="BA756" s="128"/>
      <c r="BB756" s="128"/>
      <c r="BC756" s="128"/>
      <c r="BD756" s="128"/>
      <c r="BE756" s="128"/>
      <c r="BF756" s="128"/>
      <c r="BG756" s="128"/>
      <c r="BH756" s="128"/>
      <c r="BI756" s="128"/>
      <c r="BJ756" s="128"/>
      <c r="BK756" s="128"/>
      <c r="BL756" s="128"/>
      <c r="BM756" s="128"/>
      <c r="BN756" s="128"/>
      <c r="BO756" s="128"/>
      <c r="BP756" s="128"/>
      <c r="BQ756" s="128"/>
      <c r="BR756" s="128"/>
      <c r="BS756" s="128"/>
      <c r="BT756" s="128"/>
      <c r="BU756" s="128"/>
      <c r="BV756" s="128"/>
      <c r="BW756" s="128"/>
      <c r="BX756" s="128"/>
      <c r="BY756" s="128"/>
      <c r="BZ756" s="128"/>
      <c r="CA756" s="128"/>
      <c r="CB756" s="128"/>
      <c r="CC756" s="141"/>
      <c r="CD756" s="128"/>
      <c r="CE756" s="128"/>
      <c r="CF756" s="128"/>
      <c r="CG756" s="133"/>
      <c r="CH756" s="128"/>
      <c r="CI756" s="128"/>
      <c r="CJ756" s="128"/>
      <c r="CK756" s="128"/>
    </row>
    <row r="757" ht="27.0" customHeight="1">
      <c r="A757" s="313"/>
      <c r="B757" s="146"/>
      <c r="C757" s="19"/>
      <c r="D757" s="19"/>
      <c r="E757" s="146"/>
      <c r="F757" s="148"/>
      <c r="G757" s="148"/>
      <c r="H757" s="148"/>
      <c r="I757" s="148"/>
      <c r="J757" s="149"/>
      <c r="K757" s="150"/>
      <c r="L757" s="148"/>
      <c r="M757" s="148"/>
      <c r="N757" s="148"/>
      <c r="O757" s="110"/>
      <c r="P757" s="148"/>
      <c r="Q757" s="148"/>
      <c r="R757" s="148"/>
      <c r="S757" s="148"/>
      <c r="T757" s="151"/>
      <c r="U757" s="148"/>
      <c r="V757" s="148"/>
      <c r="W757" s="148"/>
      <c r="X757" s="148"/>
      <c r="Y757" s="148"/>
      <c r="Z757" s="148"/>
      <c r="AA757" s="148"/>
      <c r="AB757" s="148"/>
      <c r="AC757" s="148"/>
      <c r="AD757" s="148"/>
      <c r="AE757" s="148"/>
      <c r="AF757" s="148"/>
      <c r="AG757" s="148"/>
      <c r="AH757" s="148"/>
      <c r="AI757" s="148"/>
      <c r="AJ757" s="148"/>
      <c r="AK757" s="153"/>
      <c r="AL757" s="154"/>
      <c r="AM757" s="148"/>
      <c r="AN757" s="154"/>
      <c r="AO757" s="148"/>
      <c r="AP757" s="155"/>
      <c r="AQ757" s="148"/>
      <c r="AR757" s="155"/>
      <c r="AS757" s="148"/>
      <c r="AT757" s="155"/>
      <c r="AU757" s="148"/>
      <c r="AV757" s="316"/>
      <c r="AW757" s="157"/>
      <c r="AX757" s="148"/>
      <c r="AY757" s="148"/>
      <c r="AZ757" s="148"/>
      <c r="BA757" s="148"/>
      <c r="BB757" s="148"/>
      <c r="BC757" s="148"/>
      <c r="BD757" s="148"/>
      <c r="BE757" s="148"/>
      <c r="BF757" s="148"/>
      <c r="BG757" s="148"/>
      <c r="BH757" s="148"/>
      <c r="BI757" s="148"/>
      <c r="BJ757" s="148"/>
      <c r="BK757" s="148"/>
      <c r="BL757" s="148"/>
      <c r="BM757" s="148"/>
      <c r="BN757" s="148"/>
      <c r="BO757" s="148"/>
      <c r="BP757" s="148"/>
      <c r="BQ757" s="148"/>
      <c r="BR757" s="148"/>
      <c r="BS757" s="148"/>
      <c r="BT757" s="148"/>
      <c r="BU757" s="148"/>
      <c r="BV757" s="148"/>
      <c r="BW757" s="148"/>
      <c r="BX757" s="148"/>
      <c r="BY757" s="148"/>
      <c r="BZ757" s="148"/>
      <c r="CA757" s="148"/>
      <c r="CB757" s="148"/>
      <c r="CC757" s="161"/>
      <c r="CD757" s="148"/>
      <c r="CE757" s="148"/>
      <c r="CF757" s="148"/>
      <c r="CG757" s="153"/>
      <c r="CH757" s="148"/>
      <c r="CI757" s="148"/>
      <c r="CJ757" s="148"/>
      <c r="CK757" s="148"/>
    </row>
    <row r="758" ht="27.0" customHeight="1">
      <c r="A758" s="314"/>
      <c r="B758" s="126"/>
      <c r="C758" s="19"/>
      <c r="D758" s="19"/>
      <c r="E758" s="126"/>
      <c r="F758" s="128"/>
      <c r="G758" s="128"/>
      <c r="H758" s="128"/>
      <c r="I758" s="128"/>
      <c r="J758" s="129"/>
      <c r="K758" s="130"/>
      <c r="L758" s="128"/>
      <c r="M758" s="128"/>
      <c r="N758" s="128"/>
      <c r="O758" s="110"/>
      <c r="P758" s="128"/>
      <c r="Q758" s="128"/>
      <c r="R758" s="128"/>
      <c r="S758" s="128"/>
      <c r="T758" s="131"/>
      <c r="U758" s="128"/>
      <c r="V758" s="128"/>
      <c r="W758" s="128"/>
      <c r="X758" s="128"/>
      <c r="Y758" s="128"/>
      <c r="Z758" s="128"/>
      <c r="AA758" s="128"/>
      <c r="AB758" s="128"/>
      <c r="AC758" s="128"/>
      <c r="AD758" s="128"/>
      <c r="AE758" s="128"/>
      <c r="AF758" s="128"/>
      <c r="AG758" s="128"/>
      <c r="AH758" s="128"/>
      <c r="AI758" s="128"/>
      <c r="AJ758" s="128"/>
      <c r="AK758" s="133"/>
      <c r="AL758" s="134"/>
      <c r="AM758" s="128"/>
      <c r="AN758" s="134"/>
      <c r="AO758" s="128"/>
      <c r="AP758" s="135"/>
      <c r="AQ758" s="128"/>
      <c r="AR758" s="135"/>
      <c r="AS758" s="128"/>
      <c r="AT758" s="135"/>
      <c r="AU758" s="128"/>
      <c r="AV758" s="315"/>
      <c r="AW758" s="137"/>
      <c r="AX758" s="128"/>
      <c r="AY758" s="128"/>
      <c r="AZ758" s="128"/>
      <c r="BA758" s="128"/>
      <c r="BB758" s="128"/>
      <c r="BC758" s="128"/>
      <c r="BD758" s="128"/>
      <c r="BE758" s="128"/>
      <c r="BF758" s="128"/>
      <c r="BG758" s="128"/>
      <c r="BH758" s="128"/>
      <c r="BI758" s="128"/>
      <c r="BJ758" s="128"/>
      <c r="BK758" s="128"/>
      <c r="BL758" s="128"/>
      <c r="BM758" s="128"/>
      <c r="BN758" s="128"/>
      <c r="BO758" s="128"/>
      <c r="BP758" s="128"/>
      <c r="BQ758" s="128"/>
      <c r="BR758" s="128"/>
      <c r="BS758" s="128"/>
      <c r="BT758" s="128"/>
      <c r="BU758" s="128"/>
      <c r="BV758" s="128"/>
      <c r="BW758" s="128"/>
      <c r="BX758" s="128"/>
      <c r="BY758" s="128"/>
      <c r="BZ758" s="128"/>
      <c r="CA758" s="128"/>
      <c r="CB758" s="128"/>
      <c r="CC758" s="141"/>
      <c r="CD758" s="128"/>
      <c r="CE758" s="128"/>
      <c r="CF758" s="128"/>
      <c r="CG758" s="133"/>
      <c r="CH758" s="128"/>
      <c r="CI758" s="128"/>
      <c r="CJ758" s="128"/>
      <c r="CK758" s="128"/>
    </row>
    <row r="759" ht="27.0" customHeight="1">
      <c r="A759" s="313"/>
      <c r="B759" s="146"/>
      <c r="C759" s="19"/>
      <c r="D759" s="19"/>
      <c r="E759" s="146"/>
      <c r="F759" s="148"/>
      <c r="G759" s="148"/>
      <c r="H759" s="148"/>
      <c r="I759" s="148"/>
      <c r="J759" s="149"/>
      <c r="K759" s="150"/>
      <c r="L759" s="148"/>
      <c r="M759" s="148"/>
      <c r="N759" s="148"/>
      <c r="O759" s="110"/>
      <c r="P759" s="148"/>
      <c r="Q759" s="148"/>
      <c r="R759" s="148"/>
      <c r="S759" s="148"/>
      <c r="T759" s="151"/>
      <c r="U759" s="148"/>
      <c r="V759" s="148"/>
      <c r="W759" s="148"/>
      <c r="X759" s="148"/>
      <c r="Y759" s="148"/>
      <c r="Z759" s="148"/>
      <c r="AA759" s="148"/>
      <c r="AB759" s="148"/>
      <c r="AC759" s="148"/>
      <c r="AD759" s="148"/>
      <c r="AE759" s="148"/>
      <c r="AF759" s="148"/>
      <c r="AG759" s="148"/>
      <c r="AH759" s="148"/>
      <c r="AI759" s="148"/>
      <c r="AJ759" s="148"/>
      <c r="AK759" s="153"/>
      <c r="AL759" s="154"/>
      <c r="AM759" s="148"/>
      <c r="AN759" s="154"/>
      <c r="AO759" s="148"/>
      <c r="AP759" s="155"/>
      <c r="AQ759" s="148"/>
      <c r="AR759" s="155"/>
      <c r="AS759" s="148"/>
      <c r="AT759" s="155"/>
      <c r="AU759" s="148"/>
      <c r="AV759" s="316"/>
      <c r="AW759" s="157"/>
      <c r="AX759" s="148"/>
      <c r="AY759" s="148"/>
      <c r="AZ759" s="148"/>
      <c r="BA759" s="148"/>
      <c r="BB759" s="148"/>
      <c r="BC759" s="148"/>
      <c r="BD759" s="148"/>
      <c r="BE759" s="148"/>
      <c r="BF759" s="148"/>
      <c r="BG759" s="148"/>
      <c r="BH759" s="148"/>
      <c r="BI759" s="148"/>
      <c r="BJ759" s="148"/>
      <c r="BK759" s="148"/>
      <c r="BL759" s="148"/>
      <c r="BM759" s="148"/>
      <c r="BN759" s="148"/>
      <c r="BO759" s="148"/>
      <c r="BP759" s="148"/>
      <c r="BQ759" s="148"/>
      <c r="BR759" s="148"/>
      <c r="BS759" s="148"/>
      <c r="BT759" s="148"/>
      <c r="BU759" s="148"/>
      <c r="BV759" s="148"/>
      <c r="BW759" s="148"/>
      <c r="BX759" s="148"/>
      <c r="BY759" s="148"/>
      <c r="BZ759" s="148"/>
      <c r="CA759" s="148"/>
      <c r="CB759" s="148"/>
      <c r="CC759" s="161"/>
      <c r="CD759" s="148"/>
      <c r="CE759" s="148"/>
      <c r="CF759" s="148"/>
      <c r="CG759" s="153"/>
      <c r="CH759" s="148"/>
      <c r="CI759" s="148"/>
      <c r="CJ759" s="148"/>
      <c r="CK759" s="148"/>
    </row>
    <row r="760" ht="27.0" customHeight="1">
      <c r="A760" s="314"/>
      <c r="B760" s="126"/>
      <c r="C760" s="19"/>
      <c r="D760" s="19"/>
      <c r="E760" s="126"/>
      <c r="F760" s="128"/>
      <c r="G760" s="128"/>
      <c r="H760" s="128"/>
      <c r="I760" s="128"/>
      <c r="J760" s="129"/>
      <c r="K760" s="130"/>
      <c r="L760" s="128"/>
      <c r="M760" s="128"/>
      <c r="N760" s="128"/>
      <c r="O760" s="110"/>
      <c r="P760" s="128"/>
      <c r="Q760" s="128"/>
      <c r="R760" s="128"/>
      <c r="S760" s="128"/>
      <c r="T760" s="131"/>
      <c r="U760" s="128"/>
      <c r="V760" s="128"/>
      <c r="W760" s="128"/>
      <c r="X760" s="128"/>
      <c r="Y760" s="128"/>
      <c r="Z760" s="128"/>
      <c r="AA760" s="128"/>
      <c r="AB760" s="128"/>
      <c r="AC760" s="128"/>
      <c r="AD760" s="128"/>
      <c r="AE760" s="128"/>
      <c r="AF760" s="128"/>
      <c r="AG760" s="128"/>
      <c r="AH760" s="128"/>
      <c r="AI760" s="128"/>
      <c r="AJ760" s="128"/>
      <c r="AK760" s="133"/>
      <c r="AL760" s="134"/>
      <c r="AM760" s="128"/>
      <c r="AN760" s="134"/>
      <c r="AO760" s="128"/>
      <c r="AP760" s="135"/>
      <c r="AQ760" s="128"/>
      <c r="AR760" s="135"/>
      <c r="AS760" s="128"/>
      <c r="AT760" s="135"/>
      <c r="AU760" s="128"/>
      <c r="AV760" s="315"/>
      <c r="AW760" s="137"/>
      <c r="AX760" s="128"/>
      <c r="AY760" s="128"/>
      <c r="AZ760" s="128"/>
      <c r="BA760" s="128"/>
      <c r="BB760" s="128"/>
      <c r="BC760" s="128"/>
      <c r="BD760" s="128"/>
      <c r="BE760" s="128"/>
      <c r="BF760" s="128"/>
      <c r="BG760" s="128"/>
      <c r="BH760" s="128"/>
      <c r="BI760" s="128"/>
      <c r="BJ760" s="128"/>
      <c r="BK760" s="128"/>
      <c r="BL760" s="128"/>
      <c r="BM760" s="128"/>
      <c r="BN760" s="128"/>
      <c r="BO760" s="128"/>
      <c r="BP760" s="128"/>
      <c r="BQ760" s="128"/>
      <c r="BR760" s="128"/>
      <c r="BS760" s="128"/>
      <c r="BT760" s="128"/>
      <c r="BU760" s="128"/>
      <c r="BV760" s="128"/>
      <c r="BW760" s="128"/>
      <c r="BX760" s="128"/>
      <c r="BY760" s="128"/>
      <c r="BZ760" s="128"/>
      <c r="CA760" s="128"/>
      <c r="CB760" s="128"/>
      <c r="CC760" s="141"/>
      <c r="CD760" s="128"/>
      <c r="CE760" s="128"/>
      <c r="CF760" s="128"/>
      <c r="CG760" s="133"/>
      <c r="CH760" s="128"/>
      <c r="CI760" s="128"/>
      <c r="CJ760" s="128"/>
      <c r="CK760" s="128"/>
    </row>
    <row r="761" ht="27.0" customHeight="1">
      <c r="A761" s="313"/>
      <c r="B761" s="146"/>
      <c r="C761" s="19"/>
      <c r="D761" s="19"/>
      <c r="E761" s="146"/>
      <c r="F761" s="148"/>
      <c r="G761" s="148"/>
      <c r="H761" s="148"/>
      <c r="I761" s="148"/>
      <c r="J761" s="149"/>
      <c r="K761" s="150"/>
      <c r="L761" s="148"/>
      <c r="M761" s="148"/>
      <c r="N761" s="148"/>
      <c r="O761" s="110"/>
      <c r="P761" s="148"/>
      <c r="Q761" s="148"/>
      <c r="R761" s="148"/>
      <c r="S761" s="148"/>
      <c r="T761" s="151"/>
      <c r="U761" s="148"/>
      <c r="V761" s="148"/>
      <c r="W761" s="148"/>
      <c r="X761" s="148"/>
      <c r="Y761" s="148"/>
      <c r="Z761" s="148"/>
      <c r="AA761" s="148"/>
      <c r="AB761" s="148"/>
      <c r="AC761" s="148"/>
      <c r="AD761" s="148"/>
      <c r="AE761" s="148"/>
      <c r="AF761" s="148"/>
      <c r="AG761" s="148"/>
      <c r="AH761" s="148"/>
      <c r="AI761" s="148"/>
      <c r="AJ761" s="148"/>
      <c r="AK761" s="153"/>
      <c r="AL761" s="154"/>
      <c r="AM761" s="148"/>
      <c r="AN761" s="154"/>
      <c r="AO761" s="148"/>
      <c r="AP761" s="155"/>
      <c r="AQ761" s="148"/>
      <c r="AR761" s="155"/>
      <c r="AS761" s="148"/>
      <c r="AT761" s="155"/>
      <c r="AU761" s="148"/>
      <c r="AV761" s="316"/>
      <c r="AW761" s="157"/>
      <c r="AX761" s="148"/>
      <c r="AY761" s="148"/>
      <c r="AZ761" s="148"/>
      <c r="BA761" s="148"/>
      <c r="BB761" s="148"/>
      <c r="BC761" s="148"/>
      <c r="BD761" s="148"/>
      <c r="BE761" s="148"/>
      <c r="BF761" s="148"/>
      <c r="BG761" s="148"/>
      <c r="BH761" s="148"/>
      <c r="BI761" s="148"/>
      <c r="BJ761" s="148"/>
      <c r="BK761" s="148"/>
      <c r="BL761" s="148"/>
      <c r="BM761" s="148"/>
      <c r="BN761" s="148"/>
      <c r="BO761" s="148"/>
      <c r="BP761" s="148"/>
      <c r="BQ761" s="148"/>
      <c r="BR761" s="148"/>
      <c r="BS761" s="148"/>
      <c r="BT761" s="148"/>
      <c r="BU761" s="148"/>
      <c r="BV761" s="148"/>
      <c r="BW761" s="148"/>
      <c r="BX761" s="148"/>
      <c r="BY761" s="148"/>
      <c r="BZ761" s="148"/>
      <c r="CA761" s="148"/>
      <c r="CB761" s="148"/>
      <c r="CC761" s="161"/>
      <c r="CD761" s="148"/>
      <c r="CE761" s="148"/>
      <c r="CF761" s="148"/>
      <c r="CG761" s="153"/>
      <c r="CH761" s="148"/>
      <c r="CI761" s="148"/>
      <c r="CJ761" s="148"/>
      <c r="CK761" s="148"/>
    </row>
    <row r="762" ht="27.0" customHeight="1">
      <c r="A762" s="314"/>
      <c r="B762" s="126"/>
      <c r="C762" s="19"/>
      <c r="D762" s="19"/>
      <c r="E762" s="126"/>
      <c r="F762" s="128"/>
      <c r="G762" s="128"/>
      <c r="H762" s="128"/>
      <c r="I762" s="128"/>
      <c r="J762" s="129"/>
      <c r="K762" s="130"/>
      <c r="L762" s="128"/>
      <c r="M762" s="128"/>
      <c r="N762" s="128"/>
      <c r="O762" s="110"/>
      <c r="P762" s="128"/>
      <c r="Q762" s="128"/>
      <c r="R762" s="128"/>
      <c r="S762" s="128"/>
      <c r="T762" s="131"/>
      <c r="U762" s="128"/>
      <c r="V762" s="128"/>
      <c r="W762" s="128"/>
      <c r="X762" s="128"/>
      <c r="Y762" s="128"/>
      <c r="Z762" s="128"/>
      <c r="AA762" s="128"/>
      <c r="AB762" s="128"/>
      <c r="AC762" s="128"/>
      <c r="AD762" s="128"/>
      <c r="AE762" s="128"/>
      <c r="AF762" s="128"/>
      <c r="AG762" s="128"/>
      <c r="AH762" s="128"/>
      <c r="AI762" s="128"/>
      <c r="AJ762" s="128"/>
      <c r="AK762" s="133"/>
      <c r="AL762" s="134"/>
      <c r="AM762" s="128"/>
      <c r="AN762" s="134"/>
      <c r="AO762" s="128"/>
      <c r="AP762" s="135"/>
      <c r="AQ762" s="128"/>
      <c r="AR762" s="135"/>
      <c r="AS762" s="128"/>
      <c r="AT762" s="135"/>
      <c r="AU762" s="128"/>
      <c r="AV762" s="315"/>
      <c r="AW762" s="137"/>
      <c r="AX762" s="128"/>
      <c r="AY762" s="128"/>
      <c r="AZ762" s="128"/>
      <c r="BA762" s="128"/>
      <c r="BB762" s="128"/>
      <c r="BC762" s="128"/>
      <c r="BD762" s="128"/>
      <c r="BE762" s="128"/>
      <c r="BF762" s="128"/>
      <c r="BG762" s="128"/>
      <c r="BH762" s="128"/>
      <c r="BI762" s="128"/>
      <c r="BJ762" s="128"/>
      <c r="BK762" s="128"/>
      <c r="BL762" s="128"/>
      <c r="BM762" s="128"/>
      <c r="BN762" s="128"/>
      <c r="BO762" s="128"/>
      <c r="BP762" s="128"/>
      <c r="BQ762" s="128"/>
      <c r="BR762" s="128"/>
      <c r="BS762" s="128"/>
      <c r="BT762" s="128"/>
      <c r="BU762" s="128"/>
      <c r="BV762" s="128"/>
      <c r="BW762" s="128"/>
      <c r="BX762" s="128"/>
      <c r="BY762" s="128"/>
      <c r="BZ762" s="128"/>
      <c r="CA762" s="128"/>
      <c r="CB762" s="128"/>
      <c r="CC762" s="141"/>
      <c r="CD762" s="128"/>
      <c r="CE762" s="128"/>
      <c r="CF762" s="128"/>
      <c r="CG762" s="133"/>
      <c r="CH762" s="128"/>
      <c r="CI762" s="128"/>
      <c r="CJ762" s="128"/>
      <c r="CK762" s="128"/>
    </row>
    <row r="763" ht="27.0" customHeight="1">
      <c r="A763" s="313"/>
      <c r="B763" s="146"/>
      <c r="C763" s="19"/>
      <c r="D763" s="19"/>
      <c r="E763" s="146"/>
      <c r="F763" s="148"/>
      <c r="G763" s="148"/>
      <c r="H763" s="148"/>
      <c r="I763" s="148"/>
      <c r="J763" s="149"/>
      <c r="K763" s="150"/>
      <c r="L763" s="148"/>
      <c r="M763" s="148"/>
      <c r="N763" s="148"/>
      <c r="O763" s="110"/>
      <c r="P763" s="148"/>
      <c r="Q763" s="148"/>
      <c r="R763" s="148"/>
      <c r="S763" s="148"/>
      <c r="T763" s="151"/>
      <c r="U763" s="148"/>
      <c r="V763" s="148"/>
      <c r="W763" s="148"/>
      <c r="X763" s="148"/>
      <c r="Y763" s="148"/>
      <c r="Z763" s="148"/>
      <c r="AA763" s="148"/>
      <c r="AB763" s="148"/>
      <c r="AC763" s="148"/>
      <c r="AD763" s="148"/>
      <c r="AE763" s="148"/>
      <c r="AF763" s="148"/>
      <c r="AG763" s="148"/>
      <c r="AH763" s="148"/>
      <c r="AI763" s="148"/>
      <c r="AJ763" s="148"/>
      <c r="AK763" s="153"/>
      <c r="AL763" s="154"/>
      <c r="AM763" s="148"/>
      <c r="AN763" s="154"/>
      <c r="AO763" s="148"/>
      <c r="AP763" s="155"/>
      <c r="AQ763" s="148"/>
      <c r="AR763" s="155"/>
      <c r="AS763" s="148"/>
      <c r="AT763" s="155"/>
      <c r="AU763" s="148"/>
      <c r="AV763" s="316"/>
      <c r="AW763" s="157"/>
      <c r="AX763" s="148"/>
      <c r="AY763" s="148"/>
      <c r="AZ763" s="148"/>
      <c r="BA763" s="148"/>
      <c r="BB763" s="148"/>
      <c r="BC763" s="148"/>
      <c r="BD763" s="148"/>
      <c r="BE763" s="148"/>
      <c r="BF763" s="148"/>
      <c r="BG763" s="148"/>
      <c r="BH763" s="148"/>
      <c r="BI763" s="148"/>
      <c r="BJ763" s="148"/>
      <c r="BK763" s="148"/>
      <c r="BL763" s="148"/>
      <c r="BM763" s="148"/>
      <c r="BN763" s="148"/>
      <c r="BO763" s="148"/>
      <c r="BP763" s="148"/>
      <c r="BQ763" s="148"/>
      <c r="BR763" s="148"/>
      <c r="BS763" s="148"/>
      <c r="BT763" s="148"/>
      <c r="BU763" s="148"/>
      <c r="BV763" s="148"/>
      <c r="BW763" s="148"/>
      <c r="BX763" s="148"/>
      <c r="BY763" s="148"/>
      <c r="BZ763" s="148"/>
      <c r="CA763" s="148"/>
      <c r="CB763" s="148"/>
      <c r="CC763" s="161"/>
      <c r="CD763" s="148"/>
      <c r="CE763" s="148"/>
      <c r="CF763" s="148"/>
      <c r="CG763" s="153"/>
      <c r="CH763" s="148"/>
      <c r="CI763" s="148"/>
      <c r="CJ763" s="148"/>
      <c r="CK763" s="148"/>
    </row>
    <row r="764" ht="27.0" customHeight="1">
      <c r="A764" s="314"/>
      <c r="B764" s="126"/>
      <c r="C764" s="19"/>
      <c r="D764" s="19"/>
      <c r="E764" s="126"/>
      <c r="F764" s="128"/>
      <c r="G764" s="128"/>
      <c r="H764" s="128"/>
      <c r="I764" s="128"/>
      <c r="J764" s="129"/>
      <c r="K764" s="130"/>
      <c r="L764" s="128"/>
      <c r="M764" s="128"/>
      <c r="N764" s="128"/>
      <c r="O764" s="110"/>
      <c r="P764" s="128"/>
      <c r="Q764" s="128"/>
      <c r="R764" s="128"/>
      <c r="S764" s="128"/>
      <c r="T764" s="131"/>
      <c r="U764" s="128"/>
      <c r="V764" s="128"/>
      <c r="W764" s="128"/>
      <c r="X764" s="128"/>
      <c r="Y764" s="128"/>
      <c r="Z764" s="128"/>
      <c r="AA764" s="128"/>
      <c r="AB764" s="128"/>
      <c r="AC764" s="128"/>
      <c r="AD764" s="128"/>
      <c r="AE764" s="128"/>
      <c r="AF764" s="128"/>
      <c r="AG764" s="128"/>
      <c r="AH764" s="128"/>
      <c r="AI764" s="128"/>
      <c r="AJ764" s="128"/>
      <c r="AK764" s="133"/>
      <c r="AL764" s="134"/>
      <c r="AM764" s="128"/>
      <c r="AN764" s="134"/>
      <c r="AO764" s="128"/>
      <c r="AP764" s="135"/>
      <c r="AQ764" s="128"/>
      <c r="AR764" s="135"/>
      <c r="AS764" s="128"/>
      <c r="AT764" s="135"/>
      <c r="AU764" s="128"/>
      <c r="AV764" s="315"/>
      <c r="AW764" s="137"/>
      <c r="AX764" s="128"/>
      <c r="AY764" s="128"/>
      <c r="AZ764" s="128"/>
      <c r="BA764" s="128"/>
      <c r="BB764" s="128"/>
      <c r="BC764" s="128"/>
      <c r="BD764" s="128"/>
      <c r="BE764" s="128"/>
      <c r="BF764" s="128"/>
      <c r="BG764" s="128"/>
      <c r="BH764" s="128"/>
      <c r="BI764" s="128"/>
      <c r="BJ764" s="128"/>
      <c r="BK764" s="128"/>
      <c r="BL764" s="128"/>
      <c r="BM764" s="128"/>
      <c r="BN764" s="128"/>
      <c r="BO764" s="128"/>
      <c r="BP764" s="128"/>
      <c r="BQ764" s="128"/>
      <c r="BR764" s="128"/>
      <c r="BS764" s="128"/>
      <c r="BT764" s="128"/>
      <c r="BU764" s="128"/>
      <c r="BV764" s="128"/>
      <c r="BW764" s="128"/>
      <c r="BX764" s="128"/>
      <c r="BY764" s="128"/>
      <c r="BZ764" s="128"/>
      <c r="CA764" s="128"/>
      <c r="CB764" s="128"/>
      <c r="CC764" s="141"/>
      <c r="CD764" s="128"/>
      <c r="CE764" s="128"/>
      <c r="CF764" s="128"/>
      <c r="CG764" s="133"/>
      <c r="CH764" s="128"/>
      <c r="CI764" s="128"/>
      <c r="CJ764" s="128"/>
      <c r="CK764" s="128"/>
    </row>
    <row r="765" ht="27.0" customHeight="1">
      <c r="A765" s="313"/>
      <c r="B765" s="146"/>
      <c r="C765" s="19"/>
      <c r="D765" s="19"/>
      <c r="E765" s="146"/>
      <c r="F765" s="148"/>
      <c r="G765" s="148"/>
      <c r="H765" s="148"/>
      <c r="I765" s="148"/>
      <c r="J765" s="149"/>
      <c r="K765" s="150"/>
      <c r="L765" s="148"/>
      <c r="M765" s="148"/>
      <c r="N765" s="148"/>
      <c r="O765" s="110"/>
      <c r="P765" s="148"/>
      <c r="Q765" s="148"/>
      <c r="R765" s="148"/>
      <c r="S765" s="148"/>
      <c r="T765" s="151"/>
      <c r="U765" s="148"/>
      <c r="V765" s="148"/>
      <c r="W765" s="148"/>
      <c r="X765" s="148"/>
      <c r="Y765" s="148"/>
      <c r="Z765" s="148"/>
      <c r="AA765" s="148"/>
      <c r="AB765" s="148"/>
      <c r="AC765" s="148"/>
      <c r="AD765" s="148"/>
      <c r="AE765" s="148"/>
      <c r="AF765" s="148"/>
      <c r="AG765" s="148"/>
      <c r="AH765" s="148"/>
      <c r="AI765" s="148"/>
      <c r="AJ765" s="148"/>
      <c r="AK765" s="153"/>
      <c r="AL765" s="154"/>
      <c r="AM765" s="148"/>
      <c r="AN765" s="154"/>
      <c r="AO765" s="148"/>
      <c r="AP765" s="155"/>
      <c r="AQ765" s="148"/>
      <c r="AR765" s="155"/>
      <c r="AS765" s="148"/>
      <c r="AT765" s="155"/>
      <c r="AU765" s="148"/>
      <c r="AV765" s="316"/>
      <c r="AW765" s="157"/>
      <c r="AX765" s="148"/>
      <c r="AY765" s="148"/>
      <c r="AZ765" s="148"/>
      <c r="BA765" s="148"/>
      <c r="BB765" s="148"/>
      <c r="BC765" s="148"/>
      <c r="BD765" s="148"/>
      <c r="BE765" s="148"/>
      <c r="BF765" s="148"/>
      <c r="BG765" s="148"/>
      <c r="BH765" s="148"/>
      <c r="BI765" s="148"/>
      <c r="BJ765" s="148"/>
      <c r="BK765" s="148"/>
      <c r="BL765" s="148"/>
      <c r="BM765" s="148"/>
      <c r="BN765" s="148"/>
      <c r="BO765" s="148"/>
      <c r="BP765" s="148"/>
      <c r="BQ765" s="148"/>
      <c r="BR765" s="148"/>
      <c r="BS765" s="148"/>
      <c r="BT765" s="148"/>
      <c r="BU765" s="148"/>
      <c r="BV765" s="148"/>
      <c r="BW765" s="148"/>
      <c r="BX765" s="148"/>
      <c r="BY765" s="148"/>
      <c r="BZ765" s="148"/>
      <c r="CA765" s="148"/>
      <c r="CB765" s="148"/>
      <c r="CC765" s="161"/>
      <c r="CD765" s="148"/>
      <c r="CE765" s="148"/>
      <c r="CF765" s="148"/>
      <c r="CG765" s="153"/>
      <c r="CH765" s="148"/>
      <c r="CI765" s="148"/>
      <c r="CJ765" s="148"/>
      <c r="CK765" s="148"/>
    </row>
    <row r="766" ht="27.0" customHeight="1">
      <c r="A766" s="314"/>
      <c r="B766" s="126"/>
      <c r="C766" s="19"/>
      <c r="D766" s="19"/>
      <c r="E766" s="126"/>
      <c r="F766" s="128"/>
      <c r="G766" s="128"/>
      <c r="H766" s="128"/>
      <c r="I766" s="128"/>
      <c r="J766" s="129"/>
      <c r="K766" s="130"/>
      <c r="L766" s="128"/>
      <c r="M766" s="128"/>
      <c r="N766" s="128"/>
      <c r="O766" s="110"/>
      <c r="P766" s="128"/>
      <c r="Q766" s="128"/>
      <c r="R766" s="128"/>
      <c r="S766" s="128"/>
      <c r="T766" s="131"/>
      <c r="U766" s="128"/>
      <c r="V766" s="128"/>
      <c r="W766" s="128"/>
      <c r="X766" s="128"/>
      <c r="Y766" s="128"/>
      <c r="Z766" s="128"/>
      <c r="AA766" s="128"/>
      <c r="AB766" s="128"/>
      <c r="AC766" s="128"/>
      <c r="AD766" s="128"/>
      <c r="AE766" s="128"/>
      <c r="AF766" s="128"/>
      <c r="AG766" s="128"/>
      <c r="AH766" s="128"/>
      <c r="AI766" s="128"/>
      <c r="AJ766" s="128"/>
      <c r="AK766" s="133"/>
      <c r="AL766" s="134"/>
      <c r="AM766" s="128"/>
      <c r="AN766" s="134"/>
      <c r="AO766" s="128"/>
      <c r="AP766" s="135"/>
      <c r="AQ766" s="128"/>
      <c r="AR766" s="135"/>
      <c r="AS766" s="128"/>
      <c r="AT766" s="135"/>
      <c r="AU766" s="128"/>
      <c r="AV766" s="315"/>
      <c r="AW766" s="137"/>
      <c r="AX766" s="128"/>
      <c r="AY766" s="128"/>
      <c r="AZ766" s="128"/>
      <c r="BA766" s="128"/>
      <c r="BB766" s="128"/>
      <c r="BC766" s="128"/>
      <c r="BD766" s="128"/>
      <c r="BE766" s="128"/>
      <c r="BF766" s="128"/>
      <c r="BG766" s="128"/>
      <c r="BH766" s="128"/>
      <c r="BI766" s="128"/>
      <c r="BJ766" s="128"/>
      <c r="BK766" s="128"/>
      <c r="BL766" s="128"/>
      <c r="BM766" s="128"/>
      <c r="BN766" s="128"/>
      <c r="BO766" s="128"/>
      <c r="BP766" s="128"/>
      <c r="BQ766" s="128"/>
      <c r="BR766" s="128"/>
      <c r="BS766" s="128"/>
      <c r="BT766" s="128"/>
      <c r="BU766" s="128"/>
      <c r="BV766" s="128"/>
      <c r="BW766" s="128"/>
      <c r="BX766" s="128"/>
      <c r="BY766" s="128"/>
      <c r="BZ766" s="128"/>
      <c r="CA766" s="128"/>
      <c r="CB766" s="128"/>
      <c r="CC766" s="141"/>
      <c r="CD766" s="128"/>
      <c r="CE766" s="128"/>
      <c r="CF766" s="128"/>
      <c r="CG766" s="133"/>
      <c r="CH766" s="128"/>
      <c r="CI766" s="128"/>
      <c r="CJ766" s="128"/>
      <c r="CK766" s="128"/>
    </row>
    <row r="767" ht="27.0" customHeight="1">
      <c r="A767" s="313"/>
      <c r="B767" s="146"/>
      <c r="C767" s="19"/>
      <c r="D767" s="19"/>
      <c r="E767" s="146"/>
      <c r="F767" s="148"/>
      <c r="G767" s="148"/>
      <c r="H767" s="148"/>
      <c r="I767" s="148"/>
      <c r="J767" s="149"/>
      <c r="K767" s="150"/>
      <c r="L767" s="148"/>
      <c r="M767" s="148"/>
      <c r="N767" s="148"/>
      <c r="O767" s="110"/>
      <c r="P767" s="148"/>
      <c r="Q767" s="148"/>
      <c r="R767" s="148"/>
      <c r="S767" s="148"/>
      <c r="T767" s="151"/>
      <c r="U767" s="148"/>
      <c r="V767" s="148"/>
      <c r="W767" s="148"/>
      <c r="X767" s="148"/>
      <c r="Y767" s="148"/>
      <c r="Z767" s="148"/>
      <c r="AA767" s="148"/>
      <c r="AB767" s="148"/>
      <c r="AC767" s="148"/>
      <c r="AD767" s="148"/>
      <c r="AE767" s="148"/>
      <c r="AF767" s="148"/>
      <c r="AG767" s="148"/>
      <c r="AH767" s="148"/>
      <c r="AI767" s="148"/>
      <c r="AJ767" s="148"/>
      <c r="AK767" s="153"/>
      <c r="AL767" s="154"/>
      <c r="AM767" s="148"/>
      <c r="AN767" s="154"/>
      <c r="AO767" s="148"/>
      <c r="AP767" s="155"/>
      <c r="AQ767" s="148"/>
      <c r="AR767" s="155"/>
      <c r="AS767" s="148"/>
      <c r="AT767" s="155"/>
      <c r="AU767" s="148"/>
      <c r="AV767" s="316"/>
      <c r="AW767" s="157"/>
      <c r="AX767" s="148"/>
      <c r="AY767" s="148"/>
      <c r="AZ767" s="148"/>
      <c r="BA767" s="148"/>
      <c r="BB767" s="148"/>
      <c r="BC767" s="148"/>
      <c r="BD767" s="148"/>
      <c r="BE767" s="148"/>
      <c r="BF767" s="148"/>
      <c r="BG767" s="148"/>
      <c r="BH767" s="148"/>
      <c r="BI767" s="148"/>
      <c r="BJ767" s="148"/>
      <c r="BK767" s="148"/>
      <c r="BL767" s="148"/>
      <c r="BM767" s="148"/>
      <c r="BN767" s="148"/>
      <c r="BO767" s="148"/>
      <c r="BP767" s="148"/>
      <c r="BQ767" s="148"/>
      <c r="BR767" s="148"/>
      <c r="BS767" s="148"/>
      <c r="BT767" s="148"/>
      <c r="BU767" s="148"/>
      <c r="BV767" s="148"/>
      <c r="BW767" s="148"/>
      <c r="BX767" s="148"/>
      <c r="BY767" s="148"/>
      <c r="BZ767" s="148"/>
      <c r="CA767" s="148"/>
      <c r="CB767" s="148"/>
      <c r="CC767" s="161"/>
      <c r="CD767" s="148"/>
      <c r="CE767" s="148"/>
      <c r="CF767" s="148"/>
      <c r="CG767" s="153"/>
      <c r="CH767" s="148"/>
      <c r="CI767" s="148"/>
      <c r="CJ767" s="148"/>
      <c r="CK767" s="148"/>
    </row>
    <row r="768" ht="27.0" customHeight="1">
      <c r="A768" s="314"/>
      <c r="B768" s="126"/>
      <c r="C768" s="19"/>
      <c r="D768" s="19"/>
      <c r="E768" s="126"/>
      <c r="F768" s="128"/>
      <c r="G768" s="128"/>
      <c r="H768" s="128"/>
      <c r="I768" s="128"/>
      <c r="J768" s="129"/>
      <c r="K768" s="130"/>
      <c r="L768" s="128"/>
      <c r="M768" s="128"/>
      <c r="N768" s="128"/>
      <c r="O768" s="110"/>
      <c r="P768" s="128"/>
      <c r="Q768" s="128"/>
      <c r="R768" s="128"/>
      <c r="S768" s="128"/>
      <c r="T768" s="131"/>
      <c r="U768" s="128"/>
      <c r="V768" s="128"/>
      <c r="W768" s="128"/>
      <c r="X768" s="128"/>
      <c r="Y768" s="128"/>
      <c r="Z768" s="128"/>
      <c r="AA768" s="128"/>
      <c r="AB768" s="128"/>
      <c r="AC768" s="128"/>
      <c r="AD768" s="128"/>
      <c r="AE768" s="128"/>
      <c r="AF768" s="128"/>
      <c r="AG768" s="128"/>
      <c r="AH768" s="128"/>
      <c r="AI768" s="128"/>
      <c r="AJ768" s="128"/>
      <c r="AK768" s="133"/>
      <c r="AL768" s="134"/>
      <c r="AM768" s="128"/>
      <c r="AN768" s="134"/>
      <c r="AO768" s="128"/>
      <c r="AP768" s="135"/>
      <c r="AQ768" s="128"/>
      <c r="AR768" s="135"/>
      <c r="AS768" s="128"/>
      <c r="AT768" s="135"/>
      <c r="AU768" s="128"/>
      <c r="AV768" s="315"/>
      <c r="AW768" s="137"/>
      <c r="AX768" s="128"/>
      <c r="AY768" s="128"/>
      <c r="AZ768" s="128"/>
      <c r="BA768" s="128"/>
      <c r="BB768" s="128"/>
      <c r="BC768" s="128"/>
      <c r="BD768" s="128"/>
      <c r="BE768" s="128"/>
      <c r="BF768" s="128"/>
      <c r="BG768" s="128"/>
      <c r="BH768" s="128"/>
      <c r="BI768" s="128"/>
      <c r="BJ768" s="128"/>
      <c r="BK768" s="128"/>
      <c r="BL768" s="128"/>
      <c r="BM768" s="128"/>
      <c r="BN768" s="128"/>
      <c r="BO768" s="128"/>
      <c r="BP768" s="128"/>
      <c r="BQ768" s="128"/>
      <c r="BR768" s="128"/>
      <c r="BS768" s="128"/>
      <c r="BT768" s="128"/>
      <c r="BU768" s="128"/>
      <c r="BV768" s="128"/>
      <c r="BW768" s="128"/>
      <c r="BX768" s="128"/>
      <c r="BY768" s="128"/>
      <c r="BZ768" s="128"/>
      <c r="CA768" s="128"/>
      <c r="CB768" s="128"/>
      <c r="CC768" s="141"/>
      <c r="CD768" s="128"/>
      <c r="CE768" s="128"/>
      <c r="CF768" s="128"/>
      <c r="CG768" s="133"/>
      <c r="CH768" s="128"/>
      <c r="CI768" s="128"/>
      <c r="CJ768" s="128"/>
      <c r="CK768" s="128"/>
    </row>
    <row r="769" ht="27.0" customHeight="1">
      <c r="A769" s="313"/>
      <c r="B769" s="146"/>
      <c r="C769" s="19"/>
      <c r="D769" s="19"/>
      <c r="E769" s="146"/>
      <c r="F769" s="148"/>
      <c r="G769" s="148"/>
      <c r="H769" s="148"/>
      <c r="I769" s="148"/>
      <c r="J769" s="149"/>
      <c r="K769" s="150"/>
      <c r="L769" s="148"/>
      <c r="M769" s="148"/>
      <c r="N769" s="148"/>
      <c r="O769" s="110"/>
      <c r="P769" s="148"/>
      <c r="Q769" s="148"/>
      <c r="R769" s="148"/>
      <c r="S769" s="148"/>
      <c r="T769" s="151"/>
      <c r="U769" s="148"/>
      <c r="V769" s="148"/>
      <c r="W769" s="148"/>
      <c r="X769" s="148"/>
      <c r="Y769" s="148"/>
      <c r="Z769" s="148"/>
      <c r="AA769" s="148"/>
      <c r="AB769" s="148"/>
      <c r="AC769" s="148"/>
      <c r="AD769" s="148"/>
      <c r="AE769" s="148"/>
      <c r="AF769" s="148"/>
      <c r="AG769" s="148"/>
      <c r="AH769" s="148"/>
      <c r="AI769" s="148"/>
      <c r="AJ769" s="148"/>
      <c r="AK769" s="153"/>
      <c r="AL769" s="154"/>
      <c r="AM769" s="148"/>
      <c r="AN769" s="154"/>
      <c r="AO769" s="148"/>
      <c r="AP769" s="155"/>
      <c r="AQ769" s="148"/>
      <c r="AR769" s="155"/>
      <c r="AS769" s="148"/>
      <c r="AT769" s="155"/>
      <c r="AU769" s="148"/>
      <c r="AV769" s="316"/>
      <c r="AW769" s="157"/>
      <c r="AX769" s="148"/>
      <c r="AY769" s="148"/>
      <c r="AZ769" s="148"/>
      <c r="BA769" s="148"/>
      <c r="BB769" s="148"/>
      <c r="BC769" s="148"/>
      <c r="BD769" s="148"/>
      <c r="BE769" s="148"/>
      <c r="BF769" s="148"/>
      <c r="BG769" s="148"/>
      <c r="BH769" s="148"/>
      <c r="BI769" s="148"/>
      <c r="BJ769" s="148"/>
      <c r="BK769" s="148"/>
      <c r="BL769" s="148"/>
      <c r="BM769" s="148"/>
      <c r="BN769" s="148"/>
      <c r="BO769" s="148"/>
      <c r="BP769" s="148"/>
      <c r="BQ769" s="148"/>
      <c r="BR769" s="148"/>
      <c r="BS769" s="148"/>
      <c r="BT769" s="148"/>
      <c r="BU769" s="148"/>
      <c r="BV769" s="148"/>
      <c r="BW769" s="148"/>
      <c r="BX769" s="148"/>
      <c r="BY769" s="148"/>
      <c r="BZ769" s="148"/>
      <c r="CA769" s="148"/>
      <c r="CB769" s="148"/>
      <c r="CC769" s="161"/>
      <c r="CD769" s="148"/>
      <c r="CE769" s="148"/>
      <c r="CF769" s="148"/>
      <c r="CG769" s="153"/>
      <c r="CH769" s="148"/>
      <c r="CI769" s="148"/>
      <c r="CJ769" s="148"/>
      <c r="CK769" s="148"/>
    </row>
    <row r="770" ht="27.0" customHeight="1">
      <c r="A770" s="314"/>
      <c r="B770" s="126"/>
      <c r="C770" s="19"/>
      <c r="D770" s="19"/>
      <c r="E770" s="126"/>
      <c r="F770" s="128"/>
      <c r="G770" s="128"/>
      <c r="H770" s="128"/>
      <c r="I770" s="128"/>
      <c r="J770" s="129"/>
      <c r="K770" s="130"/>
      <c r="L770" s="128"/>
      <c r="M770" s="128"/>
      <c r="N770" s="128"/>
      <c r="O770" s="110"/>
      <c r="P770" s="128"/>
      <c r="Q770" s="128"/>
      <c r="R770" s="128"/>
      <c r="S770" s="128"/>
      <c r="T770" s="131"/>
      <c r="U770" s="128"/>
      <c r="V770" s="128"/>
      <c r="W770" s="128"/>
      <c r="X770" s="128"/>
      <c r="Y770" s="128"/>
      <c r="Z770" s="128"/>
      <c r="AA770" s="128"/>
      <c r="AB770" s="128"/>
      <c r="AC770" s="128"/>
      <c r="AD770" s="128"/>
      <c r="AE770" s="128"/>
      <c r="AF770" s="128"/>
      <c r="AG770" s="128"/>
      <c r="AH770" s="128"/>
      <c r="AI770" s="128"/>
      <c r="AJ770" s="128"/>
      <c r="AK770" s="133"/>
      <c r="AL770" s="134"/>
      <c r="AM770" s="128"/>
      <c r="AN770" s="134"/>
      <c r="AO770" s="128"/>
      <c r="AP770" s="135"/>
      <c r="AQ770" s="128"/>
      <c r="AR770" s="135"/>
      <c r="AS770" s="128"/>
      <c r="AT770" s="135"/>
      <c r="AU770" s="128"/>
      <c r="AV770" s="315"/>
      <c r="AW770" s="137"/>
      <c r="AX770" s="128"/>
      <c r="AY770" s="128"/>
      <c r="AZ770" s="128"/>
      <c r="BA770" s="128"/>
      <c r="BB770" s="128"/>
      <c r="BC770" s="128"/>
      <c r="BD770" s="128"/>
      <c r="BE770" s="128"/>
      <c r="BF770" s="128"/>
      <c r="BG770" s="128"/>
      <c r="BH770" s="128"/>
      <c r="BI770" s="128"/>
      <c r="BJ770" s="128"/>
      <c r="BK770" s="128"/>
      <c r="BL770" s="128"/>
      <c r="BM770" s="128"/>
      <c r="BN770" s="128"/>
      <c r="BO770" s="128"/>
      <c r="BP770" s="128"/>
      <c r="BQ770" s="128"/>
      <c r="BR770" s="128"/>
      <c r="BS770" s="128"/>
      <c r="BT770" s="128"/>
      <c r="BU770" s="128"/>
      <c r="BV770" s="128"/>
      <c r="BW770" s="128"/>
      <c r="BX770" s="128"/>
      <c r="BY770" s="128"/>
      <c r="BZ770" s="128"/>
      <c r="CA770" s="128"/>
      <c r="CB770" s="128"/>
      <c r="CC770" s="141"/>
      <c r="CD770" s="128"/>
      <c r="CE770" s="128"/>
      <c r="CF770" s="128"/>
      <c r="CG770" s="133"/>
      <c r="CH770" s="128"/>
      <c r="CI770" s="128"/>
      <c r="CJ770" s="128"/>
      <c r="CK770" s="128"/>
    </row>
    <row r="771" ht="27.0" customHeight="1">
      <c r="A771" s="313"/>
      <c r="B771" s="146"/>
      <c r="C771" s="19"/>
      <c r="D771" s="19"/>
      <c r="E771" s="146"/>
      <c r="F771" s="148"/>
      <c r="G771" s="148"/>
      <c r="H771" s="148"/>
      <c r="I771" s="148"/>
      <c r="J771" s="149"/>
      <c r="K771" s="150"/>
      <c r="L771" s="148"/>
      <c r="M771" s="148"/>
      <c r="N771" s="148"/>
      <c r="O771" s="110"/>
      <c r="P771" s="148"/>
      <c r="Q771" s="148"/>
      <c r="R771" s="148"/>
      <c r="S771" s="148"/>
      <c r="T771" s="151"/>
      <c r="U771" s="148"/>
      <c r="V771" s="148"/>
      <c r="W771" s="148"/>
      <c r="X771" s="148"/>
      <c r="Y771" s="148"/>
      <c r="Z771" s="148"/>
      <c r="AA771" s="148"/>
      <c r="AB771" s="148"/>
      <c r="AC771" s="148"/>
      <c r="AD771" s="148"/>
      <c r="AE771" s="148"/>
      <c r="AF771" s="148"/>
      <c r="AG771" s="148"/>
      <c r="AH771" s="148"/>
      <c r="AI771" s="148"/>
      <c r="AJ771" s="148"/>
      <c r="AK771" s="153"/>
      <c r="AL771" s="154"/>
      <c r="AM771" s="148"/>
      <c r="AN771" s="154"/>
      <c r="AO771" s="148"/>
      <c r="AP771" s="155"/>
      <c r="AQ771" s="148"/>
      <c r="AR771" s="155"/>
      <c r="AS771" s="148"/>
      <c r="AT771" s="155"/>
      <c r="AU771" s="148"/>
      <c r="AV771" s="316"/>
      <c r="AW771" s="157"/>
      <c r="AX771" s="148"/>
      <c r="AY771" s="148"/>
      <c r="AZ771" s="148"/>
      <c r="BA771" s="148"/>
      <c r="BB771" s="148"/>
      <c r="BC771" s="148"/>
      <c r="BD771" s="148"/>
      <c r="BE771" s="148"/>
      <c r="BF771" s="148"/>
      <c r="BG771" s="148"/>
      <c r="BH771" s="148"/>
      <c r="BI771" s="148"/>
      <c r="BJ771" s="148"/>
      <c r="BK771" s="148"/>
      <c r="BL771" s="148"/>
      <c r="BM771" s="148"/>
      <c r="BN771" s="148"/>
      <c r="BO771" s="148"/>
      <c r="BP771" s="148"/>
      <c r="BQ771" s="148"/>
      <c r="BR771" s="148"/>
      <c r="BS771" s="148"/>
      <c r="BT771" s="148"/>
      <c r="BU771" s="148"/>
      <c r="BV771" s="148"/>
      <c r="BW771" s="148"/>
      <c r="BX771" s="148"/>
      <c r="BY771" s="148"/>
      <c r="BZ771" s="148"/>
      <c r="CA771" s="148"/>
      <c r="CB771" s="148"/>
      <c r="CC771" s="161"/>
      <c r="CD771" s="148"/>
      <c r="CE771" s="148"/>
      <c r="CF771" s="148"/>
      <c r="CG771" s="153"/>
      <c r="CH771" s="148"/>
      <c r="CI771" s="148"/>
      <c r="CJ771" s="148"/>
      <c r="CK771" s="148"/>
    </row>
    <row r="772" ht="27.0" customHeight="1">
      <c r="A772" s="314"/>
      <c r="B772" s="126"/>
      <c r="C772" s="19"/>
      <c r="D772" s="19"/>
      <c r="E772" s="126"/>
      <c r="F772" s="128"/>
      <c r="G772" s="128"/>
      <c r="H772" s="128"/>
      <c r="I772" s="128"/>
      <c r="J772" s="129"/>
      <c r="K772" s="130"/>
      <c r="L772" s="128"/>
      <c r="M772" s="128"/>
      <c r="N772" s="128"/>
      <c r="O772" s="110"/>
      <c r="P772" s="128"/>
      <c r="Q772" s="128"/>
      <c r="R772" s="128"/>
      <c r="S772" s="128"/>
      <c r="T772" s="131"/>
      <c r="U772" s="128"/>
      <c r="V772" s="128"/>
      <c r="W772" s="128"/>
      <c r="X772" s="128"/>
      <c r="Y772" s="128"/>
      <c r="Z772" s="128"/>
      <c r="AA772" s="128"/>
      <c r="AB772" s="128"/>
      <c r="AC772" s="128"/>
      <c r="AD772" s="128"/>
      <c r="AE772" s="128"/>
      <c r="AF772" s="128"/>
      <c r="AG772" s="128"/>
      <c r="AH772" s="128"/>
      <c r="AI772" s="128"/>
      <c r="AJ772" s="128"/>
      <c r="AK772" s="133"/>
      <c r="AL772" s="134"/>
      <c r="AM772" s="128"/>
      <c r="AN772" s="134"/>
      <c r="AO772" s="128"/>
      <c r="AP772" s="135"/>
      <c r="AQ772" s="128"/>
      <c r="AR772" s="135"/>
      <c r="AS772" s="128"/>
      <c r="AT772" s="135"/>
      <c r="AU772" s="128"/>
      <c r="AV772" s="315"/>
      <c r="AW772" s="137"/>
      <c r="AX772" s="128"/>
      <c r="AY772" s="128"/>
      <c r="AZ772" s="128"/>
      <c r="BA772" s="128"/>
      <c r="BB772" s="128"/>
      <c r="BC772" s="128"/>
      <c r="BD772" s="128"/>
      <c r="BE772" s="128"/>
      <c r="BF772" s="128"/>
      <c r="BG772" s="128"/>
      <c r="BH772" s="128"/>
      <c r="BI772" s="128"/>
      <c r="BJ772" s="128"/>
      <c r="BK772" s="128"/>
      <c r="BL772" s="128"/>
      <c r="BM772" s="128"/>
      <c r="BN772" s="128"/>
      <c r="BO772" s="128"/>
      <c r="BP772" s="128"/>
      <c r="BQ772" s="128"/>
      <c r="BR772" s="128"/>
      <c r="BS772" s="128"/>
      <c r="BT772" s="128"/>
      <c r="BU772" s="128"/>
      <c r="BV772" s="128"/>
      <c r="BW772" s="128"/>
      <c r="BX772" s="128"/>
      <c r="BY772" s="128"/>
      <c r="BZ772" s="128"/>
      <c r="CA772" s="128"/>
      <c r="CB772" s="128"/>
      <c r="CC772" s="141"/>
      <c r="CD772" s="128"/>
      <c r="CE772" s="128"/>
      <c r="CF772" s="128"/>
      <c r="CG772" s="133"/>
      <c r="CH772" s="128"/>
      <c r="CI772" s="128"/>
      <c r="CJ772" s="128"/>
      <c r="CK772" s="128"/>
    </row>
    <row r="773" ht="27.0" customHeight="1">
      <c r="A773" s="313"/>
      <c r="B773" s="146"/>
      <c r="C773" s="19"/>
      <c r="D773" s="19"/>
      <c r="E773" s="146"/>
      <c r="F773" s="148"/>
      <c r="G773" s="148"/>
      <c r="H773" s="148"/>
      <c r="I773" s="148"/>
      <c r="J773" s="149"/>
      <c r="K773" s="150"/>
      <c r="L773" s="148"/>
      <c r="M773" s="148"/>
      <c r="N773" s="148"/>
      <c r="O773" s="110"/>
      <c r="P773" s="148"/>
      <c r="Q773" s="148"/>
      <c r="R773" s="148"/>
      <c r="S773" s="148"/>
      <c r="T773" s="151"/>
      <c r="U773" s="148"/>
      <c r="V773" s="148"/>
      <c r="W773" s="148"/>
      <c r="X773" s="148"/>
      <c r="Y773" s="148"/>
      <c r="Z773" s="148"/>
      <c r="AA773" s="148"/>
      <c r="AB773" s="148"/>
      <c r="AC773" s="148"/>
      <c r="AD773" s="148"/>
      <c r="AE773" s="148"/>
      <c r="AF773" s="148"/>
      <c r="AG773" s="148"/>
      <c r="AH773" s="148"/>
      <c r="AI773" s="148"/>
      <c r="AJ773" s="148"/>
      <c r="AK773" s="153"/>
      <c r="AL773" s="154"/>
      <c r="AM773" s="148"/>
      <c r="AN773" s="154"/>
      <c r="AO773" s="148"/>
      <c r="AP773" s="155"/>
      <c r="AQ773" s="148"/>
      <c r="AR773" s="155"/>
      <c r="AS773" s="148"/>
      <c r="AT773" s="155"/>
      <c r="AU773" s="148"/>
      <c r="AV773" s="316"/>
      <c r="AW773" s="157"/>
      <c r="AX773" s="148"/>
      <c r="AY773" s="148"/>
      <c r="AZ773" s="148"/>
      <c r="BA773" s="148"/>
      <c r="BB773" s="148"/>
      <c r="BC773" s="148"/>
      <c r="BD773" s="148"/>
      <c r="BE773" s="148"/>
      <c r="BF773" s="148"/>
      <c r="BG773" s="148"/>
      <c r="BH773" s="148"/>
      <c r="BI773" s="148"/>
      <c r="BJ773" s="148"/>
      <c r="BK773" s="148"/>
      <c r="BL773" s="148"/>
      <c r="BM773" s="148"/>
      <c r="BN773" s="148"/>
      <c r="BO773" s="148"/>
      <c r="BP773" s="148"/>
      <c r="BQ773" s="148"/>
      <c r="BR773" s="148"/>
      <c r="BS773" s="148"/>
      <c r="BT773" s="148"/>
      <c r="BU773" s="148"/>
      <c r="BV773" s="148"/>
      <c r="BW773" s="148"/>
      <c r="BX773" s="148"/>
      <c r="BY773" s="148"/>
      <c r="BZ773" s="148"/>
      <c r="CA773" s="148"/>
      <c r="CB773" s="148"/>
      <c r="CC773" s="161"/>
      <c r="CD773" s="148"/>
      <c r="CE773" s="148"/>
      <c r="CF773" s="148"/>
      <c r="CG773" s="153"/>
      <c r="CH773" s="148"/>
      <c r="CI773" s="148"/>
      <c r="CJ773" s="148"/>
      <c r="CK773" s="148"/>
    </row>
    <row r="774" ht="27.0" customHeight="1">
      <c r="A774" s="314"/>
      <c r="B774" s="126"/>
      <c r="C774" s="19"/>
      <c r="D774" s="19"/>
      <c r="E774" s="126"/>
      <c r="F774" s="128"/>
      <c r="G774" s="128"/>
      <c r="H774" s="128"/>
      <c r="I774" s="128"/>
      <c r="J774" s="129"/>
      <c r="K774" s="130"/>
      <c r="L774" s="128"/>
      <c r="M774" s="128"/>
      <c r="N774" s="128"/>
      <c r="O774" s="110"/>
      <c r="P774" s="128"/>
      <c r="Q774" s="128"/>
      <c r="R774" s="128"/>
      <c r="S774" s="128"/>
      <c r="T774" s="131"/>
      <c r="U774" s="128"/>
      <c r="V774" s="128"/>
      <c r="W774" s="128"/>
      <c r="X774" s="128"/>
      <c r="Y774" s="128"/>
      <c r="Z774" s="128"/>
      <c r="AA774" s="128"/>
      <c r="AB774" s="128"/>
      <c r="AC774" s="128"/>
      <c r="AD774" s="128"/>
      <c r="AE774" s="128"/>
      <c r="AF774" s="128"/>
      <c r="AG774" s="128"/>
      <c r="AH774" s="128"/>
      <c r="AI774" s="128"/>
      <c r="AJ774" s="128"/>
      <c r="AK774" s="133"/>
      <c r="AL774" s="134"/>
      <c r="AM774" s="128"/>
      <c r="AN774" s="134"/>
      <c r="AO774" s="128"/>
      <c r="AP774" s="135"/>
      <c r="AQ774" s="128"/>
      <c r="AR774" s="135"/>
      <c r="AS774" s="128"/>
      <c r="AT774" s="135"/>
      <c r="AU774" s="128"/>
      <c r="AV774" s="315"/>
      <c r="AW774" s="137"/>
      <c r="AX774" s="128"/>
      <c r="AY774" s="128"/>
      <c r="AZ774" s="128"/>
      <c r="BA774" s="128"/>
      <c r="BB774" s="128"/>
      <c r="BC774" s="128"/>
      <c r="BD774" s="128"/>
      <c r="BE774" s="128"/>
      <c r="BF774" s="128"/>
      <c r="BG774" s="128"/>
      <c r="BH774" s="128"/>
      <c r="BI774" s="128"/>
      <c r="BJ774" s="128"/>
      <c r="BK774" s="128"/>
      <c r="BL774" s="128"/>
      <c r="BM774" s="128"/>
      <c r="BN774" s="128"/>
      <c r="BO774" s="128"/>
      <c r="BP774" s="128"/>
      <c r="BQ774" s="128"/>
      <c r="BR774" s="128"/>
      <c r="BS774" s="128"/>
      <c r="BT774" s="128"/>
      <c r="BU774" s="128"/>
      <c r="BV774" s="128"/>
      <c r="BW774" s="128"/>
      <c r="BX774" s="128"/>
      <c r="BY774" s="128"/>
      <c r="BZ774" s="128"/>
      <c r="CA774" s="128"/>
      <c r="CB774" s="128"/>
      <c r="CC774" s="141"/>
      <c r="CD774" s="128"/>
      <c r="CE774" s="128"/>
      <c r="CF774" s="128"/>
      <c r="CG774" s="133"/>
      <c r="CH774" s="128"/>
      <c r="CI774" s="128"/>
      <c r="CJ774" s="128"/>
      <c r="CK774" s="128"/>
    </row>
    <row r="775" ht="27.0" customHeight="1">
      <c r="A775" s="313"/>
      <c r="B775" s="146"/>
      <c r="C775" s="19"/>
      <c r="D775" s="19"/>
      <c r="E775" s="146"/>
      <c r="F775" s="148"/>
      <c r="G775" s="148"/>
      <c r="H775" s="148"/>
      <c r="I775" s="148"/>
      <c r="J775" s="149"/>
      <c r="K775" s="150"/>
      <c r="L775" s="148"/>
      <c r="M775" s="148"/>
      <c r="N775" s="148"/>
      <c r="O775" s="110"/>
      <c r="P775" s="148"/>
      <c r="Q775" s="148"/>
      <c r="R775" s="148"/>
      <c r="S775" s="148"/>
      <c r="T775" s="151"/>
      <c r="U775" s="148"/>
      <c r="V775" s="148"/>
      <c r="W775" s="148"/>
      <c r="X775" s="148"/>
      <c r="Y775" s="148"/>
      <c r="Z775" s="148"/>
      <c r="AA775" s="148"/>
      <c r="AB775" s="148"/>
      <c r="AC775" s="148"/>
      <c r="AD775" s="148"/>
      <c r="AE775" s="148"/>
      <c r="AF775" s="148"/>
      <c r="AG775" s="148"/>
      <c r="AH775" s="148"/>
      <c r="AI775" s="148"/>
      <c r="AJ775" s="148"/>
      <c r="AK775" s="153"/>
      <c r="AL775" s="154"/>
      <c r="AM775" s="148"/>
      <c r="AN775" s="154"/>
      <c r="AO775" s="148"/>
      <c r="AP775" s="155"/>
      <c r="AQ775" s="148"/>
      <c r="AR775" s="155"/>
      <c r="AS775" s="148"/>
      <c r="AT775" s="155"/>
      <c r="AU775" s="148"/>
      <c r="AV775" s="316"/>
      <c r="AW775" s="157"/>
      <c r="AX775" s="148"/>
      <c r="AY775" s="148"/>
      <c r="AZ775" s="148"/>
      <c r="BA775" s="148"/>
      <c r="BB775" s="148"/>
      <c r="BC775" s="148"/>
      <c r="BD775" s="148"/>
      <c r="BE775" s="148"/>
      <c r="BF775" s="148"/>
      <c r="BG775" s="148"/>
      <c r="BH775" s="148"/>
      <c r="BI775" s="148"/>
      <c r="BJ775" s="148"/>
      <c r="BK775" s="148"/>
      <c r="BL775" s="148"/>
      <c r="BM775" s="148"/>
      <c r="BN775" s="148"/>
      <c r="BO775" s="148"/>
      <c r="BP775" s="148"/>
      <c r="BQ775" s="148"/>
      <c r="BR775" s="148"/>
      <c r="BS775" s="148"/>
      <c r="BT775" s="148"/>
      <c r="BU775" s="148"/>
      <c r="BV775" s="148"/>
      <c r="BW775" s="148"/>
      <c r="BX775" s="148"/>
      <c r="BY775" s="148"/>
      <c r="BZ775" s="148"/>
      <c r="CA775" s="148"/>
      <c r="CB775" s="148"/>
      <c r="CC775" s="161"/>
      <c r="CD775" s="148"/>
      <c r="CE775" s="148"/>
      <c r="CF775" s="148"/>
      <c r="CG775" s="153"/>
      <c r="CH775" s="148"/>
      <c r="CI775" s="148"/>
      <c r="CJ775" s="148"/>
      <c r="CK775" s="148"/>
    </row>
    <row r="776" ht="27.0" customHeight="1">
      <c r="A776" s="314"/>
      <c r="B776" s="126"/>
      <c r="C776" s="19"/>
      <c r="D776" s="19"/>
      <c r="E776" s="126"/>
      <c r="F776" s="128"/>
      <c r="G776" s="128"/>
      <c r="H776" s="128"/>
      <c r="I776" s="128"/>
      <c r="J776" s="129"/>
      <c r="K776" s="130"/>
      <c r="L776" s="128"/>
      <c r="M776" s="128"/>
      <c r="N776" s="128"/>
      <c r="O776" s="110"/>
      <c r="P776" s="128"/>
      <c r="Q776" s="128"/>
      <c r="R776" s="128"/>
      <c r="S776" s="128"/>
      <c r="T776" s="131"/>
      <c r="U776" s="128"/>
      <c r="V776" s="128"/>
      <c r="W776" s="128"/>
      <c r="X776" s="128"/>
      <c r="Y776" s="128"/>
      <c r="Z776" s="128"/>
      <c r="AA776" s="128"/>
      <c r="AB776" s="128"/>
      <c r="AC776" s="128"/>
      <c r="AD776" s="128"/>
      <c r="AE776" s="128"/>
      <c r="AF776" s="128"/>
      <c r="AG776" s="128"/>
      <c r="AH776" s="128"/>
      <c r="AI776" s="128"/>
      <c r="AJ776" s="128"/>
      <c r="AK776" s="133"/>
      <c r="AL776" s="134"/>
      <c r="AM776" s="128"/>
      <c r="AN776" s="134"/>
      <c r="AO776" s="128"/>
      <c r="AP776" s="135"/>
      <c r="AQ776" s="128"/>
      <c r="AR776" s="135"/>
      <c r="AS776" s="128"/>
      <c r="AT776" s="135"/>
      <c r="AU776" s="128"/>
      <c r="AV776" s="315"/>
      <c r="AW776" s="137"/>
      <c r="AX776" s="128"/>
      <c r="AY776" s="128"/>
      <c r="AZ776" s="128"/>
      <c r="BA776" s="128"/>
      <c r="BB776" s="128"/>
      <c r="BC776" s="128"/>
      <c r="BD776" s="128"/>
      <c r="BE776" s="128"/>
      <c r="BF776" s="128"/>
      <c r="BG776" s="128"/>
      <c r="BH776" s="128"/>
      <c r="BI776" s="128"/>
      <c r="BJ776" s="128"/>
      <c r="BK776" s="128"/>
      <c r="BL776" s="128"/>
      <c r="BM776" s="128"/>
      <c r="BN776" s="128"/>
      <c r="BO776" s="128"/>
      <c r="BP776" s="128"/>
      <c r="BQ776" s="128"/>
      <c r="BR776" s="128"/>
      <c r="BS776" s="128"/>
      <c r="BT776" s="128"/>
      <c r="BU776" s="128"/>
      <c r="BV776" s="128"/>
      <c r="BW776" s="128"/>
      <c r="BX776" s="128"/>
      <c r="BY776" s="128"/>
      <c r="BZ776" s="128"/>
      <c r="CA776" s="128"/>
      <c r="CB776" s="128"/>
      <c r="CC776" s="141"/>
      <c r="CD776" s="128"/>
      <c r="CE776" s="128"/>
      <c r="CF776" s="128"/>
      <c r="CG776" s="133"/>
      <c r="CH776" s="128"/>
      <c r="CI776" s="128"/>
      <c r="CJ776" s="128"/>
      <c r="CK776" s="128"/>
    </row>
    <row r="777" ht="27.0" customHeight="1">
      <c r="A777" s="313"/>
      <c r="B777" s="146"/>
      <c r="C777" s="19"/>
      <c r="D777" s="19"/>
      <c r="E777" s="146"/>
      <c r="F777" s="148"/>
      <c r="G777" s="148"/>
      <c r="H777" s="148"/>
      <c r="I777" s="148"/>
      <c r="J777" s="149"/>
      <c r="K777" s="150"/>
      <c r="L777" s="148"/>
      <c r="M777" s="148"/>
      <c r="N777" s="148"/>
      <c r="O777" s="110"/>
      <c r="P777" s="148"/>
      <c r="Q777" s="148"/>
      <c r="R777" s="148"/>
      <c r="S777" s="148"/>
      <c r="T777" s="151"/>
      <c r="U777" s="148"/>
      <c r="V777" s="148"/>
      <c r="W777" s="148"/>
      <c r="X777" s="148"/>
      <c r="Y777" s="148"/>
      <c r="Z777" s="148"/>
      <c r="AA777" s="148"/>
      <c r="AB777" s="148"/>
      <c r="AC777" s="148"/>
      <c r="AD777" s="148"/>
      <c r="AE777" s="148"/>
      <c r="AF777" s="148"/>
      <c r="AG777" s="148"/>
      <c r="AH777" s="148"/>
      <c r="AI777" s="148"/>
      <c r="AJ777" s="148"/>
      <c r="AK777" s="153"/>
      <c r="AL777" s="154"/>
      <c r="AM777" s="148"/>
      <c r="AN777" s="154"/>
      <c r="AO777" s="148"/>
      <c r="AP777" s="155"/>
      <c r="AQ777" s="148"/>
      <c r="AR777" s="155"/>
      <c r="AS777" s="148"/>
      <c r="AT777" s="155"/>
      <c r="AU777" s="148"/>
      <c r="AV777" s="316"/>
      <c r="AW777" s="157"/>
      <c r="AX777" s="148"/>
      <c r="AY777" s="148"/>
      <c r="AZ777" s="148"/>
      <c r="BA777" s="148"/>
      <c r="BB777" s="148"/>
      <c r="BC777" s="148"/>
      <c r="BD777" s="148"/>
      <c r="BE777" s="148"/>
      <c r="BF777" s="148"/>
      <c r="BG777" s="148"/>
      <c r="BH777" s="148"/>
      <c r="BI777" s="148"/>
      <c r="BJ777" s="148"/>
      <c r="BK777" s="148"/>
      <c r="BL777" s="148"/>
      <c r="BM777" s="148"/>
      <c r="BN777" s="148"/>
      <c r="BO777" s="148"/>
      <c r="BP777" s="148"/>
      <c r="BQ777" s="148"/>
      <c r="BR777" s="148"/>
      <c r="BS777" s="148"/>
      <c r="BT777" s="148"/>
      <c r="BU777" s="148"/>
      <c r="BV777" s="148"/>
      <c r="BW777" s="148"/>
      <c r="BX777" s="148"/>
      <c r="BY777" s="148"/>
      <c r="BZ777" s="148"/>
      <c r="CA777" s="148"/>
      <c r="CB777" s="148"/>
      <c r="CC777" s="161"/>
      <c r="CD777" s="148"/>
      <c r="CE777" s="148"/>
      <c r="CF777" s="148"/>
      <c r="CG777" s="153"/>
      <c r="CH777" s="148"/>
      <c r="CI777" s="148"/>
      <c r="CJ777" s="148"/>
      <c r="CK777" s="148"/>
    </row>
    <row r="778" ht="27.0" customHeight="1">
      <c r="A778" s="314"/>
      <c r="B778" s="126"/>
      <c r="C778" s="19"/>
      <c r="D778" s="19"/>
      <c r="E778" s="126"/>
      <c r="F778" s="128"/>
      <c r="G778" s="128"/>
      <c r="H778" s="128"/>
      <c r="I778" s="128"/>
      <c r="J778" s="129"/>
      <c r="K778" s="130"/>
      <c r="L778" s="128"/>
      <c r="M778" s="128"/>
      <c r="N778" s="128"/>
      <c r="O778" s="110"/>
      <c r="P778" s="128"/>
      <c r="Q778" s="128"/>
      <c r="R778" s="128"/>
      <c r="S778" s="128"/>
      <c r="T778" s="131"/>
      <c r="U778" s="128"/>
      <c r="V778" s="128"/>
      <c r="W778" s="128"/>
      <c r="X778" s="128"/>
      <c r="Y778" s="128"/>
      <c r="Z778" s="128"/>
      <c r="AA778" s="128"/>
      <c r="AB778" s="128"/>
      <c r="AC778" s="128"/>
      <c r="AD778" s="128"/>
      <c r="AE778" s="128"/>
      <c r="AF778" s="128"/>
      <c r="AG778" s="128"/>
      <c r="AH778" s="128"/>
      <c r="AI778" s="128"/>
      <c r="AJ778" s="128"/>
      <c r="AK778" s="133"/>
      <c r="AL778" s="134"/>
      <c r="AM778" s="128"/>
      <c r="AN778" s="134"/>
      <c r="AO778" s="128"/>
      <c r="AP778" s="135"/>
      <c r="AQ778" s="128"/>
      <c r="AR778" s="135"/>
      <c r="AS778" s="128"/>
      <c r="AT778" s="135"/>
      <c r="AU778" s="128"/>
      <c r="AV778" s="315"/>
      <c r="AW778" s="137"/>
      <c r="AX778" s="128"/>
      <c r="AY778" s="128"/>
      <c r="AZ778" s="128"/>
      <c r="BA778" s="128"/>
      <c r="BB778" s="128"/>
      <c r="BC778" s="128"/>
      <c r="BD778" s="128"/>
      <c r="BE778" s="128"/>
      <c r="BF778" s="128"/>
      <c r="BG778" s="128"/>
      <c r="BH778" s="128"/>
      <c r="BI778" s="128"/>
      <c r="BJ778" s="128"/>
      <c r="BK778" s="128"/>
      <c r="BL778" s="128"/>
      <c r="BM778" s="128"/>
      <c r="BN778" s="128"/>
      <c r="BO778" s="128"/>
      <c r="BP778" s="128"/>
      <c r="BQ778" s="128"/>
      <c r="BR778" s="128"/>
      <c r="BS778" s="128"/>
      <c r="BT778" s="128"/>
      <c r="BU778" s="128"/>
      <c r="BV778" s="128"/>
      <c r="BW778" s="128"/>
      <c r="BX778" s="128"/>
      <c r="BY778" s="128"/>
      <c r="BZ778" s="128"/>
      <c r="CA778" s="128"/>
      <c r="CB778" s="128"/>
      <c r="CC778" s="141"/>
      <c r="CD778" s="128"/>
      <c r="CE778" s="128"/>
      <c r="CF778" s="128"/>
      <c r="CG778" s="133"/>
      <c r="CH778" s="128"/>
      <c r="CI778" s="128"/>
      <c r="CJ778" s="128"/>
      <c r="CK778" s="128"/>
    </row>
    <row r="779" ht="27.0" customHeight="1">
      <c r="A779" s="313"/>
      <c r="B779" s="146"/>
      <c r="C779" s="19"/>
      <c r="D779" s="19"/>
      <c r="E779" s="146"/>
      <c r="F779" s="148"/>
      <c r="G779" s="148"/>
      <c r="H779" s="148"/>
      <c r="I779" s="148"/>
      <c r="J779" s="149"/>
      <c r="K779" s="150"/>
      <c r="L779" s="148"/>
      <c r="M779" s="148"/>
      <c r="N779" s="148"/>
      <c r="O779" s="110"/>
      <c r="P779" s="148"/>
      <c r="Q779" s="148"/>
      <c r="R779" s="148"/>
      <c r="S779" s="148"/>
      <c r="T779" s="151"/>
      <c r="U779" s="148"/>
      <c r="V779" s="148"/>
      <c r="W779" s="148"/>
      <c r="X779" s="148"/>
      <c r="Y779" s="148"/>
      <c r="Z779" s="148"/>
      <c r="AA779" s="148"/>
      <c r="AB779" s="148"/>
      <c r="AC779" s="148"/>
      <c r="AD779" s="148"/>
      <c r="AE779" s="148"/>
      <c r="AF779" s="148"/>
      <c r="AG779" s="148"/>
      <c r="AH779" s="148"/>
      <c r="AI779" s="148"/>
      <c r="AJ779" s="148"/>
      <c r="AK779" s="153"/>
      <c r="AL779" s="154"/>
      <c r="AM779" s="148"/>
      <c r="AN779" s="154"/>
      <c r="AO779" s="148"/>
      <c r="AP779" s="155"/>
      <c r="AQ779" s="148"/>
      <c r="AR779" s="155"/>
      <c r="AS779" s="148"/>
      <c r="AT779" s="155"/>
      <c r="AU779" s="148"/>
      <c r="AV779" s="316"/>
      <c r="AW779" s="157"/>
      <c r="AX779" s="148"/>
      <c r="AY779" s="148"/>
      <c r="AZ779" s="148"/>
      <c r="BA779" s="148"/>
      <c r="BB779" s="148"/>
      <c r="BC779" s="148"/>
      <c r="BD779" s="148"/>
      <c r="BE779" s="148"/>
      <c r="BF779" s="148"/>
      <c r="BG779" s="148"/>
      <c r="BH779" s="148"/>
      <c r="BI779" s="148"/>
      <c r="BJ779" s="148"/>
      <c r="BK779" s="148"/>
      <c r="BL779" s="148"/>
      <c r="BM779" s="148"/>
      <c r="BN779" s="148"/>
      <c r="BO779" s="148"/>
      <c r="BP779" s="148"/>
      <c r="BQ779" s="148"/>
      <c r="BR779" s="148"/>
      <c r="BS779" s="148"/>
      <c r="BT779" s="148"/>
      <c r="BU779" s="148"/>
      <c r="BV779" s="148"/>
      <c r="BW779" s="148"/>
      <c r="BX779" s="148"/>
      <c r="BY779" s="148"/>
      <c r="BZ779" s="148"/>
      <c r="CA779" s="148"/>
      <c r="CB779" s="148"/>
      <c r="CC779" s="161"/>
      <c r="CD779" s="148"/>
      <c r="CE779" s="148"/>
      <c r="CF779" s="148"/>
      <c r="CG779" s="153"/>
      <c r="CH779" s="148"/>
      <c r="CI779" s="148"/>
      <c r="CJ779" s="148"/>
      <c r="CK779" s="148"/>
    </row>
    <row r="780" ht="27.0" customHeight="1">
      <c r="A780" s="314"/>
      <c r="B780" s="126"/>
      <c r="C780" s="19"/>
      <c r="D780" s="19"/>
      <c r="E780" s="126"/>
      <c r="F780" s="128"/>
      <c r="G780" s="128"/>
      <c r="H780" s="128"/>
      <c r="I780" s="128"/>
      <c r="J780" s="129"/>
      <c r="K780" s="130"/>
      <c r="L780" s="128"/>
      <c r="M780" s="128"/>
      <c r="N780" s="128"/>
      <c r="O780" s="110"/>
      <c r="P780" s="128"/>
      <c r="Q780" s="128"/>
      <c r="R780" s="128"/>
      <c r="S780" s="128"/>
      <c r="T780" s="131"/>
      <c r="U780" s="128"/>
      <c r="V780" s="128"/>
      <c r="W780" s="128"/>
      <c r="X780" s="128"/>
      <c r="Y780" s="128"/>
      <c r="Z780" s="128"/>
      <c r="AA780" s="128"/>
      <c r="AB780" s="128"/>
      <c r="AC780" s="128"/>
      <c r="AD780" s="128"/>
      <c r="AE780" s="128"/>
      <c r="AF780" s="128"/>
      <c r="AG780" s="128"/>
      <c r="AH780" s="128"/>
      <c r="AI780" s="128"/>
      <c r="AJ780" s="128"/>
      <c r="AK780" s="133"/>
      <c r="AL780" s="134"/>
      <c r="AM780" s="128"/>
      <c r="AN780" s="134"/>
      <c r="AO780" s="128"/>
      <c r="AP780" s="135"/>
      <c r="AQ780" s="128"/>
      <c r="AR780" s="135"/>
      <c r="AS780" s="128"/>
      <c r="AT780" s="135"/>
      <c r="AU780" s="128"/>
      <c r="AV780" s="315"/>
      <c r="AW780" s="137"/>
      <c r="AX780" s="128"/>
      <c r="AY780" s="128"/>
      <c r="AZ780" s="128"/>
      <c r="BA780" s="128"/>
      <c r="BB780" s="128"/>
      <c r="BC780" s="128"/>
      <c r="BD780" s="128"/>
      <c r="BE780" s="128"/>
      <c r="BF780" s="128"/>
      <c r="BG780" s="128"/>
      <c r="BH780" s="128"/>
      <c r="BI780" s="128"/>
      <c r="BJ780" s="128"/>
      <c r="BK780" s="128"/>
      <c r="BL780" s="128"/>
      <c r="BM780" s="128"/>
      <c r="BN780" s="128"/>
      <c r="BO780" s="128"/>
      <c r="BP780" s="128"/>
      <c r="BQ780" s="128"/>
      <c r="BR780" s="128"/>
      <c r="BS780" s="128"/>
      <c r="BT780" s="128"/>
      <c r="BU780" s="128"/>
      <c r="BV780" s="128"/>
      <c r="BW780" s="128"/>
      <c r="BX780" s="128"/>
      <c r="BY780" s="128"/>
      <c r="BZ780" s="128"/>
      <c r="CA780" s="128"/>
      <c r="CB780" s="128"/>
      <c r="CC780" s="141"/>
      <c r="CD780" s="128"/>
      <c r="CE780" s="128"/>
      <c r="CF780" s="128"/>
      <c r="CG780" s="133"/>
      <c r="CH780" s="128"/>
      <c r="CI780" s="128"/>
      <c r="CJ780" s="128"/>
      <c r="CK780" s="128"/>
    </row>
    <row r="781" ht="27.0" customHeight="1">
      <c r="A781" s="313"/>
      <c r="B781" s="146"/>
      <c r="C781" s="19"/>
      <c r="D781" s="19"/>
      <c r="E781" s="146"/>
      <c r="F781" s="148"/>
      <c r="G781" s="148"/>
      <c r="H781" s="148"/>
      <c r="I781" s="148"/>
      <c r="J781" s="149"/>
      <c r="K781" s="150"/>
      <c r="L781" s="148"/>
      <c r="M781" s="148"/>
      <c r="N781" s="148"/>
      <c r="O781" s="110"/>
      <c r="P781" s="148"/>
      <c r="Q781" s="148"/>
      <c r="R781" s="148"/>
      <c r="S781" s="148"/>
      <c r="T781" s="151"/>
      <c r="U781" s="148"/>
      <c r="V781" s="148"/>
      <c r="W781" s="148"/>
      <c r="X781" s="148"/>
      <c r="Y781" s="148"/>
      <c r="Z781" s="148"/>
      <c r="AA781" s="148"/>
      <c r="AB781" s="148"/>
      <c r="AC781" s="148"/>
      <c r="AD781" s="148"/>
      <c r="AE781" s="148"/>
      <c r="AF781" s="148"/>
      <c r="AG781" s="148"/>
      <c r="AH781" s="148"/>
      <c r="AI781" s="148"/>
      <c r="AJ781" s="148"/>
      <c r="AK781" s="153"/>
      <c r="AL781" s="154"/>
      <c r="AM781" s="148"/>
      <c r="AN781" s="154"/>
      <c r="AO781" s="148"/>
      <c r="AP781" s="155"/>
      <c r="AQ781" s="148"/>
      <c r="AR781" s="155"/>
      <c r="AS781" s="148"/>
      <c r="AT781" s="155"/>
      <c r="AU781" s="148"/>
      <c r="AV781" s="316"/>
      <c r="AW781" s="157"/>
      <c r="AX781" s="148"/>
      <c r="AY781" s="148"/>
      <c r="AZ781" s="148"/>
      <c r="BA781" s="148"/>
      <c r="BB781" s="148"/>
      <c r="BC781" s="148"/>
      <c r="BD781" s="148"/>
      <c r="BE781" s="148"/>
      <c r="BF781" s="148"/>
      <c r="BG781" s="148"/>
      <c r="BH781" s="148"/>
      <c r="BI781" s="148"/>
      <c r="BJ781" s="148"/>
      <c r="BK781" s="148"/>
      <c r="BL781" s="148"/>
      <c r="BM781" s="148"/>
      <c r="BN781" s="148"/>
      <c r="BO781" s="148"/>
      <c r="BP781" s="148"/>
      <c r="BQ781" s="148"/>
      <c r="BR781" s="148"/>
      <c r="BS781" s="148"/>
      <c r="BT781" s="148"/>
      <c r="BU781" s="148"/>
      <c r="BV781" s="148"/>
      <c r="BW781" s="148"/>
      <c r="BX781" s="148"/>
      <c r="BY781" s="148"/>
      <c r="BZ781" s="148"/>
      <c r="CA781" s="148"/>
      <c r="CB781" s="148"/>
      <c r="CC781" s="161"/>
      <c r="CD781" s="148"/>
      <c r="CE781" s="148"/>
      <c r="CF781" s="148"/>
      <c r="CG781" s="153"/>
      <c r="CH781" s="148"/>
      <c r="CI781" s="148"/>
      <c r="CJ781" s="148"/>
      <c r="CK781" s="148"/>
    </row>
    <row r="782" ht="27.0" customHeight="1">
      <c r="A782" s="314"/>
      <c r="B782" s="126"/>
      <c r="C782" s="19"/>
      <c r="D782" s="19"/>
      <c r="E782" s="126"/>
      <c r="F782" s="128"/>
      <c r="G782" s="128"/>
      <c r="H782" s="128"/>
      <c r="I782" s="128"/>
      <c r="J782" s="129"/>
      <c r="K782" s="130"/>
      <c r="L782" s="128"/>
      <c r="M782" s="128"/>
      <c r="N782" s="128"/>
      <c r="O782" s="110"/>
      <c r="P782" s="128"/>
      <c r="Q782" s="128"/>
      <c r="R782" s="128"/>
      <c r="S782" s="128"/>
      <c r="T782" s="131"/>
      <c r="U782" s="128"/>
      <c r="V782" s="128"/>
      <c r="W782" s="128"/>
      <c r="X782" s="128"/>
      <c r="Y782" s="128"/>
      <c r="Z782" s="128"/>
      <c r="AA782" s="128"/>
      <c r="AB782" s="128"/>
      <c r="AC782" s="128"/>
      <c r="AD782" s="128"/>
      <c r="AE782" s="128"/>
      <c r="AF782" s="128"/>
      <c r="AG782" s="128"/>
      <c r="AH782" s="128"/>
      <c r="AI782" s="128"/>
      <c r="AJ782" s="128"/>
      <c r="AK782" s="133"/>
      <c r="AL782" s="134"/>
      <c r="AM782" s="128"/>
      <c r="AN782" s="134"/>
      <c r="AO782" s="128"/>
      <c r="AP782" s="135"/>
      <c r="AQ782" s="128"/>
      <c r="AR782" s="135"/>
      <c r="AS782" s="128"/>
      <c r="AT782" s="135"/>
      <c r="AU782" s="128"/>
      <c r="AV782" s="315"/>
      <c r="AW782" s="137"/>
      <c r="AX782" s="128"/>
      <c r="AY782" s="128"/>
      <c r="AZ782" s="128"/>
      <c r="BA782" s="128"/>
      <c r="BB782" s="128"/>
      <c r="BC782" s="128"/>
      <c r="BD782" s="128"/>
      <c r="BE782" s="128"/>
      <c r="BF782" s="128"/>
      <c r="BG782" s="128"/>
      <c r="BH782" s="128"/>
      <c r="BI782" s="128"/>
      <c r="BJ782" s="128"/>
      <c r="BK782" s="128"/>
      <c r="BL782" s="128"/>
      <c r="BM782" s="128"/>
      <c r="BN782" s="128"/>
      <c r="BO782" s="128"/>
      <c r="BP782" s="128"/>
      <c r="BQ782" s="128"/>
      <c r="BR782" s="128"/>
      <c r="BS782" s="128"/>
      <c r="BT782" s="128"/>
      <c r="BU782" s="128"/>
      <c r="BV782" s="128"/>
      <c r="BW782" s="128"/>
      <c r="BX782" s="128"/>
      <c r="BY782" s="128"/>
      <c r="BZ782" s="128"/>
      <c r="CA782" s="128"/>
      <c r="CB782" s="128"/>
      <c r="CC782" s="141"/>
      <c r="CD782" s="128"/>
      <c r="CE782" s="128"/>
      <c r="CF782" s="128"/>
      <c r="CG782" s="133"/>
      <c r="CH782" s="128"/>
      <c r="CI782" s="128"/>
      <c r="CJ782" s="128"/>
      <c r="CK782" s="128"/>
    </row>
    <row r="783" ht="27.0" customHeight="1">
      <c r="A783" s="313"/>
      <c r="B783" s="146"/>
      <c r="C783" s="19"/>
      <c r="D783" s="19"/>
      <c r="E783" s="146"/>
      <c r="F783" s="148"/>
      <c r="G783" s="148"/>
      <c r="H783" s="148"/>
      <c r="I783" s="148"/>
      <c r="J783" s="149"/>
      <c r="K783" s="150"/>
      <c r="L783" s="148"/>
      <c r="M783" s="148"/>
      <c r="N783" s="148"/>
      <c r="O783" s="110"/>
      <c r="P783" s="148"/>
      <c r="Q783" s="148"/>
      <c r="R783" s="148"/>
      <c r="S783" s="148"/>
      <c r="T783" s="151"/>
      <c r="U783" s="148"/>
      <c r="V783" s="148"/>
      <c r="W783" s="148"/>
      <c r="X783" s="148"/>
      <c r="Y783" s="148"/>
      <c r="Z783" s="148"/>
      <c r="AA783" s="148"/>
      <c r="AB783" s="148"/>
      <c r="AC783" s="148"/>
      <c r="AD783" s="148"/>
      <c r="AE783" s="148"/>
      <c r="AF783" s="148"/>
      <c r="AG783" s="148"/>
      <c r="AH783" s="148"/>
      <c r="AI783" s="148"/>
      <c r="AJ783" s="148"/>
      <c r="AK783" s="153"/>
      <c r="AL783" s="154"/>
      <c r="AM783" s="148"/>
      <c r="AN783" s="154"/>
      <c r="AO783" s="148"/>
      <c r="AP783" s="155"/>
      <c r="AQ783" s="148"/>
      <c r="AR783" s="155"/>
      <c r="AS783" s="148"/>
      <c r="AT783" s="155"/>
      <c r="AU783" s="148"/>
      <c r="AV783" s="316"/>
      <c r="AW783" s="157"/>
      <c r="AX783" s="148"/>
      <c r="AY783" s="148"/>
      <c r="AZ783" s="148"/>
      <c r="BA783" s="148"/>
      <c r="BB783" s="148"/>
      <c r="BC783" s="148"/>
      <c r="BD783" s="148"/>
      <c r="BE783" s="148"/>
      <c r="BF783" s="148"/>
      <c r="BG783" s="148"/>
      <c r="BH783" s="148"/>
      <c r="BI783" s="148"/>
      <c r="BJ783" s="148"/>
      <c r="BK783" s="148"/>
      <c r="BL783" s="148"/>
      <c r="BM783" s="148"/>
      <c r="BN783" s="148"/>
      <c r="BO783" s="148"/>
      <c r="BP783" s="148"/>
      <c r="BQ783" s="148"/>
      <c r="BR783" s="148"/>
      <c r="BS783" s="148"/>
      <c r="BT783" s="148"/>
      <c r="BU783" s="148"/>
      <c r="BV783" s="148"/>
      <c r="BW783" s="148"/>
      <c r="BX783" s="148"/>
      <c r="BY783" s="148"/>
      <c r="BZ783" s="148"/>
      <c r="CA783" s="148"/>
      <c r="CB783" s="148"/>
      <c r="CC783" s="161"/>
      <c r="CD783" s="148"/>
      <c r="CE783" s="148"/>
      <c r="CF783" s="148"/>
      <c r="CG783" s="153"/>
      <c r="CH783" s="148"/>
      <c r="CI783" s="148"/>
      <c r="CJ783" s="148"/>
      <c r="CK783" s="148"/>
    </row>
    <row r="784" ht="27.0" customHeight="1">
      <c r="A784" s="314"/>
      <c r="B784" s="126"/>
      <c r="C784" s="19"/>
      <c r="D784" s="19"/>
      <c r="E784" s="126"/>
      <c r="F784" s="128"/>
      <c r="G784" s="128"/>
      <c r="H784" s="128"/>
      <c r="I784" s="128"/>
      <c r="J784" s="129"/>
      <c r="K784" s="130"/>
      <c r="L784" s="128"/>
      <c r="M784" s="128"/>
      <c r="N784" s="128"/>
      <c r="O784" s="110"/>
      <c r="P784" s="128"/>
      <c r="Q784" s="128"/>
      <c r="R784" s="128"/>
      <c r="S784" s="128"/>
      <c r="T784" s="131"/>
      <c r="U784" s="128"/>
      <c r="V784" s="128"/>
      <c r="W784" s="128"/>
      <c r="X784" s="128"/>
      <c r="Y784" s="128"/>
      <c r="Z784" s="128"/>
      <c r="AA784" s="128"/>
      <c r="AB784" s="128"/>
      <c r="AC784" s="128"/>
      <c r="AD784" s="128"/>
      <c r="AE784" s="128"/>
      <c r="AF784" s="128"/>
      <c r="AG784" s="128"/>
      <c r="AH784" s="128"/>
      <c r="AI784" s="128"/>
      <c r="AJ784" s="128"/>
      <c r="AK784" s="133"/>
      <c r="AL784" s="134"/>
      <c r="AM784" s="128"/>
      <c r="AN784" s="134"/>
      <c r="AO784" s="128"/>
      <c r="AP784" s="135"/>
      <c r="AQ784" s="128"/>
      <c r="AR784" s="135"/>
      <c r="AS784" s="128"/>
      <c r="AT784" s="135"/>
      <c r="AU784" s="128"/>
      <c r="AV784" s="315"/>
      <c r="AW784" s="137"/>
      <c r="AX784" s="128"/>
      <c r="AY784" s="128"/>
      <c r="AZ784" s="128"/>
      <c r="BA784" s="128"/>
      <c r="BB784" s="128"/>
      <c r="BC784" s="128"/>
      <c r="BD784" s="128"/>
      <c r="BE784" s="128"/>
      <c r="BF784" s="128"/>
      <c r="BG784" s="128"/>
      <c r="BH784" s="128"/>
      <c r="BI784" s="128"/>
      <c r="BJ784" s="128"/>
      <c r="BK784" s="128"/>
      <c r="BL784" s="128"/>
      <c r="BM784" s="128"/>
      <c r="BN784" s="128"/>
      <c r="BO784" s="128"/>
      <c r="BP784" s="128"/>
      <c r="BQ784" s="128"/>
      <c r="BR784" s="128"/>
      <c r="BS784" s="128"/>
      <c r="BT784" s="128"/>
      <c r="BU784" s="128"/>
      <c r="BV784" s="128"/>
      <c r="BW784" s="128"/>
      <c r="BX784" s="128"/>
      <c r="BY784" s="128"/>
      <c r="BZ784" s="128"/>
      <c r="CA784" s="128"/>
      <c r="CB784" s="128"/>
      <c r="CC784" s="141"/>
      <c r="CD784" s="128"/>
      <c r="CE784" s="128"/>
      <c r="CF784" s="128"/>
      <c r="CG784" s="133"/>
      <c r="CH784" s="128"/>
      <c r="CI784" s="128"/>
      <c r="CJ784" s="128"/>
      <c r="CK784" s="128"/>
    </row>
    <row r="785" ht="27.0" customHeight="1">
      <c r="A785" s="313"/>
      <c r="B785" s="146"/>
      <c r="C785" s="19"/>
      <c r="D785" s="19"/>
      <c r="E785" s="146"/>
      <c r="F785" s="148"/>
      <c r="G785" s="148"/>
      <c r="H785" s="148"/>
      <c r="I785" s="148"/>
      <c r="J785" s="149"/>
      <c r="K785" s="150"/>
      <c r="L785" s="148"/>
      <c r="M785" s="148"/>
      <c r="N785" s="148"/>
      <c r="O785" s="110"/>
      <c r="P785" s="148"/>
      <c r="Q785" s="148"/>
      <c r="R785" s="148"/>
      <c r="S785" s="148"/>
      <c r="T785" s="151"/>
      <c r="U785" s="148"/>
      <c r="V785" s="148"/>
      <c r="W785" s="148"/>
      <c r="X785" s="148"/>
      <c r="Y785" s="148"/>
      <c r="Z785" s="148"/>
      <c r="AA785" s="148"/>
      <c r="AB785" s="148"/>
      <c r="AC785" s="148"/>
      <c r="AD785" s="148"/>
      <c r="AE785" s="148"/>
      <c r="AF785" s="148"/>
      <c r="AG785" s="148"/>
      <c r="AH785" s="148"/>
      <c r="AI785" s="148"/>
      <c r="AJ785" s="148"/>
      <c r="AK785" s="153"/>
      <c r="AL785" s="154"/>
      <c r="AM785" s="148"/>
      <c r="AN785" s="154"/>
      <c r="AO785" s="148"/>
      <c r="AP785" s="155"/>
      <c r="AQ785" s="148"/>
      <c r="AR785" s="155"/>
      <c r="AS785" s="148"/>
      <c r="AT785" s="155"/>
      <c r="AU785" s="148"/>
      <c r="AV785" s="316"/>
      <c r="AW785" s="157"/>
      <c r="AX785" s="148"/>
      <c r="AY785" s="148"/>
      <c r="AZ785" s="148"/>
      <c r="BA785" s="148"/>
      <c r="BB785" s="148"/>
      <c r="BC785" s="148"/>
      <c r="BD785" s="148"/>
      <c r="BE785" s="148"/>
      <c r="BF785" s="148"/>
      <c r="BG785" s="148"/>
      <c r="BH785" s="148"/>
      <c r="BI785" s="148"/>
      <c r="BJ785" s="148"/>
      <c r="BK785" s="148"/>
      <c r="BL785" s="148"/>
      <c r="BM785" s="148"/>
      <c r="BN785" s="148"/>
      <c r="BO785" s="148"/>
      <c r="BP785" s="148"/>
      <c r="BQ785" s="148"/>
      <c r="BR785" s="148"/>
      <c r="BS785" s="148"/>
      <c r="BT785" s="148"/>
      <c r="BU785" s="148"/>
      <c r="BV785" s="148"/>
      <c r="BW785" s="148"/>
      <c r="BX785" s="148"/>
      <c r="BY785" s="148"/>
      <c r="BZ785" s="148"/>
      <c r="CA785" s="148"/>
      <c r="CB785" s="148"/>
      <c r="CC785" s="161"/>
      <c r="CD785" s="148"/>
      <c r="CE785" s="148"/>
      <c r="CF785" s="148"/>
      <c r="CG785" s="153"/>
      <c r="CH785" s="148"/>
      <c r="CI785" s="148"/>
      <c r="CJ785" s="148"/>
      <c r="CK785" s="148"/>
    </row>
    <row r="786" ht="27.0" customHeight="1">
      <c r="A786" s="314"/>
      <c r="B786" s="126"/>
      <c r="C786" s="19"/>
      <c r="D786" s="19"/>
      <c r="E786" s="126"/>
      <c r="F786" s="128"/>
      <c r="G786" s="128"/>
      <c r="H786" s="128"/>
      <c r="I786" s="128"/>
      <c r="J786" s="129"/>
      <c r="K786" s="130"/>
      <c r="L786" s="128"/>
      <c r="M786" s="128"/>
      <c r="N786" s="128"/>
      <c r="O786" s="110"/>
      <c r="P786" s="128"/>
      <c r="Q786" s="128"/>
      <c r="R786" s="128"/>
      <c r="S786" s="128"/>
      <c r="T786" s="131"/>
      <c r="U786" s="128"/>
      <c r="V786" s="128"/>
      <c r="W786" s="128"/>
      <c r="X786" s="128"/>
      <c r="Y786" s="128"/>
      <c r="Z786" s="128"/>
      <c r="AA786" s="128"/>
      <c r="AB786" s="128"/>
      <c r="AC786" s="128"/>
      <c r="AD786" s="128"/>
      <c r="AE786" s="128"/>
      <c r="AF786" s="128"/>
      <c r="AG786" s="128"/>
      <c r="AH786" s="128"/>
      <c r="AI786" s="128"/>
      <c r="AJ786" s="128"/>
      <c r="AK786" s="133"/>
      <c r="AL786" s="134"/>
      <c r="AM786" s="128"/>
      <c r="AN786" s="134"/>
      <c r="AO786" s="128"/>
      <c r="AP786" s="135"/>
      <c r="AQ786" s="128"/>
      <c r="AR786" s="135"/>
      <c r="AS786" s="128"/>
      <c r="AT786" s="135"/>
      <c r="AU786" s="128"/>
      <c r="AV786" s="315"/>
      <c r="AW786" s="137"/>
      <c r="AX786" s="128"/>
      <c r="AY786" s="128"/>
      <c r="AZ786" s="128"/>
      <c r="BA786" s="128"/>
      <c r="BB786" s="128"/>
      <c r="BC786" s="128"/>
      <c r="BD786" s="128"/>
      <c r="BE786" s="128"/>
      <c r="BF786" s="128"/>
      <c r="BG786" s="128"/>
      <c r="BH786" s="128"/>
      <c r="BI786" s="128"/>
      <c r="BJ786" s="128"/>
      <c r="BK786" s="128"/>
      <c r="BL786" s="128"/>
      <c r="BM786" s="128"/>
      <c r="BN786" s="128"/>
      <c r="BO786" s="128"/>
      <c r="BP786" s="128"/>
      <c r="BQ786" s="128"/>
      <c r="BR786" s="128"/>
      <c r="BS786" s="128"/>
      <c r="BT786" s="128"/>
      <c r="BU786" s="128"/>
      <c r="BV786" s="128"/>
      <c r="BW786" s="128"/>
      <c r="BX786" s="128"/>
      <c r="BY786" s="128"/>
      <c r="BZ786" s="128"/>
      <c r="CA786" s="128"/>
      <c r="CB786" s="128"/>
      <c r="CC786" s="141"/>
      <c r="CD786" s="128"/>
      <c r="CE786" s="128"/>
      <c r="CF786" s="128"/>
      <c r="CG786" s="133"/>
      <c r="CH786" s="128"/>
      <c r="CI786" s="128"/>
      <c r="CJ786" s="128"/>
      <c r="CK786" s="128"/>
    </row>
    <row r="787" ht="27.0" customHeight="1">
      <c r="A787" s="313"/>
      <c r="B787" s="146"/>
      <c r="C787" s="19"/>
      <c r="D787" s="19"/>
      <c r="E787" s="146"/>
      <c r="F787" s="148"/>
      <c r="G787" s="148"/>
      <c r="H787" s="148"/>
      <c r="I787" s="148"/>
      <c r="J787" s="149"/>
      <c r="K787" s="150"/>
      <c r="L787" s="148"/>
      <c r="M787" s="148"/>
      <c r="N787" s="148"/>
      <c r="O787" s="110"/>
      <c r="P787" s="148"/>
      <c r="Q787" s="148"/>
      <c r="R787" s="148"/>
      <c r="S787" s="148"/>
      <c r="T787" s="151"/>
      <c r="U787" s="148"/>
      <c r="V787" s="148"/>
      <c r="W787" s="148"/>
      <c r="X787" s="148"/>
      <c r="Y787" s="148"/>
      <c r="Z787" s="148"/>
      <c r="AA787" s="148"/>
      <c r="AB787" s="148"/>
      <c r="AC787" s="148"/>
      <c r="AD787" s="148"/>
      <c r="AE787" s="148"/>
      <c r="AF787" s="148"/>
      <c r="AG787" s="148"/>
      <c r="AH787" s="148"/>
      <c r="AI787" s="148"/>
      <c r="AJ787" s="148"/>
      <c r="AK787" s="153"/>
      <c r="AL787" s="154"/>
      <c r="AM787" s="148"/>
      <c r="AN787" s="154"/>
      <c r="AO787" s="148"/>
      <c r="AP787" s="155"/>
      <c r="AQ787" s="148"/>
      <c r="AR787" s="155"/>
      <c r="AS787" s="148"/>
      <c r="AT787" s="155"/>
      <c r="AU787" s="148"/>
      <c r="AV787" s="316"/>
      <c r="AW787" s="157"/>
      <c r="AX787" s="148"/>
      <c r="AY787" s="148"/>
      <c r="AZ787" s="148"/>
      <c r="BA787" s="148"/>
      <c r="BB787" s="148"/>
      <c r="BC787" s="148"/>
      <c r="BD787" s="148"/>
      <c r="BE787" s="148"/>
      <c r="BF787" s="148"/>
      <c r="BG787" s="148"/>
      <c r="BH787" s="148"/>
      <c r="BI787" s="148"/>
      <c r="BJ787" s="148"/>
      <c r="BK787" s="148"/>
      <c r="BL787" s="148"/>
      <c r="BM787" s="148"/>
      <c r="BN787" s="148"/>
      <c r="BO787" s="148"/>
      <c r="BP787" s="148"/>
      <c r="BQ787" s="148"/>
      <c r="BR787" s="148"/>
      <c r="BS787" s="148"/>
      <c r="BT787" s="148"/>
      <c r="BU787" s="148"/>
      <c r="BV787" s="148"/>
      <c r="BW787" s="148"/>
      <c r="BX787" s="148"/>
      <c r="BY787" s="148"/>
      <c r="BZ787" s="148"/>
      <c r="CA787" s="148"/>
      <c r="CB787" s="148"/>
      <c r="CC787" s="161"/>
      <c r="CD787" s="148"/>
      <c r="CE787" s="148"/>
      <c r="CF787" s="148"/>
      <c r="CG787" s="153"/>
      <c r="CH787" s="148"/>
      <c r="CI787" s="148"/>
      <c r="CJ787" s="148"/>
      <c r="CK787" s="148"/>
    </row>
    <row r="788" ht="27.0" customHeight="1">
      <c r="A788" s="314"/>
      <c r="B788" s="126"/>
      <c r="C788" s="19"/>
      <c r="D788" s="19"/>
      <c r="E788" s="126"/>
      <c r="F788" s="128"/>
      <c r="G788" s="128"/>
      <c r="H788" s="128"/>
      <c r="I788" s="128"/>
      <c r="J788" s="129"/>
      <c r="K788" s="130"/>
      <c r="L788" s="128"/>
      <c r="M788" s="128"/>
      <c r="N788" s="128"/>
      <c r="O788" s="110"/>
      <c r="P788" s="128"/>
      <c r="Q788" s="128"/>
      <c r="R788" s="128"/>
      <c r="S788" s="128"/>
      <c r="T788" s="131"/>
      <c r="U788" s="128"/>
      <c r="V788" s="128"/>
      <c r="W788" s="128"/>
      <c r="X788" s="128"/>
      <c r="Y788" s="128"/>
      <c r="Z788" s="128"/>
      <c r="AA788" s="128"/>
      <c r="AB788" s="128"/>
      <c r="AC788" s="128"/>
      <c r="AD788" s="128"/>
      <c r="AE788" s="128"/>
      <c r="AF788" s="128"/>
      <c r="AG788" s="128"/>
      <c r="AH788" s="128"/>
      <c r="AI788" s="128"/>
      <c r="AJ788" s="128"/>
      <c r="AK788" s="133"/>
      <c r="AL788" s="134"/>
      <c r="AM788" s="128"/>
      <c r="AN788" s="134"/>
      <c r="AO788" s="128"/>
      <c r="AP788" s="135"/>
      <c r="AQ788" s="128"/>
      <c r="AR788" s="135"/>
      <c r="AS788" s="128"/>
      <c r="AT788" s="135"/>
      <c r="AU788" s="128"/>
      <c r="AV788" s="315"/>
      <c r="AW788" s="137"/>
      <c r="AX788" s="128"/>
      <c r="AY788" s="128"/>
      <c r="AZ788" s="128"/>
      <c r="BA788" s="128"/>
      <c r="BB788" s="128"/>
      <c r="BC788" s="128"/>
      <c r="BD788" s="128"/>
      <c r="BE788" s="128"/>
      <c r="BF788" s="128"/>
      <c r="BG788" s="128"/>
      <c r="BH788" s="128"/>
      <c r="BI788" s="128"/>
      <c r="BJ788" s="128"/>
      <c r="BK788" s="128"/>
      <c r="BL788" s="128"/>
      <c r="BM788" s="128"/>
      <c r="BN788" s="128"/>
      <c r="BO788" s="128"/>
      <c r="BP788" s="128"/>
      <c r="BQ788" s="128"/>
      <c r="BR788" s="128"/>
      <c r="BS788" s="128"/>
      <c r="BT788" s="128"/>
      <c r="BU788" s="128"/>
      <c r="BV788" s="128"/>
      <c r="BW788" s="128"/>
      <c r="BX788" s="128"/>
      <c r="BY788" s="128"/>
      <c r="BZ788" s="128"/>
      <c r="CA788" s="128"/>
      <c r="CB788" s="128"/>
      <c r="CC788" s="141"/>
      <c r="CD788" s="128"/>
      <c r="CE788" s="128"/>
      <c r="CF788" s="128"/>
      <c r="CG788" s="133"/>
      <c r="CH788" s="128"/>
      <c r="CI788" s="128"/>
      <c r="CJ788" s="128"/>
      <c r="CK788" s="128"/>
    </row>
    <row r="789" ht="27.0" customHeight="1">
      <c r="A789" s="313"/>
      <c r="B789" s="146"/>
      <c r="C789" s="19"/>
      <c r="D789" s="19"/>
      <c r="E789" s="146"/>
      <c r="F789" s="148"/>
      <c r="G789" s="148"/>
      <c r="H789" s="148"/>
      <c r="I789" s="148"/>
      <c r="J789" s="149"/>
      <c r="K789" s="150"/>
      <c r="L789" s="148"/>
      <c r="M789" s="148"/>
      <c r="N789" s="148"/>
      <c r="O789" s="110"/>
      <c r="P789" s="148"/>
      <c r="Q789" s="148"/>
      <c r="R789" s="148"/>
      <c r="S789" s="148"/>
      <c r="T789" s="151"/>
      <c r="U789" s="148"/>
      <c r="V789" s="148"/>
      <c r="W789" s="148"/>
      <c r="X789" s="148"/>
      <c r="Y789" s="148"/>
      <c r="Z789" s="148"/>
      <c r="AA789" s="148"/>
      <c r="AB789" s="148"/>
      <c r="AC789" s="148"/>
      <c r="AD789" s="148"/>
      <c r="AE789" s="148"/>
      <c r="AF789" s="148"/>
      <c r="AG789" s="148"/>
      <c r="AH789" s="148"/>
      <c r="AI789" s="148"/>
      <c r="AJ789" s="148"/>
      <c r="AK789" s="153"/>
      <c r="AL789" s="154"/>
      <c r="AM789" s="148"/>
      <c r="AN789" s="154"/>
      <c r="AO789" s="148"/>
      <c r="AP789" s="155"/>
      <c r="AQ789" s="148"/>
      <c r="AR789" s="155"/>
      <c r="AS789" s="148"/>
      <c r="AT789" s="155"/>
      <c r="AU789" s="148"/>
      <c r="AV789" s="316"/>
      <c r="AW789" s="157"/>
      <c r="AX789" s="148"/>
      <c r="AY789" s="148"/>
      <c r="AZ789" s="148"/>
      <c r="BA789" s="148"/>
      <c r="BB789" s="148"/>
      <c r="BC789" s="148"/>
      <c r="BD789" s="148"/>
      <c r="BE789" s="148"/>
      <c r="BF789" s="148"/>
      <c r="BG789" s="148"/>
      <c r="BH789" s="148"/>
      <c r="BI789" s="148"/>
      <c r="BJ789" s="148"/>
      <c r="BK789" s="148"/>
      <c r="BL789" s="148"/>
      <c r="BM789" s="148"/>
      <c r="BN789" s="148"/>
      <c r="BO789" s="148"/>
      <c r="BP789" s="148"/>
      <c r="BQ789" s="148"/>
      <c r="BR789" s="148"/>
      <c r="BS789" s="148"/>
      <c r="BT789" s="148"/>
      <c r="BU789" s="148"/>
      <c r="BV789" s="148"/>
      <c r="BW789" s="148"/>
      <c r="BX789" s="148"/>
      <c r="BY789" s="148"/>
      <c r="BZ789" s="148"/>
      <c r="CA789" s="148"/>
      <c r="CB789" s="148"/>
      <c r="CC789" s="161"/>
      <c r="CD789" s="148"/>
      <c r="CE789" s="148"/>
      <c r="CF789" s="148"/>
      <c r="CG789" s="153"/>
      <c r="CH789" s="148"/>
      <c r="CI789" s="148"/>
      <c r="CJ789" s="148"/>
      <c r="CK789" s="148"/>
    </row>
    <row r="790" ht="27.0" customHeight="1">
      <c r="A790" s="314"/>
      <c r="B790" s="126"/>
      <c r="C790" s="19"/>
      <c r="D790" s="19"/>
      <c r="E790" s="126"/>
      <c r="F790" s="128"/>
      <c r="G790" s="128"/>
      <c r="H790" s="128"/>
      <c r="I790" s="128"/>
      <c r="J790" s="129"/>
      <c r="K790" s="130"/>
      <c r="L790" s="128"/>
      <c r="M790" s="128"/>
      <c r="N790" s="128"/>
      <c r="O790" s="110"/>
      <c r="P790" s="128"/>
      <c r="Q790" s="128"/>
      <c r="R790" s="128"/>
      <c r="S790" s="128"/>
      <c r="T790" s="131"/>
      <c r="U790" s="128"/>
      <c r="V790" s="128"/>
      <c r="W790" s="128"/>
      <c r="X790" s="128"/>
      <c r="Y790" s="128"/>
      <c r="Z790" s="128"/>
      <c r="AA790" s="128"/>
      <c r="AB790" s="128"/>
      <c r="AC790" s="128"/>
      <c r="AD790" s="128"/>
      <c r="AE790" s="128"/>
      <c r="AF790" s="128"/>
      <c r="AG790" s="128"/>
      <c r="AH790" s="128"/>
      <c r="AI790" s="128"/>
      <c r="AJ790" s="128"/>
      <c r="AK790" s="133"/>
      <c r="AL790" s="134"/>
      <c r="AM790" s="128"/>
      <c r="AN790" s="134"/>
      <c r="AO790" s="128"/>
      <c r="AP790" s="135"/>
      <c r="AQ790" s="128"/>
      <c r="AR790" s="135"/>
      <c r="AS790" s="128"/>
      <c r="AT790" s="135"/>
      <c r="AU790" s="128"/>
      <c r="AV790" s="315"/>
      <c r="AW790" s="137"/>
      <c r="AX790" s="128"/>
      <c r="AY790" s="128"/>
      <c r="AZ790" s="128"/>
      <c r="BA790" s="128"/>
      <c r="BB790" s="128"/>
      <c r="BC790" s="128"/>
      <c r="BD790" s="128"/>
      <c r="BE790" s="128"/>
      <c r="BF790" s="128"/>
      <c r="BG790" s="128"/>
      <c r="BH790" s="128"/>
      <c r="BI790" s="128"/>
      <c r="BJ790" s="128"/>
      <c r="BK790" s="128"/>
      <c r="BL790" s="128"/>
      <c r="BM790" s="128"/>
      <c r="BN790" s="128"/>
      <c r="BO790" s="128"/>
      <c r="BP790" s="128"/>
      <c r="BQ790" s="128"/>
      <c r="BR790" s="128"/>
      <c r="BS790" s="128"/>
      <c r="BT790" s="128"/>
      <c r="BU790" s="128"/>
      <c r="BV790" s="128"/>
      <c r="BW790" s="128"/>
      <c r="BX790" s="128"/>
      <c r="BY790" s="128"/>
      <c r="BZ790" s="128"/>
      <c r="CA790" s="128"/>
      <c r="CB790" s="128"/>
      <c r="CC790" s="141"/>
      <c r="CD790" s="128"/>
      <c r="CE790" s="128"/>
      <c r="CF790" s="128"/>
      <c r="CG790" s="133"/>
      <c r="CH790" s="128"/>
      <c r="CI790" s="128"/>
      <c r="CJ790" s="128"/>
      <c r="CK790" s="128"/>
    </row>
    <row r="791" ht="27.0" customHeight="1">
      <c r="A791" s="313"/>
      <c r="B791" s="146"/>
      <c r="C791" s="19"/>
      <c r="D791" s="19"/>
      <c r="E791" s="146"/>
      <c r="F791" s="148"/>
      <c r="G791" s="148"/>
      <c r="H791" s="148"/>
      <c r="I791" s="148"/>
      <c r="J791" s="149"/>
      <c r="K791" s="150"/>
      <c r="L791" s="148"/>
      <c r="M791" s="148"/>
      <c r="N791" s="148"/>
      <c r="O791" s="110"/>
      <c r="P791" s="148"/>
      <c r="Q791" s="148"/>
      <c r="R791" s="148"/>
      <c r="S791" s="148"/>
      <c r="T791" s="151"/>
      <c r="U791" s="148"/>
      <c r="V791" s="148"/>
      <c r="W791" s="148"/>
      <c r="X791" s="148"/>
      <c r="Y791" s="148"/>
      <c r="Z791" s="148"/>
      <c r="AA791" s="148"/>
      <c r="AB791" s="148"/>
      <c r="AC791" s="148"/>
      <c r="AD791" s="148"/>
      <c r="AE791" s="148"/>
      <c r="AF791" s="148"/>
      <c r="AG791" s="148"/>
      <c r="AH791" s="148"/>
      <c r="AI791" s="148"/>
      <c r="AJ791" s="148"/>
      <c r="AK791" s="153"/>
      <c r="AL791" s="154"/>
      <c r="AM791" s="148"/>
      <c r="AN791" s="154"/>
      <c r="AO791" s="148"/>
      <c r="AP791" s="155"/>
      <c r="AQ791" s="148"/>
      <c r="AR791" s="155"/>
      <c r="AS791" s="148"/>
      <c r="AT791" s="155"/>
      <c r="AU791" s="148"/>
      <c r="AV791" s="316"/>
      <c r="AW791" s="157"/>
      <c r="AX791" s="148"/>
      <c r="AY791" s="148"/>
      <c r="AZ791" s="148"/>
      <c r="BA791" s="148"/>
      <c r="BB791" s="148"/>
      <c r="BC791" s="148"/>
      <c r="BD791" s="148"/>
      <c r="BE791" s="148"/>
      <c r="BF791" s="148"/>
      <c r="BG791" s="148"/>
      <c r="BH791" s="148"/>
      <c r="BI791" s="148"/>
      <c r="BJ791" s="148"/>
      <c r="BK791" s="148"/>
      <c r="BL791" s="148"/>
      <c r="BM791" s="148"/>
      <c r="BN791" s="148"/>
      <c r="BO791" s="148"/>
      <c r="BP791" s="148"/>
      <c r="BQ791" s="148"/>
      <c r="BR791" s="148"/>
      <c r="BS791" s="148"/>
      <c r="BT791" s="148"/>
      <c r="BU791" s="148"/>
      <c r="BV791" s="148"/>
      <c r="BW791" s="148"/>
      <c r="BX791" s="148"/>
      <c r="BY791" s="148"/>
      <c r="BZ791" s="148"/>
      <c r="CA791" s="148"/>
      <c r="CB791" s="148"/>
      <c r="CC791" s="161"/>
      <c r="CD791" s="148"/>
      <c r="CE791" s="148"/>
      <c r="CF791" s="148"/>
      <c r="CG791" s="153"/>
      <c r="CH791" s="148"/>
      <c r="CI791" s="148"/>
      <c r="CJ791" s="148"/>
      <c r="CK791" s="148"/>
    </row>
    <row r="792" ht="27.0" customHeight="1">
      <c r="A792" s="314"/>
      <c r="B792" s="126"/>
      <c r="C792" s="19"/>
      <c r="D792" s="19"/>
      <c r="E792" s="126"/>
      <c r="F792" s="128"/>
      <c r="G792" s="128"/>
      <c r="H792" s="128"/>
      <c r="I792" s="128"/>
      <c r="J792" s="129"/>
      <c r="K792" s="130"/>
      <c r="L792" s="128"/>
      <c r="M792" s="128"/>
      <c r="N792" s="128"/>
      <c r="O792" s="110"/>
      <c r="P792" s="128"/>
      <c r="Q792" s="128"/>
      <c r="R792" s="128"/>
      <c r="S792" s="128"/>
      <c r="T792" s="131"/>
      <c r="U792" s="128"/>
      <c r="V792" s="128"/>
      <c r="W792" s="128"/>
      <c r="X792" s="128"/>
      <c r="Y792" s="128"/>
      <c r="Z792" s="128"/>
      <c r="AA792" s="128"/>
      <c r="AB792" s="128"/>
      <c r="AC792" s="128"/>
      <c r="AD792" s="128"/>
      <c r="AE792" s="128"/>
      <c r="AF792" s="128"/>
      <c r="AG792" s="128"/>
      <c r="AH792" s="128"/>
      <c r="AI792" s="128"/>
      <c r="AJ792" s="128"/>
      <c r="AK792" s="133"/>
      <c r="AL792" s="134"/>
      <c r="AM792" s="128"/>
      <c r="AN792" s="134"/>
      <c r="AO792" s="128"/>
      <c r="AP792" s="135"/>
      <c r="AQ792" s="128"/>
      <c r="AR792" s="135"/>
      <c r="AS792" s="128"/>
      <c r="AT792" s="135"/>
      <c r="AU792" s="128"/>
      <c r="AV792" s="315"/>
      <c r="AW792" s="137"/>
      <c r="AX792" s="128"/>
      <c r="AY792" s="128"/>
      <c r="AZ792" s="128"/>
      <c r="BA792" s="128"/>
      <c r="BB792" s="128"/>
      <c r="BC792" s="128"/>
      <c r="BD792" s="128"/>
      <c r="BE792" s="128"/>
      <c r="BF792" s="128"/>
      <c r="BG792" s="128"/>
      <c r="BH792" s="128"/>
      <c r="BI792" s="128"/>
      <c r="BJ792" s="128"/>
      <c r="BK792" s="128"/>
      <c r="BL792" s="128"/>
      <c r="BM792" s="128"/>
      <c r="BN792" s="128"/>
      <c r="BO792" s="128"/>
      <c r="BP792" s="128"/>
      <c r="BQ792" s="128"/>
      <c r="BR792" s="128"/>
      <c r="BS792" s="128"/>
      <c r="BT792" s="128"/>
      <c r="BU792" s="128"/>
      <c r="BV792" s="128"/>
      <c r="BW792" s="128"/>
      <c r="BX792" s="128"/>
      <c r="BY792" s="128"/>
      <c r="BZ792" s="128"/>
      <c r="CA792" s="128"/>
      <c r="CB792" s="128"/>
      <c r="CC792" s="141"/>
      <c r="CD792" s="128"/>
      <c r="CE792" s="128"/>
      <c r="CF792" s="128"/>
      <c r="CG792" s="133"/>
      <c r="CH792" s="128"/>
      <c r="CI792" s="128"/>
      <c r="CJ792" s="128"/>
      <c r="CK792" s="128"/>
    </row>
    <row r="793" ht="27.0" customHeight="1">
      <c r="A793" s="313"/>
      <c r="B793" s="146"/>
      <c r="C793" s="19"/>
      <c r="D793" s="19"/>
      <c r="E793" s="146"/>
      <c r="F793" s="148"/>
      <c r="G793" s="148"/>
      <c r="H793" s="148"/>
      <c r="I793" s="148"/>
      <c r="J793" s="149"/>
      <c r="K793" s="150"/>
      <c r="L793" s="148"/>
      <c r="M793" s="148"/>
      <c r="N793" s="148"/>
      <c r="O793" s="110"/>
      <c r="P793" s="148"/>
      <c r="Q793" s="148"/>
      <c r="R793" s="148"/>
      <c r="S793" s="148"/>
      <c r="T793" s="151"/>
      <c r="U793" s="148"/>
      <c r="V793" s="148"/>
      <c r="W793" s="148"/>
      <c r="X793" s="148"/>
      <c r="Y793" s="148"/>
      <c r="Z793" s="148"/>
      <c r="AA793" s="148"/>
      <c r="AB793" s="148"/>
      <c r="AC793" s="148"/>
      <c r="AD793" s="148"/>
      <c r="AE793" s="148"/>
      <c r="AF793" s="148"/>
      <c r="AG793" s="148"/>
      <c r="AH793" s="148"/>
      <c r="AI793" s="148"/>
      <c r="AJ793" s="148"/>
      <c r="AK793" s="153"/>
      <c r="AL793" s="154"/>
      <c r="AM793" s="148"/>
      <c r="AN793" s="154"/>
      <c r="AO793" s="148"/>
      <c r="AP793" s="155"/>
      <c r="AQ793" s="148"/>
      <c r="AR793" s="155"/>
      <c r="AS793" s="148"/>
      <c r="AT793" s="155"/>
      <c r="AU793" s="148"/>
      <c r="AV793" s="316"/>
      <c r="AW793" s="157"/>
      <c r="AX793" s="148"/>
      <c r="AY793" s="148"/>
      <c r="AZ793" s="148"/>
      <c r="BA793" s="148"/>
      <c r="BB793" s="148"/>
      <c r="BC793" s="148"/>
      <c r="BD793" s="148"/>
      <c r="BE793" s="148"/>
      <c r="BF793" s="148"/>
      <c r="BG793" s="148"/>
      <c r="BH793" s="148"/>
      <c r="BI793" s="148"/>
      <c r="BJ793" s="148"/>
      <c r="BK793" s="148"/>
      <c r="BL793" s="148"/>
      <c r="BM793" s="148"/>
      <c r="BN793" s="148"/>
      <c r="BO793" s="148"/>
      <c r="BP793" s="148"/>
      <c r="BQ793" s="148"/>
      <c r="BR793" s="148"/>
      <c r="BS793" s="148"/>
      <c r="BT793" s="148"/>
      <c r="BU793" s="148"/>
      <c r="BV793" s="148"/>
      <c r="BW793" s="148"/>
      <c r="BX793" s="148"/>
      <c r="BY793" s="148"/>
      <c r="BZ793" s="148"/>
      <c r="CA793" s="148"/>
      <c r="CB793" s="148"/>
      <c r="CC793" s="161"/>
      <c r="CD793" s="148"/>
      <c r="CE793" s="148"/>
      <c r="CF793" s="148"/>
      <c r="CG793" s="153"/>
      <c r="CH793" s="148"/>
      <c r="CI793" s="148"/>
      <c r="CJ793" s="148"/>
      <c r="CK793" s="148"/>
    </row>
    <row r="794" ht="27.0" customHeight="1">
      <c r="A794" s="314"/>
      <c r="B794" s="126"/>
      <c r="C794" s="19"/>
      <c r="D794" s="19"/>
      <c r="E794" s="126"/>
      <c r="F794" s="128"/>
      <c r="G794" s="128"/>
      <c r="H794" s="128"/>
      <c r="I794" s="128"/>
      <c r="J794" s="129"/>
      <c r="K794" s="130"/>
      <c r="L794" s="128"/>
      <c r="M794" s="128"/>
      <c r="N794" s="128"/>
      <c r="O794" s="110"/>
      <c r="P794" s="128"/>
      <c r="Q794" s="128"/>
      <c r="R794" s="128"/>
      <c r="S794" s="128"/>
      <c r="T794" s="131"/>
      <c r="U794" s="128"/>
      <c r="V794" s="128"/>
      <c r="W794" s="128"/>
      <c r="X794" s="128"/>
      <c r="Y794" s="128"/>
      <c r="Z794" s="128"/>
      <c r="AA794" s="128"/>
      <c r="AB794" s="128"/>
      <c r="AC794" s="128"/>
      <c r="AD794" s="128"/>
      <c r="AE794" s="128"/>
      <c r="AF794" s="128"/>
      <c r="AG794" s="128"/>
      <c r="AH794" s="128"/>
      <c r="AI794" s="128"/>
      <c r="AJ794" s="128"/>
      <c r="AK794" s="133"/>
      <c r="AL794" s="134"/>
      <c r="AM794" s="128"/>
      <c r="AN794" s="134"/>
      <c r="AO794" s="128"/>
      <c r="AP794" s="135"/>
      <c r="AQ794" s="128"/>
      <c r="AR794" s="135"/>
      <c r="AS794" s="128"/>
      <c r="AT794" s="135"/>
      <c r="AU794" s="128"/>
      <c r="AV794" s="315"/>
      <c r="AW794" s="137"/>
      <c r="AX794" s="128"/>
      <c r="AY794" s="128"/>
      <c r="AZ794" s="128"/>
      <c r="BA794" s="128"/>
      <c r="BB794" s="128"/>
      <c r="BC794" s="128"/>
      <c r="BD794" s="128"/>
      <c r="BE794" s="128"/>
      <c r="BF794" s="128"/>
      <c r="BG794" s="128"/>
      <c r="BH794" s="128"/>
      <c r="BI794" s="128"/>
      <c r="BJ794" s="128"/>
      <c r="BK794" s="128"/>
      <c r="BL794" s="128"/>
      <c r="BM794" s="128"/>
      <c r="BN794" s="128"/>
      <c r="BO794" s="128"/>
      <c r="BP794" s="128"/>
      <c r="BQ794" s="128"/>
      <c r="BR794" s="128"/>
      <c r="BS794" s="128"/>
      <c r="BT794" s="128"/>
      <c r="BU794" s="128"/>
      <c r="BV794" s="128"/>
      <c r="BW794" s="128"/>
      <c r="BX794" s="128"/>
      <c r="BY794" s="128"/>
      <c r="BZ794" s="128"/>
      <c r="CA794" s="128"/>
      <c r="CB794" s="128"/>
      <c r="CC794" s="141"/>
      <c r="CD794" s="128"/>
      <c r="CE794" s="128"/>
      <c r="CF794" s="128"/>
      <c r="CG794" s="133"/>
      <c r="CH794" s="128"/>
      <c r="CI794" s="128"/>
      <c r="CJ794" s="128"/>
      <c r="CK794" s="128"/>
    </row>
    <row r="795" ht="27.0" customHeight="1">
      <c r="A795" s="313"/>
      <c r="B795" s="146"/>
      <c r="C795" s="19"/>
      <c r="D795" s="19"/>
      <c r="E795" s="146"/>
      <c r="F795" s="148"/>
      <c r="G795" s="148"/>
      <c r="H795" s="148"/>
      <c r="I795" s="148"/>
      <c r="J795" s="149"/>
      <c r="K795" s="150"/>
      <c r="L795" s="148"/>
      <c r="M795" s="148"/>
      <c r="N795" s="148"/>
      <c r="O795" s="110"/>
      <c r="P795" s="148"/>
      <c r="Q795" s="148"/>
      <c r="R795" s="148"/>
      <c r="S795" s="148"/>
      <c r="T795" s="151"/>
      <c r="U795" s="148"/>
      <c r="V795" s="148"/>
      <c r="W795" s="148"/>
      <c r="X795" s="148"/>
      <c r="Y795" s="148"/>
      <c r="Z795" s="148"/>
      <c r="AA795" s="148"/>
      <c r="AB795" s="148"/>
      <c r="AC795" s="148"/>
      <c r="AD795" s="148"/>
      <c r="AE795" s="148"/>
      <c r="AF795" s="148"/>
      <c r="AG795" s="148"/>
      <c r="AH795" s="148"/>
      <c r="AI795" s="148"/>
      <c r="AJ795" s="148"/>
      <c r="AK795" s="153"/>
      <c r="AL795" s="154"/>
      <c r="AM795" s="148"/>
      <c r="AN795" s="154"/>
      <c r="AO795" s="148"/>
      <c r="AP795" s="155"/>
      <c r="AQ795" s="148"/>
      <c r="AR795" s="155"/>
      <c r="AS795" s="148"/>
      <c r="AT795" s="155"/>
      <c r="AU795" s="148"/>
      <c r="AV795" s="316"/>
      <c r="AW795" s="157"/>
      <c r="AX795" s="148"/>
      <c r="AY795" s="148"/>
      <c r="AZ795" s="148"/>
      <c r="BA795" s="148"/>
      <c r="BB795" s="148"/>
      <c r="BC795" s="148"/>
      <c r="BD795" s="148"/>
      <c r="BE795" s="148"/>
      <c r="BF795" s="148"/>
      <c r="BG795" s="148"/>
      <c r="BH795" s="148"/>
      <c r="BI795" s="148"/>
      <c r="BJ795" s="148"/>
      <c r="BK795" s="148"/>
      <c r="BL795" s="148"/>
      <c r="BM795" s="148"/>
      <c r="BN795" s="148"/>
      <c r="BO795" s="148"/>
      <c r="BP795" s="148"/>
      <c r="BQ795" s="148"/>
      <c r="BR795" s="148"/>
      <c r="BS795" s="148"/>
      <c r="BT795" s="148"/>
      <c r="BU795" s="148"/>
      <c r="BV795" s="148"/>
      <c r="BW795" s="148"/>
      <c r="BX795" s="148"/>
      <c r="BY795" s="148"/>
      <c r="BZ795" s="148"/>
      <c r="CA795" s="148"/>
      <c r="CB795" s="148"/>
      <c r="CC795" s="161"/>
      <c r="CD795" s="148"/>
      <c r="CE795" s="148"/>
      <c r="CF795" s="148"/>
      <c r="CG795" s="153"/>
      <c r="CH795" s="148"/>
      <c r="CI795" s="148"/>
      <c r="CJ795" s="148"/>
      <c r="CK795" s="148"/>
    </row>
    <row r="796" ht="27.0" customHeight="1">
      <c r="A796" s="314"/>
      <c r="B796" s="126"/>
      <c r="C796" s="19"/>
      <c r="D796" s="19"/>
      <c r="E796" s="126"/>
      <c r="F796" s="128"/>
      <c r="G796" s="128"/>
      <c r="H796" s="128"/>
      <c r="I796" s="128"/>
      <c r="J796" s="129"/>
      <c r="K796" s="130"/>
      <c r="L796" s="128"/>
      <c r="M796" s="128"/>
      <c r="N796" s="128"/>
      <c r="O796" s="110"/>
      <c r="P796" s="128"/>
      <c r="Q796" s="128"/>
      <c r="R796" s="128"/>
      <c r="S796" s="128"/>
      <c r="T796" s="131"/>
      <c r="U796" s="128"/>
      <c r="V796" s="128"/>
      <c r="W796" s="128"/>
      <c r="X796" s="128"/>
      <c r="Y796" s="128"/>
      <c r="Z796" s="128"/>
      <c r="AA796" s="128"/>
      <c r="AB796" s="128"/>
      <c r="AC796" s="128"/>
      <c r="AD796" s="128"/>
      <c r="AE796" s="128"/>
      <c r="AF796" s="128"/>
      <c r="AG796" s="128"/>
      <c r="AH796" s="128"/>
      <c r="AI796" s="128"/>
      <c r="AJ796" s="128"/>
      <c r="AK796" s="133"/>
      <c r="AL796" s="134"/>
      <c r="AM796" s="128"/>
      <c r="AN796" s="134"/>
      <c r="AO796" s="128"/>
      <c r="AP796" s="135"/>
      <c r="AQ796" s="128"/>
      <c r="AR796" s="135"/>
      <c r="AS796" s="128"/>
      <c r="AT796" s="135"/>
      <c r="AU796" s="128"/>
      <c r="AV796" s="315"/>
      <c r="AW796" s="137"/>
      <c r="AX796" s="128"/>
      <c r="AY796" s="128"/>
      <c r="AZ796" s="128"/>
      <c r="BA796" s="128"/>
      <c r="BB796" s="128"/>
      <c r="BC796" s="128"/>
      <c r="BD796" s="128"/>
      <c r="BE796" s="128"/>
      <c r="BF796" s="128"/>
      <c r="BG796" s="128"/>
      <c r="BH796" s="128"/>
      <c r="BI796" s="128"/>
      <c r="BJ796" s="128"/>
      <c r="BK796" s="128"/>
      <c r="BL796" s="128"/>
      <c r="BM796" s="128"/>
      <c r="BN796" s="128"/>
      <c r="BO796" s="128"/>
      <c r="BP796" s="128"/>
      <c r="BQ796" s="128"/>
      <c r="BR796" s="128"/>
      <c r="BS796" s="128"/>
      <c r="BT796" s="128"/>
      <c r="BU796" s="128"/>
      <c r="BV796" s="128"/>
      <c r="BW796" s="128"/>
      <c r="BX796" s="128"/>
      <c r="BY796" s="128"/>
      <c r="BZ796" s="128"/>
      <c r="CA796" s="128"/>
      <c r="CB796" s="128"/>
      <c r="CC796" s="141"/>
      <c r="CD796" s="128"/>
      <c r="CE796" s="128"/>
      <c r="CF796" s="128"/>
      <c r="CG796" s="133"/>
      <c r="CH796" s="128"/>
      <c r="CI796" s="128"/>
      <c r="CJ796" s="128"/>
      <c r="CK796" s="128"/>
    </row>
    <row r="797" ht="27.0" customHeight="1">
      <c r="A797" s="313"/>
      <c r="B797" s="146"/>
      <c r="C797" s="19"/>
      <c r="D797" s="19"/>
      <c r="E797" s="146"/>
      <c r="F797" s="148"/>
      <c r="G797" s="148"/>
      <c r="H797" s="148"/>
      <c r="I797" s="148"/>
      <c r="J797" s="149"/>
      <c r="K797" s="150"/>
      <c r="L797" s="148"/>
      <c r="M797" s="148"/>
      <c r="N797" s="148"/>
      <c r="O797" s="110"/>
      <c r="P797" s="148"/>
      <c r="Q797" s="148"/>
      <c r="R797" s="148"/>
      <c r="S797" s="148"/>
      <c r="T797" s="151"/>
      <c r="U797" s="148"/>
      <c r="V797" s="148"/>
      <c r="W797" s="148"/>
      <c r="X797" s="148"/>
      <c r="Y797" s="148"/>
      <c r="Z797" s="148"/>
      <c r="AA797" s="148"/>
      <c r="AB797" s="148"/>
      <c r="AC797" s="148"/>
      <c r="AD797" s="148"/>
      <c r="AE797" s="148"/>
      <c r="AF797" s="148"/>
      <c r="AG797" s="148"/>
      <c r="AH797" s="148"/>
      <c r="AI797" s="148"/>
      <c r="AJ797" s="148"/>
      <c r="AK797" s="153"/>
      <c r="AL797" s="154"/>
      <c r="AM797" s="148"/>
      <c r="AN797" s="154"/>
      <c r="AO797" s="148"/>
      <c r="AP797" s="155"/>
      <c r="AQ797" s="148"/>
      <c r="AR797" s="155"/>
      <c r="AS797" s="148"/>
      <c r="AT797" s="155"/>
      <c r="AU797" s="148"/>
      <c r="AV797" s="316"/>
      <c r="AW797" s="157"/>
      <c r="AX797" s="148"/>
      <c r="AY797" s="148"/>
      <c r="AZ797" s="148"/>
      <c r="BA797" s="148"/>
      <c r="BB797" s="148"/>
      <c r="BC797" s="148"/>
      <c r="BD797" s="148"/>
      <c r="BE797" s="148"/>
      <c r="BF797" s="148"/>
      <c r="BG797" s="148"/>
      <c r="BH797" s="148"/>
      <c r="BI797" s="148"/>
      <c r="BJ797" s="148"/>
      <c r="BK797" s="148"/>
      <c r="BL797" s="148"/>
      <c r="BM797" s="148"/>
      <c r="BN797" s="148"/>
      <c r="BO797" s="148"/>
      <c r="BP797" s="148"/>
      <c r="BQ797" s="148"/>
      <c r="BR797" s="148"/>
      <c r="BS797" s="148"/>
      <c r="BT797" s="148"/>
      <c r="BU797" s="148"/>
      <c r="BV797" s="148"/>
      <c r="BW797" s="148"/>
      <c r="BX797" s="148"/>
      <c r="BY797" s="148"/>
      <c r="BZ797" s="148"/>
      <c r="CA797" s="148"/>
      <c r="CB797" s="148"/>
      <c r="CC797" s="161"/>
      <c r="CD797" s="148"/>
      <c r="CE797" s="148"/>
      <c r="CF797" s="148"/>
      <c r="CG797" s="153"/>
      <c r="CH797" s="148"/>
      <c r="CI797" s="148"/>
      <c r="CJ797" s="148"/>
      <c r="CK797" s="148"/>
    </row>
    <row r="798" ht="27.0" customHeight="1">
      <c r="A798" s="314"/>
      <c r="B798" s="126"/>
      <c r="C798" s="19"/>
      <c r="D798" s="19"/>
      <c r="E798" s="126"/>
      <c r="F798" s="128"/>
      <c r="G798" s="128"/>
      <c r="H798" s="128"/>
      <c r="I798" s="128"/>
      <c r="J798" s="129"/>
      <c r="K798" s="130"/>
      <c r="L798" s="128"/>
      <c r="M798" s="128"/>
      <c r="N798" s="128"/>
      <c r="O798" s="110"/>
      <c r="P798" s="128"/>
      <c r="Q798" s="128"/>
      <c r="R798" s="128"/>
      <c r="S798" s="128"/>
      <c r="T798" s="131"/>
      <c r="U798" s="128"/>
      <c r="V798" s="128"/>
      <c r="W798" s="128"/>
      <c r="X798" s="128"/>
      <c r="Y798" s="128"/>
      <c r="Z798" s="128"/>
      <c r="AA798" s="128"/>
      <c r="AB798" s="128"/>
      <c r="AC798" s="128"/>
      <c r="AD798" s="128"/>
      <c r="AE798" s="128"/>
      <c r="AF798" s="128"/>
      <c r="AG798" s="128"/>
      <c r="AH798" s="128"/>
      <c r="AI798" s="128"/>
      <c r="AJ798" s="128"/>
      <c r="AK798" s="133"/>
      <c r="AL798" s="134"/>
      <c r="AM798" s="128"/>
      <c r="AN798" s="134"/>
      <c r="AO798" s="128"/>
      <c r="AP798" s="135"/>
      <c r="AQ798" s="128"/>
      <c r="AR798" s="135"/>
      <c r="AS798" s="128"/>
      <c r="AT798" s="135"/>
      <c r="AU798" s="128"/>
      <c r="AV798" s="315"/>
      <c r="AW798" s="137"/>
      <c r="AX798" s="128"/>
      <c r="AY798" s="128"/>
      <c r="AZ798" s="128"/>
      <c r="BA798" s="128"/>
      <c r="BB798" s="128"/>
      <c r="BC798" s="128"/>
      <c r="BD798" s="128"/>
      <c r="BE798" s="128"/>
      <c r="BF798" s="128"/>
      <c r="BG798" s="128"/>
      <c r="BH798" s="128"/>
      <c r="BI798" s="128"/>
      <c r="BJ798" s="128"/>
      <c r="BK798" s="128"/>
      <c r="BL798" s="128"/>
      <c r="BM798" s="128"/>
      <c r="BN798" s="128"/>
      <c r="BO798" s="128"/>
      <c r="BP798" s="128"/>
      <c r="BQ798" s="128"/>
      <c r="BR798" s="128"/>
      <c r="BS798" s="128"/>
      <c r="BT798" s="128"/>
      <c r="BU798" s="128"/>
      <c r="BV798" s="128"/>
      <c r="BW798" s="128"/>
      <c r="BX798" s="128"/>
      <c r="BY798" s="128"/>
      <c r="BZ798" s="128"/>
      <c r="CA798" s="128"/>
      <c r="CB798" s="128"/>
      <c r="CC798" s="141"/>
      <c r="CD798" s="128"/>
      <c r="CE798" s="128"/>
      <c r="CF798" s="128"/>
      <c r="CG798" s="133"/>
      <c r="CH798" s="128"/>
      <c r="CI798" s="128"/>
      <c r="CJ798" s="128"/>
      <c r="CK798" s="128"/>
    </row>
    <row r="799" ht="27.0" customHeight="1">
      <c r="A799" s="313"/>
      <c r="B799" s="146"/>
      <c r="C799" s="19"/>
      <c r="D799" s="19"/>
      <c r="E799" s="146"/>
      <c r="F799" s="148"/>
      <c r="G799" s="148"/>
      <c r="H799" s="148"/>
      <c r="I799" s="148"/>
      <c r="J799" s="149"/>
      <c r="K799" s="150"/>
      <c r="L799" s="148"/>
      <c r="M799" s="148"/>
      <c r="N799" s="148"/>
      <c r="O799" s="110"/>
      <c r="P799" s="148"/>
      <c r="Q799" s="148"/>
      <c r="R799" s="148"/>
      <c r="S799" s="148"/>
      <c r="T799" s="151"/>
      <c r="U799" s="148"/>
      <c r="V799" s="148"/>
      <c r="W799" s="148"/>
      <c r="X799" s="148"/>
      <c r="Y799" s="148"/>
      <c r="Z799" s="148"/>
      <c r="AA799" s="148"/>
      <c r="AB799" s="148"/>
      <c r="AC799" s="148"/>
      <c r="AD799" s="148"/>
      <c r="AE799" s="148"/>
      <c r="AF799" s="148"/>
      <c r="AG799" s="148"/>
      <c r="AH799" s="148"/>
      <c r="AI799" s="148"/>
      <c r="AJ799" s="148"/>
      <c r="AK799" s="153"/>
      <c r="AL799" s="154"/>
      <c r="AM799" s="148"/>
      <c r="AN799" s="154"/>
      <c r="AO799" s="148"/>
      <c r="AP799" s="155"/>
      <c r="AQ799" s="148"/>
      <c r="AR799" s="155"/>
      <c r="AS799" s="148"/>
      <c r="AT799" s="155"/>
      <c r="AU799" s="148"/>
      <c r="AV799" s="316"/>
      <c r="AW799" s="157"/>
      <c r="AX799" s="148"/>
      <c r="AY799" s="148"/>
      <c r="AZ799" s="148"/>
      <c r="BA799" s="148"/>
      <c r="BB799" s="148"/>
      <c r="BC799" s="148"/>
      <c r="BD799" s="148"/>
      <c r="BE799" s="148"/>
      <c r="BF799" s="148"/>
      <c r="BG799" s="148"/>
      <c r="BH799" s="148"/>
      <c r="BI799" s="148"/>
      <c r="BJ799" s="148"/>
      <c r="BK799" s="148"/>
      <c r="BL799" s="148"/>
      <c r="BM799" s="148"/>
      <c r="BN799" s="148"/>
      <c r="BO799" s="148"/>
      <c r="BP799" s="148"/>
      <c r="BQ799" s="148"/>
      <c r="BR799" s="148"/>
      <c r="BS799" s="148"/>
      <c r="BT799" s="148"/>
      <c r="BU799" s="148"/>
      <c r="BV799" s="148"/>
      <c r="BW799" s="148"/>
      <c r="BX799" s="148"/>
      <c r="BY799" s="148"/>
      <c r="BZ799" s="148"/>
      <c r="CA799" s="148"/>
      <c r="CB799" s="148"/>
      <c r="CC799" s="161"/>
      <c r="CD799" s="148"/>
      <c r="CE799" s="148"/>
      <c r="CF799" s="148"/>
      <c r="CG799" s="153"/>
      <c r="CH799" s="148"/>
      <c r="CI799" s="148"/>
      <c r="CJ799" s="148"/>
      <c r="CK799" s="148"/>
    </row>
    <row r="800" ht="27.0" customHeight="1">
      <c r="A800" s="314"/>
      <c r="B800" s="126"/>
      <c r="C800" s="19"/>
      <c r="D800" s="19"/>
      <c r="E800" s="126"/>
      <c r="F800" s="128"/>
      <c r="G800" s="128"/>
      <c r="H800" s="128"/>
      <c r="I800" s="128"/>
      <c r="J800" s="129"/>
      <c r="K800" s="130"/>
      <c r="L800" s="128"/>
      <c r="M800" s="128"/>
      <c r="N800" s="128"/>
      <c r="O800" s="110"/>
      <c r="P800" s="128"/>
      <c r="Q800" s="128"/>
      <c r="R800" s="128"/>
      <c r="S800" s="128"/>
      <c r="T800" s="131"/>
      <c r="U800" s="128"/>
      <c r="V800" s="128"/>
      <c r="W800" s="128"/>
      <c r="X800" s="128"/>
      <c r="Y800" s="128"/>
      <c r="Z800" s="128"/>
      <c r="AA800" s="128"/>
      <c r="AB800" s="128"/>
      <c r="AC800" s="128"/>
      <c r="AD800" s="128"/>
      <c r="AE800" s="128"/>
      <c r="AF800" s="128"/>
      <c r="AG800" s="128"/>
      <c r="AH800" s="128"/>
      <c r="AI800" s="128"/>
      <c r="AJ800" s="128"/>
      <c r="AK800" s="133"/>
      <c r="AL800" s="134"/>
      <c r="AM800" s="128"/>
      <c r="AN800" s="134"/>
      <c r="AO800" s="128"/>
      <c r="AP800" s="135"/>
      <c r="AQ800" s="128"/>
      <c r="AR800" s="135"/>
      <c r="AS800" s="128"/>
      <c r="AT800" s="135"/>
      <c r="AU800" s="128"/>
      <c r="AV800" s="315"/>
      <c r="AW800" s="137"/>
      <c r="AX800" s="128"/>
      <c r="AY800" s="128"/>
      <c r="AZ800" s="128"/>
      <c r="BA800" s="128"/>
      <c r="BB800" s="128"/>
      <c r="BC800" s="128"/>
      <c r="BD800" s="128"/>
      <c r="BE800" s="128"/>
      <c r="BF800" s="128"/>
      <c r="BG800" s="128"/>
      <c r="BH800" s="128"/>
      <c r="BI800" s="128"/>
      <c r="BJ800" s="128"/>
      <c r="BK800" s="128"/>
      <c r="BL800" s="128"/>
      <c r="BM800" s="128"/>
      <c r="BN800" s="128"/>
      <c r="BO800" s="128"/>
      <c r="BP800" s="128"/>
      <c r="BQ800" s="128"/>
      <c r="BR800" s="128"/>
      <c r="BS800" s="128"/>
      <c r="BT800" s="128"/>
      <c r="BU800" s="128"/>
      <c r="BV800" s="128"/>
      <c r="BW800" s="128"/>
      <c r="BX800" s="128"/>
      <c r="BY800" s="128"/>
      <c r="BZ800" s="128"/>
      <c r="CA800" s="128"/>
      <c r="CB800" s="128"/>
      <c r="CC800" s="141"/>
      <c r="CD800" s="128"/>
      <c r="CE800" s="128"/>
      <c r="CF800" s="128"/>
      <c r="CG800" s="133"/>
      <c r="CH800" s="128"/>
      <c r="CI800" s="128"/>
      <c r="CJ800" s="128"/>
      <c r="CK800" s="128"/>
    </row>
    <row r="801" ht="27.0" customHeight="1">
      <c r="A801" s="313"/>
      <c r="B801" s="146"/>
      <c r="C801" s="19"/>
      <c r="D801" s="19"/>
      <c r="E801" s="146"/>
      <c r="F801" s="148"/>
      <c r="G801" s="148"/>
      <c r="H801" s="148"/>
      <c r="I801" s="148"/>
      <c r="J801" s="149"/>
      <c r="K801" s="150"/>
      <c r="L801" s="148"/>
      <c r="M801" s="148"/>
      <c r="N801" s="148"/>
      <c r="O801" s="110"/>
      <c r="P801" s="148"/>
      <c r="Q801" s="148"/>
      <c r="R801" s="148"/>
      <c r="S801" s="148"/>
      <c r="T801" s="151"/>
      <c r="U801" s="148"/>
      <c r="V801" s="148"/>
      <c r="W801" s="148"/>
      <c r="X801" s="148"/>
      <c r="Y801" s="148"/>
      <c r="Z801" s="148"/>
      <c r="AA801" s="148"/>
      <c r="AB801" s="148"/>
      <c r="AC801" s="148"/>
      <c r="AD801" s="148"/>
      <c r="AE801" s="148"/>
      <c r="AF801" s="148"/>
      <c r="AG801" s="148"/>
      <c r="AH801" s="148"/>
      <c r="AI801" s="148"/>
      <c r="AJ801" s="148"/>
      <c r="AK801" s="153"/>
      <c r="AL801" s="154"/>
      <c r="AM801" s="148"/>
      <c r="AN801" s="154"/>
      <c r="AO801" s="148"/>
      <c r="AP801" s="155"/>
      <c r="AQ801" s="148"/>
      <c r="AR801" s="155"/>
      <c r="AS801" s="148"/>
      <c r="AT801" s="155"/>
      <c r="AU801" s="148"/>
      <c r="AV801" s="316"/>
      <c r="AW801" s="157"/>
      <c r="AX801" s="148"/>
      <c r="AY801" s="148"/>
      <c r="AZ801" s="148"/>
      <c r="BA801" s="148"/>
      <c r="BB801" s="148"/>
      <c r="BC801" s="148"/>
      <c r="BD801" s="148"/>
      <c r="BE801" s="148"/>
      <c r="BF801" s="148"/>
      <c r="BG801" s="148"/>
      <c r="BH801" s="148"/>
      <c r="BI801" s="148"/>
      <c r="BJ801" s="148"/>
      <c r="BK801" s="148"/>
      <c r="BL801" s="148"/>
      <c r="BM801" s="148"/>
      <c r="BN801" s="148"/>
      <c r="BO801" s="148"/>
      <c r="BP801" s="148"/>
      <c r="BQ801" s="148"/>
      <c r="BR801" s="148"/>
      <c r="BS801" s="148"/>
      <c r="BT801" s="148"/>
      <c r="BU801" s="148"/>
      <c r="BV801" s="148"/>
      <c r="BW801" s="148"/>
      <c r="BX801" s="148"/>
      <c r="BY801" s="148"/>
      <c r="BZ801" s="148"/>
      <c r="CA801" s="148"/>
      <c r="CB801" s="148"/>
      <c r="CC801" s="161"/>
      <c r="CD801" s="148"/>
      <c r="CE801" s="148"/>
      <c r="CF801" s="148"/>
      <c r="CG801" s="153"/>
      <c r="CH801" s="148"/>
      <c r="CI801" s="148"/>
      <c r="CJ801" s="148"/>
      <c r="CK801" s="148"/>
    </row>
    <row r="802" ht="27.0" customHeight="1">
      <c r="A802" s="314"/>
      <c r="B802" s="126"/>
      <c r="C802" s="19"/>
      <c r="D802" s="19"/>
      <c r="E802" s="126"/>
      <c r="F802" s="128"/>
      <c r="G802" s="128"/>
      <c r="H802" s="128"/>
      <c r="I802" s="128"/>
      <c r="J802" s="129"/>
      <c r="K802" s="130"/>
      <c r="L802" s="128"/>
      <c r="M802" s="128"/>
      <c r="N802" s="128"/>
      <c r="O802" s="110"/>
      <c r="P802" s="128"/>
      <c r="Q802" s="128"/>
      <c r="R802" s="128"/>
      <c r="S802" s="128"/>
      <c r="T802" s="131"/>
      <c r="U802" s="128"/>
      <c r="V802" s="128"/>
      <c r="W802" s="128"/>
      <c r="X802" s="128"/>
      <c r="Y802" s="128"/>
      <c r="Z802" s="128"/>
      <c r="AA802" s="128"/>
      <c r="AB802" s="128"/>
      <c r="AC802" s="128"/>
      <c r="AD802" s="128"/>
      <c r="AE802" s="128"/>
      <c r="AF802" s="128"/>
      <c r="AG802" s="128"/>
      <c r="AH802" s="128"/>
      <c r="AI802" s="128"/>
      <c r="AJ802" s="128"/>
      <c r="AK802" s="133"/>
      <c r="AL802" s="134"/>
      <c r="AM802" s="128"/>
      <c r="AN802" s="134"/>
      <c r="AO802" s="128"/>
      <c r="AP802" s="135"/>
      <c r="AQ802" s="128"/>
      <c r="AR802" s="135"/>
      <c r="AS802" s="128"/>
      <c r="AT802" s="135"/>
      <c r="AU802" s="128"/>
      <c r="AV802" s="315"/>
      <c r="AW802" s="137"/>
      <c r="AX802" s="128"/>
      <c r="AY802" s="128"/>
      <c r="AZ802" s="128"/>
      <c r="BA802" s="128"/>
      <c r="BB802" s="128"/>
      <c r="BC802" s="128"/>
      <c r="BD802" s="128"/>
      <c r="BE802" s="128"/>
      <c r="BF802" s="128"/>
      <c r="BG802" s="128"/>
      <c r="BH802" s="128"/>
      <c r="BI802" s="128"/>
      <c r="BJ802" s="128"/>
      <c r="BK802" s="128"/>
      <c r="BL802" s="128"/>
      <c r="BM802" s="128"/>
      <c r="BN802" s="128"/>
      <c r="BO802" s="128"/>
      <c r="BP802" s="128"/>
      <c r="BQ802" s="128"/>
      <c r="BR802" s="128"/>
      <c r="BS802" s="128"/>
      <c r="BT802" s="128"/>
      <c r="BU802" s="128"/>
      <c r="BV802" s="128"/>
      <c r="BW802" s="128"/>
      <c r="BX802" s="128"/>
      <c r="BY802" s="128"/>
      <c r="BZ802" s="128"/>
      <c r="CA802" s="128"/>
      <c r="CB802" s="128"/>
      <c r="CC802" s="141"/>
      <c r="CD802" s="128"/>
      <c r="CE802" s="128"/>
      <c r="CF802" s="128"/>
      <c r="CG802" s="133"/>
      <c r="CH802" s="128"/>
      <c r="CI802" s="128"/>
      <c r="CJ802" s="128"/>
      <c r="CK802" s="128"/>
    </row>
    <row r="803" ht="27.0" customHeight="1">
      <c r="A803" s="313"/>
      <c r="B803" s="146"/>
      <c r="C803" s="19"/>
      <c r="D803" s="19"/>
      <c r="E803" s="146"/>
      <c r="F803" s="148"/>
      <c r="G803" s="148"/>
      <c r="H803" s="148"/>
      <c r="I803" s="148"/>
      <c r="J803" s="149"/>
      <c r="K803" s="150"/>
      <c r="L803" s="148"/>
      <c r="M803" s="148"/>
      <c r="N803" s="148"/>
      <c r="O803" s="110"/>
      <c r="P803" s="148"/>
      <c r="Q803" s="148"/>
      <c r="R803" s="148"/>
      <c r="S803" s="148"/>
      <c r="T803" s="151"/>
      <c r="U803" s="148"/>
      <c r="V803" s="148"/>
      <c r="W803" s="148"/>
      <c r="X803" s="148"/>
      <c r="Y803" s="148"/>
      <c r="Z803" s="148"/>
      <c r="AA803" s="148"/>
      <c r="AB803" s="148"/>
      <c r="AC803" s="148"/>
      <c r="AD803" s="148"/>
      <c r="AE803" s="148"/>
      <c r="AF803" s="148"/>
      <c r="AG803" s="148"/>
      <c r="AH803" s="148"/>
      <c r="AI803" s="148"/>
      <c r="AJ803" s="148"/>
      <c r="AK803" s="153"/>
      <c r="AL803" s="154"/>
      <c r="AM803" s="148"/>
      <c r="AN803" s="154"/>
      <c r="AO803" s="148"/>
      <c r="AP803" s="155"/>
      <c r="AQ803" s="148"/>
      <c r="AR803" s="155"/>
      <c r="AS803" s="148"/>
      <c r="AT803" s="155"/>
      <c r="AU803" s="148"/>
      <c r="AV803" s="316"/>
      <c r="AW803" s="157"/>
      <c r="AX803" s="148"/>
      <c r="AY803" s="148"/>
      <c r="AZ803" s="148"/>
      <c r="BA803" s="148"/>
      <c r="BB803" s="148"/>
      <c r="BC803" s="148"/>
      <c r="BD803" s="148"/>
      <c r="BE803" s="148"/>
      <c r="BF803" s="148"/>
      <c r="BG803" s="148"/>
      <c r="BH803" s="148"/>
      <c r="BI803" s="148"/>
      <c r="BJ803" s="148"/>
      <c r="BK803" s="148"/>
      <c r="BL803" s="148"/>
      <c r="BM803" s="148"/>
      <c r="BN803" s="148"/>
      <c r="BO803" s="148"/>
      <c r="BP803" s="148"/>
      <c r="BQ803" s="148"/>
      <c r="BR803" s="148"/>
      <c r="BS803" s="148"/>
      <c r="BT803" s="148"/>
      <c r="BU803" s="148"/>
      <c r="BV803" s="148"/>
      <c r="BW803" s="148"/>
      <c r="BX803" s="148"/>
      <c r="BY803" s="148"/>
      <c r="BZ803" s="148"/>
      <c r="CA803" s="148"/>
      <c r="CB803" s="148"/>
      <c r="CC803" s="161"/>
      <c r="CD803" s="148"/>
      <c r="CE803" s="148"/>
      <c r="CF803" s="148"/>
      <c r="CG803" s="153"/>
      <c r="CH803" s="148"/>
      <c r="CI803" s="148"/>
      <c r="CJ803" s="148"/>
      <c r="CK803" s="148"/>
    </row>
    <row r="804" ht="27.0" customHeight="1">
      <c r="A804" s="314"/>
      <c r="B804" s="126"/>
      <c r="C804" s="19"/>
      <c r="D804" s="19"/>
      <c r="E804" s="126"/>
      <c r="F804" s="128"/>
      <c r="G804" s="128"/>
      <c r="H804" s="128"/>
      <c r="I804" s="128"/>
      <c r="J804" s="129"/>
      <c r="K804" s="130"/>
      <c r="L804" s="128"/>
      <c r="M804" s="128"/>
      <c r="N804" s="128"/>
      <c r="O804" s="110"/>
      <c r="P804" s="128"/>
      <c r="Q804" s="128"/>
      <c r="R804" s="128"/>
      <c r="S804" s="128"/>
      <c r="T804" s="131"/>
      <c r="U804" s="128"/>
      <c r="V804" s="128"/>
      <c r="W804" s="128"/>
      <c r="X804" s="128"/>
      <c r="Y804" s="128"/>
      <c r="Z804" s="128"/>
      <c r="AA804" s="128"/>
      <c r="AB804" s="128"/>
      <c r="AC804" s="128"/>
      <c r="AD804" s="128"/>
      <c r="AE804" s="128"/>
      <c r="AF804" s="128"/>
      <c r="AG804" s="128"/>
      <c r="AH804" s="128"/>
      <c r="AI804" s="128"/>
      <c r="AJ804" s="128"/>
      <c r="AK804" s="133"/>
      <c r="AL804" s="134"/>
      <c r="AM804" s="128"/>
      <c r="AN804" s="134"/>
      <c r="AO804" s="128"/>
      <c r="AP804" s="135"/>
      <c r="AQ804" s="128"/>
      <c r="AR804" s="135"/>
      <c r="AS804" s="128"/>
      <c r="AT804" s="135"/>
      <c r="AU804" s="128"/>
      <c r="AV804" s="315"/>
      <c r="AW804" s="137"/>
      <c r="AX804" s="128"/>
      <c r="AY804" s="128"/>
      <c r="AZ804" s="128"/>
      <c r="BA804" s="128"/>
      <c r="BB804" s="128"/>
      <c r="BC804" s="128"/>
      <c r="BD804" s="128"/>
      <c r="BE804" s="128"/>
      <c r="BF804" s="128"/>
      <c r="BG804" s="128"/>
      <c r="BH804" s="128"/>
      <c r="BI804" s="128"/>
      <c r="BJ804" s="128"/>
      <c r="BK804" s="128"/>
      <c r="BL804" s="128"/>
      <c r="BM804" s="128"/>
      <c r="BN804" s="128"/>
      <c r="BO804" s="128"/>
      <c r="BP804" s="128"/>
      <c r="BQ804" s="128"/>
      <c r="BR804" s="128"/>
      <c r="BS804" s="128"/>
      <c r="BT804" s="128"/>
      <c r="BU804" s="128"/>
      <c r="BV804" s="128"/>
      <c r="BW804" s="128"/>
      <c r="BX804" s="128"/>
      <c r="BY804" s="128"/>
      <c r="BZ804" s="128"/>
      <c r="CA804" s="128"/>
      <c r="CB804" s="128"/>
      <c r="CC804" s="141"/>
      <c r="CD804" s="128"/>
      <c r="CE804" s="128"/>
      <c r="CF804" s="128"/>
      <c r="CG804" s="133"/>
      <c r="CH804" s="128"/>
      <c r="CI804" s="128"/>
      <c r="CJ804" s="128"/>
      <c r="CK804" s="128"/>
    </row>
    <row r="805" ht="27.0" customHeight="1">
      <c r="A805" s="313"/>
      <c r="B805" s="146"/>
      <c r="C805" s="19"/>
      <c r="D805" s="19"/>
      <c r="E805" s="146"/>
      <c r="F805" s="148"/>
      <c r="G805" s="148"/>
      <c r="H805" s="148"/>
      <c r="I805" s="148"/>
      <c r="J805" s="149"/>
      <c r="K805" s="150"/>
      <c r="L805" s="148"/>
      <c r="M805" s="148"/>
      <c r="N805" s="148"/>
      <c r="O805" s="110"/>
      <c r="P805" s="148"/>
      <c r="Q805" s="148"/>
      <c r="R805" s="148"/>
      <c r="S805" s="148"/>
      <c r="T805" s="151"/>
      <c r="U805" s="148"/>
      <c r="V805" s="148"/>
      <c r="W805" s="148"/>
      <c r="X805" s="148"/>
      <c r="Y805" s="148"/>
      <c r="Z805" s="148"/>
      <c r="AA805" s="148"/>
      <c r="AB805" s="148"/>
      <c r="AC805" s="148"/>
      <c r="AD805" s="148"/>
      <c r="AE805" s="148"/>
      <c r="AF805" s="148"/>
      <c r="AG805" s="148"/>
      <c r="AH805" s="148"/>
      <c r="AI805" s="148"/>
      <c r="AJ805" s="148"/>
      <c r="AK805" s="153"/>
      <c r="AL805" s="154"/>
      <c r="AM805" s="148"/>
      <c r="AN805" s="154"/>
      <c r="AO805" s="148"/>
      <c r="AP805" s="155"/>
      <c r="AQ805" s="148"/>
      <c r="AR805" s="155"/>
      <c r="AS805" s="148"/>
      <c r="AT805" s="155"/>
      <c r="AU805" s="148"/>
      <c r="AV805" s="316"/>
      <c r="AW805" s="157"/>
      <c r="AX805" s="148"/>
      <c r="AY805" s="148"/>
      <c r="AZ805" s="148"/>
      <c r="BA805" s="148"/>
      <c r="BB805" s="148"/>
      <c r="BC805" s="148"/>
      <c r="BD805" s="148"/>
      <c r="BE805" s="148"/>
      <c r="BF805" s="148"/>
      <c r="BG805" s="148"/>
      <c r="BH805" s="148"/>
      <c r="BI805" s="148"/>
      <c r="BJ805" s="148"/>
      <c r="BK805" s="148"/>
      <c r="BL805" s="148"/>
      <c r="BM805" s="148"/>
      <c r="BN805" s="148"/>
      <c r="BO805" s="148"/>
      <c r="BP805" s="148"/>
      <c r="BQ805" s="148"/>
      <c r="BR805" s="148"/>
      <c r="BS805" s="148"/>
      <c r="BT805" s="148"/>
      <c r="BU805" s="148"/>
      <c r="BV805" s="148"/>
      <c r="BW805" s="148"/>
      <c r="BX805" s="148"/>
      <c r="BY805" s="148"/>
      <c r="BZ805" s="148"/>
      <c r="CA805" s="148"/>
      <c r="CB805" s="148"/>
      <c r="CC805" s="161"/>
      <c r="CD805" s="148"/>
      <c r="CE805" s="148"/>
      <c r="CF805" s="148"/>
      <c r="CG805" s="153"/>
      <c r="CH805" s="148"/>
      <c r="CI805" s="148"/>
      <c r="CJ805" s="148"/>
      <c r="CK805" s="148"/>
    </row>
    <row r="806" ht="27.0" customHeight="1">
      <c r="A806" s="314"/>
      <c r="B806" s="126"/>
      <c r="C806" s="19"/>
      <c r="D806" s="19"/>
      <c r="E806" s="126"/>
      <c r="F806" s="128"/>
      <c r="G806" s="128"/>
      <c r="H806" s="128"/>
      <c r="I806" s="128"/>
      <c r="J806" s="129"/>
      <c r="K806" s="130"/>
      <c r="L806" s="128"/>
      <c r="M806" s="128"/>
      <c r="N806" s="128"/>
      <c r="O806" s="110"/>
      <c r="P806" s="128"/>
      <c r="Q806" s="128"/>
      <c r="R806" s="128"/>
      <c r="S806" s="128"/>
      <c r="T806" s="131"/>
      <c r="U806" s="128"/>
      <c r="V806" s="128"/>
      <c r="W806" s="128"/>
      <c r="X806" s="128"/>
      <c r="Y806" s="128"/>
      <c r="Z806" s="128"/>
      <c r="AA806" s="128"/>
      <c r="AB806" s="128"/>
      <c r="AC806" s="128"/>
      <c r="AD806" s="128"/>
      <c r="AE806" s="128"/>
      <c r="AF806" s="128"/>
      <c r="AG806" s="128"/>
      <c r="AH806" s="128"/>
      <c r="AI806" s="128"/>
      <c r="AJ806" s="128"/>
      <c r="AK806" s="133"/>
      <c r="AL806" s="134"/>
      <c r="AM806" s="128"/>
      <c r="AN806" s="134"/>
      <c r="AO806" s="128"/>
      <c r="AP806" s="135"/>
      <c r="AQ806" s="128"/>
      <c r="AR806" s="135"/>
      <c r="AS806" s="128"/>
      <c r="AT806" s="135"/>
      <c r="AU806" s="128"/>
      <c r="AV806" s="315"/>
      <c r="AW806" s="137"/>
      <c r="AX806" s="128"/>
      <c r="AY806" s="128"/>
      <c r="AZ806" s="128"/>
      <c r="BA806" s="128"/>
      <c r="BB806" s="128"/>
      <c r="BC806" s="128"/>
      <c r="BD806" s="128"/>
      <c r="BE806" s="128"/>
      <c r="BF806" s="128"/>
      <c r="BG806" s="128"/>
      <c r="BH806" s="128"/>
      <c r="BI806" s="128"/>
      <c r="BJ806" s="128"/>
      <c r="BK806" s="128"/>
      <c r="BL806" s="128"/>
      <c r="BM806" s="128"/>
      <c r="BN806" s="128"/>
      <c r="BO806" s="128"/>
      <c r="BP806" s="128"/>
      <c r="BQ806" s="128"/>
      <c r="BR806" s="128"/>
      <c r="BS806" s="128"/>
      <c r="BT806" s="128"/>
      <c r="BU806" s="128"/>
      <c r="BV806" s="128"/>
      <c r="BW806" s="128"/>
      <c r="BX806" s="128"/>
      <c r="BY806" s="128"/>
      <c r="BZ806" s="128"/>
      <c r="CA806" s="128"/>
      <c r="CB806" s="128"/>
      <c r="CC806" s="141"/>
      <c r="CD806" s="128"/>
      <c r="CE806" s="128"/>
      <c r="CF806" s="128"/>
      <c r="CG806" s="133"/>
      <c r="CH806" s="128"/>
      <c r="CI806" s="128"/>
      <c r="CJ806" s="128"/>
      <c r="CK806" s="128"/>
    </row>
    <row r="807" ht="27.0" customHeight="1">
      <c r="A807" s="313"/>
      <c r="B807" s="146"/>
      <c r="C807" s="19"/>
      <c r="D807" s="19"/>
      <c r="E807" s="146"/>
      <c r="F807" s="148"/>
      <c r="G807" s="148"/>
      <c r="H807" s="148"/>
      <c r="I807" s="148"/>
      <c r="J807" s="149"/>
      <c r="K807" s="150"/>
      <c r="L807" s="148"/>
      <c r="M807" s="148"/>
      <c r="N807" s="148"/>
      <c r="O807" s="110"/>
      <c r="P807" s="148"/>
      <c r="Q807" s="148"/>
      <c r="R807" s="148"/>
      <c r="S807" s="148"/>
      <c r="T807" s="151"/>
      <c r="U807" s="148"/>
      <c r="V807" s="148"/>
      <c r="W807" s="148"/>
      <c r="X807" s="148"/>
      <c r="Y807" s="148"/>
      <c r="Z807" s="148"/>
      <c r="AA807" s="148"/>
      <c r="AB807" s="148"/>
      <c r="AC807" s="148"/>
      <c r="AD807" s="148"/>
      <c r="AE807" s="148"/>
      <c r="AF807" s="148"/>
      <c r="AG807" s="148"/>
      <c r="AH807" s="148"/>
      <c r="AI807" s="148"/>
      <c r="AJ807" s="148"/>
      <c r="AK807" s="153"/>
      <c r="AL807" s="154"/>
      <c r="AM807" s="148"/>
      <c r="AN807" s="154"/>
      <c r="AO807" s="148"/>
      <c r="AP807" s="155"/>
      <c r="AQ807" s="148"/>
      <c r="AR807" s="155"/>
      <c r="AS807" s="148"/>
      <c r="AT807" s="155"/>
      <c r="AU807" s="148"/>
      <c r="AV807" s="316"/>
      <c r="AW807" s="157"/>
      <c r="AX807" s="148"/>
      <c r="AY807" s="148"/>
      <c r="AZ807" s="148"/>
      <c r="BA807" s="148"/>
      <c r="BB807" s="148"/>
      <c r="BC807" s="148"/>
      <c r="BD807" s="148"/>
      <c r="BE807" s="148"/>
      <c r="BF807" s="148"/>
      <c r="BG807" s="148"/>
      <c r="BH807" s="148"/>
      <c r="BI807" s="148"/>
      <c r="BJ807" s="148"/>
      <c r="BK807" s="148"/>
      <c r="BL807" s="148"/>
      <c r="BM807" s="148"/>
      <c r="BN807" s="148"/>
      <c r="BO807" s="148"/>
      <c r="BP807" s="148"/>
      <c r="BQ807" s="148"/>
      <c r="BR807" s="148"/>
      <c r="BS807" s="148"/>
      <c r="BT807" s="148"/>
      <c r="BU807" s="148"/>
      <c r="BV807" s="148"/>
      <c r="BW807" s="148"/>
      <c r="BX807" s="148"/>
      <c r="BY807" s="148"/>
      <c r="BZ807" s="148"/>
      <c r="CA807" s="148"/>
      <c r="CB807" s="148"/>
      <c r="CC807" s="161"/>
      <c r="CD807" s="148"/>
      <c r="CE807" s="148"/>
      <c r="CF807" s="148"/>
      <c r="CG807" s="153"/>
      <c r="CH807" s="148"/>
      <c r="CI807" s="148"/>
      <c r="CJ807" s="148"/>
      <c r="CK807" s="148"/>
    </row>
    <row r="808" ht="27.0" customHeight="1">
      <c r="A808" s="314"/>
      <c r="B808" s="126"/>
      <c r="C808" s="19"/>
      <c r="D808" s="19"/>
      <c r="E808" s="126"/>
      <c r="F808" s="128"/>
      <c r="G808" s="128"/>
      <c r="H808" s="128"/>
      <c r="I808" s="128"/>
      <c r="J808" s="129"/>
      <c r="K808" s="130"/>
      <c r="L808" s="128"/>
      <c r="M808" s="128"/>
      <c r="N808" s="128"/>
      <c r="O808" s="110"/>
      <c r="P808" s="128"/>
      <c r="Q808" s="128"/>
      <c r="R808" s="128"/>
      <c r="S808" s="128"/>
      <c r="T808" s="131"/>
      <c r="U808" s="128"/>
      <c r="V808" s="128"/>
      <c r="W808" s="128"/>
      <c r="X808" s="128"/>
      <c r="Y808" s="128"/>
      <c r="Z808" s="128"/>
      <c r="AA808" s="128"/>
      <c r="AB808" s="128"/>
      <c r="AC808" s="128"/>
      <c r="AD808" s="128"/>
      <c r="AE808" s="128"/>
      <c r="AF808" s="128"/>
      <c r="AG808" s="128"/>
      <c r="AH808" s="128"/>
      <c r="AI808" s="128"/>
      <c r="AJ808" s="128"/>
      <c r="AK808" s="133"/>
      <c r="AL808" s="134"/>
      <c r="AM808" s="128"/>
      <c r="AN808" s="134"/>
      <c r="AO808" s="128"/>
      <c r="AP808" s="135"/>
      <c r="AQ808" s="128"/>
      <c r="AR808" s="135"/>
      <c r="AS808" s="128"/>
      <c r="AT808" s="135"/>
      <c r="AU808" s="128"/>
      <c r="AV808" s="315"/>
      <c r="AW808" s="137"/>
      <c r="AX808" s="128"/>
      <c r="AY808" s="128"/>
      <c r="AZ808" s="128"/>
      <c r="BA808" s="128"/>
      <c r="BB808" s="128"/>
      <c r="BC808" s="128"/>
      <c r="BD808" s="128"/>
      <c r="BE808" s="128"/>
      <c r="BF808" s="128"/>
      <c r="BG808" s="128"/>
      <c r="BH808" s="128"/>
      <c r="BI808" s="128"/>
      <c r="BJ808" s="128"/>
      <c r="BK808" s="128"/>
      <c r="BL808" s="128"/>
      <c r="BM808" s="128"/>
      <c r="BN808" s="128"/>
      <c r="BO808" s="128"/>
      <c r="BP808" s="128"/>
      <c r="BQ808" s="128"/>
      <c r="BR808" s="128"/>
      <c r="BS808" s="128"/>
      <c r="BT808" s="128"/>
      <c r="BU808" s="128"/>
      <c r="BV808" s="128"/>
      <c r="BW808" s="128"/>
      <c r="BX808" s="128"/>
      <c r="BY808" s="128"/>
      <c r="BZ808" s="128"/>
      <c r="CA808" s="128"/>
      <c r="CB808" s="128"/>
      <c r="CC808" s="141"/>
      <c r="CD808" s="128"/>
      <c r="CE808" s="128"/>
      <c r="CF808" s="128"/>
      <c r="CG808" s="133"/>
      <c r="CH808" s="128"/>
      <c r="CI808" s="128"/>
      <c r="CJ808" s="128"/>
      <c r="CK808" s="128"/>
    </row>
    <row r="809" ht="27.0" customHeight="1">
      <c r="A809" s="313"/>
      <c r="B809" s="146"/>
      <c r="C809" s="19"/>
      <c r="D809" s="19"/>
      <c r="E809" s="146"/>
      <c r="F809" s="148"/>
      <c r="G809" s="148"/>
      <c r="H809" s="148"/>
      <c r="I809" s="148"/>
      <c r="J809" s="149"/>
      <c r="K809" s="150"/>
      <c r="L809" s="148"/>
      <c r="M809" s="148"/>
      <c r="N809" s="148"/>
      <c r="O809" s="110"/>
      <c r="P809" s="148"/>
      <c r="Q809" s="148"/>
      <c r="R809" s="148"/>
      <c r="S809" s="148"/>
      <c r="T809" s="151"/>
      <c r="U809" s="148"/>
      <c r="V809" s="148"/>
      <c r="W809" s="148"/>
      <c r="X809" s="148"/>
      <c r="Y809" s="148"/>
      <c r="Z809" s="148"/>
      <c r="AA809" s="148"/>
      <c r="AB809" s="148"/>
      <c r="AC809" s="148"/>
      <c r="AD809" s="148"/>
      <c r="AE809" s="148"/>
      <c r="AF809" s="148"/>
      <c r="AG809" s="148"/>
      <c r="AH809" s="148"/>
      <c r="AI809" s="148"/>
      <c r="AJ809" s="148"/>
      <c r="AK809" s="153"/>
      <c r="AL809" s="154"/>
      <c r="AM809" s="148"/>
      <c r="AN809" s="154"/>
      <c r="AO809" s="148"/>
      <c r="AP809" s="155"/>
      <c r="AQ809" s="148"/>
      <c r="AR809" s="155"/>
      <c r="AS809" s="148"/>
      <c r="AT809" s="155"/>
      <c r="AU809" s="148"/>
      <c r="AV809" s="316"/>
      <c r="AW809" s="157"/>
      <c r="AX809" s="148"/>
      <c r="AY809" s="148"/>
      <c r="AZ809" s="148"/>
      <c r="BA809" s="148"/>
      <c r="BB809" s="148"/>
      <c r="BC809" s="148"/>
      <c r="BD809" s="148"/>
      <c r="BE809" s="148"/>
      <c r="BF809" s="148"/>
      <c r="BG809" s="148"/>
      <c r="BH809" s="148"/>
      <c r="BI809" s="148"/>
      <c r="BJ809" s="148"/>
      <c r="BK809" s="148"/>
      <c r="BL809" s="148"/>
      <c r="BM809" s="148"/>
      <c r="BN809" s="148"/>
      <c r="BO809" s="148"/>
      <c r="BP809" s="148"/>
      <c r="BQ809" s="148"/>
      <c r="BR809" s="148"/>
      <c r="BS809" s="148"/>
      <c r="BT809" s="148"/>
      <c r="BU809" s="148"/>
      <c r="BV809" s="148"/>
      <c r="BW809" s="148"/>
      <c r="BX809" s="148"/>
      <c r="BY809" s="148"/>
      <c r="BZ809" s="148"/>
      <c r="CA809" s="148"/>
      <c r="CB809" s="148"/>
      <c r="CC809" s="161"/>
      <c r="CD809" s="148"/>
      <c r="CE809" s="148"/>
      <c r="CF809" s="148"/>
      <c r="CG809" s="153"/>
      <c r="CH809" s="148"/>
      <c r="CI809" s="148"/>
      <c r="CJ809" s="148"/>
      <c r="CK809" s="148"/>
    </row>
    <row r="810" ht="27.0" customHeight="1">
      <c r="A810" s="314"/>
      <c r="B810" s="126"/>
      <c r="C810" s="19"/>
      <c r="D810" s="19"/>
      <c r="E810" s="126"/>
      <c r="F810" s="128"/>
      <c r="G810" s="128"/>
      <c r="H810" s="128"/>
      <c r="I810" s="128"/>
      <c r="J810" s="129"/>
      <c r="K810" s="130"/>
      <c r="L810" s="128"/>
      <c r="M810" s="128"/>
      <c r="N810" s="128"/>
      <c r="O810" s="110"/>
      <c r="P810" s="128"/>
      <c r="Q810" s="128"/>
      <c r="R810" s="128"/>
      <c r="S810" s="128"/>
      <c r="T810" s="131"/>
      <c r="U810" s="128"/>
      <c r="V810" s="128"/>
      <c r="W810" s="128"/>
      <c r="X810" s="128"/>
      <c r="Y810" s="128"/>
      <c r="Z810" s="128"/>
      <c r="AA810" s="128"/>
      <c r="AB810" s="128"/>
      <c r="AC810" s="128"/>
      <c r="AD810" s="128"/>
      <c r="AE810" s="128"/>
      <c r="AF810" s="128"/>
      <c r="AG810" s="128"/>
      <c r="AH810" s="128"/>
      <c r="AI810" s="128"/>
      <c r="AJ810" s="128"/>
      <c r="AK810" s="133"/>
      <c r="AL810" s="134"/>
      <c r="AM810" s="128"/>
      <c r="AN810" s="134"/>
      <c r="AO810" s="128"/>
      <c r="AP810" s="135"/>
      <c r="AQ810" s="128"/>
      <c r="AR810" s="135"/>
      <c r="AS810" s="128"/>
      <c r="AT810" s="135"/>
      <c r="AU810" s="128"/>
      <c r="AV810" s="315"/>
      <c r="AW810" s="137"/>
      <c r="AX810" s="128"/>
      <c r="AY810" s="128"/>
      <c r="AZ810" s="128"/>
      <c r="BA810" s="128"/>
      <c r="BB810" s="128"/>
      <c r="BC810" s="128"/>
      <c r="BD810" s="128"/>
      <c r="BE810" s="128"/>
      <c r="BF810" s="128"/>
      <c r="BG810" s="128"/>
      <c r="BH810" s="128"/>
      <c r="BI810" s="128"/>
      <c r="BJ810" s="128"/>
      <c r="BK810" s="128"/>
      <c r="BL810" s="128"/>
      <c r="BM810" s="128"/>
      <c r="BN810" s="128"/>
      <c r="BO810" s="128"/>
      <c r="BP810" s="128"/>
      <c r="BQ810" s="128"/>
      <c r="BR810" s="128"/>
      <c r="BS810" s="128"/>
      <c r="BT810" s="128"/>
      <c r="BU810" s="128"/>
      <c r="BV810" s="128"/>
      <c r="BW810" s="128"/>
      <c r="BX810" s="128"/>
      <c r="BY810" s="128"/>
      <c r="BZ810" s="128"/>
      <c r="CA810" s="128"/>
      <c r="CB810" s="128"/>
      <c r="CC810" s="141"/>
      <c r="CD810" s="128"/>
      <c r="CE810" s="128"/>
      <c r="CF810" s="128"/>
      <c r="CG810" s="133"/>
      <c r="CH810" s="128"/>
      <c r="CI810" s="128"/>
      <c r="CJ810" s="128"/>
      <c r="CK810" s="128"/>
    </row>
    <row r="811" ht="27.0" customHeight="1">
      <c r="A811" s="313"/>
      <c r="B811" s="146"/>
      <c r="C811" s="19"/>
      <c r="D811" s="19"/>
      <c r="E811" s="146"/>
      <c r="F811" s="148"/>
      <c r="G811" s="148"/>
      <c r="H811" s="148"/>
      <c r="I811" s="148"/>
      <c r="J811" s="149"/>
      <c r="K811" s="150"/>
      <c r="L811" s="148"/>
      <c r="M811" s="148"/>
      <c r="N811" s="148"/>
      <c r="O811" s="110"/>
      <c r="P811" s="148"/>
      <c r="Q811" s="148"/>
      <c r="R811" s="148"/>
      <c r="S811" s="148"/>
      <c r="T811" s="151"/>
      <c r="U811" s="148"/>
      <c r="V811" s="148"/>
      <c r="W811" s="148"/>
      <c r="X811" s="148"/>
      <c r="Y811" s="148"/>
      <c r="Z811" s="148"/>
      <c r="AA811" s="148"/>
      <c r="AB811" s="148"/>
      <c r="AC811" s="148"/>
      <c r="AD811" s="148"/>
      <c r="AE811" s="148"/>
      <c r="AF811" s="148"/>
      <c r="AG811" s="148"/>
      <c r="AH811" s="148"/>
      <c r="AI811" s="148"/>
      <c r="AJ811" s="148"/>
      <c r="AK811" s="153"/>
      <c r="AL811" s="154"/>
      <c r="AM811" s="148"/>
      <c r="AN811" s="154"/>
      <c r="AO811" s="148"/>
      <c r="AP811" s="155"/>
      <c r="AQ811" s="148"/>
      <c r="AR811" s="155"/>
      <c r="AS811" s="148"/>
      <c r="AT811" s="155"/>
      <c r="AU811" s="148"/>
      <c r="AV811" s="316"/>
      <c r="AW811" s="157"/>
      <c r="AX811" s="148"/>
      <c r="AY811" s="148"/>
      <c r="AZ811" s="148"/>
      <c r="BA811" s="148"/>
      <c r="BB811" s="148"/>
      <c r="BC811" s="148"/>
      <c r="BD811" s="148"/>
      <c r="BE811" s="148"/>
      <c r="BF811" s="148"/>
      <c r="BG811" s="148"/>
      <c r="BH811" s="148"/>
      <c r="BI811" s="148"/>
      <c r="BJ811" s="148"/>
      <c r="BK811" s="148"/>
      <c r="BL811" s="148"/>
      <c r="BM811" s="148"/>
      <c r="BN811" s="148"/>
      <c r="BO811" s="148"/>
      <c r="BP811" s="148"/>
      <c r="BQ811" s="148"/>
      <c r="BR811" s="148"/>
      <c r="BS811" s="148"/>
      <c r="BT811" s="148"/>
      <c r="BU811" s="148"/>
      <c r="BV811" s="148"/>
      <c r="BW811" s="148"/>
      <c r="BX811" s="148"/>
      <c r="BY811" s="148"/>
      <c r="BZ811" s="148"/>
      <c r="CA811" s="148"/>
      <c r="CB811" s="148"/>
      <c r="CC811" s="161"/>
      <c r="CD811" s="148"/>
      <c r="CE811" s="148"/>
      <c r="CF811" s="148"/>
      <c r="CG811" s="153"/>
      <c r="CH811" s="148"/>
      <c r="CI811" s="148"/>
      <c r="CJ811" s="148"/>
      <c r="CK811" s="148"/>
    </row>
    <row r="812" ht="27.0" customHeight="1">
      <c r="A812" s="314"/>
      <c r="B812" s="126"/>
      <c r="C812" s="19"/>
      <c r="D812" s="19"/>
      <c r="E812" s="126"/>
      <c r="F812" s="128"/>
      <c r="G812" s="128"/>
      <c r="H812" s="128"/>
      <c r="I812" s="128"/>
      <c r="J812" s="129"/>
      <c r="K812" s="130"/>
      <c r="L812" s="128"/>
      <c r="M812" s="128"/>
      <c r="N812" s="128"/>
      <c r="O812" s="110"/>
      <c r="P812" s="128"/>
      <c r="Q812" s="128"/>
      <c r="R812" s="128"/>
      <c r="S812" s="128"/>
      <c r="T812" s="131"/>
      <c r="U812" s="128"/>
      <c r="V812" s="128"/>
      <c r="W812" s="128"/>
      <c r="X812" s="128"/>
      <c r="Y812" s="128"/>
      <c r="Z812" s="128"/>
      <c r="AA812" s="128"/>
      <c r="AB812" s="128"/>
      <c r="AC812" s="128"/>
      <c r="AD812" s="128"/>
      <c r="AE812" s="128"/>
      <c r="AF812" s="128"/>
      <c r="AG812" s="128"/>
      <c r="AH812" s="128"/>
      <c r="AI812" s="128"/>
      <c r="AJ812" s="128"/>
      <c r="AK812" s="133"/>
      <c r="AL812" s="134"/>
      <c r="AM812" s="128"/>
      <c r="AN812" s="134"/>
      <c r="AO812" s="128"/>
      <c r="AP812" s="135"/>
      <c r="AQ812" s="128"/>
      <c r="AR812" s="135"/>
      <c r="AS812" s="128"/>
      <c r="AT812" s="135"/>
      <c r="AU812" s="128"/>
      <c r="AV812" s="315"/>
      <c r="AW812" s="137"/>
      <c r="AX812" s="128"/>
      <c r="AY812" s="128"/>
      <c r="AZ812" s="128"/>
      <c r="BA812" s="128"/>
      <c r="BB812" s="128"/>
      <c r="BC812" s="128"/>
      <c r="BD812" s="128"/>
      <c r="BE812" s="128"/>
      <c r="BF812" s="128"/>
      <c r="BG812" s="128"/>
      <c r="BH812" s="128"/>
      <c r="BI812" s="128"/>
      <c r="BJ812" s="128"/>
      <c r="BK812" s="128"/>
      <c r="BL812" s="128"/>
      <c r="BM812" s="128"/>
      <c r="BN812" s="128"/>
      <c r="BO812" s="128"/>
      <c r="BP812" s="128"/>
      <c r="BQ812" s="128"/>
      <c r="BR812" s="128"/>
      <c r="BS812" s="128"/>
      <c r="BT812" s="128"/>
      <c r="BU812" s="128"/>
      <c r="BV812" s="128"/>
      <c r="BW812" s="128"/>
      <c r="BX812" s="128"/>
      <c r="BY812" s="128"/>
      <c r="BZ812" s="128"/>
      <c r="CA812" s="128"/>
      <c r="CB812" s="128"/>
      <c r="CC812" s="141"/>
      <c r="CD812" s="128"/>
      <c r="CE812" s="128"/>
      <c r="CF812" s="128"/>
      <c r="CG812" s="133"/>
      <c r="CH812" s="128"/>
      <c r="CI812" s="128"/>
      <c r="CJ812" s="128"/>
      <c r="CK812" s="128"/>
    </row>
    <row r="813" ht="27.0" customHeight="1">
      <c r="A813" s="313"/>
      <c r="B813" s="146"/>
      <c r="C813" s="19"/>
      <c r="D813" s="19"/>
      <c r="E813" s="146"/>
      <c r="F813" s="148"/>
      <c r="G813" s="148"/>
      <c r="H813" s="148"/>
      <c r="I813" s="148"/>
      <c r="J813" s="149"/>
      <c r="K813" s="150"/>
      <c r="L813" s="148"/>
      <c r="M813" s="148"/>
      <c r="N813" s="148"/>
      <c r="O813" s="110"/>
      <c r="P813" s="148"/>
      <c r="Q813" s="148"/>
      <c r="R813" s="148"/>
      <c r="S813" s="148"/>
      <c r="T813" s="151"/>
      <c r="U813" s="148"/>
      <c r="V813" s="148"/>
      <c r="W813" s="148"/>
      <c r="X813" s="148"/>
      <c r="Y813" s="148"/>
      <c r="Z813" s="148"/>
      <c r="AA813" s="148"/>
      <c r="AB813" s="148"/>
      <c r="AC813" s="148"/>
      <c r="AD813" s="148"/>
      <c r="AE813" s="148"/>
      <c r="AF813" s="148"/>
      <c r="AG813" s="148"/>
      <c r="AH813" s="148"/>
      <c r="AI813" s="148"/>
      <c r="AJ813" s="148"/>
      <c r="AK813" s="153"/>
      <c r="AL813" s="154"/>
      <c r="AM813" s="148"/>
      <c r="AN813" s="154"/>
      <c r="AO813" s="148"/>
      <c r="AP813" s="155"/>
      <c r="AQ813" s="148"/>
      <c r="AR813" s="155"/>
      <c r="AS813" s="148"/>
      <c r="AT813" s="155"/>
      <c r="AU813" s="148"/>
      <c r="AV813" s="316"/>
      <c r="AW813" s="157"/>
      <c r="AX813" s="148"/>
      <c r="AY813" s="148"/>
      <c r="AZ813" s="148"/>
      <c r="BA813" s="148"/>
      <c r="BB813" s="148"/>
      <c r="BC813" s="148"/>
      <c r="BD813" s="148"/>
      <c r="BE813" s="148"/>
      <c r="BF813" s="148"/>
      <c r="BG813" s="148"/>
      <c r="BH813" s="148"/>
      <c r="BI813" s="148"/>
      <c r="BJ813" s="148"/>
      <c r="BK813" s="148"/>
      <c r="BL813" s="148"/>
      <c r="BM813" s="148"/>
      <c r="BN813" s="148"/>
      <c r="BO813" s="148"/>
      <c r="BP813" s="148"/>
      <c r="BQ813" s="148"/>
      <c r="BR813" s="148"/>
      <c r="BS813" s="148"/>
      <c r="BT813" s="148"/>
      <c r="BU813" s="148"/>
      <c r="BV813" s="148"/>
      <c r="BW813" s="148"/>
      <c r="BX813" s="148"/>
      <c r="BY813" s="148"/>
      <c r="BZ813" s="148"/>
      <c r="CA813" s="148"/>
      <c r="CB813" s="148"/>
      <c r="CC813" s="161"/>
      <c r="CD813" s="148"/>
      <c r="CE813" s="148"/>
      <c r="CF813" s="148"/>
      <c r="CG813" s="153"/>
      <c r="CH813" s="148"/>
      <c r="CI813" s="148"/>
      <c r="CJ813" s="148"/>
      <c r="CK813" s="148"/>
    </row>
    <row r="814" ht="27.0" customHeight="1">
      <c r="A814" s="314"/>
      <c r="B814" s="126"/>
      <c r="C814" s="19"/>
      <c r="D814" s="19"/>
      <c r="E814" s="126"/>
      <c r="F814" s="128"/>
      <c r="G814" s="128"/>
      <c r="H814" s="128"/>
      <c r="I814" s="128"/>
      <c r="J814" s="129"/>
      <c r="K814" s="130"/>
      <c r="L814" s="128"/>
      <c r="M814" s="128"/>
      <c r="N814" s="128"/>
      <c r="O814" s="110"/>
      <c r="P814" s="128"/>
      <c r="Q814" s="128"/>
      <c r="R814" s="128"/>
      <c r="S814" s="128"/>
      <c r="T814" s="131"/>
      <c r="U814" s="128"/>
      <c r="V814" s="128"/>
      <c r="W814" s="128"/>
      <c r="X814" s="128"/>
      <c r="Y814" s="128"/>
      <c r="Z814" s="128"/>
      <c r="AA814" s="128"/>
      <c r="AB814" s="128"/>
      <c r="AC814" s="128"/>
      <c r="AD814" s="128"/>
      <c r="AE814" s="128"/>
      <c r="AF814" s="128"/>
      <c r="AG814" s="128"/>
      <c r="AH814" s="128"/>
      <c r="AI814" s="128"/>
      <c r="AJ814" s="128"/>
      <c r="AK814" s="133"/>
      <c r="AL814" s="134"/>
      <c r="AM814" s="128"/>
      <c r="AN814" s="134"/>
      <c r="AO814" s="128"/>
      <c r="AP814" s="135"/>
      <c r="AQ814" s="128"/>
      <c r="AR814" s="135"/>
      <c r="AS814" s="128"/>
      <c r="AT814" s="135"/>
      <c r="AU814" s="128"/>
      <c r="AV814" s="315"/>
      <c r="AW814" s="137"/>
      <c r="AX814" s="128"/>
      <c r="AY814" s="128"/>
      <c r="AZ814" s="128"/>
      <c r="BA814" s="128"/>
      <c r="BB814" s="128"/>
      <c r="BC814" s="128"/>
      <c r="BD814" s="128"/>
      <c r="BE814" s="128"/>
      <c r="BF814" s="128"/>
      <c r="BG814" s="128"/>
      <c r="BH814" s="128"/>
      <c r="BI814" s="128"/>
      <c r="BJ814" s="128"/>
      <c r="BK814" s="128"/>
      <c r="BL814" s="128"/>
      <c r="BM814" s="128"/>
      <c r="BN814" s="128"/>
      <c r="BO814" s="128"/>
      <c r="BP814" s="128"/>
      <c r="BQ814" s="128"/>
      <c r="BR814" s="128"/>
      <c r="BS814" s="128"/>
      <c r="BT814" s="128"/>
      <c r="BU814" s="128"/>
      <c r="BV814" s="128"/>
      <c r="BW814" s="128"/>
      <c r="BX814" s="128"/>
      <c r="BY814" s="128"/>
      <c r="BZ814" s="128"/>
      <c r="CA814" s="128"/>
      <c r="CB814" s="128"/>
      <c r="CC814" s="141"/>
      <c r="CD814" s="128"/>
      <c r="CE814" s="128"/>
      <c r="CF814" s="128"/>
      <c r="CG814" s="133"/>
      <c r="CH814" s="128"/>
      <c r="CI814" s="128"/>
      <c r="CJ814" s="128"/>
      <c r="CK814" s="128"/>
    </row>
    <row r="815" ht="27.0" customHeight="1">
      <c r="A815" s="313"/>
      <c r="B815" s="146"/>
      <c r="C815" s="19"/>
      <c r="D815" s="19"/>
      <c r="E815" s="146"/>
      <c r="F815" s="148"/>
      <c r="G815" s="148"/>
      <c r="H815" s="148"/>
      <c r="I815" s="148"/>
      <c r="J815" s="149"/>
      <c r="K815" s="150"/>
      <c r="L815" s="148"/>
      <c r="M815" s="148"/>
      <c r="N815" s="148"/>
      <c r="O815" s="110"/>
      <c r="P815" s="148"/>
      <c r="Q815" s="148"/>
      <c r="R815" s="148"/>
      <c r="S815" s="148"/>
      <c r="T815" s="151"/>
      <c r="U815" s="148"/>
      <c r="V815" s="148"/>
      <c r="W815" s="148"/>
      <c r="X815" s="148"/>
      <c r="Y815" s="148"/>
      <c r="Z815" s="148"/>
      <c r="AA815" s="148"/>
      <c r="AB815" s="148"/>
      <c r="AC815" s="148"/>
      <c r="AD815" s="148"/>
      <c r="AE815" s="148"/>
      <c r="AF815" s="148"/>
      <c r="AG815" s="148"/>
      <c r="AH815" s="148"/>
      <c r="AI815" s="148"/>
      <c r="AJ815" s="148"/>
      <c r="AK815" s="153"/>
      <c r="AL815" s="154"/>
      <c r="AM815" s="148"/>
      <c r="AN815" s="154"/>
      <c r="AO815" s="148"/>
      <c r="AP815" s="155"/>
      <c r="AQ815" s="148"/>
      <c r="AR815" s="155"/>
      <c r="AS815" s="148"/>
      <c r="AT815" s="155"/>
      <c r="AU815" s="148"/>
      <c r="AV815" s="316"/>
      <c r="AW815" s="157"/>
      <c r="AX815" s="148"/>
      <c r="AY815" s="148"/>
      <c r="AZ815" s="148"/>
      <c r="BA815" s="148"/>
      <c r="BB815" s="148"/>
      <c r="BC815" s="148"/>
      <c r="BD815" s="148"/>
      <c r="BE815" s="148"/>
      <c r="BF815" s="148"/>
      <c r="BG815" s="148"/>
      <c r="BH815" s="148"/>
      <c r="BI815" s="148"/>
      <c r="BJ815" s="148"/>
      <c r="BK815" s="148"/>
      <c r="BL815" s="148"/>
      <c r="BM815" s="148"/>
      <c r="BN815" s="148"/>
      <c r="BO815" s="148"/>
      <c r="BP815" s="148"/>
      <c r="BQ815" s="148"/>
      <c r="BR815" s="148"/>
      <c r="BS815" s="148"/>
      <c r="BT815" s="148"/>
      <c r="BU815" s="148"/>
      <c r="BV815" s="148"/>
      <c r="BW815" s="148"/>
      <c r="BX815" s="148"/>
      <c r="BY815" s="148"/>
      <c r="BZ815" s="148"/>
      <c r="CA815" s="148"/>
      <c r="CB815" s="148"/>
      <c r="CC815" s="161"/>
      <c r="CD815" s="148"/>
      <c r="CE815" s="148"/>
      <c r="CF815" s="148"/>
      <c r="CG815" s="153"/>
      <c r="CH815" s="148"/>
      <c r="CI815" s="148"/>
      <c r="CJ815" s="148"/>
      <c r="CK815" s="148"/>
    </row>
    <row r="816" ht="27.0" customHeight="1">
      <c r="A816" s="314"/>
      <c r="B816" s="126"/>
      <c r="C816" s="19"/>
      <c r="D816" s="19"/>
      <c r="E816" s="126"/>
      <c r="F816" s="128"/>
      <c r="G816" s="128"/>
      <c r="H816" s="128"/>
      <c r="I816" s="128"/>
      <c r="J816" s="129"/>
      <c r="K816" s="130"/>
      <c r="L816" s="128"/>
      <c r="M816" s="128"/>
      <c r="N816" s="128"/>
      <c r="O816" s="110"/>
      <c r="P816" s="128"/>
      <c r="Q816" s="128"/>
      <c r="R816" s="128"/>
      <c r="S816" s="128"/>
      <c r="T816" s="131"/>
      <c r="U816" s="128"/>
      <c r="V816" s="128"/>
      <c r="W816" s="128"/>
      <c r="X816" s="128"/>
      <c r="Y816" s="128"/>
      <c r="Z816" s="128"/>
      <c r="AA816" s="128"/>
      <c r="AB816" s="128"/>
      <c r="AC816" s="128"/>
      <c r="AD816" s="128"/>
      <c r="AE816" s="128"/>
      <c r="AF816" s="128"/>
      <c r="AG816" s="128"/>
      <c r="AH816" s="128"/>
      <c r="AI816" s="128"/>
      <c r="AJ816" s="128"/>
      <c r="AK816" s="133"/>
      <c r="AL816" s="134"/>
      <c r="AM816" s="128"/>
      <c r="AN816" s="134"/>
      <c r="AO816" s="128"/>
      <c r="AP816" s="135"/>
      <c r="AQ816" s="128"/>
      <c r="AR816" s="135"/>
      <c r="AS816" s="128"/>
      <c r="AT816" s="135"/>
      <c r="AU816" s="128"/>
      <c r="AV816" s="315"/>
      <c r="AW816" s="137"/>
      <c r="AX816" s="128"/>
      <c r="AY816" s="128"/>
      <c r="AZ816" s="128"/>
      <c r="BA816" s="128"/>
      <c r="BB816" s="128"/>
      <c r="BC816" s="128"/>
      <c r="BD816" s="128"/>
      <c r="BE816" s="128"/>
      <c r="BF816" s="128"/>
      <c r="BG816" s="128"/>
      <c r="BH816" s="128"/>
      <c r="BI816" s="128"/>
      <c r="BJ816" s="128"/>
      <c r="BK816" s="128"/>
      <c r="BL816" s="128"/>
      <c r="BM816" s="128"/>
      <c r="BN816" s="128"/>
      <c r="BO816" s="128"/>
      <c r="BP816" s="128"/>
      <c r="BQ816" s="128"/>
      <c r="BR816" s="128"/>
      <c r="BS816" s="128"/>
      <c r="BT816" s="128"/>
      <c r="BU816" s="128"/>
      <c r="BV816" s="128"/>
      <c r="BW816" s="128"/>
      <c r="BX816" s="128"/>
      <c r="BY816" s="128"/>
      <c r="BZ816" s="128"/>
      <c r="CA816" s="128"/>
      <c r="CB816" s="128"/>
      <c r="CC816" s="141"/>
      <c r="CD816" s="128"/>
      <c r="CE816" s="128"/>
      <c r="CF816" s="128"/>
      <c r="CG816" s="133"/>
      <c r="CH816" s="128"/>
      <c r="CI816" s="128"/>
      <c r="CJ816" s="128"/>
      <c r="CK816" s="128"/>
    </row>
    <row r="817" ht="27.0" customHeight="1">
      <c r="A817" s="313"/>
      <c r="B817" s="146"/>
      <c r="C817" s="19"/>
      <c r="D817" s="19"/>
      <c r="E817" s="146"/>
      <c r="F817" s="148"/>
      <c r="G817" s="148"/>
      <c r="H817" s="148"/>
      <c r="I817" s="148"/>
      <c r="J817" s="149"/>
      <c r="K817" s="150"/>
      <c r="L817" s="148"/>
      <c r="M817" s="148"/>
      <c r="N817" s="148"/>
      <c r="O817" s="110"/>
      <c r="P817" s="148"/>
      <c r="Q817" s="148"/>
      <c r="R817" s="148"/>
      <c r="S817" s="148"/>
      <c r="T817" s="151"/>
      <c r="U817" s="148"/>
      <c r="V817" s="148"/>
      <c r="W817" s="148"/>
      <c r="X817" s="148"/>
      <c r="Y817" s="148"/>
      <c r="Z817" s="148"/>
      <c r="AA817" s="148"/>
      <c r="AB817" s="148"/>
      <c r="AC817" s="148"/>
      <c r="AD817" s="148"/>
      <c r="AE817" s="148"/>
      <c r="AF817" s="148"/>
      <c r="AG817" s="148"/>
      <c r="AH817" s="148"/>
      <c r="AI817" s="148"/>
      <c r="AJ817" s="148"/>
      <c r="AK817" s="153"/>
      <c r="AL817" s="154"/>
      <c r="AM817" s="148"/>
      <c r="AN817" s="154"/>
      <c r="AO817" s="148"/>
      <c r="AP817" s="155"/>
      <c r="AQ817" s="148"/>
      <c r="AR817" s="155"/>
      <c r="AS817" s="148"/>
      <c r="AT817" s="155"/>
      <c r="AU817" s="148"/>
      <c r="AV817" s="316"/>
      <c r="AW817" s="157"/>
      <c r="AX817" s="148"/>
      <c r="AY817" s="148"/>
      <c r="AZ817" s="148"/>
      <c r="BA817" s="148"/>
      <c r="BB817" s="148"/>
      <c r="BC817" s="148"/>
      <c r="BD817" s="148"/>
      <c r="BE817" s="148"/>
      <c r="BF817" s="148"/>
      <c r="BG817" s="148"/>
      <c r="BH817" s="148"/>
      <c r="BI817" s="148"/>
      <c r="BJ817" s="148"/>
      <c r="BK817" s="148"/>
      <c r="BL817" s="148"/>
      <c r="BM817" s="148"/>
      <c r="BN817" s="148"/>
      <c r="BO817" s="148"/>
      <c r="BP817" s="148"/>
      <c r="BQ817" s="148"/>
      <c r="BR817" s="148"/>
      <c r="BS817" s="148"/>
      <c r="BT817" s="148"/>
      <c r="BU817" s="148"/>
      <c r="BV817" s="148"/>
      <c r="BW817" s="148"/>
      <c r="BX817" s="148"/>
      <c r="BY817" s="148"/>
      <c r="BZ817" s="148"/>
      <c r="CA817" s="148"/>
      <c r="CB817" s="148"/>
      <c r="CC817" s="161"/>
      <c r="CD817" s="148"/>
      <c r="CE817" s="148"/>
      <c r="CF817" s="148"/>
      <c r="CG817" s="153"/>
      <c r="CH817" s="148"/>
      <c r="CI817" s="148"/>
      <c r="CJ817" s="148"/>
      <c r="CK817" s="148"/>
    </row>
    <row r="818" ht="27.0" customHeight="1">
      <c r="A818" s="314"/>
      <c r="B818" s="126"/>
      <c r="C818" s="19"/>
      <c r="D818" s="19"/>
      <c r="E818" s="126"/>
      <c r="F818" s="128"/>
      <c r="G818" s="128"/>
      <c r="H818" s="128"/>
      <c r="I818" s="128"/>
      <c r="J818" s="129"/>
      <c r="K818" s="130"/>
      <c r="L818" s="128"/>
      <c r="M818" s="128"/>
      <c r="N818" s="128"/>
      <c r="O818" s="110"/>
      <c r="P818" s="128"/>
      <c r="Q818" s="128"/>
      <c r="R818" s="128"/>
      <c r="S818" s="128"/>
      <c r="T818" s="131"/>
      <c r="U818" s="128"/>
      <c r="V818" s="128"/>
      <c r="W818" s="128"/>
      <c r="X818" s="128"/>
      <c r="Y818" s="128"/>
      <c r="Z818" s="128"/>
      <c r="AA818" s="128"/>
      <c r="AB818" s="128"/>
      <c r="AC818" s="128"/>
      <c r="AD818" s="128"/>
      <c r="AE818" s="128"/>
      <c r="AF818" s="128"/>
      <c r="AG818" s="128"/>
      <c r="AH818" s="128"/>
      <c r="AI818" s="128"/>
      <c r="AJ818" s="128"/>
      <c r="AK818" s="133"/>
      <c r="AL818" s="134"/>
      <c r="AM818" s="128"/>
      <c r="AN818" s="134"/>
      <c r="AO818" s="128"/>
      <c r="AP818" s="135"/>
      <c r="AQ818" s="128"/>
      <c r="AR818" s="135"/>
      <c r="AS818" s="128"/>
      <c r="AT818" s="135"/>
      <c r="AU818" s="128"/>
      <c r="AV818" s="315"/>
      <c r="AW818" s="137"/>
      <c r="AX818" s="128"/>
      <c r="AY818" s="128"/>
      <c r="AZ818" s="128"/>
      <c r="BA818" s="128"/>
      <c r="BB818" s="128"/>
      <c r="BC818" s="128"/>
      <c r="BD818" s="128"/>
      <c r="BE818" s="128"/>
      <c r="BF818" s="128"/>
      <c r="BG818" s="128"/>
      <c r="BH818" s="128"/>
      <c r="BI818" s="128"/>
      <c r="BJ818" s="128"/>
      <c r="BK818" s="128"/>
      <c r="BL818" s="128"/>
      <c r="BM818" s="128"/>
      <c r="BN818" s="128"/>
      <c r="BO818" s="128"/>
      <c r="BP818" s="128"/>
      <c r="BQ818" s="128"/>
      <c r="BR818" s="128"/>
      <c r="BS818" s="128"/>
      <c r="BT818" s="128"/>
      <c r="BU818" s="128"/>
      <c r="BV818" s="128"/>
      <c r="BW818" s="128"/>
      <c r="BX818" s="128"/>
      <c r="BY818" s="128"/>
      <c r="BZ818" s="128"/>
      <c r="CA818" s="128"/>
      <c r="CB818" s="128"/>
      <c r="CC818" s="141"/>
      <c r="CD818" s="128"/>
      <c r="CE818" s="128"/>
      <c r="CF818" s="128"/>
      <c r="CG818" s="133"/>
      <c r="CH818" s="128"/>
      <c r="CI818" s="128"/>
      <c r="CJ818" s="128"/>
      <c r="CK818" s="128"/>
    </row>
    <row r="819" ht="27.0" customHeight="1">
      <c r="A819" s="313"/>
      <c r="B819" s="146"/>
      <c r="C819" s="19"/>
      <c r="D819" s="19"/>
      <c r="E819" s="146"/>
      <c r="F819" s="148"/>
      <c r="G819" s="148"/>
      <c r="H819" s="148"/>
      <c r="I819" s="148"/>
      <c r="J819" s="149"/>
      <c r="K819" s="150"/>
      <c r="L819" s="148"/>
      <c r="M819" s="148"/>
      <c r="N819" s="148"/>
      <c r="O819" s="110"/>
      <c r="P819" s="148"/>
      <c r="Q819" s="148"/>
      <c r="R819" s="148"/>
      <c r="S819" s="148"/>
      <c r="T819" s="151"/>
      <c r="U819" s="148"/>
      <c r="V819" s="148"/>
      <c r="W819" s="148"/>
      <c r="X819" s="148"/>
      <c r="Y819" s="148"/>
      <c r="Z819" s="148"/>
      <c r="AA819" s="148"/>
      <c r="AB819" s="148"/>
      <c r="AC819" s="148"/>
      <c r="AD819" s="148"/>
      <c r="AE819" s="148"/>
      <c r="AF819" s="148"/>
      <c r="AG819" s="148"/>
      <c r="AH819" s="148"/>
      <c r="AI819" s="148"/>
      <c r="AJ819" s="148"/>
      <c r="AK819" s="153"/>
      <c r="AL819" s="154"/>
      <c r="AM819" s="148"/>
      <c r="AN819" s="154"/>
      <c r="AO819" s="148"/>
      <c r="AP819" s="155"/>
      <c r="AQ819" s="148"/>
      <c r="AR819" s="155"/>
      <c r="AS819" s="148"/>
      <c r="AT819" s="155"/>
      <c r="AU819" s="148"/>
      <c r="AV819" s="316"/>
      <c r="AW819" s="157"/>
      <c r="AX819" s="148"/>
      <c r="AY819" s="148"/>
      <c r="AZ819" s="148"/>
      <c r="BA819" s="148"/>
      <c r="BB819" s="148"/>
      <c r="BC819" s="148"/>
      <c r="BD819" s="148"/>
      <c r="BE819" s="148"/>
      <c r="BF819" s="148"/>
      <c r="BG819" s="148"/>
      <c r="BH819" s="148"/>
      <c r="BI819" s="148"/>
      <c r="BJ819" s="148"/>
      <c r="BK819" s="148"/>
      <c r="BL819" s="148"/>
      <c r="BM819" s="148"/>
      <c r="BN819" s="148"/>
      <c r="BO819" s="148"/>
      <c r="BP819" s="148"/>
      <c r="BQ819" s="148"/>
      <c r="BR819" s="148"/>
      <c r="BS819" s="148"/>
      <c r="BT819" s="148"/>
      <c r="BU819" s="148"/>
      <c r="BV819" s="148"/>
      <c r="BW819" s="148"/>
      <c r="BX819" s="148"/>
      <c r="BY819" s="148"/>
      <c r="BZ819" s="148"/>
      <c r="CA819" s="148"/>
      <c r="CB819" s="148"/>
      <c r="CC819" s="161"/>
      <c r="CD819" s="148"/>
      <c r="CE819" s="148"/>
      <c r="CF819" s="148"/>
      <c r="CG819" s="153"/>
      <c r="CH819" s="148"/>
      <c r="CI819" s="148"/>
      <c r="CJ819" s="148"/>
      <c r="CK819" s="148"/>
    </row>
    <row r="820" ht="27.0" customHeight="1">
      <c r="A820" s="314"/>
      <c r="B820" s="126"/>
      <c r="C820" s="19"/>
      <c r="D820" s="19"/>
      <c r="E820" s="126"/>
      <c r="F820" s="128"/>
      <c r="G820" s="128"/>
      <c r="H820" s="128"/>
      <c r="I820" s="128"/>
      <c r="J820" s="129"/>
      <c r="K820" s="130"/>
      <c r="L820" s="128"/>
      <c r="M820" s="128"/>
      <c r="N820" s="128"/>
      <c r="O820" s="110"/>
      <c r="P820" s="128"/>
      <c r="Q820" s="128"/>
      <c r="R820" s="128"/>
      <c r="S820" s="128"/>
      <c r="T820" s="131"/>
      <c r="U820" s="128"/>
      <c r="V820" s="128"/>
      <c r="W820" s="128"/>
      <c r="X820" s="128"/>
      <c r="Y820" s="128"/>
      <c r="Z820" s="128"/>
      <c r="AA820" s="128"/>
      <c r="AB820" s="128"/>
      <c r="AC820" s="128"/>
      <c r="AD820" s="128"/>
      <c r="AE820" s="128"/>
      <c r="AF820" s="128"/>
      <c r="AG820" s="128"/>
      <c r="AH820" s="128"/>
      <c r="AI820" s="128"/>
      <c r="AJ820" s="128"/>
      <c r="AK820" s="133"/>
      <c r="AL820" s="134"/>
      <c r="AM820" s="128"/>
      <c r="AN820" s="134"/>
      <c r="AO820" s="128"/>
      <c r="AP820" s="135"/>
      <c r="AQ820" s="128"/>
      <c r="AR820" s="135"/>
      <c r="AS820" s="128"/>
      <c r="AT820" s="135"/>
      <c r="AU820" s="128"/>
      <c r="AV820" s="315"/>
      <c r="AW820" s="137"/>
      <c r="AX820" s="128"/>
      <c r="AY820" s="128"/>
      <c r="AZ820" s="128"/>
      <c r="BA820" s="128"/>
      <c r="BB820" s="128"/>
      <c r="BC820" s="128"/>
      <c r="BD820" s="128"/>
      <c r="BE820" s="128"/>
      <c r="BF820" s="128"/>
      <c r="BG820" s="128"/>
      <c r="BH820" s="128"/>
      <c r="BI820" s="128"/>
      <c r="BJ820" s="128"/>
      <c r="BK820" s="128"/>
      <c r="BL820" s="128"/>
      <c r="BM820" s="128"/>
      <c r="BN820" s="128"/>
      <c r="BO820" s="128"/>
      <c r="BP820" s="128"/>
      <c r="BQ820" s="128"/>
      <c r="BR820" s="128"/>
      <c r="BS820" s="128"/>
      <c r="BT820" s="128"/>
      <c r="BU820" s="128"/>
      <c r="BV820" s="128"/>
      <c r="BW820" s="128"/>
      <c r="BX820" s="128"/>
      <c r="BY820" s="128"/>
      <c r="BZ820" s="128"/>
      <c r="CA820" s="128"/>
      <c r="CB820" s="128"/>
      <c r="CC820" s="141"/>
      <c r="CD820" s="128"/>
      <c r="CE820" s="128"/>
      <c r="CF820" s="128"/>
      <c r="CG820" s="133"/>
      <c r="CH820" s="128"/>
      <c r="CI820" s="128"/>
      <c r="CJ820" s="128"/>
      <c r="CK820" s="128"/>
    </row>
    <row r="821" ht="27.0" customHeight="1">
      <c r="A821" s="313"/>
      <c r="B821" s="146"/>
      <c r="C821" s="19"/>
      <c r="D821" s="19"/>
      <c r="E821" s="146"/>
      <c r="F821" s="148"/>
      <c r="G821" s="148"/>
      <c r="H821" s="148"/>
      <c r="I821" s="148"/>
      <c r="J821" s="149"/>
      <c r="K821" s="150"/>
      <c r="L821" s="148"/>
      <c r="M821" s="148"/>
      <c r="N821" s="148"/>
      <c r="O821" s="110"/>
      <c r="P821" s="148"/>
      <c r="Q821" s="148"/>
      <c r="R821" s="148"/>
      <c r="S821" s="148"/>
      <c r="T821" s="151"/>
      <c r="U821" s="148"/>
      <c r="V821" s="148"/>
      <c r="W821" s="148"/>
      <c r="X821" s="148"/>
      <c r="Y821" s="148"/>
      <c r="Z821" s="148"/>
      <c r="AA821" s="148"/>
      <c r="AB821" s="148"/>
      <c r="AC821" s="148"/>
      <c r="AD821" s="148"/>
      <c r="AE821" s="148"/>
      <c r="AF821" s="148"/>
      <c r="AG821" s="148"/>
      <c r="AH821" s="148"/>
      <c r="AI821" s="148"/>
      <c r="AJ821" s="148"/>
      <c r="AK821" s="153"/>
      <c r="AL821" s="154"/>
      <c r="AM821" s="148"/>
      <c r="AN821" s="154"/>
      <c r="AO821" s="148"/>
      <c r="AP821" s="155"/>
      <c r="AQ821" s="148"/>
      <c r="AR821" s="155"/>
      <c r="AS821" s="148"/>
      <c r="AT821" s="155"/>
      <c r="AU821" s="148"/>
      <c r="AV821" s="316"/>
      <c r="AW821" s="157"/>
      <c r="AX821" s="148"/>
      <c r="AY821" s="148"/>
      <c r="AZ821" s="148"/>
      <c r="BA821" s="148"/>
      <c r="BB821" s="148"/>
      <c r="BC821" s="148"/>
      <c r="BD821" s="148"/>
      <c r="BE821" s="148"/>
      <c r="BF821" s="148"/>
      <c r="BG821" s="148"/>
      <c r="BH821" s="148"/>
      <c r="BI821" s="148"/>
      <c r="BJ821" s="148"/>
      <c r="BK821" s="148"/>
      <c r="BL821" s="148"/>
      <c r="BM821" s="148"/>
      <c r="BN821" s="148"/>
      <c r="BO821" s="148"/>
      <c r="BP821" s="148"/>
      <c r="BQ821" s="148"/>
      <c r="BR821" s="148"/>
      <c r="BS821" s="148"/>
      <c r="BT821" s="148"/>
      <c r="BU821" s="148"/>
      <c r="BV821" s="148"/>
      <c r="BW821" s="148"/>
      <c r="BX821" s="148"/>
      <c r="BY821" s="148"/>
      <c r="BZ821" s="148"/>
      <c r="CA821" s="148"/>
      <c r="CB821" s="148"/>
      <c r="CC821" s="161"/>
      <c r="CD821" s="148"/>
      <c r="CE821" s="148"/>
      <c r="CF821" s="148"/>
      <c r="CG821" s="153"/>
      <c r="CH821" s="148"/>
      <c r="CI821" s="148"/>
      <c r="CJ821" s="148"/>
      <c r="CK821" s="148"/>
    </row>
    <row r="822" ht="27.0" customHeight="1">
      <c r="A822" s="314"/>
      <c r="B822" s="126"/>
      <c r="C822" s="19"/>
      <c r="D822" s="19"/>
      <c r="E822" s="126"/>
      <c r="F822" s="128"/>
      <c r="G822" s="128"/>
      <c r="H822" s="128"/>
      <c r="I822" s="128"/>
      <c r="J822" s="129"/>
      <c r="K822" s="130"/>
      <c r="L822" s="128"/>
      <c r="M822" s="128"/>
      <c r="N822" s="128"/>
      <c r="O822" s="110"/>
      <c r="P822" s="128"/>
      <c r="Q822" s="128"/>
      <c r="R822" s="128"/>
      <c r="S822" s="128"/>
      <c r="T822" s="131"/>
      <c r="U822" s="128"/>
      <c r="V822" s="128"/>
      <c r="W822" s="128"/>
      <c r="X822" s="128"/>
      <c r="Y822" s="128"/>
      <c r="Z822" s="128"/>
      <c r="AA822" s="128"/>
      <c r="AB822" s="128"/>
      <c r="AC822" s="128"/>
      <c r="AD822" s="128"/>
      <c r="AE822" s="128"/>
      <c r="AF822" s="128"/>
      <c r="AG822" s="128"/>
      <c r="AH822" s="128"/>
      <c r="AI822" s="128"/>
      <c r="AJ822" s="128"/>
      <c r="AK822" s="133"/>
      <c r="AL822" s="134"/>
      <c r="AM822" s="128"/>
      <c r="AN822" s="134"/>
      <c r="AO822" s="128"/>
      <c r="AP822" s="135"/>
      <c r="AQ822" s="128"/>
      <c r="AR822" s="135"/>
      <c r="AS822" s="128"/>
      <c r="AT822" s="135"/>
      <c r="AU822" s="128"/>
      <c r="AV822" s="315"/>
      <c r="AW822" s="137"/>
      <c r="AX822" s="128"/>
      <c r="AY822" s="128"/>
      <c r="AZ822" s="128"/>
      <c r="BA822" s="128"/>
      <c r="BB822" s="128"/>
      <c r="BC822" s="128"/>
      <c r="BD822" s="128"/>
      <c r="BE822" s="128"/>
      <c r="BF822" s="128"/>
      <c r="BG822" s="128"/>
      <c r="BH822" s="128"/>
      <c r="BI822" s="128"/>
      <c r="BJ822" s="128"/>
      <c r="BK822" s="128"/>
      <c r="BL822" s="128"/>
      <c r="BM822" s="128"/>
      <c r="BN822" s="128"/>
      <c r="BO822" s="128"/>
      <c r="BP822" s="128"/>
      <c r="BQ822" s="128"/>
      <c r="BR822" s="128"/>
      <c r="BS822" s="128"/>
      <c r="BT822" s="128"/>
      <c r="BU822" s="128"/>
      <c r="BV822" s="128"/>
      <c r="BW822" s="128"/>
      <c r="BX822" s="128"/>
      <c r="BY822" s="128"/>
      <c r="BZ822" s="128"/>
      <c r="CA822" s="128"/>
      <c r="CB822" s="128"/>
      <c r="CC822" s="141"/>
      <c r="CD822" s="128"/>
      <c r="CE822" s="128"/>
      <c r="CF822" s="128"/>
      <c r="CG822" s="133"/>
      <c r="CH822" s="128"/>
      <c r="CI822" s="128"/>
      <c r="CJ822" s="128"/>
      <c r="CK822" s="128"/>
    </row>
    <row r="823" ht="27.0" customHeight="1">
      <c r="A823" s="313"/>
      <c r="B823" s="146"/>
      <c r="C823" s="19"/>
      <c r="D823" s="19"/>
      <c r="E823" s="146"/>
      <c r="F823" s="148"/>
      <c r="G823" s="148"/>
      <c r="H823" s="148"/>
      <c r="I823" s="148"/>
      <c r="J823" s="149"/>
      <c r="K823" s="150"/>
      <c r="L823" s="148"/>
      <c r="M823" s="148"/>
      <c r="N823" s="148"/>
      <c r="O823" s="110"/>
      <c r="P823" s="148"/>
      <c r="Q823" s="148"/>
      <c r="R823" s="148"/>
      <c r="S823" s="148"/>
      <c r="T823" s="151"/>
      <c r="U823" s="148"/>
      <c r="V823" s="148"/>
      <c r="W823" s="148"/>
      <c r="X823" s="148"/>
      <c r="Y823" s="148"/>
      <c r="Z823" s="148"/>
      <c r="AA823" s="148"/>
      <c r="AB823" s="148"/>
      <c r="AC823" s="148"/>
      <c r="AD823" s="148"/>
      <c r="AE823" s="148"/>
      <c r="AF823" s="148"/>
      <c r="AG823" s="148"/>
      <c r="AH823" s="148"/>
      <c r="AI823" s="148"/>
      <c r="AJ823" s="148"/>
      <c r="AK823" s="153"/>
      <c r="AL823" s="154"/>
      <c r="AM823" s="148"/>
      <c r="AN823" s="154"/>
      <c r="AO823" s="148"/>
      <c r="AP823" s="155"/>
      <c r="AQ823" s="148"/>
      <c r="AR823" s="155"/>
      <c r="AS823" s="148"/>
      <c r="AT823" s="155"/>
      <c r="AU823" s="148"/>
      <c r="AV823" s="316"/>
      <c r="AW823" s="157"/>
      <c r="AX823" s="148"/>
      <c r="AY823" s="148"/>
      <c r="AZ823" s="148"/>
      <c r="BA823" s="148"/>
      <c r="BB823" s="148"/>
      <c r="BC823" s="148"/>
      <c r="BD823" s="148"/>
      <c r="BE823" s="148"/>
      <c r="BF823" s="148"/>
      <c r="BG823" s="148"/>
      <c r="BH823" s="148"/>
      <c r="BI823" s="148"/>
      <c r="BJ823" s="148"/>
      <c r="BK823" s="148"/>
      <c r="BL823" s="148"/>
      <c r="BM823" s="148"/>
      <c r="BN823" s="148"/>
      <c r="BO823" s="148"/>
      <c r="BP823" s="148"/>
      <c r="BQ823" s="148"/>
      <c r="BR823" s="148"/>
      <c r="BS823" s="148"/>
      <c r="BT823" s="148"/>
      <c r="BU823" s="148"/>
      <c r="BV823" s="148"/>
      <c r="BW823" s="148"/>
      <c r="BX823" s="148"/>
      <c r="BY823" s="148"/>
      <c r="BZ823" s="148"/>
      <c r="CA823" s="148"/>
      <c r="CB823" s="148"/>
      <c r="CC823" s="161"/>
      <c r="CD823" s="148"/>
      <c r="CE823" s="148"/>
      <c r="CF823" s="148"/>
      <c r="CG823" s="153"/>
      <c r="CH823" s="148"/>
      <c r="CI823" s="148"/>
      <c r="CJ823" s="148"/>
      <c r="CK823" s="148"/>
    </row>
    <row r="824" ht="27.0" customHeight="1">
      <c r="A824" s="314"/>
      <c r="B824" s="126"/>
      <c r="C824" s="19"/>
      <c r="D824" s="19"/>
      <c r="E824" s="126"/>
      <c r="F824" s="128"/>
      <c r="G824" s="128"/>
      <c r="H824" s="128"/>
      <c r="I824" s="128"/>
      <c r="J824" s="129"/>
      <c r="K824" s="130"/>
      <c r="L824" s="128"/>
      <c r="M824" s="128"/>
      <c r="N824" s="128"/>
      <c r="O824" s="110"/>
      <c r="P824" s="128"/>
      <c r="Q824" s="128"/>
      <c r="R824" s="128"/>
      <c r="S824" s="128"/>
      <c r="T824" s="131"/>
      <c r="U824" s="128"/>
      <c r="V824" s="128"/>
      <c r="W824" s="128"/>
      <c r="X824" s="128"/>
      <c r="Y824" s="128"/>
      <c r="Z824" s="128"/>
      <c r="AA824" s="128"/>
      <c r="AB824" s="128"/>
      <c r="AC824" s="128"/>
      <c r="AD824" s="128"/>
      <c r="AE824" s="128"/>
      <c r="AF824" s="128"/>
      <c r="AG824" s="128"/>
      <c r="AH824" s="128"/>
      <c r="AI824" s="128"/>
      <c r="AJ824" s="128"/>
      <c r="AK824" s="133"/>
      <c r="AL824" s="134"/>
      <c r="AM824" s="128"/>
      <c r="AN824" s="134"/>
      <c r="AO824" s="128"/>
      <c r="AP824" s="135"/>
      <c r="AQ824" s="128"/>
      <c r="AR824" s="135"/>
      <c r="AS824" s="128"/>
      <c r="AT824" s="135"/>
      <c r="AU824" s="128"/>
      <c r="AV824" s="315"/>
      <c r="AW824" s="137"/>
      <c r="AX824" s="128"/>
      <c r="AY824" s="128"/>
      <c r="AZ824" s="128"/>
      <c r="BA824" s="128"/>
      <c r="BB824" s="128"/>
      <c r="BC824" s="128"/>
      <c r="BD824" s="128"/>
      <c r="BE824" s="128"/>
      <c r="BF824" s="128"/>
      <c r="BG824" s="128"/>
      <c r="BH824" s="128"/>
      <c r="BI824" s="128"/>
      <c r="BJ824" s="128"/>
      <c r="BK824" s="128"/>
      <c r="BL824" s="128"/>
      <c r="BM824" s="128"/>
      <c r="BN824" s="128"/>
      <c r="BO824" s="128"/>
      <c r="BP824" s="128"/>
      <c r="BQ824" s="128"/>
      <c r="BR824" s="128"/>
      <c r="BS824" s="128"/>
      <c r="BT824" s="128"/>
      <c r="BU824" s="128"/>
      <c r="BV824" s="128"/>
      <c r="BW824" s="128"/>
      <c r="BX824" s="128"/>
      <c r="BY824" s="128"/>
      <c r="BZ824" s="128"/>
      <c r="CA824" s="128"/>
      <c r="CB824" s="128"/>
      <c r="CC824" s="141"/>
      <c r="CD824" s="128"/>
      <c r="CE824" s="128"/>
      <c r="CF824" s="128"/>
      <c r="CG824" s="133"/>
      <c r="CH824" s="128"/>
      <c r="CI824" s="128"/>
      <c r="CJ824" s="128"/>
      <c r="CK824" s="128"/>
    </row>
    <row r="825" ht="27.0" customHeight="1">
      <c r="A825" s="313"/>
      <c r="B825" s="146"/>
      <c r="C825" s="19"/>
      <c r="D825" s="19"/>
      <c r="E825" s="146"/>
      <c r="F825" s="148"/>
      <c r="G825" s="148"/>
      <c r="H825" s="148"/>
      <c r="I825" s="148"/>
      <c r="J825" s="149"/>
      <c r="K825" s="150"/>
      <c r="L825" s="148"/>
      <c r="M825" s="148"/>
      <c r="N825" s="148"/>
      <c r="O825" s="110"/>
      <c r="P825" s="148"/>
      <c r="Q825" s="148"/>
      <c r="R825" s="148"/>
      <c r="S825" s="148"/>
      <c r="T825" s="151"/>
      <c r="U825" s="148"/>
      <c r="V825" s="148"/>
      <c r="W825" s="148"/>
      <c r="X825" s="148"/>
      <c r="Y825" s="148"/>
      <c r="Z825" s="148"/>
      <c r="AA825" s="148"/>
      <c r="AB825" s="148"/>
      <c r="AC825" s="148"/>
      <c r="AD825" s="148"/>
      <c r="AE825" s="148"/>
      <c r="AF825" s="148"/>
      <c r="AG825" s="148"/>
      <c r="AH825" s="148"/>
      <c r="AI825" s="148"/>
      <c r="AJ825" s="148"/>
      <c r="AK825" s="153"/>
      <c r="AL825" s="154"/>
      <c r="AM825" s="148"/>
      <c r="AN825" s="154"/>
      <c r="AO825" s="148"/>
      <c r="AP825" s="155"/>
      <c r="AQ825" s="148"/>
      <c r="AR825" s="155"/>
      <c r="AS825" s="148"/>
      <c r="AT825" s="155"/>
      <c r="AU825" s="148"/>
      <c r="AV825" s="316"/>
      <c r="AW825" s="157"/>
      <c r="AX825" s="148"/>
      <c r="AY825" s="148"/>
      <c r="AZ825" s="148"/>
      <c r="BA825" s="148"/>
      <c r="BB825" s="148"/>
      <c r="BC825" s="148"/>
      <c r="BD825" s="148"/>
      <c r="BE825" s="148"/>
      <c r="BF825" s="148"/>
      <c r="BG825" s="148"/>
      <c r="BH825" s="148"/>
      <c r="BI825" s="148"/>
      <c r="BJ825" s="148"/>
      <c r="BK825" s="148"/>
      <c r="BL825" s="148"/>
      <c r="BM825" s="148"/>
      <c r="BN825" s="148"/>
      <c r="BO825" s="148"/>
      <c r="BP825" s="148"/>
      <c r="BQ825" s="148"/>
      <c r="BR825" s="148"/>
      <c r="BS825" s="148"/>
      <c r="BT825" s="148"/>
      <c r="BU825" s="148"/>
      <c r="BV825" s="148"/>
      <c r="BW825" s="148"/>
      <c r="BX825" s="148"/>
      <c r="BY825" s="148"/>
      <c r="BZ825" s="148"/>
      <c r="CA825" s="148"/>
      <c r="CB825" s="148"/>
      <c r="CC825" s="161"/>
      <c r="CD825" s="148"/>
      <c r="CE825" s="148"/>
      <c r="CF825" s="148"/>
      <c r="CG825" s="153"/>
      <c r="CH825" s="148"/>
      <c r="CI825" s="148"/>
      <c r="CJ825" s="148"/>
      <c r="CK825" s="148"/>
    </row>
    <row r="826" ht="27.0" customHeight="1">
      <c r="A826" s="314"/>
      <c r="B826" s="126"/>
      <c r="C826" s="19"/>
      <c r="D826" s="19"/>
      <c r="E826" s="126"/>
      <c r="F826" s="128"/>
      <c r="G826" s="128"/>
      <c r="H826" s="128"/>
      <c r="I826" s="128"/>
      <c r="J826" s="129"/>
      <c r="K826" s="130"/>
      <c r="L826" s="128"/>
      <c r="M826" s="128"/>
      <c r="N826" s="128"/>
      <c r="O826" s="110"/>
      <c r="P826" s="128"/>
      <c r="Q826" s="128"/>
      <c r="R826" s="128"/>
      <c r="S826" s="128"/>
      <c r="T826" s="131"/>
      <c r="U826" s="128"/>
      <c r="V826" s="128"/>
      <c r="W826" s="128"/>
      <c r="X826" s="128"/>
      <c r="Y826" s="128"/>
      <c r="Z826" s="128"/>
      <c r="AA826" s="128"/>
      <c r="AB826" s="128"/>
      <c r="AC826" s="128"/>
      <c r="AD826" s="128"/>
      <c r="AE826" s="128"/>
      <c r="AF826" s="128"/>
      <c r="AG826" s="128"/>
      <c r="AH826" s="128"/>
      <c r="AI826" s="128"/>
      <c r="AJ826" s="128"/>
      <c r="AK826" s="133"/>
      <c r="AL826" s="134"/>
      <c r="AM826" s="128"/>
      <c r="AN826" s="134"/>
      <c r="AO826" s="128"/>
      <c r="AP826" s="135"/>
      <c r="AQ826" s="128"/>
      <c r="AR826" s="135"/>
      <c r="AS826" s="128"/>
      <c r="AT826" s="135"/>
      <c r="AU826" s="128"/>
      <c r="AV826" s="315"/>
      <c r="AW826" s="137"/>
      <c r="AX826" s="128"/>
      <c r="AY826" s="128"/>
      <c r="AZ826" s="128"/>
      <c r="BA826" s="128"/>
      <c r="BB826" s="128"/>
      <c r="BC826" s="128"/>
      <c r="BD826" s="128"/>
      <c r="BE826" s="128"/>
      <c r="BF826" s="128"/>
      <c r="BG826" s="128"/>
      <c r="BH826" s="128"/>
      <c r="BI826" s="128"/>
      <c r="BJ826" s="128"/>
      <c r="BK826" s="128"/>
      <c r="BL826" s="128"/>
      <c r="BM826" s="128"/>
      <c r="BN826" s="128"/>
      <c r="BO826" s="128"/>
      <c r="BP826" s="128"/>
      <c r="BQ826" s="128"/>
      <c r="BR826" s="128"/>
      <c r="BS826" s="128"/>
      <c r="BT826" s="128"/>
      <c r="BU826" s="128"/>
      <c r="BV826" s="128"/>
      <c r="BW826" s="128"/>
      <c r="BX826" s="128"/>
      <c r="BY826" s="128"/>
      <c r="BZ826" s="128"/>
      <c r="CA826" s="128"/>
      <c r="CB826" s="128"/>
      <c r="CC826" s="141"/>
      <c r="CD826" s="128"/>
      <c r="CE826" s="128"/>
      <c r="CF826" s="128"/>
      <c r="CG826" s="133"/>
      <c r="CH826" s="128"/>
      <c r="CI826" s="128"/>
      <c r="CJ826" s="128"/>
      <c r="CK826" s="128"/>
    </row>
    <row r="827" ht="27.0" customHeight="1">
      <c r="A827" s="313"/>
      <c r="B827" s="146"/>
      <c r="C827" s="19"/>
      <c r="D827" s="19"/>
      <c r="E827" s="146"/>
      <c r="F827" s="148"/>
      <c r="G827" s="148"/>
      <c r="H827" s="148"/>
      <c r="I827" s="148"/>
      <c r="J827" s="149"/>
      <c r="K827" s="150"/>
      <c r="L827" s="148"/>
      <c r="M827" s="148"/>
      <c r="N827" s="148"/>
      <c r="O827" s="110"/>
      <c r="P827" s="148"/>
      <c r="Q827" s="148"/>
      <c r="R827" s="148"/>
      <c r="S827" s="148"/>
      <c r="T827" s="151"/>
      <c r="U827" s="148"/>
      <c r="V827" s="148"/>
      <c r="W827" s="148"/>
      <c r="X827" s="148"/>
      <c r="Y827" s="148"/>
      <c r="Z827" s="148"/>
      <c r="AA827" s="148"/>
      <c r="AB827" s="148"/>
      <c r="AC827" s="148"/>
      <c r="AD827" s="148"/>
      <c r="AE827" s="148"/>
      <c r="AF827" s="148"/>
      <c r="AG827" s="148"/>
      <c r="AH827" s="148"/>
      <c r="AI827" s="148"/>
      <c r="AJ827" s="148"/>
      <c r="AK827" s="153"/>
      <c r="AL827" s="154"/>
      <c r="AM827" s="148"/>
      <c r="AN827" s="154"/>
      <c r="AO827" s="148"/>
      <c r="AP827" s="155"/>
      <c r="AQ827" s="148"/>
      <c r="AR827" s="155"/>
      <c r="AS827" s="148"/>
      <c r="AT827" s="155"/>
      <c r="AU827" s="148"/>
      <c r="AV827" s="316"/>
      <c r="AW827" s="157"/>
      <c r="AX827" s="148"/>
      <c r="AY827" s="148"/>
      <c r="AZ827" s="148"/>
      <c r="BA827" s="148"/>
      <c r="BB827" s="148"/>
      <c r="BC827" s="148"/>
      <c r="BD827" s="148"/>
      <c r="BE827" s="148"/>
      <c r="BF827" s="148"/>
      <c r="BG827" s="148"/>
      <c r="BH827" s="148"/>
      <c r="BI827" s="148"/>
      <c r="BJ827" s="148"/>
      <c r="BK827" s="148"/>
      <c r="BL827" s="148"/>
      <c r="BM827" s="148"/>
      <c r="BN827" s="148"/>
      <c r="BO827" s="148"/>
      <c r="BP827" s="148"/>
      <c r="BQ827" s="148"/>
      <c r="BR827" s="148"/>
      <c r="BS827" s="148"/>
      <c r="BT827" s="148"/>
      <c r="BU827" s="148"/>
      <c r="BV827" s="148"/>
      <c r="BW827" s="148"/>
      <c r="BX827" s="148"/>
      <c r="BY827" s="148"/>
      <c r="BZ827" s="148"/>
      <c r="CA827" s="148"/>
      <c r="CB827" s="148"/>
      <c r="CC827" s="161"/>
      <c r="CD827" s="148"/>
      <c r="CE827" s="148"/>
      <c r="CF827" s="148"/>
      <c r="CG827" s="153"/>
      <c r="CH827" s="148"/>
      <c r="CI827" s="148"/>
      <c r="CJ827" s="148"/>
      <c r="CK827" s="148"/>
    </row>
    <row r="828" ht="27.0" customHeight="1">
      <c r="A828" s="314"/>
      <c r="B828" s="126"/>
      <c r="C828" s="19"/>
      <c r="D828" s="19"/>
      <c r="E828" s="126"/>
      <c r="F828" s="128"/>
      <c r="G828" s="128"/>
      <c r="H828" s="128"/>
      <c r="I828" s="128"/>
      <c r="J828" s="129"/>
      <c r="K828" s="130"/>
      <c r="L828" s="128"/>
      <c r="M828" s="128"/>
      <c r="N828" s="128"/>
      <c r="O828" s="110"/>
      <c r="P828" s="128"/>
      <c r="Q828" s="128"/>
      <c r="R828" s="128"/>
      <c r="S828" s="128"/>
      <c r="T828" s="131"/>
      <c r="U828" s="128"/>
      <c r="V828" s="128"/>
      <c r="W828" s="128"/>
      <c r="X828" s="128"/>
      <c r="Y828" s="128"/>
      <c r="Z828" s="128"/>
      <c r="AA828" s="128"/>
      <c r="AB828" s="128"/>
      <c r="AC828" s="128"/>
      <c r="AD828" s="128"/>
      <c r="AE828" s="128"/>
      <c r="AF828" s="128"/>
      <c r="AG828" s="128"/>
      <c r="AH828" s="128"/>
      <c r="AI828" s="128"/>
      <c r="AJ828" s="128"/>
      <c r="AK828" s="133"/>
      <c r="AL828" s="134"/>
      <c r="AM828" s="128"/>
      <c r="AN828" s="134"/>
      <c r="AO828" s="128"/>
      <c r="AP828" s="135"/>
      <c r="AQ828" s="128"/>
      <c r="AR828" s="135"/>
      <c r="AS828" s="128"/>
      <c r="AT828" s="135"/>
      <c r="AU828" s="128"/>
      <c r="AV828" s="315"/>
      <c r="AW828" s="137"/>
      <c r="AX828" s="128"/>
      <c r="AY828" s="128"/>
      <c r="AZ828" s="128"/>
      <c r="BA828" s="128"/>
      <c r="BB828" s="128"/>
      <c r="BC828" s="128"/>
      <c r="BD828" s="128"/>
      <c r="BE828" s="128"/>
      <c r="BF828" s="128"/>
      <c r="BG828" s="128"/>
      <c r="BH828" s="128"/>
      <c r="BI828" s="128"/>
      <c r="BJ828" s="128"/>
      <c r="BK828" s="128"/>
      <c r="BL828" s="128"/>
      <c r="BM828" s="128"/>
      <c r="BN828" s="128"/>
      <c r="BO828" s="128"/>
      <c r="BP828" s="128"/>
      <c r="BQ828" s="128"/>
      <c r="BR828" s="128"/>
      <c r="BS828" s="128"/>
      <c r="BT828" s="128"/>
      <c r="BU828" s="128"/>
      <c r="BV828" s="128"/>
      <c r="BW828" s="128"/>
      <c r="BX828" s="128"/>
      <c r="BY828" s="128"/>
      <c r="BZ828" s="128"/>
      <c r="CA828" s="128"/>
      <c r="CB828" s="128"/>
      <c r="CC828" s="141"/>
      <c r="CD828" s="128"/>
      <c r="CE828" s="128"/>
      <c r="CF828" s="128"/>
      <c r="CG828" s="133"/>
      <c r="CH828" s="128"/>
      <c r="CI828" s="128"/>
      <c r="CJ828" s="128"/>
      <c r="CK828" s="128"/>
    </row>
    <row r="829" ht="27.0" customHeight="1">
      <c r="A829" s="313"/>
      <c r="B829" s="146"/>
      <c r="C829" s="19"/>
      <c r="D829" s="19"/>
      <c r="E829" s="146"/>
      <c r="F829" s="148"/>
      <c r="G829" s="148"/>
      <c r="H829" s="148"/>
      <c r="I829" s="148"/>
      <c r="J829" s="149"/>
      <c r="K829" s="150"/>
      <c r="L829" s="148"/>
      <c r="M829" s="148"/>
      <c r="N829" s="148"/>
      <c r="O829" s="110"/>
      <c r="P829" s="148"/>
      <c r="Q829" s="148"/>
      <c r="R829" s="148"/>
      <c r="S829" s="148"/>
      <c r="T829" s="151"/>
      <c r="U829" s="148"/>
      <c r="V829" s="148"/>
      <c r="W829" s="148"/>
      <c r="X829" s="148"/>
      <c r="Y829" s="148"/>
      <c r="Z829" s="148"/>
      <c r="AA829" s="148"/>
      <c r="AB829" s="148"/>
      <c r="AC829" s="148"/>
      <c r="AD829" s="148"/>
      <c r="AE829" s="148"/>
      <c r="AF829" s="148"/>
      <c r="AG829" s="148"/>
      <c r="AH829" s="148"/>
      <c r="AI829" s="148"/>
      <c r="AJ829" s="148"/>
      <c r="AK829" s="153"/>
      <c r="AL829" s="154"/>
      <c r="AM829" s="148"/>
      <c r="AN829" s="154"/>
      <c r="AO829" s="148"/>
      <c r="AP829" s="155"/>
      <c r="AQ829" s="148"/>
      <c r="AR829" s="155"/>
      <c r="AS829" s="148"/>
      <c r="AT829" s="155"/>
      <c r="AU829" s="148"/>
      <c r="AV829" s="316"/>
      <c r="AW829" s="157"/>
      <c r="AX829" s="148"/>
      <c r="AY829" s="148"/>
      <c r="AZ829" s="148"/>
      <c r="BA829" s="148"/>
      <c r="BB829" s="148"/>
      <c r="BC829" s="148"/>
      <c r="BD829" s="148"/>
      <c r="BE829" s="148"/>
      <c r="BF829" s="148"/>
      <c r="BG829" s="148"/>
      <c r="BH829" s="148"/>
      <c r="BI829" s="148"/>
      <c r="BJ829" s="148"/>
      <c r="BK829" s="148"/>
      <c r="BL829" s="148"/>
      <c r="BM829" s="148"/>
      <c r="BN829" s="148"/>
      <c r="BO829" s="148"/>
      <c r="BP829" s="148"/>
      <c r="BQ829" s="148"/>
      <c r="BR829" s="148"/>
      <c r="BS829" s="148"/>
      <c r="BT829" s="148"/>
      <c r="BU829" s="148"/>
      <c r="BV829" s="148"/>
      <c r="BW829" s="148"/>
      <c r="BX829" s="148"/>
      <c r="BY829" s="148"/>
      <c r="BZ829" s="148"/>
      <c r="CA829" s="148"/>
      <c r="CB829" s="148"/>
      <c r="CC829" s="161"/>
      <c r="CD829" s="148"/>
      <c r="CE829" s="148"/>
      <c r="CF829" s="148"/>
      <c r="CG829" s="153"/>
      <c r="CH829" s="148"/>
      <c r="CI829" s="148"/>
      <c r="CJ829" s="148"/>
      <c r="CK829" s="148"/>
    </row>
    <row r="830" ht="27.0" customHeight="1">
      <c r="A830" s="314"/>
      <c r="B830" s="126"/>
      <c r="C830" s="19"/>
      <c r="D830" s="19"/>
      <c r="E830" s="126"/>
      <c r="F830" s="128"/>
      <c r="G830" s="128"/>
      <c r="H830" s="128"/>
      <c r="I830" s="128"/>
      <c r="J830" s="129"/>
      <c r="K830" s="130"/>
      <c r="L830" s="128"/>
      <c r="M830" s="128"/>
      <c r="N830" s="128"/>
      <c r="O830" s="110"/>
      <c r="P830" s="128"/>
      <c r="Q830" s="128"/>
      <c r="R830" s="128"/>
      <c r="S830" s="128"/>
      <c r="T830" s="131"/>
      <c r="U830" s="128"/>
      <c r="V830" s="128"/>
      <c r="W830" s="128"/>
      <c r="X830" s="128"/>
      <c r="Y830" s="128"/>
      <c r="Z830" s="128"/>
      <c r="AA830" s="128"/>
      <c r="AB830" s="128"/>
      <c r="AC830" s="128"/>
      <c r="AD830" s="128"/>
      <c r="AE830" s="128"/>
      <c r="AF830" s="128"/>
      <c r="AG830" s="128"/>
      <c r="AH830" s="128"/>
      <c r="AI830" s="128"/>
      <c r="AJ830" s="128"/>
      <c r="AK830" s="133"/>
      <c r="AL830" s="134"/>
      <c r="AM830" s="128"/>
      <c r="AN830" s="134"/>
      <c r="AO830" s="128"/>
      <c r="AP830" s="135"/>
      <c r="AQ830" s="128"/>
      <c r="AR830" s="135"/>
      <c r="AS830" s="128"/>
      <c r="AT830" s="135"/>
      <c r="AU830" s="128"/>
      <c r="AV830" s="315"/>
      <c r="AW830" s="137"/>
      <c r="AX830" s="128"/>
      <c r="AY830" s="128"/>
      <c r="AZ830" s="128"/>
      <c r="BA830" s="128"/>
      <c r="BB830" s="128"/>
      <c r="BC830" s="128"/>
      <c r="BD830" s="128"/>
      <c r="BE830" s="128"/>
      <c r="BF830" s="128"/>
      <c r="BG830" s="128"/>
      <c r="BH830" s="128"/>
      <c r="BI830" s="128"/>
      <c r="BJ830" s="128"/>
      <c r="BK830" s="128"/>
      <c r="BL830" s="128"/>
      <c r="BM830" s="128"/>
      <c r="BN830" s="128"/>
      <c r="BO830" s="128"/>
      <c r="BP830" s="128"/>
      <c r="BQ830" s="128"/>
      <c r="BR830" s="128"/>
      <c r="BS830" s="128"/>
      <c r="BT830" s="128"/>
      <c r="BU830" s="128"/>
      <c r="BV830" s="128"/>
      <c r="BW830" s="128"/>
      <c r="BX830" s="128"/>
      <c r="BY830" s="128"/>
      <c r="BZ830" s="128"/>
      <c r="CA830" s="128"/>
      <c r="CB830" s="128"/>
      <c r="CC830" s="141"/>
      <c r="CD830" s="128"/>
      <c r="CE830" s="128"/>
      <c r="CF830" s="128"/>
      <c r="CG830" s="133"/>
      <c r="CH830" s="128"/>
      <c r="CI830" s="128"/>
      <c r="CJ830" s="128"/>
      <c r="CK830" s="128"/>
    </row>
    <row r="831" ht="27.0" customHeight="1">
      <c r="A831" s="313"/>
      <c r="B831" s="146"/>
      <c r="C831" s="19"/>
      <c r="D831" s="19"/>
      <c r="E831" s="146"/>
      <c r="F831" s="148"/>
      <c r="G831" s="148"/>
      <c r="H831" s="148"/>
      <c r="I831" s="148"/>
      <c r="J831" s="149"/>
      <c r="K831" s="150"/>
      <c r="L831" s="148"/>
      <c r="M831" s="148"/>
      <c r="N831" s="148"/>
      <c r="O831" s="110"/>
      <c r="P831" s="148"/>
      <c r="Q831" s="148"/>
      <c r="R831" s="148"/>
      <c r="S831" s="148"/>
      <c r="T831" s="151"/>
      <c r="U831" s="148"/>
      <c r="V831" s="148"/>
      <c r="W831" s="148"/>
      <c r="X831" s="148"/>
      <c r="Y831" s="148"/>
      <c r="Z831" s="148"/>
      <c r="AA831" s="148"/>
      <c r="AB831" s="148"/>
      <c r="AC831" s="148"/>
      <c r="AD831" s="148"/>
      <c r="AE831" s="148"/>
      <c r="AF831" s="148"/>
      <c r="AG831" s="148"/>
      <c r="AH831" s="148"/>
      <c r="AI831" s="148"/>
      <c r="AJ831" s="148"/>
      <c r="AK831" s="153"/>
      <c r="AL831" s="154"/>
      <c r="AM831" s="148"/>
      <c r="AN831" s="154"/>
      <c r="AO831" s="148"/>
      <c r="AP831" s="155"/>
      <c r="AQ831" s="148"/>
      <c r="AR831" s="155"/>
      <c r="AS831" s="148"/>
      <c r="AT831" s="155"/>
      <c r="AU831" s="148"/>
      <c r="AV831" s="316"/>
      <c r="AW831" s="157"/>
      <c r="AX831" s="148"/>
      <c r="AY831" s="148"/>
      <c r="AZ831" s="148"/>
      <c r="BA831" s="148"/>
      <c r="BB831" s="148"/>
      <c r="BC831" s="148"/>
      <c r="BD831" s="148"/>
      <c r="BE831" s="148"/>
      <c r="BF831" s="148"/>
      <c r="BG831" s="148"/>
      <c r="BH831" s="148"/>
      <c r="BI831" s="148"/>
      <c r="BJ831" s="148"/>
      <c r="BK831" s="148"/>
      <c r="BL831" s="148"/>
      <c r="BM831" s="148"/>
      <c r="BN831" s="148"/>
      <c r="BO831" s="148"/>
      <c r="BP831" s="148"/>
      <c r="BQ831" s="148"/>
      <c r="BR831" s="148"/>
      <c r="BS831" s="148"/>
      <c r="BT831" s="148"/>
      <c r="BU831" s="148"/>
      <c r="BV831" s="148"/>
      <c r="BW831" s="148"/>
      <c r="BX831" s="148"/>
      <c r="BY831" s="148"/>
      <c r="BZ831" s="148"/>
      <c r="CA831" s="148"/>
      <c r="CB831" s="148"/>
      <c r="CC831" s="161"/>
      <c r="CD831" s="148"/>
      <c r="CE831" s="148"/>
      <c r="CF831" s="148"/>
      <c r="CG831" s="153"/>
      <c r="CH831" s="148"/>
      <c r="CI831" s="148"/>
      <c r="CJ831" s="148"/>
      <c r="CK831" s="148"/>
    </row>
    <row r="832" ht="27.0" customHeight="1">
      <c r="A832" s="314"/>
      <c r="B832" s="126"/>
      <c r="C832" s="19"/>
      <c r="D832" s="19"/>
      <c r="E832" s="126"/>
      <c r="F832" s="128"/>
      <c r="G832" s="128"/>
      <c r="H832" s="128"/>
      <c r="I832" s="128"/>
      <c r="J832" s="129"/>
      <c r="K832" s="130"/>
      <c r="L832" s="128"/>
      <c r="M832" s="128"/>
      <c r="N832" s="128"/>
      <c r="O832" s="110"/>
      <c r="P832" s="128"/>
      <c r="Q832" s="128"/>
      <c r="R832" s="128"/>
      <c r="S832" s="128"/>
      <c r="T832" s="131"/>
      <c r="U832" s="128"/>
      <c r="V832" s="128"/>
      <c r="W832" s="128"/>
      <c r="X832" s="128"/>
      <c r="Y832" s="128"/>
      <c r="Z832" s="128"/>
      <c r="AA832" s="128"/>
      <c r="AB832" s="128"/>
      <c r="AC832" s="128"/>
      <c r="AD832" s="128"/>
      <c r="AE832" s="128"/>
      <c r="AF832" s="128"/>
      <c r="AG832" s="128"/>
      <c r="AH832" s="128"/>
      <c r="AI832" s="128"/>
      <c r="AJ832" s="128"/>
      <c r="AK832" s="133"/>
      <c r="AL832" s="134"/>
      <c r="AM832" s="128"/>
      <c r="AN832" s="134"/>
      <c r="AO832" s="128"/>
      <c r="AP832" s="135"/>
      <c r="AQ832" s="128"/>
      <c r="AR832" s="135"/>
      <c r="AS832" s="128"/>
      <c r="AT832" s="135"/>
      <c r="AU832" s="128"/>
      <c r="AV832" s="315"/>
      <c r="AW832" s="137"/>
      <c r="AX832" s="128"/>
      <c r="AY832" s="128"/>
      <c r="AZ832" s="128"/>
      <c r="BA832" s="128"/>
      <c r="BB832" s="128"/>
      <c r="BC832" s="128"/>
      <c r="BD832" s="128"/>
      <c r="BE832" s="128"/>
      <c r="BF832" s="128"/>
      <c r="BG832" s="128"/>
      <c r="BH832" s="128"/>
      <c r="BI832" s="128"/>
      <c r="BJ832" s="128"/>
      <c r="BK832" s="128"/>
      <c r="BL832" s="128"/>
      <c r="BM832" s="128"/>
      <c r="BN832" s="128"/>
      <c r="BO832" s="128"/>
      <c r="BP832" s="128"/>
      <c r="BQ832" s="128"/>
      <c r="BR832" s="128"/>
      <c r="BS832" s="128"/>
      <c r="BT832" s="128"/>
      <c r="BU832" s="128"/>
      <c r="BV832" s="128"/>
      <c r="BW832" s="128"/>
      <c r="BX832" s="128"/>
      <c r="BY832" s="128"/>
      <c r="BZ832" s="128"/>
      <c r="CA832" s="128"/>
      <c r="CB832" s="128"/>
      <c r="CC832" s="141"/>
      <c r="CD832" s="128"/>
      <c r="CE832" s="128"/>
      <c r="CF832" s="128"/>
      <c r="CG832" s="133"/>
      <c r="CH832" s="128"/>
      <c r="CI832" s="128"/>
      <c r="CJ832" s="128"/>
      <c r="CK832" s="128"/>
    </row>
    <row r="833" ht="27.0" customHeight="1">
      <c r="A833" s="313"/>
      <c r="B833" s="146"/>
      <c r="C833" s="19"/>
      <c r="D833" s="19"/>
      <c r="E833" s="146"/>
      <c r="F833" s="148"/>
      <c r="G833" s="148"/>
      <c r="H833" s="148"/>
      <c r="I833" s="148"/>
      <c r="J833" s="149"/>
      <c r="K833" s="150"/>
      <c r="L833" s="148"/>
      <c r="M833" s="148"/>
      <c r="N833" s="148"/>
      <c r="O833" s="110"/>
      <c r="P833" s="148"/>
      <c r="Q833" s="148"/>
      <c r="R833" s="148"/>
      <c r="S833" s="148"/>
      <c r="T833" s="151"/>
      <c r="U833" s="148"/>
      <c r="V833" s="148"/>
      <c r="W833" s="148"/>
      <c r="X833" s="148"/>
      <c r="Y833" s="148"/>
      <c r="Z833" s="148"/>
      <c r="AA833" s="148"/>
      <c r="AB833" s="148"/>
      <c r="AC833" s="148"/>
      <c r="AD833" s="148"/>
      <c r="AE833" s="148"/>
      <c r="AF833" s="148"/>
      <c r="AG833" s="148"/>
      <c r="AH833" s="148"/>
      <c r="AI833" s="148"/>
      <c r="AJ833" s="148"/>
      <c r="AK833" s="153"/>
      <c r="AL833" s="154"/>
      <c r="AM833" s="148"/>
      <c r="AN833" s="154"/>
      <c r="AO833" s="148"/>
      <c r="AP833" s="155"/>
      <c r="AQ833" s="148"/>
      <c r="AR833" s="155"/>
      <c r="AS833" s="148"/>
      <c r="AT833" s="155"/>
      <c r="AU833" s="148"/>
      <c r="AV833" s="316"/>
      <c r="AW833" s="157"/>
      <c r="AX833" s="148"/>
      <c r="AY833" s="148"/>
      <c r="AZ833" s="148"/>
      <c r="BA833" s="148"/>
      <c r="BB833" s="148"/>
      <c r="BC833" s="148"/>
      <c r="BD833" s="148"/>
      <c r="BE833" s="148"/>
      <c r="BF833" s="148"/>
      <c r="BG833" s="148"/>
      <c r="BH833" s="148"/>
      <c r="BI833" s="148"/>
      <c r="BJ833" s="148"/>
      <c r="BK833" s="148"/>
      <c r="BL833" s="148"/>
      <c r="BM833" s="148"/>
      <c r="BN833" s="148"/>
      <c r="BO833" s="148"/>
      <c r="BP833" s="148"/>
      <c r="BQ833" s="148"/>
      <c r="BR833" s="148"/>
      <c r="BS833" s="148"/>
      <c r="BT833" s="148"/>
      <c r="BU833" s="148"/>
      <c r="BV833" s="148"/>
      <c r="BW833" s="148"/>
      <c r="BX833" s="148"/>
      <c r="BY833" s="148"/>
      <c r="BZ833" s="148"/>
      <c r="CA833" s="148"/>
      <c r="CB833" s="148"/>
      <c r="CC833" s="161"/>
      <c r="CD833" s="148"/>
      <c r="CE833" s="148"/>
      <c r="CF833" s="148"/>
      <c r="CG833" s="153"/>
      <c r="CH833" s="148"/>
      <c r="CI833" s="148"/>
      <c r="CJ833" s="148"/>
      <c r="CK833" s="148"/>
    </row>
    <row r="834" ht="27.0" customHeight="1">
      <c r="A834" s="314"/>
      <c r="B834" s="126"/>
      <c r="C834" s="19"/>
      <c r="D834" s="19"/>
      <c r="E834" s="126"/>
      <c r="F834" s="128"/>
      <c r="G834" s="128"/>
      <c r="H834" s="128"/>
      <c r="I834" s="128"/>
      <c r="J834" s="129"/>
      <c r="K834" s="130"/>
      <c r="L834" s="128"/>
      <c r="M834" s="128"/>
      <c r="N834" s="128"/>
      <c r="O834" s="110"/>
      <c r="P834" s="128"/>
      <c r="Q834" s="128"/>
      <c r="R834" s="128"/>
      <c r="S834" s="128"/>
      <c r="T834" s="131"/>
      <c r="U834" s="128"/>
      <c r="V834" s="128"/>
      <c r="W834" s="128"/>
      <c r="X834" s="128"/>
      <c r="Y834" s="128"/>
      <c r="Z834" s="128"/>
      <c r="AA834" s="128"/>
      <c r="AB834" s="128"/>
      <c r="AC834" s="128"/>
      <c r="AD834" s="128"/>
      <c r="AE834" s="128"/>
      <c r="AF834" s="128"/>
      <c r="AG834" s="128"/>
      <c r="AH834" s="128"/>
      <c r="AI834" s="128"/>
      <c r="AJ834" s="128"/>
      <c r="AK834" s="133"/>
      <c r="AL834" s="134"/>
      <c r="AM834" s="128"/>
      <c r="AN834" s="134"/>
      <c r="AO834" s="128"/>
      <c r="AP834" s="135"/>
      <c r="AQ834" s="128"/>
      <c r="AR834" s="135"/>
      <c r="AS834" s="128"/>
      <c r="AT834" s="135"/>
      <c r="AU834" s="128"/>
      <c r="AV834" s="315"/>
      <c r="AW834" s="137"/>
      <c r="AX834" s="128"/>
      <c r="AY834" s="128"/>
      <c r="AZ834" s="128"/>
      <c r="BA834" s="128"/>
      <c r="BB834" s="128"/>
      <c r="BC834" s="128"/>
      <c r="BD834" s="128"/>
      <c r="BE834" s="128"/>
      <c r="BF834" s="128"/>
      <c r="BG834" s="128"/>
      <c r="BH834" s="128"/>
      <c r="BI834" s="128"/>
      <c r="BJ834" s="128"/>
      <c r="BK834" s="128"/>
      <c r="BL834" s="128"/>
      <c r="BM834" s="128"/>
      <c r="BN834" s="128"/>
      <c r="BO834" s="128"/>
      <c r="BP834" s="128"/>
      <c r="BQ834" s="128"/>
      <c r="BR834" s="128"/>
      <c r="BS834" s="128"/>
      <c r="BT834" s="128"/>
      <c r="BU834" s="128"/>
      <c r="BV834" s="128"/>
      <c r="BW834" s="128"/>
      <c r="BX834" s="128"/>
      <c r="BY834" s="128"/>
      <c r="BZ834" s="128"/>
      <c r="CA834" s="128"/>
      <c r="CB834" s="128"/>
      <c r="CC834" s="141"/>
      <c r="CD834" s="128"/>
      <c r="CE834" s="128"/>
      <c r="CF834" s="128"/>
      <c r="CG834" s="133"/>
      <c r="CH834" s="128"/>
      <c r="CI834" s="128"/>
      <c r="CJ834" s="128"/>
      <c r="CK834" s="128"/>
    </row>
    <row r="835" ht="27.0" customHeight="1">
      <c r="A835" s="313"/>
      <c r="B835" s="146"/>
      <c r="C835" s="19"/>
      <c r="D835" s="19"/>
      <c r="E835" s="146"/>
      <c r="F835" s="148"/>
      <c r="G835" s="148"/>
      <c r="H835" s="148"/>
      <c r="I835" s="148"/>
      <c r="J835" s="149"/>
      <c r="K835" s="150"/>
      <c r="L835" s="148"/>
      <c r="M835" s="148"/>
      <c r="N835" s="148"/>
      <c r="O835" s="110"/>
      <c r="P835" s="148"/>
      <c r="Q835" s="148"/>
      <c r="R835" s="148"/>
      <c r="S835" s="148"/>
      <c r="T835" s="151"/>
      <c r="U835" s="148"/>
      <c r="V835" s="148"/>
      <c r="W835" s="148"/>
      <c r="X835" s="148"/>
      <c r="Y835" s="148"/>
      <c r="Z835" s="148"/>
      <c r="AA835" s="148"/>
      <c r="AB835" s="148"/>
      <c r="AC835" s="148"/>
      <c r="AD835" s="148"/>
      <c r="AE835" s="148"/>
      <c r="AF835" s="148"/>
      <c r="AG835" s="148"/>
      <c r="AH835" s="148"/>
      <c r="AI835" s="148"/>
      <c r="AJ835" s="148"/>
      <c r="AK835" s="153"/>
      <c r="AL835" s="154"/>
      <c r="AM835" s="148"/>
      <c r="AN835" s="154"/>
      <c r="AO835" s="148"/>
      <c r="AP835" s="155"/>
      <c r="AQ835" s="148"/>
      <c r="AR835" s="155"/>
      <c r="AS835" s="148"/>
      <c r="AT835" s="155"/>
      <c r="AU835" s="148"/>
      <c r="AV835" s="316"/>
      <c r="AW835" s="157"/>
      <c r="AX835" s="148"/>
      <c r="AY835" s="148"/>
      <c r="AZ835" s="148"/>
      <c r="BA835" s="148"/>
      <c r="BB835" s="148"/>
      <c r="BC835" s="148"/>
      <c r="BD835" s="148"/>
      <c r="BE835" s="148"/>
      <c r="BF835" s="148"/>
      <c r="BG835" s="148"/>
      <c r="BH835" s="148"/>
      <c r="BI835" s="148"/>
      <c r="BJ835" s="148"/>
      <c r="BK835" s="148"/>
      <c r="BL835" s="148"/>
      <c r="BM835" s="148"/>
      <c r="BN835" s="148"/>
      <c r="BO835" s="148"/>
      <c r="BP835" s="148"/>
      <c r="BQ835" s="148"/>
      <c r="BR835" s="148"/>
      <c r="BS835" s="148"/>
      <c r="BT835" s="148"/>
      <c r="BU835" s="148"/>
      <c r="BV835" s="148"/>
      <c r="BW835" s="148"/>
      <c r="BX835" s="148"/>
      <c r="BY835" s="148"/>
      <c r="BZ835" s="148"/>
      <c r="CA835" s="148"/>
      <c r="CB835" s="148"/>
      <c r="CC835" s="161"/>
      <c r="CD835" s="148"/>
      <c r="CE835" s="148"/>
      <c r="CF835" s="148"/>
      <c r="CG835" s="153"/>
      <c r="CH835" s="148"/>
      <c r="CI835" s="148"/>
      <c r="CJ835" s="148"/>
      <c r="CK835" s="148"/>
    </row>
    <row r="836" ht="27.0" customHeight="1">
      <c r="A836" s="314"/>
      <c r="B836" s="126"/>
      <c r="C836" s="19"/>
      <c r="D836" s="19"/>
      <c r="E836" s="126"/>
      <c r="F836" s="128"/>
      <c r="G836" s="128"/>
      <c r="H836" s="128"/>
      <c r="I836" s="128"/>
      <c r="J836" s="129"/>
      <c r="K836" s="130"/>
      <c r="L836" s="128"/>
      <c r="M836" s="128"/>
      <c r="N836" s="128"/>
      <c r="O836" s="110"/>
      <c r="P836" s="128"/>
      <c r="Q836" s="128"/>
      <c r="R836" s="128"/>
      <c r="S836" s="128"/>
      <c r="T836" s="131"/>
      <c r="U836" s="128"/>
      <c r="V836" s="128"/>
      <c r="W836" s="128"/>
      <c r="X836" s="128"/>
      <c r="Y836" s="128"/>
      <c r="Z836" s="128"/>
      <c r="AA836" s="128"/>
      <c r="AB836" s="128"/>
      <c r="AC836" s="128"/>
      <c r="AD836" s="128"/>
      <c r="AE836" s="128"/>
      <c r="AF836" s="128"/>
      <c r="AG836" s="128"/>
      <c r="AH836" s="128"/>
      <c r="AI836" s="128"/>
      <c r="AJ836" s="128"/>
      <c r="AK836" s="133"/>
      <c r="AL836" s="134"/>
      <c r="AM836" s="128"/>
      <c r="AN836" s="134"/>
      <c r="AO836" s="128"/>
      <c r="AP836" s="135"/>
      <c r="AQ836" s="128"/>
      <c r="AR836" s="135"/>
      <c r="AS836" s="128"/>
      <c r="AT836" s="135"/>
      <c r="AU836" s="128"/>
      <c r="AV836" s="315"/>
      <c r="AW836" s="137"/>
      <c r="AX836" s="128"/>
      <c r="AY836" s="128"/>
      <c r="AZ836" s="128"/>
      <c r="BA836" s="128"/>
      <c r="BB836" s="128"/>
      <c r="BC836" s="128"/>
      <c r="BD836" s="128"/>
      <c r="BE836" s="128"/>
      <c r="BF836" s="128"/>
      <c r="BG836" s="128"/>
      <c r="BH836" s="128"/>
      <c r="BI836" s="128"/>
      <c r="BJ836" s="128"/>
      <c r="BK836" s="128"/>
      <c r="BL836" s="128"/>
      <c r="BM836" s="128"/>
      <c r="BN836" s="128"/>
      <c r="BO836" s="128"/>
      <c r="BP836" s="128"/>
      <c r="BQ836" s="128"/>
      <c r="BR836" s="128"/>
      <c r="BS836" s="128"/>
      <c r="BT836" s="128"/>
      <c r="BU836" s="128"/>
      <c r="BV836" s="128"/>
      <c r="BW836" s="128"/>
      <c r="BX836" s="128"/>
      <c r="BY836" s="128"/>
      <c r="BZ836" s="128"/>
      <c r="CA836" s="128"/>
      <c r="CB836" s="128"/>
      <c r="CC836" s="141"/>
      <c r="CD836" s="128"/>
      <c r="CE836" s="128"/>
      <c r="CF836" s="128"/>
      <c r="CG836" s="133"/>
      <c r="CH836" s="128"/>
      <c r="CI836" s="128"/>
      <c r="CJ836" s="128"/>
      <c r="CK836" s="128"/>
    </row>
    <row r="837" ht="27.0" customHeight="1">
      <c r="A837" s="313"/>
      <c r="B837" s="146"/>
      <c r="C837" s="19"/>
      <c r="D837" s="19"/>
      <c r="E837" s="146"/>
      <c r="F837" s="148"/>
      <c r="G837" s="148"/>
      <c r="H837" s="148"/>
      <c r="I837" s="148"/>
      <c r="J837" s="149"/>
      <c r="K837" s="150"/>
      <c r="L837" s="148"/>
      <c r="M837" s="148"/>
      <c r="N837" s="148"/>
      <c r="O837" s="110"/>
      <c r="P837" s="148"/>
      <c r="Q837" s="148"/>
      <c r="R837" s="148"/>
      <c r="S837" s="148"/>
      <c r="T837" s="151"/>
      <c r="U837" s="148"/>
      <c r="V837" s="148"/>
      <c r="W837" s="148"/>
      <c r="X837" s="148"/>
      <c r="Y837" s="148"/>
      <c r="Z837" s="148"/>
      <c r="AA837" s="148"/>
      <c r="AB837" s="148"/>
      <c r="AC837" s="148"/>
      <c r="AD837" s="148"/>
      <c r="AE837" s="148"/>
      <c r="AF837" s="148"/>
      <c r="AG837" s="148"/>
      <c r="AH837" s="148"/>
      <c r="AI837" s="148"/>
      <c r="AJ837" s="148"/>
      <c r="AK837" s="153"/>
      <c r="AL837" s="154"/>
      <c r="AM837" s="148"/>
      <c r="AN837" s="154"/>
      <c r="AO837" s="148"/>
      <c r="AP837" s="155"/>
      <c r="AQ837" s="148"/>
      <c r="AR837" s="155"/>
      <c r="AS837" s="148"/>
      <c r="AT837" s="155"/>
      <c r="AU837" s="148"/>
      <c r="AV837" s="316"/>
      <c r="AW837" s="157"/>
      <c r="AX837" s="148"/>
      <c r="AY837" s="148"/>
      <c r="AZ837" s="148"/>
      <c r="BA837" s="148"/>
      <c r="BB837" s="148"/>
      <c r="BC837" s="148"/>
      <c r="BD837" s="148"/>
      <c r="BE837" s="148"/>
      <c r="BF837" s="148"/>
      <c r="BG837" s="148"/>
      <c r="BH837" s="148"/>
      <c r="BI837" s="148"/>
      <c r="BJ837" s="148"/>
      <c r="BK837" s="148"/>
      <c r="BL837" s="148"/>
      <c r="BM837" s="148"/>
      <c r="BN837" s="148"/>
      <c r="BO837" s="148"/>
      <c r="BP837" s="148"/>
      <c r="BQ837" s="148"/>
      <c r="BR837" s="148"/>
      <c r="BS837" s="148"/>
      <c r="BT837" s="148"/>
      <c r="BU837" s="148"/>
      <c r="BV837" s="148"/>
      <c r="BW837" s="148"/>
      <c r="BX837" s="148"/>
      <c r="BY837" s="148"/>
      <c r="BZ837" s="148"/>
      <c r="CA837" s="148"/>
      <c r="CB837" s="148"/>
      <c r="CC837" s="161"/>
      <c r="CD837" s="148"/>
      <c r="CE837" s="148"/>
      <c r="CF837" s="148"/>
      <c r="CG837" s="153"/>
      <c r="CH837" s="148"/>
      <c r="CI837" s="148"/>
      <c r="CJ837" s="148"/>
      <c r="CK837" s="148"/>
    </row>
    <row r="838" ht="27.0" customHeight="1">
      <c r="A838" s="314"/>
      <c r="B838" s="126"/>
      <c r="C838" s="19"/>
      <c r="D838" s="19"/>
      <c r="E838" s="126"/>
      <c r="F838" s="128"/>
      <c r="G838" s="128"/>
      <c r="H838" s="128"/>
      <c r="I838" s="128"/>
      <c r="J838" s="129"/>
      <c r="K838" s="130"/>
      <c r="L838" s="128"/>
      <c r="M838" s="128"/>
      <c r="N838" s="128"/>
      <c r="O838" s="110"/>
      <c r="P838" s="128"/>
      <c r="Q838" s="128"/>
      <c r="R838" s="128"/>
      <c r="S838" s="128"/>
      <c r="T838" s="131"/>
      <c r="U838" s="128"/>
      <c r="V838" s="128"/>
      <c r="W838" s="128"/>
      <c r="X838" s="128"/>
      <c r="Y838" s="128"/>
      <c r="Z838" s="128"/>
      <c r="AA838" s="128"/>
      <c r="AB838" s="128"/>
      <c r="AC838" s="128"/>
      <c r="AD838" s="128"/>
      <c r="AE838" s="128"/>
      <c r="AF838" s="128"/>
      <c r="AG838" s="128"/>
      <c r="AH838" s="128"/>
      <c r="AI838" s="128"/>
      <c r="AJ838" s="128"/>
      <c r="AK838" s="133"/>
      <c r="AL838" s="134"/>
      <c r="AM838" s="128"/>
      <c r="AN838" s="134"/>
      <c r="AO838" s="128"/>
      <c r="AP838" s="135"/>
      <c r="AQ838" s="128"/>
      <c r="AR838" s="135"/>
      <c r="AS838" s="128"/>
      <c r="AT838" s="135"/>
      <c r="AU838" s="128"/>
      <c r="AV838" s="315"/>
      <c r="AW838" s="137"/>
      <c r="AX838" s="128"/>
      <c r="AY838" s="128"/>
      <c r="AZ838" s="128"/>
      <c r="BA838" s="128"/>
      <c r="BB838" s="128"/>
      <c r="BC838" s="128"/>
      <c r="BD838" s="128"/>
      <c r="BE838" s="128"/>
      <c r="BF838" s="128"/>
      <c r="BG838" s="128"/>
      <c r="BH838" s="128"/>
      <c r="BI838" s="128"/>
      <c r="BJ838" s="128"/>
      <c r="BK838" s="128"/>
      <c r="BL838" s="128"/>
      <c r="BM838" s="128"/>
      <c r="BN838" s="128"/>
      <c r="BO838" s="128"/>
      <c r="BP838" s="128"/>
      <c r="BQ838" s="128"/>
      <c r="BR838" s="128"/>
      <c r="BS838" s="128"/>
      <c r="BT838" s="128"/>
      <c r="BU838" s="128"/>
      <c r="BV838" s="128"/>
      <c r="BW838" s="128"/>
      <c r="BX838" s="128"/>
      <c r="BY838" s="128"/>
      <c r="BZ838" s="128"/>
      <c r="CA838" s="128"/>
      <c r="CB838" s="128"/>
      <c r="CC838" s="141"/>
      <c r="CD838" s="128"/>
      <c r="CE838" s="128"/>
      <c r="CF838" s="128"/>
      <c r="CG838" s="133"/>
      <c r="CH838" s="128"/>
      <c r="CI838" s="128"/>
      <c r="CJ838" s="128"/>
      <c r="CK838" s="128"/>
    </row>
    <row r="839" ht="27.0" customHeight="1">
      <c r="A839" s="313"/>
      <c r="B839" s="146"/>
      <c r="C839" s="19"/>
      <c r="D839" s="19"/>
      <c r="E839" s="146"/>
      <c r="F839" s="148"/>
      <c r="G839" s="148"/>
      <c r="H839" s="148"/>
      <c r="I839" s="148"/>
      <c r="J839" s="149"/>
      <c r="K839" s="150"/>
      <c r="L839" s="148"/>
      <c r="M839" s="148"/>
      <c r="N839" s="148"/>
      <c r="O839" s="110"/>
      <c r="P839" s="148"/>
      <c r="Q839" s="148"/>
      <c r="R839" s="148"/>
      <c r="S839" s="148"/>
      <c r="T839" s="151"/>
      <c r="U839" s="148"/>
      <c r="V839" s="148"/>
      <c r="W839" s="148"/>
      <c r="X839" s="148"/>
      <c r="Y839" s="148"/>
      <c r="Z839" s="148"/>
      <c r="AA839" s="148"/>
      <c r="AB839" s="148"/>
      <c r="AC839" s="148"/>
      <c r="AD839" s="148"/>
      <c r="AE839" s="148"/>
      <c r="AF839" s="148"/>
      <c r="AG839" s="148"/>
      <c r="AH839" s="148"/>
      <c r="AI839" s="148"/>
      <c r="AJ839" s="148"/>
      <c r="AK839" s="153"/>
      <c r="AL839" s="154"/>
      <c r="AM839" s="148"/>
      <c r="AN839" s="154"/>
      <c r="AO839" s="148"/>
      <c r="AP839" s="155"/>
      <c r="AQ839" s="148"/>
      <c r="AR839" s="155"/>
      <c r="AS839" s="148"/>
      <c r="AT839" s="155"/>
      <c r="AU839" s="148"/>
      <c r="AV839" s="316"/>
      <c r="AW839" s="157"/>
      <c r="AX839" s="148"/>
      <c r="AY839" s="148"/>
      <c r="AZ839" s="148"/>
      <c r="BA839" s="148"/>
      <c r="BB839" s="148"/>
      <c r="BC839" s="148"/>
      <c r="BD839" s="148"/>
      <c r="BE839" s="148"/>
      <c r="BF839" s="148"/>
      <c r="BG839" s="148"/>
      <c r="BH839" s="148"/>
      <c r="BI839" s="148"/>
      <c r="BJ839" s="148"/>
      <c r="BK839" s="148"/>
      <c r="BL839" s="148"/>
      <c r="BM839" s="148"/>
      <c r="BN839" s="148"/>
      <c r="BO839" s="148"/>
      <c r="BP839" s="148"/>
      <c r="BQ839" s="148"/>
      <c r="BR839" s="148"/>
      <c r="BS839" s="148"/>
      <c r="BT839" s="148"/>
      <c r="BU839" s="148"/>
      <c r="BV839" s="148"/>
      <c r="BW839" s="148"/>
      <c r="BX839" s="148"/>
      <c r="BY839" s="148"/>
      <c r="BZ839" s="148"/>
      <c r="CA839" s="148"/>
      <c r="CB839" s="148"/>
      <c r="CC839" s="161"/>
      <c r="CD839" s="148"/>
      <c r="CE839" s="148"/>
      <c r="CF839" s="148"/>
      <c r="CG839" s="153"/>
      <c r="CH839" s="148"/>
      <c r="CI839" s="148"/>
      <c r="CJ839" s="148"/>
      <c r="CK839" s="148"/>
    </row>
    <row r="840" ht="27.0" customHeight="1">
      <c r="A840" s="314"/>
      <c r="B840" s="126"/>
      <c r="C840" s="19"/>
      <c r="D840" s="19"/>
      <c r="E840" s="126"/>
      <c r="F840" s="128"/>
      <c r="G840" s="128"/>
      <c r="H840" s="128"/>
      <c r="I840" s="128"/>
      <c r="J840" s="129"/>
      <c r="K840" s="130"/>
      <c r="L840" s="128"/>
      <c r="M840" s="128"/>
      <c r="N840" s="128"/>
      <c r="O840" s="110"/>
      <c r="P840" s="128"/>
      <c r="Q840" s="128"/>
      <c r="R840" s="128"/>
      <c r="S840" s="128"/>
      <c r="T840" s="131"/>
      <c r="U840" s="128"/>
      <c r="V840" s="128"/>
      <c r="W840" s="128"/>
      <c r="X840" s="128"/>
      <c r="Y840" s="128"/>
      <c r="Z840" s="128"/>
      <c r="AA840" s="128"/>
      <c r="AB840" s="128"/>
      <c r="AC840" s="128"/>
      <c r="AD840" s="128"/>
      <c r="AE840" s="128"/>
      <c r="AF840" s="128"/>
      <c r="AG840" s="128"/>
      <c r="AH840" s="128"/>
      <c r="AI840" s="128"/>
      <c r="AJ840" s="128"/>
      <c r="AK840" s="133"/>
      <c r="AL840" s="134"/>
      <c r="AM840" s="128"/>
      <c r="AN840" s="134"/>
      <c r="AO840" s="128"/>
      <c r="AP840" s="135"/>
      <c r="AQ840" s="128"/>
      <c r="AR840" s="135"/>
      <c r="AS840" s="128"/>
      <c r="AT840" s="135"/>
      <c r="AU840" s="128"/>
      <c r="AV840" s="315"/>
      <c r="AW840" s="137"/>
      <c r="AX840" s="128"/>
      <c r="AY840" s="128"/>
      <c r="AZ840" s="128"/>
      <c r="BA840" s="128"/>
      <c r="BB840" s="128"/>
      <c r="BC840" s="128"/>
      <c r="BD840" s="128"/>
      <c r="BE840" s="128"/>
      <c r="BF840" s="128"/>
      <c r="BG840" s="128"/>
      <c r="BH840" s="128"/>
      <c r="BI840" s="128"/>
      <c r="BJ840" s="128"/>
      <c r="BK840" s="128"/>
      <c r="BL840" s="128"/>
      <c r="BM840" s="128"/>
      <c r="BN840" s="128"/>
      <c r="BO840" s="128"/>
      <c r="BP840" s="128"/>
      <c r="BQ840" s="128"/>
      <c r="BR840" s="128"/>
      <c r="BS840" s="128"/>
      <c r="BT840" s="128"/>
      <c r="BU840" s="128"/>
      <c r="BV840" s="128"/>
      <c r="BW840" s="128"/>
      <c r="BX840" s="128"/>
      <c r="BY840" s="128"/>
      <c r="BZ840" s="128"/>
      <c r="CA840" s="128"/>
      <c r="CB840" s="128"/>
      <c r="CC840" s="141"/>
      <c r="CD840" s="128"/>
      <c r="CE840" s="128"/>
      <c r="CF840" s="128"/>
      <c r="CG840" s="133"/>
      <c r="CH840" s="128"/>
      <c r="CI840" s="128"/>
      <c r="CJ840" s="128"/>
      <c r="CK840" s="128"/>
    </row>
    <row r="841" ht="27.0" customHeight="1">
      <c r="A841" s="313"/>
      <c r="B841" s="146"/>
      <c r="C841" s="19"/>
      <c r="D841" s="19"/>
      <c r="E841" s="146"/>
      <c r="F841" s="148"/>
      <c r="G841" s="148"/>
      <c r="H841" s="148"/>
      <c r="I841" s="148"/>
      <c r="J841" s="149"/>
      <c r="K841" s="150"/>
      <c r="L841" s="148"/>
      <c r="M841" s="148"/>
      <c r="N841" s="148"/>
      <c r="O841" s="110"/>
      <c r="P841" s="148"/>
      <c r="Q841" s="148"/>
      <c r="R841" s="148"/>
      <c r="S841" s="148"/>
      <c r="T841" s="151"/>
      <c r="U841" s="148"/>
      <c r="V841" s="148"/>
      <c r="W841" s="148"/>
      <c r="X841" s="148"/>
      <c r="Y841" s="148"/>
      <c r="Z841" s="148"/>
      <c r="AA841" s="148"/>
      <c r="AB841" s="148"/>
      <c r="AC841" s="148"/>
      <c r="AD841" s="148"/>
      <c r="AE841" s="148"/>
      <c r="AF841" s="148"/>
      <c r="AG841" s="148"/>
      <c r="AH841" s="148"/>
      <c r="AI841" s="148"/>
      <c r="AJ841" s="148"/>
      <c r="AK841" s="153"/>
      <c r="AL841" s="154"/>
      <c r="AM841" s="148"/>
      <c r="AN841" s="154"/>
      <c r="AO841" s="148"/>
      <c r="AP841" s="155"/>
      <c r="AQ841" s="148"/>
      <c r="AR841" s="155"/>
      <c r="AS841" s="148"/>
      <c r="AT841" s="155"/>
      <c r="AU841" s="148"/>
      <c r="AV841" s="316"/>
      <c r="AW841" s="157"/>
      <c r="AX841" s="148"/>
      <c r="AY841" s="148"/>
      <c r="AZ841" s="148"/>
      <c r="BA841" s="148"/>
      <c r="BB841" s="148"/>
      <c r="BC841" s="148"/>
      <c r="BD841" s="148"/>
      <c r="BE841" s="148"/>
      <c r="BF841" s="148"/>
      <c r="BG841" s="148"/>
      <c r="BH841" s="148"/>
      <c r="BI841" s="148"/>
      <c r="BJ841" s="148"/>
      <c r="BK841" s="148"/>
      <c r="BL841" s="148"/>
      <c r="BM841" s="148"/>
      <c r="BN841" s="148"/>
      <c r="BO841" s="148"/>
      <c r="BP841" s="148"/>
      <c r="BQ841" s="148"/>
      <c r="BR841" s="148"/>
      <c r="BS841" s="148"/>
      <c r="BT841" s="148"/>
      <c r="BU841" s="148"/>
      <c r="BV841" s="148"/>
      <c r="BW841" s="148"/>
      <c r="BX841" s="148"/>
      <c r="BY841" s="148"/>
      <c r="BZ841" s="148"/>
      <c r="CA841" s="148"/>
      <c r="CB841" s="148"/>
      <c r="CC841" s="161"/>
      <c r="CD841" s="148"/>
      <c r="CE841" s="148"/>
      <c r="CF841" s="148"/>
      <c r="CG841" s="153"/>
      <c r="CH841" s="148"/>
      <c r="CI841" s="148"/>
      <c r="CJ841" s="148"/>
      <c r="CK841" s="148"/>
    </row>
    <row r="842" ht="27.0" customHeight="1">
      <c r="A842" s="314"/>
      <c r="B842" s="126"/>
      <c r="C842" s="19"/>
      <c r="D842" s="19"/>
      <c r="E842" s="126"/>
      <c r="F842" s="128"/>
      <c r="G842" s="128"/>
      <c r="H842" s="128"/>
      <c r="I842" s="128"/>
      <c r="J842" s="129"/>
      <c r="K842" s="130"/>
      <c r="L842" s="128"/>
      <c r="M842" s="128"/>
      <c r="N842" s="128"/>
      <c r="O842" s="110"/>
      <c r="P842" s="128"/>
      <c r="Q842" s="128"/>
      <c r="R842" s="128"/>
      <c r="S842" s="128"/>
      <c r="T842" s="131"/>
      <c r="U842" s="128"/>
      <c r="V842" s="128"/>
      <c r="W842" s="128"/>
      <c r="X842" s="128"/>
      <c r="Y842" s="128"/>
      <c r="Z842" s="128"/>
      <c r="AA842" s="128"/>
      <c r="AB842" s="128"/>
      <c r="AC842" s="128"/>
      <c r="AD842" s="128"/>
      <c r="AE842" s="128"/>
      <c r="AF842" s="128"/>
      <c r="AG842" s="128"/>
      <c r="AH842" s="128"/>
      <c r="AI842" s="128"/>
      <c r="AJ842" s="128"/>
      <c r="AK842" s="133"/>
      <c r="AL842" s="134"/>
      <c r="AM842" s="128"/>
      <c r="AN842" s="134"/>
      <c r="AO842" s="128"/>
      <c r="AP842" s="135"/>
      <c r="AQ842" s="128"/>
      <c r="AR842" s="135"/>
      <c r="AS842" s="128"/>
      <c r="AT842" s="135"/>
      <c r="AU842" s="128"/>
      <c r="AV842" s="315"/>
      <c r="AW842" s="137"/>
      <c r="AX842" s="128"/>
      <c r="AY842" s="128"/>
      <c r="AZ842" s="128"/>
      <c r="BA842" s="128"/>
      <c r="BB842" s="128"/>
      <c r="BC842" s="128"/>
      <c r="BD842" s="128"/>
      <c r="BE842" s="128"/>
      <c r="BF842" s="128"/>
      <c r="BG842" s="128"/>
      <c r="BH842" s="128"/>
      <c r="BI842" s="128"/>
      <c r="BJ842" s="128"/>
      <c r="BK842" s="128"/>
      <c r="BL842" s="128"/>
      <c r="BM842" s="128"/>
      <c r="BN842" s="128"/>
      <c r="BO842" s="128"/>
      <c r="BP842" s="128"/>
      <c r="BQ842" s="128"/>
      <c r="BR842" s="128"/>
      <c r="BS842" s="128"/>
      <c r="BT842" s="128"/>
      <c r="BU842" s="128"/>
      <c r="BV842" s="128"/>
      <c r="BW842" s="128"/>
      <c r="BX842" s="128"/>
      <c r="BY842" s="128"/>
      <c r="BZ842" s="128"/>
      <c r="CA842" s="128"/>
      <c r="CB842" s="128"/>
      <c r="CC842" s="141"/>
      <c r="CD842" s="128"/>
      <c r="CE842" s="128"/>
      <c r="CF842" s="128"/>
      <c r="CG842" s="133"/>
      <c r="CH842" s="128"/>
      <c r="CI842" s="128"/>
      <c r="CJ842" s="128"/>
      <c r="CK842" s="128"/>
    </row>
    <row r="843" ht="27.0" customHeight="1">
      <c r="A843" s="313"/>
      <c r="B843" s="146"/>
      <c r="C843" s="19"/>
      <c r="D843" s="19"/>
      <c r="E843" s="146"/>
      <c r="F843" s="148"/>
      <c r="G843" s="148"/>
      <c r="H843" s="148"/>
      <c r="I843" s="148"/>
      <c r="J843" s="149"/>
      <c r="K843" s="150"/>
      <c r="L843" s="148"/>
      <c r="M843" s="148"/>
      <c r="N843" s="148"/>
      <c r="O843" s="110"/>
      <c r="P843" s="148"/>
      <c r="Q843" s="148"/>
      <c r="R843" s="148"/>
      <c r="S843" s="148"/>
      <c r="T843" s="151"/>
      <c r="U843" s="148"/>
      <c r="V843" s="148"/>
      <c r="W843" s="148"/>
      <c r="X843" s="148"/>
      <c r="Y843" s="148"/>
      <c r="Z843" s="148"/>
      <c r="AA843" s="148"/>
      <c r="AB843" s="148"/>
      <c r="AC843" s="148"/>
      <c r="AD843" s="148"/>
      <c r="AE843" s="148"/>
      <c r="AF843" s="148"/>
      <c r="AG843" s="148"/>
      <c r="AH843" s="148"/>
      <c r="AI843" s="148"/>
      <c r="AJ843" s="148"/>
      <c r="AK843" s="153"/>
      <c r="AL843" s="154"/>
      <c r="AM843" s="148"/>
      <c r="AN843" s="154"/>
      <c r="AO843" s="148"/>
      <c r="AP843" s="155"/>
      <c r="AQ843" s="148"/>
      <c r="AR843" s="155"/>
      <c r="AS843" s="148"/>
      <c r="AT843" s="155"/>
      <c r="AU843" s="148"/>
      <c r="AV843" s="316"/>
      <c r="AW843" s="157"/>
      <c r="AX843" s="148"/>
      <c r="AY843" s="148"/>
      <c r="AZ843" s="148"/>
      <c r="BA843" s="148"/>
      <c r="BB843" s="148"/>
      <c r="BC843" s="148"/>
      <c r="BD843" s="148"/>
      <c r="BE843" s="148"/>
      <c r="BF843" s="148"/>
      <c r="BG843" s="148"/>
      <c r="BH843" s="148"/>
      <c r="BI843" s="148"/>
      <c r="BJ843" s="148"/>
      <c r="BK843" s="148"/>
      <c r="BL843" s="148"/>
      <c r="BM843" s="148"/>
      <c r="BN843" s="148"/>
      <c r="BO843" s="148"/>
      <c r="BP843" s="148"/>
      <c r="BQ843" s="148"/>
      <c r="BR843" s="148"/>
      <c r="BS843" s="148"/>
      <c r="BT843" s="148"/>
      <c r="BU843" s="148"/>
      <c r="BV843" s="148"/>
      <c r="BW843" s="148"/>
      <c r="BX843" s="148"/>
      <c r="BY843" s="148"/>
      <c r="BZ843" s="148"/>
      <c r="CA843" s="148"/>
      <c r="CB843" s="148"/>
      <c r="CC843" s="161"/>
      <c r="CD843" s="148"/>
      <c r="CE843" s="148"/>
      <c r="CF843" s="148"/>
      <c r="CG843" s="153"/>
      <c r="CH843" s="148"/>
      <c r="CI843" s="148"/>
      <c r="CJ843" s="148"/>
      <c r="CK843" s="148"/>
    </row>
    <row r="844" ht="27.0" customHeight="1">
      <c r="A844" s="314"/>
      <c r="B844" s="126"/>
      <c r="C844" s="19"/>
      <c r="D844" s="19"/>
      <c r="E844" s="126"/>
      <c r="F844" s="128"/>
      <c r="G844" s="128"/>
      <c r="H844" s="128"/>
      <c r="I844" s="128"/>
      <c r="J844" s="129"/>
      <c r="K844" s="130"/>
      <c r="L844" s="128"/>
      <c r="M844" s="128"/>
      <c r="N844" s="128"/>
      <c r="O844" s="110"/>
      <c r="P844" s="128"/>
      <c r="Q844" s="128"/>
      <c r="R844" s="128"/>
      <c r="S844" s="128"/>
      <c r="T844" s="131"/>
      <c r="U844" s="128"/>
      <c r="V844" s="128"/>
      <c r="W844" s="128"/>
      <c r="X844" s="128"/>
      <c r="Y844" s="128"/>
      <c r="Z844" s="128"/>
      <c r="AA844" s="128"/>
      <c r="AB844" s="128"/>
      <c r="AC844" s="128"/>
      <c r="AD844" s="128"/>
      <c r="AE844" s="128"/>
      <c r="AF844" s="128"/>
      <c r="AG844" s="128"/>
      <c r="AH844" s="128"/>
      <c r="AI844" s="128"/>
      <c r="AJ844" s="128"/>
      <c r="AK844" s="133"/>
      <c r="AL844" s="134"/>
      <c r="AM844" s="128"/>
      <c r="AN844" s="134"/>
      <c r="AO844" s="128"/>
      <c r="AP844" s="135"/>
      <c r="AQ844" s="128"/>
      <c r="AR844" s="135"/>
      <c r="AS844" s="128"/>
      <c r="AT844" s="135"/>
      <c r="AU844" s="128"/>
      <c r="AV844" s="315"/>
      <c r="AW844" s="137"/>
      <c r="AX844" s="128"/>
      <c r="AY844" s="128"/>
      <c r="AZ844" s="128"/>
      <c r="BA844" s="128"/>
      <c r="BB844" s="128"/>
      <c r="BC844" s="128"/>
      <c r="BD844" s="128"/>
      <c r="BE844" s="128"/>
      <c r="BF844" s="128"/>
      <c r="BG844" s="128"/>
      <c r="BH844" s="128"/>
      <c r="BI844" s="128"/>
      <c r="BJ844" s="128"/>
      <c r="BK844" s="128"/>
      <c r="BL844" s="128"/>
      <c r="BM844" s="128"/>
      <c r="BN844" s="128"/>
      <c r="BO844" s="128"/>
      <c r="BP844" s="128"/>
      <c r="BQ844" s="128"/>
      <c r="BR844" s="128"/>
      <c r="BS844" s="128"/>
      <c r="BT844" s="128"/>
      <c r="BU844" s="128"/>
      <c r="BV844" s="128"/>
      <c r="BW844" s="128"/>
      <c r="BX844" s="128"/>
      <c r="BY844" s="128"/>
      <c r="BZ844" s="128"/>
      <c r="CA844" s="128"/>
      <c r="CB844" s="128"/>
      <c r="CC844" s="141"/>
      <c r="CD844" s="128"/>
      <c r="CE844" s="128"/>
      <c r="CF844" s="128"/>
      <c r="CG844" s="133"/>
      <c r="CH844" s="128"/>
      <c r="CI844" s="128"/>
      <c r="CJ844" s="128"/>
      <c r="CK844" s="128"/>
    </row>
    <row r="845" ht="27.0" customHeight="1">
      <c r="A845" s="313"/>
      <c r="B845" s="146"/>
      <c r="C845" s="19"/>
      <c r="D845" s="19"/>
      <c r="E845" s="146"/>
      <c r="F845" s="148"/>
      <c r="G845" s="148"/>
      <c r="H845" s="148"/>
      <c r="I845" s="148"/>
      <c r="J845" s="149"/>
      <c r="K845" s="150"/>
      <c r="L845" s="148"/>
      <c r="M845" s="148"/>
      <c r="N845" s="148"/>
      <c r="O845" s="110"/>
      <c r="P845" s="148"/>
      <c r="Q845" s="148"/>
      <c r="R845" s="148"/>
      <c r="S845" s="148"/>
      <c r="T845" s="151"/>
      <c r="U845" s="148"/>
      <c r="V845" s="148"/>
      <c r="W845" s="148"/>
      <c r="X845" s="148"/>
      <c r="Y845" s="148"/>
      <c r="Z845" s="148"/>
      <c r="AA845" s="148"/>
      <c r="AB845" s="148"/>
      <c r="AC845" s="148"/>
      <c r="AD845" s="148"/>
      <c r="AE845" s="148"/>
      <c r="AF845" s="148"/>
      <c r="AG845" s="148"/>
      <c r="AH845" s="148"/>
      <c r="AI845" s="148"/>
      <c r="AJ845" s="148"/>
      <c r="AK845" s="153"/>
      <c r="AL845" s="154"/>
      <c r="AM845" s="148"/>
      <c r="AN845" s="154"/>
      <c r="AO845" s="148"/>
      <c r="AP845" s="155"/>
      <c r="AQ845" s="148"/>
      <c r="AR845" s="155"/>
      <c r="AS845" s="148"/>
      <c r="AT845" s="155"/>
      <c r="AU845" s="148"/>
      <c r="AV845" s="316"/>
      <c r="AW845" s="157"/>
      <c r="AX845" s="148"/>
      <c r="AY845" s="148"/>
      <c r="AZ845" s="148"/>
      <c r="BA845" s="148"/>
      <c r="BB845" s="148"/>
      <c r="BC845" s="148"/>
      <c r="BD845" s="148"/>
      <c r="BE845" s="148"/>
      <c r="BF845" s="148"/>
      <c r="BG845" s="148"/>
      <c r="BH845" s="148"/>
      <c r="BI845" s="148"/>
      <c r="BJ845" s="148"/>
      <c r="BK845" s="148"/>
      <c r="BL845" s="148"/>
      <c r="BM845" s="148"/>
      <c r="BN845" s="148"/>
      <c r="BO845" s="148"/>
      <c r="BP845" s="148"/>
      <c r="BQ845" s="148"/>
      <c r="BR845" s="148"/>
      <c r="BS845" s="148"/>
      <c r="BT845" s="148"/>
      <c r="BU845" s="148"/>
      <c r="BV845" s="148"/>
      <c r="BW845" s="148"/>
      <c r="BX845" s="148"/>
      <c r="BY845" s="148"/>
      <c r="BZ845" s="148"/>
      <c r="CA845" s="148"/>
      <c r="CB845" s="148"/>
      <c r="CC845" s="161"/>
      <c r="CD845" s="148"/>
      <c r="CE845" s="148"/>
      <c r="CF845" s="148"/>
      <c r="CG845" s="153"/>
      <c r="CH845" s="148"/>
      <c r="CI845" s="148"/>
      <c r="CJ845" s="148"/>
      <c r="CK845" s="148"/>
    </row>
    <row r="846" ht="27.0" customHeight="1">
      <c r="A846" s="314"/>
      <c r="B846" s="126"/>
      <c r="C846" s="19"/>
      <c r="D846" s="19"/>
      <c r="E846" s="126"/>
      <c r="F846" s="128"/>
      <c r="G846" s="128"/>
      <c r="H846" s="128"/>
      <c r="I846" s="128"/>
      <c r="J846" s="129"/>
      <c r="K846" s="130"/>
      <c r="L846" s="128"/>
      <c r="M846" s="128"/>
      <c r="N846" s="128"/>
      <c r="O846" s="110"/>
      <c r="P846" s="128"/>
      <c r="Q846" s="128"/>
      <c r="R846" s="128"/>
      <c r="S846" s="128"/>
      <c r="T846" s="131"/>
      <c r="U846" s="128"/>
      <c r="V846" s="128"/>
      <c r="W846" s="128"/>
      <c r="X846" s="128"/>
      <c r="Y846" s="128"/>
      <c r="Z846" s="128"/>
      <c r="AA846" s="128"/>
      <c r="AB846" s="128"/>
      <c r="AC846" s="128"/>
      <c r="AD846" s="128"/>
      <c r="AE846" s="128"/>
      <c r="AF846" s="128"/>
      <c r="AG846" s="128"/>
      <c r="AH846" s="128"/>
      <c r="AI846" s="128"/>
      <c r="AJ846" s="128"/>
      <c r="AK846" s="133"/>
      <c r="AL846" s="134"/>
      <c r="AM846" s="128"/>
      <c r="AN846" s="134"/>
      <c r="AO846" s="128"/>
      <c r="AP846" s="135"/>
      <c r="AQ846" s="128"/>
      <c r="AR846" s="135"/>
      <c r="AS846" s="128"/>
      <c r="AT846" s="135"/>
      <c r="AU846" s="128"/>
      <c r="AV846" s="315"/>
      <c r="AW846" s="137"/>
      <c r="AX846" s="128"/>
      <c r="AY846" s="128"/>
      <c r="AZ846" s="128"/>
      <c r="BA846" s="128"/>
      <c r="BB846" s="128"/>
      <c r="BC846" s="128"/>
      <c r="BD846" s="128"/>
      <c r="BE846" s="128"/>
      <c r="BF846" s="128"/>
      <c r="BG846" s="128"/>
      <c r="BH846" s="128"/>
      <c r="BI846" s="128"/>
      <c r="BJ846" s="128"/>
      <c r="BK846" s="128"/>
      <c r="BL846" s="128"/>
      <c r="BM846" s="128"/>
      <c r="BN846" s="128"/>
      <c r="BO846" s="128"/>
      <c r="BP846" s="128"/>
      <c r="BQ846" s="128"/>
      <c r="BR846" s="128"/>
      <c r="BS846" s="128"/>
      <c r="BT846" s="128"/>
      <c r="BU846" s="128"/>
      <c r="BV846" s="128"/>
      <c r="BW846" s="128"/>
      <c r="BX846" s="128"/>
      <c r="BY846" s="128"/>
      <c r="BZ846" s="128"/>
      <c r="CA846" s="128"/>
      <c r="CB846" s="128"/>
      <c r="CC846" s="141"/>
      <c r="CD846" s="128"/>
      <c r="CE846" s="128"/>
      <c r="CF846" s="128"/>
      <c r="CG846" s="133"/>
      <c r="CH846" s="128"/>
      <c r="CI846" s="128"/>
      <c r="CJ846" s="128"/>
      <c r="CK846" s="128"/>
    </row>
    <row r="847" ht="27.0" customHeight="1">
      <c r="A847" s="313"/>
      <c r="B847" s="146"/>
      <c r="C847" s="19"/>
      <c r="D847" s="19"/>
      <c r="E847" s="146"/>
      <c r="F847" s="148"/>
      <c r="G847" s="148"/>
      <c r="H847" s="148"/>
      <c r="I847" s="148"/>
      <c r="J847" s="149"/>
      <c r="K847" s="150"/>
      <c r="L847" s="148"/>
      <c r="M847" s="148"/>
      <c r="N847" s="148"/>
      <c r="O847" s="110"/>
      <c r="P847" s="148"/>
      <c r="Q847" s="148"/>
      <c r="R847" s="148"/>
      <c r="S847" s="148"/>
      <c r="T847" s="151"/>
      <c r="U847" s="148"/>
      <c r="V847" s="148"/>
      <c r="W847" s="148"/>
      <c r="X847" s="148"/>
      <c r="Y847" s="148"/>
      <c r="Z847" s="148"/>
      <c r="AA847" s="148"/>
      <c r="AB847" s="148"/>
      <c r="AC847" s="148"/>
      <c r="AD847" s="148"/>
      <c r="AE847" s="148"/>
      <c r="AF847" s="148"/>
      <c r="AG847" s="148"/>
      <c r="AH847" s="148"/>
      <c r="AI847" s="148"/>
      <c r="AJ847" s="148"/>
      <c r="AK847" s="153"/>
      <c r="AL847" s="154"/>
      <c r="AM847" s="148"/>
      <c r="AN847" s="154"/>
      <c r="AO847" s="148"/>
      <c r="AP847" s="155"/>
      <c r="AQ847" s="148"/>
      <c r="AR847" s="155"/>
      <c r="AS847" s="148"/>
      <c r="AT847" s="155"/>
      <c r="AU847" s="148"/>
      <c r="AV847" s="316"/>
      <c r="AW847" s="157"/>
      <c r="AX847" s="148"/>
      <c r="AY847" s="148"/>
      <c r="AZ847" s="148"/>
      <c r="BA847" s="148"/>
      <c r="BB847" s="148"/>
      <c r="BC847" s="148"/>
      <c r="BD847" s="148"/>
      <c r="BE847" s="148"/>
      <c r="BF847" s="148"/>
      <c r="BG847" s="148"/>
      <c r="BH847" s="148"/>
      <c r="BI847" s="148"/>
      <c r="BJ847" s="148"/>
      <c r="BK847" s="148"/>
      <c r="BL847" s="148"/>
      <c r="BM847" s="148"/>
      <c r="BN847" s="148"/>
      <c r="BO847" s="148"/>
      <c r="BP847" s="148"/>
      <c r="BQ847" s="148"/>
      <c r="BR847" s="148"/>
      <c r="BS847" s="148"/>
      <c r="BT847" s="148"/>
      <c r="BU847" s="148"/>
      <c r="BV847" s="148"/>
      <c r="BW847" s="148"/>
      <c r="BX847" s="148"/>
      <c r="BY847" s="148"/>
      <c r="BZ847" s="148"/>
      <c r="CA847" s="148"/>
      <c r="CB847" s="148"/>
      <c r="CC847" s="161"/>
      <c r="CD847" s="148"/>
      <c r="CE847" s="148"/>
      <c r="CF847" s="148"/>
      <c r="CG847" s="153"/>
      <c r="CH847" s="148"/>
      <c r="CI847" s="148"/>
      <c r="CJ847" s="148"/>
      <c r="CK847" s="148"/>
    </row>
    <row r="848" ht="27.0" customHeight="1">
      <c r="A848" s="314"/>
      <c r="B848" s="126"/>
      <c r="C848" s="19"/>
      <c r="D848" s="19"/>
      <c r="E848" s="126"/>
      <c r="F848" s="128"/>
      <c r="G848" s="128"/>
      <c r="H848" s="128"/>
      <c r="I848" s="128"/>
      <c r="J848" s="129"/>
      <c r="K848" s="130"/>
      <c r="L848" s="128"/>
      <c r="M848" s="128"/>
      <c r="N848" s="128"/>
      <c r="O848" s="110"/>
      <c r="P848" s="128"/>
      <c r="Q848" s="128"/>
      <c r="R848" s="128"/>
      <c r="S848" s="128"/>
      <c r="T848" s="131"/>
      <c r="U848" s="128"/>
      <c r="V848" s="128"/>
      <c r="W848" s="128"/>
      <c r="X848" s="128"/>
      <c r="Y848" s="128"/>
      <c r="Z848" s="128"/>
      <c r="AA848" s="128"/>
      <c r="AB848" s="128"/>
      <c r="AC848" s="128"/>
      <c r="AD848" s="128"/>
      <c r="AE848" s="128"/>
      <c r="AF848" s="128"/>
      <c r="AG848" s="128"/>
      <c r="AH848" s="128"/>
      <c r="AI848" s="128"/>
      <c r="AJ848" s="128"/>
      <c r="AK848" s="133"/>
      <c r="AL848" s="134"/>
      <c r="AM848" s="128"/>
      <c r="AN848" s="134"/>
      <c r="AO848" s="128"/>
      <c r="AP848" s="135"/>
      <c r="AQ848" s="128"/>
      <c r="AR848" s="135"/>
      <c r="AS848" s="128"/>
      <c r="AT848" s="135"/>
      <c r="AU848" s="128"/>
      <c r="AV848" s="315"/>
      <c r="AW848" s="137"/>
      <c r="AX848" s="128"/>
      <c r="AY848" s="128"/>
      <c r="AZ848" s="128"/>
      <c r="BA848" s="128"/>
      <c r="BB848" s="128"/>
      <c r="BC848" s="128"/>
      <c r="BD848" s="128"/>
      <c r="BE848" s="128"/>
      <c r="BF848" s="128"/>
      <c r="BG848" s="128"/>
      <c r="BH848" s="128"/>
      <c r="BI848" s="128"/>
      <c r="BJ848" s="128"/>
      <c r="BK848" s="128"/>
      <c r="BL848" s="128"/>
      <c r="BM848" s="128"/>
      <c r="BN848" s="128"/>
      <c r="BO848" s="128"/>
      <c r="BP848" s="128"/>
      <c r="BQ848" s="128"/>
      <c r="BR848" s="128"/>
      <c r="BS848" s="128"/>
      <c r="BT848" s="128"/>
      <c r="BU848" s="128"/>
      <c r="BV848" s="128"/>
      <c r="BW848" s="128"/>
      <c r="BX848" s="128"/>
      <c r="BY848" s="128"/>
      <c r="BZ848" s="128"/>
      <c r="CA848" s="128"/>
      <c r="CB848" s="128"/>
      <c r="CC848" s="141"/>
      <c r="CD848" s="128"/>
      <c r="CE848" s="128"/>
      <c r="CF848" s="128"/>
      <c r="CG848" s="133"/>
      <c r="CH848" s="128"/>
      <c r="CI848" s="128"/>
      <c r="CJ848" s="128"/>
      <c r="CK848" s="128"/>
    </row>
    <row r="849" ht="27.0" customHeight="1">
      <c r="A849" s="313"/>
      <c r="B849" s="146"/>
      <c r="C849" s="19"/>
      <c r="D849" s="19"/>
      <c r="E849" s="146"/>
      <c r="F849" s="148"/>
      <c r="G849" s="148"/>
      <c r="H849" s="148"/>
      <c r="I849" s="148"/>
      <c r="J849" s="149"/>
      <c r="K849" s="150"/>
      <c r="L849" s="148"/>
      <c r="M849" s="148"/>
      <c r="N849" s="148"/>
      <c r="O849" s="110"/>
      <c r="P849" s="148"/>
      <c r="Q849" s="148"/>
      <c r="R849" s="148"/>
      <c r="S849" s="148"/>
      <c r="T849" s="151"/>
      <c r="U849" s="148"/>
      <c r="V849" s="148"/>
      <c r="W849" s="148"/>
      <c r="X849" s="148"/>
      <c r="Y849" s="148"/>
      <c r="Z849" s="148"/>
      <c r="AA849" s="148"/>
      <c r="AB849" s="148"/>
      <c r="AC849" s="148"/>
      <c r="AD849" s="148"/>
      <c r="AE849" s="148"/>
      <c r="AF849" s="148"/>
      <c r="AG849" s="148"/>
      <c r="AH849" s="148"/>
      <c r="AI849" s="148"/>
      <c r="AJ849" s="148"/>
      <c r="AK849" s="153"/>
      <c r="AL849" s="154"/>
      <c r="AM849" s="148"/>
      <c r="AN849" s="154"/>
      <c r="AO849" s="148"/>
      <c r="AP849" s="155"/>
      <c r="AQ849" s="148"/>
      <c r="AR849" s="155"/>
      <c r="AS849" s="148"/>
      <c r="AT849" s="155"/>
      <c r="AU849" s="148"/>
      <c r="AV849" s="316"/>
      <c r="AW849" s="157"/>
      <c r="AX849" s="148"/>
      <c r="AY849" s="148"/>
      <c r="AZ849" s="148"/>
      <c r="BA849" s="148"/>
      <c r="BB849" s="148"/>
      <c r="BC849" s="148"/>
      <c r="BD849" s="148"/>
      <c r="BE849" s="148"/>
      <c r="BF849" s="148"/>
      <c r="BG849" s="148"/>
      <c r="BH849" s="148"/>
      <c r="BI849" s="148"/>
      <c r="BJ849" s="148"/>
      <c r="BK849" s="148"/>
      <c r="BL849" s="148"/>
      <c r="BM849" s="148"/>
      <c r="BN849" s="148"/>
      <c r="BO849" s="148"/>
      <c r="BP849" s="148"/>
      <c r="BQ849" s="148"/>
      <c r="BR849" s="148"/>
      <c r="BS849" s="148"/>
      <c r="BT849" s="148"/>
      <c r="BU849" s="148"/>
      <c r="BV849" s="148"/>
      <c r="BW849" s="148"/>
      <c r="BX849" s="148"/>
      <c r="BY849" s="148"/>
      <c r="BZ849" s="148"/>
      <c r="CA849" s="148"/>
      <c r="CB849" s="148"/>
      <c r="CC849" s="161"/>
      <c r="CD849" s="148"/>
      <c r="CE849" s="148"/>
      <c r="CF849" s="148"/>
      <c r="CG849" s="153"/>
      <c r="CH849" s="148"/>
      <c r="CI849" s="148"/>
      <c r="CJ849" s="148"/>
      <c r="CK849" s="148"/>
    </row>
    <row r="850" ht="27.0" customHeight="1">
      <c r="A850" s="314"/>
      <c r="B850" s="126"/>
      <c r="C850" s="19"/>
      <c r="D850" s="19"/>
      <c r="E850" s="126"/>
      <c r="F850" s="128"/>
      <c r="G850" s="128"/>
      <c r="H850" s="128"/>
      <c r="I850" s="128"/>
      <c r="J850" s="129"/>
      <c r="K850" s="130"/>
      <c r="L850" s="128"/>
      <c r="M850" s="128"/>
      <c r="N850" s="128"/>
      <c r="O850" s="110"/>
      <c r="P850" s="128"/>
      <c r="Q850" s="128"/>
      <c r="R850" s="128"/>
      <c r="S850" s="128"/>
      <c r="T850" s="131"/>
      <c r="U850" s="128"/>
      <c r="V850" s="128"/>
      <c r="W850" s="128"/>
      <c r="X850" s="128"/>
      <c r="Y850" s="128"/>
      <c r="Z850" s="128"/>
      <c r="AA850" s="128"/>
      <c r="AB850" s="128"/>
      <c r="AC850" s="128"/>
      <c r="AD850" s="128"/>
      <c r="AE850" s="128"/>
      <c r="AF850" s="128"/>
      <c r="AG850" s="128"/>
      <c r="AH850" s="128"/>
      <c r="AI850" s="128"/>
      <c r="AJ850" s="128"/>
      <c r="AK850" s="133"/>
      <c r="AL850" s="134"/>
      <c r="AM850" s="128"/>
      <c r="AN850" s="134"/>
      <c r="AO850" s="128"/>
      <c r="AP850" s="135"/>
      <c r="AQ850" s="128"/>
      <c r="AR850" s="135"/>
      <c r="AS850" s="128"/>
      <c r="AT850" s="135"/>
      <c r="AU850" s="128"/>
      <c r="AV850" s="315"/>
      <c r="AW850" s="137"/>
      <c r="AX850" s="128"/>
      <c r="AY850" s="128"/>
      <c r="AZ850" s="128"/>
      <c r="BA850" s="128"/>
      <c r="BB850" s="128"/>
      <c r="BC850" s="128"/>
      <c r="BD850" s="128"/>
      <c r="BE850" s="128"/>
      <c r="BF850" s="128"/>
      <c r="BG850" s="128"/>
      <c r="BH850" s="128"/>
      <c r="BI850" s="128"/>
      <c r="BJ850" s="128"/>
      <c r="BK850" s="128"/>
      <c r="BL850" s="128"/>
      <c r="BM850" s="128"/>
      <c r="BN850" s="128"/>
      <c r="BO850" s="128"/>
      <c r="BP850" s="128"/>
      <c r="BQ850" s="128"/>
      <c r="BR850" s="128"/>
      <c r="BS850" s="128"/>
      <c r="BT850" s="128"/>
      <c r="BU850" s="128"/>
      <c r="BV850" s="128"/>
      <c r="BW850" s="128"/>
      <c r="BX850" s="128"/>
      <c r="BY850" s="128"/>
      <c r="BZ850" s="128"/>
      <c r="CA850" s="128"/>
      <c r="CB850" s="128"/>
      <c r="CC850" s="141"/>
      <c r="CD850" s="128"/>
      <c r="CE850" s="128"/>
      <c r="CF850" s="128"/>
      <c r="CG850" s="133"/>
      <c r="CH850" s="128"/>
      <c r="CI850" s="128"/>
      <c r="CJ850" s="128"/>
      <c r="CK850" s="128"/>
    </row>
    <row r="851" ht="27.0" customHeight="1">
      <c r="A851" s="313"/>
      <c r="B851" s="146"/>
      <c r="C851" s="19"/>
      <c r="D851" s="19"/>
      <c r="E851" s="146"/>
      <c r="F851" s="148"/>
      <c r="G851" s="148"/>
      <c r="H851" s="148"/>
      <c r="I851" s="148"/>
      <c r="J851" s="149"/>
      <c r="K851" s="150"/>
      <c r="L851" s="148"/>
      <c r="M851" s="148"/>
      <c r="N851" s="148"/>
      <c r="O851" s="110"/>
      <c r="P851" s="148"/>
      <c r="Q851" s="148"/>
      <c r="R851" s="148"/>
      <c r="S851" s="148"/>
      <c r="T851" s="151"/>
      <c r="U851" s="148"/>
      <c r="V851" s="148"/>
      <c r="W851" s="148"/>
      <c r="X851" s="148"/>
      <c r="Y851" s="148"/>
      <c r="Z851" s="148"/>
      <c r="AA851" s="148"/>
      <c r="AB851" s="148"/>
      <c r="AC851" s="148"/>
      <c r="AD851" s="148"/>
      <c r="AE851" s="148"/>
      <c r="AF851" s="148"/>
      <c r="AG851" s="148"/>
      <c r="AH851" s="148"/>
      <c r="AI851" s="148"/>
      <c r="AJ851" s="148"/>
      <c r="AK851" s="153"/>
      <c r="AL851" s="154"/>
      <c r="AM851" s="148"/>
      <c r="AN851" s="154"/>
      <c r="AO851" s="148"/>
      <c r="AP851" s="155"/>
      <c r="AQ851" s="148"/>
      <c r="AR851" s="155"/>
      <c r="AS851" s="148"/>
      <c r="AT851" s="155"/>
      <c r="AU851" s="148"/>
      <c r="AV851" s="316"/>
      <c r="AW851" s="157"/>
      <c r="AX851" s="148"/>
      <c r="AY851" s="148"/>
      <c r="AZ851" s="148"/>
      <c r="BA851" s="148"/>
      <c r="BB851" s="148"/>
      <c r="BC851" s="148"/>
      <c r="BD851" s="148"/>
      <c r="BE851" s="148"/>
      <c r="BF851" s="148"/>
      <c r="BG851" s="148"/>
      <c r="BH851" s="148"/>
      <c r="BI851" s="148"/>
      <c r="BJ851" s="148"/>
      <c r="BK851" s="148"/>
      <c r="BL851" s="148"/>
      <c r="BM851" s="148"/>
      <c r="BN851" s="148"/>
      <c r="BO851" s="148"/>
      <c r="BP851" s="148"/>
      <c r="BQ851" s="148"/>
      <c r="BR851" s="148"/>
      <c r="BS851" s="148"/>
      <c r="BT851" s="148"/>
      <c r="BU851" s="148"/>
      <c r="BV851" s="148"/>
      <c r="BW851" s="148"/>
      <c r="BX851" s="148"/>
      <c r="BY851" s="148"/>
      <c r="BZ851" s="148"/>
      <c r="CA851" s="148"/>
      <c r="CB851" s="148"/>
      <c r="CC851" s="161"/>
      <c r="CD851" s="148"/>
      <c r="CE851" s="148"/>
      <c r="CF851" s="148"/>
      <c r="CG851" s="153"/>
      <c r="CH851" s="148"/>
      <c r="CI851" s="148"/>
      <c r="CJ851" s="148"/>
      <c r="CK851" s="148"/>
    </row>
    <row r="852" ht="27.0" customHeight="1">
      <c r="A852" s="314"/>
      <c r="B852" s="126"/>
      <c r="C852" s="19"/>
      <c r="D852" s="19"/>
      <c r="E852" s="126"/>
      <c r="F852" s="128"/>
      <c r="G852" s="128"/>
      <c r="H852" s="128"/>
      <c r="I852" s="128"/>
      <c r="J852" s="129"/>
      <c r="K852" s="130"/>
      <c r="L852" s="128"/>
      <c r="M852" s="128"/>
      <c r="N852" s="128"/>
      <c r="O852" s="110"/>
      <c r="P852" s="128"/>
      <c r="Q852" s="128"/>
      <c r="R852" s="128"/>
      <c r="S852" s="128"/>
      <c r="T852" s="131"/>
      <c r="U852" s="128"/>
      <c r="V852" s="128"/>
      <c r="W852" s="128"/>
      <c r="X852" s="128"/>
      <c r="Y852" s="128"/>
      <c r="Z852" s="128"/>
      <c r="AA852" s="128"/>
      <c r="AB852" s="128"/>
      <c r="AC852" s="128"/>
      <c r="AD852" s="128"/>
      <c r="AE852" s="128"/>
      <c r="AF852" s="128"/>
      <c r="AG852" s="128"/>
      <c r="AH852" s="128"/>
      <c r="AI852" s="128"/>
      <c r="AJ852" s="128"/>
      <c r="AK852" s="133"/>
      <c r="AL852" s="134"/>
      <c r="AM852" s="128"/>
      <c r="AN852" s="134"/>
      <c r="AO852" s="128"/>
      <c r="AP852" s="135"/>
      <c r="AQ852" s="128"/>
      <c r="AR852" s="135"/>
      <c r="AS852" s="128"/>
      <c r="AT852" s="135"/>
      <c r="AU852" s="128"/>
      <c r="AV852" s="315"/>
      <c r="AW852" s="137"/>
      <c r="AX852" s="128"/>
      <c r="AY852" s="128"/>
      <c r="AZ852" s="128"/>
      <c r="BA852" s="128"/>
      <c r="BB852" s="128"/>
      <c r="BC852" s="128"/>
      <c r="BD852" s="128"/>
      <c r="BE852" s="128"/>
      <c r="BF852" s="128"/>
      <c r="BG852" s="128"/>
      <c r="BH852" s="128"/>
      <c r="BI852" s="128"/>
      <c r="BJ852" s="128"/>
      <c r="BK852" s="128"/>
      <c r="BL852" s="128"/>
      <c r="BM852" s="128"/>
      <c r="BN852" s="128"/>
      <c r="BO852" s="128"/>
      <c r="BP852" s="128"/>
      <c r="BQ852" s="128"/>
      <c r="BR852" s="128"/>
      <c r="BS852" s="128"/>
      <c r="BT852" s="128"/>
      <c r="BU852" s="128"/>
      <c r="BV852" s="128"/>
      <c r="BW852" s="128"/>
      <c r="BX852" s="128"/>
      <c r="BY852" s="128"/>
      <c r="BZ852" s="128"/>
      <c r="CA852" s="128"/>
      <c r="CB852" s="128"/>
      <c r="CC852" s="141"/>
      <c r="CD852" s="128"/>
      <c r="CE852" s="128"/>
      <c r="CF852" s="128"/>
      <c r="CG852" s="133"/>
      <c r="CH852" s="128"/>
      <c r="CI852" s="128"/>
      <c r="CJ852" s="128"/>
      <c r="CK852" s="128"/>
    </row>
    <row r="853" ht="27.0" customHeight="1">
      <c r="A853" s="313"/>
      <c r="B853" s="146"/>
      <c r="C853" s="19"/>
      <c r="D853" s="19"/>
      <c r="E853" s="146"/>
      <c r="F853" s="148"/>
      <c r="G853" s="148"/>
      <c r="H853" s="148"/>
      <c r="I853" s="148"/>
      <c r="J853" s="149"/>
      <c r="K853" s="150"/>
      <c r="L853" s="148"/>
      <c r="M853" s="148"/>
      <c r="N853" s="148"/>
      <c r="O853" s="110"/>
      <c r="P853" s="148"/>
      <c r="Q853" s="148"/>
      <c r="R853" s="148"/>
      <c r="S853" s="148"/>
      <c r="T853" s="151"/>
      <c r="U853" s="148"/>
      <c r="V853" s="148"/>
      <c r="W853" s="148"/>
      <c r="X853" s="148"/>
      <c r="Y853" s="148"/>
      <c r="Z853" s="148"/>
      <c r="AA853" s="148"/>
      <c r="AB853" s="148"/>
      <c r="AC853" s="148"/>
      <c r="AD853" s="148"/>
      <c r="AE853" s="148"/>
      <c r="AF853" s="148"/>
      <c r="AG853" s="148"/>
      <c r="AH853" s="148"/>
      <c r="AI853" s="148"/>
      <c r="AJ853" s="148"/>
      <c r="AK853" s="153"/>
      <c r="AL853" s="154"/>
      <c r="AM853" s="148"/>
      <c r="AN853" s="154"/>
      <c r="AO853" s="148"/>
      <c r="AP853" s="155"/>
      <c r="AQ853" s="148"/>
      <c r="AR853" s="155"/>
      <c r="AS853" s="148"/>
      <c r="AT853" s="155"/>
      <c r="AU853" s="148"/>
      <c r="AV853" s="316"/>
      <c r="AW853" s="157"/>
      <c r="AX853" s="148"/>
      <c r="AY853" s="148"/>
      <c r="AZ853" s="148"/>
      <c r="BA853" s="148"/>
      <c r="BB853" s="148"/>
      <c r="BC853" s="148"/>
      <c r="BD853" s="148"/>
      <c r="BE853" s="148"/>
      <c r="BF853" s="148"/>
      <c r="BG853" s="148"/>
      <c r="BH853" s="148"/>
      <c r="BI853" s="148"/>
      <c r="BJ853" s="148"/>
      <c r="BK853" s="148"/>
      <c r="BL853" s="148"/>
      <c r="BM853" s="148"/>
      <c r="BN853" s="148"/>
      <c r="BO853" s="148"/>
      <c r="BP853" s="148"/>
      <c r="BQ853" s="148"/>
      <c r="BR853" s="148"/>
      <c r="BS853" s="148"/>
      <c r="BT853" s="148"/>
      <c r="BU853" s="148"/>
      <c r="BV853" s="148"/>
      <c r="BW853" s="148"/>
      <c r="BX853" s="148"/>
      <c r="BY853" s="148"/>
      <c r="BZ853" s="148"/>
      <c r="CA853" s="148"/>
      <c r="CB853" s="148"/>
      <c r="CC853" s="161"/>
      <c r="CD853" s="148"/>
      <c r="CE853" s="148"/>
      <c r="CF853" s="148"/>
      <c r="CG853" s="153"/>
      <c r="CH853" s="148"/>
      <c r="CI853" s="148"/>
      <c r="CJ853" s="148"/>
      <c r="CK853" s="148"/>
    </row>
    <row r="854" ht="27.0" customHeight="1">
      <c r="A854" s="314"/>
      <c r="B854" s="126"/>
      <c r="C854" s="19"/>
      <c r="D854" s="19"/>
      <c r="E854" s="126"/>
      <c r="F854" s="128"/>
      <c r="G854" s="128"/>
      <c r="H854" s="128"/>
      <c r="I854" s="128"/>
      <c r="J854" s="129"/>
      <c r="K854" s="130"/>
      <c r="L854" s="128"/>
      <c r="M854" s="128"/>
      <c r="N854" s="128"/>
      <c r="O854" s="110"/>
      <c r="P854" s="128"/>
      <c r="Q854" s="128"/>
      <c r="R854" s="128"/>
      <c r="S854" s="128"/>
      <c r="T854" s="131"/>
      <c r="U854" s="128"/>
      <c r="V854" s="128"/>
      <c r="W854" s="128"/>
      <c r="X854" s="128"/>
      <c r="Y854" s="128"/>
      <c r="Z854" s="128"/>
      <c r="AA854" s="128"/>
      <c r="AB854" s="128"/>
      <c r="AC854" s="128"/>
      <c r="AD854" s="128"/>
      <c r="AE854" s="128"/>
      <c r="AF854" s="128"/>
      <c r="AG854" s="128"/>
      <c r="AH854" s="128"/>
      <c r="AI854" s="128"/>
      <c r="AJ854" s="128"/>
      <c r="AK854" s="133"/>
      <c r="AL854" s="134"/>
      <c r="AM854" s="128"/>
      <c r="AN854" s="134"/>
      <c r="AO854" s="128"/>
      <c r="AP854" s="135"/>
      <c r="AQ854" s="128"/>
      <c r="AR854" s="135"/>
      <c r="AS854" s="128"/>
      <c r="AT854" s="135"/>
      <c r="AU854" s="128"/>
      <c r="AV854" s="315"/>
      <c r="AW854" s="137"/>
      <c r="AX854" s="128"/>
      <c r="AY854" s="128"/>
      <c r="AZ854" s="128"/>
      <c r="BA854" s="128"/>
      <c r="BB854" s="128"/>
      <c r="BC854" s="128"/>
      <c r="BD854" s="128"/>
      <c r="BE854" s="128"/>
      <c r="BF854" s="128"/>
      <c r="BG854" s="128"/>
      <c r="BH854" s="128"/>
      <c r="BI854" s="128"/>
      <c r="BJ854" s="128"/>
      <c r="BK854" s="128"/>
      <c r="BL854" s="128"/>
      <c r="BM854" s="128"/>
      <c r="BN854" s="128"/>
      <c r="BO854" s="128"/>
      <c r="BP854" s="128"/>
      <c r="BQ854" s="128"/>
      <c r="BR854" s="128"/>
      <c r="BS854" s="128"/>
      <c r="BT854" s="128"/>
      <c r="BU854" s="128"/>
      <c r="BV854" s="128"/>
      <c r="BW854" s="128"/>
      <c r="BX854" s="128"/>
      <c r="BY854" s="128"/>
      <c r="BZ854" s="128"/>
      <c r="CA854" s="128"/>
      <c r="CB854" s="128"/>
      <c r="CC854" s="141"/>
      <c r="CD854" s="128"/>
      <c r="CE854" s="128"/>
      <c r="CF854" s="128"/>
      <c r="CG854" s="133"/>
      <c r="CH854" s="128"/>
      <c r="CI854" s="128"/>
      <c r="CJ854" s="128"/>
      <c r="CK854" s="128"/>
    </row>
    <row r="855" ht="27.0" customHeight="1">
      <c r="A855" s="313"/>
      <c r="B855" s="146"/>
      <c r="C855" s="19"/>
      <c r="D855" s="19"/>
      <c r="E855" s="146"/>
      <c r="F855" s="148"/>
      <c r="G855" s="148"/>
      <c r="H855" s="148"/>
      <c r="I855" s="148"/>
      <c r="J855" s="149"/>
      <c r="K855" s="150"/>
      <c r="L855" s="148"/>
      <c r="M855" s="148"/>
      <c r="N855" s="148"/>
      <c r="O855" s="110"/>
      <c r="P855" s="148"/>
      <c r="Q855" s="148"/>
      <c r="R855" s="148"/>
      <c r="S855" s="148"/>
      <c r="T855" s="151"/>
      <c r="U855" s="148"/>
      <c r="V855" s="148"/>
      <c r="W855" s="148"/>
      <c r="X855" s="148"/>
      <c r="Y855" s="148"/>
      <c r="Z855" s="148"/>
      <c r="AA855" s="148"/>
      <c r="AB855" s="148"/>
      <c r="AC855" s="148"/>
      <c r="AD855" s="148"/>
      <c r="AE855" s="148"/>
      <c r="AF855" s="148"/>
      <c r="AG855" s="148"/>
      <c r="AH855" s="148"/>
      <c r="AI855" s="148"/>
      <c r="AJ855" s="148"/>
      <c r="AK855" s="153"/>
      <c r="AL855" s="154"/>
      <c r="AM855" s="148"/>
      <c r="AN855" s="154"/>
      <c r="AO855" s="148"/>
      <c r="AP855" s="155"/>
      <c r="AQ855" s="148"/>
      <c r="AR855" s="155"/>
      <c r="AS855" s="148"/>
      <c r="AT855" s="155"/>
      <c r="AU855" s="148"/>
      <c r="AV855" s="316"/>
      <c r="AW855" s="157"/>
      <c r="AX855" s="148"/>
      <c r="AY855" s="148"/>
      <c r="AZ855" s="148"/>
      <c r="BA855" s="148"/>
      <c r="BB855" s="148"/>
      <c r="BC855" s="148"/>
      <c r="BD855" s="148"/>
      <c r="BE855" s="148"/>
      <c r="BF855" s="148"/>
      <c r="BG855" s="148"/>
      <c r="BH855" s="148"/>
      <c r="BI855" s="148"/>
      <c r="BJ855" s="148"/>
      <c r="BK855" s="148"/>
      <c r="BL855" s="148"/>
      <c r="BM855" s="148"/>
      <c r="BN855" s="148"/>
      <c r="BO855" s="148"/>
      <c r="BP855" s="148"/>
      <c r="BQ855" s="148"/>
      <c r="BR855" s="148"/>
      <c r="BS855" s="148"/>
      <c r="BT855" s="148"/>
      <c r="BU855" s="148"/>
      <c r="BV855" s="148"/>
      <c r="BW855" s="148"/>
      <c r="BX855" s="148"/>
      <c r="BY855" s="148"/>
      <c r="BZ855" s="148"/>
      <c r="CA855" s="148"/>
      <c r="CB855" s="148"/>
      <c r="CC855" s="161"/>
      <c r="CD855" s="148"/>
      <c r="CE855" s="148"/>
      <c r="CF855" s="148"/>
      <c r="CG855" s="153"/>
      <c r="CH855" s="148"/>
      <c r="CI855" s="148"/>
      <c r="CJ855" s="148"/>
      <c r="CK855" s="148"/>
    </row>
    <row r="856" ht="27.0" customHeight="1">
      <c r="A856" s="314"/>
      <c r="B856" s="126"/>
      <c r="C856" s="19"/>
      <c r="D856" s="19"/>
      <c r="E856" s="126"/>
      <c r="F856" s="128"/>
      <c r="G856" s="128"/>
      <c r="H856" s="128"/>
      <c r="I856" s="128"/>
      <c r="J856" s="129"/>
      <c r="K856" s="130"/>
      <c r="L856" s="128"/>
      <c r="M856" s="128"/>
      <c r="N856" s="128"/>
      <c r="O856" s="110"/>
      <c r="P856" s="128"/>
      <c r="Q856" s="128"/>
      <c r="R856" s="128"/>
      <c r="S856" s="128"/>
      <c r="T856" s="131"/>
      <c r="U856" s="128"/>
      <c r="V856" s="128"/>
      <c r="W856" s="128"/>
      <c r="X856" s="128"/>
      <c r="Y856" s="128"/>
      <c r="Z856" s="128"/>
      <c r="AA856" s="128"/>
      <c r="AB856" s="128"/>
      <c r="AC856" s="128"/>
      <c r="AD856" s="128"/>
      <c r="AE856" s="128"/>
      <c r="AF856" s="128"/>
      <c r="AG856" s="128"/>
      <c r="AH856" s="128"/>
      <c r="AI856" s="128"/>
      <c r="AJ856" s="128"/>
      <c r="AK856" s="133"/>
      <c r="AL856" s="134"/>
      <c r="AM856" s="128"/>
      <c r="AN856" s="134"/>
      <c r="AO856" s="128"/>
      <c r="AP856" s="135"/>
      <c r="AQ856" s="128"/>
      <c r="AR856" s="135"/>
      <c r="AS856" s="128"/>
      <c r="AT856" s="135"/>
      <c r="AU856" s="128"/>
      <c r="AV856" s="315"/>
      <c r="AW856" s="137"/>
      <c r="AX856" s="128"/>
      <c r="AY856" s="128"/>
      <c r="AZ856" s="128"/>
      <c r="BA856" s="128"/>
      <c r="BB856" s="128"/>
      <c r="BC856" s="128"/>
      <c r="BD856" s="128"/>
      <c r="BE856" s="128"/>
      <c r="BF856" s="128"/>
      <c r="BG856" s="128"/>
      <c r="BH856" s="128"/>
      <c r="BI856" s="128"/>
      <c r="BJ856" s="128"/>
      <c r="BK856" s="128"/>
      <c r="BL856" s="128"/>
      <c r="BM856" s="128"/>
      <c r="BN856" s="128"/>
      <c r="BO856" s="128"/>
      <c r="BP856" s="128"/>
      <c r="BQ856" s="128"/>
      <c r="BR856" s="128"/>
      <c r="BS856" s="128"/>
      <c r="BT856" s="128"/>
      <c r="BU856" s="128"/>
      <c r="BV856" s="128"/>
      <c r="BW856" s="128"/>
      <c r="BX856" s="128"/>
      <c r="BY856" s="128"/>
      <c r="BZ856" s="128"/>
      <c r="CA856" s="128"/>
      <c r="CB856" s="128"/>
      <c r="CC856" s="141"/>
      <c r="CD856" s="128"/>
      <c r="CE856" s="128"/>
      <c r="CF856" s="128"/>
      <c r="CG856" s="133"/>
      <c r="CH856" s="128"/>
      <c r="CI856" s="128"/>
      <c r="CJ856" s="128"/>
      <c r="CK856" s="128"/>
    </row>
    <row r="857" ht="27.0" customHeight="1">
      <c r="A857" s="313"/>
      <c r="B857" s="146"/>
      <c r="C857" s="19"/>
      <c r="D857" s="19"/>
      <c r="E857" s="146"/>
      <c r="F857" s="148"/>
      <c r="G857" s="148"/>
      <c r="H857" s="148"/>
      <c r="I857" s="148"/>
      <c r="J857" s="149"/>
      <c r="K857" s="150"/>
      <c r="L857" s="148"/>
      <c r="M857" s="148"/>
      <c r="N857" s="148"/>
      <c r="O857" s="110"/>
      <c r="P857" s="148"/>
      <c r="Q857" s="148"/>
      <c r="R857" s="148"/>
      <c r="S857" s="148"/>
      <c r="T857" s="151"/>
      <c r="U857" s="148"/>
      <c r="V857" s="148"/>
      <c r="W857" s="148"/>
      <c r="X857" s="148"/>
      <c r="Y857" s="148"/>
      <c r="Z857" s="148"/>
      <c r="AA857" s="148"/>
      <c r="AB857" s="148"/>
      <c r="AC857" s="148"/>
      <c r="AD857" s="148"/>
      <c r="AE857" s="148"/>
      <c r="AF857" s="148"/>
      <c r="AG857" s="148"/>
      <c r="AH857" s="148"/>
      <c r="AI857" s="148"/>
      <c r="AJ857" s="148"/>
      <c r="AK857" s="153"/>
      <c r="AL857" s="154"/>
      <c r="AM857" s="148"/>
      <c r="AN857" s="154"/>
      <c r="AO857" s="148"/>
      <c r="AP857" s="155"/>
      <c r="AQ857" s="148"/>
      <c r="AR857" s="155"/>
      <c r="AS857" s="148"/>
      <c r="AT857" s="155"/>
      <c r="AU857" s="148"/>
      <c r="AV857" s="316"/>
      <c r="AW857" s="157"/>
      <c r="AX857" s="148"/>
      <c r="AY857" s="148"/>
      <c r="AZ857" s="148"/>
      <c r="BA857" s="148"/>
      <c r="BB857" s="148"/>
      <c r="BC857" s="148"/>
      <c r="BD857" s="148"/>
      <c r="BE857" s="148"/>
      <c r="BF857" s="148"/>
      <c r="BG857" s="148"/>
      <c r="BH857" s="148"/>
      <c r="BI857" s="148"/>
      <c r="BJ857" s="148"/>
      <c r="BK857" s="148"/>
      <c r="BL857" s="148"/>
      <c r="BM857" s="148"/>
      <c r="BN857" s="148"/>
      <c r="BO857" s="148"/>
      <c r="BP857" s="148"/>
      <c r="BQ857" s="148"/>
      <c r="BR857" s="148"/>
      <c r="BS857" s="148"/>
      <c r="BT857" s="148"/>
      <c r="BU857" s="148"/>
      <c r="BV857" s="148"/>
      <c r="BW857" s="148"/>
      <c r="BX857" s="148"/>
      <c r="BY857" s="148"/>
      <c r="BZ857" s="148"/>
      <c r="CA857" s="148"/>
      <c r="CB857" s="148"/>
      <c r="CC857" s="161"/>
      <c r="CD857" s="148"/>
      <c r="CE857" s="148"/>
      <c r="CF857" s="148"/>
      <c r="CG857" s="153"/>
      <c r="CH857" s="148"/>
      <c r="CI857" s="148"/>
      <c r="CJ857" s="148"/>
      <c r="CK857" s="148"/>
    </row>
    <row r="858" ht="27.0" customHeight="1">
      <c r="A858" s="314"/>
      <c r="B858" s="126"/>
      <c r="C858" s="19"/>
      <c r="D858" s="19"/>
      <c r="E858" s="126"/>
      <c r="F858" s="128"/>
      <c r="G858" s="128"/>
      <c r="H858" s="128"/>
      <c r="I858" s="128"/>
      <c r="J858" s="129"/>
      <c r="K858" s="130"/>
      <c r="L858" s="128"/>
      <c r="M858" s="128"/>
      <c r="N858" s="128"/>
      <c r="O858" s="110"/>
      <c r="P858" s="128"/>
      <c r="Q858" s="128"/>
      <c r="R858" s="128"/>
      <c r="S858" s="128"/>
      <c r="T858" s="131"/>
      <c r="U858" s="128"/>
      <c r="V858" s="128"/>
      <c r="W858" s="128"/>
      <c r="X858" s="128"/>
      <c r="Y858" s="128"/>
      <c r="Z858" s="128"/>
      <c r="AA858" s="128"/>
      <c r="AB858" s="128"/>
      <c r="AC858" s="128"/>
      <c r="AD858" s="128"/>
      <c r="AE858" s="128"/>
      <c r="AF858" s="128"/>
      <c r="AG858" s="128"/>
      <c r="AH858" s="128"/>
      <c r="AI858" s="128"/>
      <c r="AJ858" s="128"/>
      <c r="AK858" s="133"/>
      <c r="AL858" s="134"/>
      <c r="AM858" s="128"/>
      <c r="AN858" s="134"/>
      <c r="AO858" s="128"/>
      <c r="AP858" s="135"/>
      <c r="AQ858" s="128"/>
      <c r="AR858" s="135"/>
      <c r="AS858" s="128"/>
      <c r="AT858" s="135"/>
      <c r="AU858" s="128"/>
      <c r="AV858" s="315"/>
      <c r="AW858" s="137"/>
      <c r="AX858" s="128"/>
      <c r="AY858" s="128"/>
      <c r="AZ858" s="128"/>
      <c r="BA858" s="128"/>
      <c r="BB858" s="128"/>
      <c r="BC858" s="128"/>
      <c r="BD858" s="128"/>
      <c r="BE858" s="128"/>
      <c r="BF858" s="128"/>
      <c r="BG858" s="128"/>
      <c r="BH858" s="128"/>
      <c r="BI858" s="128"/>
      <c r="BJ858" s="128"/>
      <c r="BK858" s="128"/>
      <c r="BL858" s="128"/>
      <c r="BM858" s="128"/>
      <c r="BN858" s="128"/>
      <c r="BO858" s="128"/>
      <c r="BP858" s="128"/>
      <c r="BQ858" s="128"/>
      <c r="BR858" s="128"/>
      <c r="BS858" s="128"/>
      <c r="BT858" s="128"/>
      <c r="BU858" s="128"/>
      <c r="BV858" s="128"/>
      <c r="BW858" s="128"/>
      <c r="BX858" s="128"/>
      <c r="BY858" s="128"/>
      <c r="BZ858" s="128"/>
      <c r="CA858" s="128"/>
      <c r="CB858" s="128"/>
      <c r="CC858" s="141"/>
      <c r="CD858" s="128"/>
      <c r="CE858" s="128"/>
      <c r="CF858" s="128"/>
      <c r="CG858" s="133"/>
      <c r="CH858" s="128"/>
      <c r="CI858" s="128"/>
      <c r="CJ858" s="128"/>
      <c r="CK858" s="128"/>
    </row>
    <row r="859" ht="27.0" customHeight="1">
      <c r="A859" s="313"/>
      <c r="B859" s="146"/>
      <c r="C859" s="19"/>
      <c r="D859" s="19"/>
      <c r="E859" s="146"/>
      <c r="F859" s="148"/>
      <c r="G859" s="148"/>
      <c r="H859" s="148"/>
      <c r="I859" s="148"/>
      <c r="J859" s="149"/>
      <c r="K859" s="150"/>
      <c r="L859" s="148"/>
      <c r="M859" s="148"/>
      <c r="N859" s="148"/>
      <c r="O859" s="110"/>
      <c r="P859" s="148"/>
      <c r="Q859" s="148"/>
      <c r="R859" s="148"/>
      <c r="S859" s="148"/>
      <c r="T859" s="151"/>
      <c r="U859" s="148"/>
      <c r="V859" s="148"/>
      <c r="W859" s="148"/>
      <c r="X859" s="148"/>
      <c r="Y859" s="148"/>
      <c r="Z859" s="148"/>
      <c r="AA859" s="148"/>
      <c r="AB859" s="148"/>
      <c r="AC859" s="148"/>
      <c r="AD859" s="148"/>
      <c r="AE859" s="148"/>
      <c r="AF859" s="148"/>
      <c r="AG859" s="148"/>
      <c r="AH859" s="148"/>
      <c r="AI859" s="148"/>
      <c r="AJ859" s="148"/>
      <c r="AK859" s="153"/>
      <c r="AL859" s="154"/>
      <c r="AM859" s="148"/>
      <c r="AN859" s="154"/>
      <c r="AO859" s="148"/>
      <c r="AP859" s="155"/>
      <c r="AQ859" s="148"/>
      <c r="AR859" s="155"/>
      <c r="AS859" s="148"/>
      <c r="AT859" s="155"/>
      <c r="AU859" s="148"/>
      <c r="AV859" s="316"/>
      <c r="AW859" s="157"/>
      <c r="AX859" s="148"/>
      <c r="AY859" s="148"/>
      <c r="AZ859" s="148"/>
      <c r="BA859" s="148"/>
      <c r="BB859" s="148"/>
      <c r="BC859" s="148"/>
      <c r="BD859" s="148"/>
      <c r="BE859" s="148"/>
      <c r="BF859" s="148"/>
      <c r="BG859" s="148"/>
      <c r="BH859" s="148"/>
      <c r="BI859" s="148"/>
      <c r="BJ859" s="148"/>
      <c r="BK859" s="148"/>
      <c r="BL859" s="148"/>
      <c r="BM859" s="148"/>
      <c r="BN859" s="148"/>
      <c r="BO859" s="148"/>
      <c r="BP859" s="148"/>
      <c r="BQ859" s="148"/>
      <c r="BR859" s="148"/>
      <c r="BS859" s="148"/>
      <c r="BT859" s="148"/>
      <c r="BU859" s="148"/>
      <c r="BV859" s="148"/>
      <c r="BW859" s="148"/>
      <c r="BX859" s="148"/>
      <c r="BY859" s="148"/>
      <c r="BZ859" s="148"/>
      <c r="CA859" s="148"/>
      <c r="CB859" s="148"/>
      <c r="CC859" s="161"/>
      <c r="CD859" s="148"/>
      <c r="CE859" s="148"/>
      <c r="CF859" s="148"/>
      <c r="CG859" s="153"/>
      <c r="CH859" s="148"/>
      <c r="CI859" s="148"/>
      <c r="CJ859" s="148"/>
      <c r="CK859" s="148"/>
    </row>
    <row r="860" ht="27.0" customHeight="1">
      <c r="A860" s="314"/>
      <c r="B860" s="126"/>
      <c r="C860" s="19"/>
      <c r="D860" s="19"/>
      <c r="E860" s="126"/>
      <c r="F860" s="128"/>
      <c r="G860" s="128"/>
      <c r="H860" s="128"/>
      <c r="I860" s="128"/>
      <c r="J860" s="129"/>
      <c r="K860" s="130"/>
      <c r="L860" s="128"/>
      <c r="M860" s="128"/>
      <c r="N860" s="128"/>
      <c r="O860" s="110"/>
      <c r="P860" s="128"/>
      <c r="Q860" s="128"/>
      <c r="R860" s="128"/>
      <c r="S860" s="128"/>
      <c r="T860" s="131"/>
      <c r="U860" s="128"/>
      <c r="V860" s="128"/>
      <c r="W860" s="128"/>
      <c r="X860" s="128"/>
      <c r="Y860" s="128"/>
      <c r="Z860" s="128"/>
      <c r="AA860" s="128"/>
      <c r="AB860" s="128"/>
      <c r="AC860" s="128"/>
      <c r="AD860" s="128"/>
      <c r="AE860" s="128"/>
      <c r="AF860" s="128"/>
      <c r="AG860" s="128"/>
      <c r="AH860" s="128"/>
      <c r="AI860" s="128"/>
      <c r="AJ860" s="128"/>
      <c r="AK860" s="133"/>
      <c r="AL860" s="134"/>
      <c r="AM860" s="128"/>
      <c r="AN860" s="134"/>
      <c r="AO860" s="128"/>
      <c r="AP860" s="135"/>
      <c r="AQ860" s="128"/>
      <c r="AR860" s="135"/>
      <c r="AS860" s="128"/>
      <c r="AT860" s="135"/>
      <c r="AU860" s="128"/>
      <c r="AV860" s="315"/>
      <c r="AW860" s="137"/>
      <c r="AX860" s="128"/>
      <c r="AY860" s="128"/>
      <c r="AZ860" s="128"/>
      <c r="BA860" s="128"/>
      <c r="BB860" s="128"/>
      <c r="BC860" s="128"/>
      <c r="BD860" s="128"/>
      <c r="BE860" s="128"/>
      <c r="BF860" s="128"/>
      <c r="BG860" s="128"/>
      <c r="BH860" s="128"/>
      <c r="BI860" s="128"/>
      <c r="BJ860" s="128"/>
      <c r="BK860" s="128"/>
      <c r="BL860" s="128"/>
      <c r="BM860" s="128"/>
      <c r="BN860" s="128"/>
      <c r="BO860" s="128"/>
      <c r="BP860" s="128"/>
      <c r="BQ860" s="128"/>
      <c r="BR860" s="128"/>
      <c r="BS860" s="128"/>
      <c r="BT860" s="128"/>
      <c r="BU860" s="128"/>
      <c r="BV860" s="128"/>
      <c r="BW860" s="128"/>
      <c r="BX860" s="128"/>
      <c r="BY860" s="128"/>
      <c r="BZ860" s="128"/>
      <c r="CA860" s="128"/>
      <c r="CB860" s="128"/>
      <c r="CC860" s="141"/>
      <c r="CD860" s="128"/>
      <c r="CE860" s="128"/>
      <c r="CF860" s="128"/>
      <c r="CG860" s="133"/>
      <c r="CH860" s="128"/>
      <c r="CI860" s="128"/>
      <c r="CJ860" s="128"/>
      <c r="CK860" s="128"/>
    </row>
    <row r="861" ht="27.0" customHeight="1">
      <c r="A861" s="313"/>
      <c r="B861" s="146"/>
      <c r="C861" s="19"/>
      <c r="D861" s="19"/>
      <c r="E861" s="146"/>
      <c r="F861" s="148"/>
      <c r="G861" s="148"/>
      <c r="H861" s="148"/>
      <c r="I861" s="148"/>
      <c r="J861" s="149"/>
      <c r="K861" s="150"/>
      <c r="L861" s="148"/>
      <c r="M861" s="148"/>
      <c r="N861" s="148"/>
      <c r="O861" s="110"/>
      <c r="P861" s="148"/>
      <c r="Q861" s="148"/>
      <c r="R861" s="148"/>
      <c r="S861" s="148"/>
      <c r="T861" s="151"/>
      <c r="U861" s="148"/>
      <c r="V861" s="148"/>
      <c r="W861" s="148"/>
      <c r="X861" s="148"/>
      <c r="Y861" s="148"/>
      <c r="Z861" s="148"/>
      <c r="AA861" s="148"/>
      <c r="AB861" s="148"/>
      <c r="AC861" s="148"/>
      <c r="AD861" s="148"/>
      <c r="AE861" s="148"/>
      <c r="AF861" s="148"/>
      <c r="AG861" s="148"/>
      <c r="AH861" s="148"/>
      <c r="AI861" s="148"/>
      <c r="AJ861" s="148"/>
      <c r="AK861" s="153"/>
      <c r="AL861" s="154"/>
      <c r="AM861" s="148"/>
      <c r="AN861" s="154"/>
      <c r="AO861" s="148"/>
      <c r="AP861" s="155"/>
      <c r="AQ861" s="148"/>
      <c r="AR861" s="155"/>
      <c r="AS861" s="148"/>
      <c r="AT861" s="155"/>
      <c r="AU861" s="148"/>
      <c r="AV861" s="316"/>
      <c r="AW861" s="157"/>
      <c r="AX861" s="148"/>
      <c r="AY861" s="148"/>
      <c r="AZ861" s="148"/>
      <c r="BA861" s="148"/>
      <c r="BB861" s="148"/>
      <c r="BC861" s="148"/>
      <c r="BD861" s="148"/>
      <c r="BE861" s="148"/>
      <c r="BF861" s="148"/>
      <c r="BG861" s="148"/>
      <c r="BH861" s="148"/>
      <c r="BI861" s="148"/>
      <c r="BJ861" s="148"/>
      <c r="BK861" s="148"/>
      <c r="BL861" s="148"/>
      <c r="BM861" s="148"/>
      <c r="BN861" s="148"/>
      <c r="BO861" s="148"/>
      <c r="BP861" s="148"/>
      <c r="BQ861" s="148"/>
      <c r="BR861" s="148"/>
      <c r="BS861" s="148"/>
      <c r="BT861" s="148"/>
      <c r="BU861" s="148"/>
      <c r="BV861" s="148"/>
      <c r="BW861" s="148"/>
      <c r="BX861" s="148"/>
      <c r="BY861" s="148"/>
      <c r="BZ861" s="148"/>
      <c r="CA861" s="148"/>
      <c r="CB861" s="148"/>
      <c r="CC861" s="161"/>
      <c r="CD861" s="148"/>
      <c r="CE861" s="148"/>
      <c r="CF861" s="148"/>
      <c r="CG861" s="153"/>
      <c r="CH861" s="148"/>
      <c r="CI861" s="148"/>
      <c r="CJ861" s="148"/>
      <c r="CK861" s="148"/>
    </row>
    <row r="862" ht="27.0" customHeight="1">
      <c r="A862" s="314"/>
      <c r="B862" s="126"/>
      <c r="C862" s="19"/>
      <c r="D862" s="19"/>
      <c r="E862" s="126"/>
      <c r="F862" s="128"/>
      <c r="G862" s="128"/>
      <c r="H862" s="128"/>
      <c r="I862" s="128"/>
      <c r="J862" s="129"/>
      <c r="K862" s="130"/>
      <c r="L862" s="128"/>
      <c r="M862" s="128"/>
      <c r="N862" s="128"/>
      <c r="O862" s="110"/>
      <c r="P862" s="128"/>
      <c r="Q862" s="128"/>
      <c r="R862" s="128"/>
      <c r="S862" s="128"/>
      <c r="T862" s="131"/>
      <c r="U862" s="128"/>
      <c r="V862" s="128"/>
      <c r="W862" s="128"/>
      <c r="X862" s="128"/>
      <c r="Y862" s="128"/>
      <c r="Z862" s="128"/>
      <c r="AA862" s="128"/>
      <c r="AB862" s="128"/>
      <c r="AC862" s="128"/>
      <c r="AD862" s="128"/>
      <c r="AE862" s="128"/>
      <c r="AF862" s="128"/>
      <c r="AG862" s="128"/>
      <c r="AH862" s="128"/>
      <c r="AI862" s="128"/>
      <c r="AJ862" s="128"/>
      <c r="AK862" s="133"/>
      <c r="AL862" s="134"/>
      <c r="AM862" s="128"/>
      <c r="AN862" s="134"/>
      <c r="AO862" s="128"/>
      <c r="AP862" s="135"/>
      <c r="AQ862" s="128"/>
      <c r="AR862" s="135"/>
      <c r="AS862" s="128"/>
      <c r="AT862" s="135"/>
      <c r="AU862" s="128"/>
      <c r="AV862" s="315"/>
      <c r="AW862" s="137"/>
      <c r="AX862" s="128"/>
      <c r="AY862" s="128"/>
      <c r="AZ862" s="128"/>
      <c r="BA862" s="128"/>
      <c r="BB862" s="128"/>
      <c r="BC862" s="128"/>
      <c r="BD862" s="128"/>
      <c r="BE862" s="128"/>
      <c r="BF862" s="128"/>
      <c r="BG862" s="128"/>
      <c r="BH862" s="128"/>
      <c r="BI862" s="128"/>
      <c r="BJ862" s="128"/>
      <c r="BK862" s="128"/>
      <c r="BL862" s="128"/>
      <c r="BM862" s="128"/>
      <c r="BN862" s="128"/>
      <c r="BO862" s="128"/>
      <c r="BP862" s="128"/>
      <c r="BQ862" s="128"/>
      <c r="BR862" s="128"/>
      <c r="BS862" s="128"/>
      <c r="BT862" s="128"/>
      <c r="BU862" s="128"/>
      <c r="BV862" s="128"/>
      <c r="BW862" s="128"/>
      <c r="BX862" s="128"/>
      <c r="BY862" s="128"/>
      <c r="BZ862" s="128"/>
      <c r="CA862" s="128"/>
      <c r="CB862" s="128"/>
      <c r="CC862" s="141"/>
      <c r="CD862" s="128"/>
      <c r="CE862" s="128"/>
      <c r="CF862" s="128"/>
      <c r="CG862" s="133"/>
      <c r="CH862" s="128"/>
      <c r="CI862" s="128"/>
      <c r="CJ862" s="128"/>
      <c r="CK862" s="128"/>
    </row>
    <row r="863" ht="27.0" customHeight="1">
      <c r="A863" s="313"/>
      <c r="B863" s="146"/>
      <c r="C863" s="19"/>
      <c r="D863" s="19"/>
      <c r="E863" s="146"/>
      <c r="F863" s="148"/>
      <c r="G863" s="148"/>
      <c r="H863" s="148"/>
      <c r="I863" s="148"/>
      <c r="J863" s="149"/>
      <c r="K863" s="150"/>
      <c r="L863" s="148"/>
      <c r="M863" s="148"/>
      <c r="N863" s="148"/>
      <c r="O863" s="110"/>
      <c r="P863" s="148"/>
      <c r="Q863" s="148"/>
      <c r="R863" s="148"/>
      <c r="S863" s="148"/>
      <c r="T863" s="151"/>
      <c r="U863" s="148"/>
      <c r="V863" s="148"/>
      <c r="W863" s="148"/>
      <c r="X863" s="148"/>
      <c r="Y863" s="148"/>
      <c r="Z863" s="148"/>
      <c r="AA863" s="148"/>
      <c r="AB863" s="148"/>
      <c r="AC863" s="148"/>
      <c r="AD863" s="148"/>
      <c r="AE863" s="148"/>
      <c r="AF863" s="148"/>
      <c r="AG863" s="148"/>
      <c r="AH863" s="148"/>
      <c r="AI863" s="148"/>
      <c r="AJ863" s="148"/>
      <c r="AK863" s="153"/>
      <c r="AL863" s="154"/>
      <c r="AM863" s="148"/>
      <c r="AN863" s="154"/>
      <c r="AO863" s="148"/>
      <c r="AP863" s="155"/>
      <c r="AQ863" s="148"/>
      <c r="AR863" s="155"/>
      <c r="AS863" s="148"/>
      <c r="AT863" s="155"/>
      <c r="AU863" s="148"/>
      <c r="AV863" s="316"/>
      <c r="AW863" s="157"/>
      <c r="AX863" s="148"/>
      <c r="AY863" s="148"/>
      <c r="AZ863" s="148"/>
      <c r="BA863" s="148"/>
      <c r="BB863" s="148"/>
      <c r="BC863" s="148"/>
      <c r="BD863" s="148"/>
      <c r="BE863" s="148"/>
      <c r="BF863" s="148"/>
      <c r="BG863" s="148"/>
      <c r="BH863" s="148"/>
      <c r="BI863" s="148"/>
      <c r="BJ863" s="148"/>
      <c r="BK863" s="148"/>
      <c r="BL863" s="148"/>
      <c r="BM863" s="148"/>
      <c r="BN863" s="148"/>
      <c r="BO863" s="148"/>
      <c r="BP863" s="148"/>
      <c r="BQ863" s="148"/>
      <c r="BR863" s="148"/>
      <c r="BS863" s="148"/>
      <c r="BT863" s="148"/>
      <c r="BU863" s="148"/>
      <c r="BV863" s="148"/>
      <c r="BW863" s="148"/>
      <c r="BX863" s="148"/>
      <c r="BY863" s="148"/>
      <c r="BZ863" s="148"/>
      <c r="CA863" s="148"/>
      <c r="CB863" s="148"/>
      <c r="CC863" s="161"/>
      <c r="CD863" s="148"/>
      <c r="CE863" s="148"/>
      <c r="CF863" s="148"/>
      <c r="CG863" s="153"/>
      <c r="CH863" s="148"/>
      <c r="CI863" s="148"/>
      <c r="CJ863" s="148"/>
      <c r="CK863" s="148"/>
    </row>
    <row r="864" ht="27.0" customHeight="1">
      <c r="A864" s="314"/>
      <c r="B864" s="126"/>
      <c r="C864" s="19"/>
      <c r="D864" s="19"/>
      <c r="E864" s="126"/>
      <c r="F864" s="128"/>
      <c r="G864" s="128"/>
      <c r="H864" s="128"/>
      <c r="I864" s="128"/>
      <c r="J864" s="129"/>
      <c r="K864" s="130"/>
      <c r="L864" s="128"/>
      <c r="M864" s="128"/>
      <c r="N864" s="128"/>
      <c r="O864" s="110"/>
      <c r="P864" s="128"/>
      <c r="Q864" s="128"/>
      <c r="R864" s="128"/>
      <c r="S864" s="128"/>
      <c r="T864" s="131"/>
      <c r="U864" s="128"/>
      <c r="V864" s="128"/>
      <c r="W864" s="128"/>
      <c r="X864" s="128"/>
      <c r="Y864" s="128"/>
      <c r="Z864" s="128"/>
      <c r="AA864" s="128"/>
      <c r="AB864" s="128"/>
      <c r="AC864" s="128"/>
      <c r="AD864" s="128"/>
      <c r="AE864" s="128"/>
      <c r="AF864" s="128"/>
      <c r="AG864" s="128"/>
      <c r="AH864" s="128"/>
      <c r="AI864" s="128"/>
      <c r="AJ864" s="128"/>
      <c r="AK864" s="133"/>
      <c r="AL864" s="134"/>
      <c r="AM864" s="128"/>
      <c r="AN864" s="134"/>
      <c r="AO864" s="128"/>
      <c r="AP864" s="135"/>
      <c r="AQ864" s="128"/>
      <c r="AR864" s="135"/>
      <c r="AS864" s="128"/>
      <c r="AT864" s="135"/>
      <c r="AU864" s="128"/>
      <c r="AV864" s="315"/>
      <c r="AW864" s="137"/>
      <c r="AX864" s="128"/>
      <c r="AY864" s="128"/>
      <c r="AZ864" s="128"/>
      <c r="BA864" s="128"/>
      <c r="BB864" s="128"/>
      <c r="BC864" s="128"/>
      <c r="BD864" s="128"/>
      <c r="BE864" s="128"/>
      <c r="BF864" s="128"/>
      <c r="BG864" s="128"/>
      <c r="BH864" s="128"/>
      <c r="BI864" s="128"/>
      <c r="BJ864" s="128"/>
      <c r="BK864" s="128"/>
      <c r="BL864" s="128"/>
      <c r="BM864" s="128"/>
      <c r="BN864" s="128"/>
      <c r="BO864" s="128"/>
      <c r="BP864" s="128"/>
      <c r="BQ864" s="128"/>
      <c r="BR864" s="128"/>
      <c r="BS864" s="128"/>
      <c r="BT864" s="128"/>
      <c r="BU864" s="128"/>
      <c r="BV864" s="128"/>
      <c r="BW864" s="128"/>
      <c r="BX864" s="128"/>
      <c r="BY864" s="128"/>
      <c r="BZ864" s="128"/>
      <c r="CA864" s="128"/>
      <c r="CB864" s="128"/>
      <c r="CC864" s="141"/>
      <c r="CD864" s="128"/>
      <c r="CE864" s="128"/>
      <c r="CF864" s="128"/>
      <c r="CG864" s="133"/>
      <c r="CH864" s="128"/>
      <c r="CI864" s="128"/>
      <c r="CJ864" s="128"/>
      <c r="CK864" s="128"/>
    </row>
    <row r="865" ht="27.0" customHeight="1">
      <c r="A865" s="313"/>
      <c r="B865" s="146"/>
      <c r="C865" s="19"/>
      <c r="D865" s="19"/>
      <c r="E865" s="146"/>
      <c r="F865" s="148"/>
      <c r="G865" s="148"/>
      <c r="H865" s="148"/>
      <c r="I865" s="148"/>
      <c r="J865" s="149"/>
      <c r="K865" s="150"/>
      <c r="L865" s="148"/>
      <c r="M865" s="148"/>
      <c r="N865" s="148"/>
      <c r="O865" s="110"/>
      <c r="P865" s="148"/>
      <c r="Q865" s="148"/>
      <c r="R865" s="148"/>
      <c r="S865" s="148"/>
      <c r="T865" s="151"/>
      <c r="U865" s="148"/>
      <c r="V865" s="148"/>
      <c r="W865" s="148"/>
      <c r="X865" s="148"/>
      <c r="Y865" s="148"/>
      <c r="Z865" s="148"/>
      <c r="AA865" s="148"/>
      <c r="AB865" s="148"/>
      <c r="AC865" s="148"/>
      <c r="AD865" s="148"/>
      <c r="AE865" s="148"/>
      <c r="AF865" s="148"/>
      <c r="AG865" s="148"/>
      <c r="AH865" s="148"/>
      <c r="AI865" s="148"/>
      <c r="AJ865" s="148"/>
      <c r="AK865" s="153"/>
      <c r="AL865" s="154"/>
      <c r="AM865" s="148"/>
      <c r="AN865" s="154"/>
      <c r="AO865" s="148"/>
      <c r="AP865" s="155"/>
      <c r="AQ865" s="148"/>
      <c r="AR865" s="155"/>
      <c r="AS865" s="148"/>
      <c r="AT865" s="155"/>
      <c r="AU865" s="148"/>
      <c r="AV865" s="316"/>
      <c r="AW865" s="157"/>
      <c r="AX865" s="148"/>
      <c r="AY865" s="148"/>
      <c r="AZ865" s="148"/>
      <c r="BA865" s="148"/>
      <c r="BB865" s="148"/>
      <c r="BC865" s="148"/>
      <c r="BD865" s="148"/>
      <c r="BE865" s="148"/>
      <c r="BF865" s="148"/>
      <c r="BG865" s="148"/>
      <c r="BH865" s="148"/>
      <c r="BI865" s="148"/>
      <c r="BJ865" s="148"/>
      <c r="BK865" s="148"/>
      <c r="BL865" s="148"/>
      <c r="BM865" s="148"/>
      <c r="BN865" s="148"/>
      <c r="BO865" s="148"/>
      <c r="BP865" s="148"/>
      <c r="BQ865" s="148"/>
      <c r="BR865" s="148"/>
      <c r="BS865" s="148"/>
      <c r="BT865" s="148"/>
      <c r="BU865" s="148"/>
      <c r="BV865" s="148"/>
      <c r="BW865" s="148"/>
      <c r="BX865" s="148"/>
      <c r="BY865" s="148"/>
      <c r="BZ865" s="148"/>
      <c r="CA865" s="148"/>
      <c r="CB865" s="148"/>
      <c r="CC865" s="161"/>
      <c r="CD865" s="148"/>
      <c r="CE865" s="148"/>
      <c r="CF865" s="148"/>
      <c r="CG865" s="153"/>
      <c r="CH865" s="148"/>
      <c r="CI865" s="148"/>
      <c r="CJ865" s="148"/>
      <c r="CK865" s="148"/>
    </row>
    <row r="866" ht="27.0" customHeight="1">
      <c r="A866" s="314"/>
      <c r="B866" s="126"/>
      <c r="C866" s="19"/>
      <c r="D866" s="19"/>
      <c r="E866" s="126"/>
      <c r="F866" s="128"/>
      <c r="G866" s="128"/>
      <c r="H866" s="128"/>
      <c r="I866" s="128"/>
      <c r="J866" s="129"/>
      <c r="K866" s="130"/>
      <c r="L866" s="128"/>
      <c r="M866" s="128"/>
      <c r="N866" s="128"/>
      <c r="O866" s="110"/>
      <c r="P866" s="128"/>
      <c r="Q866" s="128"/>
      <c r="R866" s="128"/>
      <c r="S866" s="128"/>
      <c r="T866" s="131"/>
      <c r="U866" s="128"/>
      <c r="V866" s="128"/>
      <c r="W866" s="128"/>
      <c r="X866" s="128"/>
      <c r="Y866" s="128"/>
      <c r="Z866" s="128"/>
      <c r="AA866" s="128"/>
      <c r="AB866" s="128"/>
      <c r="AC866" s="128"/>
      <c r="AD866" s="128"/>
      <c r="AE866" s="128"/>
      <c r="AF866" s="128"/>
      <c r="AG866" s="128"/>
      <c r="AH866" s="128"/>
      <c r="AI866" s="128"/>
      <c r="AJ866" s="128"/>
      <c r="AK866" s="133"/>
      <c r="AL866" s="134"/>
      <c r="AM866" s="128"/>
      <c r="AN866" s="134"/>
      <c r="AO866" s="128"/>
      <c r="AP866" s="135"/>
      <c r="AQ866" s="128"/>
      <c r="AR866" s="135"/>
      <c r="AS866" s="128"/>
      <c r="AT866" s="135"/>
      <c r="AU866" s="128"/>
      <c r="AV866" s="315"/>
      <c r="AW866" s="137"/>
      <c r="AX866" s="128"/>
      <c r="AY866" s="128"/>
      <c r="AZ866" s="128"/>
      <c r="BA866" s="128"/>
      <c r="BB866" s="128"/>
      <c r="BC866" s="128"/>
      <c r="BD866" s="128"/>
      <c r="BE866" s="128"/>
      <c r="BF866" s="128"/>
      <c r="BG866" s="128"/>
      <c r="BH866" s="128"/>
      <c r="BI866" s="128"/>
      <c r="BJ866" s="128"/>
      <c r="BK866" s="128"/>
      <c r="BL866" s="128"/>
      <c r="BM866" s="128"/>
      <c r="BN866" s="128"/>
      <c r="BO866" s="128"/>
      <c r="BP866" s="128"/>
      <c r="BQ866" s="128"/>
      <c r="BR866" s="128"/>
      <c r="BS866" s="128"/>
      <c r="BT866" s="128"/>
      <c r="BU866" s="128"/>
      <c r="BV866" s="128"/>
      <c r="BW866" s="128"/>
      <c r="BX866" s="128"/>
      <c r="BY866" s="128"/>
      <c r="BZ866" s="128"/>
      <c r="CA866" s="128"/>
      <c r="CB866" s="128"/>
      <c r="CC866" s="141"/>
      <c r="CD866" s="128"/>
      <c r="CE866" s="128"/>
      <c r="CF866" s="128"/>
      <c r="CG866" s="133"/>
      <c r="CH866" s="128"/>
      <c r="CI866" s="128"/>
      <c r="CJ866" s="128"/>
      <c r="CK866" s="128"/>
    </row>
    <row r="867" ht="27.0" customHeight="1">
      <c r="A867" s="313"/>
      <c r="B867" s="146"/>
      <c r="C867" s="19"/>
      <c r="D867" s="19"/>
      <c r="E867" s="146"/>
      <c r="F867" s="148"/>
      <c r="G867" s="148"/>
      <c r="H867" s="148"/>
      <c r="I867" s="148"/>
      <c r="J867" s="149"/>
      <c r="K867" s="150"/>
      <c r="L867" s="148"/>
      <c r="M867" s="148"/>
      <c r="N867" s="148"/>
      <c r="O867" s="110"/>
      <c r="P867" s="148"/>
      <c r="Q867" s="148"/>
      <c r="R867" s="148"/>
      <c r="S867" s="148"/>
      <c r="T867" s="151"/>
      <c r="U867" s="148"/>
      <c r="V867" s="148"/>
      <c r="W867" s="148"/>
      <c r="X867" s="148"/>
      <c r="Y867" s="148"/>
      <c r="Z867" s="148"/>
      <c r="AA867" s="148"/>
      <c r="AB867" s="148"/>
      <c r="AC867" s="148"/>
      <c r="AD867" s="148"/>
      <c r="AE867" s="148"/>
      <c r="AF867" s="148"/>
      <c r="AG867" s="148"/>
      <c r="AH867" s="148"/>
      <c r="AI867" s="148"/>
      <c r="AJ867" s="148"/>
      <c r="AK867" s="153"/>
      <c r="AL867" s="154"/>
      <c r="AM867" s="148"/>
      <c r="AN867" s="154"/>
      <c r="AO867" s="148"/>
      <c r="AP867" s="155"/>
      <c r="AQ867" s="148"/>
      <c r="AR867" s="155"/>
      <c r="AS867" s="148"/>
      <c r="AT867" s="155"/>
      <c r="AU867" s="148"/>
      <c r="AV867" s="316"/>
      <c r="AW867" s="157"/>
      <c r="AX867" s="148"/>
      <c r="AY867" s="148"/>
      <c r="AZ867" s="148"/>
      <c r="BA867" s="148"/>
      <c r="BB867" s="148"/>
      <c r="BC867" s="148"/>
      <c r="BD867" s="148"/>
      <c r="BE867" s="148"/>
      <c r="BF867" s="148"/>
      <c r="BG867" s="148"/>
      <c r="BH867" s="148"/>
      <c r="BI867" s="148"/>
      <c r="BJ867" s="148"/>
      <c r="BK867" s="148"/>
      <c r="BL867" s="148"/>
      <c r="BM867" s="148"/>
      <c r="BN867" s="148"/>
      <c r="BO867" s="148"/>
      <c r="BP867" s="148"/>
      <c r="BQ867" s="148"/>
      <c r="BR867" s="148"/>
      <c r="BS867" s="148"/>
      <c r="BT867" s="148"/>
      <c r="BU867" s="148"/>
      <c r="BV867" s="148"/>
      <c r="BW867" s="148"/>
      <c r="BX867" s="148"/>
      <c r="BY867" s="148"/>
      <c r="BZ867" s="148"/>
      <c r="CA867" s="148"/>
      <c r="CB867" s="148"/>
      <c r="CC867" s="161"/>
      <c r="CD867" s="148"/>
      <c r="CE867" s="148"/>
      <c r="CF867" s="148"/>
      <c r="CG867" s="153"/>
      <c r="CH867" s="148"/>
      <c r="CI867" s="148"/>
      <c r="CJ867" s="148"/>
      <c r="CK867" s="148"/>
    </row>
    <row r="868" ht="27.0" customHeight="1">
      <c r="A868" s="314"/>
      <c r="B868" s="126"/>
      <c r="C868" s="19"/>
      <c r="D868" s="19"/>
      <c r="E868" s="126"/>
      <c r="F868" s="128"/>
      <c r="G868" s="128"/>
      <c r="H868" s="128"/>
      <c r="I868" s="128"/>
      <c r="J868" s="129"/>
      <c r="K868" s="130"/>
      <c r="L868" s="128"/>
      <c r="M868" s="128"/>
      <c r="N868" s="128"/>
      <c r="O868" s="110"/>
      <c r="P868" s="128"/>
      <c r="Q868" s="128"/>
      <c r="R868" s="128"/>
      <c r="S868" s="128"/>
      <c r="T868" s="131"/>
      <c r="U868" s="128"/>
      <c r="V868" s="128"/>
      <c r="W868" s="128"/>
      <c r="X868" s="128"/>
      <c r="Y868" s="128"/>
      <c r="Z868" s="128"/>
      <c r="AA868" s="128"/>
      <c r="AB868" s="128"/>
      <c r="AC868" s="128"/>
      <c r="AD868" s="128"/>
      <c r="AE868" s="128"/>
      <c r="AF868" s="128"/>
      <c r="AG868" s="128"/>
      <c r="AH868" s="128"/>
      <c r="AI868" s="128"/>
      <c r="AJ868" s="128"/>
      <c r="AK868" s="133"/>
      <c r="AL868" s="134"/>
      <c r="AM868" s="128"/>
      <c r="AN868" s="134"/>
      <c r="AO868" s="128"/>
      <c r="AP868" s="135"/>
      <c r="AQ868" s="128"/>
      <c r="AR868" s="135"/>
      <c r="AS868" s="128"/>
      <c r="AT868" s="135"/>
      <c r="AU868" s="128"/>
      <c r="AV868" s="315"/>
      <c r="AW868" s="137"/>
      <c r="AX868" s="128"/>
      <c r="AY868" s="128"/>
      <c r="AZ868" s="128"/>
      <c r="BA868" s="128"/>
      <c r="BB868" s="128"/>
      <c r="BC868" s="128"/>
      <c r="BD868" s="128"/>
      <c r="BE868" s="128"/>
      <c r="BF868" s="128"/>
      <c r="BG868" s="128"/>
      <c r="BH868" s="128"/>
      <c r="BI868" s="128"/>
      <c r="BJ868" s="128"/>
      <c r="BK868" s="128"/>
      <c r="BL868" s="128"/>
      <c r="BM868" s="128"/>
      <c r="BN868" s="128"/>
      <c r="BO868" s="128"/>
      <c r="BP868" s="128"/>
      <c r="BQ868" s="128"/>
      <c r="BR868" s="128"/>
      <c r="BS868" s="128"/>
      <c r="BT868" s="128"/>
      <c r="BU868" s="128"/>
      <c r="BV868" s="128"/>
      <c r="BW868" s="128"/>
      <c r="BX868" s="128"/>
      <c r="BY868" s="128"/>
      <c r="BZ868" s="128"/>
      <c r="CA868" s="128"/>
      <c r="CB868" s="128"/>
      <c r="CC868" s="141"/>
      <c r="CD868" s="128"/>
      <c r="CE868" s="128"/>
      <c r="CF868" s="128"/>
      <c r="CG868" s="133"/>
      <c r="CH868" s="128"/>
      <c r="CI868" s="128"/>
      <c r="CJ868" s="128"/>
      <c r="CK868" s="128"/>
    </row>
    <row r="869" ht="27.0" customHeight="1">
      <c r="A869" s="313"/>
      <c r="B869" s="146"/>
      <c r="C869" s="19"/>
      <c r="D869" s="19"/>
      <c r="E869" s="146"/>
      <c r="F869" s="148"/>
      <c r="G869" s="148"/>
      <c r="H869" s="148"/>
      <c r="I869" s="148"/>
      <c r="J869" s="149"/>
      <c r="K869" s="150"/>
      <c r="L869" s="148"/>
      <c r="M869" s="148"/>
      <c r="N869" s="148"/>
      <c r="O869" s="110"/>
      <c r="P869" s="148"/>
      <c r="Q869" s="148"/>
      <c r="R869" s="148"/>
      <c r="S869" s="148"/>
      <c r="T869" s="151"/>
      <c r="U869" s="148"/>
      <c r="V869" s="148"/>
      <c r="W869" s="148"/>
      <c r="X869" s="148"/>
      <c r="Y869" s="148"/>
      <c r="Z869" s="148"/>
      <c r="AA869" s="148"/>
      <c r="AB869" s="148"/>
      <c r="AC869" s="148"/>
      <c r="AD869" s="148"/>
      <c r="AE869" s="148"/>
      <c r="AF869" s="148"/>
      <c r="AG869" s="148"/>
      <c r="AH869" s="148"/>
      <c r="AI869" s="148"/>
      <c r="AJ869" s="148"/>
      <c r="AK869" s="153"/>
      <c r="AL869" s="154"/>
      <c r="AM869" s="148"/>
      <c r="AN869" s="154"/>
      <c r="AO869" s="148"/>
      <c r="AP869" s="155"/>
      <c r="AQ869" s="148"/>
      <c r="AR869" s="155"/>
      <c r="AS869" s="148"/>
      <c r="AT869" s="155"/>
      <c r="AU869" s="148"/>
      <c r="AV869" s="316"/>
      <c r="AW869" s="157"/>
      <c r="AX869" s="148"/>
      <c r="AY869" s="148"/>
      <c r="AZ869" s="148"/>
      <c r="BA869" s="148"/>
      <c r="BB869" s="148"/>
      <c r="BC869" s="148"/>
      <c r="BD869" s="148"/>
      <c r="BE869" s="148"/>
      <c r="BF869" s="148"/>
      <c r="BG869" s="148"/>
      <c r="BH869" s="148"/>
      <c r="BI869" s="148"/>
      <c r="BJ869" s="148"/>
      <c r="BK869" s="148"/>
      <c r="BL869" s="148"/>
      <c r="BM869" s="148"/>
      <c r="BN869" s="148"/>
      <c r="BO869" s="148"/>
      <c r="BP869" s="148"/>
      <c r="BQ869" s="148"/>
      <c r="BR869" s="148"/>
      <c r="BS869" s="148"/>
      <c r="BT869" s="148"/>
      <c r="BU869" s="148"/>
      <c r="BV869" s="148"/>
      <c r="BW869" s="148"/>
      <c r="BX869" s="148"/>
      <c r="BY869" s="148"/>
      <c r="BZ869" s="148"/>
      <c r="CA869" s="148"/>
      <c r="CB869" s="148"/>
      <c r="CC869" s="161"/>
      <c r="CD869" s="148"/>
      <c r="CE869" s="148"/>
      <c r="CF869" s="148"/>
      <c r="CG869" s="153"/>
      <c r="CH869" s="148"/>
      <c r="CI869" s="148"/>
      <c r="CJ869" s="148"/>
      <c r="CK869" s="148"/>
    </row>
    <row r="870" ht="27.0" customHeight="1">
      <c r="A870" s="314"/>
      <c r="B870" s="126"/>
      <c r="C870" s="19"/>
      <c r="D870" s="19"/>
      <c r="E870" s="126"/>
      <c r="F870" s="128"/>
      <c r="G870" s="128"/>
      <c r="H870" s="128"/>
      <c r="I870" s="128"/>
      <c r="J870" s="129"/>
      <c r="K870" s="130"/>
      <c r="L870" s="128"/>
      <c r="M870" s="128"/>
      <c r="N870" s="128"/>
      <c r="O870" s="110"/>
      <c r="P870" s="128"/>
      <c r="Q870" s="128"/>
      <c r="R870" s="128"/>
      <c r="S870" s="128"/>
      <c r="T870" s="131"/>
      <c r="U870" s="128"/>
      <c r="V870" s="128"/>
      <c r="W870" s="128"/>
      <c r="X870" s="128"/>
      <c r="Y870" s="128"/>
      <c r="Z870" s="128"/>
      <c r="AA870" s="128"/>
      <c r="AB870" s="128"/>
      <c r="AC870" s="128"/>
      <c r="AD870" s="128"/>
      <c r="AE870" s="128"/>
      <c r="AF870" s="128"/>
      <c r="AG870" s="128"/>
      <c r="AH870" s="128"/>
      <c r="AI870" s="128"/>
      <c r="AJ870" s="128"/>
      <c r="AK870" s="133"/>
      <c r="AL870" s="134"/>
      <c r="AM870" s="128"/>
      <c r="AN870" s="134"/>
      <c r="AO870" s="128"/>
      <c r="AP870" s="135"/>
      <c r="AQ870" s="128"/>
      <c r="AR870" s="135"/>
      <c r="AS870" s="128"/>
      <c r="AT870" s="135"/>
      <c r="AU870" s="128"/>
      <c r="AV870" s="315"/>
      <c r="AW870" s="137"/>
      <c r="AX870" s="128"/>
      <c r="AY870" s="128"/>
      <c r="AZ870" s="128"/>
      <c r="BA870" s="128"/>
      <c r="BB870" s="128"/>
      <c r="BC870" s="128"/>
      <c r="BD870" s="128"/>
      <c r="BE870" s="128"/>
      <c r="BF870" s="128"/>
      <c r="BG870" s="128"/>
      <c r="BH870" s="128"/>
      <c r="BI870" s="128"/>
      <c r="BJ870" s="128"/>
      <c r="BK870" s="128"/>
      <c r="BL870" s="128"/>
      <c r="BM870" s="128"/>
      <c r="BN870" s="128"/>
      <c r="BO870" s="128"/>
      <c r="BP870" s="128"/>
      <c r="BQ870" s="128"/>
      <c r="BR870" s="128"/>
      <c r="BS870" s="128"/>
      <c r="BT870" s="128"/>
      <c r="BU870" s="128"/>
      <c r="BV870" s="128"/>
      <c r="BW870" s="128"/>
      <c r="BX870" s="128"/>
      <c r="BY870" s="128"/>
      <c r="BZ870" s="128"/>
      <c r="CA870" s="128"/>
      <c r="CB870" s="128"/>
      <c r="CC870" s="141"/>
      <c r="CD870" s="128"/>
      <c r="CE870" s="128"/>
      <c r="CF870" s="128"/>
      <c r="CG870" s="133"/>
      <c r="CH870" s="128"/>
      <c r="CI870" s="128"/>
      <c r="CJ870" s="128"/>
      <c r="CK870" s="128"/>
    </row>
    <row r="871" ht="27.0" customHeight="1">
      <c r="A871" s="313"/>
      <c r="B871" s="146"/>
      <c r="C871" s="19"/>
      <c r="D871" s="19"/>
      <c r="E871" s="146"/>
      <c r="F871" s="148"/>
      <c r="G871" s="148"/>
      <c r="H871" s="148"/>
      <c r="I871" s="148"/>
      <c r="J871" s="149"/>
      <c r="K871" s="150"/>
      <c r="L871" s="148"/>
      <c r="M871" s="148"/>
      <c r="N871" s="148"/>
      <c r="O871" s="110"/>
      <c r="P871" s="148"/>
      <c r="Q871" s="148"/>
      <c r="R871" s="148"/>
      <c r="S871" s="148"/>
      <c r="T871" s="151"/>
      <c r="U871" s="148"/>
      <c r="V871" s="148"/>
      <c r="W871" s="148"/>
      <c r="X871" s="148"/>
      <c r="Y871" s="148"/>
      <c r="Z871" s="148"/>
      <c r="AA871" s="148"/>
      <c r="AB871" s="148"/>
      <c r="AC871" s="148"/>
      <c r="AD871" s="148"/>
      <c r="AE871" s="148"/>
      <c r="AF871" s="148"/>
      <c r="AG871" s="148"/>
      <c r="AH871" s="148"/>
      <c r="AI871" s="148"/>
      <c r="AJ871" s="148"/>
      <c r="AK871" s="153"/>
      <c r="AL871" s="154"/>
      <c r="AM871" s="148"/>
      <c r="AN871" s="154"/>
      <c r="AO871" s="148"/>
      <c r="AP871" s="155"/>
      <c r="AQ871" s="148"/>
      <c r="AR871" s="155"/>
      <c r="AS871" s="148"/>
      <c r="AT871" s="155"/>
      <c r="AU871" s="148"/>
      <c r="AV871" s="316"/>
      <c r="AW871" s="157"/>
      <c r="AX871" s="148"/>
      <c r="AY871" s="148"/>
      <c r="AZ871" s="148"/>
      <c r="BA871" s="148"/>
      <c r="BB871" s="148"/>
      <c r="BC871" s="148"/>
      <c r="BD871" s="148"/>
      <c r="BE871" s="148"/>
      <c r="BF871" s="148"/>
      <c r="BG871" s="148"/>
      <c r="BH871" s="148"/>
      <c r="BI871" s="148"/>
      <c r="BJ871" s="148"/>
      <c r="BK871" s="148"/>
      <c r="BL871" s="148"/>
      <c r="BM871" s="148"/>
      <c r="BN871" s="148"/>
      <c r="BO871" s="148"/>
      <c r="BP871" s="148"/>
      <c r="BQ871" s="148"/>
      <c r="BR871" s="148"/>
      <c r="BS871" s="148"/>
      <c r="BT871" s="148"/>
      <c r="BU871" s="148"/>
      <c r="BV871" s="148"/>
      <c r="BW871" s="148"/>
      <c r="BX871" s="148"/>
      <c r="BY871" s="148"/>
      <c r="BZ871" s="148"/>
      <c r="CA871" s="148"/>
      <c r="CB871" s="148"/>
      <c r="CC871" s="161"/>
      <c r="CD871" s="148"/>
      <c r="CE871" s="148"/>
      <c r="CF871" s="148"/>
      <c r="CG871" s="153"/>
      <c r="CH871" s="148"/>
      <c r="CI871" s="148"/>
      <c r="CJ871" s="148"/>
      <c r="CK871" s="148"/>
    </row>
    <row r="872" ht="27.0" customHeight="1">
      <c r="A872" s="314"/>
      <c r="B872" s="126"/>
      <c r="C872" s="19"/>
      <c r="D872" s="19"/>
      <c r="E872" s="126"/>
      <c r="F872" s="128"/>
      <c r="G872" s="128"/>
      <c r="H872" s="128"/>
      <c r="I872" s="128"/>
      <c r="J872" s="129"/>
      <c r="K872" s="130"/>
      <c r="L872" s="128"/>
      <c r="M872" s="128"/>
      <c r="N872" s="128"/>
      <c r="O872" s="110"/>
      <c r="P872" s="128"/>
      <c r="Q872" s="128"/>
      <c r="R872" s="128"/>
      <c r="S872" s="128"/>
      <c r="T872" s="131"/>
      <c r="U872" s="128"/>
      <c r="V872" s="128"/>
      <c r="W872" s="128"/>
      <c r="X872" s="128"/>
      <c r="Y872" s="128"/>
      <c r="Z872" s="128"/>
      <c r="AA872" s="128"/>
      <c r="AB872" s="128"/>
      <c r="AC872" s="128"/>
      <c r="AD872" s="128"/>
      <c r="AE872" s="128"/>
      <c r="AF872" s="128"/>
      <c r="AG872" s="128"/>
      <c r="AH872" s="128"/>
      <c r="AI872" s="128"/>
      <c r="AJ872" s="128"/>
      <c r="AK872" s="133"/>
      <c r="AL872" s="134"/>
      <c r="AM872" s="128"/>
      <c r="AN872" s="134"/>
      <c r="AO872" s="128"/>
      <c r="AP872" s="135"/>
      <c r="AQ872" s="128"/>
      <c r="AR872" s="135"/>
      <c r="AS872" s="128"/>
      <c r="AT872" s="135"/>
      <c r="AU872" s="128"/>
      <c r="AV872" s="315"/>
      <c r="AW872" s="137"/>
      <c r="AX872" s="128"/>
      <c r="AY872" s="128"/>
      <c r="AZ872" s="128"/>
      <c r="BA872" s="128"/>
      <c r="BB872" s="128"/>
      <c r="BC872" s="128"/>
      <c r="BD872" s="128"/>
      <c r="BE872" s="128"/>
      <c r="BF872" s="128"/>
      <c r="BG872" s="128"/>
      <c r="BH872" s="128"/>
      <c r="BI872" s="128"/>
      <c r="BJ872" s="128"/>
      <c r="BK872" s="128"/>
      <c r="BL872" s="128"/>
      <c r="BM872" s="128"/>
      <c r="BN872" s="128"/>
      <c r="BO872" s="128"/>
      <c r="BP872" s="128"/>
      <c r="BQ872" s="128"/>
      <c r="BR872" s="128"/>
      <c r="BS872" s="128"/>
      <c r="BT872" s="128"/>
      <c r="BU872" s="128"/>
      <c r="BV872" s="128"/>
      <c r="BW872" s="128"/>
      <c r="BX872" s="128"/>
      <c r="BY872" s="128"/>
      <c r="BZ872" s="128"/>
      <c r="CA872" s="128"/>
      <c r="CB872" s="128"/>
      <c r="CC872" s="141"/>
      <c r="CD872" s="128"/>
      <c r="CE872" s="128"/>
      <c r="CF872" s="128"/>
      <c r="CG872" s="133"/>
      <c r="CH872" s="128"/>
      <c r="CI872" s="128"/>
      <c r="CJ872" s="128"/>
      <c r="CK872" s="128"/>
    </row>
    <row r="873" ht="27.0" customHeight="1">
      <c r="A873" s="313"/>
      <c r="B873" s="146"/>
      <c r="C873" s="19"/>
      <c r="D873" s="19"/>
      <c r="E873" s="146"/>
      <c r="F873" s="148"/>
      <c r="G873" s="148"/>
      <c r="H873" s="148"/>
      <c r="I873" s="148"/>
      <c r="J873" s="149"/>
      <c r="K873" s="150"/>
      <c r="L873" s="148"/>
      <c r="M873" s="148"/>
      <c r="N873" s="148"/>
      <c r="O873" s="110"/>
      <c r="P873" s="148"/>
      <c r="Q873" s="148"/>
      <c r="R873" s="148"/>
      <c r="S873" s="148"/>
      <c r="T873" s="151"/>
      <c r="U873" s="148"/>
      <c r="V873" s="148"/>
      <c r="W873" s="148"/>
      <c r="X873" s="148"/>
      <c r="Y873" s="148"/>
      <c r="Z873" s="148"/>
      <c r="AA873" s="148"/>
      <c r="AB873" s="148"/>
      <c r="AC873" s="148"/>
      <c r="AD873" s="148"/>
      <c r="AE873" s="148"/>
      <c r="AF873" s="148"/>
      <c r="AG873" s="148"/>
      <c r="AH873" s="148"/>
      <c r="AI873" s="148"/>
      <c r="AJ873" s="148"/>
      <c r="AK873" s="153"/>
      <c r="AL873" s="154"/>
      <c r="AM873" s="148"/>
      <c r="AN873" s="154"/>
      <c r="AO873" s="148"/>
      <c r="AP873" s="155"/>
      <c r="AQ873" s="148"/>
      <c r="AR873" s="155"/>
      <c r="AS873" s="148"/>
      <c r="AT873" s="155"/>
      <c r="AU873" s="148"/>
      <c r="AV873" s="316"/>
      <c r="AW873" s="157"/>
      <c r="AX873" s="148"/>
      <c r="AY873" s="148"/>
      <c r="AZ873" s="148"/>
      <c r="BA873" s="148"/>
      <c r="BB873" s="148"/>
      <c r="BC873" s="148"/>
      <c r="BD873" s="148"/>
      <c r="BE873" s="148"/>
      <c r="BF873" s="148"/>
      <c r="BG873" s="148"/>
      <c r="BH873" s="148"/>
      <c r="BI873" s="148"/>
      <c r="BJ873" s="148"/>
      <c r="BK873" s="148"/>
      <c r="BL873" s="148"/>
      <c r="BM873" s="148"/>
      <c r="BN873" s="148"/>
      <c r="BO873" s="148"/>
      <c r="BP873" s="148"/>
      <c r="BQ873" s="148"/>
      <c r="BR873" s="148"/>
      <c r="BS873" s="148"/>
      <c r="BT873" s="148"/>
      <c r="BU873" s="148"/>
      <c r="BV873" s="148"/>
      <c r="BW873" s="148"/>
      <c r="BX873" s="148"/>
      <c r="BY873" s="148"/>
      <c r="BZ873" s="148"/>
      <c r="CA873" s="148"/>
      <c r="CB873" s="148"/>
      <c r="CC873" s="161"/>
      <c r="CD873" s="148"/>
      <c r="CE873" s="148"/>
      <c r="CF873" s="148"/>
      <c r="CG873" s="153"/>
      <c r="CH873" s="148"/>
      <c r="CI873" s="148"/>
      <c r="CJ873" s="148"/>
      <c r="CK873" s="148"/>
    </row>
    <row r="874" ht="27.0" customHeight="1">
      <c r="A874" s="314"/>
      <c r="B874" s="126"/>
      <c r="C874" s="19"/>
      <c r="D874" s="19"/>
      <c r="E874" s="126"/>
      <c r="F874" s="128"/>
      <c r="G874" s="128"/>
      <c r="H874" s="128"/>
      <c r="I874" s="128"/>
      <c r="J874" s="129"/>
      <c r="K874" s="130"/>
      <c r="L874" s="128"/>
      <c r="M874" s="128"/>
      <c r="N874" s="128"/>
      <c r="O874" s="110"/>
      <c r="P874" s="128"/>
      <c r="Q874" s="128"/>
      <c r="R874" s="128"/>
      <c r="S874" s="128"/>
      <c r="T874" s="131"/>
      <c r="U874" s="128"/>
      <c r="V874" s="128"/>
      <c r="W874" s="128"/>
      <c r="X874" s="128"/>
      <c r="Y874" s="128"/>
      <c r="Z874" s="128"/>
      <c r="AA874" s="128"/>
      <c r="AB874" s="128"/>
      <c r="AC874" s="128"/>
      <c r="AD874" s="128"/>
      <c r="AE874" s="128"/>
      <c r="AF874" s="128"/>
      <c r="AG874" s="128"/>
      <c r="AH874" s="128"/>
      <c r="AI874" s="128"/>
      <c r="AJ874" s="128"/>
      <c r="AK874" s="133"/>
      <c r="AL874" s="134"/>
      <c r="AM874" s="128"/>
      <c r="AN874" s="134"/>
      <c r="AO874" s="128"/>
      <c r="AP874" s="135"/>
      <c r="AQ874" s="128"/>
      <c r="AR874" s="135"/>
      <c r="AS874" s="128"/>
      <c r="AT874" s="135"/>
      <c r="AU874" s="128"/>
      <c r="AV874" s="315"/>
      <c r="AW874" s="137"/>
      <c r="AX874" s="128"/>
      <c r="AY874" s="128"/>
      <c r="AZ874" s="128"/>
      <c r="BA874" s="128"/>
      <c r="BB874" s="128"/>
      <c r="BC874" s="128"/>
      <c r="BD874" s="128"/>
      <c r="BE874" s="128"/>
      <c r="BF874" s="128"/>
      <c r="BG874" s="128"/>
      <c r="BH874" s="128"/>
      <c r="BI874" s="128"/>
      <c r="BJ874" s="128"/>
      <c r="BK874" s="128"/>
      <c r="BL874" s="128"/>
      <c r="BM874" s="128"/>
      <c r="BN874" s="128"/>
      <c r="BO874" s="128"/>
      <c r="BP874" s="128"/>
      <c r="BQ874" s="128"/>
      <c r="BR874" s="128"/>
      <c r="BS874" s="128"/>
      <c r="BT874" s="128"/>
      <c r="BU874" s="128"/>
      <c r="BV874" s="128"/>
      <c r="BW874" s="128"/>
      <c r="BX874" s="128"/>
      <c r="BY874" s="128"/>
      <c r="BZ874" s="128"/>
      <c r="CA874" s="128"/>
      <c r="CB874" s="128"/>
      <c r="CC874" s="141"/>
      <c r="CD874" s="128"/>
      <c r="CE874" s="128"/>
      <c r="CF874" s="128"/>
      <c r="CG874" s="133"/>
      <c r="CH874" s="128"/>
      <c r="CI874" s="128"/>
      <c r="CJ874" s="128"/>
      <c r="CK874" s="128"/>
    </row>
    <row r="875" ht="27.0" customHeight="1">
      <c r="A875" s="313"/>
      <c r="B875" s="146"/>
      <c r="C875" s="19"/>
      <c r="D875" s="19"/>
      <c r="E875" s="146"/>
      <c r="F875" s="148"/>
      <c r="G875" s="148"/>
      <c r="H875" s="148"/>
      <c r="I875" s="148"/>
      <c r="J875" s="149"/>
      <c r="K875" s="150"/>
      <c r="L875" s="148"/>
      <c r="M875" s="148"/>
      <c r="N875" s="148"/>
      <c r="O875" s="110"/>
      <c r="P875" s="148"/>
      <c r="Q875" s="148"/>
      <c r="R875" s="148"/>
      <c r="S875" s="148"/>
      <c r="T875" s="151"/>
      <c r="U875" s="148"/>
      <c r="V875" s="148"/>
      <c r="W875" s="148"/>
      <c r="X875" s="148"/>
      <c r="Y875" s="148"/>
      <c r="Z875" s="148"/>
      <c r="AA875" s="148"/>
      <c r="AB875" s="148"/>
      <c r="AC875" s="148"/>
      <c r="AD875" s="148"/>
      <c r="AE875" s="148"/>
      <c r="AF875" s="148"/>
      <c r="AG875" s="148"/>
      <c r="AH875" s="148"/>
      <c r="AI875" s="148"/>
      <c r="AJ875" s="148"/>
      <c r="AK875" s="153"/>
      <c r="AL875" s="154"/>
      <c r="AM875" s="148"/>
      <c r="AN875" s="154"/>
      <c r="AO875" s="148"/>
      <c r="AP875" s="155"/>
      <c r="AQ875" s="148"/>
      <c r="AR875" s="155"/>
      <c r="AS875" s="148"/>
      <c r="AT875" s="155"/>
      <c r="AU875" s="148"/>
      <c r="AV875" s="316"/>
      <c r="AW875" s="157"/>
      <c r="AX875" s="148"/>
      <c r="AY875" s="148"/>
      <c r="AZ875" s="148"/>
      <c r="BA875" s="148"/>
      <c r="BB875" s="148"/>
      <c r="BC875" s="148"/>
      <c r="BD875" s="148"/>
      <c r="BE875" s="148"/>
      <c r="BF875" s="148"/>
      <c r="BG875" s="148"/>
      <c r="BH875" s="148"/>
      <c r="BI875" s="148"/>
      <c r="BJ875" s="148"/>
      <c r="BK875" s="148"/>
      <c r="BL875" s="148"/>
      <c r="BM875" s="148"/>
      <c r="BN875" s="148"/>
      <c r="BO875" s="148"/>
      <c r="BP875" s="148"/>
      <c r="BQ875" s="148"/>
      <c r="BR875" s="148"/>
      <c r="BS875" s="148"/>
      <c r="BT875" s="148"/>
      <c r="BU875" s="148"/>
      <c r="BV875" s="148"/>
      <c r="BW875" s="148"/>
      <c r="BX875" s="148"/>
      <c r="BY875" s="148"/>
      <c r="BZ875" s="148"/>
      <c r="CA875" s="148"/>
      <c r="CB875" s="148"/>
      <c r="CC875" s="161"/>
      <c r="CD875" s="148"/>
      <c r="CE875" s="148"/>
      <c r="CF875" s="148"/>
      <c r="CG875" s="153"/>
      <c r="CH875" s="148"/>
      <c r="CI875" s="148"/>
      <c r="CJ875" s="148"/>
      <c r="CK875" s="148"/>
    </row>
    <row r="876" ht="27.0" customHeight="1">
      <c r="A876" s="314"/>
      <c r="B876" s="126"/>
      <c r="C876" s="19"/>
      <c r="D876" s="19"/>
      <c r="E876" s="126"/>
      <c r="F876" s="128"/>
      <c r="G876" s="128"/>
      <c r="H876" s="128"/>
      <c r="I876" s="128"/>
      <c r="J876" s="129"/>
      <c r="K876" s="130"/>
      <c r="L876" s="128"/>
      <c r="M876" s="128"/>
      <c r="N876" s="128"/>
      <c r="O876" s="110"/>
      <c r="P876" s="128"/>
      <c r="Q876" s="128"/>
      <c r="R876" s="128"/>
      <c r="S876" s="128"/>
      <c r="T876" s="131"/>
      <c r="U876" s="128"/>
      <c r="V876" s="128"/>
      <c r="W876" s="128"/>
      <c r="X876" s="128"/>
      <c r="Y876" s="128"/>
      <c r="Z876" s="128"/>
      <c r="AA876" s="128"/>
      <c r="AB876" s="128"/>
      <c r="AC876" s="128"/>
      <c r="AD876" s="128"/>
      <c r="AE876" s="128"/>
      <c r="AF876" s="128"/>
      <c r="AG876" s="128"/>
      <c r="AH876" s="128"/>
      <c r="AI876" s="128"/>
      <c r="AJ876" s="128"/>
      <c r="AK876" s="133"/>
      <c r="AL876" s="134"/>
      <c r="AM876" s="128"/>
      <c r="AN876" s="134"/>
      <c r="AO876" s="128"/>
      <c r="AP876" s="135"/>
      <c r="AQ876" s="128"/>
      <c r="AR876" s="135"/>
      <c r="AS876" s="128"/>
      <c r="AT876" s="135"/>
      <c r="AU876" s="128"/>
      <c r="AV876" s="315"/>
      <c r="AW876" s="137"/>
      <c r="AX876" s="128"/>
      <c r="AY876" s="128"/>
      <c r="AZ876" s="128"/>
      <c r="BA876" s="128"/>
      <c r="BB876" s="128"/>
      <c r="BC876" s="128"/>
      <c r="BD876" s="128"/>
      <c r="BE876" s="128"/>
      <c r="BF876" s="128"/>
      <c r="BG876" s="128"/>
      <c r="BH876" s="128"/>
      <c r="BI876" s="128"/>
      <c r="BJ876" s="128"/>
      <c r="BK876" s="128"/>
      <c r="BL876" s="128"/>
      <c r="BM876" s="128"/>
      <c r="BN876" s="128"/>
      <c r="BO876" s="128"/>
      <c r="BP876" s="128"/>
      <c r="BQ876" s="128"/>
      <c r="BR876" s="128"/>
      <c r="BS876" s="128"/>
      <c r="BT876" s="128"/>
      <c r="BU876" s="128"/>
      <c r="BV876" s="128"/>
      <c r="BW876" s="128"/>
      <c r="BX876" s="128"/>
      <c r="BY876" s="128"/>
      <c r="BZ876" s="128"/>
      <c r="CA876" s="128"/>
      <c r="CB876" s="128"/>
      <c r="CC876" s="141"/>
      <c r="CD876" s="128"/>
      <c r="CE876" s="128"/>
      <c r="CF876" s="128"/>
      <c r="CG876" s="133"/>
      <c r="CH876" s="128"/>
      <c r="CI876" s="128"/>
      <c r="CJ876" s="128"/>
      <c r="CK876" s="128"/>
    </row>
    <row r="877" ht="27.0" customHeight="1">
      <c r="A877" s="313"/>
      <c r="B877" s="146"/>
      <c r="C877" s="19"/>
      <c r="D877" s="19"/>
      <c r="E877" s="146"/>
      <c r="F877" s="148"/>
      <c r="G877" s="148"/>
      <c r="H877" s="148"/>
      <c r="I877" s="148"/>
      <c r="J877" s="149"/>
      <c r="K877" s="150"/>
      <c r="L877" s="148"/>
      <c r="M877" s="148"/>
      <c r="N877" s="148"/>
      <c r="O877" s="110"/>
      <c r="P877" s="148"/>
      <c r="Q877" s="148"/>
      <c r="R877" s="148"/>
      <c r="S877" s="148"/>
      <c r="T877" s="151"/>
      <c r="U877" s="148"/>
      <c r="V877" s="148"/>
      <c r="W877" s="148"/>
      <c r="X877" s="148"/>
      <c r="Y877" s="148"/>
      <c r="Z877" s="148"/>
      <c r="AA877" s="148"/>
      <c r="AB877" s="148"/>
      <c r="AC877" s="148"/>
      <c r="AD877" s="148"/>
      <c r="AE877" s="148"/>
      <c r="AF877" s="148"/>
      <c r="AG877" s="148"/>
      <c r="AH877" s="148"/>
      <c r="AI877" s="148"/>
      <c r="AJ877" s="148"/>
      <c r="AK877" s="153"/>
      <c r="AL877" s="154"/>
      <c r="AM877" s="148"/>
      <c r="AN877" s="154"/>
      <c r="AO877" s="148"/>
      <c r="AP877" s="155"/>
      <c r="AQ877" s="148"/>
      <c r="AR877" s="155"/>
      <c r="AS877" s="148"/>
      <c r="AT877" s="155"/>
      <c r="AU877" s="148"/>
      <c r="AV877" s="316"/>
      <c r="AW877" s="157"/>
      <c r="AX877" s="148"/>
      <c r="AY877" s="148"/>
      <c r="AZ877" s="148"/>
      <c r="BA877" s="148"/>
      <c r="BB877" s="148"/>
      <c r="BC877" s="148"/>
      <c r="BD877" s="148"/>
      <c r="BE877" s="148"/>
      <c r="BF877" s="148"/>
      <c r="BG877" s="148"/>
      <c r="BH877" s="148"/>
      <c r="BI877" s="148"/>
      <c r="BJ877" s="148"/>
      <c r="BK877" s="148"/>
      <c r="BL877" s="148"/>
      <c r="BM877" s="148"/>
      <c r="BN877" s="148"/>
      <c r="BO877" s="148"/>
      <c r="BP877" s="148"/>
      <c r="BQ877" s="148"/>
      <c r="BR877" s="148"/>
      <c r="BS877" s="148"/>
      <c r="BT877" s="148"/>
      <c r="BU877" s="148"/>
      <c r="BV877" s="148"/>
      <c r="BW877" s="148"/>
      <c r="BX877" s="148"/>
      <c r="BY877" s="148"/>
      <c r="BZ877" s="148"/>
      <c r="CA877" s="148"/>
      <c r="CB877" s="148"/>
      <c r="CC877" s="161"/>
      <c r="CD877" s="148"/>
      <c r="CE877" s="148"/>
      <c r="CF877" s="148"/>
      <c r="CG877" s="153"/>
      <c r="CH877" s="148"/>
      <c r="CI877" s="148"/>
      <c r="CJ877" s="148"/>
      <c r="CK877" s="148"/>
    </row>
    <row r="878" ht="27.0" customHeight="1">
      <c r="A878" s="314"/>
      <c r="B878" s="126"/>
      <c r="C878" s="19"/>
      <c r="D878" s="19"/>
      <c r="E878" s="126"/>
      <c r="F878" s="128"/>
      <c r="G878" s="128"/>
      <c r="H878" s="128"/>
      <c r="I878" s="128"/>
      <c r="J878" s="129"/>
      <c r="K878" s="130"/>
      <c r="L878" s="128"/>
      <c r="M878" s="128"/>
      <c r="N878" s="128"/>
      <c r="O878" s="110"/>
      <c r="P878" s="128"/>
      <c r="Q878" s="128"/>
      <c r="R878" s="128"/>
      <c r="S878" s="128"/>
      <c r="T878" s="131"/>
      <c r="U878" s="128"/>
      <c r="V878" s="128"/>
      <c r="W878" s="128"/>
      <c r="X878" s="128"/>
      <c r="Y878" s="128"/>
      <c r="Z878" s="128"/>
      <c r="AA878" s="128"/>
      <c r="AB878" s="128"/>
      <c r="AC878" s="128"/>
      <c r="AD878" s="128"/>
      <c r="AE878" s="128"/>
      <c r="AF878" s="128"/>
      <c r="AG878" s="128"/>
      <c r="AH878" s="128"/>
      <c r="AI878" s="128"/>
      <c r="AJ878" s="128"/>
      <c r="AK878" s="133"/>
      <c r="AL878" s="134"/>
      <c r="AM878" s="128"/>
      <c r="AN878" s="134"/>
      <c r="AO878" s="128"/>
      <c r="AP878" s="135"/>
      <c r="AQ878" s="128"/>
      <c r="AR878" s="135"/>
      <c r="AS878" s="128"/>
      <c r="AT878" s="135"/>
      <c r="AU878" s="128"/>
      <c r="AV878" s="315"/>
      <c r="AW878" s="137"/>
      <c r="AX878" s="128"/>
      <c r="AY878" s="128"/>
      <c r="AZ878" s="128"/>
      <c r="BA878" s="128"/>
      <c r="BB878" s="128"/>
      <c r="BC878" s="128"/>
      <c r="BD878" s="128"/>
      <c r="BE878" s="128"/>
      <c r="BF878" s="128"/>
      <c r="BG878" s="128"/>
      <c r="BH878" s="128"/>
      <c r="BI878" s="128"/>
      <c r="BJ878" s="128"/>
      <c r="BK878" s="128"/>
      <c r="BL878" s="128"/>
      <c r="BM878" s="128"/>
      <c r="BN878" s="128"/>
      <c r="BO878" s="128"/>
      <c r="BP878" s="128"/>
      <c r="BQ878" s="128"/>
      <c r="BR878" s="128"/>
      <c r="BS878" s="128"/>
      <c r="BT878" s="128"/>
      <c r="BU878" s="128"/>
      <c r="BV878" s="128"/>
      <c r="BW878" s="128"/>
      <c r="BX878" s="128"/>
      <c r="BY878" s="128"/>
      <c r="BZ878" s="128"/>
      <c r="CA878" s="128"/>
      <c r="CB878" s="128"/>
      <c r="CC878" s="141"/>
      <c r="CD878" s="128"/>
      <c r="CE878" s="128"/>
      <c r="CF878" s="128"/>
      <c r="CG878" s="133"/>
      <c r="CH878" s="128"/>
      <c r="CI878" s="128"/>
      <c r="CJ878" s="128"/>
      <c r="CK878" s="128"/>
    </row>
    <row r="879" ht="27.0" customHeight="1">
      <c r="A879" s="313"/>
      <c r="B879" s="146"/>
      <c r="C879" s="19"/>
      <c r="D879" s="19"/>
      <c r="E879" s="146"/>
      <c r="F879" s="148"/>
      <c r="G879" s="148"/>
      <c r="H879" s="148"/>
      <c r="I879" s="148"/>
      <c r="J879" s="149"/>
      <c r="K879" s="150"/>
      <c r="L879" s="148"/>
      <c r="M879" s="148"/>
      <c r="N879" s="148"/>
      <c r="O879" s="110"/>
      <c r="P879" s="148"/>
      <c r="Q879" s="148"/>
      <c r="R879" s="148"/>
      <c r="S879" s="148"/>
      <c r="T879" s="151"/>
      <c r="U879" s="148"/>
      <c r="V879" s="148"/>
      <c r="W879" s="148"/>
      <c r="X879" s="148"/>
      <c r="Y879" s="148"/>
      <c r="Z879" s="148"/>
      <c r="AA879" s="148"/>
      <c r="AB879" s="148"/>
      <c r="AC879" s="148"/>
      <c r="AD879" s="148"/>
      <c r="AE879" s="148"/>
      <c r="AF879" s="148"/>
      <c r="AG879" s="148"/>
      <c r="AH879" s="148"/>
      <c r="AI879" s="148"/>
      <c r="AJ879" s="148"/>
      <c r="AK879" s="153"/>
      <c r="AL879" s="154"/>
      <c r="AM879" s="148"/>
      <c r="AN879" s="154"/>
      <c r="AO879" s="148"/>
      <c r="AP879" s="155"/>
      <c r="AQ879" s="148"/>
      <c r="AR879" s="155"/>
      <c r="AS879" s="148"/>
      <c r="AT879" s="155"/>
      <c r="AU879" s="148"/>
      <c r="AV879" s="316"/>
      <c r="AW879" s="157"/>
      <c r="AX879" s="148"/>
      <c r="AY879" s="148"/>
      <c r="AZ879" s="148"/>
      <c r="BA879" s="148"/>
      <c r="BB879" s="148"/>
      <c r="BC879" s="148"/>
      <c r="BD879" s="148"/>
      <c r="BE879" s="148"/>
      <c r="BF879" s="148"/>
      <c r="BG879" s="148"/>
      <c r="BH879" s="148"/>
      <c r="BI879" s="148"/>
      <c r="BJ879" s="148"/>
      <c r="BK879" s="148"/>
      <c r="BL879" s="148"/>
      <c r="BM879" s="148"/>
      <c r="BN879" s="148"/>
      <c r="BO879" s="148"/>
      <c r="BP879" s="148"/>
      <c r="BQ879" s="148"/>
      <c r="BR879" s="148"/>
      <c r="BS879" s="148"/>
      <c r="BT879" s="148"/>
      <c r="BU879" s="148"/>
      <c r="BV879" s="148"/>
      <c r="BW879" s="148"/>
      <c r="BX879" s="148"/>
      <c r="BY879" s="148"/>
      <c r="BZ879" s="148"/>
      <c r="CA879" s="148"/>
      <c r="CB879" s="148"/>
      <c r="CC879" s="161"/>
      <c r="CD879" s="148"/>
      <c r="CE879" s="148"/>
      <c r="CF879" s="148"/>
      <c r="CG879" s="153"/>
      <c r="CH879" s="148"/>
      <c r="CI879" s="148"/>
      <c r="CJ879" s="148"/>
      <c r="CK879" s="148"/>
    </row>
    <row r="880" ht="27.0" customHeight="1">
      <c r="A880" s="314"/>
      <c r="B880" s="126"/>
      <c r="C880" s="19"/>
      <c r="D880" s="19"/>
      <c r="E880" s="126"/>
      <c r="F880" s="128"/>
      <c r="G880" s="128"/>
      <c r="H880" s="128"/>
      <c r="I880" s="128"/>
      <c r="J880" s="129"/>
      <c r="K880" s="130"/>
      <c r="L880" s="128"/>
      <c r="M880" s="128"/>
      <c r="N880" s="128"/>
      <c r="O880" s="110"/>
      <c r="P880" s="128"/>
      <c r="Q880" s="128"/>
      <c r="R880" s="128"/>
      <c r="S880" s="128"/>
      <c r="T880" s="131"/>
      <c r="U880" s="128"/>
      <c r="V880" s="128"/>
      <c r="W880" s="128"/>
      <c r="X880" s="128"/>
      <c r="Y880" s="128"/>
      <c r="Z880" s="128"/>
      <c r="AA880" s="128"/>
      <c r="AB880" s="128"/>
      <c r="AC880" s="128"/>
      <c r="AD880" s="128"/>
      <c r="AE880" s="128"/>
      <c r="AF880" s="128"/>
      <c r="AG880" s="128"/>
      <c r="AH880" s="128"/>
      <c r="AI880" s="128"/>
      <c r="AJ880" s="128"/>
      <c r="AK880" s="133"/>
      <c r="AL880" s="134"/>
      <c r="AM880" s="128"/>
      <c r="AN880" s="134"/>
      <c r="AO880" s="128"/>
      <c r="AP880" s="135"/>
      <c r="AQ880" s="128"/>
      <c r="AR880" s="135"/>
      <c r="AS880" s="128"/>
      <c r="AT880" s="135"/>
      <c r="AU880" s="128"/>
      <c r="AV880" s="315"/>
      <c r="AW880" s="137"/>
      <c r="AX880" s="128"/>
      <c r="AY880" s="128"/>
      <c r="AZ880" s="128"/>
      <c r="BA880" s="128"/>
      <c r="BB880" s="128"/>
      <c r="BC880" s="128"/>
      <c r="BD880" s="128"/>
      <c r="BE880" s="128"/>
      <c r="BF880" s="128"/>
      <c r="BG880" s="128"/>
      <c r="BH880" s="128"/>
      <c r="BI880" s="128"/>
      <c r="BJ880" s="128"/>
      <c r="BK880" s="128"/>
      <c r="BL880" s="128"/>
      <c r="BM880" s="128"/>
      <c r="BN880" s="128"/>
      <c r="BO880" s="128"/>
      <c r="BP880" s="128"/>
      <c r="BQ880" s="128"/>
      <c r="BR880" s="128"/>
      <c r="BS880" s="128"/>
      <c r="BT880" s="128"/>
      <c r="BU880" s="128"/>
      <c r="BV880" s="128"/>
      <c r="BW880" s="128"/>
      <c r="BX880" s="128"/>
      <c r="BY880" s="128"/>
      <c r="BZ880" s="128"/>
      <c r="CA880" s="128"/>
      <c r="CB880" s="128"/>
      <c r="CC880" s="141"/>
      <c r="CD880" s="128"/>
      <c r="CE880" s="128"/>
      <c r="CF880" s="128"/>
      <c r="CG880" s="133"/>
      <c r="CH880" s="128"/>
      <c r="CI880" s="128"/>
      <c r="CJ880" s="128"/>
      <c r="CK880" s="128"/>
    </row>
    <row r="881" ht="27.0" customHeight="1">
      <c r="A881" s="313"/>
      <c r="B881" s="146"/>
      <c r="C881" s="19"/>
      <c r="D881" s="19"/>
      <c r="E881" s="146"/>
      <c r="F881" s="148"/>
      <c r="G881" s="148"/>
      <c r="H881" s="148"/>
      <c r="I881" s="148"/>
      <c r="J881" s="149"/>
      <c r="K881" s="150"/>
      <c r="L881" s="148"/>
      <c r="M881" s="148"/>
      <c r="N881" s="148"/>
      <c r="O881" s="110"/>
      <c r="P881" s="148"/>
      <c r="Q881" s="148"/>
      <c r="R881" s="148"/>
      <c r="S881" s="148"/>
      <c r="T881" s="151"/>
      <c r="U881" s="148"/>
      <c r="V881" s="148"/>
      <c r="W881" s="148"/>
      <c r="X881" s="148"/>
      <c r="Y881" s="148"/>
      <c r="Z881" s="148"/>
      <c r="AA881" s="148"/>
      <c r="AB881" s="148"/>
      <c r="AC881" s="148"/>
      <c r="AD881" s="148"/>
      <c r="AE881" s="148"/>
      <c r="AF881" s="148"/>
      <c r="AG881" s="148"/>
      <c r="AH881" s="148"/>
      <c r="AI881" s="148"/>
      <c r="AJ881" s="148"/>
      <c r="AK881" s="153"/>
      <c r="AL881" s="154"/>
      <c r="AM881" s="148"/>
      <c r="AN881" s="154"/>
      <c r="AO881" s="148"/>
      <c r="AP881" s="155"/>
      <c r="AQ881" s="148"/>
      <c r="AR881" s="155"/>
      <c r="AS881" s="148"/>
      <c r="AT881" s="155"/>
      <c r="AU881" s="148"/>
      <c r="AV881" s="316"/>
      <c r="AW881" s="157"/>
      <c r="AX881" s="148"/>
      <c r="AY881" s="148"/>
      <c r="AZ881" s="148"/>
      <c r="BA881" s="148"/>
      <c r="BB881" s="148"/>
      <c r="BC881" s="148"/>
      <c r="BD881" s="148"/>
      <c r="BE881" s="148"/>
      <c r="BF881" s="148"/>
      <c r="BG881" s="148"/>
      <c r="BH881" s="148"/>
      <c r="BI881" s="148"/>
      <c r="BJ881" s="148"/>
      <c r="BK881" s="148"/>
      <c r="BL881" s="148"/>
      <c r="BM881" s="148"/>
      <c r="BN881" s="148"/>
      <c r="BO881" s="148"/>
      <c r="BP881" s="148"/>
      <c r="BQ881" s="148"/>
      <c r="BR881" s="148"/>
      <c r="BS881" s="148"/>
      <c r="BT881" s="148"/>
      <c r="BU881" s="148"/>
      <c r="BV881" s="148"/>
      <c r="BW881" s="148"/>
      <c r="BX881" s="148"/>
      <c r="BY881" s="148"/>
      <c r="BZ881" s="148"/>
      <c r="CA881" s="148"/>
      <c r="CB881" s="148"/>
      <c r="CC881" s="161"/>
      <c r="CD881" s="148"/>
      <c r="CE881" s="148"/>
      <c r="CF881" s="148"/>
      <c r="CG881" s="153"/>
      <c r="CH881" s="148"/>
      <c r="CI881" s="148"/>
      <c r="CJ881" s="148"/>
      <c r="CK881" s="148"/>
    </row>
    <row r="882" ht="27.0" customHeight="1">
      <c r="A882" s="314"/>
      <c r="B882" s="126"/>
      <c r="C882" s="19"/>
      <c r="D882" s="19"/>
      <c r="E882" s="126"/>
      <c r="F882" s="128"/>
      <c r="G882" s="128"/>
      <c r="H882" s="128"/>
      <c r="I882" s="128"/>
      <c r="J882" s="129"/>
      <c r="K882" s="130"/>
      <c r="L882" s="128"/>
      <c r="M882" s="128"/>
      <c r="N882" s="128"/>
      <c r="O882" s="110"/>
      <c r="P882" s="128"/>
      <c r="Q882" s="128"/>
      <c r="R882" s="128"/>
      <c r="S882" s="128"/>
      <c r="T882" s="131"/>
      <c r="U882" s="128"/>
      <c r="V882" s="128"/>
      <c r="W882" s="128"/>
      <c r="X882" s="128"/>
      <c r="Y882" s="128"/>
      <c r="Z882" s="128"/>
      <c r="AA882" s="128"/>
      <c r="AB882" s="128"/>
      <c r="AC882" s="128"/>
      <c r="AD882" s="128"/>
      <c r="AE882" s="128"/>
      <c r="AF882" s="128"/>
      <c r="AG882" s="128"/>
      <c r="AH882" s="128"/>
      <c r="AI882" s="128"/>
      <c r="AJ882" s="128"/>
      <c r="AK882" s="133"/>
      <c r="AL882" s="134"/>
      <c r="AM882" s="128"/>
      <c r="AN882" s="134"/>
      <c r="AO882" s="128"/>
      <c r="AP882" s="135"/>
      <c r="AQ882" s="128"/>
      <c r="AR882" s="135"/>
      <c r="AS882" s="128"/>
      <c r="AT882" s="135"/>
      <c r="AU882" s="128"/>
      <c r="AV882" s="315"/>
      <c r="AW882" s="137"/>
      <c r="AX882" s="128"/>
      <c r="AY882" s="128"/>
      <c r="AZ882" s="128"/>
      <c r="BA882" s="128"/>
      <c r="BB882" s="128"/>
      <c r="BC882" s="128"/>
      <c r="BD882" s="128"/>
      <c r="BE882" s="128"/>
      <c r="BF882" s="128"/>
      <c r="BG882" s="128"/>
      <c r="BH882" s="128"/>
      <c r="BI882" s="128"/>
      <c r="BJ882" s="128"/>
      <c r="BK882" s="128"/>
      <c r="BL882" s="128"/>
      <c r="BM882" s="128"/>
      <c r="BN882" s="128"/>
      <c r="BO882" s="128"/>
      <c r="BP882" s="128"/>
      <c r="BQ882" s="128"/>
      <c r="BR882" s="128"/>
      <c r="BS882" s="128"/>
      <c r="BT882" s="128"/>
      <c r="BU882" s="128"/>
      <c r="BV882" s="128"/>
      <c r="BW882" s="128"/>
      <c r="BX882" s="128"/>
      <c r="BY882" s="128"/>
      <c r="BZ882" s="128"/>
      <c r="CA882" s="128"/>
      <c r="CB882" s="128"/>
      <c r="CC882" s="141"/>
      <c r="CD882" s="128"/>
      <c r="CE882" s="128"/>
      <c r="CF882" s="128"/>
      <c r="CG882" s="133"/>
      <c r="CH882" s="128"/>
      <c r="CI882" s="128"/>
      <c r="CJ882" s="128"/>
      <c r="CK882" s="128"/>
    </row>
    <row r="883" ht="27.0" customHeight="1">
      <c r="A883" s="313"/>
      <c r="B883" s="146"/>
      <c r="C883" s="19"/>
      <c r="D883" s="19"/>
      <c r="E883" s="146"/>
      <c r="F883" s="148"/>
      <c r="G883" s="148"/>
      <c r="H883" s="148"/>
      <c r="I883" s="148"/>
      <c r="J883" s="149"/>
      <c r="K883" s="150"/>
      <c r="L883" s="148"/>
      <c r="M883" s="148"/>
      <c r="N883" s="148"/>
      <c r="O883" s="110"/>
      <c r="P883" s="148"/>
      <c r="Q883" s="148"/>
      <c r="R883" s="148"/>
      <c r="S883" s="148"/>
      <c r="T883" s="151"/>
      <c r="U883" s="148"/>
      <c r="V883" s="148"/>
      <c r="W883" s="148"/>
      <c r="X883" s="148"/>
      <c r="Y883" s="148"/>
      <c r="Z883" s="148"/>
      <c r="AA883" s="148"/>
      <c r="AB883" s="148"/>
      <c r="AC883" s="148"/>
      <c r="AD883" s="148"/>
      <c r="AE883" s="148"/>
      <c r="AF883" s="148"/>
      <c r="AG883" s="148"/>
      <c r="AH883" s="148"/>
      <c r="AI883" s="148"/>
      <c r="AJ883" s="148"/>
      <c r="AK883" s="153"/>
      <c r="AL883" s="154"/>
      <c r="AM883" s="148"/>
      <c r="AN883" s="154"/>
      <c r="AO883" s="148"/>
      <c r="AP883" s="155"/>
      <c r="AQ883" s="148"/>
      <c r="AR883" s="155"/>
      <c r="AS883" s="148"/>
      <c r="AT883" s="155"/>
      <c r="AU883" s="148"/>
      <c r="AV883" s="316"/>
      <c r="AW883" s="157"/>
      <c r="AX883" s="148"/>
      <c r="AY883" s="148"/>
      <c r="AZ883" s="148"/>
      <c r="BA883" s="148"/>
      <c r="BB883" s="148"/>
      <c r="BC883" s="148"/>
      <c r="BD883" s="148"/>
      <c r="BE883" s="148"/>
      <c r="BF883" s="148"/>
      <c r="BG883" s="148"/>
      <c r="BH883" s="148"/>
      <c r="BI883" s="148"/>
      <c r="BJ883" s="148"/>
      <c r="BK883" s="148"/>
      <c r="BL883" s="148"/>
      <c r="BM883" s="148"/>
      <c r="BN883" s="148"/>
      <c r="BO883" s="148"/>
      <c r="BP883" s="148"/>
      <c r="BQ883" s="148"/>
      <c r="BR883" s="148"/>
      <c r="BS883" s="148"/>
      <c r="BT883" s="148"/>
      <c r="BU883" s="148"/>
      <c r="BV883" s="148"/>
      <c r="BW883" s="148"/>
      <c r="BX883" s="148"/>
      <c r="BY883" s="148"/>
      <c r="BZ883" s="148"/>
      <c r="CA883" s="148"/>
      <c r="CB883" s="148"/>
      <c r="CC883" s="161"/>
      <c r="CD883" s="148"/>
      <c r="CE883" s="148"/>
      <c r="CF883" s="148"/>
      <c r="CG883" s="153"/>
      <c r="CH883" s="148"/>
      <c r="CI883" s="148"/>
      <c r="CJ883" s="148"/>
      <c r="CK883" s="148"/>
    </row>
    <row r="884" ht="27.0" customHeight="1">
      <c r="A884" s="314"/>
      <c r="B884" s="126"/>
      <c r="C884" s="19"/>
      <c r="D884" s="19"/>
      <c r="E884" s="126"/>
      <c r="F884" s="128"/>
      <c r="G884" s="128"/>
      <c r="H884" s="128"/>
      <c r="I884" s="128"/>
      <c r="J884" s="129"/>
      <c r="K884" s="130"/>
      <c r="L884" s="128"/>
      <c r="M884" s="128"/>
      <c r="N884" s="128"/>
      <c r="O884" s="110"/>
      <c r="P884" s="128"/>
      <c r="Q884" s="128"/>
      <c r="R884" s="128"/>
      <c r="S884" s="128"/>
      <c r="T884" s="131"/>
      <c r="U884" s="128"/>
      <c r="V884" s="128"/>
      <c r="W884" s="128"/>
      <c r="X884" s="128"/>
      <c r="Y884" s="128"/>
      <c r="Z884" s="128"/>
      <c r="AA884" s="128"/>
      <c r="AB884" s="128"/>
      <c r="AC884" s="128"/>
      <c r="AD884" s="128"/>
      <c r="AE884" s="128"/>
      <c r="AF884" s="128"/>
      <c r="AG884" s="128"/>
      <c r="AH884" s="128"/>
      <c r="AI884" s="128"/>
      <c r="AJ884" s="128"/>
      <c r="AK884" s="133"/>
      <c r="AL884" s="134"/>
      <c r="AM884" s="128"/>
      <c r="AN884" s="134"/>
      <c r="AO884" s="128"/>
      <c r="AP884" s="135"/>
      <c r="AQ884" s="128"/>
      <c r="AR884" s="135"/>
      <c r="AS884" s="128"/>
      <c r="AT884" s="135"/>
      <c r="AU884" s="128"/>
      <c r="AV884" s="315"/>
      <c r="AW884" s="137"/>
      <c r="AX884" s="128"/>
      <c r="AY884" s="128"/>
      <c r="AZ884" s="128"/>
      <c r="BA884" s="128"/>
      <c r="BB884" s="128"/>
      <c r="BC884" s="128"/>
      <c r="BD884" s="128"/>
      <c r="BE884" s="128"/>
      <c r="BF884" s="128"/>
      <c r="BG884" s="128"/>
      <c r="BH884" s="128"/>
      <c r="BI884" s="128"/>
      <c r="BJ884" s="128"/>
      <c r="BK884" s="128"/>
      <c r="BL884" s="128"/>
      <c r="BM884" s="128"/>
      <c r="BN884" s="128"/>
      <c r="BO884" s="128"/>
      <c r="BP884" s="128"/>
      <c r="BQ884" s="128"/>
      <c r="BR884" s="128"/>
      <c r="BS884" s="128"/>
      <c r="BT884" s="128"/>
      <c r="BU884" s="128"/>
      <c r="BV884" s="128"/>
      <c r="BW884" s="128"/>
      <c r="BX884" s="128"/>
      <c r="BY884" s="128"/>
      <c r="BZ884" s="128"/>
      <c r="CA884" s="128"/>
      <c r="CB884" s="128"/>
      <c r="CC884" s="141"/>
      <c r="CD884" s="128"/>
      <c r="CE884" s="128"/>
      <c r="CF884" s="128"/>
      <c r="CG884" s="133"/>
      <c r="CH884" s="128"/>
      <c r="CI884" s="128"/>
      <c r="CJ884" s="128"/>
      <c r="CK884" s="128"/>
    </row>
    <row r="885" ht="27.0" customHeight="1">
      <c r="A885" s="313"/>
      <c r="B885" s="146"/>
      <c r="C885" s="19"/>
      <c r="D885" s="19"/>
      <c r="E885" s="146"/>
      <c r="F885" s="148"/>
      <c r="G885" s="148"/>
      <c r="H885" s="148"/>
      <c r="I885" s="148"/>
      <c r="J885" s="149"/>
      <c r="K885" s="150"/>
      <c r="L885" s="148"/>
      <c r="M885" s="148"/>
      <c r="N885" s="148"/>
      <c r="O885" s="110"/>
      <c r="P885" s="148"/>
      <c r="Q885" s="148"/>
      <c r="R885" s="148"/>
      <c r="S885" s="148"/>
      <c r="T885" s="151"/>
      <c r="U885" s="148"/>
      <c r="V885" s="148"/>
      <c r="W885" s="148"/>
      <c r="X885" s="148"/>
      <c r="Y885" s="148"/>
      <c r="Z885" s="148"/>
      <c r="AA885" s="148"/>
      <c r="AB885" s="148"/>
      <c r="AC885" s="148"/>
      <c r="AD885" s="148"/>
      <c r="AE885" s="148"/>
      <c r="AF885" s="148"/>
      <c r="AG885" s="148"/>
      <c r="AH885" s="148"/>
      <c r="AI885" s="148"/>
      <c r="AJ885" s="148"/>
      <c r="AK885" s="153"/>
      <c r="AL885" s="154"/>
      <c r="AM885" s="148"/>
      <c r="AN885" s="154"/>
      <c r="AO885" s="148"/>
      <c r="AP885" s="155"/>
      <c r="AQ885" s="148"/>
      <c r="AR885" s="155"/>
      <c r="AS885" s="148"/>
      <c r="AT885" s="155"/>
      <c r="AU885" s="148"/>
      <c r="AV885" s="316"/>
      <c r="AW885" s="157"/>
      <c r="AX885" s="148"/>
      <c r="AY885" s="148"/>
      <c r="AZ885" s="148"/>
      <c r="BA885" s="148"/>
      <c r="BB885" s="148"/>
      <c r="BC885" s="148"/>
      <c r="BD885" s="148"/>
      <c r="BE885" s="148"/>
      <c r="BF885" s="148"/>
      <c r="BG885" s="148"/>
      <c r="BH885" s="148"/>
      <c r="BI885" s="148"/>
      <c r="BJ885" s="148"/>
      <c r="BK885" s="148"/>
      <c r="BL885" s="148"/>
      <c r="BM885" s="148"/>
      <c r="BN885" s="148"/>
      <c r="BO885" s="148"/>
      <c r="BP885" s="148"/>
      <c r="BQ885" s="148"/>
      <c r="BR885" s="148"/>
      <c r="BS885" s="148"/>
      <c r="BT885" s="148"/>
      <c r="BU885" s="148"/>
      <c r="BV885" s="148"/>
      <c r="BW885" s="148"/>
      <c r="BX885" s="148"/>
      <c r="BY885" s="148"/>
      <c r="BZ885" s="148"/>
      <c r="CA885" s="148"/>
      <c r="CB885" s="148"/>
      <c r="CC885" s="161"/>
      <c r="CD885" s="148"/>
      <c r="CE885" s="148"/>
      <c r="CF885" s="148"/>
      <c r="CG885" s="153"/>
      <c r="CH885" s="148"/>
      <c r="CI885" s="148"/>
      <c r="CJ885" s="148"/>
      <c r="CK885" s="148"/>
    </row>
    <row r="886" ht="27.0" customHeight="1">
      <c r="A886" s="314"/>
      <c r="B886" s="126"/>
      <c r="C886" s="19"/>
      <c r="D886" s="19"/>
      <c r="E886" s="126"/>
      <c r="F886" s="128"/>
      <c r="G886" s="128"/>
      <c r="H886" s="128"/>
      <c r="I886" s="128"/>
      <c r="J886" s="129"/>
      <c r="K886" s="130"/>
      <c r="L886" s="128"/>
      <c r="M886" s="128"/>
      <c r="N886" s="128"/>
      <c r="O886" s="110"/>
      <c r="P886" s="128"/>
      <c r="Q886" s="128"/>
      <c r="R886" s="128"/>
      <c r="S886" s="128"/>
      <c r="T886" s="131"/>
      <c r="U886" s="128"/>
      <c r="V886" s="128"/>
      <c r="W886" s="128"/>
      <c r="X886" s="128"/>
      <c r="Y886" s="128"/>
      <c r="Z886" s="128"/>
      <c r="AA886" s="128"/>
      <c r="AB886" s="128"/>
      <c r="AC886" s="128"/>
      <c r="AD886" s="128"/>
      <c r="AE886" s="128"/>
      <c r="AF886" s="128"/>
      <c r="AG886" s="128"/>
      <c r="AH886" s="128"/>
      <c r="AI886" s="128"/>
      <c r="AJ886" s="128"/>
      <c r="AK886" s="133"/>
      <c r="AL886" s="134"/>
      <c r="AM886" s="128"/>
      <c r="AN886" s="134"/>
      <c r="AO886" s="128"/>
      <c r="AP886" s="135"/>
      <c r="AQ886" s="128"/>
      <c r="AR886" s="135"/>
      <c r="AS886" s="128"/>
      <c r="AT886" s="135"/>
      <c r="AU886" s="128"/>
      <c r="AV886" s="315"/>
      <c r="AW886" s="137"/>
      <c r="AX886" s="128"/>
      <c r="AY886" s="128"/>
      <c r="AZ886" s="128"/>
      <c r="BA886" s="128"/>
      <c r="BB886" s="128"/>
      <c r="BC886" s="128"/>
      <c r="BD886" s="128"/>
      <c r="BE886" s="128"/>
      <c r="BF886" s="128"/>
      <c r="BG886" s="128"/>
      <c r="BH886" s="128"/>
      <c r="BI886" s="128"/>
      <c r="BJ886" s="128"/>
      <c r="BK886" s="128"/>
      <c r="BL886" s="128"/>
      <c r="BM886" s="128"/>
      <c r="BN886" s="128"/>
      <c r="BO886" s="128"/>
      <c r="BP886" s="128"/>
      <c r="BQ886" s="128"/>
      <c r="BR886" s="128"/>
      <c r="BS886" s="128"/>
      <c r="BT886" s="128"/>
      <c r="BU886" s="128"/>
      <c r="BV886" s="128"/>
      <c r="BW886" s="128"/>
      <c r="BX886" s="128"/>
      <c r="BY886" s="128"/>
      <c r="BZ886" s="128"/>
      <c r="CA886" s="128"/>
      <c r="CB886" s="128"/>
      <c r="CC886" s="141"/>
      <c r="CD886" s="128"/>
      <c r="CE886" s="128"/>
      <c r="CF886" s="128"/>
      <c r="CG886" s="133"/>
      <c r="CH886" s="128"/>
      <c r="CI886" s="128"/>
      <c r="CJ886" s="128"/>
      <c r="CK886" s="128"/>
    </row>
    <row r="887" ht="27.0" customHeight="1">
      <c r="A887" s="313"/>
      <c r="B887" s="146"/>
      <c r="C887" s="19"/>
      <c r="D887" s="19"/>
      <c r="E887" s="146"/>
      <c r="F887" s="148"/>
      <c r="G887" s="148"/>
      <c r="H887" s="148"/>
      <c r="I887" s="148"/>
      <c r="J887" s="149"/>
      <c r="K887" s="150"/>
      <c r="L887" s="148"/>
      <c r="M887" s="148"/>
      <c r="N887" s="148"/>
      <c r="O887" s="110"/>
      <c r="P887" s="148"/>
      <c r="Q887" s="148"/>
      <c r="R887" s="148"/>
      <c r="S887" s="148"/>
      <c r="T887" s="151"/>
      <c r="U887" s="148"/>
      <c r="V887" s="148"/>
      <c r="W887" s="148"/>
      <c r="X887" s="148"/>
      <c r="Y887" s="148"/>
      <c r="Z887" s="148"/>
      <c r="AA887" s="148"/>
      <c r="AB887" s="148"/>
      <c r="AC887" s="148"/>
      <c r="AD887" s="148"/>
      <c r="AE887" s="148"/>
      <c r="AF887" s="148"/>
      <c r="AG887" s="148"/>
      <c r="AH887" s="148"/>
      <c r="AI887" s="148"/>
      <c r="AJ887" s="148"/>
      <c r="AK887" s="153"/>
      <c r="AL887" s="154"/>
      <c r="AM887" s="148"/>
      <c r="AN887" s="154"/>
      <c r="AO887" s="148"/>
      <c r="AP887" s="155"/>
      <c r="AQ887" s="148"/>
      <c r="AR887" s="155"/>
      <c r="AS887" s="148"/>
      <c r="AT887" s="155"/>
      <c r="AU887" s="148"/>
      <c r="AV887" s="316"/>
      <c r="AW887" s="157"/>
      <c r="AX887" s="148"/>
      <c r="AY887" s="148"/>
      <c r="AZ887" s="148"/>
      <c r="BA887" s="148"/>
      <c r="BB887" s="148"/>
      <c r="BC887" s="148"/>
      <c r="BD887" s="148"/>
      <c r="BE887" s="148"/>
      <c r="BF887" s="148"/>
      <c r="BG887" s="148"/>
      <c r="BH887" s="148"/>
      <c r="BI887" s="148"/>
      <c r="BJ887" s="148"/>
      <c r="BK887" s="148"/>
      <c r="BL887" s="148"/>
      <c r="BM887" s="148"/>
      <c r="BN887" s="148"/>
      <c r="BO887" s="148"/>
      <c r="BP887" s="148"/>
      <c r="BQ887" s="148"/>
      <c r="BR887" s="148"/>
      <c r="BS887" s="148"/>
      <c r="BT887" s="148"/>
      <c r="BU887" s="148"/>
      <c r="BV887" s="148"/>
      <c r="BW887" s="148"/>
      <c r="BX887" s="148"/>
      <c r="BY887" s="148"/>
      <c r="BZ887" s="148"/>
      <c r="CA887" s="148"/>
      <c r="CB887" s="148"/>
      <c r="CC887" s="161"/>
      <c r="CD887" s="148"/>
      <c r="CE887" s="148"/>
      <c r="CF887" s="148"/>
      <c r="CG887" s="153"/>
      <c r="CH887" s="148"/>
      <c r="CI887" s="148"/>
      <c r="CJ887" s="148"/>
      <c r="CK887" s="148"/>
    </row>
    <row r="888" ht="27.0" customHeight="1">
      <c r="A888" s="314"/>
      <c r="B888" s="126"/>
      <c r="C888" s="19"/>
      <c r="D888" s="19"/>
      <c r="E888" s="126"/>
      <c r="F888" s="128"/>
      <c r="G888" s="128"/>
      <c r="H888" s="128"/>
      <c r="I888" s="128"/>
      <c r="J888" s="129"/>
      <c r="K888" s="130"/>
      <c r="L888" s="128"/>
      <c r="M888" s="128"/>
      <c r="N888" s="128"/>
      <c r="O888" s="110"/>
      <c r="P888" s="128"/>
      <c r="Q888" s="128"/>
      <c r="R888" s="128"/>
      <c r="S888" s="128"/>
      <c r="T888" s="131"/>
      <c r="U888" s="128"/>
      <c r="V888" s="128"/>
      <c r="W888" s="128"/>
      <c r="X888" s="128"/>
      <c r="Y888" s="128"/>
      <c r="Z888" s="128"/>
      <c r="AA888" s="128"/>
      <c r="AB888" s="128"/>
      <c r="AC888" s="128"/>
      <c r="AD888" s="128"/>
      <c r="AE888" s="128"/>
      <c r="AF888" s="128"/>
      <c r="AG888" s="128"/>
      <c r="AH888" s="128"/>
      <c r="AI888" s="128"/>
      <c r="AJ888" s="128"/>
      <c r="AK888" s="133"/>
      <c r="AL888" s="134"/>
      <c r="AM888" s="128"/>
      <c r="AN888" s="134"/>
      <c r="AO888" s="128"/>
      <c r="AP888" s="135"/>
      <c r="AQ888" s="128"/>
      <c r="AR888" s="135"/>
      <c r="AS888" s="128"/>
      <c r="AT888" s="135"/>
      <c r="AU888" s="128"/>
      <c r="AV888" s="315"/>
      <c r="AW888" s="137"/>
      <c r="AX888" s="128"/>
      <c r="AY888" s="128"/>
      <c r="AZ888" s="128"/>
      <c r="BA888" s="128"/>
      <c r="BB888" s="128"/>
      <c r="BC888" s="128"/>
      <c r="BD888" s="128"/>
      <c r="BE888" s="128"/>
      <c r="BF888" s="128"/>
      <c r="BG888" s="128"/>
      <c r="BH888" s="128"/>
      <c r="BI888" s="128"/>
      <c r="BJ888" s="128"/>
      <c r="BK888" s="128"/>
      <c r="BL888" s="128"/>
      <c r="BM888" s="128"/>
      <c r="BN888" s="128"/>
      <c r="BO888" s="128"/>
      <c r="BP888" s="128"/>
      <c r="BQ888" s="128"/>
      <c r="BR888" s="128"/>
      <c r="BS888" s="128"/>
      <c r="BT888" s="128"/>
      <c r="BU888" s="128"/>
      <c r="BV888" s="128"/>
      <c r="BW888" s="128"/>
      <c r="BX888" s="128"/>
      <c r="BY888" s="128"/>
      <c r="BZ888" s="128"/>
      <c r="CA888" s="128"/>
      <c r="CB888" s="128"/>
      <c r="CC888" s="141"/>
      <c r="CD888" s="128"/>
      <c r="CE888" s="128"/>
      <c r="CF888" s="128"/>
      <c r="CG888" s="133"/>
      <c r="CH888" s="128"/>
      <c r="CI888" s="128"/>
      <c r="CJ888" s="128"/>
      <c r="CK888" s="128"/>
    </row>
    <row r="889" ht="27.0" customHeight="1">
      <c r="A889" s="313"/>
      <c r="B889" s="146"/>
      <c r="C889" s="19"/>
      <c r="D889" s="19"/>
      <c r="E889" s="146"/>
      <c r="F889" s="148"/>
      <c r="G889" s="148"/>
      <c r="H889" s="148"/>
      <c r="I889" s="148"/>
      <c r="J889" s="149"/>
      <c r="K889" s="150"/>
      <c r="L889" s="148"/>
      <c r="M889" s="148"/>
      <c r="N889" s="148"/>
      <c r="O889" s="110"/>
      <c r="P889" s="148"/>
      <c r="Q889" s="148"/>
      <c r="R889" s="148"/>
      <c r="S889" s="148"/>
      <c r="T889" s="151"/>
      <c r="U889" s="148"/>
      <c r="V889" s="148"/>
      <c r="W889" s="148"/>
      <c r="X889" s="148"/>
      <c r="Y889" s="148"/>
      <c r="Z889" s="148"/>
      <c r="AA889" s="148"/>
      <c r="AB889" s="148"/>
      <c r="AC889" s="148"/>
      <c r="AD889" s="148"/>
      <c r="AE889" s="148"/>
      <c r="AF889" s="148"/>
      <c r="AG889" s="148"/>
      <c r="AH889" s="148"/>
      <c r="AI889" s="148"/>
      <c r="AJ889" s="148"/>
      <c r="AK889" s="153"/>
      <c r="AL889" s="154"/>
      <c r="AM889" s="148"/>
      <c r="AN889" s="154"/>
      <c r="AO889" s="148"/>
      <c r="AP889" s="155"/>
      <c r="AQ889" s="148"/>
      <c r="AR889" s="155"/>
      <c r="AS889" s="148"/>
      <c r="AT889" s="155"/>
      <c r="AU889" s="148"/>
      <c r="AV889" s="316"/>
      <c r="AW889" s="157"/>
      <c r="AX889" s="148"/>
      <c r="AY889" s="148"/>
      <c r="AZ889" s="148"/>
      <c r="BA889" s="148"/>
      <c r="BB889" s="148"/>
      <c r="BC889" s="148"/>
      <c r="BD889" s="148"/>
      <c r="BE889" s="148"/>
      <c r="BF889" s="148"/>
      <c r="BG889" s="148"/>
      <c r="BH889" s="148"/>
      <c r="BI889" s="148"/>
      <c r="BJ889" s="148"/>
      <c r="BK889" s="148"/>
      <c r="BL889" s="148"/>
      <c r="BM889" s="148"/>
      <c r="BN889" s="148"/>
      <c r="BO889" s="148"/>
      <c r="BP889" s="148"/>
      <c r="BQ889" s="148"/>
      <c r="BR889" s="148"/>
      <c r="BS889" s="148"/>
      <c r="BT889" s="148"/>
      <c r="BU889" s="148"/>
      <c r="BV889" s="148"/>
      <c r="BW889" s="148"/>
      <c r="BX889" s="148"/>
      <c r="BY889" s="148"/>
      <c r="BZ889" s="148"/>
      <c r="CA889" s="148"/>
      <c r="CB889" s="148"/>
      <c r="CC889" s="161"/>
      <c r="CD889" s="148"/>
      <c r="CE889" s="148"/>
      <c r="CF889" s="148"/>
      <c r="CG889" s="153"/>
      <c r="CH889" s="148"/>
      <c r="CI889" s="148"/>
      <c r="CJ889" s="148"/>
      <c r="CK889" s="148"/>
    </row>
    <row r="890" ht="27.0" customHeight="1">
      <c r="A890" s="314"/>
      <c r="B890" s="126"/>
      <c r="C890" s="19"/>
      <c r="D890" s="19"/>
      <c r="E890" s="126"/>
      <c r="F890" s="128"/>
      <c r="G890" s="128"/>
      <c r="H890" s="128"/>
      <c r="I890" s="128"/>
      <c r="J890" s="129"/>
      <c r="K890" s="130"/>
      <c r="L890" s="128"/>
      <c r="M890" s="128"/>
      <c r="N890" s="128"/>
      <c r="O890" s="110"/>
      <c r="P890" s="128"/>
      <c r="Q890" s="128"/>
      <c r="R890" s="128"/>
      <c r="S890" s="128"/>
      <c r="T890" s="131"/>
      <c r="U890" s="128"/>
      <c r="V890" s="128"/>
      <c r="W890" s="128"/>
      <c r="X890" s="128"/>
      <c r="Y890" s="128"/>
      <c r="Z890" s="128"/>
      <c r="AA890" s="128"/>
      <c r="AB890" s="128"/>
      <c r="AC890" s="128"/>
      <c r="AD890" s="128"/>
      <c r="AE890" s="128"/>
      <c r="AF890" s="128"/>
      <c r="AG890" s="128"/>
      <c r="AH890" s="128"/>
      <c r="AI890" s="128"/>
      <c r="AJ890" s="128"/>
      <c r="AK890" s="133"/>
      <c r="AL890" s="134"/>
      <c r="AM890" s="128"/>
      <c r="AN890" s="134"/>
      <c r="AO890" s="128"/>
      <c r="AP890" s="135"/>
      <c r="AQ890" s="128"/>
      <c r="AR890" s="135"/>
      <c r="AS890" s="128"/>
      <c r="AT890" s="135"/>
      <c r="AU890" s="128"/>
      <c r="AV890" s="315"/>
      <c r="AW890" s="137"/>
      <c r="AX890" s="128"/>
      <c r="AY890" s="128"/>
      <c r="AZ890" s="128"/>
      <c r="BA890" s="128"/>
      <c r="BB890" s="128"/>
      <c r="BC890" s="128"/>
      <c r="BD890" s="128"/>
      <c r="BE890" s="128"/>
      <c r="BF890" s="128"/>
      <c r="BG890" s="128"/>
      <c r="BH890" s="128"/>
      <c r="BI890" s="128"/>
      <c r="BJ890" s="128"/>
      <c r="BK890" s="128"/>
      <c r="BL890" s="128"/>
      <c r="BM890" s="128"/>
      <c r="BN890" s="128"/>
      <c r="BO890" s="128"/>
      <c r="BP890" s="128"/>
      <c r="BQ890" s="128"/>
      <c r="BR890" s="128"/>
      <c r="BS890" s="128"/>
      <c r="BT890" s="128"/>
      <c r="BU890" s="128"/>
      <c r="BV890" s="128"/>
      <c r="BW890" s="128"/>
      <c r="BX890" s="128"/>
      <c r="BY890" s="128"/>
      <c r="BZ890" s="128"/>
      <c r="CA890" s="128"/>
      <c r="CB890" s="128"/>
      <c r="CC890" s="141"/>
      <c r="CD890" s="128"/>
      <c r="CE890" s="128"/>
      <c r="CF890" s="128"/>
      <c r="CG890" s="133"/>
      <c r="CH890" s="128"/>
      <c r="CI890" s="128"/>
      <c r="CJ890" s="128"/>
      <c r="CK890" s="128"/>
    </row>
    <row r="891" ht="27.0" customHeight="1">
      <c r="A891" s="313"/>
      <c r="B891" s="146"/>
      <c r="C891" s="19"/>
      <c r="D891" s="19"/>
      <c r="E891" s="146"/>
      <c r="F891" s="148"/>
      <c r="G891" s="148"/>
      <c r="H891" s="148"/>
      <c r="I891" s="148"/>
      <c r="J891" s="149"/>
      <c r="K891" s="150"/>
      <c r="L891" s="148"/>
      <c r="M891" s="148"/>
      <c r="N891" s="148"/>
      <c r="O891" s="110"/>
      <c r="P891" s="148"/>
      <c r="Q891" s="148"/>
      <c r="R891" s="148"/>
      <c r="S891" s="148"/>
      <c r="T891" s="151"/>
      <c r="U891" s="148"/>
      <c r="V891" s="148"/>
      <c r="W891" s="148"/>
      <c r="X891" s="148"/>
      <c r="Y891" s="148"/>
      <c r="Z891" s="148"/>
      <c r="AA891" s="148"/>
      <c r="AB891" s="148"/>
      <c r="AC891" s="148"/>
      <c r="AD891" s="148"/>
      <c r="AE891" s="148"/>
      <c r="AF891" s="148"/>
      <c r="AG891" s="148"/>
      <c r="AH891" s="148"/>
      <c r="AI891" s="148"/>
      <c r="AJ891" s="148"/>
      <c r="AK891" s="153"/>
      <c r="AL891" s="154"/>
      <c r="AM891" s="148"/>
      <c r="AN891" s="154"/>
      <c r="AO891" s="148"/>
      <c r="AP891" s="155"/>
      <c r="AQ891" s="148"/>
      <c r="AR891" s="155"/>
      <c r="AS891" s="148"/>
      <c r="AT891" s="155"/>
      <c r="AU891" s="148"/>
      <c r="AV891" s="316"/>
      <c r="AW891" s="157"/>
      <c r="AX891" s="148"/>
      <c r="AY891" s="148"/>
      <c r="AZ891" s="148"/>
      <c r="BA891" s="148"/>
      <c r="BB891" s="148"/>
      <c r="BC891" s="148"/>
      <c r="BD891" s="148"/>
      <c r="BE891" s="148"/>
      <c r="BF891" s="148"/>
      <c r="BG891" s="148"/>
      <c r="BH891" s="148"/>
      <c r="BI891" s="148"/>
      <c r="BJ891" s="148"/>
      <c r="BK891" s="148"/>
      <c r="BL891" s="148"/>
      <c r="BM891" s="148"/>
      <c r="BN891" s="148"/>
      <c r="BO891" s="148"/>
      <c r="BP891" s="148"/>
      <c r="BQ891" s="148"/>
      <c r="BR891" s="148"/>
      <c r="BS891" s="148"/>
      <c r="BT891" s="148"/>
      <c r="BU891" s="148"/>
      <c r="BV891" s="148"/>
      <c r="BW891" s="148"/>
      <c r="BX891" s="148"/>
      <c r="BY891" s="148"/>
      <c r="BZ891" s="148"/>
      <c r="CA891" s="148"/>
      <c r="CB891" s="148"/>
      <c r="CC891" s="161"/>
      <c r="CD891" s="148"/>
      <c r="CE891" s="148"/>
      <c r="CF891" s="148"/>
      <c r="CG891" s="153"/>
      <c r="CH891" s="148"/>
      <c r="CI891" s="148"/>
      <c r="CJ891" s="148"/>
      <c r="CK891" s="148"/>
    </row>
    <row r="892" ht="27.0" customHeight="1">
      <c r="A892" s="314"/>
      <c r="B892" s="126"/>
      <c r="C892" s="19"/>
      <c r="D892" s="19"/>
      <c r="E892" s="126"/>
      <c r="F892" s="128"/>
      <c r="G892" s="128"/>
      <c r="H892" s="128"/>
      <c r="I892" s="128"/>
      <c r="J892" s="129"/>
      <c r="K892" s="130"/>
      <c r="L892" s="128"/>
      <c r="M892" s="128"/>
      <c r="N892" s="128"/>
      <c r="O892" s="110"/>
      <c r="P892" s="128"/>
      <c r="Q892" s="128"/>
      <c r="R892" s="128"/>
      <c r="S892" s="128"/>
      <c r="T892" s="131"/>
      <c r="U892" s="128"/>
      <c r="V892" s="128"/>
      <c r="W892" s="128"/>
      <c r="X892" s="128"/>
      <c r="Y892" s="128"/>
      <c r="Z892" s="128"/>
      <c r="AA892" s="128"/>
      <c r="AB892" s="128"/>
      <c r="AC892" s="128"/>
      <c r="AD892" s="128"/>
      <c r="AE892" s="128"/>
      <c r="AF892" s="128"/>
      <c r="AG892" s="128"/>
      <c r="AH892" s="128"/>
      <c r="AI892" s="128"/>
      <c r="AJ892" s="128"/>
      <c r="AK892" s="133"/>
      <c r="AL892" s="134"/>
      <c r="AM892" s="128"/>
      <c r="AN892" s="134"/>
      <c r="AO892" s="128"/>
      <c r="AP892" s="135"/>
      <c r="AQ892" s="128"/>
      <c r="AR892" s="135"/>
      <c r="AS892" s="128"/>
      <c r="AT892" s="135"/>
      <c r="AU892" s="128"/>
      <c r="AV892" s="315"/>
      <c r="AW892" s="137"/>
      <c r="AX892" s="128"/>
      <c r="AY892" s="128"/>
      <c r="AZ892" s="128"/>
      <c r="BA892" s="128"/>
      <c r="BB892" s="128"/>
      <c r="BC892" s="128"/>
      <c r="BD892" s="128"/>
      <c r="BE892" s="128"/>
      <c r="BF892" s="128"/>
      <c r="BG892" s="128"/>
      <c r="BH892" s="128"/>
      <c r="BI892" s="128"/>
      <c r="BJ892" s="128"/>
      <c r="BK892" s="128"/>
      <c r="BL892" s="128"/>
      <c r="BM892" s="128"/>
      <c r="BN892" s="128"/>
      <c r="BO892" s="128"/>
      <c r="BP892" s="128"/>
      <c r="BQ892" s="128"/>
      <c r="BR892" s="128"/>
      <c r="BS892" s="128"/>
      <c r="BT892" s="128"/>
      <c r="BU892" s="128"/>
      <c r="BV892" s="128"/>
      <c r="BW892" s="128"/>
      <c r="BX892" s="128"/>
      <c r="BY892" s="128"/>
      <c r="BZ892" s="128"/>
      <c r="CA892" s="128"/>
      <c r="CB892" s="128"/>
      <c r="CC892" s="141"/>
      <c r="CD892" s="128"/>
      <c r="CE892" s="128"/>
      <c r="CF892" s="128"/>
      <c r="CG892" s="133"/>
      <c r="CH892" s="128"/>
      <c r="CI892" s="128"/>
      <c r="CJ892" s="128"/>
      <c r="CK892" s="128"/>
    </row>
    <row r="893" ht="27.0" customHeight="1">
      <c r="A893" s="313"/>
      <c r="B893" s="146"/>
      <c r="C893" s="19"/>
      <c r="D893" s="19"/>
      <c r="E893" s="146"/>
      <c r="F893" s="148"/>
      <c r="G893" s="148"/>
      <c r="H893" s="148"/>
      <c r="I893" s="148"/>
      <c r="J893" s="149"/>
      <c r="K893" s="150"/>
      <c r="L893" s="148"/>
      <c r="M893" s="148"/>
      <c r="N893" s="148"/>
      <c r="O893" s="110"/>
      <c r="P893" s="148"/>
      <c r="Q893" s="148"/>
      <c r="R893" s="148"/>
      <c r="S893" s="148"/>
      <c r="T893" s="151"/>
      <c r="U893" s="148"/>
      <c r="V893" s="148"/>
      <c r="W893" s="148"/>
      <c r="X893" s="148"/>
      <c r="Y893" s="148"/>
      <c r="Z893" s="148"/>
      <c r="AA893" s="148"/>
      <c r="AB893" s="148"/>
      <c r="AC893" s="148"/>
      <c r="AD893" s="148"/>
      <c r="AE893" s="148"/>
      <c r="AF893" s="148"/>
      <c r="AG893" s="148"/>
      <c r="AH893" s="148"/>
      <c r="AI893" s="148"/>
      <c r="AJ893" s="148"/>
      <c r="AK893" s="153"/>
      <c r="AL893" s="154"/>
      <c r="AM893" s="148"/>
      <c r="AN893" s="154"/>
      <c r="AO893" s="148"/>
      <c r="AP893" s="155"/>
      <c r="AQ893" s="148"/>
      <c r="AR893" s="155"/>
      <c r="AS893" s="148"/>
      <c r="AT893" s="155"/>
      <c r="AU893" s="148"/>
      <c r="AV893" s="316"/>
      <c r="AW893" s="157"/>
      <c r="AX893" s="148"/>
      <c r="AY893" s="148"/>
      <c r="AZ893" s="148"/>
      <c r="BA893" s="148"/>
      <c r="BB893" s="148"/>
      <c r="BC893" s="148"/>
      <c r="BD893" s="148"/>
      <c r="BE893" s="148"/>
      <c r="BF893" s="148"/>
      <c r="BG893" s="148"/>
      <c r="BH893" s="148"/>
      <c r="BI893" s="148"/>
      <c r="BJ893" s="148"/>
      <c r="BK893" s="148"/>
      <c r="BL893" s="148"/>
      <c r="BM893" s="148"/>
      <c r="BN893" s="148"/>
      <c r="BO893" s="148"/>
      <c r="BP893" s="148"/>
      <c r="BQ893" s="148"/>
      <c r="BR893" s="148"/>
      <c r="BS893" s="148"/>
      <c r="BT893" s="148"/>
      <c r="BU893" s="148"/>
      <c r="BV893" s="148"/>
      <c r="BW893" s="148"/>
      <c r="BX893" s="148"/>
      <c r="BY893" s="148"/>
      <c r="BZ893" s="148"/>
      <c r="CA893" s="148"/>
      <c r="CB893" s="148"/>
      <c r="CC893" s="161"/>
      <c r="CD893" s="148"/>
      <c r="CE893" s="148"/>
      <c r="CF893" s="148"/>
      <c r="CG893" s="153"/>
      <c r="CH893" s="148"/>
      <c r="CI893" s="148"/>
      <c r="CJ893" s="148"/>
      <c r="CK893" s="148"/>
    </row>
    <row r="894" ht="27.0" customHeight="1">
      <c r="A894" s="314"/>
      <c r="B894" s="126"/>
      <c r="C894" s="19"/>
      <c r="D894" s="19"/>
      <c r="E894" s="126"/>
      <c r="F894" s="128"/>
      <c r="G894" s="128"/>
      <c r="H894" s="128"/>
      <c r="I894" s="128"/>
      <c r="J894" s="129"/>
      <c r="K894" s="130"/>
      <c r="L894" s="128"/>
      <c r="M894" s="128"/>
      <c r="N894" s="128"/>
      <c r="O894" s="110"/>
      <c r="P894" s="128"/>
      <c r="Q894" s="128"/>
      <c r="R894" s="128"/>
      <c r="S894" s="128"/>
      <c r="T894" s="131"/>
      <c r="U894" s="128"/>
      <c r="V894" s="128"/>
      <c r="W894" s="128"/>
      <c r="X894" s="128"/>
      <c r="Y894" s="128"/>
      <c r="Z894" s="128"/>
      <c r="AA894" s="128"/>
      <c r="AB894" s="128"/>
      <c r="AC894" s="128"/>
      <c r="AD894" s="128"/>
      <c r="AE894" s="128"/>
      <c r="AF894" s="128"/>
      <c r="AG894" s="128"/>
      <c r="AH894" s="128"/>
      <c r="AI894" s="128"/>
      <c r="AJ894" s="128"/>
      <c r="AK894" s="133"/>
      <c r="AL894" s="134"/>
      <c r="AM894" s="128"/>
      <c r="AN894" s="134"/>
      <c r="AO894" s="128"/>
      <c r="AP894" s="135"/>
      <c r="AQ894" s="128"/>
      <c r="AR894" s="135"/>
      <c r="AS894" s="128"/>
      <c r="AT894" s="135"/>
      <c r="AU894" s="128"/>
      <c r="AV894" s="315"/>
      <c r="AW894" s="137"/>
      <c r="AX894" s="128"/>
      <c r="AY894" s="128"/>
      <c r="AZ894" s="128"/>
      <c r="BA894" s="128"/>
      <c r="BB894" s="128"/>
      <c r="BC894" s="128"/>
      <c r="BD894" s="128"/>
      <c r="BE894" s="128"/>
      <c r="BF894" s="128"/>
      <c r="BG894" s="128"/>
      <c r="BH894" s="128"/>
      <c r="BI894" s="128"/>
      <c r="BJ894" s="128"/>
      <c r="BK894" s="128"/>
      <c r="BL894" s="128"/>
      <c r="BM894" s="128"/>
      <c r="BN894" s="128"/>
      <c r="BO894" s="128"/>
      <c r="BP894" s="128"/>
      <c r="BQ894" s="128"/>
      <c r="BR894" s="128"/>
      <c r="BS894" s="128"/>
      <c r="BT894" s="128"/>
      <c r="BU894" s="128"/>
      <c r="BV894" s="128"/>
      <c r="BW894" s="128"/>
      <c r="BX894" s="128"/>
      <c r="BY894" s="128"/>
      <c r="BZ894" s="128"/>
      <c r="CA894" s="128"/>
      <c r="CB894" s="128"/>
      <c r="CC894" s="141"/>
      <c r="CD894" s="128"/>
      <c r="CE894" s="128"/>
      <c r="CF894" s="128"/>
      <c r="CG894" s="133"/>
      <c r="CH894" s="128"/>
      <c r="CI894" s="128"/>
      <c r="CJ894" s="128"/>
      <c r="CK894" s="128"/>
    </row>
    <row r="895" ht="27.0" customHeight="1">
      <c r="A895" s="313"/>
      <c r="B895" s="146"/>
      <c r="C895" s="19"/>
      <c r="D895" s="19"/>
      <c r="E895" s="146"/>
      <c r="F895" s="148"/>
      <c r="G895" s="148"/>
      <c r="H895" s="148"/>
      <c r="I895" s="148"/>
      <c r="J895" s="149"/>
      <c r="K895" s="150"/>
      <c r="L895" s="148"/>
      <c r="M895" s="148"/>
      <c r="N895" s="148"/>
      <c r="O895" s="110"/>
      <c r="P895" s="148"/>
      <c r="Q895" s="148"/>
      <c r="R895" s="148"/>
      <c r="S895" s="148"/>
      <c r="T895" s="151"/>
      <c r="U895" s="148"/>
      <c r="V895" s="148"/>
      <c r="W895" s="148"/>
      <c r="X895" s="148"/>
      <c r="Y895" s="148"/>
      <c r="Z895" s="148"/>
      <c r="AA895" s="148"/>
      <c r="AB895" s="148"/>
      <c r="AC895" s="148"/>
      <c r="AD895" s="148"/>
      <c r="AE895" s="148"/>
      <c r="AF895" s="148"/>
      <c r="AG895" s="148"/>
      <c r="AH895" s="148"/>
      <c r="AI895" s="148"/>
      <c r="AJ895" s="148"/>
      <c r="AK895" s="153"/>
      <c r="AL895" s="154"/>
      <c r="AM895" s="148"/>
      <c r="AN895" s="154"/>
      <c r="AO895" s="148"/>
      <c r="AP895" s="155"/>
      <c r="AQ895" s="148"/>
      <c r="AR895" s="155"/>
      <c r="AS895" s="148"/>
      <c r="AT895" s="155"/>
      <c r="AU895" s="148"/>
      <c r="AV895" s="316"/>
      <c r="AW895" s="157"/>
      <c r="AX895" s="148"/>
      <c r="AY895" s="148"/>
      <c r="AZ895" s="148"/>
      <c r="BA895" s="148"/>
      <c r="BB895" s="148"/>
      <c r="BC895" s="148"/>
      <c r="BD895" s="148"/>
      <c r="BE895" s="148"/>
      <c r="BF895" s="148"/>
      <c r="BG895" s="148"/>
      <c r="BH895" s="148"/>
      <c r="BI895" s="148"/>
      <c r="BJ895" s="148"/>
      <c r="BK895" s="148"/>
      <c r="BL895" s="148"/>
      <c r="BM895" s="148"/>
      <c r="BN895" s="148"/>
      <c r="BO895" s="148"/>
      <c r="BP895" s="148"/>
      <c r="BQ895" s="148"/>
      <c r="BR895" s="148"/>
      <c r="BS895" s="148"/>
      <c r="BT895" s="148"/>
      <c r="BU895" s="148"/>
      <c r="BV895" s="148"/>
      <c r="BW895" s="148"/>
      <c r="BX895" s="148"/>
      <c r="BY895" s="148"/>
      <c r="BZ895" s="148"/>
      <c r="CA895" s="148"/>
      <c r="CB895" s="148"/>
      <c r="CC895" s="161"/>
      <c r="CD895" s="148"/>
      <c r="CE895" s="148"/>
      <c r="CF895" s="148"/>
      <c r="CG895" s="153"/>
      <c r="CH895" s="148"/>
      <c r="CI895" s="148"/>
      <c r="CJ895" s="148"/>
      <c r="CK895" s="148"/>
    </row>
    <row r="896" ht="27.0" customHeight="1">
      <c r="A896" s="314"/>
      <c r="B896" s="126"/>
      <c r="C896" s="19"/>
      <c r="D896" s="19"/>
      <c r="E896" s="126"/>
      <c r="F896" s="128"/>
      <c r="G896" s="128"/>
      <c r="H896" s="128"/>
      <c r="I896" s="128"/>
      <c r="J896" s="129"/>
      <c r="K896" s="130"/>
      <c r="L896" s="128"/>
      <c r="M896" s="128"/>
      <c r="N896" s="128"/>
      <c r="O896" s="110"/>
      <c r="P896" s="128"/>
      <c r="Q896" s="128"/>
      <c r="R896" s="128"/>
      <c r="S896" s="128"/>
      <c r="T896" s="131"/>
      <c r="U896" s="128"/>
      <c r="V896" s="128"/>
      <c r="W896" s="128"/>
      <c r="X896" s="128"/>
      <c r="Y896" s="128"/>
      <c r="Z896" s="128"/>
      <c r="AA896" s="128"/>
      <c r="AB896" s="128"/>
      <c r="AC896" s="128"/>
      <c r="AD896" s="128"/>
      <c r="AE896" s="128"/>
      <c r="AF896" s="128"/>
      <c r="AG896" s="128"/>
      <c r="AH896" s="128"/>
      <c r="AI896" s="128"/>
      <c r="AJ896" s="128"/>
      <c r="AK896" s="133"/>
      <c r="AL896" s="134"/>
      <c r="AM896" s="128"/>
      <c r="AN896" s="134"/>
      <c r="AO896" s="128"/>
      <c r="AP896" s="135"/>
      <c r="AQ896" s="128"/>
      <c r="AR896" s="135"/>
      <c r="AS896" s="128"/>
      <c r="AT896" s="135"/>
      <c r="AU896" s="128"/>
      <c r="AV896" s="315"/>
      <c r="AW896" s="137"/>
      <c r="AX896" s="128"/>
      <c r="AY896" s="128"/>
      <c r="AZ896" s="128"/>
      <c r="BA896" s="128"/>
      <c r="BB896" s="128"/>
      <c r="BC896" s="128"/>
      <c r="BD896" s="128"/>
      <c r="BE896" s="128"/>
      <c r="BF896" s="128"/>
      <c r="BG896" s="128"/>
      <c r="BH896" s="128"/>
      <c r="BI896" s="128"/>
      <c r="BJ896" s="128"/>
      <c r="BK896" s="128"/>
      <c r="BL896" s="128"/>
      <c r="BM896" s="128"/>
      <c r="BN896" s="128"/>
      <c r="BO896" s="128"/>
      <c r="BP896" s="128"/>
      <c r="BQ896" s="128"/>
      <c r="BR896" s="128"/>
      <c r="BS896" s="128"/>
      <c r="BT896" s="128"/>
      <c r="BU896" s="128"/>
      <c r="BV896" s="128"/>
      <c r="BW896" s="128"/>
      <c r="BX896" s="128"/>
      <c r="BY896" s="128"/>
      <c r="BZ896" s="128"/>
      <c r="CA896" s="128"/>
      <c r="CB896" s="128"/>
      <c r="CC896" s="141"/>
      <c r="CD896" s="128"/>
      <c r="CE896" s="128"/>
      <c r="CF896" s="128"/>
      <c r="CG896" s="133"/>
      <c r="CH896" s="128"/>
      <c r="CI896" s="128"/>
      <c r="CJ896" s="128"/>
      <c r="CK896" s="128"/>
    </row>
    <row r="897" ht="27.0" customHeight="1">
      <c r="A897" s="313"/>
      <c r="B897" s="146"/>
      <c r="C897" s="19"/>
      <c r="D897" s="19"/>
      <c r="E897" s="146"/>
      <c r="F897" s="148"/>
      <c r="G897" s="148"/>
      <c r="H897" s="148"/>
      <c r="I897" s="148"/>
      <c r="J897" s="149"/>
      <c r="K897" s="150"/>
      <c r="L897" s="148"/>
      <c r="M897" s="148"/>
      <c r="N897" s="148"/>
      <c r="O897" s="110"/>
      <c r="P897" s="148"/>
      <c r="Q897" s="148"/>
      <c r="R897" s="148"/>
      <c r="S897" s="148"/>
      <c r="T897" s="151"/>
      <c r="U897" s="148"/>
      <c r="V897" s="148"/>
      <c r="W897" s="148"/>
      <c r="X897" s="148"/>
      <c r="Y897" s="148"/>
      <c r="Z897" s="148"/>
      <c r="AA897" s="148"/>
      <c r="AB897" s="148"/>
      <c r="AC897" s="148"/>
      <c r="AD897" s="148"/>
      <c r="AE897" s="148"/>
      <c r="AF897" s="148"/>
      <c r="AG897" s="148"/>
      <c r="AH897" s="148"/>
      <c r="AI897" s="148"/>
      <c r="AJ897" s="148"/>
      <c r="AK897" s="153"/>
      <c r="AL897" s="154"/>
      <c r="AM897" s="148"/>
      <c r="AN897" s="154"/>
      <c r="AO897" s="148"/>
      <c r="AP897" s="155"/>
      <c r="AQ897" s="148"/>
      <c r="AR897" s="155"/>
      <c r="AS897" s="148"/>
      <c r="AT897" s="155"/>
      <c r="AU897" s="148"/>
      <c r="AV897" s="316"/>
      <c r="AW897" s="157"/>
      <c r="AX897" s="148"/>
      <c r="AY897" s="148"/>
      <c r="AZ897" s="148"/>
      <c r="BA897" s="148"/>
      <c r="BB897" s="148"/>
      <c r="BC897" s="148"/>
      <c r="BD897" s="148"/>
      <c r="BE897" s="148"/>
      <c r="BF897" s="148"/>
      <c r="BG897" s="148"/>
      <c r="BH897" s="148"/>
      <c r="BI897" s="148"/>
      <c r="BJ897" s="148"/>
      <c r="BK897" s="148"/>
      <c r="BL897" s="148"/>
      <c r="BM897" s="148"/>
      <c r="BN897" s="148"/>
      <c r="BO897" s="148"/>
      <c r="BP897" s="148"/>
      <c r="BQ897" s="148"/>
      <c r="BR897" s="148"/>
      <c r="BS897" s="148"/>
      <c r="BT897" s="148"/>
      <c r="BU897" s="148"/>
      <c r="BV897" s="148"/>
      <c r="BW897" s="148"/>
      <c r="BX897" s="148"/>
      <c r="BY897" s="148"/>
      <c r="BZ897" s="148"/>
      <c r="CA897" s="148"/>
      <c r="CB897" s="148"/>
      <c r="CC897" s="161"/>
      <c r="CD897" s="148"/>
      <c r="CE897" s="148"/>
      <c r="CF897" s="148"/>
      <c r="CG897" s="153"/>
      <c r="CH897" s="148"/>
      <c r="CI897" s="148"/>
      <c r="CJ897" s="148"/>
      <c r="CK897" s="148"/>
    </row>
    <row r="898" ht="27.0" customHeight="1">
      <c r="A898" s="314"/>
      <c r="B898" s="126"/>
      <c r="C898" s="19"/>
      <c r="D898" s="19"/>
      <c r="E898" s="126"/>
      <c r="F898" s="128"/>
      <c r="G898" s="128"/>
      <c r="H898" s="128"/>
      <c r="I898" s="128"/>
      <c r="J898" s="129"/>
      <c r="K898" s="130"/>
      <c r="L898" s="128"/>
      <c r="M898" s="128"/>
      <c r="N898" s="128"/>
      <c r="O898" s="110"/>
      <c r="P898" s="128"/>
      <c r="Q898" s="128"/>
      <c r="R898" s="128"/>
      <c r="S898" s="128"/>
      <c r="T898" s="131"/>
      <c r="U898" s="128"/>
      <c r="V898" s="128"/>
      <c r="W898" s="128"/>
      <c r="X898" s="128"/>
      <c r="Y898" s="128"/>
      <c r="Z898" s="128"/>
      <c r="AA898" s="128"/>
      <c r="AB898" s="128"/>
      <c r="AC898" s="128"/>
      <c r="AD898" s="128"/>
      <c r="AE898" s="128"/>
      <c r="AF898" s="128"/>
      <c r="AG898" s="128"/>
      <c r="AH898" s="128"/>
      <c r="AI898" s="128"/>
      <c r="AJ898" s="128"/>
      <c r="AK898" s="133"/>
      <c r="AL898" s="134"/>
      <c r="AM898" s="128"/>
      <c r="AN898" s="134"/>
      <c r="AO898" s="128"/>
      <c r="AP898" s="135"/>
      <c r="AQ898" s="128"/>
      <c r="AR898" s="135"/>
      <c r="AS898" s="128"/>
      <c r="AT898" s="135"/>
      <c r="AU898" s="128"/>
      <c r="AV898" s="315"/>
      <c r="AW898" s="137"/>
      <c r="AX898" s="128"/>
      <c r="AY898" s="128"/>
      <c r="AZ898" s="128"/>
      <c r="BA898" s="128"/>
      <c r="BB898" s="128"/>
      <c r="BC898" s="128"/>
      <c r="BD898" s="128"/>
      <c r="BE898" s="128"/>
      <c r="BF898" s="128"/>
      <c r="BG898" s="128"/>
      <c r="BH898" s="128"/>
      <c r="BI898" s="128"/>
      <c r="BJ898" s="128"/>
      <c r="BK898" s="128"/>
      <c r="BL898" s="128"/>
      <c r="BM898" s="128"/>
      <c r="BN898" s="128"/>
      <c r="BO898" s="128"/>
      <c r="BP898" s="128"/>
      <c r="BQ898" s="128"/>
      <c r="BR898" s="128"/>
      <c r="BS898" s="128"/>
      <c r="BT898" s="128"/>
      <c r="BU898" s="128"/>
      <c r="BV898" s="128"/>
      <c r="BW898" s="128"/>
      <c r="BX898" s="128"/>
      <c r="BY898" s="128"/>
      <c r="BZ898" s="128"/>
      <c r="CA898" s="128"/>
      <c r="CB898" s="128"/>
      <c r="CC898" s="141"/>
      <c r="CD898" s="128"/>
      <c r="CE898" s="128"/>
      <c r="CF898" s="128"/>
      <c r="CG898" s="133"/>
      <c r="CH898" s="128"/>
      <c r="CI898" s="128"/>
      <c r="CJ898" s="128"/>
      <c r="CK898" s="128"/>
    </row>
    <row r="899" ht="27.0" customHeight="1">
      <c r="A899" s="313"/>
      <c r="B899" s="146"/>
      <c r="C899" s="19"/>
      <c r="D899" s="19"/>
      <c r="E899" s="146"/>
      <c r="F899" s="148"/>
      <c r="G899" s="148"/>
      <c r="H899" s="148"/>
      <c r="I899" s="148"/>
      <c r="J899" s="149"/>
      <c r="K899" s="150"/>
      <c r="L899" s="148"/>
      <c r="M899" s="148"/>
      <c r="N899" s="148"/>
      <c r="O899" s="110"/>
      <c r="P899" s="148"/>
      <c r="Q899" s="148"/>
      <c r="R899" s="148"/>
      <c r="S899" s="148"/>
      <c r="T899" s="151"/>
      <c r="U899" s="148"/>
      <c r="V899" s="148"/>
      <c r="W899" s="148"/>
      <c r="X899" s="148"/>
      <c r="Y899" s="148"/>
      <c r="Z899" s="148"/>
      <c r="AA899" s="148"/>
      <c r="AB899" s="148"/>
      <c r="AC899" s="148"/>
      <c r="AD899" s="148"/>
      <c r="AE899" s="148"/>
      <c r="AF899" s="148"/>
      <c r="AG899" s="148"/>
      <c r="AH899" s="148"/>
      <c r="AI899" s="148"/>
      <c r="AJ899" s="148"/>
      <c r="AK899" s="153"/>
      <c r="AL899" s="154"/>
      <c r="AM899" s="148"/>
      <c r="AN899" s="154"/>
      <c r="AO899" s="148"/>
      <c r="AP899" s="155"/>
      <c r="AQ899" s="148"/>
      <c r="AR899" s="155"/>
      <c r="AS899" s="148"/>
      <c r="AT899" s="155"/>
      <c r="AU899" s="148"/>
      <c r="AV899" s="316"/>
      <c r="AW899" s="157"/>
      <c r="AX899" s="148"/>
      <c r="AY899" s="148"/>
      <c r="AZ899" s="148"/>
      <c r="BA899" s="148"/>
      <c r="BB899" s="148"/>
      <c r="BC899" s="148"/>
      <c r="BD899" s="148"/>
      <c r="BE899" s="148"/>
      <c r="BF899" s="148"/>
      <c r="BG899" s="148"/>
      <c r="BH899" s="148"/>
      <c r="BI899" s="148"/>
      <c r="BJ899" s="148"/>
      <c r="BK899" s="148"/>
      <c r="BL899" s="148"/>
      <c r="BM899" s="148"/>
      <c r="BN899" s="148"/>
      <c r="BO899" s="148"/>
      <c r="BP899" s="148"/>
      <c r="BQ899" s="148"/>
      <c r="BR899" s="148"/>
      <c r="BS899" s="148"/>
      <c r="BT899" s="148"/>
      <c r="BU899" s="148"/>
      <c r="BV899" s="148"/>
      <c r="BW899" s="148"/>
      <c r="BX899" s="148"/>
      <c r="BY899" s="148"/>
      <c r="BZ899" s="148"/>
      <c r="CA899" s="148"/>
      <c r="CB899" s="148"/>
      <c r="CC899" s="161"/>
      <c r="CD899" s="148"/>
      <c r="CE899" s="148"/>
      <c r="CF899" s="148"/>
      <c r="CG899" s="153"/>
      <c r="CH899" s="148"/>
      <c r="CI899" s="148"/>
      <c r="CJ899" s="148"/>
      <c r="CK899" s="148"/>
    </row>
    <row r="900" ht="27.0" customHeight="1">
      <c r="A900" s="314"/>
      <c r="B900" s="126"/>
      <c r="C900" s="19"/>
      <c r="D900" s="19"/>
      <c r="E900" s="126"/>
      <c r="F900" s="128"/>
      <c r="G900" s="128"/>
      <c r="H900" s="128"/>
      <c r="I900" s="128"/>
      <c r="J900" s="129"/>
      <c r="K900" s="130"/>
      <c r="L900" s="128"/>
      <c r="M900" s="128"/>
      <c r="N900" s="128"/>
      <c r="O900" s="110"/>
      <c r="P900" s="128"/>
      <c r="Q900" s="128"/>
      <c r="R900" s="128"/>
      <c r="S900" s="128"/>
      <c r="T900" s="131"/>
      <c r="U900" s="128"/>
      <c r="V900" s="128"/>
      <c r="W900" s="128"/>
      <c r="X900" s="128"/>
      <c r="Y900" s="128"/>
      <c r="Z900" s="128"/>
      <c r="AA900" s="128"/>
      <c r="AB900" s="128"/>
      <c r="AC900" s="128"/>
      <c r="AD900" s="128"/>
      <c r="AE900" s="128"/>
      <c r="AF900" s="128"/>
      <c r="AG900" s="128"/>
      <c r="AH900" s="128"/>
      <c r="AI900" s="128"/>
      <c r="AJ900" s="128"/>
      <c r="AK900" s="133"/>
      <c r="AL900" s="134"/>
      <c r="AM900" s="128"/>
      <c r="AN900" s="134"/>
      <c r="AO900" s="128"/>
      <c r="AP900" s="135"/>
      <c r="AQ900" s="128"/>
      <c r="AR900" s="135"/>
      <c r="AS900" s="128"/>
      <c r="AT900" s="135"/>
      <c r="AU900" s="128"/>
      <c r="AV900" s="315"/>
      <c r="AW900" s="137"/>
      <c r="AX900" s="128"/>
      <c r="AY900" s="128"/>
      <c r="AZ900" s="128"/>
      <c r="BA900" s="128"/>
      <c r="BB900" s="128"/>
      <c r="BC900" s="128"/>
      <c r="BD900" s="128"/>
      <c r="BE900" s="128"/>
      <c r="BF900" s="128"/>
      <c r="BG900" s="128"/>
      <c r="BH900" s="128"/>
      <c r="BI900" s="128"/>
      <c r="BJ900" s="128"/>
      <c r="BK900" s="128"/>
      <c r="BL900" s="128"/>
      <c r="BM900" s="128"/>
      <c r="BN900" s="128"/>
      <c r="BO900" s="128"/>
      <c r="BP900" s="128"/>
      <c r="BQ900" s="128"/>
      <c r="BR900" s="128"/>
      <c r="BS900" s="128"/>
      <c r="BT900" s="128"/>
      <c r="BU900" s="128"/>
      <c r="BV900" s="128"/>
      <c r="BW900" s="128"/>
      <c r="BX900" s="128"/>
      <c r="BY900" s="128"/>
      <c r="BZ900" s="128"/>
      <c r="CA900" s="128"/>
      <c r="CB900" s="128"/>
      <c r="CC900" s="141"/>
      <c r="CD900" s="128"/>
      <c r="CE900" s="128"/>
      <c r="CF900" s="128"/>
      <c r="CG900" s="133"/>
      <c r="CH900" s="128"/>
      <c r="CI900" s="128"/>
      <c r="CJ900" s="128"/>
      <c r="CK900" s="128"/>
    </row>
    <row r="901" ht="27.0" customHeight="1">
      <c r="A901" s="313"/>
      <c r="B901" s="146"/>
      <c r="C901" s="19"/>
      <c r="D901" s="19"/>
      <c r="E901" s="146"/>
      <c r="F901" s="148"/>
      <c r="G901" s="148"/>
      <c r="H901" s="148"/>
      <c r="I901" s="148"/>
      <c r="J901" s="149"/>
      <c r="K901" s="150"/>
      <c r="L901" s="148"/>
      <c r="M901" s="148"/>
      <c r="N901" s="148"/>
      <c r="O901" s="110"/>
      <c r="P901" s="148"/>
      <c r="Q901" s="148"/>
      <c r="R901" s="148"/>
      <c r="S901" s="148"/>
      <c r="T901" s="151"/>
      <c r="U901" s="148"/>
      <c r="V901" s="148"/>
      <c r="W901" s="148"/>
      <c r="X901" s="148"/>
      <c r="Y901" s="148"/>
      <c r="Z901" s="148"/>
      <c r="AA901" s="148"/>
      <c r="AB901" s="148"/>
      <c r="AC901" s="148"/>
      <c r="AD901" s="148"/>
      <c r="AE901" s="148"/>
      <c r="AF901" s="148"/>
      <c r="AG901" s="148"/>
      <c r="AH901" s="148"/>
      <c r="AI901" s="148"/>
      <c r="AJ901" s="148"/>
      <c r="AK901" s="153"/>
      <c r="AL901" s="154"/>
      <c r="AM901" s="148"/>
      <c r="AN901" s="154"/>
      <c r="AO901" s="148"/>
      <c r="AP901" s="155"/>
      <c r="AQ901" s="148"/>
      <c r="AR901" s="155"/>
      <c r="AS901" s="148"/>
      <c r="AT901" s="155"/>
      <c r="AU901" s="148"/>
      <c r="AV901" s="316"/>
      <c r="AW901" s="157"/>
      <c r="AX901" s="148"/>
      <c r="AY901" s="148"/>
      <c r="AZ901" s="148"/>
      <c r="BA901" s="148"/>
      <c r="BB901" s="148"/>
      <c r="BC901" s="148"/>
      <c r="BD901" s="148"/>
      <c r="BE901" s="148"/>
      <c r="BF901" s="148"/>
      <c r="BG901" s="148"/>
      <c r="BH901" s="148"/>
      <c r="BI901" s="148"/>
      <c r="BJ901" s="148"/>
      <c r="BK901" s="148"/>
      <c r="BL901" s="148"/>
      <c r="BM901" s="148"/>
      <c r="BN901" s="148"/>
      <c r="BO901" s="148"/>
      <c r="BP901" s="148"/>
      <c r="BQ901" s="148"/>
      <c r="BR901" s="148"/>
      <c r="BS901" s="148"/>
      <c r="BT901" s="148"/>
      <c r="BU901" s="148"/>
      <c r="BV901" s="148"/>
      <c r="BW901" s="148"/>
      <c r="BX901" s="148"/>
      <c r="BY901" s="148"/>
      <c r="BZ901" s="148"/>
      <c r="CA901" s="148"/>
      <c r="CB901" s="148"/>
      <c r="CC901" s="161"/>
      <c r="CD901" s="148"/>
      <c r="CE901" s="148"/>
      <c r="CF901" s="148"/>
      <c r="CG901" s="153"/>
      <c r="CH901" s="148"/>
      <c r="CI901" s="148"/>
      <c r="CJ901" s="148"/>
      <c r="CK901" s="148"/>
    </row>
    <row r="902" ht="27.0" customHeight="1">
      <c r="A902" s="314"/>
      <c r="B902" s="126"/>
      <c r="C902" s="19"/>
      <c r="D902" s="19"/>
      <c r="E902" s="126"/>
      <c r="F902" s="128"/>
      <c r="G902" s="128"/>
      <c r="H902" s="128"/>
      <c r="I902" s="128"/>
      <c r="J902" s="129"/>
      <c r="K902" s="130"/>
      <c r="L902" s="128"/>
      <c r="M902" s="128"/>
      <c r="N902" s="128"/>
      <c r="O902" s="110"/>
      <c r="P902" s="128"/>
      <c r="Q902" s="128"/>
      <c r="R902" s="128"/>
      <c r="S902" s="128"/>
      <c r="T902" s="131"/>
      <c r="U902" s="128"/>
      <c r="V902" s="128"/>
      <c r="W902" s="128"/>
      <c r="X902" s="128"/>
      <c r="Y902" s="128"/>
      <c r="Z902" s="128"/>
      <c r="AA902" s="128"/>
      <c r="AB902" s="128"/>
      <c r="AC902" s="128"/>
      <c r="AD902" s="128"/>
      <c r="AE902" s="128"/>
      <c r="AF902" s="128"/>
      <c r="AG902" s="128"/>
      <c r="AH902" s="128"/>
      <c r="AI902" s="128"/>
      <c r="AJ902" s="128"/>
      <c r="AK902" s="133"/>
      <c r="AL902" s="134"/>
      <c r="AM902" s="128"/>
      <c r="AN902" s="134"/>
      <c r="AO902" s="128"/>
      <c r="AP902" s="135"/>
      <c r="AQ902" s="128"/>
      <c r="AR902" s="135"/>
      <c r="AS902" s="128"/>
      <c r="AT902" s="135"/>
      <c r="AU902" s="128"/>
      <c r="AV902" s="315"/>
      <c r="AW902" s="137"/>
      <c r="AX902" s="128"/>
      <c r="AY902" s="128"/>
      <c r="AZ902" s="128"/>
      <c r="BA902" s="128"/>
      <c r="BB902" s="128"/>
      <c r="BC902" s="128"/>
      <c r="BD902" s="128"/>
      <c r="BE902" s="128"/>
      <c r="BF902" s="128"/>
      <c r="BG902" s="128"/>
      <c r="BH902" s="128"/>
      <c r="BI902" s="128"/>
      <c r="BJ902" s="128"/>
      <c r="BK902" s="128"/>
      <c r="BL902" s="128"/>
      <c r="BM902" s="128"/>
      <c r="BN902" s="128"/>
      <c r="BO902" s="128"/>
      <c r="BP902" s="128"/>
      <c r="BQ902" s="128"/>
      <c r="BR902" s="128"/>
      <c r="BS902" s="128"/>
      <c r="BT902" s="128"/>
      <c r="BU902" s="128"/>
      <c r="BV902" s="128"/>
      <c r="BW902" s="128"/>
      <c r="BX902" s="128"/>
      <c r="BY902" s="128"/>
      <c r="BZ902" s="128"/>
      <c r="CA902" s="128"/>
      <c r="CB902" s="128"/>
      <c r="CC902" s="141"/>
      <c r="CD902" s="128"/>
      <c r="CE902" s="128"/>
      <c r="CF902" s="128"/>
      <c r="CG902" s="133"/>
      <c r="CH902" s="128"/>
      <c r="CI902" s="128"/>
      <c r="CJ902" s="128"/>
      <c r="CK902" s="128"/>
    </row>
    <row r="903" ht="27.0" customHeight="1">
      <c r="A903" s="313"/>
      <c r="B903" s="146"/>
      <c r="C903" s="19"/>
      <c r="D903" s="19"/>
      <c r="E903" s="146"/>
      <c r="F903" s="148"/>
      <c r="G903" s="148"/>
      <c r="H903" s="148"/>
      <c r="I903" s="148"/>
      <c r="J903" s="149"/>
      <c r="K903" s="150"/>
      <c r="L903" s="148"/>
      <c r="M903" s="148"/>
      <c r="N903" s="148"/>
      <c r="O903" s="110"/>
      <c r="P903" s="148"/>
      <c r="Q903" s="148"/>
      <c r="R903" s="148"/>
      <c r="S903" s="148"/>
      <c r="T903" s="151"/>
      <c r="U903" s="148"/>
      <c r="V903" s="148"/>
      <c r="W903" s="148"/>
      <c r="X903" s="148"/>
      <c r="Y903" s="148"/>
      <c r="Z903" s="148"/>
      <c r="AA903" s="148"/>
      <c r="AB903" s="148"/>
      <c r="AC903" s="148"/>
      <c r="AD903" s="148"/>
      <c r="AE903" s="148"/>
      <c r="AF903" s="148"/>
      <c r="AG903" s="148"/>
      <c r="AH903" s="148"/>
      <c r="AI903" s="148"/>
      <c r="AJ903" s="148"/>
      <c r="AK903" s="153"/>
      <c r="AL903" s="154"/>
      <c r="AM903" s="148"/>
      <c r="AN903" s="154"/>
      <c r="AO903" s="148"/>
      <c r="AP903" s="155"/>
      <c r="AQ903" s="148"/>
      <c r="AR903" s="155"/>
      <c r="AS903" s="148"/>
      <c r="AT903" s="155"/>
      <c r="AU903" s="148"/>
      <c r="AV903" s="316"/>
      <c r="AW903" s="157"/>
      <c r="AX903" s="148"/>
      <c r="AY903" s="148"/>
      <c r="AZ903" s="148"/>
      <c r="BA903" s="148"/>
      <c r="BB903" s="148"/>
      <c r="BC903" s="148"/>
      <c r="BD903" s="148"/>
      <c r="BE903" s="148"/>
      <c r="BF903" s="148"/>
      <c r="BG903" s="148"/>
      <c r="BH903" s="148"/>
      <c r="BI903" s="148"/>
      <c r="BJ903" s="148"/>
      <c r="BK903" s="148"/>
      <c r="BL903" s="148"/>
      <c r="BM903" s="148"/>
      <c r="BN903" s="148"/>
      <c r="BO903" s="148"/>
      <c r="BP903" s="148"/>
      <c r="BQ903" s="148"/>
      <c r="BR903" s="148"/>
      <c r="BS903" s="148"/>
      <c r="BT903" s="148"/>
      <c r="BU903" s="148"/>
      <c r="BV903" s="148"/>
      <c r="BW903" s="148"/>
      <c r="BX903" s="148"/>
      <c r="BY903" s="148"/>
      <c r="BZ903" s="148"/>
      <c r="CA903" s="148"/>
      <c r="CB903" s="148"/>
      <c r="CC903" s="161"/>
      <c r="CD903" s="148"/>
      <c r="CE903" s="148"/>
      <c r="CF903" s="148"/>
      <c r="CG903" s="153"/>
      <c r="CH903" s="148"/>
      <c r="CI903" s="148"/>
      <c r="CJ903" s="148"/>
      <c r="CK903" s="148"/>
    </row>
    <row r="904" ht="27.0" customHeight="1">
      <c r="A904" s="314"/>
      <c r="B904" s="126"/>
      <c r="C904" s="19"/>
      <c r="D904" s="19"/>
      <c r="E904" s="126"/>
      <c r="F904" s="128"/>
      <c r="G904" s="128"/>
      <c r="H904" s="128"/>
      <c r="I904" s="128"/>
      <c r="J904" s="129"/>
      <c r="K904" s="130"/>
      <c r="L904" s="128"/>
      <c r="M904" s="128"/>
      <c r="N904" s="128"/>
      <c r="O904" s="110"/>
      <c r="P904" s="128"/>
      <c r="Q904" s="128"/>
      <c r="R904" s="128"/>
      <c r="S904" s="128"/>
      <c r="T904" s="131"/>
      <c r="U904" s="128"/>
      <c r="V904" s="128"/>
      <c r="W904" s="128"/>
      <c r="X904" s="128"/>
      <c r="Y904" s="128"/>
      <c r="Z904" s="128"/>
      <c r="AA904" s="128"/>
      <c r="AB904" s="128"/>
      <c r="AC904" s="128"/>
      <c r="AD904" s="128"/>
      <c r="AE904" s="128"/>
      <c r="AF904" s="128"/>
      <c r="AG904" s="128"/>
      <c r="AH904" s="128"/>
      <c r="AI904" s="128"/>
      <c r="AJ904" s="128"/>
      <c r="AK904" s="133"/>
      <c r="AL904" s="134"/>
      <c r="AM904" s="128"/>
      <c r="AN904" s="134"/>
      <c r="AO904" s="128"/>
      <c r="AP904" s="135"/>
      <c r="AQ904" s="128"/>
      <c r="AR904" s="135"/>
      <c r="AS904" s="128"/>
      <c r="AT904" s="135"/>
      <c r="AU904" s="128"/>
      <c r="AV904" s="315"/>
      <c r="AW904" s="137"/>
      <c r="AX904" s="128"/>
      <c r="AY904" s="128"/>
      <c r="AZ904" s="128"/>
      <c r="BA904" s="128"/>
      <c r="BB904" s="128"/>
      <c r="BC904" s="128"/>
      <c r="BD904" s="128"/>
      <c r="BE904" s="128"/>
      <c r="BF904" s="128"/>
      <c r="BG904" s="128"/>
      <c r="BH904" s="128"/>
      <c r="BI904" s="128"/>
      <c r="BJ904" s="128"/>
      <c r="BK904" s="128"/>
      <c r="BL904" s="128"/>
      <c r="BM904" s="128"/>
      <c r="BN904" s="128"/>
      <c r="BO904" s="128"/>
      <c r="BP904" s="128"/>
      <c r="BQ904" s="128"/>
      <c r="BR904" s="128"/>
      <c r="BS904" s="128"/>
      <c r="BT904" s="128"/>
      <c r="BU904" s="128"/>
      <c r="BV904" s="128"/>
      <c r="BW904" s="128"/>
      <c r="BX904" s="128"/>
      <c r="BY904" s="128"/>
      <c r="BZ904" s="128"/>
      <c r="CA904" s="128"/>
      <c r="CB904" s="128"/>
      <c r="CC904" s="141"/>
      <c r="CD904" s="128"/>
      <c r="CE904" s="128"/>
      <c r="CF904" s="128"/>
      <c r="CG904" s="133"/>
      <c r="CH904" s="128"/>
      <c r="CI904" s="128"/>
      <c r="CJ904" s="128"/>
      <c r="CK904" s="128"/>
    </row>
    <row r="905" ht="27.0" customHeight="1">
      <c r="A905" s="313"/>
      <c r="B905" s="146"/>
      <c r="C905" s="19"/>
      <c r="D905" s="19"/>
      <c r="E905" s="146"/>
      <c r="F905" s="148"/>
      <c r="G905" s="148"/>
      <c r="H905" s="148"/>
      <c r="I905" s="148"/>
      <c r="J905" s="149"/>
      <c r="K905" s="150"/>
      <c r="L905" s="148"/>
      <c r="M905" s="148"/>
      <c r="N905" s="148"/>
      <c r="O905" s="110"/>
      <c r="P905" s="148"/>
      <c r="Q905" s="148"/>
      <c r="R905" s="148"/>
      <c r="S905" s="148"/>
      <c r="T905" s="151"/>
      <c r="U905" s="148"/>
      <c r="V905" s="148"/>
      <c r="W905" s="148"/>
      <c r="X905" s="148"/>
      <c r="Y905" s="148"/>
      <c r="Z905" s="148"/>
      <c r="AA905" s="148"/>
      <c r="AB905" s="148"/>
      <c r="AC905" s="148"/>
      <c r="AD905" s="148"/>
      <c r="AE905" s="148"/>
      <c r="AF905" s="148"/>
      <c r="AG905" s="148"/>
      <c r="AH905" s="148"/>
      <c r="AI905" s="148"/>
      <c r="AJ905" s="148"/>
      <c r="AK905" s="153"/>
      <c r="AL905" s="154"/>
      <c r="AM905" s="148"/>
      <c r="AN905" s="154"/>
      <c r="AO905" s="148"/>
      <c r="AP905" s="155"/>
      <c r="AQ905" s="148"/>
      <c r="AR905" s="155"/>
      <c r="AS905" s="148"/>
      <c r="AT905" s="155"/>
      <c r="AU905" s="148"/>
      <c r="AV905" s="316"/>
      <c r="AW905" s="157"/>
      <c r="AX905" s="148"/>
      <c r="AY905" s="148"/>
      <c r="AZ905" s="148"/>
      <c r="BA905" s="148"/>
      <c r="BB905" s="148"/>
      <c r="BC905" s="148"/>
      <c r="BD905" s="148"/>
      <c r="BE905" s="148"/>
      <c r="BF905" s="148"/>
      <c r="BG905" s="148"/>
      <c r="BH905" s="148"/>
      <c r="BI905" s="148"/>
      <c r="BJ905" s="148"/>
      <c r="BK905" s="148"/>
      <c r="BL905" s="148"/>
      <c r="BM905" s="148"/>
      <c r="BN905" s="148"/>
      <c r="BO905" s="148"/>
      <c r="BP905" s="148"/>
      <c r="BQ905" s="148"/>
      <c r="BR905" s="148"/>
      <c r="BS905" s="148"/>
      <c r="BT905" s="148"/>
      <c r="BU905" s="148"/>
      <c r="BV905" s="148"/>
      <c r="BW905" s="148"/>
      <c r="BX905" s="148"/>
      <c r="BY905" s="148"/>
      <c r="BZ905" s="148"/>
      <c r="CA905" s="148"/>
      <c r="CB905" s="148"/>
      <c r="CC905" s="161"/>
      <c r="CD905" s="148"/>
      <c r="CE905" s="148"/>
      <c r="CF905" s="148"/>
      <c r="CG905" s="153"/>
      <c r="CH905" s="148"/>
      <c r="CI905" s="148"/>
      <c r="CJ905" s="148"/>
      <c r="CK905" s="148"/>
    </row>
    <row r="906" ht="27.0" customHeight="1">
      <c r="A906" s="314"/>
      <c r="B906" s="126"/>
      <c r="C906" s="19"/>
      <c r="D906" s="19"/>
      <c r="E906" s="126"/>
      <c r="F906" s="128"/>
      <c r="G906" s="128"/>
      <c r="H906" s="128"/>
      <c r="I906" s="128"/>
      <c r="J906" s="129"/>
      <c r="K906" s="130"/>
      <c r="L906" s="128"/>
      <c r="M906" s="128"/>
      <c r="N906" s="128"/>
      <c r="O906" s="110"/>
      <c r="P906" s="128"/>
      <c r="Q906" s="128"/>
      <c r="R906" s="128"/>
      <c r="S906" s="128"/>
      <c r="T906" s="131"/>
      <c r="U906" s="128"/>
      <c r="V906" s="128"/>
      <c r="W906" s="128"/>
      <c r="X906" s="128"/>
      <c r="Y906" s="128"/>
      <c r="Z906" s="128"/>
      <c r="AA906" s="128"/>
      <c r="AB906" s="128"/>
      <c r="AC906" s="128"/>
      <c r="AD906" s="128"/>
      <c r="AE906" s="128"/>
      <c r="AF906" s="128"/>
      <c r="AG906" s="128"/>
      <c r="AH906" s="128"/>
      <c r="AI906" s="128"/>
      <c r="AJ906" s="128"/>
      <c r="AK906" s="133"/>
      <c r="AL906" s="134"/>
      <c r="AM906" s="128"/>
      <c r="AN906" s="134"/>
      <c r="AO906" s="128"/>
      <c r="AP906" s="135"/>
      <c r="AQ906" s="128"/>
      <c r="AR906" s="135"/>
      <c r="AS906" s="128"/>
      <c r="AT906" s="135"/>
      <c r="AU906" s="128"/>
      <c r="AV906" s="315"/>
      <c r="AW906" s="137"/>
      <c r="AX906" s="128"/>
      <c r="AY906" s="128"/>
      <c r="AZ906" s="128"/>
      <c r="BA906" s="128"/>
      <c r="BB906" s="128"/>
      <c r="BC906" s="128"/>
      <c r="BD906" s="128"/>
      <c r="BE906" s="128"/>
      <c r="BF906" s="128"/>
      <c r="BG906" s="128"/>
      <c r="BH906" s="128"/>
      <c r="BI906" s="128"/>
      <c r="BJ906" s="128"/>
      <c r="BK906" s="128"/>
      <c r="BL906" s="128"/>
      <c r="BM906" s="128"/>
      <c r="BN906" s="128"/>
      <c r="BO906" s="128"/>
      <c r="BP906" s="128"/>
      <c r="BQ906" s="128"/>
      <c r="BR906" s="128"/>
      <c r="BS906" s="128"/>
      <c r="BT906" s="128"/>
      <c r="BU906" s="128"/>
      <c r="BV906" s="128"/>
      <c r="BW906" s="128"/>
      <c r="BX906" s="128"/>
      <c r="BY906" s="128"/>
      <c r="BZ906" s="128"/>
      <c r="CA906" s="128"/>
      <c r="CB906" s="128"/>
      <c r="CC906" s="141"/>
      <c r="CD906" s="128"/>
      <c r="CE906" s="128"/>
      <c r="CF906" s="128"/>
      <c r="CG906" s="133"/>
      <c r="CH906" s="128"/>
      <c r="CI906" s="128"/>
      <c r="CJ906" s="128"/>
      <c r="CK906" s="128"/>
    </row>
    <row r="907" ht="27.0" customHeight="1">
      <c r="A907" s="313"/>
      <c r="B907" s="146"/>
      <c r="C907" s="19"/>
      <c r="D907" s="19"/>
      <c r="E907" s="146"/>
      <c r="F907" s="148"/>
      <c r="G907" s="148"/>
      <c r="H907" s="148"/>
      <c r="I907" s="148"/>
      <c r="J907" s="149"/>
      <c r="K907" s="150"/>
      <c r="L907" s="148"/>
      <c r="M907" s="148"/>
      <c r="N907" s="148"/>
      <c r="O907" s="110"/>
      <c r="P907" s="148"/>
      <c r="Q907" s="148"/>
      <c r="R907" s="148"/>
      <c r="S907" s="148"/>
      <c r="T907" s="151"/>
      <c r="U907" s="148"/>
      <c r="V907" s="148"/>
      <c r="W907" s="148"/>
      <c r="X907" s="148"/>
      <c r="Y907" s="148"/>
      <c r="Z907" s="148"/>
      <c r="AA907" s="148"/>
      <c r="AB907" s="148"/>
      <c r="AC907" s="148"/>
      <c r="AD907" s="148"/>
      <c r="AE907" s="148"/>
      <c r="AF907" s="148"/>
      <c r="AG907" s="148"/>
      <c r="AH907" s="148"/>
      <c r="AI907" s="148"/>
      <c r="AJ907" s="148"/>
      <c r="AK907" s="153"/>
      <c r="AL907" s="154"/>
      <c r="AM907" s="148"/>
      <c r="AN907" s="154"/>
      <c r="AO907" s="148"/>
      <c r="AP907" s="155"/>
      <c r="AQ907" s="148"/>
      <c r="AR907" s="155"/>
      <c r="AS907" s="148"/>
      <c r="AT907" s="155"/>
      <c r="AU907" s="148"/>
      <c r="AV907" s="316"/>
      <c r="AW907" s="157"/>
      <c r="AX907" s="148"/>
      <c r="AY907" s="148"/>
      <c r="AZ907" s="148"/>
      <c r="BA907" s="148"/>
      <c r="BB907" s="148"/>
      <c r="BC907" s="148"/>
      <c r="BD907" s="148"/>
      <c r="BE907" s="148"/>
      <c r="BF907" s="148"/>
      <c r="BG907" s="148"/>
      <c r="BH907" s="148"/>
      <c r="BI907" s="148"/>
      <c r="BJ907" s="148"/>
      <c r="BK907" s="148"/>
      <c r="BL907" s="148"/>
      <c r="BM907" s="148"/>
      <c r="BN907" s="148"/>
      <c r="BO907" s="148"/>
      <c r="BP907" s="148"/>
      <c r="BQ907" s="148"/>
      <c r="BR907" s="148"/>
      <c r="BS907" s="148"/>
      <c r="BT907" s="148"/>
      <c r="BU907" s="148"/>
      <c r="BV907" s="148"/>
      <c r="BW907" s="148"/>
      <c r="BX907" s="148"/>
      <c r="BY907" s="148"/>
      <c r="BZ907" s="148"/>
      <c r="CA907" s="148"/>
      <c r="CB907" s="148"/>
      <c r="CC907" s="161"/>
      <c r="CD907" s="148"/>
      <c r="CE907" s="148"/>
      <c r="CF907" s="148"/>
      <c r="CG907" s="153"/>
      <c r="CH907" s="148"/>
      <c r="CI907" s="148"/>
      <c r="CJ907" s="148"/>
      <c r="CK907" s="148"/>
    </row>
    <row r="908" ht="27.0" customHeight="1">
      <c r="A908" s="314"/>
      <c r="B908" s="126"/>
      <c r="C908" s="19"/>
      <c r="D908" s="19"/>
      <c r="E908" s="126"/>
      <c r="F908" s="128"/>
      <c r="G908" s="128"/>
      <c r="H908" s="128"/>
      <c r="I908" s="128"/>
      <c r="J908" s="129"/>
      <c r="K908" s="130"/>
      <c r="L908" s="128"/>
      <c r="M908" s="128"/>
      <c r="N908" s="128"/>
      <c r="O908" s="110"/>
      <c r="P908" s="128"/>
      <c r="Q908" s="128"/>
      <c r="R908" s="128"/>
      <c r="S908" s="128"/>
      <c r="T908" s="131"/>
      <c r="U908" s="128"/>
      <c r="V908" s="128"/>
      <c r="W908" s="128"/>
      <c r="X908" s="128"/>
      <c r="Y908" s="128"/>
      <c r="Z908" s="128"/>
      <c r="AA908" s="128"/>
      <c r="AB908" s="128"/>
      <c r="AC908" s="128"/>
      <c r="AD908" s="128"/>
      <c r="AE908" s="128"/>
      <c r="AF908" s="128"/>
      <c r="AG908" s="128"/>
      <c r="AH908" s="128"/>
      <c r="AI908" s="128"/>
      <c r="AJ908" s="128"/>
      <c r="AK908" s="133"/>
      <c r="AL908" s="134"/>
      <c r="AM908" s="128"/>
      <c r="AN908" s="134"/>
      <c r="AO908" s="128"/>
      <c r="AP908" s="135"/>
      <c r="AQ908" s="128"/>
      <c r="AR908" s="135"/>
      <c r="AS908" s="128"/>
      <c r="AT908" s="135"/>
      <c r="AU908" s="128"/>
      <c r="AV908" s="315"/>
      <c r="AW908" s="137"/>
      <c r="AX908" s="128"/>
      <c r="AY908" s="128"/>
      <c r="AZ908" s="128"/>
      <c r="BA908" s="128"/>
      <c r="BB908" s="128"/>
      <c r="BC908" s="128"/>
      <c r="BD908" s="128"/>
      <c r="BE908" s="128"/>
      <c r="BF908" s="128"/>
      <c r="BG908" s="128"/>
      <c r="BH908" s="128"/>
      <c r="BI908" s="128"/>
      <c r="BJ908" s="128"/>
      <c r="BK908" s="128"/>
      <c r="BL908" s="128"/>
      <c r="BM908" s="128"/>
      <c r="BN908" s="128"/>
      <c r="BO908" s="128"/>
      <c r="BP908" s="128"/>
      <c r="BQ908" s="128"/>
      <c r="BR908" s="128"/>
      <c r="BS908" s="128"/>
      <c r="BT908" s="128"/>
      <c r="BU908" s="128"/>
      <c r="BV908" s="128"/>
      <c r="BW908" s="128"/>
      <c r="BX908" s="128"/>
      <c r="BY908" s="128"/>
      <c r="BZ908" s="128"/>
      <c r="CA908" s="128"/>
      <c r="CB908" s="128"/>
      <c r="CC908" s="141"/>
      <c r="CD908" s="128"/>
      <c r="CE908" s="128"/>
      <c r="CF908" s="128"/>
      <c r="CG908" s="133"/>
      <c r="CH908" s="128"/>
      <c r="CI908" s="128"/>
      <c r="CJ908" s="128"/>
      <c r="CK908" s="128"/>
    </row>
    <row r="909" ht="27.0" customHeight="1">
      <c r="A909" s="313"/>
      <c r="B909" s="146"/>
      <c r="C909" s="19"/>
      <c r="D909" s="19"/>
      <c r="E909" s="146"/>
      <c r="F909" s="148"/>
      <c r="G909" s="148"/>
      <c r="H909" s="148"/>
      <c r="I909" s="148"/>
      <c r="J909" s="149"/>
      <c r="K909" s="150"/>
      <c r="L909" s="148"/>
      <c r="M909" s="148"/>
      <c r="N909" s="148"/>
      <c r="O909" s="110"/>
      <c r="P909" s="148"/>
      <c r="Q909" s="148"/>
      <c r="R909" s="148"/>
      <c r="S909" s="148"/>
      <c r="T909" s="151"/>
      <c r="U909" s="148"/>
      <c r="V909" s="148"/>
      <c r="W909" s="148"/>
      <c r="X909" s="148"/>
      <c r="Y909" s="148"/>
      <c r="Z909" s="148"/>
      <c r="AA909" s="148"/>
      <c r="AB909" s="148"/>
      <c r="AC909" s="148"/>
      <c r="AD909" s="148"/>
      <c r="AE909" s="148"/>
      <c r="AF909" s="148"/>
      <c r="AG909" s="148"/>
      <c r="AH909" s="148"/>
      <c r="AI909" s="148"/>
      <c r="AJ909" s="148"/>
      <c r="AK909" s="153"/>
      <c r="AL909" s="154"/>
      <c r="AM909" s="148"/>
      <c r="AN909" s="154"/>
      <c r="AO909" s="148"/>
      <c r="AP909" s="155"/>
      <c r="AQ909" s="148"/>
      <c r="AR909" s="155"/>
      <c r="AS909" s="148"/>
      <c r="AT909" s="155"/>
      <c r="AU909" s="148"/>
      <c r="AV909" s="316"/>
      <c r="AW909" s="157"/>
      <c r="AX909" s="148"/>
      <c r="AY909" s="148"/>
      <c r="AZ909" s="148"/>
      <c r="BA909" s="148"/>
      <c r="BB909" s="148"/>
      <c r="BC909" s="148"/>
      <c r="BD909" s="148"/>
      <c r="BE909" s="148"/>
      <c r="BF909" s="148"/>
      <c r="BG909" s="148"/>
      <c r="BH909" s="148"/>
      <c r="BI909" s="148"/>
      <c r="BJ909" s="148"/>
      <c r="BK909" s="148"/>
      <c r="BL909" s="148"/>
      <c r="BM909" s="148"/>
      <c r="BN909" s="148"/>
      <c r="BO909" s="148"/>
      <c r="BP909" s="148"/>
      <c r="BQ909" s="148"/>
      <c r="BR909" s="148"/>
      <c r="BS909" s="148"/>
      <c r="BT909" s="148"/>
      <c r="BU909" s="148"/>
      <c r="BV909" s="148"/>
      <c r="BW909" s="148"/>
      <c r="BX909" s="148"/>
      <c r="BY909" s="148"/>
      <c r="BZ909" s="148"/>
      <c r="CA909" s="148"/>
      <c r="CB909" s="148"/>
      <c r="CC909" s="161"/>
      <c r="CD909" s="148"/>
      <c r="CE909" s="148"/>
      <c r="CF909" s="148"/>
      <c r="CG909" s="153"/>
      <c r="CH909" s="148"/>
      <c r="CI909" s="148"/>
      <c r="CJ909" s="148"/>
      <c r="CK909" s="148"/>
    </row>
    <row r="910" ht="27.0" customHeight="1">
      <c r="A910" s="314"/>
      <c r="B910" s="126"/>
      <c r="C910" s="19"/>
      <c r="D910" s="19"/>
      <c r="E910" s="126"/>
      <c r="F910" s="128"/>
      <c r="G910" s="128"/>
      <c r="H910" s="128"/>
      <c r="I910" s="128"/>
      <c r="J910" s="129"/>
      <c r="K910" s="130"/>
      <c r="L910" s="128"/>
      <c r="M910" s="128"/>
      <c r="N910" s="128"/>
      <c r="O910" s="110"/>
      <c r="P910" s="128"/>
      <c r="Q910" s="128"/>
      <c r="R910" s="128"/>
      <c r="S910" s="128"/>
      <c r="T910" s="131"/>
      <c r="U910" s="128"/>
      <c r="V910" s="128"/>
      <c r="W910" s="128"/>
      <c r="X910" s="128"/>
      <c r="Y910" s="128"/>
      <c r="Z910" s="128"/>
      <c r="AA910" s="128"/>
      <c r="AB910" s="128"/>
      <c r="AC910" s="128"/>
      <c r="AD910" s="128"/>
      <c r="AE910" s="128"/>
      <c r="AF910" s="128"/>
      <c r="AG910" s="128"/>
      <c r="AH910" s="128"/>
      <c r="AI910" s="128"/>
      <c r="AJ910" s="128"/>
      <c r="AK910" s="133"/>
      <c r="AL910" s="134"/>
      <c r="AM910" s="128"/>
      <c r="AN910" s="134"/>
      <c r="AO910" s="128"/>
      <c r="AP910" s="135"/>
      <c r="AQ910" s="128"/>
      <c r="AR910" s="135"/>
      <c r="AS910" s="128"/>
      <c r="AT910" s="135"/>
      <c r="AU910" s="128"/>
      <c r="AV910" s="315"/>
      <c r="AW910" s="137"/>
      <c r="AX910" s="128"/>
      <c r="AY910" s="128"/>
      <c r="AZ910" s="128"/>
      <c r="BA910" s="128"/>
      <c r="BB910" s="128"/>
      <c r="BC910" s="128"/>
      <c r="BD910" s="128"/>
      <c r="BE910" s="128"/>
      <c r="BF910" s="128"/>
      <c r="BG910" s="128"/>
      <c r="BH910" s="128"/>
      <c r="BI910" s="128"/>
      <c r="BJ910" s="128"/>
      <c r="BK910" s="128"/>
      <c r="BL910" s="128"/>
      <c r="BM910" s="128"/>
      <c r="BN910" s="128"/>
      <c r="BO910" s="128"/>
      <c r="BP910" s="128"/>
      <c r="BQ910" s="128"/>
      <c r="BR910" s="128"/>
      <c r="BS910" s="128"/>
      <c r="BT910" s="128"/>
      <c r="BU910" s="128"/>
      <c r="BV910" s="128"/>
      <c r="BW910" s="128"/>
      <c r="BX910" s="128"/>
      <c r="BY910" s="128"/>
      <c r="BZ910" s="128"/>
      <c r="CA910" s="128"/>
      <c r="CB910" s="128"/>
      <c r="CC910" s="141"/>
      <c r="CD910" s="128"/>
      <c r="CE910" s="128"/>
      <c r="CF910" s="128"/>
      <c r="CG910" s="133"/>
      <c r="CH910" s="128"/>
      <c r="CI910" s="128"/>
      <c r="CJ910" s="128"/>
      <c r="CK910" s="128"/>
    </row>
    <row r="911" ht="27.0" customHeight="1">
      <c r="A911" s="313"/>
      <c r="B911" s="146"/>
      <c r="C911" s="19"/>
      <c r="D911" s="19"/>
      <c r="E911" s="146"/>
      <c r="F911" s="148"/>
      <c r="G911" s="148"/>
      <c r="H911" s="148"/>
      <c r="I911" s="148"/>
      <c r="J911" s="149"/>
      <c r="K911" s="150"/>
      <c r="L911" s="148"/>
      <c r="M911" s="148"/>
      <c r="N911" s="148"/>
      <c r="O911" s="110"/>
      <c r="P911" s="148"/>
      <c r="Q911" s="148"/>
      <c r="R911" s="148"/>
      <c r="S911" s="148"/>
      <c r="T911" s="151"/>
      <c r="U911" s="148"/>
      <c r="V911" s="148"/>
      <c r="W911" s="148"/>
      <c r="X911" s="148"/>
      <c r="Y911" s="148"/>
      <c r="Z911" s="148"/>
      <c r="AA911" s="148"/>
      <c r="AB911" s="148"/>
      <c r="AC911" s="148"/>
      <c r="AD911" s="148"/>
      <c r="AE911" s="148"/>
      <c r="AF911" s="148"/>
      <c r="AG911" s="148"/>
      <c r="AH911" s="148"/>
      <c r="AI911" s="148"/>
      <c r="AJ911" s="148"/>
      <c r="AK911" s="153"/>
      <c r="AL911" s="154"/>
      <c r="AM911" s="148"/>
      <c r="AN911" s="154"/>
      <c r="AO911" s="148"/>
      <c r="AP911" s="155"/>
      <c r="AQ911" s="148"/>
      <c r="AR911" s="155"/>
      <c r="AS911" s="148"/>
      <c r="AT911" s="155"/>
      <c r="AU911" s="148"/>
      <c r="AV911" s="316"/>
      <c r="AW911" s="157"/>
      <c r="AX911" s="148"/>
      <c r="AY911" s="148"/>
      <c r="AZ911" s="148"/>
      <c r="BA911" s="148"/>
      <c r="BB911" s="148"/>
      <c r="BC911" s="148"/>
      <c r="BD911" s="148"/>
      <c r="BE911" s="148"/>
      <c r="BF911" s="148"/>
      <c r="BG911" s="148"/>
      <c r="BH911" s="148"/>
      <c r="BI911" s="148"/>
      <c r="BJ911" s="148"/>
      <c r="BK911" s="148"/>
      <c r="BL911" s="148"/>
      <c r="BM911" s="148"/>
      <c r="BN911" s="148"/>
      <c r="BO911" s="148"/>
      <c r="BP911" s="148"/>
      <c r="BQ911" s="148"/>
      <c r="BR911" s="148"/>
      <c r="BS911" s="148"/>
      <c r="BT911" s="148"/>
      <c r="BU911" s="148"/>
      <c r="BV911" s="148"/>
      <c r="BW911" s="148"/>
      <c r="BX911" s="148"/>
      <c r="BY911" s="148"/>
      <c r="BZ911" s="148"/>
      <c r="CA911" s="148"/>
      <c r="CB911" s="148"/>
      <c r="CC911" s="161"/>
      <c r="CD911" s="148"/>
      <c r="CE911" s="148"/>
      <c r="CF911" s="148"/>
      <c r="CG911" s="153"/>
      <c r="CH911" s="148"/>
      <c r="CI911" s="148"/>
      <c r="CJ911" s="148"/>
      <c r="CK911" s="148"/>
    </row>
    <row r="912" ht="27.0" customHeight="1">
      <c r="A912" s="314"/>
      <c r="B912" s="126"/>
      <c r="C912" s="19"/>
      <c r="D912" s="19"/>
      <c r="E912" s="126"/>
      <c r="F912" s="128"/>
      <c r="G912" s="128"/>
      <c r="H912" s="128"/>
      <c r="I912" s="128"/>
      <c r="J912" s="129"/>
      <c r="K912" s="130"/>
      <c r="L912" s="128"/>
      <c r="M912" s="128"/>
      <c r="N912" s="128"/>
      <c r="O912" s="110"/>
      <c r="P912" s="128"/>
      <c r="Q912" s="128"/>
      <c r="R912" s="128"/>
      <c r="S912" s="128"/>
      <c r="T912" s="131"/>
      <c r="U912" s="128"/>
      <c r="V912" s="128"/>
      <c r="W912" s="128"/>
      <c r="X912" s="128"/>
      <c r="Y912" s="128"/>
      <c r="Z912" s="128"/>
      <c r="AA912" s="128"/>
      <c r="AB912" s="128"/>
      <c r="AC912" s="128"/>
      <c r="AD912" s="128"/>
      <c r="AE912" s="128"/>
      <c r="AF912" s="128"/>
      <c r="AG912" s="128"/>
      <c r="AH912" s="128"/>
      <c r="AI912" s="128"/>
      <c r="AJ912" s="128"/>
      <c r="AK912" s="133"/>
      <c r="AL912" s="134"/>
      <c r="AM912" s="128"/>
      <c r="AN912" s="134"/>
      <c r="AO912" s="128"/>
      <c r="AP912" s="135"/>
      <c r="AQ912" s="128"/>
      <c r="AR912" s="135"/>
      <c r="AS912" s="128"/>
      <c r="AT912" s="135"/>
      <c r="AU912" s="128"/>
      <c r="AV912" s="315"/>
      <c r="AW912" s="137"/>
      <c r="AX912" s="128"/>
      <c r="AY912" s="128"/>
      <c r="AZ912" s="128"/>
      <c r="BA912" s="128"/>
      <c r="BB912" s="128"/>
      <c r="BC912" s="128"/>
      <c r="BD912" s="128"/>
      <c r="BE912" s="128"/>
      <c r="BF912" s="128"/>
      <c r="BG912" s="128"/>
      <c r="BH912" s="128"/>
      <c r="BI912" s="128"/>
      <c r="BJ912" s="128"/>
      <c r="BK912" s="128"/>
      <c r="BL912" s="128"/>
      <c r="BM912" s="128"/>
      <c r="BN912" s="128"/>
      <c r="BO912" s="128"/>
      <c r="BP912" s="128"/>
      <c r="BQ912" s="128"/>
      <c r="BR912" s="128"/>
      <c r="BS912" s="128"/>
      <c r="BT912" s="128"/>
      <c r="BU912" s="128"/>
      <c r="BV912" s="128"/>
      <c r="BW912" s="128"/>
      <c r="BX912" s="128"/>
      <c r="BY912" s="128"/>
      <c r="BZ912" s="128"/>
      <c r="CA912" s="128"/>
      <c r="CB912" s="128"/>
      <c r="CC912" s="141"/>
      <c r="CD912" s="128"/>
      <c r="CE912" s="128"/>
      <c r="CF912" s="128"/>
      <c r="CG912" s="133"/>
      <c r="CH912" s="128"/>
      <c r="CI912" s="128"/>
      <c r="CJ912" s="128"/>
      <c r="CK912" s="128"/>
    </row>
    <row r="913" ht="27.0" customHeight="1">
      <c r="A913" s="313"/>
      <c r="B913" s="146"/>
      <c r="C913" s="19"/>
      <c r="D913" s="19"/>
      <c r="E913" s="146"/>
      <c r="F913" s="148"/>
      <c r="G913" s="148"/>
      <c r="H913" s="148"/>
      <c r="I913" s="148"/>
      <c r="J913" s="149"/>
      <c r="K913" s="150"/>
      <c r="L913" s="148"/>
      <c r="M913" s="148"/>
      <c r="N913" s="148"/>
      <c r="O913" s="110"/>
      <c r="P913" s="148"/>
      <c r="Q913" s="148"/>
      <c r="R913" s="148"/>
      <c r="S913" s="148"/>
      <c r="T913" s="151"/>
      <c r="U913" s="148"/>
      <c r="V913" s="148"/>
      <c r="W913" s="148"/>
      <c r="X913" s="148"/>
      <c r="Y913" s="148"/>
      <c r="Z913" s="148"/>
      <c r="AA913" s="148"/>
      <c r="AB913" s="148"/>
      <c r="AC913" s="148"/>
      <c r="AD913" s="148"/>
      <c r="AE913" s="148"/>
      <c r="AF913" s="148"/>
      <c r="AG913" s="148"/>
      <c r="AH913" s="148"/>
      <c r="AI913" s="148"/>
      <c r="AJ913" s="148"/>
      <c r="AK913" s="153"/>
      <c r="AL913" s="154"/>
      <c r="AM913" s="148"/>
      <c r="AN913" s="154"/>
      <c r="AO913" s="148"/>
      <c r="AP913" s="155"/>
      <c r="AQ913" s="148"/>
      <c r="AR913" s="155"/>
      <c r="AS913" s="148"/>
      <c r="AT913" s="155"/>
      <c r="AU913" s="148"/>
      <c r="AV913" s="316"/>
      <c r="AW913" s="157"/>
      <c r="AX913" s="148"/>
      <c r="AY913" s="148"/>
      <c r="AZ913" s="148"/>
      <c r="BA913" s="148"/>
      <c r="BB913" s="148"/>
      <c r="BC913" s="148"/>
      <c r="BD913" s="148"/>
      <c r="BE913" s="148"/>
      <c r="BF913" s="148"/>
      <c r="BG913" s="148"/>
      <c r="BH913" s="148"/>
      <c r="BI913" s="148"/>
      <c r="BJ913" s="148"/>
      <c r="BK913" s="148"/>
      <c r="BL913" s="148"/>
      <c r="BM913" s="148"/>
      <c r="BN913" s="148"/>
      <c r="BO913" s="148"/>
      <c r="BP913" s="148"/>
      <c r="BQ913" s="148"/>
      <c r="BR913" s="148"/>
      <c r="BS913" s="148"/>
      <c r="BT913" s="148"/>
      <c r="BU913" s="148"/>
      <c r="BV913" s="148"/>
      <c r="BW913" s="148"/>
      <c r="BX913" s="148"/>
      <c r="BY913" s="148"/>
      <c r="BZ913" s="148"/>
      <c r="CA913" s="148"/>
      <c r="CB913" s="148"/>
      <c r="CC913" s="161"/>
      <c r="CD913" s="148"/>
      <c r="CE913" s="148"/>
      <c r="CF913" s="148"/>
      <c r="CG913" s="153"/>
      <c r="CH913" s="148"/>
      <c r="CI913" s="148"/>
      <c r="CJ913" s="148"/>
      <c r="CK913" s="148"/>
    </row>
  </sheetData>
  <mergeCells count="12">
    <mergeCell ref="A504:B504"/>
    <mergeCell ref="A515:B515"/>
    <mergeCell ref="A526:B526"/>
    <mergeCell ref="A537:B537"/>
    <mergeCell ref="A548:B548"/>
    <mergeCell ref="A433:B433"/>
    <mergeCell ref="A444:B444"/>
    <mergeCell ref="A454:B454"/>
    <mergeCell ref="A463:B463"/>
    <mergeCell ref="A473:B473"/>
    <mergeCell ref="A483:B483"/>
    <mergeCell ref="A493:B493"/>
  </mergeCells>
  <conditionalFormatting sqref="A392:H649">
    <cfRule type="expression" dxfId="0" priority="1" stopIfTrue="1">
      <formula>COUNTIF(B:B, $B392)&gt;1</formula>
    </cfRule>
  </conditionalFormatting>
  <dataValidations>
    <dataValidation type="list" allowBlank="1" showErrorMessage="1" sqref="H2:H328 H330:H333 H335:H390 H392:H432">
      <formula1>"Error,No Error"</formula1>
    </dataValidation>
    <dataValidation type="list" allowBlank="1" showErrorMessage="1" sqref="F2:F328">
      <formula1>"Ready For Amazon,Amazon Reviews,Reddit,BIFL Reddit,Ready For Brand Site,Review Site,FINISHED,Review Agent,Ready To Publish,PUBLISHED,Chill,Error,Working,READY FOR REVIEW,FINAL REVIEW!!,Final Boss"</formula1>
    </dataValidation>
    <dataValidation type="list" allowBlank="1" showErrorMessage="1" sqref="G2:G328 G330:G333 G335:G390 G392:G432">
      <formula1>"Needs Enrichment,Enriched,Needs Review,Ready To Upload,Published"</formula1>
    </dataValidation>
    <dataValidation type="list" allowBlank="1" showErrorMessage="1" sqref="F330:F390 F392:F432 F434:F443 F445:F453 F455:F462 F464:F472 F474:F482 F484:F492 F494:F503 F505:F649">
      <formula1>"Ready For Amazon,Amazon Reviews,Reddit,BIFL Reddit,Ready For Brand Site,Review Site,FINISHED,Review Agent,Ready To Publish,PUBLISHED,Chill,Error,Working,READY FOR REVIEW,Final Boss,FINAL REVIEW!!"</formula1>
    </dataValidation>
  </dataValidations>
  <hyperlinks>
    <hyperlink r:id="rId1" ref="D2"/>
    <hyperlink r:id="rId2" ref="K2"/>
    <hyperlink r:id="rId3" ref="L2"/>
    <hyperlink r:id="rId4" ref="M2"/>
    <hyperlink r:id="rId5" ref="N2"/>
    <hyperlink r:id="rId6" ref="O2"/>
    <hyperlink r:id="rId7" ref="P2"/>
    <hyperlink r:id="rId8" ref="Q2"/>
    <hyperlink r:id="rId9" ref="R2"/>
    <hyperlink r:id="rId10" ref="D3"/>
    <hyperlink r:id="rId11" ref="K3"/>
    <hyperlink r:id="rId12" ref="L3"/>
    <hyperlink r:id="rId13" ref="M3"/>
    <hyperlink r:id="rId14" ref="N3"/>
    <hyperlink r:id="rId15" ref="O3"/>
    <hyperlink r:id="rId16" ref="P3"/>
    <hyperlink r:id="rId17" ref="Q3"/>
    <hyperlink r:id="rId18" ref="R3"/>
    <hyperlink r:id="rId19" ref="D4"/>
    <hyperlink r:id="rId20" ref="K4"/>
    <hyperlink r:id="rId21" ref="L4"/>
    <hyperlink r:id="rId22" ref="M4"/>
    <hyperlink r:id="rId23" ref="N4"/>
    <hyperlink r:id="rId24" ref="O4"/>
    <hyperlink r:id="rId25" ref="P4"/>
    <hyperlink r:id="rId26" ref="Q4"/>
    <hyperlink r:id="rId27" ref="R4"/>
    <hyperlink r:id="rId28" ref="D5"/>
    <hyperlink r:id="rId29" ref="K5"/>
    <hyperlink r:id="rId30" ref="L5"/>
    <hyperlink r:id="rId31" ref="M5"/>
    <hyperlink r:id="rId32" ref="N5"/>
    <hyperlink r:id="rId33" ref="P5"/>
    <hyperlink r:id="rId34" ref="Q5"/>
    <hyperlink r:id="rId35" ref="R5"/>
    <hyperlink r:id="rId36" ref="D6"/>
    <hyperlink r:id="rId37" ref="K6"/>
    <hyperlink r:id="rId38" ref="L6"/>
    <hyperlink r:id="rId39" ref="M6"/>
    <hyperlink r:id="rId40" ref="N6"/>
    <hyperlink r:id="rId41" ref="O6"/>
    <hyperlink r:id="rId42" ref="P6"/>
    <hyperlink r:id="rId43" ref="Q6"/>
    <hyperlink r:id="rId44" ref="R6"/>
    <hyperlink r:id="rId45" ref="D7"/>
    <hyperlink r:id="rId46" ref="K7"/>
    <hyperlink r:id="rId47" ref="L7"/>
    <hyperlink r:id="rId48" ref="M7"/>
    <hyperlink r:id="rId49" ref="N7"/>
    <hyperlink r:id="rId50" ref="O7"/>
    <hyperlink r:id="rId51" ref="P7"/>
    <hyperlink r:id="rId52" ref="Q7"/>
    <hyperlink r:id="rId53" ref="R7"/>
    <hyperlink r:id="rId54" ref="D8"/>
    <hyperlink r:id="rId55" ref="K8"/>
    <hyperlink r:id="rId56" ref="L8"/>
    <hyperlink r:id="rId57" ref="M8"/>
    <hyperlink r:id="rId58" ref="N8"/>
    <hyperlink r:id="rId59" ref="O8"/>
    <hyperlink r:id="rId60" ref="P8"/>
    <hyperlink r:id="rId61" ref="Q8"/>
    <hyperlink r:id="rId62" ref="R8"/>
    <hyperlink r:id="rId63" ref="D9"/>
    <hyperlink r:id="rId64" ref="K9"/>
    <hyperlink r:id="rId65" ref="L9"/>
    <hyperlink r:id="rId66" ref="M9"/>
    <hyperlink r:id="rId67" ref="N9"/>
    <hyperlink r:id="rId68" ref="O9"/>
    <hyperlink r:id="rId69" ref="P9"/>
    <hyperlink r:id="rId70" ref="Q9"/>
    <hyperlink r:id="rId71" ref="R9"/>
    <hyperlink r:id="rId72" ref="D10"/>
    <hyperlink r:id="rId73" ref="K10"/>
    <hyperlink r:id="rId74" ref="L10"/>
    <hyperlink r:id="rId75" ref="M10"/>
    <hyperlink r:id="rId76" ref="N10"/>
    <hyperlink r:id="rId77" ref="O10"/>
    <hyperlink r:id="rId78" ref="P10"/>
    <hyperlink r:id="rId79" ref="Q10"/>
    <hyperlink r:id="rId80" ref="R10"/>
    <hyperlink r:id="rId81" ref="D11"/>
    <hyperlink r:id="rId82" ref="K11"/>
    <hyperlink r:id="rId83" ref="L11"/>
    <hyperlink r:id="rId84" ref="M11"/>
    <hyperlink r:id="rId85" ref="N11"/>
    <hyperlink r:id="rId86" ref="O11"/>
    <hyperlink r:id="rId87" ref="P11"/>
    <hyperlink r:id="rId88" ref="Q11"/>
    <hyperlink r:id="rId89" ref="R11"/>
    <hyperlink r:id="rId90" ref="D12"/>
    <hyperlink r:id="rId91" ref="K12"/>
    <hyperlink r:id="rId92" ref="L12"/>
    <hyperlink r:id="rId93" ref="M12"/>
    <hyperlink r:id="rId94" ref="N12"/>
    <hyperlink r:id="rId95" ref="O12"/>
    <hyperlink r:id="rId96" ref="P12"/>
    <hyperlink r:id="rId97" ref="Q12"/>
    <hyperlink r:id="rId98" ref="R12"/>
    <hyperlink r:id="rId99" ref="D13"/>
    <hyperlink r:id="rId100" ref="K13"/>
    <hyperlink r:id="rId101" ref="L13"/>
    <hyperlink r:id="rId102" ref="M13"/>
    <hyperlink r:id="rId103" ref="N13"/>
    <hyperlink r:id="rId104" ref="O13"/>
    <hyperlink r:id="rId105" ref="P13"/>
    <hyperlink r:id="rId106" ref="Q13"/>
    <hyperlink r:id="rId107" ref="R13"/>
    <hyperlink r:id="rId108" ref="D14"/>
    <hyperlink r:id="rId109" ref="K14"/>
    <hyperlink r:id="rId110" ref="L14"/>
    <hyperlink r:id="rId111" ref="M14"/>
    <hyperlink r:id="rId112" ref="N14"/>
    <hyperlink r:id="rId113" ref="O14"/>
    <hyperlink r:id="rId114" ref="P14"/>
    <hyperlink r:id="rId115" ref="Q14"/>
    <hyperlink r:id="rId116" ref="R14"/>
    <hyperlink r:id="rId117" ref="D15"/>
    <hyperlink r:id="rId118" ref="K15"/>
    <hyperlink r:id="rId119" ref="L15"/>
    <hyperlink r:id="rId120" ref="M15"/>
    <hyperlink r:id="rId121" ref="N15"/>
    <hyperlink r:id="rId122" ref="O15"/>
    <hyperlink r:id="rId123" ref="P15"/>
    <hyperlink r:id="rId124" ref="Q15"/>
    <hyperlink r:id="rId125" ref="R15"/>
    <hyperlink r:id="rId126" ref="D16"/>
    <hyperlink r:id="rId127" ref="K16"/>
    <hyperlink r:id="rId128" ref="L16"/>
    <hyperlink r:id="rId129" ref="M16"/>
    <hyperlink r:id="rId130" ref="N16"/>
    <hyperlink r:id="rId131" ref="O16"/>
    <hyperlink r:id="rId132" ref="P16"/>
    <hyperlink r:id="rId133" ref="Q16"/>
    <hyperlink r:id="rId134" ref="R16"/>
    <hyperlink r:id="rId135" ref="C17"/>
    <hyperlink r:id="rId136" ref="D17"/>
    <hyperlink r:id="rId137" ref="K17"/>
    <hyperlink r:id="rId138" ref="L17"/>
    <hyperlink r:id="rId139" ref="M17"/>
    <hyperlink r:id="rId140" ref="N17"/>
    <hyperlink r:id="rId141" ref="O17"/>
    <hyperlink r:id="rId142" ref="P17"/>
    <hyperlink r:id="rId143" ref="Q17"/>
    <hyperlink r:id="rId144" ref="R17"/>
    <hyperlink r:id="rId145" ref="C18"/>
    <hyperlink r:id="rId146" ref="D18"/>
    <hyperlink r:id="rId147" ref="K18"/>
    <hyperlink r:id="rId148" ref="L18"/>
    <hyperlink r:id="rId149" ref="M18"/>
    <hyperlink r:id="rId150" ref="N18"/>
    <hyperlink r:id="rId151" ref="O18"/>
    <hyperlink r:id="rId152" ref="P18"/>
    <hyperlink r:id="rId153" ref="Q18"/>
    <hyperlink r:id="rId154" ref="R18"/>
    <hyperlink r:id="rId155" ref="C19"/>
    <hyperlink r:id="rId156" ref="D19"/>
    <hyperlink r:id="rId157" ref="K19"/>
    <hyperlink r:id="rId158" ref="L19"/>
    <hyperlink r:id="rId159" ref="M19"/>
    <hyperlink r:id="rId160" ref="N19"/>
    <hyperlink r:id="rId161" ref="O19"/>
    <hyperlink r:id="rId162" ref="P19"/>
    <hyperlink r:id="rId163" ref="Q19"/>
    <hyperlink r:id="rId164" ref="R19"/>
    <hyperlink r:id="rId165" ref="C20"/>
    <hyperlink r:id="rId166" ref="D20"/>
    <hyperlink r:id="rId167" ref="K20"/>
    <hyperlink r:id="rId168" ref="L20"/>
    <hyperlink r:id="rId169" ref="M20"/>
    <hyperlink r:id="rId170" ref="N20"/>
    <hyperlink r:id="rId171" ref="O20"/>
    <hyperlink r:id="rId172" ref="P20"/>
    <hyperlink r:id="rId173" ref="Q20"/>
    <hyperlink r:id="rId174" ref="R20"/>
    <hyperlink r:id="rId175" ref="C21"/>
    <hyperlink r:id="rId176" ref="D21"/>
    <hyperlink r:id="rId177" ref="K21"/>
    <hyperlink r:id="rId178" ref="L21"/>
    <hyperlink r:id="rId179" ref="M21"/>
    <hyperlink r:id="rId180" ref="N21"/>
    <hyperlink r:id="rId181" ref="O21"/>
    <hyperlink r:id="rId182" ref="P21"/>
    <hyperlink r:id="rId183" ref="Q21"/>
    <hyperlink r:id="rId184" ref="R21"/>
    <hyperlink r:id="rId185" ref="C22"/>
    <hyperlink r:id="rId186" ref="D22"/>
    <hyperlink r:id="rId187" ref="K22"/>
    <hyperlink r:id="rId188" ref="L22"/>
    <hyperlink r:id="rId189" ref="M22"/>
    <hyperlink r:id="rId190" ref="N22"/>
    <hyperlink r:id="rId191" ref="O22"/>
    <hyperlink r:id="rId192" ref="P22"/>
    <hyperlink r:id="rId193" ref="Q22"/>
    <hyperlink r:id="rId194" ref="R22"/>
    <hyperlink r:id="rId195" ref="C23"/>
    <hyperlink r:id="rId196" ref="D23"/>
    <hyperlink r:id="rId197" ref="K23"/>
    <hyperlink r:id="rId198" ref="L23"/>
    <hyperlink r:id="rId199" ref="M23"/>
    <hyperlink r:id="rId200" ref="N23"/>
    <hyperlink r:id="rId201" ref="O23"/>
    <hyperlink r:id="rId202" ref="P23"/>
    <hyperlink r:id="rId203" ref="Q23"/>
    <hyperlink r:id="rId204" ref="R23"/>
    <hyperlink r:id="rId205" ref="C24"/>
    <hyperlink r:id="rId206" ref="D24"/>
    <hyperlink r:id="rId207" ref="K24"/>
    <hyperlink r:id="rId208" ref="L24"/>
    <hyperlink r:id="rId209" ref="M24"/>
    <hyperlink r:id="rId210" ref="N24"/>
    <hyperlink r:id="rId211" ref="O24"/>
    <hyperlink r:id="rId212" ref="P24"/>
    <hyperlink r:id="rId213" ref="Q24"/>
    <hyperlink r:id="rId214" ref="R24"/>
    <hyperlink r:id="rId215" ref="C25"/>
    <hyperlink r:id="rId216" ref="D25"/>
    <hyperlink r:id="rId217" ref="K25"/>
    <hyperlink r:id="rId218" ref="L25"/>
    <hyperlink r:id="rId219" ref="M25"/>
    <hyperlink r:id="rId220" ref="N25"/>
    <hyperlink r:id="rId221" ref="O25"/>
    <hyperlink r:id="rId222" ref="P25"/>
    <hyperlink r:id="rId223" ref="Q25"/>
    <hyperlink r:id="rId224" ref="R25"/>
    <hyperlink r:id="rId225" ref="C26"/>
    <hyperlink r:id="rId226" ref="D26"/>
    <hyperlink r:id="rId227" ref="K26"/>
    <hyperlink r:id="rId228" ref="L26"/>
    <hyperlink r:id="rId229" ref="M26"/>
    <hyperlink r:id="rId230" ref="N26"/>
    <hyperlink r:id="rId231" ref="O26"/>
    <hyperlink r:id="rId232" ref="P26"/>
    <hyperlink r:id="rId233" ref="Q26"/>
    <hyperlink r:id="rId234" ref="R26"/>
    <hyperlink r:id="rId235" ref="C27"/>
    <hyperlink r:id="rId236" ref="D27"/>
    <hyperlink r:id="rId237" ref="K27"/>
    <hyperlink r:id="rId238" ref="L27"/>
    <hyperlink r:id="rId239" ref="M27"/>
    <hyperlink r:id="rId240" ref="N27"/>
    <hyperlink r:id="rId241" ref="O27"/>
    <hyperlink r:id="rId242" ref="P27"/>
    <hyperlink r:id="rId243" ref="Q27"/>
    <hyperlink r:id="rId244" ref="R27"/>
    <hyperlink r:id="rId245" ref="C28"/>
    <hyperlink r:id="rId246" ref="D28"/>
    <hyperlink r:id="rId247" ref="K28"/>
    <hyperlink r:id="rId248" ref="L28"/>
    <hyperlink r:id="rId249" ref="N28"/>
    <hyperlink r:id="rId250" ref="O28"/>
    <hyperlink r:id="rId251" ref="P28"/>
    <hyperlink r:id="rId252" ref="Q28"/>
    <hyperlink r:id="rId253" ref="R28"/>
    <hyperlink r:id="rId254" ref="C29"/>
    <hyperlink r:id="rId255" ref="D29"/>
    <hyperlink r:id="rId256" ref="K29"/>
    <hyperlink r:id="rId257" ref="L29"/>
    <hyperlink r:id="rId258" ref="M29"/>
    <hyperlink r:id="rId259" ref="N29"/>
    <hyperlink r:id="rId260" ref="O29"/>
    <hyperlink r:id="rId261" ref="P29"/>
    <hyperlink r:id="rId262" ref="Q29"/>
    <hyperlink r:id="rId263" ref="R29"/>
    <hyperlink r:id="rId264" ref="C30"/>
    <hyperlink r:id="rId265" ref="D30"/>
    <hyperlink r:id="rId266" ref="K30"/>
    <hyperlink r:id="rId267" ref="L30"/>
    <hyperlink r:id="rId268" ref="M30"/>
    <hyperlink r:id="rId269" ref="N30"/>
    <hyperlink r:id="rId270" ref="O30"/>
    <hyperlink r:id="rId271" ref="P30"/>
    <hyperlink r:id="rId272" ref="Q30"/>
    <hyperlink r:id="rId273" ref="R30"/>
    <hyperlink r:id="rId274" ref="C31"/>
    <hyperlink r:id="rId275" ref="D31"/>
    <hyperlink r:id="rId276" ref="K31"/>
    <hyperlink r:id="rId277" ref="L31"/>
    <hyperlink r:id="rId278" ref="M31"/>
    <hyperlink r:id="rId279" ref="N31"/>
    <hyperlink r:id="rId280" ref="O31"/>
    <hyperlink r:id="rId281" ref="P31"/>
    <hyperlink r:id="rId282" ref="Q31"/>
    <hyperlink r:id="rId283" ref="R31"/>
    <hyperlink r:id="rId284" ref="C32"/>
    <hyperlink r:id="rId285" ref="D32"/>
    <hyperlink r:id="rId286" ref="K32"/>
    <hyperlink r:id="rId287" ref="L32"/>
    <hyperlink r:id="rId288" ref="M32"/>
    <hyperlink r:id="rId289" ref="N32"/>
    <hyperlink r:id="rId290" ref="O32"/>
    <hyperlink r:id="rId291" ref="P32"/>
    <hyperlink r:id="rId292" ref="Q32"/>
    <hyperlink r:id="rId293" ref="R32"/>
    <hyperlink r:id="rId294" ref="C33"/>
    <hyperlink r:id="rId295" ref="D33"/>
    <hyperlink r:id="rId296" ref="K33"/>
    <hyperlink r:id="rId297" ref="L33"/>
    <hyperlink r:id="rId298" ref="M33"/>
    <hyperlink r:id="rId299" ref="N33"/>
    <hyperlink r:id="rId300" ref="O33"/>
    <hyperlink r:id="rId301" ref="P33"/>
    <hyperlink r:id="rId302" ref="Q33"/>
    <hyperlink r:id="rId303" ref="R33"/>
    <hyperlink r:id="rId304" ref="C34"/>
    <hyperlink r:id="rId305" ref="D34"/>
    <hyperlink r:id="rId306" ref="K34"/>
    <hyperlink r:id="rId307" ref="L34"/>
    <hyperlink r:id="rId308" ref="M34"/>
    <hyperlink r:id="rId309" ref="N34"/>
    <hyperlink r:id="rId310" ref="O34"/>
    <hyperlink r:id="rId311" ref="P34"/>
    <hyperlink r:id="rId312" ref="Q34"/>
    <hyperlink r:id="rId313" ref="R34"/>
    <hyperlink r:id="rId314" ref="C35"/>
    <hyperlink r:id="rId315" ref="D35"/>
    <hyperlink r:id="rId316" ref="K35"/>
    <hyperlink r:id="rId317" ref="L35"/>
    <hyperlink r:id="rId318" ref="M35"/>
    <hyperlink r:id="rId319" ref="N35"/>
    <hyperlink r:id="rId320" ref="O35"/>
    <hyperlink r:id="rId321" ref="P35"/>
    <hyperlink r:id="rId322" ref="Q35"/>
    <hyperlink r:id="rId323" ref="R35"/>
    <hyperlink r:id="rId324" ref="C36"/>
    <hyperlink r:id="rId325" ref="D36"/>
    <hyperlink r:id="rId326" ref="K36"/>
    <hyperlink r:id="rId327" ref="L36"/>
    <hyperlink r:id="rId328" ref="M36"/>
    <hyperlink r:id="rId329" ref="N36"/>
    <hyperlink r:id="rId330" ref="O36"/>
    <hyperlink r:id="rId331" ref="P36"/>
    <hyperlink r:id="rId332" ref="Q36"/>
    <hyperlink r:id="rId333" ref="R36"/>
    <hyperlink r:id="rId334" ref="C37"/>
    <hyperlink r:id="rId335" ref="D37"/>
    <hyperlink r:id="rId336" ref="K37"/>
    <hyperlink r:id="rId337" ref="L37"/>
    <hyperlink r:id="rId338" ref="N37"/>
    <hyperlink r:id="rId339" ref="O37"/>
    <hyperlink r:id="rId340" ref="P37"/>
    <hyperlink r:id="rId341" ref="Q37"/>
    <hyperlink r:id="rId342" ref="R37"/>
    <hyperlink r:id="rId343" ref="C38"/>
    <hyperlink r:id="rId344" ref="D38"/>
    <hyperlink r:id="rId345" ref="K38"/>
    <hyperlink r:id="rId346" ref="L38"/>
    <hyperlink r:id="rId347" ref="M38"/>
    <hyperlink r:id="rId348" ref="N38"/>
    <hyperlink r:id="rId349" ref="O38"/>
    <hyperlink r:id="rId350" ref="P38"/>
    <hyperlink r:id="rId351" ref="Q38"/>
    <hyperlink r:id="rId352" ref="R38"/>
    <hyperlink r:id="rId353" ref="C39"/>
    <hyperlink r:id="rId354" ref="D39"/>
    <hyperlink r:id="rId355" ref="K39"/>
    <hyperlink r:id="rId356" ref="L39"/>
    <hyperlink r:id="rId357" ref="M39"/>
    <hyperlink r:id="rId358" ref="N39"/>
    <hyperlink r:id="rId359" ref="O39"/>
    <hyperlink r:id="rId360" ref="P39"/>
    <hyperlink r:id="rId361" ref="Q39"/>
    <hyperlink r:id="rId362" ref="R39"/>
    <hyperlink r:id="rId363" ref="C40"/>
    <hyperlink r:id="rId364" ref="D40"/>
    <hyperlink r:id="rId365" ref="K40"/>
    <hyperlink r:id="rId366" ref="L40"/>
    <hyperlink r:id="rId367" ref="N40"/>
    <hyperlink r:id="rId368" ref="O40"/>
    <hyperlink r:id="rId369" ref="P40"/>
    <hyperlink r:id="rId370" ref="Q40"/>
    <hyperlink r:id="rId371" ref="R40"/>
    <hyperlink r:id="rId372" ref="C41"/>
    <hyperlink r:id="rId373" ref="D41"/>
    <hyperlink r:id="rId374" ref="K41"/>
    <hyperlink r:id="rId375" ref="L41"/>
    <hyperlink r:id="rId376" ref="M41"/>
    <hyperlink r:id="rId377" ref="N41"/>
    <hyperlink r:id="rId378" ref="O41"/>
    <hyperlink r:id="rId379" ref="P41"/>
    <hyperlink r:id="rId380" ref="Q41"/>
    <hyperlink r:id="rId381" ref="R41"/>
    <hyperlink r:id="rId382" ref="C42"/>
    <hyperlink r:id="rId383" ref="D42"/>
    <hyperlink r:id="rId384" ref="K42"/>
    <hyperlink r:id="rId385" ref="L42"/>
    <hyperlink r:id="rId386" ref="M42"/>
    <hyperlink r:id="rId387" ref="N42"/>
    <hyperlink r:id="rId388" ref="O42"/>
    <hyperlink r:id="rId389" ref="P42"/>
    <hyperlink r:id="rId390" ref="Q42"/>
    <hyperlink r:id="rId391" ref="R42"/>
    <hyperlink r:id="rId392" ref="C43"/>
    <hyperlink r:id="rId393" ref="D43"/>
    <hyperlink r:id="rId394" ref="K43"/>
    <hyperlink r:id="rId395" ref="L43"/>
    <hyperlink r:id="rId396" ref="M43"/>
    <hyperlink r:id="rId397" ref="N43"/>
    <hyperlink r:id="rId398" ref="O43"/>
    <hyperlink r:id="rId399" ref="P43"/>
    <hyperlink r:id="rId400" ref="Q43"/>
    <hyperlink r:id="rId401" ref="R43"/>
    <hyperlink r:id="rId402" ref="C44"/>
    <hyperlink r:id="rId403" ref="D44"/>
    <hyperlink r:id="rId404" ref="K44"/>
    <hyperlink r:id="rId405" ref="L44"/>
    <hyperlink r:id="rId406" ref="M44"/>
    <hyperlink r:id="rId407" ref="N44"/>
    <hyperlink r:id="rId408" ref="O44"/>
    <hyperlink r:id="rId409" ref="P44"/>
    <hyperlink r:id="rId410" ref="Q44"/>
    <hyperlink r:id="rId411" ref="R44"/>
    <hyperlink r:id="rId412" ref="C45"/>
    <hyperlink r:id="rId413" ref="D45"/>
    <hyperlink r:id="rId414" ref="K45"/>
    <hyperlink r:id="rId415" ref="L45"/>
    <hyperlink r:id="rId416" ref="M45"/>
    <hyperlink r:id="rId417" ref="N45"/>
    <hyperlink r:id="rId418" ref="O45"/>
    <hyperlink r:id="rId419" ref="P45"/>
    <hyperlink r:id="rId420" ref="Q45"/>
    <hyperlink r:id="rId421" ref="R45"/>
    <hyperlink r:id="rId422" ref="C46"/>
    <hyperlink r:id="rId423" ref="D46"/>
    <hyperlink r:id="rId424" ref="K46"/>
    <hyperlink r:id="rId425" ref="L46"/>
    <hyperlink r:id="rId426" ref="M46"/>
    <hyperlink r:id="rId427" ref="N46"/>
    <hyperlink r:id="rId428" ref="O46"/>
    <hyperlink r:id="rId429" ref="P46"/>
    <hyperlink r:id="rId430" ref="Q46"/>
    <hyperlink r:id="rId431" ref="R46"/>
    <hyperlink r:id="rId432" ref="C47"/>
    <hyperlink r:id="rId433" ref="D47"/>
    <hyperlink r:id="rId434" ref="K47"/>
    <hyperlink r:id="rId435" ref="L47"/>
    <hyperlink r:id="rId436" ref="M47"/>
    <hyperlink r:id="rId437" ref="N47"/>
    <hyperlink r:id="rId438" ref="O47"/>
    <hyperlink r:id="rId439" ref="P47"/>
    <hyperlink r:id="rId440" ref="Q47"/>
    <hyperlink r:id="rId441" ref="R47"/>
    <hyperlink r:id="rId442" ref="C48"/>
    <hyperlink r:id="rId443" ref="D48"/>
    <hyperlink r:id="rId444" ref="K48"/>
    <hyperlink r:id="rId445" ref="L48"/>
    <hyperlink r:id="rId446" ref="M48"/>
    <hyperlink r:id="rId447" ref="N48"/>
    <hyperlink r:id="rId448" ref="O48"/>
    <hyperlink r:id="rId449" ref="P48"/>
    <hyperlink r:id="rId450" ref="Q48"/>
    <hyperlink r:id="rId451" ref="R48"/>
    <hyperlink r:id="rId452" ref="C49"/>
    <hyperlink r:id="rId453" ref="D49"/>
    <hyperlink r:id="rId454" ref="K49"/>
    <hyperlink r:id="rId455" ref="L49"/>
    <hyperlink r:id="rId456" ref="M49"/>
    <hyperlink r:id="rId457" ref="N49"/>
    <hyperlink r:id="rId458" ref="P49"/>
    <hyperlink r:id="rId459" ref="Q49"/>
    <hyperlink r:id="rId460" ref="R49"/>
    <hyperlink r:id="rId461" ref="C50"/>
    <hyperlink r:id="rId462" ref="D50"/>
    <hyperlink r:id="rId463" ref="K50"/>
    <hyperlink r:id="rId464" ref="L50"/>
    <hyperlink r:id="rId465" ref="M50"/>
    <hyperlink r:id="rId466" ref="N50"/>
    <hyperlink r:id="rId467" ref="O50"/>
    <hyperlink r:id="rId468" ref="P50"/>
    <hyperlink r:id="rId469" ref="Q50"/>
    <hyperlink r:id="rId470" ref="R50"/>
    <hyperlink r:id="rId471" ref="C51"/>
    <hyperlink r:id="rId472" ref="D51"/>
    <hyperlink r:id="rId473" ref="K51"/>
    <hyperlink r:id="rId474" ref="L51"/>
    <hyperlink r:id="rId475" ref="M51"/>
    <hyperlink r:id="rId476" ref="N51"/>
    <hyperlink r:id="rId477" ref="O51"/>
    <hyperlink r:id="rId478" ref="P51"/>
    <hyperlink r:id="rId479" ref="Q51"/>
    <hyperlink r:id="rId480" ref="R51"/>
    <hyperlink r:id="rId481" ref="C52"/>
    <hyperlink r:id="rId482" ref="D52"/>
    <hyperlink r:id="rId483" ref="K52"/>
    <hyperlink r:id="rId484" ref="L52"/>
    <hyperlink r:id="rId485" ref="M52"/>
    <hyperlink r:id="rId486" ref="N52"/>
    <hyperlink r:id="rId487" ref="P52"/>
    <hyperlink r:id="rId488" ref="Q52"/>
    <hyperlink r:id="rId489" ref="R52"/>
    <hyperlink r:id="rId490" ref="C53"/>
    <hyperlink r:id="rId491" ref="D53"/>
    <hyperlink r:id="rId492" ref="K53"/>
    <hyperlink r:id="rId493" ref="L53"/>
    <hyperlink r:id="rId494" ref="N53"/>
    <hyperlink r:id="rId495" ref="O53"/>
    <hyperlink r:id="rId496" ref="P53"/>
    <hyperlink r:id="rId497" ref="Q53"/>
    <hyperlink r:id="rId498" ref="R53"/>
    <hyperlink r:id="rId499" ref="C54"/>
    <hyperlink r:id="rId500" ref="D54"/>
    <hyperlink r:id="rId501" ref="K54"/>
    <hyperlink r:id="rId502" ref="L54"/>
    <hyperlink r:id="rId503" ref="M54"/>
    <hyperlink r:id="rId504" ref="N54"/>
    <hyperlink r:id="rId505" ref="O54"/>
    <hyperlink r:id="rId506" ref="P54"/>
    <hyperlink r:id="rId507" ref="Q54"/>
    <hyperlink r:id="rId508" ref="R54"/>
    <hyperlink r:id="rId509" ref="C55"/>
    <hyperlink r:id="rId510" ref="D55"/>
    <hyperlink r:id="rId511" ref="K55"/>
    <hyperlink r:id="rId512" ref="L55"/>
    <hyperlink r:id="rId513" ref="M55"/>
    <hyperlink r:id="rId514" ref="N55"/>
    <hyperlink r:id="rId515" ref="O55"/>
    <hyperlink r:id="rId516" ref="P55"/>
    <hyperlink r:id="rId517" ref="Q55"/>
    <hyperlink r:id="rId518" ref="R55"/>
    <hyperlink r:id="rId519" ref="C56"/>
    <hyperlink r:id="rId520" ref="D56"/>
    <hyperlink r:id="rId521" ref="K56"/>
    <hyperlink r:id="rId522" ref="L56"/>
    <hyperlink r:id="rId523" ref="M56"/>
    <hyperlink r:id="rId524" ref="N56"/>
    <hyperlink r:id="rId525" ref="O56"/>
    <hyperlink r:id="rId526" ref="P56"/>
    <hyperlink r:id="rId527" ref="Q56"/>
    <hyperlink r:id="rId528" ref="R56"/>
    <hyperlink r:id="rId529" ref="C57"/>
    <hyperlink r:id="rId530" ref="D57"/>
    <hyperlink r:id="rId531" ref="K57"/>
    <hyperlink r:id="rId532" ref="L57"/>
    <hyperlink r:id="rId533" ref="M57"/>
    <hyperlink r:id="rId534" ref="N57"/>
    <hyperlink r:id="rId535" ref="O57"/>
    <hyperlink r:id="rId536" ref="P57"/>
    <hyperlink r:id="rId537" ref="R57"/>
    <hyperlink r:id="rId538" ref="C58"/>
    <hyperlink r:id="rId539" ref="D58"/>
    <hyperlink r:id="rId540" ref="K58"/>
    <hyperlink r:id="rId541" ref="L58"/>
    <hyperlink r:id="rId542" ref="M58"/>
    <hyperlink r:id="rId543" ref="N58"/>
    <hyperlink r:id="rId544" ref="O58"/>
    <hyperlink r:id="rId545" ref="P58"/>
    <hyperlink r:id="rId546" ref="Q58"/>
    <hyperlink r:id="rId547" ref="R58"/>
    <hyperlink r:id="rId548" ref="C59"/>
    <hyperlink r:id="rId549" ref="D59"/>
    <hyperlink r:id="rId550" ref="K59"/>
    <hyperlink r:id="rId551" ref="L59"/>
    <hyperlink r:id="rId552" ref="M59"/>
    <hyperlink r:id="rId553" ref="N59"/>
    <hyperlink r:id="rId554" ref="O59"/>
    <hyperlink r:id="rId555" ref="P59"/>
    <hyperlink r:id="rId556" ref="Q59"/>
    <hyperlink r:id="rId557" ref="R59"/>
    <hyperlink r:id="rId558" ref="C60"/>
    <hyperlink r:id="rId559" ref="D60"/>
    <hyperlink r:id="rId560" ref="K60"/>
    <hyperlink r:id="rId561" ref="L60"/>
    <hyperlink r:id="rId562" ref="M60"/>
    <hyperlink r:id="rId563" ref="P60"/>
    <hyperlink r:id="rId564" ref="Q60"/>
    <hyperlink r:id="rId565" ref="R60"/>
    <hyperlink r:id="rId566" ref="C61"/>
    <hyperlink r:id="rId567" ref="D61"/>
    <hyperlink r:id="rId568" ref="K61"/>
    <hyperlink r:id="rId569" ref="L61"/>
    <hyperlink r:id="rId570" ref="M61"/>
    <hyperlink r:id="rId571" ref="N61"/>
    <hyperlink r:id="rId572" ref="O61"/>
    <hyperlink r:id="rId573" ref="P61"/>
    <hyperlink r:id="rId574" ref="Q61"/>
    <hyperlink r:id="rId575" ref="R61"/>
    <hyperlink r:id="rId576" ref="C62"/>
    <hyperlink r:id="rId577" ref="D62"/>
    <hyperlink r:id="rId578" ref="K62"/>
    <hyperlink r:id="rId579" ref="L62"/>
    <hyperlink r:id="rId580" ref="N62"/>
    <hyperlink r:id="rId581" ref="O62"/>
    <hyperlink r:id="rId582" ref="P62"/>
    <hyperlink r:id="rId583" ref="Q62"/>
    <hyperlink r:id="rId584" ref="R62"/>
    <hyperlink r:id="rId585" ref="C63"/>
    <hyperlink r:id="rId586" ref="D63"/>
    <hyperlink r:id="rId587" ref="K63"/>
    <hyperlink r:id="rId588" ref="L63"/>
    <hyperlink r:id="rId589" ref="M63"/>
    <hyperlink r:id="rId590" ref="N63"/>
    <hyperlink r:id="rId591" ref="O63"/>
    <hyperlink r:id="rId592" ref="P63"/>
    <hyperlink r:id="rId593" ref="Q63"/>
    <hyperlink r:id="rId594" ref="R63"/>
    <hyperlink r:id="rId595" ref="C64"/>
    <hyperlink r:id="rId596" ref="D64"/>
    <hyperlink r:id="rId597" ref="K64"/>
    <hyperlink r:id="rId598" ref="L64"/>
    <hyperlink r:id="rId599" ref="M64"/>
    <hyperlink r:id="rId600" ref="N64"/>
    <hyperlink r:id="rId601" ref="O64"/>
    <hyperlink r:id="rId602" ref="P64"/>
    <hyperlink r:id="rId603" ref="Q64"/>
    <hyperlink r:id="rId604" ref="R64"/>
    <hyperlink r:id="rId605" ref="C65"/>
    <hyperlink r:id="rId606" ref="D65"/>
    <hyperlink r:id="rId607" ref="K65"/>
    <hyperlink r:id="rId608" ref="L65"/>
    <hyperlink r:id="rId609" ref="M65"/>
    <hyperlink r:id="rId610" ref="N65"/>
    <hyperlink r:id="rId611" ref="O65"/>
    <hyperlink r:id="rId612" ref="P65"/>
    <hyperlink r:id="rId613" ref="Q65"/>
    <hyperlink r:id="rId614" ref="R65"/>
    <hyperlink r:id="rId615" ref="C66"/>
    <hyperlink r:id="rId616" ref="D66"/>
    <hyperlink r:id="rId617" ref="K66"/>
    <hyperlink r:id="rId618" ref="L66"/>
    <hyperlink r:id="rId619" ref="M66"/>
    <hyperlink r:id="rId620" ref="N66"/>
    <hyperlink r:id="rId621" ref="O66"/>
    <hyperlink r:id="rId622" ref="P66"/>
    <hyperlink r:id="rId623" ref="Q66"/>
    <hyperlink r:id="rId624" ref="R66"/>
    <hyperlink r:id="rId625" ref="C67"/>
    <hyperlink r:id="rId626" ref="D67"/>
    <hyperlink r:id="rId627" ref="K67"/>
    <hyperlink r:id="rId628" ref="L67"/>
    <hyperlink r:id="rId629" ref="M67"/>
    <hyperlink r:id="rId630" ref="N67"/>
    <hyperlink r:id="rId631" ref="O67"/>
    <hyperlink r:id="rId632" ref="P67"/>
    <hyperlink r:id="rId633" ref="Q67"/>
    <hyperlink r:id="rId634" ref="R67"/>
    <hyperlink r:id="rId635" ref="C68"/>
    <hyperlink r:id="rId636" ref="D68"/>
    <hyperlink r:id="rId637" ref="K68"/>
    <hyperlink r:id="rId638" ref="L68"/>
    <hyperlink r:id="rId639" ref="M68"/>
    <hyperlink r:id="rId640" ref="N68"/>
    <hyperlink r:id="rId641" ref="O68"/>
    <hyperlink r:id="rId642" ref="P68"/>
    <hyperlink r:id="rId643" ref="Q68"/>
    <hyperlink r:id="rId644" ref="R68"/>
    <hyperlink r:id="rId645" ref="C69"/>
    <hyperlink r:id="rId646" ref="D69"/>
    <hyperlink r:id="rId647" ref="K69"/>
    <hyperlink r:id="rId648" ref="L69"/>
    <hyperlink r:id="rId649" ref="M69"/>
    <hyperlink r:id="rId650" ref="N69"/>
    <hyperlink r:id="rId651" ref="O69"/>
    <hyperlink r:id="rId652" ref="P69"/>
    <hyperlink r:id="rId653" ref="Q69"/>
    <hyperlink r:id="rId654" ref="R69"/>
    <hyperlink r:id="rId655" ref="C70"/>
    <hyperlink r:id="rId656" ref="D70"/>
    <hyperlink r:id="rId657" ref="K70"/>
    <hyperlink r:id="rId658" ref="L70"/>
    <hyperlink r:id="rId659" ref="M70"/>
    <hyperlink r:id="rId660" ref="N70"/>
    <hyperlink r:id="rId661" ref="O70"/>
    <hyperlink r:id="rId662" ref="P70"/>
    <hyperlink r:id="rId663" ref="Q70"/>
    <hyperlink r:id="rId664" ref="R70"/>
    <hyperlink r:id="rId665" ref="C71"/>
    <hyperlink r:id="rId666" ref="D71"/>
    <hyperlink r:id="rId667" ref="K71"/>
    <hyperlink r:id="rId668" ref="L71"/>
    <hyperlink r:id="rId669" ref="M71"/>
    <hyperlink r:id="rId670" ref="N71"/>
    <hyperlink r:id="rId671" ref="P71"/>
    <hyperlink r:id="rId672" ref="Q71"/>
    <hyperlink r:id="rId673" ref="R71"/>
    <hyperlink r:id="rId674" ref="CI71"/>
    <hyperlink r:id="rId675" ref="C72"/>
    <hyperlink r:id="rId676" ref="D72"/>
    <hyperlink r:id="rId677" ref="K72"/>
    <hyperlink r:id="rId678" ref="L72"/>
    <hyperlink r:id="rId679" ref="M72"/>
    <hyperlink r:id="rId680" ref="N72"/>
    <hyperlink r:id="rId681" ref="O72"/>
    <hyperlink r:id="rId682" ref="P72"/>
    <hyperlink r:id="rId683" ref="Q72"/>
    <hyperlink r:id="rId684" ref="R72"/>
    <hyperlink r:id="rId685" ref="C73"/>
    <hyperlink r:id="rId686" ref="D73"/>
    <hyperlink r:id="rId687" ref="K73"/>
    <hyperlink r:id="rId688" ref="L73"/>
    <hyperlink r:id="rId689" ref="M73"/>
    <hyperlink r:id="rId690" ref="N73"/>
    <hyperlink r:id="rId691" ref="O73"/>
    <hyperlink r:id="rId692" ref="P73"/>
    <hyperlink r:id="rId693" ref="Q73"/>
    <hyperlink r:id="rId694" ref="R73"/>
    <hyperlink r:id="rId695" ref="CI73"/>
    <hyperlink r:id="rId696" ref="C74"/>
    <hyperlink r:id="rId697" ref="D74"/>
    <hyperlink r:id="rId698" ref="K74"/>
    <hyperlink r:id="rId699" ref="L74"/>
    <hyperlink r:id="rId700" ref="M74"/>
    <hyperlink r:id="rId701" ref="N74"/>
    <hyperlink r:id="rId702" ref="O74"/>
    <hyperlink r:id="rId703" ref="P74"/>
    <hyperlink r:id="rId704" ref="Q74"/>
    <hyperlink r:id="rId705" ref="R74"/>
    <hyperlink r:id="rId706" ref="CI74"/>
    <hyperlink r:id="rId707" ref="C75"/>
    <hyperlink r:id="rId708" ref="D75"/>
    <hyperlink r:id="rId709" ref="K75"/>
    <hyperlink r:id="rId710" ref="L75"/>
    <hyperlink r:id="rId711" ref="M75"/>
    <hyperlink r:id="rId712" ref="N75"/>
    <hyperlink r:id="rId713" ref="O75"/>
    <hyperlink r:id="rId714" ref="P75"/>
    <hyperlink r:id="rId715" ref="Q75"/>
    <hyperlink r:id="rId716" ref="R75"/>
    <hyperlink r:id="rId717" ref="CI75"/>
    <hyperlink r:id="rId718" ref="C76"/>
    <hyperlink r:id="rId719" ref="D76"/>
    <hyperlink r:id="rId720" ref="K76"/>
    <hyperlink r:id="rId721" ref="L76"/>
    <hyperlink r:id="rId722" ref="M76"/>
    <hyperlink r:id="rId723" ref="N76"/>
    <hyperlink r:id="rId724" ref="O76"/>
    <hyperlink r:id="rId725" ref="P76"/>
    <hyperlink r:id="rId726" ref="Q76"/>
    <hyperlink r:id="rId727" ref="R76"/>
    <hyperlink r:id="rId728" ref="CI76"/>
    <hyperlink r:id="rId729" ref="C77"/>
    <hyperlink r:id="rId730" ref="D77"/>
    <hyperlink r:id="rId731" ref="K77"/>
    <hyperlink r:id="rId732" ref="L77"/>
    <hyperlink r:id="rId733" ref="M77"/>
    <hyperlink r:id="rId734" ref="N77"/>
    <hyperlink r:id="rId735" ref="O77"/>
    <hyperlink r:id="rId736" ref="P77"/>
    <hyperlink r:id="rId737" ref="Q77"/>
    <hyperlink r:id="rId738" ref="R77"/>
    <hyperlink r:id="rId739" ref="CI77"/>
    <hyperlink r:id="rId740" ref="C78"/>
    <hyperlink r:id="rId741" ref="D78"/>
    <hyperlink r:id="rId742" ref="K78"/>
    <hyperlink r:id="rId743" ref="L78"/>
    <hyperlink r:id="rId744" ref="M78"/>
    <hyperlink r:id="rId745" ref="N78"/>
    <hyperlink r:id="rId746" ref="O78"/>
    <hyperlink r:id="rId747" ref="P78"/>
    <hyperlink r:id="rId748" ref="Q78"/>
    <hyperlink r:id="rId749" ref="R78"/>
    <hyperlink r:id="rId750" ref="CI78"/>
    <hyperlink r:id="rId751" ref="C79"/>
    <hyperlink r:id="rId752" ref="D79"/>
    <hyperlink r:id="rId753" ref="K79"/>
    <hyperlink r:id="rId754" ref="L79"/>
    <hyperlink r:id="rId755" ref="M79"/>
    <hyperlink r:id="rId756" ref="N79"/>
    <hyperlink r:id="rId757" ref="O79"/>
    <hyperlink r:id="rId758" ref="P79"/>
    <hyperlink r:id="rId759" ref="Q79"/>
    <hyperlink r:id="rId760" ref="R79"/>
    <hyperlink r:id="rId761" ref="CI79"/>
    <hyperlink r:id="rId762" ref="C80"/>
    <hyperlink r:id="rId763" ref="D80"/>
    <hyperlink r:id="rId764" ref="K80"/>
    <hyperlink r:id="rId765" ref="L80"/>
    <hyperlink r:id="rId766" ref="M80"/>
    <hyperlink r:id="rId767" ref="N80"/>
    <hyperlink r:id="rId768" ref="O80"/>
    <hyperlink r:id="rId769" ref="P80"/>
    <hyperlink r:id="rId770" ref="Q80"/>
    <hyperlink r:id="rId771" ref="R80"/>
    <hyperlink r:id="rId772" ref="CI80"/>
    <hyperlink r:id="rId773" ref="C81"/>
    <hyperlink r:id="rId774" ref="D81"/>
    <hyperlink r:id="rId775" ref="K81"/>
    <hyperlink r:id="rId776" ref="L81"/>
    <hyperlink r:id="rId777" ref="M81"/>
    <hyperlink r:id="rId778" ref="N81"/>
    <hyperlink r:id="rId779" ref="O81"/>
    <hyperlink r:id="rId780" ref="P81"/>
    <hyperlink r:id="rId781" ref="Q81"/>
    <hyperlink r:id="rId782" ref="R81"/>
    <hyperlink r:id="rId783" ref="CI81"/>
    <hyperlink r:id="rId784" ref="C82"/>
    <hyperlink r:id="rId785" ref="D82"/>
    <hyperlink r:id="rId786" ref="K82"/>
    <hyperlink r:id="rId787" ref="L82"/>
    <hyperlink r:id="rId788" ref="M82"/>
    <hyperlink r:id="rId789" ref="N82"/>
    <hyperlink r:id="rId790" ref="O82"/>
    <hyperlink r:id="rId791" ref="P82"/>
    <hyperlink r:id="rId792" ref="Q82"/>
    <hyperlink r:id="rId793" ref="R82"/>
    <hyperlink r:id="rId794" ref="CI82"/>
    <hyperlink r:id="rId795" ref="C83"/>
    <hyperlink r:id="rId796" ref="D83"/>
    <hyperlink r:id="rId797" ref="K83"/>
    <hyperlink r:id="rId798" ref="L83"/>
    <hyperlink r:id="rId799" ref="M83"/>
    <hyperlink r:id="rId800" ref="N83"/>
    <hyperlink r:id="rId801" ref="O83"/>
    <hyperlink r:id="rId802" ref="P83"/>
    <hyperlink r:id="rId803" ref="Q83"/>
    <hyperlink r:id="rId804" ref="R83"/>
    <hyperlink r:id="rId805" ref="CI83"/>
    <hyperlink r:id="rId806" ref="C84"/>
    <hyperlink r:id="rId807" ref="D84"/>
    <hyperlink r:id="rId808" ref="K84"/>
    <hyperlink r:id="rId809" ref="L84"/>
    <hyperlink r:id="rId810" ref="M84"/>
    <hyperlink r:id="rId811" ref="N84"/>
    <hyperlink r:id="rId812" ref="O84"/>
    <hyperlink r:id="rId813" ref="P84"/>
    <hyperlink r:id="rId814" ref="Q84"/>
    <hyperlink r:id="rId815" ref="R84"/>
    <hyperlink r:id="rId816" ref="CI84"/>
    <hyperlink r:id="rId817" ref="C85"/>
    <hyperlink r:id="rId818" ref="D85"/>
    <hyperlink r:id="rId819" ref="K85"/>
    <hyperlink r:id="rId820" ref="L85"/>
    <hyperlink r:id="rId821" ref="M85"/>
    <hyperlink r:id="rId822" ref="N85"/>
    <hyperlink r:id="rId823" ref="O85"/>
    <hyperlink r:id="rId824" ref="P85"/>
    <hyperlink r:id="rId825" ref="Q85"/>
    <hyperlink r:id="rId826" ref="R85"/>
    <hyperlink r:id="rId827" ref="CI85"/>
    <hyperlink r:id="rId828" ref="C86"/>
    <hyperlink r:id="rId829" ref="D86"/>
    <hyperlink r:id="rId830" ref="K86"/>
    <hyperlink r:id="rId831" ref="L86"/>
    <hyperlink r:id="rId832" ref="M86"/>
    <hyperlink r:id="rId833" ref="N86"/>
    <hyperlink r:id="rId834" ref="O86"/>
    <hyperlink r:id="rId835" ref="P86"/>
    <hyperlink r:id="rId836" ref="Q86"/>
    <hyperlink r:id="rId837" ref="R86"/>
    <hyperlink r:id="rId838" ref="CI86"/>
    <hyperlink r:id="rId839" ref="C87"/>
    <hyperlink r:id="rId840" ref="D87"/>
    <hyperlink r:id="rId841" ref="K87"/>
    <hyperlink r:id="rId842" ref="L87"/>
    <hyperlink r:id="rId843" ref="M87"/>
    <hyperlink r:id="rId844" ref="N87"/>
    <hyperlink r:id="rId845" ref="O87"/>
    <hyperlink r:id="rId846" ref="P87"/>
    <hyperlink r:id="rId847" ref="Q87"/>
    <hyperlink r:id="rId848" ref="R87"/>
    <hyperlink r:id="rId849" ref="CI87"/>
    <hyperlink r:id="rId850" ref="C88"/>
    <hyperlink r:id="rId851" ref="D88"/>
    <hyperlink r:id="rId852" ref="K88"/>
    <hyperlink r:id="rId853" ref="L88"/>
    <hyperlink r:id="rId854" ref="M88"/>
    <hyperlink r:id="rId855" ref="N88"/>
    <hyperlink r:id="rId856" ref="O88"/>
    <hyperlink r:id="rId857" ref="P88"/>
    <hyperlink r:id="rId858" ref="Q88"/>
    <hyperlink r:id="rId859" ref="R88"/>
    <hyperlink r:id="rId860" ref="CI88"/>
    <hyperlink r:id="rId861" ref="C89"/>
    <hyperlink r:id="rId862" ref="D89"/>
    <hyperlink r:id="rId863" ref="K89"/>
    <hyperlink r:id="rId864" ref="L89"/>
    <hyperlink r:id="rId865" ref="M89"/>
    <hyperlink r:id="rId866" ref="N89"/>
    <hyperlink r:id="rId867" ref="O89"/>
    <hyperlink r:id="rId868" ref="P89"/>
    <hyperlink r:id="rId869" ref="Q89"/>
    <hyperlink r:id="rId870" ref="R89"/>
    <hyperlink r:id="rId871" ref="CI89"/>
    <hyperlink r:id="rId872" ref="C90"/>
    <hyperlink r:id="rId873" ref="D90"/>
    <hyperlink r:id="rId874" ref="K90"/>
    <hyperlink r:id="rId875" ref="L90"/>
    <hyperlink r:id="rId876" ref="M90"/>
    <hyperlink r:id="rId877" ref="N90"/>
    <hyperlink r:id="rId878" ref="O90"/>
    <hyperlink r:id="rId879" ref="P90"/>
    <hyperlink r:id="rId880" ref="Q90"/>
    <hyperlink r:id="rId881" ref="R90"/>
    <hyperlink r:id="rId882" ref="CI90"/>
    <hyperlink r:id="rId883" ref="C91"/>
    <hyperlink r:id="rId884" ref="D91"/>
    <hyperlink r:id="rId885" ref="K91"/>
    <hyperlink r:id="rId886" ref="L91"/>
    <hyperlink r:id="rId887" ref="M91"/>
    <hyperlink r:id="rId888" ref="N91"/>
    <hyperlink r:id="rId889" ref="O91"/>
    <hyperlink r:id="rId890" ref="P91"/>
    <hyperlink r:id="rId891" ref="Q91"/>
    <hyperlink r:id="rId892" ref="R91"/>
    <hyperlink r:id="rId893" ref="CI91"/>
    <hyperlink r:id="rId894" ref="C92"/>
    <hyperlink r:id="rId895" ref="D92"/>
    <hyperlink r:id="rId896" ref="K92"/>
    <hyperlink r:id="rId897" ref="L92"/>
    <hyperlink r:id="rId898" ref="M92"/>
    <hyperlink r:id="rId899" ref="N92"/>
    <hyperlink r:id="rId900" ref="O92"/>
    <hyperlink r:id="rId901" ref="P92"/>
    <hyperlink r:id="rId902" ref="Q92"/>
    <hyperlink r:id="rId903" ref="R92"/>
    <hyperlink r:id="rId904" ref="CI92"/>
    <hyperlink r:id="rId905" ref="C93"/>
    <hyperlink r:id="rId906" ref="D93"/>
    <hyperlink r:id="rId907" ref="K93"/>
    <hyperlink r:id="rId908" ref="L93"/>
    <hyperlink r:id="rId909" ref="M93"/>
    <hyperlink r:id="rId910" ref="N93"/>
    <hyperlink r:id="rId911" ref="O93"/>
    <hyperlink r:id="rId912" ref="P93"/>
    <hyperlink r:id="rId913" ref="Q93"/>
    <hyperlink r:id="rId914" ref="R93"/>
    <hyperlink r:id="rId915" ref="CI93"/>
    <hyperlink r:id="rId916" ref="C94"/>
    <hyperlink r:id="rId917" ref="D94"/>
    <hyperlink r:id="rId918" ref="K94"/>
    <hyperlink r:id="rId919" ref="L94"/>
    <hyperlink r:id="rId920" ref="M94"/>
    <hyperlink r:id="rId921" ref="N94"/>
    <hyperlink r:id="rId922" ref="O94"/>
    <hyperlink r:id="rId923" ref="P94"/>
    <hyperlink r:id="rId924" ref="Q94"/>
    <hyperlink r:id="rId925" ref="R94"/>
    <hyperlink r:id="rId926" ref="CI94"/>
    <hyperlink r:id="rId927" ref="C95"/>
    <hyperlink r:id="rId928" ref="D95"/>
    <hyperlink r:id="rId929" ref="K95"/>
    <hyperlink r:id="rId930" ref="L95"/>
    <hyperlink r:id="rId931" ref="M95"/>
    <hyperlink r:id="rId932" ref="N95"/>
    <hyperlink r:id="rId933" ref="O95"/>
    <hyperlink r:id="rId934" ref="P95"/>
    <hyperlink r:id="rId935" ref="Q95"/>
    <hyperlink r:id="rId936" ref="R95"/>
    <hyperlink r:id="rId937" ref="CI95"/>
    <hyperlink r:id="rId938" ref="C96"/>
    <hyperlink r:id="rId939" ref="D96"/>
    <hyperlink r:id="rId940" ref="K96"/>
    <hyperlink r:id="rId941" ref="L96"/>
    <hyperlink r:id="rId942" ref="M96"/>
    <hyperlink r:id="rId943" ref="N96"/>
    <hyperlink r:id="rId944" ref="O96"/>
    <hyperlink r:id="rId945" ref="P96"/>
    <hyperlink r:id="rId946" ref="Q96"/>
    <hyperlink r:id="rId947" ref="R96"/>
    <hyperlink r:id="rId948" ref="CI96"/>
    <hyperlink r:id="rId949" ref="C97"/>
    <hyperlink r:id="rId950" ref="D97"/>
    <hyperlink r:id="rId951" ref="K97"/>
    <hyperlink r:id="rId952" ref="L97"/>
    <hyperlink r:id="rId953" ref="M97"/>
    <hyperlink r:id="rId954" ref="N97"/>
    <hyperlink r:id="rId955" ref="O97"/>
    <hyperlink r:id="rId956" ref="P97"/>
    <hyperlink r:id="rId957" ref="Q97"/>
    <hyperlink r:id="rId958" ref="R97"/>
    <hyperlink r:id="rId959" ref="CI97"/>
    <hyperlink r:id="rId960" ref="C98"/>
    <hyperlink r:id="rId961" ref="D98"/>
    <hyperlink r:id="rId962" ref="K98"/>
    <hyperlink r:id="rId963" ref="L98"/>
    <hyperlink r:id="rId964" ref="M98"/>
    <hyperlink r:id="rId965" ref="N98"/>
    <hyperlink r:id="rId966" ref="O98"/>
    <hyperlink r:id="rId967" ref="P98"/>
    <hyperlink r:id="rId968" ref="Q98"/>
    <hyperlink r:id="rId969" ref="R98"/>
    <hyperlink r:id="rId970" ref="CI98"/>
    <hyperlink r:id="rId971" ref="C99"/>
    <hyperlink r:id="rId972" ref="D99"/>
    <hyperlink r:id="rId973" ref="K99"/>
    <hyperlink r:id="rId974" ref="L99"/>
    <hyperlink r:id="rId975" ref="M99"/>
    <hyperlink r:id="rId976" ref="N99"/>
    <hyperlink r:id="rId977" ref="O99"/>
    <hyperlink r:id="rId978" ref="P99"/>
    <hyperlink r:id="rId979" ref="Q99"/>
    <hyperlink r:id="rId980" ref="R99"/>
    <hyperlink r:id="rId981" ref="CI99"/>
    <hyperlink r:id="rId982" ref="C100"/>
    <hyperlink r:id="rId983" ref="D100"/>
    <hyperlink r:id="rId984" ref="K100"/>
    <hyperlink r:id="rId985" ref="L100"/>
    <hyperlink r:id="rId986" ref="M100"/>
    <hyperlink r:id="rId987" ref="N100"/>
    <hyperlink r:id="rId988" ref="P100"/>
    <hyperlink r:id="rId989" ref="Q100"/>
    <hyperlink r:id="rId990" ref="R100"/>
    <hyperlink r:id="rId991" ref="CI100"/>
    <hyperlink r:id="rId992" ref="C101"/>
    <hyperlink r:id="rId993" ref="D101"/>
    <hyperlink r:id="rId994" ref="K101"/>
    <hyperlink r:id="rId995" ref="L101"/>
    <hyperlink r:id="rId996" ref="M101"/>
    <hyperlink r:id="rId997" ref="N101"/>
    <hyperlink r:id="rId998" ref="O101"/>
    <hyperlink r:id="rId999" ref="P101"/>
    <hyperlink r:id="rId1000" ref="Q101"/>
    <hyperlink r:id="rId1001" ref="R101"/>
    <hyperlink r:id="rId1002" ref="CI101"/>
    <hyperlink r:id="rId1003" ref="C102"/>
    <hyperlink r:id="rId1004" ref="D102"/>
    <hyperlink r:id="rId1005" ref="K102"/>
    <hyperlink r:id="rId1006" ref="L102"/>
    <hyperlink r:id="rId1007" ref="M102"/>
    <hyperlink r:id="rId1008" ref="N102"/>
    <hyperlink r:id="rId1009" ref="O102"/>
    <hyperlink r:id="rId1010" ref="P102"/>
    <hyperlink r:id="rId1011" ref="Q102"/>
    <hyperlink r:id="rId1012" ref="R102"/>
    <hyperlink r:id="rId1013" ref="CI102"/>
    <hyperlink r:id="rId1014" ref="C103"/>
    <hyperlink r:id="rId1015" ref="D103"/>
    <hyperlink r:id="rId1016" ref="K103"/>
    <hyperlink r:id="rId1017" ref="L103"/>
    <hyperlink r:id="rId1018" ref="M103"/>
    <hyperlink r:id="rId1019" ref="N103"/>
    <hyperlink r:id="rId1020" ref="O103"/>
    <hyperlink r:id="rId1021" ref="P103"/>
    <hyperlink r:id="rId1022" ref="R103"/>
    <hyperlink r:id="rId1023" ref="CI103"/>
    <hyperlink r:id="rId1024" ref="C104"/>
    <hyperlink r:id="rId1025" ref="D104"/>
    <hyperlink r:id="rId1026" ref="K104"/>
    <hyperlink r:id="rId1027" ref="L104"/>
    <hyperlink r:id="rId1028" ref="M104"/>
    <hyperlink r:id="rId1029" ref="N104"/>
    <hyperlink r:id="rId1030" ref="O104"/>
    <hyperlink r:id="rId1031" ref="P104"/>
    <hyperlink r:id="rId1032" ref="Q104"/>
    <hyperlink r:id="rId1033" ref="R104"/>
    <hyperlink r:id="rId1034" ref="CI104"/>
    <hyperlink r:id="rId1035" ref="C105"/>
    <hyperlink r:id="rId1036" ref="D105"/>
    <hyperlink r:id="rId1037" ref="K105"/>
    <hyperlink r:id="rId1038" ref="L105"/>
    <hyperlink r:id="rId1039" ref="M105"/>
    <hyperlink r:id="rId1040" ref="N105"/>
    <hyperlink r:id="rId1041" ref="O105"/>
    <hyperlink r:id="rId1042" ref="P105"/>
    <hyperlink r:id="rId1043" ref="Q105"/>
    <hyperlink r:id="rId1044" ref="R105"/>
    <hyperlink r:id="rId1045" ref="CI105"/>
    <hyperlink r:id="rId1046" ref="C106"/>
    <hyperlink r:id="rId1047" ref="D106"/>
    <hyperlink r:id="rId1048" ref="K106"/>
    <hyperlink r:id="rId1049" ref="L106"/>
    <hyperlink r:id="rId1050" ref="M106"/>
    <hyperlink r:id="rId1051" ref="N106"/>
    <hyperlink r:id="rId1052" ref="O106"/>
    <hyperlink r:id="rId1053" ref="P106"/>
    <hyperlink r:id="rId1054" ref="R106"/>
    <hyperlink r:id="rId1055" ref="CI106"/>
    <hyperlink r:id="rId1056" ref="C107"/>
    <hyperlink r:id="rId1057" ref="D107"/>
    <hyperlink r:id="rId1058" ref="K107"/>
    <hyperlink r:id="rId1059" ref="L107"/>
    <hyperlink r:id="rId1060" ref="M107"/>
    <hyperlink r:id="rId1061" ref="N107"/>
    <hyperlink r:id="rId1062" ref="O107"/>
    <hyperlink r:id="rId1063" ref="P107"/>
    <hyperlink r:id="rId1064" ref="Q107"/>
    <hyperlink r:id="rId1065" ref="R107"/>
    <hyperlink r:id="rId1066" ref="CI107"/>
    <hyperlink r:id="rId1067" ref="C108"/>
    <hyperlink r:id="rId1068" ref="D108"/>
    <hyperlink r:id="rId1069" ref="K108"/>
    <hyperlink r:id="rId1070" ref="L108"/>
    <hyperlink r:id="rId1071" ref="M108"/>
    <hyperlink r:id="rId1072" ref="N108"/>
    <hyperlink r:id="rId1073" ref="O108"/>
    <hyperlink r:id="rId1074" ref="P108"/>
    <hyperlink r:id="rId1075" ref="Q108"/>
    <hyperlink r:id="rId1076" ref="R108"/>
    <hyperlink r:id="rId1077" ref="CI108"/>
    <hyperlink r:id="rId1078" ref="C109"/>
    <hyperlink r:id="rId1079" ref="D109"/>
    <hyperlink r:id="rId1080" ref="K109"/>
    <hyperlink r:id="rId1081" ref="L109"/>
    <hyperlink r:id="rId1082" ref="M109"/>
    <hyperlink r:id="rId1083" ref="N109"/>
    <hyperlink r:id="rId1084" ref="O109"/>
    <hyperlink r:id="rId1085" ref="P109"/>
    <hyperlink r:id="rId1086" ref="Q109"/>
    <hyperlink r:id="rId1087" ref="R109"/>
    <hyperlink r:id="rId1088" ref="CI109"/>
    <hyperlink r:id="rId1089" ref="C110"/>
    <hyperlink r:id="rId1090" ref="D110"/>
    <hyperlink r:id="rId1091" ref="K110"/>
    <hyperlink r:id="rId1092" ref="L110"/>
    <hyperlink r:id="rId1093" ref="M110"/>
    <hyperlink r:id="rId1094" ref="N110"/>
    <hyperlink r:id="rId1095" ref="O110"/>
    <hyperlink r:id="rId1096" ref="P110"/>
    <hyperlink r:id="rId1097" ref="Q110"/>
    <hyperlink r:id="rId1098" ref="R110"/>
    <hyperlink r:id="rId1099" ref="CI110"/>
    <hyperlink r:id="rId1100" ref="C111"/>
    <hyperlink r:id="rId1101" ref="D111"/>
    <hyperlink r:id="rId1102" ref="K111"/>
    <hyperlink r:id="rId1103" ref="L111"/>
    <hyperlink r:id="rId1104" ref="M111"/>
    <hyperlink r:id="rId1105" ref="N111"/>
    <hyperlink r:id="rId1106" ref="O111"/>
    <hyperlink r:id="rId1107" ref="P111"/>
    <hyperlink r:id="rId1108" ref="Q111"/>
    <hyperlink r:id="rId1109" ref="R111"/>
    <hyperlink r:id="rId1110" ref="CI111"/>
    <hyperlink r:id="rId1111" ref="C112"/>
    <hyperlink r:id="rId1112" ref="D112"/>
    <hyperlink r:id="rId1113" ref="K112"/>
    <hyperlink r:id="rId1114" ref="L112"/>
    <hyperlink r:id="rId1115" ref="M112"/>
    <hyperlink r:id="rId1116" ref="N112"/>
    <hyperlink r:id="rId1117" ref="O112"/>
    <hyperlink r:id="rId1118" ref="P112"/>
    <hyperlink r:id="rId1119" ref="Q112"/>
    <hyperlink r:id="rId1120" ref="R112"/>
    <hyperlink r:id="rId1121" ref="CI112"/>
    <hyperlink r:id="rId1122" ref="C113"/>
    <hyperlink r:id="rId1123" ref="D113"/>
    <hyperlink r:id="rId1124" ref="K113"/>
    <hyperlink r:id="rId1125" ref="L113"/>
    <hyperlink r:id="rId1126" ref="M113"/>
    <hyperlink r:id="rId1127" ref="N113"/>
    <hyperlink r:id="rId1128" ref="O113"/>
    <hyperlink r:id="rId1129" ref="P113"/>
    <hyperlink r:id="rId1130" ref="Q113"/>
    <hyperlink r:id="rId1131" ref="R113"/>
    <hyperlink r:id="rId1132" ref="CI113"/>
    <hyperlink r:id="rId1133" ref="C114"/>
    <hyperlink r:id="rId1134" ref="D114"/>
    <hyperlink r:id="rId1135" ref="K114"/>
    <hyperlink r:id="rId1136" ref="L114"/>
    <hyperlink r:id="rId1137" ref="M114"/>
    <hyperlink r:id="rId1138" ref="N114"/>
    <hyperlink r:id="rId1139" ref="O114"/>
    <hyperlink r:id="rId1140" ref="P114"/>
    <hyperlink r:id="rId1141" ref="Q114"/>
    <hyperlink r:id="rId1142" ref="R114"/>
    <hyperlink r:id="rId1143" ref="CI114"/>
    <hyperlink r:id="rId1144" ref="C115"/>
    <hyperlink r:id="rId1145" ref="D115"/>
    <hyperlink r:id="rId1146" ref="K115"/>
    <hyperlink r:id="rId1147" ref="L115"/>
    <hyperlink r:id="rId1148" ref="M115"/>
    <hyperlink r:id="rId1149" ref="N115"/>
    <hyperlink r:id="rId1150" ref="O115"/>
    <hyperlink r:id="rId1151" ref="P115"/>
    <hyperlink r:id="rId1152" ref="Q115"/>
    <hyperlink r:id="rId1153" ref="R115"/>
    <hyperlink r:id="rId1154" ref="CI115"/>
    <hyperlink r:id="rId1155" ref="C116"/>
    <hyperlink r:id="rId1156" ref="D116"/>
    <hyperlink r:id="rId1157" ref="K116"/>
    <hyperlink r:id="rId1158" ref="L116"/>
    <hyperlink r:id="rId1159" ref="M116"/>
    <hyperlink r:id="rId1160" ref="N116"/>
    <hyperlink r:id="rId1161" ref="O116"/>
    <hyperlink r:id="rId1162" ref="P116"/>
    <hyperlink r:id="rId1163" ref="Q116"/>
    <hyperlink r:id="rId1164" ref="R116"/>
    <hyperlink r:id="rId1165" ref="CI116"/>
    <hyperlink r:id="rId1166" ref="C117"/>
    <hyperlink r:id="rId1167" ref="D117"/>
    <hyperlink r:id="rId1168" ref="K117"/>
    <hyperlink r:id="rId1169" ref="L117"/>
    <hyperlink r:id="rId1170" ref="M117"/>
    <hyperlink r:id="rId1171" ref="N117"/>
    <hyperlink r:id="rId1172" ref="O117"/>
    <hyperlink r:id="rId1173" ref="P117"/>
    <hyperlink r:id="rId1174" ref="Q117"/>
    <hyperlink r:id="rId1175" ref="R117"/>
    <hyperlink r:id="rId1176" ref="CI117"/>
    <hyperlink r:id="rId1177" ref="C118"/>
    <hyperlink r:id="rId1178" ref="D118"/>
    <hyperlink r:id="rId1179" ref="K118"/>
    <hyperlink r:id="rId1180" ref="L118"/>
    <hyperlink r:id="rId1181" ref="M118"/>
    <hyperlink r:id="rId1182" ref="N118"/>
    <hyperlink r:id="rId1183" ref="O118"/>
    <hyperlink r:id="rId1184" ref="P118"/>
    <hyperlink r:id="rId1185" ref="Q118"/>
    <hyperlink r:id="rId1186" ref="R118"/>
    <hyperlink r:id="rId1187" ref="CI118"/>
    <hyperlink r:id="rId1188" ref="C119"/>
    <hyperlink r:id="rId1189" ref="D119"/>
    <hyperlink r:id="rId1190" ref="K119"/>
    <hyperlink r:id="rId1191" ref="L119"/>
    <hyperlink r:id="rId1192" ref="M119"/>
    <hyperlink r:id="rId1193" ref="N119"/>
    <hyperlink r:id="rId1194" ref="O119"/>
    <hyperlink r:id="rId1195" ref="P119"/>
    <hyperlink r:id="rId1196" ref="Q119"/>
    <hyperlink r:id="rId1197" ref="R119"/>
    <hyperlink r:id="rId1198" ref="CI119"/>
    <hyperlink r:id="rId1199" ref="C120"/>
    <hyperlink r:id="rId1200" ref="D120"/>
    <hyperlink r:id="rId1201" ref="K120"/>
    <hyperlink r:id="rId1202" ref="L120"/>
    <hyperlink r:id="rId1203" ref="M120"/>
    <hyperlink r:id="rId1204" ref="N120"/>
    <hyperlink r:id="rId1205" ref="O120"/>
    <hyperlink r:id="rId1206" ref="P120"/>
    <hyperlink r:id="rId1207" ref="Q120"/>
    <hyperlink r:id="rId1208" ref="R120"/>
    <hyperlink r:id="rId1209" ref="CI120"/>
    <hyperlink r:id="rId1210" ref="C121"/>
    <hyperlink r:id="rId1211" ref="D121"/>
    <hyperlink r:id="rId1212" ref="K121"/>
    <hyperlink r:id="rId1213" ref="L121"/>
    <hyperlink r:id="rId1214" ref="M121"/>
    <hyperlink r:id="rId1215" ref="N121"/>
    <hyperlink r:id="rId1216" ref="O121"/>
    <hyperlink r:id="rId1217" ref="P121"/>
    <hyperlink r:id="rId1218" ref="Q121"/>
    <hyperlink r:id="rId1219" ref="R121"/>
    <hyperlink r:id="rId1220" ref="CI121"/>
    <hyperlink r:id="rId1221" ref="C122"/>
    <hyperlink r:id="rId1222" ref="D122"/>
    <hyperlink r:id="rId1223" ref="K122"/>
    <hyperlink r:id="rId1224" ref="L122"/>
    <hyperlink r:id="rId1225" ref="M122"/>
    <hyperlink r:id="rId1226" ref="N122"/>
    <hyperlink r:id="rId1227" ref="O122"/>
    <hyperlink r:id="rId1228" ref="P122"/>
    <hyperlink r:id="rId1229" ref="Q122"/>
    <hyperlink r:id="rId1230" ref="R122"/>
    <hyperlink r:id="rId1231" ref="CI122"/>
    <hyperlink r:id="rId1232" ref="C123"/>
    <hyperlink r:id="rId1233" ref="D123"/>
    <hyperlink r:id="rId1234" ref="K123"/>
    <hyperlink r:id="rId1235" ref="L123"/>
    <hyperlink r:id="rId1236" ref="M123"/>
    <hyperlink r:id="rId1237" ref="N123"/>
    <hyperlink r:id="rId1238" ref="O123"/>
    <hyperlink r:id="rId1239" ref="P123"/>
    <hyperlink r:id="rId1240" ref="Q123"/>
    <hyperlink r:id="rId1241" ref="R123"/>
    <hyperlink r:id="rId1242" ref="CI123"/>
    <hyperlink r:id="rId1243" ref="C124"/>
    <hyperlink r:id="rId1244" ref="D124"/>
    <hyperlink r:id="rId1245" ref="K124"/>
    <hyperlink r:id="rId1246" ref="L124"/>
    <hyperlink r:id="rId1247" ref="M124"/>
    <hyperlink r:id="rId1248" ref="N124"/>
    <hyperlink r:id="rId1249" ref="O124"/>
    <hyperlink r:id="rId1250" ref="P124"/>
    <hyperlink r:id="rId1251" ref="Q124"/>
    <hyperlink r:id="rId1252" ref="R124"/>
    <hyperlink r:id="rId1253" ref="CI124"/>
    <hyperlink r:id="rId1254" ref="C125"/>
    <hyperlink r:id="rId1255" ref="D125"/>
    <hyperlink r:id="rId1256" ref="K125"/>
    <hyperlink r:id="rId1257" ref="L125"/>
    <hyperlink r:id="rId1258" ref="M125"/>
    <hyperlink r:id="rId1259" ref="N125"/>
    <hyperlink r:id="rId1260" ref="O125"/>
    <hyperlink r:id="rId1261" ref="P125"/>
    <hyperlink r:id="rId1262" ref="Q125"/>
    <hyperlink r:id="rId1263" ref="R125"/>
    <hyperlink r:id="rId1264" ref="CI125"/>
    <hyperlink r:id="rId1265" ref="C126"/>
    <hyperlink r:id="rId1266" ref="D126"/>
    <hyperlink r:id="rId1267" ref="K126"/>
    <hyperlink r:id="rId1268" ref="L126"/>
    <hyperlink r:id="rId1269" ref="M126"/>
    <hyperlink r:id="rId1270" ref="N126"/>
    <hyperlink r:id="rId1271" ref="O126"/>
    <hyperlink r:id="rId1272" ref="P126"/>
    <hyperlink r:id="rId1273" ref="Q126"/>
    <hyperlink r:id="rId1274" ref="R126"/>
    <hyperlink r:id="rId1275" ref="CI126"/>
    <hyperlink r:id="rId1276" ref="C127"/>
    <hyperlink r:id="rId1277" ref="D127"/>
    <hyperlink r:id="rId1278" ref="K127"/>
    <hyperlink r:id="rId1279" ref="L127"/>
    <hyperlink r:id="rId1280" ref="M127"/>
    <hyperlink r:id="rId1281" ref="N127"/>
    <hyperlink r:id="rId1282" ref="O127"/>
    <hyperlink r:id="rId1283" ref="P127"/>
    <hyperlink r:id="rId1284" ref="Q127"/>
    <hyperlink r:id="rId1285" ref="R127"/>
    <hyperlink r:id="rId1286" ref="CI127"/>
    <hyperlink r:id="rId1287" ref="C128"/>
    <hyperlink r:id="rId1288" ref="D128"/>
    <hyperlink r:id="rId1289" ref="K128"/>
    <hyperlink r:id="rId1290" ref="L128"/>
    <hyperlink r:id="rId1291" ref="M128"/>
    <hyperlink r:id="rId1292" ref="N128"/>
    <hyperlink r:id="rId1293" ref="P128"/>
    <hyperlink r:id="rId1294" ref="Q128"/>
    <hyperlink r:id="rId1295" ref="R128"/>
    <hyperlink r:id="rId1296" ref="CI128"/>
    <hyperlink r:id="rId1297" ref="C129"/>
    <hyperlink r:id="rId1298" ref="D129"/>
    <hyperlink r:id="rId1299" ref="K129"/>
    <hyperlink r:id="rId1300" ref="L129"/>
    <hyperlink r:id="rId1301" ref="M129"/>
    <hyperlink r:id="rId1302" ref="N129"/>
    <hyperlink r:id="rId1303" ref="O129"/>
    <hyperlink r:id="rId1304" ref="P129"/>
    <hyperlink r:id="rId1305" ref="Q129"/>
    <hyperlink r:id="rId1306" ref="R129"/>
    <hyperlink r:id="rId1307" ref="CI129"/>
    <hyperlink r:id="rId1308" ref="C130"/>
    <hyperlink r:id="rId1309" ref="D130"/>
    <hyperlink r:id="rId1310" ref="K130"/>
    <hyperlink r:id="rId1311" ref="L130"/>
    <hyperlink r:id="rId1312" ref="M130"/>
    <hyperlink r:id="rId1313" ref="N130"/>
    <hyperlink r:id="rId1314" ref="O130"/>
    <hyperlink r:id="rId1315" ref="P130"/>
    <hyperlink r:id="rId1316" ref="Q130"/>
    <hyperlink r:id="rId1317" ref="R130"/>
    <hyperlink r:id="rId1318" ref="CI130"/>
    <hyperlink r:id="rId1319" ref="C131"/>
    <hyperlink r:id="rId1320" ref="D131"/>
    <hyperlink r:id="rId1321" ref="K131"/>
    <hyperlink r:id="rId1322" ref="L131"/>
    <hyperlink r:id="rId1323" ref="M131"/>
    <hyperlink r:id="rId1324" ref="N131"/>
    <hyperlink r:id="rId1325" ref="O131"/>
    <hyperlink r:id="rId1326" ref="P131"/>
    <hyperlink r:id="rId1327" ref="Q131"/>
    <hyperlink r:id="rId1328" ref="R131"/>
    <hyperlink r:id="rId1329" ref="CI131"/>
    <hyperlink r:id="rId1330" ref="C132"/>
    <hyperlink r:id="rId1331" ref="D132"/>
    <hyperlink r:id="rId1332" ref="K132"/>
    <hyperlink r:id="rId1333" ref="L132"/>
    <hyperlink r:id="rId1334" ref="M132"/>
    <hyperlink r:id="rId1335" ref="N132"/>
    <hyperlink r:id="rId1336" ref="P132"/>
    <hyperlink r:id="rId1337" ref="Q132"/>
    <hyperlink r:id="rId1338" ref="R132"/>
    <hyperlink r:id="rId1339" ref="CI132"/>
    <hyperlink r:id="rId1340" ref="C133"/>
    <hyperlink r:id="rId1341" ref="D133"/>
    <hyperlink r:id="rId1342" ref="K133"/>
    <hyperlink r:id="rId1343" ref="L133"/>
    <hyperlink r:id="rId1344" ref="M133"/>
    <hyperlink r:id="rId1345" ref="N133"/>
    <hyperlink r:id="rId1346" ref="O133"/>
    <hyperlink r:id="rId1347" ref="P133"/>
    <hyperlink r:id="rId1348" ref="Q133"/>
    <hyperlink r:id="rId1349" ref="R133"/>
    <hyperlink r:id="rId1350" ref="CI133"/>
    <hyperlink r:id="rId1351" ref="C134"/>
    <hyperlink r:id="rId1352" ref="D134"/>
    <hyperlink r:id="rId1353" ref="K134"/>
    <hyperlink r:id="rId1354" ref="L134"/>
    <hyperlink r:id="rId1355" ref="M134"/>
    <hyperlink r:id="rId1356" ref="N134"/>
    <hyperlink r:id="rId1357" ref="O134"/>
    <hyperlink r:id="rId1358" ref="P134"/>
    <hyperlink r:id="rId1359" ref="Q134"/>
    <hyperlink r:id="rId1360" ref="R134"/>
    <hyperlink r:id="rId1361" ref="CI134"/>
    <hyperlink r:id="rId1362" ref="C135"/>
    <hyperlink r:id="rId1363" ref="D135"/>
    <hyperlink r:id="rId1364" ref="K135"/>
    <hyperlink r:id="rId1365" ref="L135"/>
    <hyperlink r:id="rId1366" ref="M135"/>
    <hyperlink r:id="rId1367" ref="N135"/>
    <hyperlink r:id="rId1368" ref="O135"/>
    <hyperlink r:id="rId1369" ref="P135"/>
    <hyperlink r:id="rId1370" ref="Q135"/>
    <hyperlink r:id="rId1371" ref="R135"/>
    <hyperlink r:id="rId1372" ref="CI135"/>
    <hyperlink r:id="rId1373" ref="C136"/>
    <hyperlink r:id="rId1374" ref="D136"/>
    <hyperlink r:id="rId1375" ref="K136"/>
    <hyperlink r:id="rId1376" ref="L136"/>
    <hyperlink r:id="rId1377" ref="M136"/>
    <hyperlink r:id="rId1378" ref="N136"/>
    <hyperlink r:id="rId1379" ref="O136"/>
    <hyperlink r:id="rId1380" ref="P136"/>
    <hyperlink r:id="rId1381" ref="Q136"/>
    <hyperlink r:id="rId1382" ref="R136"/>
    <hyperlink r:id="rId1383" ref="CI136"/>
    <hyperlink r:id="rId1384" ref="C137"/>
    <hyperlink r:id="rId1385" ref="D137"/>
    <hyperlink r:id="rId1386" ref="K137"/>
    <hyperlink r:id="rId1387" ref="L137"/>
    <hyperlink r:id="rId1388" ref="M137"/>
    <hyperlink r:id="rId1389" ref="N137"/>
    <hyperlink r:id="rId1390" ref="O137"/>
    <hyperlink r:id="rId1391" ref="P137"/>
    <hyperlink r:id="rId1392" ref="Q137"/>
    <hyperlink r:id="rId1393" ref="R137"/>
    <hyperlink r:id="rId1394" ref="CI137"/>
    <hyperlink r:id="rId1395" ref="C138"/>
    <hyperlink r:id="rId1396" ref="D138"/>
    <hyperlink r:id="rId1397" ref="K138"/>
    <hyperlink r:id="rId1398" ref="L138"/>
    <hyperlink r:id="rId1399" ref="M138"/>
    <hyperlink r:id="rId1400" ref="N138"/>
    <hyperlink r:id="rId1401" ref="O138"/>
    <hyperlink r:id="rId1402" ref="P138"/>
    <hyperlink r:id="rId1403" ref="Q138"/>
    <hyperlink r:id="rId1404" ref="R138"/>
    <hyperlink r:id="rId1405" ref="CI138"/>
    <hyperlink r:id="rId1406" ref="C139"/>
    <hyperlink r:id="rId1407" ref="D139"/>
    <hyperlink r:id="rId1408" ref="K139"/>
    <hyperlink r:id="rId1409" ref="L139"/>
    <hyperlink r:id="rId1410" ref="M139"/>
    <hyperlink r:id="rId1411" ref="N139"/>
    <hyperlink r:id="rId1412" ref="O139"/>
    <hyperlink r:id="rId1413" ref="P139"/>
    <hyperlink r:id="rId1414" ref="Q139"/>
    <hyperlink r:id="rId1415" ref="R139"/>
    <hyperlink r:id="rId1416" ref="CI139"/>
    <hyperlink r:id="rId1417" ref="C140"/>
    <hyperlink r:id="rId1418" ref="D140"/>
    <hyperlink r:id="rId1419" ref="K140"/>
    <hyperlink r:id="rId1420" ref="L140"/>
    <hyperlink r:id="rId1421" ref="M140"/>
    <hyperlink r:id="rId1422" ref="N140"/>
    <hyperlink r:id="rId1423" ref="O140"/>
    <hyperlink r:id="rId1424" ref="P140"/>
    <hyperlink r:id="rId1425" ref="Q140"/>
    <hyperlink r:id="rId1426" ref="R140"/>
    <hyperlink r:id="rId1427" ref="CI140"/>
    <hyperlink r:id="rId1428" ref="C141"/>
    <hyperlink r:id="rId1429" ref="D141"/>
    <hyperlink r:id="rId1430" ref="K141"/>
    <hyperlink r:id="rId1431" ref="L141"/>
    <hyperlink r:id="rId1432" ref="N141"/>
    <hyperlink r:id="rId1433" ref="O141"/>
    <hyperlink r:id="rId1434" ref="P141"/>
    <hyperlink r:id="rId1435" ref="Q141"/>
    <hyperlink r:id="rId1436" ref="R141"/>
    <hyperlink r:id="rId1437" ref="CI141"/>
    <hyperlink r:id="rId1438" ref="C142"/>
    <hyperlink r:id="rId1439" ref="D142"/>
    <hyperlink r:id="rId1440" ref="K142"/>
    <hyperlink r:id="rId1441" ref="L142"/>
    <hyperlink r:id="rId1442" ref="M142"/>
    <hyperlink r:id="rId1443" ref="N142"/>
    <hyperlink r:id="rId1444" ref="O142"/>
    <hyperlink r:id="rId1445" ref="P142"/>
    <hyperlink r:id="rId1446" ref="Q142"/>
    <hyperlink r:id="rId1447" ref="R142"/>
    <hyperlink r:id="rId1448" ref="CI142"/>
    <hyperlink r:id="rId1449" ref="C143"/>
    <hyperlink r:id="rId1450" ref="D143"/>
    <hyperlink r:id="rId1451" ref="K143"/>
    <hyperlink r:id="rId1452" ref="L143"/>
    <hyperlink r:id="rId1453" ref="N143"/>
    <hyperlink r:id="rId1454" ref="O143"/>
    <hyperlink r:id="rId1455" ref="P143"/>
    <hyperlink r:id="rId1456" ref="Q143"/>
    <hyperlink r:id="rId1457" ref="R143"/>
    <hyperlink r:id="rId1458" ref="CI143"/>
    <hyperlink r:id="rId1459" ref="C144"/>
    <hyperlink r:id="rId1460" ref="D144"/>
    <hyperlink r:id="rId1461" ref="K144"/>
    <hyperlink r:id="rId1462" ref="L144"/>
    <hyperlink r:id="rId1463" ref="M144"/>
    <hyperlink r:id="rId1464" ref="N144"/>
    <hyperlink r:id="rId1465" ref="O144"/>
    <hyperlink r:id="rId1466" ref="P144"/>
    <hyperlink r:id="rId1467" ref="Q144"/>
    <hyperlink r:id="rId1468" ref="R144"/>
    <hyperlink r:id="rId1469" ref="CI144"/>
    <hyperlink r:id="rId1470" ref="C145"/>
    <hyperlink r:id="rId1471" ref="D145"/>
    <hyperlink r:id="rId1472" ref="K145"/>
    <hyperlink r:id="rId1473" ref="L145"/>
    <hyperlink r:id="rId1474" ref="M145"/>
    <hyperlink r:id="rId1475" ref="N145"/>
    <hyperlink r:id="rId1476" ref="P145"/>
    <hyperlink r:id="rId1477" ref="Q145"/>
    <hyperlink r:id="rId1478" ref="R145"/>
    <hyperlink r:id="rId1479" ref="CI145"/>
    <hyperlink r:id="rId1480" ref="C146"/>
    <hyperlink r:id="rId1481" ref="D146"/>
    <hyperlink r:id="rId1482" ref="K146"/>
    <hyperlink r:id="rId1483" ref="L146"/>
    <hyperlink r:id="rId1484" ref="M146"/>
    <hyperlink r:id="rId1485" ref="N146"/>
    <hyperlink r:id="rId1486" ref="O146"/>
    <hyperlink r:id="rId1487" ref="P146"/>
    <hyperlink r:id="rId1488" ref="Q146"/>
    <hyperlink r:id="rId1489" ref="R146"/>
    <hyperlink r:id="rId1490" ref="CI146"/>
    <hyperlink r:id="rId1491" ref="C147"/>
    <hyperlink r:id="rId1492" ref="D147"/>
    <hyperlink r:id="rId1493" ref="K147"/>
    <hyperlink r:id="rId1494" ref="L147"/>
    <hyperlink r:id="rId1495" ref="M147"/>
    <hyperlink r:id="rId1496" ref="N147"/>
    <hyperlink r:id="rId1497" ref="O147"/>
    <hyperlink r:id="rId1498" ref="P147"/>
    <hyperlink r:id="rId1499" ref="Q147"/>
    <hyperlink r:id="rId1500" ref="R147"/>
    <hyperlink r:id="rId1501" ref="CI147"/>
    <hyperlink r:id="rId1502" ref="C148"/>
    <hyperlink r:id="rId1503" ref="D148"/>
    <hyperlink r:id="rId1504" ref="K148"/>
    <hyperlink r:id="rId1505" ref="L148"/>
    <hyperlink r:id="rId1506" ref="M148"/>
    <hyperlink r:id="rId1507" ref="N148"/>
    <hyperlink r:id="rId1508" ref="O148"/>
    <hyperlink r:id="rId1509" ref="P148"/>
    <hyperlink r:id="rId1510" ref="Q148"/>
    <hyperlink r:id="rId1511" ref="R148"/>
    <hyperlink r:id="rId1512" ref="CI148"/>
    <hyperlink r:id="rId1513" ref="C149"/>
    <hyperlink r:id="rId1514" ref="D149"/>
    <hyperlink r:id="rId1515" ref="K149"/>
    <hyperlink r:id="rId1516" ref="L149"/>
    <hyperlink r:id="rId1517" ref="M149"/>
    <hyperlink r:id="rId1518" ref="N149"/>
    <hyperlink r:id="rId1519" ref="O149"/>
    <hyperlink r:id="rId1520" ref="P149"/>
    <hyperlink r:id="rId1521" ref="Q149"/>
    <hyperlink r:id="rId1522" ref="R149"/>
    <hyperlink r:id="rId1523" ref="CI149"/>
    <hyperlink r:id="rId1524" ref="C150"/>
    <hyperlink r:id="rId1525" ref="D150"/>
    <hyperlink r:id="rId1526" ref="K150"/>
    <hyperlink r:id="rId1527" ref="L150"/>
    <hyperlink r:id="rId1528" ref="M150"/>
    <hyperlink r:id="rId1529" ref="N150"/>
    <hyperlink r:id="rId1530" ref="O150"/>
    <hyperlink r:id="rId1531" ref="P150"/>
    <hyperlink r:id="rId1532" ref="Q150"/>
    <hyperlink r:id="rId1533" ref="R150"/>
    <hyperlink r:id="rId1534" ref="CI150"/>
    <hyperlink r:id="rId1535" ref="C151"/>
    <hyperlink r:id="rId1536" ref="D151"/>
    <hyperlink r:id="rId1537" ref="K151"/>
    <hyperlink r:id="rId1538" ref="L151"/>
    <hyperlink r:id="rId1539" ref="M151"/>
    <hyperlink r:id="rId1540" ref="N151"/>
    <hyperlink r:id="rId1541" ref="O151"/>
    <hyperlink r:id="rId1542" ref="P151"/>
    <hyperlink r:id="rId1543" ref="Q151"/>
    <hyperlink r:id="rId1544" ref="R151"/>
    <hyperlink r:id="rId1545" ref="CI151"/>
    <hyperlink r:id="rId1546" ref="C152"/>
    <hyperlink r:id="rId1547" ref="D152"/>
    <hyperlink r:id="rId1548" ref="K152"/>
    <hyperlink r:id="rId1549" ref="L152"/>
    <hyperlink r:id="rId1550" ref="M152"/>
    <hyperlink r:id="rId1551" ref="N152"/>
    <hyperlink r:id="rId1552" ref="O152"/>
    <hyperlink r:id="rId1553" ref="P152"/>
    <hyperlink r:id="rId1554" ref="Q152"/>
    <hyperlink r:id="rId1555" ref="R152"/>
    <hyperlink r:id="rId1556" ref="CI152"/>
    <hyperlink r:id="rId1557" ref="C153"/>
    <hyperlink r:id="rId1558" ref="D153"/>
    <hyperlink r:id="rId1559" ref="K153"/>
    <hyperlink r:id="rId1560" ref="L153"/>
    <hyperlink r:id="rId1561" ref="M153"/>
    <hyperlink r:id="rId1562" ref="N153"/>
    <hyperlink r:id="rId1563" ref="O153"/>
    <hyperlink r:id="rId1564" ref="P153"/>
    <hyperlink r:id="rId1565" ref="Q153"/>
    <hyperlink r:id="rId1566" ref="R153"/>
    <hyperlink r:id="rId1567" ref="C154"/>
    <hyperlink r:id="rId1568" ref="D154"/>
    <hyperlink r:id="rId1569" ref="K154"/>
    <hyperlink r:id="rId1570" ref="L154"/>
    <hyperlink r:id="rId1571" ref="M154"/>
    <hyperlink r:id="rId1572" ref="N154"/>
    <hyperlink r:id="rId1573" ref="O154"/>
    <hyperlink r:id="rId1574" ref="P154"/>
    <hyperlink r:id="rId1575" ref="Q154"/>
    <hyperlink r:id="rId1576" ref="R154"/>
    <hyperlink r:id="rId1577" ref="C155"/>
    <hyperlink r:id="rId1578" ref="D155"/>
    <hyperlink r:id="rId1579" ref="K155"/>
    <hyperlink r:id="rId1580" ref="L155"/>
    <hyperlink r:id="rId1581" ref="M155"/>
    <hyperlink r:id="rId1582" ref="N155"/>
    <hyperlink r:id="rId1583" ref="O155"/>
    <hyperlink r:id="rId1584" ref="P155"/>
    <hyperlink r:id="rId1585" ref="Q155"/>
    <hyperlink r:id="rId1586" ref="R155"/>
    <hyperlink r:id="rId1587" ref="C156"/>
    <hyperlink r:id="rId1588" ref="D156"/>
    <hyperlink r:id="rId1589" ref="K156"/>
    <hyperlink r:id="rId1590" ref="L156"/>
    <hyperlink r:id="rId1591" ref="N156"/>
    <hyperlink r:id="rId1592" ref="O156"/>
    <hyperlink r:id="rId1593" ref="P156"/>
    <hyperlink r:id="rId1594" ref="Q156"/>
    <hyperlink r:id="rId1595" ref="R156"/>
    <hyperlink r:id="rId1596" ref="C157"/>
    <hyperlink r:id="rId1597" ref="D157"/>
    <hyperlink r:id="rId1598" ref="K157"/>
    <hyperlink r:id="rId1599" ref="L157"/>
    <hyperlink r:id="rId1600" ref="N157"/>
    <hyperlink r:id="rId1601" ref="O157"/>
    <hyperlink r:id="rId1602" ref="P157"/>
    <hyperlink r:id="rId1603" ref="Q157"/>
    <hyperlink r:id="rId1604" ref="R157"/>
    <hyperlink r:id="rId1605" ref="C158"/>
    <hyperlink r:id="rId1606" ref="D158"/>
    <hyperlink r:id="rId1607" ref="K158"/>
    <hyperlink r:id="rId1608" ref="L158"/>
    <hyperlink r:id="rId1609" ref="N158"/>
    <hyperlink r:id="rId1610" ref="O158"/>
    <hyperlink r:id="rId1611" ref="P158"/>
    <hyperlink r:id="rId1612" ref="Q158"/>
    <hyperlink r:id="rId1613" ref="R158"/>
    <hyperlink r:id="rId1614" ref="C159"/>
    <hyperlink r:id="rId1615" ref="D159"/>
    <hyperlink r:id="rId1616" ref="K159"/>
    <hyperlink r:id="rId1617" ref="L159"/>
    <hyperlink r:id="rId1618" ref="N159"/>
    <hyperlink r:id="rId1619" ref="O159"/>
    <hyperlink r:id="rId1620" ref="P159"/>
    <hyperlink r:id="rId1621" ref="Q159"/>
    <hyperlink r:id="rId1622" ref="R159"/>
    <hyperlink r:id="rId1623" ref="C160"/>
    <hyperlink r:id="rId1624" ref="D160"/>
    <hyperlink r:id="rId1625" ref="K160"/>
    <hyperlink r:id="rId1626" ref="L160"/>
    <hyperlink r:id="rId1627" ref="N160"/>
    <hyperlink r:id="rId1628" ref="O160"/>
    <hyperlink r:id="rId1629" ref="P160"/>
    <hyperlink r:id="rId1630" ref="Q160"/>
    <hyperlink r:id="rId1631" ref="R160"/>
    <hyperlink r:id="rId1632" ref="C161"/>
    <hyperlink r:id="rId1633" ref="D161"/>
    <hyperlink r:id="rId1634" ref="K161"/>
    <hyperlink r:id="rId1635" ref="L161"/>
    <hyperlink r:id="rId1636" ref="N161"/>
    <hyperlink r:id="rId1637" ref="O161"/>
    <hyperlink r:id="rId1638" ref="P161"/>
    <hyperlink r:id="rId1639" ref="Q161"/>
    <hyperlink r:id="rId1640" ref="R161"/>
    <hyperlink r:id="rId1641" ref="C162"/>
    <hyperlink r:id="rId1642" ref="D162"/>
    <hyperlink r:id="rId1643" ref="K162"/>
    <hyperlink r:id="rId1644" ref="L162"/>
    <hyperlink r:id="rId1645" ref="N162"/>
    <hyperlink r:id="rId1646" ref="O162"/>
    <hyperlink r:id="rId1647" ref="P162"/>
    <hyperlink r:id="rId1648" ref="Q162"/>
    <hyperlink r:id="rId1649" ref="R162"/>
    <hyperlink r:id="rId1650" ref="C163"/>
    <hyperlink r:id="rId1651" ref="D163"/>
    <hyperlink r:id="rId1652" ref="K163"/>
    <hyperlink r:id="rId1653" ref="L163"/>
    <hyperlink r:id="rId1654" ref="N163"/>
    <hyperlink r:id="rId1655" ref="P163"/>
    <hyperlink r:id="rId1656" ref="Q163"/>
    <hyperlink r:id="rId1657" ref="R163"/>
    <hyperlink r:id="rId1658" ref="C164"/>
    <hyperlink r:id="rId1659" ref="D164"/>
    <hyperlink r:id="rId1660" ref="K164"/>
    <hyperlink r:id="rId1661" ref="L164"/>
    <hyperlink r:id="rId1662" ref="N164"/>
    <hyperlink r:id="rId1663" ref="O164"/>
    <hyperlink r:id="rId1664" ref="P164"/>
    <hyperlink r:id="rId1665" ref="Q164"/>
    <hyperlink r:id="rId1666" ref="R164"/>
    <hyperlink r:id="rId1667" ref="C165"/>
    <hyperlink r:id="rId1668" ref="D165"/>
    <hyperlink r:id="rId1669" ref="K165"/>
    <hyperlink r:id="rId1670" ref="L165"/>
    <hyperlink r:id="rId1671" ref="N165"/>
    <hyperlink r:id="rId1672" ref="O165"/>
    <hyperlink r:id="rId1673" ref="P165"/>
    <hyperlink r:id="rId1674" ref="Q165"/>
    <hyperlink r:id="rId1675" ref="R165"/>
    <hyperlink r:id="rId1676" ref="C166"/>
    <hyperlink r:id="rId1677" ref="D166"/>
    <hyperlink r:id="rId1678" ref="K166"/>
    <hyperlink r:id="rId1679" ref="L166"/>
    <hyperlink r:id="rId1680" ref="N166"/>
    <hyperlink r:id="rId1681" ref="O166"/>
    <hyperlink r:id="rId1682" ref="P166"/>
    <hyperlink r:id="rId1683" ref="Q166"/>
    <hyperlink r:id="rId1684" ref="R166"/>
    <hyperlink r:id="rId1685" ref="C167"/>
    <hyperlink r:id="rId1686" ref="D167"/>
    <hyperlink r:id="rId1687" ref="K167"/>
    <hyperlink r:id="rId1688" ref="L167"/>
    <hyperlink r:id="rId1689" ref="N167"/>
    <hyperlink r:id="rId1690" ref="O167"/>
    <hyperlink r:id="rId1691" ref="P167"/>
    <hyperlink r:id="rId1692" ref="Q167"/>
    <hyperlink r:id="rId1693" ref="R167"/>
    <hyperlink r:id="rId1694" ref="C168"/>
    <hyperlink r:id="rId1695" ref="D168"/>
    <hyperlink r:id="rId1696" ref="K168"/>
    <hyperlink r:id="rId1697" ref="L168"/>
    <hyperlink r:id="rId1698" ref="N168"/>
    <hyperlink r:id="rId1699" ref="O168"/>
    <hyperlink r:id="rId1700" ref="P168"/>
    <hyperlink r:id="rId1701" ref="Q168"/>
    <hyperlink r:id="rId1702" ref="R168"/>
    <hyperlink r:id="rId1703" ref="C169"/>
    <hyperlink r:id="rId1704" ref="D169"/>
    <hyperlink r:id="rId1705" ref="K169"/>
    <hyperlink r:id="rId1706" ref="L169"/>
    <hyperlink r:id="rId1707" ref="N169"/>
    <hyperlink r:id="rId1708" ref="O169"/>
    <hyperlink r:id="rId1709" ref="P169"/>
    <hyperlink r:id="rId1710" ref="Q169"/>
    <hyperlink r:id="rId1711" ref="R169"/>
    <hyperlink r:id="rId1712" ref="C170"/>
    <hyperlink r:id="rId1713" ref="D170"/>
    <hyperlink r:id="rId1714" ref="K170"/>
    <hyperlink r:id="rId1715" ref="L170"/>
    <hyperlink r:id="rId1716" ref="N170"/>
    <hyperlink r:id="rId1717" ref="O170"/>
    <hyperlink r:id="rId1718" ref="P170"/>
    <hyperlink r:id="rId1719" ref="Q170"/>
    <hyperlink r:id="rId1720" ref="R170"/>
    <hyperlink r:id="rId1721" ref="C171"/>
    <hyperlink r:id="rId1722" ref="D171"/>
    <hyperlink r:id="rId1723" ref="K171"/>
    <hyperlink r:id="rId1724" ref="L171"/>
    <hyperlink r:id="rId1725" ref="N171"/>
    <hyperlink r:id="rId1726" ref="O171"/>
    <hyperlink r:id="rId1727" ref="P171"/>
    <hyperlink r:id="rId1728" ref="Q171"/>
    <hyperlink r:id="rId1729" ref="R171"/>
    <hyperlink r:id="rId1730" ref="S171"/>
    <hyperlink r:id="rId1731" ref="C172"/>
    <hyperlink r:id="rId1732" ref="D172"/>
    <hyperlink r:id="rId1733" ref="K172"/>
    <hyperlink r:id="rId1734" ref="L172"/>
    <hyperlink r:id="rId1735" ref="N172"/>
    <hyperlink r:id="rId1736" ref="O172"/>
    <hyperlink r:id="rId1737" ref="P172"/>
    <hyperlink r:id="rId1738" ref="Q172"/>
    <hyperlink r:id="rId1739" ref="R172"/>
    <hyperlink r:id="rId1740" ref="C173"/>
    <hyperlink r:id="rId1741" ref="D173"/>
    <hyperlink r:id="rId1742" ref="K173"/>
    <hyperlink r:id="rId1743" ref="L173"/>
    <hyperlink r:id="rId1744" ref="M173"/>
    <hyperlink r:id="rId1745" ref="N173"/>
    <hyperlink r:id="rId1746" ref="P173"/>
    <hyperlink r:id="rId1747" ref="Q173"/>
    <hyperlink r:id="rId1748" ref="R173"/>
    <hyperlink r:id="rId1749" ref="C174"/>
    <hyperlink r:id="rId1750" ref="D174"/>
    <hyperlink r:id="rId1751" ref="K174"/>
    <hyperlink r:id="rId1752" ref="L174"/>
    <hyperlink r:id="rId1753" ref="N174"/>
    <hyperlink r:id="rId1754" ref="P174"/>
    <hyperlink r:id="rId1755" ref="Q174"/>
    <hyperlink r:id="rId1756" ref="R174"/>
    <hyperlink r:id="rId1757" ref="C175"/>
    <hyperlink r:id="rId1758" ref="D175"/>
    <hyperlink r:id="rId1759" ref="K175"/>
    <hyperlink r:id="rId1760" ref="L175"/>
    <hyperlink r:id="rId1761" ref="N175"/>
    <hyperlink r:id="rId1762" ref="P175"/>
    <hyperlink r:id="rId1763" ref="Q175"/>
    <hyperlink r:id="rId1764" ref="R175"/>
    <hyperlink r:id="rId1765" ref="C176"/>
    <hyperlink r:id="rId1766" ref="D176"/>
    <hyperlink r:id="rId1767" ref="K176"/>
    <hyperlink r:id="rId1768" ref="L176"/>
    <hyperlink r:id="rId1769" ref="N176"/>
    <hyperlink r:id="rId1770" ref="O176"/>
    <hyperlink r:id="rId1771" ref="P176"/>
    <hyperlink r:id="rId1772" ref="Q176"/>
    <hyperlink r:id="rId1773" ref="R176"/>
    <hyperlink r:id="rId1774" ref="C177"/>
    <hyperlink r:id="rId1775" ref="D177"/>
    <hyperlink r:id="rId1776" ref="K177"/>
    <hyperlink r:id="rId1777" ref="L177"/>
    <hyperlink r:id="rId1778" ref="N177"/>
    <hyperlink r:id="rId1779" ref="P177"/>
    <hyperlink r:id="rId1780" ref="Q177"/>
    <hyperlink r:id="rId1781" ref="R177"/>
    <hyperlink r:id="rId1782" ref="C178"/>
    <hyperlink r:id="rId1783" ref="D178"/>
    <hyperlink r:id="rId1784" ref="K178"/>
    <hyperlink r:id="rId1785" ref="L178"/>
    <hyperlink r:id="rId1786" ref="N178"/>
    <hyperlink r:id="rId1787" ref="P178"/>
    <hyperlink r:id="rId1788" ref="Q178"/>
    <hyperlink r:id="rId1789" ref="R178"/>
    <hyperlink r:id="rId1790" ref="C179"/>
    <hyperlink r:id="rId1791" ref="D179"/>
    <hyperlink r:id="rId1792" ref="K179"/>
    <hyperlink r:id="rId1793" ref="L179"/>
    <hyperlink r:id="rId1794" ref="N179"/>
    <hyperlink r:id="rId1795" ref="P179"/>
    <hyperlink r:id="rId1796" ref="Q179"/>
    <hyperlink r:id="rId1797" ref="R179"/>
    <hyperlink r:id="rId1798" ref="C180"/>
    <hyperlink r:id="rId1799" ref="D180"/>
    <hyperlink r:id="rId1800" ref="K180"/>
    <hyperlink r:id="rId1801" ref="L180"/>
    <hyperlink r:id="rId1802" ref="N180"/>
    <hyperlink r:id="rId1803" ref="P180"/>
    <hyperlink r:id="rId1804" ref="Q180"/>
    <hyperlink r:id="rId1805" ref="R180"/>
    <hyperlink r:id="rId1806" ref="C181"/>
    <hyperlink r:id="rId1807" ref="D181"/>
    <hyperlink r:id="rId1808" ref="K181"/>
    <hyperlink r:id="rId1809" ref="L181"/>
    <hyperlink r:id="rId1810" ref="N181"/>
    <hyperlink r:id="rId1811" ref="P181"/>
    <hyperlink r:id="rId1812" ref="Q181"/>
    <hyperlink r:id="rId1813" ref="R181"/>
    <hyperlink r:id="rId1814" ref="C182"/>
    <hyperlink r:id="rId1815" ref="D182"/>
    <hyperlink r:id="rId1816" ref="K182"/>
    <hyperlink r:id="rId1817" ref="L182"/>
    <hyperlink r:id="rId1818" ref="N182"/>
    <hyperlink r:id="rId1819" ref="P182"/>
    <hyperlink r:id="rId1820" ref="Q182"/>
    <hyperlink r:id="rId1821" ref="R182"/>
    <hyperlink r:id="rId1822" ref="C183"/>
    <hyperlink r:id="rId1823" ref="D183"/>
    <hyperlink r:id="rId1824" ref="K183"/>
    <hyperlink r:id="rId1825" ref="L183"/>
    <hyperlink r:id="rId1826" ref="N183"/>
    <hyperlink r:id="rId1827" ref="P183"/>
    <hyperlink r:id="rId1828" ref="Q183"/>
    <hyperlink r:id="rId1829" ref="R183"/>
    <hyperlink r:id="rId1830" ref="C184"/>
    <hyperlink r:id="rId1831" ref="D184"/>
    <hyperlink r:id="rId1832" ref="K184"/>
    <hyperlink r:id="rId1833" ref="L184"/>
    <hyperlink r:id="rId1834" ref="N184"/>
    <hyperlink r:id="rId1835" ref="P184"/>
    <hyperlink r:id="rId1836" ref="Q184"/>
    <hyperlink r:id="rId1837" ref="R184"/>
    <hyperlink r:id="rId1838" ref="C185"/>
    <hyperlink r:id="rId1839" ref="D185"/>
    <hyperlink r:id="rId1840" ref="K185"/>
    <hyperlink r:id="rId1841" ref="L185"/>
    <hyperlink r:id="rId1842" ref="N185"/>
    <hyperlink r:id="rId1843" ref="P185"/>
    <hyperlink r:id="rId1844" ref="Q185"/>
    <hyperlink r:id="rId1845" ref="R185"/>
    <hyperlink r:id="rId1846" ref="C186"/>
    <hyperlink r:id="rId1847" ref="D186"/>
    <hyperlink r:id="rId1848" ref="K186"/>
    <hyperlink r:id="rId1849" ref="L186"/>
    <hyperlink r:id="rId1850" ref="M186"/>
    <hyperlink r:id="rId1851" ref="N186"/>
    <hyperlink r:id="rId1852" ref="P186"/>
    <hyperlink r:id="rId1853" ref="Q186"/>
    <hyperlink r:id="rId1854" ref="R186"/>
    <hyperlink r:id="rId1855" ref="C187"/>
    <hyperlink r:id="rId1856" ref="D187"/>
    <hyperlink r:id="rId1857" ref="K187"/>
    <hyperlink r:id="rId1858" ref="L187"/>
    <hyperlink r:id="rId1859" ref="M187"/>
    <hyperlink r:id="rId1860" ref="N187"/>
    <hyperlink r:id="rId1861" ref="P187"/>
    <hyperlink r:id="rId1862" ref="Q187"/>
    <hyperlink r:id="rId1863" ref="R187"/>
    <hyperlink r:id="rId1864" ref="C188"/>
    <hyperlink r:id="rId1865" ref="D188"/>
    <hyperlink r:id="rId1866" ref="K188"/>
    <hyperlink r:id="rId1867" ref="L188"/>
    <hyperlink r:id="rId1868" ref="M188"/>
    <hyperlink r:id="rId1869" ref="N188"/>
    <hyperlink r:id="rId1870" ref="P188"/>
    <hyperlink r:id="rId1871" ref="Q188"/>
    <hyperlink r:id="rId1872" ref="R188"/>
    <hyperlink r:id="rId1873" ref="C189"/>
    <hyperlink r:id="rId1874" ref="D189"/>
    <hyperlink r:id="rId1875" ref="K189"/>
    <hyperlink r:id="rId1876" ref="N189"/>
    <hyperlink r:id="rId1877" ref="P189"/>
    <hyperlink r:id="rId1878" ref="Q189"/>
    <hyperlink r:id="rId1879" ref="R189"/>
    <hyperlink r:id="rId1880" ref="C190"/>
    <hyperlink r:id="rId1881" ref="D190"/>
    <hyperlink r:id="rId1882" ref="K190"/>
    <hyperlink r:id="rId1883" ref="L190"/>
    <hyperlink r:id="rId1884" ref="N190"/>
    <hyperlink r:id="rId1885" ref="P190"/>
    <hyperlink r:id="rId1886" ref="Q190"/>
    <hyperlink r:id="rId1887" ref="R190"/>
    <hyperlink r:id="rId1888" ref="C191"/>
    <hyperlink r:id="rId1889" ref="D191"/>
    <hyperlink r:id="rId1890" ref="K191"/>
    <hyperlink r:id="rId1891" ref="L191"/>
    <hyperlink r:id="rId1892" ref="M191"/>
    <hyperlink r:id="rId1893" ref="N191"/>
    <hyperlink r:id="rId1894" ref="P191"/>
    <hyperlink r:id="rId1895" ref="Q191"/>
    <hyperlink r:id="rId1896" ref="R191"/>
    <hyperlink r:id="rId1897" ref="C192"/>
    <hyperlink r:id="rId1898" ref="D192"/>
    <hyperlink r:id="rId1899" ref="K192"/>
    <hyperlink r:id="rId1900" ref="M192"/>
    <hyperlink r:id="rId1901" ref="N192"/>
    <hyperlink r:id="rId1902" ref="P192"/>
    <hyperlink r:id="rId1903" ref="Q192"/>
    <hyperlink r:id="rId1904" ref="R192"/>
    <hyperlink r:id="rId1905" ref="C193"/>
    <hyperlink r:id="rId1906" ref="D193"/>
    <hyperlink r:id="rId1907" ref="K193"/>
    <hyperlink r:id="rId1908" ref="L193"/>
    <hyperlink r:id="rId1909" ref="N193"/>
    <hyperlink r:id="rId1910" ref="P193"/>
    <hyperlink r:id="rId1911" ref="Q193"/>
    <hyperlink r:id="rId1912" ref="R193"/>
    <hyperlink r:id="rId1913" ref="C194"/>
    <hyperlink r:id="rId1914" ref="D194"/>
    <hyperlink r:id="rId1915" ref="K194"/>
    <hyperlink r:id="rId1916" ref="L194"/>
    <hyperlink r:id="rId1917" ref="N194"/>
    <hyperlink r:id="rId1918" ref="P194"/>
    <hyperlink r:id="rId1919" ref="Q194"/>
    <hyperlink r:id="rId1920" ref="R194"/>
    <hyperlink r:id="rId1921" ref="C195"/>
    <hyperlink r:id="rId1922" ref="D195"/>
    <hyperlink r:id="rId1923" ref="K195"/>
    <hyperlink r:id="rId1924" ref="L195"/>
    <hyperlink r:id="rId1925" ref="M195"/>
    <hyperlink r:id="rId1926" ref="N195"/>
    <hyperlink r:id="rId1927" ref="P195"/>
    <hyperlink r:id="rId1928" ref="Q195"/>
    <hyperlink r:id="rId1929" ref="R195"/>
    <hyperlink r:id="rId1930" ref="S195"/>
    <hyperlink r:id="rId1931" ref="C196"/>
    <hyperlink r:id="rId1932" ref="D196"/>
    <hyperlink r:id="rId1933" ref="K196"/>
    <hyperlink r:id="rId1934" ref="L196"/>
    <hyperlink r:id="rId1935" ref="N196"/>
    <hyperlink r:id="rId1936" ref="P196"/>
    <hyperlink r:id="rId1937" ref="Q196"/>
    <hyperlink r:id="rId1938" ref="R196"/>
    <hyperlink r:id="rId1939" ref="C197"/>
    <hyperlink r:id="rId1940" ref="D197"/>
    <hyperlink r:id="rId1941" ref="K197"/>
    <hyperlink r:id="rId1942" ref="L197"/>
    <hyperlink r:id="rId1943" ref="M197"/>
    <hyperlink r:id="rId1944" ref="N197"/>
    <hyperlink r:id="rId1945" ref="P197"/>
    <hyperlink r:id="rId1946" ref="Q197"/>
    <hyperlink r:id="rId1947" ref="R197"/>
    <hyperlink r:id="rId1948" ref="C198"/>
    <hyperlink r:id="rId1949" ref="D198"/>
    <hyperlink r:id="rId1950" ref="K198"/>
    <hyperlink r:id="rId1951" ref="L198"/>
    <hyperlink r:id="rId1952" ref="N198"/>
    <hyperlink r:id="rId1953" ref="P198"/>
    <hyperlink r:id="rId1954" ref="Q198"/>
    <hyperlink r:id="rId1955" ref="R198"/>
    <hyperlink r:id="rId1956" ref="C199"/>
    <hyperlink r:id="rId1957" ref="D199"/>
    <hyperlink r:id="rId1958" ref="K199"/>
    <hyperlink r:id="rId1959" ref="L199"/>
    <hyperlink r:id="rId1960" ref="N199"/>
    <hyperlink r:id="rId1961" ref="P199"/>
    <hyperlink r:id="rId1962" ref="Q199"/>
    <hyperlink r:id="rId1963" ref="R199"/>
    <hyperlink r:id="rId1964" ref="C200"/>
    <hyperlink r:id="rId1965" ref="D200"/>
    <hyperlink r:id="rId1966" ref="K200"/>
    <hyperlink r:id="rId1967" ref="L200"/>
    <hyperlink r:id="rId1968" ref="N200"/>
    <hyperlink r:id="rId1969" ref="P200"/>
    <hyperlink r:id="rId1970" ref="Q200"/>
    <hyperlink r:id="rId1971" ref="R200"/>
    <hyperlink r:id="rId1972" ref="C201"/>
    <hyperlink r:id="rId1973" ref="D201"/>
    <hyperlink r:id="rId1974" ref="K201"/>
    <hyperlink r:id="rId1975" ref="L201"/>
    <hyperlink r:id="rId1976" ref="M201"/>
    <hyperlink r:id="rId1977" ref="N201"/>
    <hyperlink r:id="rId1978" ref="P201"/>
    <hyperlink r:id="rId1979" ref="Q201"/>
    <hyperlink r:id="rId1980" ref="R201"/>
    <hyperlink r:id="rId1981" ref="C202"/>
    <hyperlink r:id="rId1982" ref="D202"/>
    <hyperlink r:id="rId1983" ref="K202"/>
    <hyperlink r:id="rId1984" ref="L202"/>
    <hyperlink r:id="rId1985" ref="M202"/>
    <hyperlink r:id="rId1986" ref="N202"/>
    <hyperlink r:id="rId1987" ref="P202"/>
    <hyperlink r:id="rId1988" ref="Q202"/>
    <hyperlink r:id="rId1989" ref="R202"/>
    <hyperlink r:id="rId1990" ref="C203"/>
    <hyperlink r:id="rId1991" ref="D203"/>
    <hyperlink r:id="rId1992" ref="K203"/>
    <hyperlink r:id="rId1993" ref="L203"/>
    <hyperlink r:id="rId1994" ref="M203"/>
    <hyperlink r:id="rId1995" ref="N203"/>
    <hyperlink r:id="rId1996" ref="P203"/>
    <hyperlink r:id="rId1997" ref="Q203"/>
    <hyperlink r:id="rId1998" ref="R203"/>
    <hyperlink r:id="rId1999" ref="C204"/>
    <hyperlink r:id="rId2000" ref="D204"/>
    <hyperlink r:id="rId2001" ref="K204"/>
    <hyperlink r:id="rId2002" ref="L204"/>
    <hyperlink r:id="rId2003" ref="N204"/>
    <hyperlink r:id="rId2004" ref="P204"/>
    <hyperlink r:id="rId2005" ref="Q204"/>
    <hyperlink r:id="rId2006" ref="R204"/>
    <hyperlink r:id="rId2007" ref="C205"/>
    <hyperlink r:id="rId2008" ref="D205"/>
    <hyperlink r:id="rId2009" ref="K205"/>
    <hyperlink r:id="rId2010" ref="L205"/>
    <hyperlink r:id="rId2011" ref="M205"/>
    <hyperlink r:id="rId2012" ref="N205"/>
    <hyperlink r:id="rId2013" ref="P205"/>
    <hyperlink r:id="rId2014" ref="Q205"/>
    <hyperlink r:id="rId2015" ref="R205"/>
    <hyperlink r:id="rId2016" ref="C206"/>
    <hyperlink r:id="rId2017" ref="D206"/>
    <hyperlink r:id="rId2018" ref="K206"/>
    <hyperlink r:id="rId2019" ref="L206"/>
    <hyperlink r:id="rId2020" ref="N206"/>
    <hyperlink r:id="rId2021" ref="P206"/>
    <hyperlink r:id="rId2022" ref="Q206"/>
    <hyperlink r:id="rId2023" ref="R206"/>
    <hyperlink r:id="rId2024" ref="C207"/>
    <hyperlink r:id="rId2025" ref="D207"/>
    <hyperlink r:id="rId2026" ref="K207"/>
    <hyperlink r:id="rId2027" ref="L207"/>
    <hyperlink r:id="rId2028" ref="M207"/>
    <hyperlink r:id="rId2029" ref="N207"/>
    <hyperlink r:id="rId2030" ref="P207"/>
    <hyperlink r:id="rId2031" ref="Q207"/>
    <hyperlink r:id="rId2032" ref="R207"/>
    <hyperlink r:id="rId2033" ref="C208"/>
    <hyperlink r:id="rId2034" ref="D208"/>
    <hyperlink r:id="rId2035" ref="K208"/>
    <hyperlink r:id="rId2036" ref="L208"/>
    <hyperlink r:id="rId2037" ref="N208"/>
    <hyperlink r:id="rId2038" ref="P208"/>
    <hyperlink r:id="rId2039" ref="Q208"/>
    <hyperlink r:id="rId2040" ref="R208"/>
    <hyperlink r:id="rId2041" ref="C209"/>
    <hyperlink r:id="rId2042" ref="D209"/>
    <hyperlink r:id="rId2043" ref="K209"/>
    <hyperlink r:id="rId2044" ref="L209"/>
    <hyperlink r:id="rId2045" ref="M209"/>
    <hyperlink r:id="rId2046" ref="N209"/>
    <hyperlink r:id="rId2047" ref="P209"/>
    <hyperlink r:id="rId2048" ref="Q209"/>
    <hyperlink r:id="rId2049" ref="R209"/>
    <hyperlink r:id="rId2050" ref="C210"/>
    <hyperlink r:id="rId2051" ref="D210"/>
    <hyperlink r:id="rId2052" ref="K210"/>
    <hyperlink r:id="rId2053" ref="L210"/>
    <hyperlink r:id="rId2054" ref="M210"/>
    <hyperlink r:id="rId2055" ref="N210"/>
    <hyperlink r:id="rId2056" ref="P210"/>
    <hyperlink r:id="rId2057" ref="Q210"/>
    <hyperlink r:id="rId2058" ref="R210"/>
    <hyperlink r:id="rId2059" ref="C211"/>
    <hyperlink r:id="rId2060" ref="D211"/>
    <hyperlink r:id="rId2061" ref="K211"/>
    <hyperlink r:id="rId2062" ref="L211"/>
    <hyperlink r:id="rId2063" ref="N211"/>
    <hyperlink r:id="rId2064" ref="P211"/>
    <hyperlink r:id="rId2065" ref="Q211"/>
    <hyperlink r:id="rId2066" ref="R211"/>
    <hyperlink r:id="rId2067" ref="C212"/>
    <hyperlink r:id="rId2068" ref="D212"/>
    <hyperlink r:id="rId2069" ref="K212"/>
    <hyperlink r:id="rId2070" ref="L212"/>
    <hyperlink r:id="rId2071" ref="M212"/>
    <hyperlink r:id="rId2072" ref="N212"/>
    <hyperlink r:id="rId2073" ref="P212"/>
    <hyperlink r:id="rId2074" ref="Q212"/>
    <hyperlink r:id="rId2075" ref="R212"/>
    <hyperlink r:id="rId2076" ref="C213"/>
    <hyperlink r:id="rId2077" ref="D213"/>
    <hyperlink r:id="rId2078" ref="K213"/>
    <hyperlink r:id="rId2079" ref="L213"/>
    <hyperlink r:id="rId2080" ref="M213"/>
    <hyperlink r:id="rId2081" ref="N213"/>
    <hyperlink r:id="rId2082" ref="P213"/>
    <hyperlink r:id="rId2083" ref="Q213"/>
    <hyperlink r:id="rId2084" ref="R213"/>
    <hyperlink r:id="rId2085" ref="S213"/>
    <hyperlink r:id="rId2086" ref="C214"/>
    <hyperlink r:id="rId2087" ref="D214"/>
    <hyperlink r:id="rId2088" ref="K214"/>
    <hyperlink r:id="rId2089" ref="L214"/>
    <hyperlink r:id="rId2090" ref="M214"/>
    <hyperlink r:id="rId2091" ref="N214"/>
    <hyperlink r:id="rId2092" ref="P214"/>
    <hyperlink r:id="rId2093" ref="Q214"/>
    <hyperlink r:id="rId2094" ref="R214"/>
    <hyperlink r:id="rId2095" ref="C215"/>
    <hyperlink r:id="rId2096" ref="D215"/>
    <hyperlink r:id="rId2097" ref="K215"/>
    <hyperlink r:id="rId2098" ref="L215"/>
    <hyperlink r:id="rId2099" ref="M215"/>
    <hyperlink r:id="rId2100" ref="N215"/>
    <hyperlink r:id="rId2101" ref="P215"/>
    <hyperlink r:id="rId2102" ref="Q215"/>
    <hyperlink r:id="rId2103" ref="R215"/>
    <hyperlink r:id="rId2104" ref="C216"/>
    <hyperlink r:id="rId2105" ref="D216"/>
    <hyperlink r:id="rId2106" ref="K216"/>
    <hyperlink r:id="rId2107" ref="L216"/>
    <hyperlink r:id="rId2108" ref="N216"/>
    <hyperlink r:id="rId2109" ref="P216"/>
    <hyperlink r:id="rId2110" ref="Q216"/>
    <hyperlink r:id="rId2111" ref="R216"/>
    <hyperlink r:id="rId2112" ref="C217"/>
    <hyperlink r:id="rId2113" ref="D217"/>
    <hyperlink r:id="rId2114" ref="K217"/>
    <hyperlink r:id="rId2115" ref="L217"/>
    <hyperlink r:id="rId2116" ref="M217"/>
    <hyperlink r:id="rId2117" ref="N217"/>
    <hyperlink r:id="rId2118" ref="P217"/>
    <hyperlink r:id="rId2119" ref="Q217"/>
    <hyperlink r:id="rId2120" ref="R217"/>
    <hyperlink r:id="rId2121" ref="C218"/>
    <hyperlink r:id="rId2122" ref="D218"/>
    <hyperlink r:id="rId2123" ref="K218"/>
    <hyperlink r:id="rId2124" ref="L218"/>
    <hyperlink r:id="rId2125" ref="N218"/>
    <hyperlink r:id="rId2126" ref="P218"/>
    <hyperlink r:id="rId2127" ref="Q218"/>
    <hyperlink r:id="rId2128" ref="R218"/>
    <hyperlink r:id="rId2129" ref="C219"/>
    <hyperlink r:id="rId2130" ref="D219"/>
    <hyperlink r:id="rId2131" ref="K219"/>
    <hyperlink r:id="rId2132" ref="L219"/>
    <hyperlink r:id="rId2133" ref="M219"/>
    <hyperlink r:id="rId2134" ref="N219"/>
    <hyperlink r:id="rId2135" ref="P219"/>
    <hyperlink r:id="rId2136" ref="Q219"/>
    <hyperlink r:id="rId2137" ref="R219"/>
    <hyperlink r:id="rId2138" ref="C220"/>
    <hyperlink r:id="rId2139" ref="D220"/>
    <hyperlink r:id="rId2140" ref="K220"/>
    <hyperlink r:id="rId2141" ref="L220"/>
    <hyperlink r:id="rId2142" ref="M220"/>
    <hyperlink r:id="rId2143" ref="N220"/>
    <hyperlink r:id="rId2144" ref="P220"/>
    <hyperlink r:id="rId2145" ref="Q220"/>
    <hyperlink r:id="rId2146" ref="R220"/>
    <hyperlink r:id="rId2147" ref="C221"/>
    <hyperlink r:id="rId2148" ref="D221"/>
    <hyperlink r:id="rId2149" ref="K221"/>
    <hyperlink r:id="rId2150" ref="L221"/>
    <hyperlink r:id="rId2151" ref="M221"/>
    <hyperlink r:id="rId2152" ref="N221"/>
    <hyperlink r:id="rId2153" ref="P221"/>
    <hyperlink r:id="rId2154" ref="Q221"/>
    <hyperlink r:id="rId2155" ref="R221"/>
    <hyperlink r:id="rId2156" ref="C222"/>
    <hyperlink r:id="rId2157" ref="D222"/>
    <hyperlink r:id="rId2158" ref="K222"/>
    <hyperlink r:id="rId2159" ref="L222"/>
    <hyperlink r:id="rId2160" ref="M222"/>
    <hyperlink r:id="rId2161" ref="N222"/>
    <hyperlink r:id="rId2162" ref="P222"/>
    <hyperlink r:id="rId2163" ref="Q222"/>
    <hyperlink r:id="rId2164" ref="R222"/>
    <hyperlink r:id="rId2165" ref="C223"/>
    <hyperlink r:id="rId2166" ref="D223"/>
    <hyperlink r:id="rId2167" ref="K223"/>
    <hyperlink r:id="rId2168" ref="L223"/>
    <hyperlink r:id="rId2169" ref="M223"/>
    <hyperlink r:id="rId2170" ref="N223"/>
    <hyperlink r:id="rId2171" ref="P223"/>
    <hyperlink r:id="rId2172" ref="Q223"/>
    <hyperlink r:id="rId2173" ref="R223"/>
    <hyperlink r:id="rId2174" ref="C224"/>
    <hyperlink r:id="rId2175" ref="D224"/>
    <hyperlink r:id="rId2176" ref="K224"/>
    <hyperlink r:id="rId2177" ref="L224"/>
    <hyperlink r:id="rId2178" ref="M224"/>
    <hyperlink r:id="rId2179" ref="N224"/>
    <hyperlink r:id="rId2180" ref="P224"/>
    <hyperlink r:id="rId2181" ref="Q224"/>
    <hyperlink r:id="rId2182" ref="R224"/>
    <hyperlink r:id="rId2183" ref="C225"/>
    <hyperlink r:id="rId2184" ref="D225"/>
    <hyperlink r:id="rId2185" ref="K225"/>
    <hyperlink r:id="rId2186" ref="L225"/>
    <hyperlink r:id="rId2187" ref="M225"/>
    <hyperlink r:id="rId2188" ref="N225"/>
    <hyperlink r:id="rId2189" ref="P225"/>
    <hyperlink r:id="rId2190" ref="Q225"/>
    <hyperlink r:id="rId2191" ref="R225"/>
    <hyperlink r:id="rId2192" ref="C226"/>
    <hyperlink r:id="rId2193" ref="D226"/>
    <hyperlink r:id="rId2194" ref="K226"/>
    <hyperlink r:id="rId2195" ref="L226"/>
    <hyperlink r:id="rId2196" ref="M226"/>
    <hyperlink r:id="rId2197" ref="N226"/>
    <hyperlink r:id="rId2198" ref="P226"/>
    <hyperlink r:id="rId2199" ref="Q226"/>
    <hyperlink r:id="rId2200" ref="R226"/>
    <hyperlink r:id="rId2201" ref="C227"/>
    <hyperlink r:id="rId2202" ref="D227"/>
    <hyperlink r:id="rId2203" ref="K227"/>
    <hyperlink r:id="rId2204" ref="L227"/>
    <hyperlink r:id="rId2205" ref="M227"/>
    <hyperlink r:id="rId2206" ref="N227"/>
    <hyperlink r:id="rId2207" ref="P227"/>
    <hyperlink r:id="rId2208" ref="Q227"/>
    <hyperlink r:id="rId2209" ref="R227"/>
    <hyperlink r:id="rId2210" ref="C228"/>
    <hyperlink r:id="rId2211" ref="D228"/>
    <hyperlink r:id="rId2212" ref="K228"/>
    <hyperlink r:id="rId2213" ref="L228"/>
    <hyperlink r:id="rId2214" ref="M228"/>
    <hyperlink r:id="rId2215" ref="N228"/>
    <hyperlink r:id="rId2216" ref="P228"/>
    <hyperlink r:id="rId2217" ref="Q228"/>
    <hyperlink r:id="rId2218" ref="R228"/>
    <hyperlink r:id="rId2219" ref="C229"/>
    <hyperlink r:id="rId2220" ref="D229"/>
    <hyperlink r:id="rId2221" ref="K229"/>
    <hyperlink r:id="rId2222" ref="L229"/>
    <hyperlink r:id="rId2223" ref="M229"/>
    <hyperlink r:id="rId2224" ref="N229"/>
    <hyperlink r:id="rId2225" ref="P229"/>
    <hyperlink r:id="rId2226" ref="Q229"/>
    <hyperlink r:id="rId2227" ref="R229"/>
    <hyperlink r:id="rId2228" ref="C230"/>
    <hyperlink r:id="rId2229" ref="D230"/>
    <hyperlink r:id="rId2230" ref="K230"/>
    <hyperlink r:id="rId2231" ref="L230"/>
    <hyperlink r:id="rId2232" ref="M230"/>
    <hyperlink r:id="rId2233" ref="N230"/>
    <hyperlink r:id="rId2234" ref="P230"/>
    <hyperlink r:id="rId2235" ref="Q230"/>
    <hyperlink r:id="rId2236" ref="R230"/>
    <hyperlink r:id="rId2237" ref="C231"/>
    <hyperlink r:id="rId2238" ref="D231"/>
    <hyperlink r:id="rId2239" ref="K231"/>
    <hyperlink r:id="rId2240" ref="L231"/>
    <hyperlink r:id="rId2241" ref="M231"/>
    <hyperlink r:id="rId2242" ref="N231"/>
    <hyperlink r:id="rId2243" ref="P231"/>
    <hyperlink r:id="rId2244" ref="Q231"/>
    <hyperlink r:id="rId2245" ref="R231"/>
    <hyperlink r:id="rId2246" ref="C232"/>
    <hyperlink r:id="rId2247" ref="D232"/>
    <hyperlink r:id="rId2248" ref="K232"/>
    <hyperlink r:id="rId2249" ref="L232"/>
    <hyperlink r:id="rId2250" ref="M232"/>
    <hyperlink r:id="rId2251" ref="N232"/>
    <hyperlink r:id="rId2252" ref="P232"/>
    <hyperlink r:id="rId2253" ref="Q232"/>
    <hyperlink r:id="rId2254" ref="R232"/>
    <hyperlink r:id="rId2255" ref="C233"/>
    <hyperlink r:id="rId2256" ref="D233"/>
    <hyperlink r:id="rId2257" ref="K233"/>
    <hyperlink r:id="rId2258" ref="L233"/>
    <hyperlink r:id="rId2259" ref="M233"/>
    <hyperlink r:id="rId2260" ref="N233"/>
    <hyperlink r:id="rId2261" ref="P233"/>
    <hyperlink r:id="rId2262" ref="Q233"/>
    <hyperlink r:id="rId2263" ref="R233"/>
    <hyperlink r:id="rId2264" ref="C234"/>
    <hyperlink r:id="rId2265" ref="D234"/>
    <hyperlink r:id="rId2266" ref="K234"/>
    <hyperlink r:id="rId2267" ref="L234"/>
    <hyperlink r:id="rId2268" ref="M234"/>
    <hyperlink r:id="rId2269" ref="N234"/>
    <hyperlink r:id="rId2270" ref="P234"/>
    <hyperlink r:id="rId2271" ref="Q234"/>
    <hyperlink r:id="rId2272" ref="R234"/>
    <hyperlink r:id="rId2273" ref="C235"/>
    <hyperlink r:id="rId2274" ref="D235"/>
    <hyperlink r:id="rId2275" ref="K235"/>
    <hyperlink r:id="rId2276" ref="L235"/>
    <hyperlink r:id="rId2277" ref="M235"/>
    <hyperlink r:id="rId2278" ref="N235"/>
    <hyperlink r:id="rId2279" ref="P235"/>
    <hyperlink r:id="rId2280" ref="Q235"/>
    <hyperlink r:id="rId2281" ref="R235"/>
    <hyperlink r:id="rId2282" ref="C236"/>
    <hyperlink r:id="rId2283" ref="D236"/>
    <hyperlink r:id="rId2284" ref="K236"/>
    <hyperlink r:id="rId2285" ref="L236"/>
    <hyperlink r:id="rId2286" ref="M236"/>
    <hyperlink r:id="rId2287" ref="N236"/>
    <hyperlink r:id="rId2288" ref="P236"/>
    <hyperlink r:id="rId2289" ref="Q236"/>
    <hyperlink r:id="rId2290" ref="R236"/>
    <hyperlink r:id="rId2291" ref="C237"/>
    <hyperlink r:id="rId2292" ref="D237"/>
    <hyperlink r:id="rId2293" ref="K237"/>
    <hyperlink r:id="rId2294" ref="L237"/>
    <hyperlink r:id="rId2295" ref="N237"/>
    <hyperlink r:id="rId2296" ref="P237"/>
    <hyperlink r:id="rId2297" ref="Q237"/>
    <hyperlink r:id="rId2298" ref="R237"/>
    <hyperlink r:id="rId2299" ref="C238"/>
    <hyperlink r:id="rId2300" ref="D238"/>
    <hyperlink r:id="rId2301" ref="K238"/>
    <hyperlink r:id="rId2302" ref="L238"/>
    <hyperlink r:id="rId2303" ref="M238"/>
    <hyperlink r:id="rId2304" ref="N238"/>
    <hyperlink r:id="rId2305" ref="P238"/>
    <hyperlink r:id="rId2306" ref="Q238"/>
    <hyperlink r:id="rId2307" ref="R238"/>
    <hyperlink r:id="rId2308" ref="C239"/>
    <hyperlink r:id="rId2309" ref="D239"/>
    <hyperlink r:id="rId2310" ref="K239"/>
    <hyperlink r:id="rId2311" ref="L239"/>
    <hyperlink r:id="rId2312" ref="M239"/>
    <hyperlink r:id="rId2313" ref="N239"/>
    <hyperlink r:id="rId2314" ref="P239"/>
    <hyperlink r:id="rId2315" ref="Q239"/>
    <hyperlink r:id="rId2316" ref="R239"/>
    <hyperlink r:id="rId2317" ref="C240"/>
    <hyperlink r:id="rId2318" ref="D240"/>
    <hyperlink r:id="rId2319" ref="K240"/>
    <hyperlink r:id="rId2320" ref="L240"/>
    <hyperlink r:id="rId2321" ref="M240"/>
    <hyperlink r:id="rId2322" ref="N240"/>
    <hyperlink r:id="rId2323" ref="P240"/>
    <hyperlink r:id="rId2324" ref="Q240"/>
    <hyperlink r:id="rId2325" ref="R240"/>
    <hyperlink r:id="rId2326" ref="C241"/>
    <hyperlink r:id="rId2327" ref="D241"/>
    <hyperlink r:id="rId2328" ref="K241"/>
    <hyperlink r:id="rId2329" ref="L241"/>
    <hyperlink r:id="rId2330" ref="N241"/>
    <hyperlink r:id="rId2331" ref="P241"/>
    <hyperlink r:id="rId2332" ref="Q241"/>
    <hyperlink r:id="rId2333" ref="R241"/>
    <hyperlink r:id="rId2334" ref="C242"/>
    <hyperlink r:id="rId2335" ref="D242"/>
    <hyperlink r:id="rId2336" ref="K242"/>
    <hyperlink r:id="rId2337" ref="L242"/>
    <hyperlink r:id="rId2338" ref="M242"/>
    <hyperlink r:id="rId2339" ref="N242"/>
    <hyperlink r:id="rId2340" ref="P242"/>
    <hyperlink r:id="rId2341" ref="Q242"/>
    <hyperlink r:id="rId2342" ref="R242"/>
    <hyperlink r:id="rId2343" ref="C243"/>
    <hyperlink r:id="rId2344" ref="D243"/>
    <hyperlink r:id="rId2345" ref="K243"/>
    <hyperlink r:id="rId2346" ref="L243"/>
    <hyperlink r:id="rId2347" ref="M243"/>
    <hyperlink r:id="rId2348" ref="N243"/>
    <hyperlink r:id="rId2349" ref="P243"/>
    <hyperlink r:id="rId2350" ref="Q243"/>
    <hyperlink r:id="rId2351" ref="R243"/>
    <hyperlink r:id="rId2352" ref="C244"/>
    <hyperlink r:id="rId2353" ref="D244"/>
    <hyperlink r:id="rId2354" ref="K244"/>
    <hyperlink r:id="rId2355" ref="L244"/>
    <hyperlink r:id="rId2356" ref="N244"/>
    <hyperlink r:id="rId2357" ref="P244"/>
    <hyperlink r:id="rId2358" ref="Q244"/>
    <hyperlink r:id="rId2359" ref="R244"/>
    <hyperlink r:id="rId2360" ref="S244"/>
    <hyperlink r:id="rId2361" ref="C245"/>
    <hyperlink r:id="rId2362" ref="D245"/>
    <hyperlink r:id="rId2363" ref="K245"/>
    <hyperlink r:id="rId2364" ref="L245"/>
    <hyperlink r:id="rId2365" ref="M245"/>
    <hyperlink r:id="rId2366" ref="N245"/>
    <hyperlink r:id="rId2367" ref="P245"/>
    <hyperlink r:id="rId2368" ref="Q245"/>
    <hyperlink r:id="rId2369" ref="R245"/>
    <hyperlink r:id="rId2370" ref="C246"/>
    <hyperlink r:id="rId2371" ref="D246"/>
    <hyperlink r:id="rId2372" ref="K246"/>
    <hyperlink r:id="rId2373" ref="L246"/>
    <hyperlink r:id="rId2374" ref="M246"/>
    <hyperlink r:id="rId2375" ref="N246"/>
    <hyperlink r:id="rId2376" ref="P246"/>
    <hyperlink r:id="rId2377" ref="Q246"/>
    <hyperlink r:id="rId2378" ref="R246"/>
    <hyperlink r:id="rId2379" ref="C247"/>
    <hyperlink r:id="rId2380" ref="D247"/>
    <hyperlink r:id="rId2381" ref="K247"/>
    <hyperlink r:id="rId2382" ref="L247"/>
    <hyperlink r:id="rId2383" ref="M247"/>
    <hyperlink r:id="rId2384" ref="N247"/>
    <hyperlink r:id="rId2385" ref="P247"/>
    <hyperlink r:id="rId2386" ref="Q247"/>
    <hyperlink r:id="rId2387" ref="R247"/>
    <hyperlink r:id="rId2388" ref="C248"/>
    <hyperlink r:id="rId2389" ref="D248"/>
    <hyperlink r:id="rId2390" ref="K248"/>
    <hyperlink r:id="rId2391" ref="L248"/>
    <hyperlink r:id="rId2392" ref="M248"/>
    <hyperlink r:id="rId2393" ref="N248"/>
    <hyperlink r:id="rId2394" ref="P248"/>
    <hyperlink r:id="rId2395" ref="Q248"/>
    <hyperlink r:id="rId2396" ref="R248"/>
    <hyperlink r:id="rId2397" ref="C249"/>
    <hyperlink r:id="rId2398" ref="D249"/>
    <hyperlink r:id="rId2399" ref="K249"/>
    <hyperlink r:id="rId2400" ref="L249"/>
    <hyperlink r:id="rId2401" ref="M249"/>
    <hyperlink r:id="rId2402" ref="N249"/>
    <hyperlink r:id="rId2403" ref="P249"/>
    <hyperlink r:id="rId2404" ref="Q249"/>
    <hyperlink r:id="rId2405" ref="R249"/>
    <hyperlink r:id="rId2406" ref="C250"/>
    <hyperlink r:id="rId2407" ref="D250"/>
    <hyperlink r:id="rId2408" ref="K250"/>
    <hyperlink r:id="rId2409" ref="L250"/>
    <hyperlink r:id="rId2410" ref="M250"/>
    <hyperlink r:id="rId2411" ref="N250"/>
    <hyperlink r:id="rId2412" ref="P250"/>
    <hyperlink r:id="rId2413" ref="Q250"/>
    <hyperlink r:id="rId2414" ref="R250"/>
    <hyperlink r:id="rId2415" ref="C251"/>
    <hyperlink r:id="rId2416" ref="D251"/>
    <hyperlink r:id="rId2417" ref="K251"/>
    <hyperlink r:id="rId2418" ref="L251"/>
    <hyperlink r:id="rId2419" ref="M251"/>
    <hyperlink r:id="rId2420" ref="N251"/>
    <hyperlink r:id="rId2421" ref="P251"/>
    <hyperlink r:id="rId2422" ref="Q251"/>
    <hyperlink r:id="rId2423" ref="R251"/>
    <hyperlink r:id="rId2424" ref="C252"/>
    <hyperlink r:id="rId2425" ref="D252"/>
    <hyperlink r:id="rId2426" ref="K252"/>
    <hyperlink r:id="rId2427" ref="L252"/>
    <hyperlink r:id="rId2428" ref="M252"/>
    <hyperlink r:id="rId2429" ref="N252"/>
    <hyperlink r:id="rId2430" ref="P252"/>
    <hyperlink r:id="rId2431" ref="Q252"/>
    <hyperlink r:id="rId2432" ref="R252"/>
    <hyperlink r:id="rId2433" ref="C253"/>
    <hyperlink r:id="rId2434" ref="D253"/>
    <hyperlink r:id="rId2435" ref="K253"/>
    <hyperlink r:id="rId2436" ref="L253"/>
    <hyperlink r:id="rId2437" ref="N253"/>
    <hyperlink r:id="rId2438" ref="P253"/>
    <hyperlink r:id="rId2439" ref="Q253"/>
    <hyperlink r:id="rId2440" ref="R253"/>
    <hyperlink r:id="rId2441" ref="S253"/>
    <hyperlink r:id="rId2442" ref="C254"/>
    <hyperlink r:id="rId2443" ref="D254"/>
    <hyperlink r:id="rId2444" ref="K254"/>
    <hyperlink r:id="rId2445" ref="L254"/>
    <hyperlink r:id="rId2446" ref="M254"/>
    <hyperlink r:id="rId2447" ref="N254"/>
    <hyperlink r:id="rId2448" ref="P254"/>
    <hyperlink r:id="rId2449" ref="Q254"/>
    <hyperlink r:id="rId2450" ref="R254"/>
    <hyperlink r:id="rId2451" ref="C255"/>
    <hyperlink r:id="rId2452" ref="D255"/>
    <hyperlink r:id="rId2453" ref="K255"/>
    <hyperlink r:id="rId2454" ref="L255"/>
    <hyperlink r:id="rId2455" ref="M255"/>
    <hyperlink r:id="rId2456" ref="N255"/>
    <hyperlink r:id="rId2457" ref="P255"/>
    <hyperlink r:id="rId2458" ref="Q255"/>
    <hyperlink r:id="rId2459" ref="R255"/>
    <hyperlink r:id="rId2460" ref="C256"/>
    <hyperlink r:id="rId2461" ref="D256"/>
    <hyperlink r:id="rId2462" ref="K256"/>
    <hyperlink r:id="rId2463" ref="L256"/>
    <hyperlink r:id="rId2464" ref="M256"/>
    <hyperlink r:id="rId2465" ref="N256"/>
    <hyperlink r:id="rId2466" ref="P256"/>
    <hyperlink r:id="rId2467" ref="Q256"/>
    <hyperlink r:id="rId2468" ref="R256"/>
    <hyperlink r:id="rId2469" ref="S256"/>
    <hyperlink r:id="rId2470" ref="C257"/>
    <hyperlink r:id="rId2471" ref="D257"/>
    <hyperlink r:id="rId2472" ref="K257"/>
    <hyperlink r:id="rId2473" ref="L257"/>
    <hyperlink r:id="rId2474" ref="M257"/>
    <hyperlink r:id="rId2475" ref="N257"/>
    <hyperlink r:id="rId2476" ref="P257"/>
    <hyperlink r:id="rId2477" ref="Q257"/>
    <hyperlink r:id="rId2478" ref="R257"/>
    <hyperlink r:id="rId2479" ref="C258"/>
    <hyperlink r:id="rId2480" ref="D258"/>
    <hyperlink r:id="rId2481" ref="K258"/>
    <hyperlink r:id="rId2482" ref="L258"/>
    <hyperlink r:id="rId2483" ref="M258"/>
    <hyperlink r:id="rId2484" ref="N258"/>
    <hyperlink r:id="rId2485" ref="P258"/>
    <hyperlink r:id="rId2486" ref="Q258"/>
    <hyperlink r:id="rId2487" ref="R258"/>
    <hyperlink r:id="rId2488" ref="C259"/>
    <hyperlink r:id="rId2489" ref="D259"/>
    <hyperlink r:id="rId2490" ref="K259"/>
    <hyperlink r:id="rId2491" ref="L259"/>
    <hyperlink r:id="rId2492" ref="N259"/>
    <hyperlink r:id="rId2493" ref="P259"/>
    <hyperlink r:id="rId2494" ref="Q259"/>
    <hyperlink r:id="rId2495" ref="R259"/>
    <hyperlink r:id="rId2496" ref="C260"/>
    <hyperlink r:id="rId2497" ref="D260"/>
    <hyperlink r:id="rId2498" ref="K260"/>
    <hyperlink r:id="rId2499" ref="L260"/>
    <hyperlink r:id="rId2500" ref="M260"/>
    <hyperlink r:id="rId2501" ref="N260"/>
    <hyperlink r:id="rId2502" ref="P260"/>
    <hyperlink r:id="rId2503" ref="Q260"/>
    <hyperlink r:id="rId2504" ref="R260"/>
    <hyperlink r:id="rId2505" ref="C261"/>
    <hyperlink r:id="rId2506" ref="D261"/>
    <hyperlink r:id="rId2507" ref="K261"/>
    <hyperlink r:id="rId2508" ref="L261"/>
    <hyperlink r:id="rId2509" ref="M261"/>
    <hyperlink r:id="rId2510" ref="N261"/>
    <hyperlink r:id="rId2511" ref="P261"/>
    <hyperlink r:id="rId2512" ref="Q261"/>
    <hyperlink r:id="rId2513" ref="R261"/>
    <hyperlink r:id="rId2514" ref="C262"/>
    <hyperlink r:id="rId2515" ref="D262"/>
    <hyperlink r:id="rId2516" ref="K262"/>
    <hyperlink r:id="rId2517" ref="L262"/>
    <hyperlink r:id="rId2518" ref="M262"/>
    <hyperlink r:id="rId2519" ref="N262"/>
    <hyperlink r:id="rId2520" ref="P262"/>
    <hyperlink r:id="rId2521" ref="Q262"/>
    <hyperlink r:id="rId2522" ref="R262"/>
    <hyperlink r:id="rId2523" ref="C263"/>
    <hyperlink r:id="rId2524" ref="D263"/>
    <hyperlink r:id="rId2525" ref="K263"/>
    <hyperlink r:id="rId2526" ref="L263"/>
    <hyperlink r:id="rId2527" ref="M263"/>
    <hyperlink r:id="rId2528" ref="N263"/>
    <hyperlink r:id="rId2529" ref="P263"/>
    <hyperlink r:id="rId2530" ref="Q263"/>
    <hyperlink r:id="rId2531" ref="R263"/>
    <hyperlink r:id="rId2532" ref="C264"/>
    <hyperlink r:id="rId2533" ref="D264"/>
    <hyperlink r:id="rId2534" ref="K264"/>
    <hyperlink r:id="rId2535" ref="L264"/>
    <hyperlink r:id="rId2536" ref="N264"/>
    <hyperlink r:id="rId2537" ref="P264"/>
    <hyperlink r:id="rId2538" ref="Q264"/>
    <hyperlink r:id="rId2539" ref="R264"/>
    <hyperlink r:id="rId2540" ref="C265"/>
    <hyperlink r:id="rId2541" ref="D265"/>
    <hyperlink r:id="rId2542" ref="K265"/>
    <hyperlink r:id="rId2543" ref="L265"/>
    <hyperlink r:id="rId2544" ref="N265"/>
    <hyperlink r:id="rId2545" ref="P265"/>
    <hyperlink r:id="rId2546" ref="Q265"/>
    <hyperlink r:id="rId2547" ref="R265"/>
    <hyperlink r:id="rId2548" ref="C266"/>
    <hyperlink r:id="rId2549" ref="D266"/>
    <hyperlink r:id="rId2550" ref="K266"/>
    <hyperlink r:id="rId2551" ref="L266"/>
    <hyperlink r:id="rId2552" ref="N266"/>
    <hyperlink r:id="rId2553" ref="P266"/>
    <hyperlink r:id="rId2554" ref="Q266"/>
    <hyperlink r:id="rId2555" ref="R266"/>
    <hyperlink r:id="rId2556" ref="C267"/>
    <hyperlink r:id="rId2557" ref="D267"/>
    <hyperlink r:id="rId2558" ref="K267"/>
    <hyperlink r:id="rId2559" ref="L267"/>
    <hyperlink r:id="rId2560" ref="M267"/>
    <hyperlink r:id="rId2561" ref="N267"/>
    <hyperlink r:id="rId2562" ref="P267"/>
    <hyperlink r:id="rId2563" ref="Q267"/>
    <hyperlink r:id="rId2564" ref="R267"/>
    <hyperlink r:id="rId2565" ref="C268"/>
    <hyperlink r:id="rId2566" ref="D268"/>
    <hyperlink r:id="rId2567" ref="K268"/>
    <hyperlink r:id="rId2568" ref="L268"/>
    <hyperlink r:id="rId2569" ref="M268"/>
    <hyperlink r:id="rId2570" ref="N268"/>
    <hyperlink r:id="rId2571" ref="P268"/>
    <hyperlink r:id="rId2572" ref="Q268"/>
    <hyperlink r:id="rId2573" ref="R268"/>
    <hyperlink r:id="rId2574" ref="C269"/>
    <hyperlink r:id="rId2575" ref="D269"/>
    <hyperlink r:id="rId2576" ref="K269"/>
    <hyperlink r:id="rId2577" ref="L269"/>
    <hyperlink r:id="rId2578" ref="M269"/>
    <hyperlink r:id="rId2579" ref="N269"/>
    <hyperlink r:id="rId2580" ref="P269"/>
    <hyperlink r:id="rId2581" ref="Q269"/>
    <hyperlink r:id="rId2582" ref="R269"/>
    <hyperlink r:id="rId2583" ref="C270"/>
    <hyperlink r:id="rId2584" ref="D270"/>
    <hyperlink r:id="rId2585" ref="K270"/>
    <hyperlink r:id="rId2586" ref="L270"/>
    <hyperlink r:id="rId2587" ref="M270"/>
    <hyperlink r:id="rId2588" ref="N270"/>
    <hyperlink r:id="rId2589" ref="P270"/>
    <hyperlink r:id="rId2590" ref="Q270"/>
    <hyperlink r:id="rId2591" ref="R270"/>
    <hyperlink r:id="rId2592" ref="S270"/>
    <hyperlink r:id="rId2593" ref="C271"/>
    <hyperlink r:id="rId2594" ref="D271"/>
    <hyperlink r:id="rId2595" ref="K271"/>
    <hyperlink r:id="rId2596" ref="L271"/>
    <hyperlink r:id="rId2597" ref="M271"/>
    <hyperlink r:id="rId2598" ref="N271"/>
    <hyperlink r:id="rId2599" ref="P271"/>
    <hyperlink r:id="rId2600" ref="Q271"/>
    <hyperlink r:id="rId2601" ref="R271"/>
    <hyperlink r:id="rId2602" ref="C272"/>
    <hyperlink r:id="rId2603" ref="D272"/>
    <hyperlink r:id="rId2604" ref="K272"/>
    <hyperlink r:id="rId2605" ref="L272"/>
    <hyperlink r:id="rId2606" ref="M272"/>
    <hyperlink r:id="rId2607" ref="N272"/>
    <hyperlink r:id="rId2608" ref="P272"/>
    <hyperlink r:id="rId2609" ref="Q272"/>
    <hyperlink r:id="rId2610" ref="R272"/>
    <hyperlink r:id="rId2611" ref="C273"/>
    <hyperlink r:id="rId2612" ref="D273"/>
    <hyperlink r:id="rId2613" ref="K273"/>
    <hyperlink r:id="rId2614" ref="L273"/>
    <hyperlink r:id="rId2615" ref="M273"/>
    <hyperlink r:id="rId2616" ref="N273"/>
    <hyperlink r:id="rId2617" ref="P273"/>
    <hyperlink r:id="rId2618" ref="Q273"/>
    <hyperlink r:id="rId2619" ref="R273"/>
    <hyperlink r:id="rId2620" ref="S273"/>
    <hyperlink r:id="rId2621" ref="C274"/>
    <hyperlink r:id="rId2622" ref="D274"/>
    <hyperlink r:id="rId2623" ref="K274"/>
    <hyperlink r:id="rId2624" ref="L274"/>
    <hyperlink r:id="rId2625" ref="N274"/>
    <hyperlink r:id="rId2626" ref="P274"/>
    <hyperlink r:id="rId2627" ref="Q274"/>
    <hyperlink r:id="rId2628" ref="R274"/>
    <hyperlink r:id="rId2629" ref="C275"/>
    <hyperlink r:id="rId2630" ref="D275"/>
    <hyperlink r:id="rId2631" ref="K275"/>
    <hyperlink r:id="rId2632" ref="L275"/>
    <hyperlink r:id="rId2633" ref="M275"/>
    <hyperlink r:id="rId2634" ref="N275"/>
    <hyperlink r:id="rId2635" ref="P275"/>
    <hyperlink r:id="rId2636" ref="Q275"/>
    <hyperlink r:id="rId2637" ref="R275"/>
    <hyperlink r:id="rId2638" ref="C276"/>
    <hyperlink r:id="rId2639" ref="D276"/>
    <hyperlink r:id="rId2640" ref="K276"/>
    <hyperlink r:id="rId2641" ref="L276"/>
    <hyperlink r:id="rId2642" ref="M276"/>
    <hyperlink r:id="rId2643" ref="N276"/>
    <hyperlink r:id="rId2644" ref="P276"/>
    <hyperlink r:id="rId2645" ref="Q276"/>
    <hyperlink r:id="rId2646" ref="R276"/>
    <hyperlink r:id="rId2647" ref="C277"/>
    <hyperlink r:id="rId2648" ref="D277"/>
    <hyperlink r:id="rId2649" ref="K277"/>
    <hyperlink r:id="rId2650" ref="L277"/>
    <hyperlink r:id="rId2651" ref="M277"/>
    <hyperlink r:id="rId2652" ref="N277"/>
    <hyperlink r:id="rId2653" ref="P277"/>
    <hyperlink r:id="rId2654" ref="Q277"/>
    <hyperlink r:id="rId2655" ref="R277"/>
    <hyperlink r:id="rId2656" ref="C278"/>
    <hyperlink r:id="rId2657" ref="D278"/>
    <hyperlink r:id="rId2658" ref="K278"/>
    <hyperlink r:id="rId2659" ref="L278"/>
    <hyperlink r:id="rId2660" ref="M278"/>
    <hyperlink r:id="rId2661" ref="N278"/>
    <hyperlink r:id="rId2662" ref="P278"/>
    <hyperlink r:id="rId2663" ref="Q278"/>
    <hyperlink r:id="rId2664" ref="R278"/>
    <hyperlink r:id="rId2665" ref="C279"/>
    <hyperlink r:id="rId2666" ref="D279"/>
    <hyperlink r:id="rId2667" ref="K279"/>
    <hyperlink r:id="rId2668" ref="L279"/>
    <hyperlink r:id="rId2669" ref="M279"/>
    <hyperlink r:id="rId2670" ref="N279"/>
    <hyperlink r:id="rId2671" ref="P279"/>
    <hyperlink r:id="rId2672" ref="Q279"/>
    <hyperlink r:id="rId2673" ref="R279"/>
    <hyperlink r:id="rId2674" ref="C280"/>
    <hyperlink r:id="rId2675" ref="D280"/>
    <hyperlink r:id="rId2676" ref="K280"/>
    <hyperlink r:id="rId2677" ref="L280"/>
    <hyperlink r:id="rId2678" ref="M280"/>
    <hyperlink r:id="rId2679" ref="N280"/>
    <hyperlink r:id="rId2680" ref="P280"/>
    <hyperlink r:id="rId2681" ref="Q280"/>
    <hyperlink r:id="rId2682" ref="R280"/>
    <hyperlink r:id="rId2683" ref="C281"/>
    <hyperlink r:id="rId2684" ref="D281"/>
    <hyperlink r:id="rId2685" ref="K281"/>
    <hyperlink r:id="rId2686" ref="L281"/>
    <hyperlink r:id="rId2687" ref="M281"/>
    <hyperlink r:id="rId2688" ref="N281"/>
    <hyperlink r:id="rId2689" ref="P281"/>
    <hyperlink r:id="rId2690" ref="Q281"/>
    <hyperlink r:id="rId2691" ref="R281"/>
    <hyperlink r:id="rId2692" ref="C282"/>
    <hyperlink r:id="rId2693" ref="D282"/>
    <hyperlink r:id="rId2694" ref="K282"/>
    <hyperlink r:id="rId2695" ref="L282"/>
    <hyperlink r:id="rId2696" ref="M282"/>
    <hyperlink r:id="rId2697" ref="N282"/>
    <hyperlink r:id="rId2698" ref="P282"/>
    <hyperlink r:id="rId2699" ref="Q282"/>
    <hyperlink r:id="rId2700" ref="R282"/>
    <hyperlink r:id="rId2701" ref="C283"/>
    <hyperlink r:id="rId2702" ref="D283"/>
    <hyperlink r:id="rId2703" ref="K283"/>
    <hyperlink r:id="rId2704" ref="L283"/>
    <hyperlink r:id="rId2705" ref="M283"/>
    <hyperlink r:id="rId2706" ref="N283"/>
    <hyperlink r:id="rId2707" ref="P283"/>
    <hyperlink r:id="rId2708" ref="Q283"/>
    <hyperlink r:id="rId2709" ref="R283"/>
    <hyperlink r:id="rId2710" ref="C284"/>
    <hyperlink r:id="rId2711" ref="D284"/>
    <hyperlink r:id="rId2712" ref="K284"/>
    <hyperlink r:id="rId2713" ref="L284"/>
    <hyperlink r:id="rId2714" ref="M284"/>
    <hyperlink r:id="rId2715" ref="N284"/>
    <hyperlink r:id="rId2716" ref="P284"/>
    <hyperlink r:id="rId2717" ref="Q284"/>
    <hyperlink r:id="rId2718" ref="R284"/>
    <hyperlink r:id="rId2719" ref="C285"/>
    <hyperlink r:id="rId2720" ref="D285"/>
    <hyperlink r:id="rId2721" ref="K285"/>
    <hyperlink r:id="rId2722" ref="L285"/>
    <hyperlink r:id="rId2723" ref="M285"/>
    <hyperlink r:id="rId2724" ref="N285"/>
    <hyperlink r:id="rId2725" ref="P285"/>
    <hyperlink r:id="rId2726" ref="Q285"/>
    <hyperlink r:id="rId2727" ref="R285"/>
    <hyperlink r:id="rId2728" ref="C286"/>
    <hyperlink r:id="rId2729" ref="D286"/>
    <hyperlink r:id="rId2730" ref="K286"/>
    <hyperlink r:id="rId2731" ref="L286"/>
    <hyperlink r:id="rId2732" ref="M286"/>
    <hyperlink r:id="rId2733" ref="N286"/>
    <hyperlink r:id="rId2734" ref="P286"/>
    <hyperlink r:id="rId2735" ref="Q286"/>
    <hyperlink r:id="rId2736" ref="R286"/>
    <hyperlink r:id="rId2737" ref="C287"/>
    <hyperlink r:id="rId2738" ref="D287"/>
    <hyperlink r:id="rId2739" ref="K287"/>
    <hyperlink r:id="rId2740" ref="L287"/>
    <hyperlink r:id="rId2741" ref="M287"/>
    <hyperlink r:id="rId2742" ref="N287"/>
    <hyperlink r:id="rId2743" ref="P287"/>
    <hyperlink r:id="rId2744" ref="Q287"/>
    <hyperlink r:id="rId2745" ref="R287"/>
    <hyperlink r:id="rId2746" ref="C288"/>
    <hyperlink r:id="rId2747" ref="D288"/>
    <hyperlink r:id="rId2748" ref="K288"/>
    <hyperlink r:id="rId2749" ref="L288"/>
    <hyperlink r:id="rId2750" ref="M288"/>
    <hyperlink r:id="rId2751" ref="N288"/>
    <hyperlink r:id="rId2752" ref="P288"/>
    <hyperlink r:id="rId2753" ref="Q288"/>
    <hyperlink r:id="rId2754" ref="R288"/>
    <hyperlink r:id="rId2755" ref="C289"/>
    <hyperlink r:id="rId2756" ref="D289"/>
    <hyperlink r:id="rId2757" ref="K289"/>
    <hyperlink r:id="rId2758" ref="L289"/>
    <hyperlink r:id="rId2759" ref="N289"/>
    <hyperlink r:id="rId2760" ref="P289"/>
    <hyperlink r:id="rId2761" ref="Q289"/>
    <hyperlink r:id="rId2762" ref="R289"/>
    <hyperlink r:id="rId2763" ref="C290"/>
    <hyperlink r:id="rId2764" ref="D290"/>
    <hyperlink r:id="rId2765" ref="K290"/>
    <hyperlink r:id="rId2766" ref="L290"/>
    <hyperlink r:id="rId2767" ref="M290"/>
    <hyperlink r:id="rId2768" ref="N290"/>
    <hyperlink r:id="rId2769" ref="P290"/>
    <hyperlink r:id="rId2770" ref="Q290"/>
    <hyperlink r:id="rId2771" ref="R290"/>
    <hyperlink r:id="rId2772" ref="C291"/>
    <hyperlink r:id="rId2773" ref="D291"/>
    <hyperlink r:id="rId2774" ref="K291"/>
    <hyperlink r:id="rId2775" ref="L291"/>
    <hyperlink r:id="rId2776" ref="M291"/>
    <hyperlink r:id="rId2777" ref="N291"/>
    <hyperlink r:id="rId2778" ref="P291"/>
    <hyperlink r:id="rId2779" ref="Q291"/>
    <hyperlink r:id="rId2780" ref="R291"/>
    <hyperlink r:id="rId2781" ref="C292"/>
    <hyperlink r:id="rId2782" ref="D292"/>
    <hyperlink r:id="rId2783" ref="K292"/>
    <hyperlink r:id="rId2784" ref="L292"/>
    <hyperlink r:id="rId2785" ref="M292"/>
    <hyperlink r:id="rId2786" ref="N292"/>
    <hyperlink r:id="rId2787" ref="P292"/>
    <hyperlink r:id="rId2788" ref="Q292"/>
    <hyperlink r:id="rId2789" ref="R292"/>
    <hyperlink r:id="rId2790" ref="C293"/>
    <hyperlink r:id="rId2791" ref="D293"/>
    <hyperlink r:id="rId2792" ref="K293"/>
    <hyperlink r:id="rId2793" ref="L293"/>
    <hyperlink r:id="rId2794" ref="M293"/>
    <hyperlink r:id="rId2795" ref="N293"/>
    <hyperlink r:id="rId2796" ref="P293"/>
    <hyperlink r:id="rId2797" ref="Q293"/>
    <hyperlink r:id="rId2798" ref="R293"/>
    <hyperlink r:id="rId2799" ref="C294"/>
    <hyperlink r:id="rId2800" ref="D294"/>
    <hyperlink r:id="rId2801" ref="K294"/>
    <hyperlink r:id="rId2802" ref="L294"/>
    <hyperlink r:id="rId2803" ref="M294"/>
    <hyperlink r:id="rId2804" ref="N294"/>
    <hyperlink r:id="rId2805" ref="P294"/>
    <hyperlink r:id="rId2806" ref="Q294"/>
    <hyperlink r:id="rId2807" ref="R294"/>
    <hyperlink r:id="rId2808" ref="C295"/>
    <hyperlink r:id="rId2809" ref="D295"/>
    <hyperlink r:id="rId2810" ref="K295"/>
    <hyperlink r:id="rId2811" ref="L295"/>
    <hyperlink r:id="rId2812" ref="N295"/>
    <hyperlink r:id="rId2813" ref="P295"/>
    <hyperlink r:id="rId2814" ref="Q295"/>
    <hyperlink r:id="rId2815" ref="R295"/>
    <hyperlink r:id="rId2816" ref="C296"/>
    <hyperlink r:id="rId2817" ref="D296"/>
    <hyperlink r:id="rId2818" ref="K296"/>
    <hyperlink r:id="rId2819" ref="L296"/>
    <hyperlink r:id="rId2820" ref="N296"/>
    <hyperlink r:id="rId2821" ref="P296"/>
    <hyperlink r:id="rId2822" ref="Q296"/>
    <hyperlink r:id="rId2823" ref="R296"/>
    <hyperlink r:id="rId2824" ref="C297"/>
    <hyperlink r:id="rId2825" ref="D297"/>
    <hyperlink r:id="rId2826" ref="K297"/>
    <hyperlink r:id="rId2827" ref="L297"/>
    <hyperlink r:id="rId2828" ref="N297"/>
    <hyperlink r:id="rId2829" ref="P297"/>
    <hyperlink r:id="rId2830" ref="Q297"/>
    <hyperlink r:id="rId2831" ref="R297"/>
    <hyperlink r:id="rId2832" ref="C298"/>
    <hyperlink r:id="rId2833" ref="D298"/>
    <hyperlink r:id="rId2834" ref="K298"/>
    <hyperlink r:id="rId2835" ref="L298"/>
    <hyperlink r:id="rId2836" ref="N298"/>
    <hyperlink r:id="rId2837" ref="P298"/>
    <hyperlink r:id="rId2838" ref="Q298"/>
    <hyperlink r:id="rId2839" ref="R298"/>
    <hyperlink r:id="rId2840" ref="C299"/>
    <hyperlink r:id="rId2841" ref="D299"/>
    <hyperlink r:id="rId2842" ref="K299"/>
    <hyperlink r:id="rId2843" ref="L299"/>
    <hyperlink r:id="rId2844" ref="M299"/>
    <hyperlink r:id="rId2845" ref="N299"/>
    <hyperlink r:id="rId2846" ref="P299"/>
    <hyperlink r:id="rId2847" ref="Q299"/>
    <hyperlink r:id="rId2848" ref="R299"/>
    <hyperlink r:id="rId2849" ref="C300"/>
    <hyperlink r:id="rId2850" ref="D300"/>
    <hyperlink r:id="rId2851" ref="K300"/>
    <hyperlink r:id="rId2852" ref="L300"/>
    <hyperlink r:id="rId2853" ref="M300"/>
    <hyperlink r:id="rId2854" ref="N300"/>
    <hyperlink r:id="rId2855" ref="P300"/>
    <hyperlink r:id="rId2856" ref="Q300"/>
    <hyperlink r:id="rId2857" ref="R300"/>
    <hyperlink r:id="rId2858" ref="C301"/>
    <hyperlink r:id="rId2859" ref="D301"/>
    <hyperlink r:id="rId2860" ref="K301"/>
    <hyperlink r:id="rId2861" ref="L301"/>
    <hyperlink r:id="rId2862" ref="M301"/>
    <hyperlink r:id="rId2863" ref="N301"/>
    <hyperlink r:id="rId2864" ref="P301"/>
    <hyperlink r:id="rId2865" ref="Q301"/>
    <hyperlink r:id="rId2866" ref="R301"/>
    <hyperlink r:id="rId2867" ref="C302"/>
    <hyperlink r:id="rId2868" ref="D302"/>
    <hyperlink r:id="rId2869" ref="K302"/>
    <hyperlink r:id="rId2870" ref="L302"/>
    <hyperlink r:id="rId2871" ref="M302"/>
    <hyperlink r:id="rId2872" ref="N302"/>
    <hyperlink r:id="rId2873" ref="P302"/>
    <hyperlink r:id="rId2874" ref="R302"/>
    <hyperlink r:id="rId2875" ref="C303"/>
    <hyperlink r:id="rId2876" ref="D303"/>
    <hyperlink r:id="rId2877" ref="K303"/>
    <hyperlink r:id="rId2878" ref="L303"/>
    <hyperlink r:id="rId2879" ref="M303"/>
    <hyperlink r:id="rId2880" ref="N303"/>
    <hyperlink r:id="rId2881" ref="P303"/>
    <hyperlink r:id="rId2882" ref="Q303"/>
    <hyperlink r:id="rId2883" ref="R303"/>
    <hyperlink r:id="rId2884" ref="C304"/>
    <hyperlink r:id="rId2885" ref="D304"/>
    <hyperlink r:id="rId2886" ref="K304"/>
    <hyperlink r:id="rId2887" ref="L304"/>
    <hyperlink r:id="rId2888" ref="M304"/>
    <hyperlink r:id="rId2889" ref="N304"/>
    <hyperlink r:id="rId2890" ref="P304"/>
    <hyperlink r:id="rId2891" ref="Q304"/>
    <hyperlink r:id="rId2892" ref="R304"/>
    <hyperlink r:id="rId2893" ref="C305"/>
    <hyperlink r:id="rId2894" ref="D305"/>
    <hyperlink r:id="rId2895" ref="K305"/>
    <hyperlink r:id="rId2896" ref="L305"/>
    <hyperlink r:id="rId2897" ref="N305"/>
    <hyperlink r:id="rId2898" ref="P305"/>
    <hyperlink r:id="rId2899" ref="Q305"/>
    <hyperlink r:id="rId2900" ref="R305"/>
    <hyperlink r:id="rId2901" ref="C306"/>
    <hyperlink r:id="rId2902" ref="D306"/>
    <hyperlink r:id="rId2903" ref="K306"/>
    <hyperlink r:id="rId2904" ref="L306"/>
    <hyperlink r:id="rId2905" ref="M306"/>
    <hyperlink r:id="rId2906" ref="N306"/>
    <hyperlink r:id="rId2907" ref="P306"/>
    <hyperlink r:id="rId2908" ref="Q306"/>
    <hyperlink r:id="rId2909" ref="R306"/>
    <hyperlink r:id="rId2910" ref="C307"/>
    <hyperlink r:id="rId2911" ref="D307"/>
    <hyperlink r:id="rId2912" ref="K307"/>
    <hyperlink r:id="rId2913" ref="L307"/>
    <hyperlink r:id="rId2914" ref="M307"/>
    <hyperlink r:id="rId2915" ref="N307"/>
    <hyperlink r:id="rId2916" ref="P307"/>
    <hyperlink r:id="rId2917" ref="Q307"/>
    <hyperlink r:id="rId2918" ref="R307"/>
    <hyperlink r:id="rId2919" ref="C308"/>
    <hyperlink r:id="rId2920" ref="D308"/>
    <hyperlink r:id="rId2921" ref="K308"/>
    <hyperlink r:id="rId2922" ref="L308"/>
    <hyperlink r:id="rId2923" ref="M308"/>
    <hyperlink r:id="rId2924" ref="N308"/>
    <hyperlink r:id="rId2925" ref="P308"/>
    <hyperlink r:id="rId2926" ref="Q308"/>
    <hyperlink r:id="rId2927" ref="R308"/>
    <hyperlink r:id="rId2928" ref="C309"/>
    <hyperlink r:id="rId2929" ref="D309"/>
    <hyperlink r:id="rId2930" ref="K309"/>
    <hyperlink r:id="rId2931" ref="L309"/>
    <hyperlink r:id="rId2932" ref="M309"/>
    <hyperlink r:id="rId2933" ref="N309"/>
    <hyperlink r:id="rId2934" ref="P309"/>
    <hyperlink r:id="rId2935" ref="Q309"/>
    <hyperlink r:id="rId2936" ref="R309"/>
    <hyperlink r:id="rId2937" ref="C310"/>
    <hyperlink r:id="rId2938" ref="D310"/>
    <hyperlink r:id="rId2939" ref="K310"/>
    <hyperlink r:id="rId2940" ref="L310"/>
    <hyperlink r:id="rId2941" ref="N310"/>
    <hyperlink r:id="rId2942" ref="P310"/>
    <hyperlink r:id="rId2943" ref="Q310"/>
    <hyperlink r:id="rId2944" ref="R310"/>
    <hyperlink r:id="rId2945" ref="C311"/>
    <hyperlink r:id="rId2946" ref="D311"/>
    <hyperlink r:id="rId2947" ref="K311"/>
    <hyperlink r:id="rId2948" ref="L311"/>
    <hyperlink r:id="rId2949" ref="M311"/>
    <hyperlink r:id="rId2950" ref="N311"/>
    <hyperlink r:id="rId2951" ref="P311"/>
    <hyperlink r:id="rId2952" ref="Q311"/>
    <hyperlink r:id="rId2953" ref="R311"/>
    <hyperlink r:id="rId2954" ref="C312"/>
    <hyperlink r:id="rId2955" ref="D312"/>
    <hyperlink r:id="rId2956" ref="K312"/>
    <hyperlink r:id="rId2957" ref="L312"/>
    <hyperlink r:id="rId2958" ref="M312"/>
    <hyperlink r:id="rId2959" ref="N312"/>
    <hyperlink r:id="rId2960" ref="P312"/>
    <hyperlink r:id="rId2961" ref="Q312"/>
    <hyperlink r:id="rId2962" ref="R312"/>
    <hyperlink r:id="rId2963" ref="C313"/>
    <hyperlink r:id="rId2964" ref="D313"/>
    <hyperlink r:id="rId2965" ref="K313"/>
    <hyperlink r:id="rId2966" ref="L313"/>
    <hyperlink r:id="rId2967" ref="N313"/>
    <hyperlink r:id="rId2968" ref="P313"/>
    <hyperlink r:id="rId2969" ref="Q313"/>
    <hyperlink r:id="rId2970" ref="R313"/>
    <hyperlink r:id="rId2971" ref="C314"/>
    <hyperlink r:id="rId2972" ref="D314"/>
    <hyperlink r:id="rId2973" ref="K314"/>
    <hyperlink r:id="rId2974" ref="L314"/>
    <hyperlink r:id="rId2975" ref="N314"/>
    <hyperlink r:id="rId2976" ref="P314"/>
    <hyperlink r:id="rId2977" ref="Q314"/>
    <hyperlink r:id="rId2978" ref="R314"/>
    <hyperlink r:id="rId2979" ref="C315"/>
    <hyperlink r:id="rId2980" ref="D315"/>
    <hyperlink r:id="rId2981" ref="K315"/>
    <hyperlink r:id="rId2982" ref="L315"/>
    <hyperlink r:id="rId2983" ref="N315"/>
    <hyperlink r:id="rId2984" ref="P315"/>
    <hyperlink r:id="rId2985" ref="Q315"/>
    <hyperlink r:id="rId2986" ref="R315"/>
    <hyperlink r:id="rId2987" ref="C316"/>
    <hyperlink r:id="rId2988" ref="D316"/>
    <hyperlink r:id="rId2989" ref="K316"/>
    <hyperlink r:id="rId2990" ref="L316"/>
    <hyperlink r:id="rId2991" ref="M316"/>
    <hyperlink r:id="rId2992" ref="N316"/>
    <hyperlink r:id="rId2993" ref="P316"/>
    <hyperlink r:id="rId2994" ref="Q316"/>
    <hyperlink r:id="rId2995" ref="R316"/>
    <hyperlink r:id="rId2996" ref="S316"/>
    <hyperlink r:id="rId2997" ref="C317"/>
    <hyperlink r:id="rId2998" ref="D317"/>
    <hyperlink r:id="rId2999" ref="K317"/>
    <hyperlink r:id="rId3000" ref="L317"/>
    <hyperlink r:id="rId3001" ref="M317"/>
    <hyperlink r:id="rId3002" ref="N317"/>
    <hyperlink r:id="rId3003" ref="P317"/>
    <hyperlink r:id="rId3004" ref="Q317"/>
    <hyperlink r:id="rId3005" ref="R317"/>
    <hyperlink r:id="rId3006" ref="C318"/>
    <hyperlink r:id="rId3007" ref="D318"/>
    <hyperlink r:id="rId3008" ref="K318"/>
    <hyperlink r:id="rId3009" ref="L318"/>
    <hyperlink r:id="rId3010" ref="M318"/>
    <hyperlink r:id="rId3011" ref="N318"/>
    <hyperlink r:id="rId3012" ref="P318"/>
    <hyperlink r:id="rId3013" ref="Q318"/>
    <hyperlink r:id="rId3014" ref="R318"/>
    <hyperlink r:id="rId3015" ref="C319"/>
    <hyperlink r:id="rId3016" ref="D319"/>
    <hyperlink r:id="rId3017" ref="K319"/>
    <hyperlink r:id="rId3018" ref="L319"/>
    <hyperlink r:id="rId3019" ref="M319"/>
    <hyperlink r:id="rId3020" ref="N319"/>
    <hyperlink r:id="rId3021" ref="P319"/>
    <hyperlink r:id="rId3022" ref="Q319"/>
    <hyperlink r:id="rId3023" ref="R319"/>
    <hyperlink r:id="rId3024" ref="C320"/>
    <hyperlink r:id="rId3025" ref="D320"/>
    <hyperlink r:id="rId3026" ref="K320"/>
    <hyperlink r:id="rId3027" ref="L320"/>
    <hyperlink r:id="rId3028" ref="M320"/>
    <hyperlink r:id="rId3029" ref="N320"/>
    <hyperlink r:id="rId3030" ref="P320"/>
    <hyperlink r:id="rId3031" ref="Q320"/>
    <hyperlink r:id="rId3032" ref="R320"/>
    <hyperlink r:id="rId3033" ref="C321"/>
    <hyperlink r:id="rId3034" ref="D321"/>
    <hyperlink r:id="rId3035" ref="K321"/>
    <hyperlink r:id="rId3036" ref="L321"/>
    <hyperlink r:id="rId3037" ref="M321"/>
    <hyperlink r:id="rId3038" ref="N321"/>
    <hyperlink r:id="rId3039" ref="P321"/>
    <hyperlink r:id="rId3040" ref="Q321"/>
    <hyperlink r:id="rId3041" ref="R321"/>
    <hyperlink r:id="rId3042" ref="C322"/>
    <hyperlink r:id="rId3043" ref="D322"/>
    <hyperlink r:id="rId3044" ref="K322"/>
    <hyperlink r:id="rId3045" ref="L322"/>
    <hyperlink r:id="rId3046" ref="M322"/>
    <hyperlink r:id="rId3047" ref="N322"/>
    <hyperlink r:id="rId3048" ref="P322"/>
    <hyperlink r:id="rId3049" ref="Q322"/>
    <hyperlink r:id="rId3050" ref="R322"/>
    <hyperlink r:id="rId3051" ref="C323"/>
    <hyperlink r:id="rId3052" ref="D323"/>
    <hyperlink r:id="rId3053" ref="K323"/>
    <hyperlink r:id="rId3054" ref="L323"/>
    <hyperlink r:id="rId3055" ref="M323"/>
    <hyperlink r:id="rId3056" ref="N323"/>
    <hyperlink r:id="rId3057" ref="P323"/>
    <hyperlink r:id="rId3058" ref="Q323"/>
    <hyperlink r:id="rId3059" ref="R323"/>
    <hyperlink r:id="rId3060" ref="S323"/>
    <hyperlink r:id="rId3061" ref="C324"/>
    <hyperlink r:id="rId3062" ref="D324"/>
    <hyperlink r:id="rId3063" ref="K324"/>
    <hyperlink r:id="rId3064" ref="L324"/>
    <hyperlink r:id="rId3065" ref="M324"/>
    <hyperlink r:id="rId3066" ref="N324"/>
    <hyperlink r:id="rId3067" ref="P324"/>
    <hyperlink r:id="rId3068" ref="Q324"/>
    <hyperlink r:id="rId3069" ref="R324"/>
    <hyperlink r:id="rId3070" ref="C325"/>
    <hyperlink r:id="rId3071" ref="D325"/>
    <hyperlink r:id="rId3072" ref="K325"/>
    <hyperlink r:id="rId3073" ref="L325"/>
    <hyperlink r:id="rId3074" ref="M325"/>
    <hyperlink r:id="rId3075" ref="N325"/>
    <hyperlink r:id="rId3076" ref="P325"/>
    <hyperlink r:id="rId3077" ref="Q325"/>
    <hyperlink r:id="rId3078" ref="R325"/>
    <hyperlink r:id="rId3079" ref="C326"/>
    <hyperlink r:id="rId3080" ref="D326"/>
    <hyperlink r:id="rId3081" ref="K326"/>
    <hyperlink r:id="rId3082" ref="L326"/>
    <hyperlink r:id="rId3083" ref="M326"/>
    <hyperlink r:id="rId3084" ref="N326"/>
    <hyperlink r:id="rId3085" ref="P326"/>
    <hyperlink r:id="rId3086" ref="Q326"/>
    <hyperlink r:id="rId3087" ref="R326"/>
    <hyperlink r:id="rId3088" ref="C327"/>
    <hyperlink r:id="rId3089" ref="D327"/>
    <hyperlink r:id="rId3090" ref="K327"/>
    <hyperlink r:id="rId3091" ref="L327"/>
    <hyperlink r:id="rId3092" ref="N327"/>
    <hyperlink r:id="rId3093" ref="P327"/>
    <hyperlink r:id="rId3094" ref="Q327"/>
    <hyperlink r:id="rId3095" ref="R327"/>
    <hyperlink r:id="rId3096" ref="C328"/>
    <hyperlink r:id="rId3097" ref="D328"/>
    <hyperlink r:id="rId3098" ref="K328"/>
    <hyperlink r:id="rId3099" ref="L328"/>
    <hyperlink r:id="rId3100" ref="M328"/>
    <hyperlink r:id="rId3101" ref="N328"/>
    <hyperlink r:id="rId3102" ref="P328"/>
    <hyperlink r:id="rId3103" ref="Q328"/>
    <hyperlink r:id="rId3104" ref="R328"/>
    <hyperlink r:id="rId3105" ref="C330"/>
    <hyperlink r:id="rId3106" ref="D330"/>
    <hyperlink r:id="rId3107" ref="C331"/>
    <hyperlink r:id="rId3108" ref="D331"/>
    <hyperlink r:id="rId3109" ref="C332"/>
    <hyperlink r:id="rId3110" ref="K332"/>
    <hyperlink r:id="rId3111" ref="L332"/>
    <hyperlink r:id="rId3112" ref="N332"/>
    <hyperlink r:id="rId3113" ref="P332"/>
    <hyperlink r:id="rId3114" ref="C333"/>
    <hyperlink r:id="rId3115" ref="K333"/>
    <hyperlink r:id="rId3116" ref="L333"/>
    <hyperlink r:id="rId3117" ref="N333"/>
    <hyperlink r:id="rId3118" ref="P333"/>
    <hyperlink r:id="rId3119" ref="C335"/>
    <hyperlink r:id="rId3120" ref="C336"/>
    <hyperlink r:id="rId3121" ref="C337"/>
    <hyperlink r:id="rId3122" ref="C338"/>
    <hyperlink r:id="rId3123" ref="C339"/>
    <hyperlink r:id="rId3124" ref="C340"/>
    <hyperlink r:id="rId3125" ref="C341"/>
    <hyperlink r:id="rId3126" ref="C342"/>
    <hyperlink r:id="rId3127" ref="C343"/>
    <hyperlink r:id="rId3128" ref="C344"/>
    <hyperlink r:id="rId3129" ref="C345"/>
    <hyperlink r:id="rId3130" ref="C346"/>
    <hyperlink r:id="rId3131" ref="C347"/>
    <hyperlink r:id="rId3132" ref="C348"/>
    <hyperlink r:id="rId3133" ref="C349"/>
    <hyperlink r:id="rId3134" ref="C350"/>
    <hyperlink r:id="rId3135" ref="C351"/>
    <hyperlink r:id="rId3136" ref="C352"/>
    <hyperlink r:id="rId3137" ref="C353"/>
    <hyperlink r:id="rId3138" ref="C354"/>
    <hyperlink r:id="rId3139" ref="C355"/>
    <hyperlink r:id="rId3140" ref="C356"/>
    <hyperlink r:id="rId3141" ref="C357"/>
    <hyperlink r:id="rId3142" ref="C358"/>
    <hyperlink r:id="rId3143" ref="C359"/>
    <hyperlink r:id="rId3144" ref="C360"/>
    <hyperlink r:id="rId3145" ref="C361"/>
    <hyperlink r:id="rId3146" ref="C362"/>
    <hyperlink r:id="rId3147" ref="C363"/>
    <hyperlink r:id="rId3148" ref="C364"/>
    <hyperlink r:id="rId3149" ref="C365"/>
    <hyperlink r:id="rId3150" ref="C366"/>
    <hyperlink r:id="rId3151" ref="C367"/>
    <hyperlink r:id="rId3152" ref="C368"/>
    <hyperlink r:id="rId3153" ref="C369"/>
    <hyperlink r:id="rId3154" ref="C370"/>
    <hyperlink r:id="rId3155" ref="C371"/>
    <hyperlink r:id="rId3156" ref="C372"/>
    <hyperlink r:id="rId3157" ref="C373"/>
    <hyperlink r:id="rId3158" ref="C374"/>
    <hyperlink r:id="rId3159" ref="C375"/>
    <hyperlink r:id="rId3160" ref="C376"/>
    <hyperlink r:id="rId3161" ref="C377"/>
    <hyperlink r:id="rId3162" ref="C378"/>
    <hyperlink r:id="rId3163" ref="C379"/>
    <hyperlink r:id="rId3164" ref="C380"/>
    <hyperlink r:id="rId3165" ref="C381"/>
    <hyperlink r:id="rId3166" ref="C382"/>
    <hyperlink r:id="rId3167" ref="C383"/>
    <hyperlink r:id="rId3168" ref="C384"/>
    <hyperlink r:id="rId3169" ref="C385"/>
    <hyperlink r:id="rId3170" ref="C386"/>
    <hyperlink r:id="rId3171" ref="C387"/>
    <hyperlink r:id="rId3172" ref="C388"/>
    <hyperlink r:id="rId3173" ref="C389"/>
    <hyperlink r:id="rId3174" ref="C390"/>
    <hyperlink r:id="rId3175" ref="C392"/>
    <hyperlink r:id="rId3176" ref="C393"/>
    <hyperlink r:id="rId3177" ref="C394"/>
    <hyperlink r:id="rId3178" ref="C395"/>
    <hyperlink r:id="rId3179" ref="C396"/>
    <hyperlink r:id="rId3180" ref="C397"/>
    <hyperlink r:id="rId3181" ref="C398"/>
    <hyperlink r:id="rId3182" ref="C399"/>
    <hyperlink r:id="rId3183" ref="C400"/>
    <hyperlink r:id="rId3184" ref="C401"/>
    <hyperlink r:id="rId3185" ref="C402"/>
    <hyperlink r:id="rId3186" ref="D402"/>
    <hyperlink r:id="rId3187" ref="C403"/>
    <hyperlink r:id="rId3188" ref="D403"/>
    <hyperlink r:id="rId3189" ref="K404"/>
    <hyperlink r:id="rId3190" ref="L404"/>
    <hyperlink r:id="rId3191" ref="M404"/>
    <hyperlink r:id="rId3192" ref="N404"/>
    <hyperlink r:id="rId3193" ref="O404"/>
    <hyperlink r:id="rId3194" ref="P404"/>
    <hyperlink r:id="rId3195" ref="C405"/>
    <hyperlink r:id="rId3196" ref="K405"/>
    <hyperlink r:id="rId3197" ref="Q405"/>
    <hyperlink r:id="rId3198" ref="R405"/>
    <hyperlink r:id="rId3199" ref="C406"/>
    <hyperlink r:id="rId3200" ref="D406"/>
    <hyperlink r:id="rId3201" ref="K406"/>
    <hyperlink r:id="rId3202" ref="L406"/>
    <hyperlink r:id="rId3203" ref="M406"/>
    <hyperlink r:id="rId3204" ref="N406"/>
    <hyperlink r:id="rId3205" ref="O406"/>
    <hyperlink r:id="rId3206" ref="P406"/>
    <hyperlink r:id="rId3207" ref="Q406"/>
    <hyperlink r:id="rId3208" ref="R406"/>
    <hyperlink r:id="rId3209" ref="C407"/>
    <hyperlink r:id="rId3210" ref="D407"/>
    <hyperlink r:id="rId3211" ref="K407"/>
    <hyperlink r:id="rId3212" ref="L407"/>
    <hyperlink r:id="rId3213" ref="M407"/>
    <hyperlink r:id="rId3214" ref="N407"/>
    <hyperlink r:id="rId3215" ref="O407"/>
    <hyperlink r:id="rId3216" ref="P407"/>
    <hyperlink r:id="rId3217" ref="Q407"/>
    <hyperlink r:id="rId3218" ref="R407"/>
    <hyperlink r:id="rId3219" ref="S407"/>
    <hyperlink r:id="rId3220" ref="C408"/>
    <hyperlink r:id="rId3221" ref="D408"/>
    <hyperlink r:id="rId3222" ref="K408"/>
    <hyperlink r:id="rId3223" ref="L408"/>
    <hyperlink r:id="rId3224" ref="M408"/>
    <hyperlink r:id="rId3225" ref="N408"/>
    <hyperlink r:id="rId3226" ref="O408"/>
    <hyperlink r:id="rId3227" ref="P408"/>
    <hyperlink r:id="rId3228" ref="Q408"/>
    <hyperlink r:id="rId3229" ref="R408"/>
    <hyperlink r:id="rId3230" ref="C409"/>
    <hyperlink r:id="rId3231" ref="D409"/>
    <hyperlink r:id="rId3232" ref="K409"/>
    <hyperlink r:id="rId3233" ref="L409"/>
    <hyperlink r:id="rId3234" ref="M409"/>
    <hyperlink r:id="rId3235" ref="N409"/>
    <hyperlink r:id="rId3236" ref="O409"/>
    <hyperlink r:id="rId3237" ref="P409"/>
    <hyperlink r:id="rId3238" ref="Q409"/>
    <hyperlink r:id="rId3239" ref="R409"/>
    <hyperlink r:id="rId3240" ref="C410"/>
    <hyperlink r:id="rId3241" ref="D410"/>
    <hyperlink r:id="rId3242" ref="K410"/>
    <hyperlink r:id="rId3243" ref="L410"/>
    <hyperlink r:id="rId3244" ref="M410"/>
    <hyperlink r:id="rId3245" ref="N410"/>
    <hyperlink r:id="rId3246" ref="O410"/>
    <hyperlink r:id="rId3247" ref="P410"/>
    <hyperlink r:id="rId3248" ref="R410"/>
    <hyperlink r:id="rId3249" ref="C411"/>
    <hyperlink r:id="rId3250" ref="D411"/>
    <hyperlink r:id="rId3251" ref="K411"/>
    <hyperlink r:id="rId3252" ref="L411"/>
    <hyperlink r:id="rId3253" ref="M411"/>
    <hyperlink r:id="rId3254" ref="N411"/>
    <hyperlink r:id="rId3255" ref="O411"/>
    <hyperlink r:id="rId3256" ref="P411"/>
    <hyperlink r:id="rId3257" ref="Q411"/>
    <hyperlink r:id="rId3258" ref="R411"/>
    <hyperlink r:id="rId3259" ref="C412"/>
    <hyperlink r:id="rId3260" ref="D412"/>
    <hyperlink r:id="rId3261" ref="K412"/>
    <hyperlink r:id="rId3262" ref="L412"/>
    <hyperlink r:id="rId3263" ref="M412"/>
    <hyperlink r:id="rId3264" ref="N412"/>
    <hyperlink r:id="rId3265" ref="Q412"/>
    <hyperlink r:id="rId3266" ref="R412"/>
    <hyperlink r:id="rId3267" ref="C413"/>
    <hyperlink r:id="rId3268" ref="D413"/>
    <hyperlink r:id="rId3269" ref="C414"/>
    <hyperlink r:id="rId3270" ref="K414"/>
    <hyperlink r:id="rId3271" ref="L414"/>
    <hyperlink r:id="rId3272" ref="M414"/>
    <hyperlink r:id="rId3273" ref="N414"/>
    <hyperlink r:id="rId3274" ref="O414"/>
    <hyperlink r:id="rId3275" ref="P414"/>
    <hyperlink r:id="rId3276" ref="Q414"/>
    <hyperlink r:id="rId3277" ref="R414"/>
    <hyperlink r:id="rId3278" ref="L415"/>
    <hyperlink r:id="rId3279" ref="M415"/>
    <hyperlink r:id="rId3280" ref="N415"/>
    <hyperlink r:id="rId3281" ref="O415"/>
    <hyperlink r:id="rId3282" ref="P415"/>
    <hyperlink r:id="rId3283" ref="K416"/>
    <hyperlink r:id="rId3284" ref="L416"/>
    <hyperlink r:id="rId3285" ref="O416"/>
    <hyperlink r:id="rId3286" ref="Q416"/>
    <hyperlink r:id="rId3287" ref="R416"/>
    <hyperlink r:id="rId3288" ref="C417"/>
    <hyperlink r:id="rId3289" ref="K417"/>
    <hyperlink r:id="rId3290" ref="L417"/>
    <hyperlink r:id="rId3291" ref="M417"/>
    <hyperlink r:id="rId3292" ref="N417"/>
    <hyperlink r:id="rId3293" ref="O417"/>
    <hyperlink r:id="rId3294" ref="P417"/>
    <hyperlink r:id="rId3295" ref="Q417"/>
    <hyperlink r:id="rId3296" ref="R417"/>
    <hyperlink r:id="rId3297" ref="K418"/>
    <hyperlink r:id="rId3298" ref="L418"/>
    <hyperlink r:id="rId3299" ref="N418"/>
    <hyperlink r:id="rId3300" ref="O418"/>
    <hyperlink r:id="rId3301" ref="P418"/>
    <hyperlink r:id="rId3302" ref="Q418"/>
    <hyperlink r:id="rId3303" ref="R418"/>
    <hyperlink r:id="rId3304" ref="C419"/>
    <hyperlink r:id="rId3305" ref="K419"/>
    <hyperlink r:id="rId3306" ref="L419"/>
    <hyperlink r:id="rId3307" ref="M419"/>
    <hyperlink r:id="rId3308" ref="N419"/>
    <hyperlink r:id="rId3309" ref="O419"/>
    <hyperlink r:id="rId3310" ref="P419"/>
    <hyperlink r:id="rId3311" ref="Q419"/>
    <hyperlink r:id="rId3312" ref="R419"/>
    <hyperlink r:id="rId3313" ref="C420"/>
    <hyperlink r:id="rId3314" ref="L420"/>
    <hyperlink r:id="rId3315" ref="M420"/>
    <hyperlink r:id="rId3316" ref="N420"/>
    <hyperlink r:id="rId3317" ref="O420"/>
    <hyperlink r:id="rId3318" ref="P420"/>
    <hyperlink r:id="rId3319" ref="Q420"/>
    <hyperlink r:id="rId3320" ref="R420"/>
    <hyperlink r:id="rId3321" ref="C421"/>
    <hyperlink r:id="rId3322" ref="O421"/>
    <hyperlink r:id="rId3323" ref="Q421"/>
    <hyperlink r:id="rId3324" ref="R421"/>
    <hyperlink r:id="rId3325" ref="S421"/>
    <hyperlink r:id="rId3326" ref="L422"/>
    <hyperlink r:id="rId3327" ref="N422"/>
    <hyperlink r:id="rId3328" ref="O422"/>
    <hyperlink r:id="rId3329" ref="P422"/>
    <hyperlink r:id="rId3330" ref="Q422"/>
    <hyperlink r:id="rId3331" ref="R422"/>
    <hyperlink r:id="rId3332" ref="S422"/>
    <hyperlink r:id="rId3333" ref="L423"/>
    <hyperlink r:id="rId3334" ref="M423"/>
    <hyperlink r:id="rId3335" ref="N423"/>
    <hyperlink r:id="rId3336" ref="O423"/>
    <hyperlink r:id="rId3337" ref="P423"/>
    <hyperlink r:id="rId3338" ref="L424"/>
    <hyperlink r:id="rId3339" ref="M424"/>
    <hyperlink r:id="rId3340" ref="N424"/>
    <hyperlink r:id="rId3341" ref="O424"/>
    <hyperlink r:id="rId3342" ref="P424"/>
    <hyperlink r:id="rId3343" ref="Q424"/>
    <hyperlink r:id="rId3344" ref="R424"/>
    <hyperlink r:id="rId3345" ref="S424"/>
    <hyperlink r:id="rId3346" ref="C434"/>
    <hyperlink r:id="rId3347" ref="D434"/>
    <hyperlink r:id="rId3348" ref="K434"/>
    <hyperlink r:id="rId3349" ref="L434"/>
    <hyperlink r:id="rId3350" ref="M434"/>
    <hyperlink r:id="rId3351" ref="N434"/>
    <hyperlink r:id="rId3352" ref="P434"/>
    <hyperlink r:id="rId3353" ref="Q434"/>
    <hyperlink r:id="rId3354" ref="R434"/>
    <hyperlink r:id="rId3355" ref="C435"/>
    <hyperlink r:id="rId3356" ref="D435"/>
    <hyperlink r:id="rId3357" ref="K435"/>
    <hyperlink r:id="rId3358" ref="L435"/>
    <hyperlink r:id="rId3359" ref="M435"/>
    <hyperlink r:id="rId3360" ref="N435"/>
    <hyperlink r:id="rId3361" ref="P435"/>
    <hyperlink r:id="rId3362" ref="Q435"/>
    <hyperlink r:id="rId3363" ref="R435"/>
    <hyperlink r:id="rId3364" ref="C436"/>
    <hyperlink r:id="rId3365" ref="D436"/>
    <hyperlink r:id="rId3366" ref="K436"/>
    <hyperlink r:id="rId3367" ref="L436"/>
    <hyperlink r:id="rId3368" ref="M436"/>
    <hyperlink r:id="rId3369" ref="N436"/>
    <hyperlink r:id="rId3370" ref="P436"/>
    <hyperlink r:id="rId3371" ref="Q436"/>
    <hyperlink r:id="rId3372" ref="R436"/>
    <hyperlink r:id="rId3373" ref="C437"/>
    <hyperlink r:id="rId3374" ref="D437"/>
    <hyperlink r:id="rId3375" ref="K437"/>
    <hyperlink r:id="rId3376" ref="L437"/>
    <hyperlink r:id="rId3377" ref="M437"/>
    <hyperlink r:id="rId3378" ref="N437"/>
    <hyperlink r:id="rId3379" ref="P437"/>
    <hyperlink r:id="rId3380" ref="Q437"/>
    <hyperlink r:id="rId3381" ref="R437"/>
    <hyperlink r:id="rId3382" ref="C438"/>
    <hyperlink r:id="rId3383" ref="D438"/>
    <hyperlink r:id="rId3384" ref="K438"/>
    <hyperlink r:id="rId3385" ref="L438"/>
    <hyperlink r:id="rId3386" ref="M438"/>
    <hyperlink r:id="rId3387" ref="N438"/>
    <hyperlink r:id="rId3388" ref="P438"/>
    <hyperlink r:id="rId3389" ref="Q438"/>
    <hyperlink r:id="rId3390" ref="R438"/>
    <hyperlink r:id="rId3391" ref="C439"/>
    <hyperlink r:id="rId3392" ref="D439"/>
    <hyperlink r:id="rId3393" ref="K439"/>
    <hyperlink r:id="rId3394" ref="L439"/>
    <hyperlink r:id="rId3395" ref="M439"/>
    <hyperlink r:id="rId3396" ref="N439"/>
    <hyperlink r:id="rId3397" ref="P439"/>
    <hyperlink r:id="rId3398" ref="Q439"/>
    <hyperlink r:id="rId3399" ref="R439"/>
    <hyperlink r:id="rId3400" ref="C440"/>
    <hyperlink r:id="rId3401" ref="D440"/>
    <hyperlink r:id="rId3402" ref="K440"/>
    <hyperlink r:id="rId3403" ref="L440"/>
    <hyperlink r:id="rId3404" ref="M440"/>
    <hyperlink r:id="rId3405" ref="N440"/>
    <hyperlink r:id="rId3406" ref="P440"/>
    <hyperlink r:id="rId3407" ref="Q440"/>
    <hyperlink r:id="rId3408" ref="R440"/>
    <hyperlink r:id="rId3409" ref="C441"/>
    <hyperlink r:id="rId3410" ref="D441"/>
    <hyperlink r:id="rId3411" ref="K441"/>
    <hyperlink r:id="rId3412" ref="L441"/>
    <hyperlink r:id="rId3413" ref="M441"/>
    <hyperlink r:id="rId3414" ref="N441"/>
    <hyperlink r:id="rId3415" ref="P441"/>
    <hyperlink r:id="rId3416" ref="Q441"/>
    <hyperlink r:id="rId3417" ref="R441"/>
    <hyperlink r:id="rId3418" ref="C442"/>
    <hyperlink r:id="rId3419" ref="D442"/>
    <hyperlink r:id="rId3420" ref="K442"/>
    <hyperlink r:id="rId3421" ref="L442"/>
    <hyperlink r:id="rId3422" ref="M442"/>
    <hyperlink r:id="rId3423" ref="N442"/>
    <hyperlink r:id="rId3424" ref="P442"/>
    <hyperlink r:id="rId3425" ref="Q442"/>
    <hyperlink r:id="rId3426" ref="R442"/>
    <hyperlink r:id="rId3427" ref="C443"/>
    <hyperlink r:id="rId3428" ref="D443"/>
    <hyperlink r:id="rId3429" ref="K443"/>
    <hyperlink r:id="rId3430" ref="L443"/>
    <hyperlink r:id="rId3431" ref="M443"/>
    <hyperlink r:id="rId3432" ref="N443"/>
    <hyperlink r:id="rId3433" ref="P443"/>
    <hyperlink r:id="rId3434" ref="Q443"/>
    <hyperlink r:id="rId3435" ref="R443"/>
    <hyperlink r:id="rId3436" ref="S443"/>
    <hyperlink r:id="rId3437" ref="C445"/>
    <hyperlink r:id="rId3438" ref="D445"/>
    <hyperlink r:id="rId3439" ref="K445"/>
    <hyperlink r:id="rId3440" ref="L445"/>
    <hyperlink r:id="rId3441" ref="M445"/>
    <hyperlink r:id="rId3442" ref="N445"/>
    <hyperlink r:id="rId3443" ref="P445"/>
    <hyperlink r:id="rId3444" ref="Q445"/>
    <hyperlink r:id="rId3445" ref="R445"/>
    <hyperlink r:id="rId3446" ref="C446"/>
    <hyperlink r:id="rId3447" ref="D446"/>
    <hyperlink r:id="rId3448" ref="K446"/>
    <hyperlink r:id="rId3449" ref="L446"/>
    <hyperlink r:id="rId3450" ref="M446"/>
    <hyperlink r:id="rId3451" ref="N446"/>
    <hyperlink r:id="rId3452" ref="P446"/>
    <hyperlink r:id="rId3453" ref="Q446"/>
    <hyperlink r:id="rId3454" ref="R446"/>
    <hyperlink r:id="rId3455" ref="C447"/>
    <hyperlink r:id="rId3456" ref="D447"/>
    <hyperlink r:id="rId3457" ref="K447"/>
    <hyperlink r:id="rId3458" ref="L447"/>
    <hyperlink r:id="rId3459" ref="M447"/>
    <hyperlink r:id="rId3460" ref="N447"/>
    <hyperlink r:id="rId3461" ref="P447"/>
    <hyperlink r:id="rId3462" ref="Q447"/>
    <hyperlink r:id="rId3463" ref="R447"/>
    <hyperlink r:id="rId3464" ref="C448"/>
    <hyperlink r:id="rId3465" ref="D448"/>
    <hyperlink r:id="rId3466" ref="K448"/>
    <hyperlink r:id="rId3467" ref="L448"/>
    <hyperlink r:id="rId3468" ref="M448"/>
    <hyperlink r:id="rId3469" ref="N448"/>
    <hyperlink r:id="rId3470" ref="P448"/>
    <hyperlink r:id="rId3471" ref="Q448"/>
    <hyperlink r:id="rId3472" ref="R448"/>
    <hyperlink r:id="rId3473" ref="C449"/>
    <hyperlink r:id="rId3474" ref="D449"/>
    <hyperlink r:id="rId3475" ref="K449"/>
    <hyperlink r:id="rId3476" ref="L449"/>
    <hyperlink r:id="rId3477" ref="M449"/>
    <hyperlink r:id="rId3478" ref="N449"/>
    <hyperlink r:id="rId3479" ref="P449"/>
    <hyperlink r:id="rId3480" ref="Q449"/>
    <hyperlink r:id="rId3481" ref="R449"/>
    <hyperlink r:id="rId3482" ref="C450"/>
    <hyperlink r:id="rId3483" ref="D450"/>
    <hyperlink r:id="rId3484" ref="K450"/>
    <hyperlink r:id="rId3485" ref="L450"/>
    <hyperlink r:id="rId3486" ref="M450"/>
    <hyperlink r:id="rId3487" ref="N450"/>
    <hyperlink r:id="rId3488" ref="P450"/>
    <hyperlink r:id="rId3489" ref="Q450"/>
    <hyperlink r:id="rId3490" ref="R450"/>
    <hyperlink r:id="rId3491" ref="C451"/>
    <hyperlink r:id="rId3492" ref="D451"/>
    <hyperlink r:id="rId3493" ref="K451"/>
    <hyperlink r:id="rId3494" ref="L451"/>
    <hyperlink r:id="rId3495" ref="N451"/>
    <hyperlink r:id="rId3496" ref="P451"/>
    <hyperlink r:id="rId3497" ref="Q451"/>
    <hyperlink r:id="rId3498" ref="R451"/>
    <hyperlink r:id="rId3499" ref="C452"/>
    <hyperlink r:id="rId3500" ref="D452"/>
    <hyperlink r:id="rId3501" ref="K452"/>
    <hyperlink r:id="rId3502" ref="L452"/>
    <hyperlink r:id="rId3503" ref="N452"/>
    <hyperlink r:id="rId3504" ref="P452"/>
    <hyperlink r:id="rId3505" ref="Q452"/>
    <hyperlink r:id="rId3506" ref="R452"/>
    <hyperlink r:id="rId3507" ref="C453"/>
    <hyperlink r:id="rId3508" ref="D453"/>
    <hyperlink r:id="rId3509" ref="K453"/>
    <hyperlink r:id="rId3510" ref="L453"/>
    <hyperlink r:id="rId3511" ref="M453"/>
    <hyperlink r:id="rId3512" ref="N453"/>
    <hyperlink r:id="rId3513" ref="P453"/>
    <hyperlink r:id="rId3514" ref="Q453"/>
    <hyperlink r:id="rId3515" ref="R453"/>
    <hyperlink r:id="rId3516" ref="C455"/>
    <hyperlink r:id="rId3517" ref="D455"/>
    <hyperlink r:id="rId3518" ref="K455"/>
    <hyperlink r:id="rId3519" ref="L455"/>
    <hyperlink r:id="rId3520" ref="M455"/>
    <hyperlink r:id="rId3521" ref="N455"/>
    <hyperlink r:id="rId3522" ref="P455"/>
    <hyperlink r:id="rId3523" ref="Q455"/>
    <hyperlink r:id="rId3524" ref="R455"/>
    <hyperlink r:id="rId3525" ref="C456"/>
    <hyperlink r:id="rId3526" ref="D456"/>
    <hyperlink r:id="rId3527" ref="K456"/>
    <hyperlink r:id="rId3528" ref="L456"/>
    <hyperlink r:id="rId3529" ref="N456"/>
    <hyperlink r:id="rId3530" ref="P456"/>
    <hyperlink r:id="rId3531" ref="Q456"/>
    <hyperlink r:id="rId3532" ref="R456"/>
    <hyperlink r:id="rId3533" ref="C457"/>
    <hyperlink r:id="rId3534" ref="D457"/>
    <hyperlink r:id="rId3535" ref="K457"/>
    <hyperlink r:id="rId3536" ref="L457"/>
    <hyperlink r:id="rId3537" ref="N457"/>
    <hyperlink r:id="rId3538" ref="P457"/>
    <hyperlink r:id="rId3539" ref="Q457"/>
    <hyperlink r:id="rId3540" ref="R457"/>
    <hyperlink r:id="rId3541" ref="C458"/>
    <hyperlink r:id="rId3542" ref="D458"/>
    <hyperlink r:id="rId3543" ref="K458"/>
    <hyperlink r:id="rId3544" ref="L458"/>
    <hyperlink r:id="rId3545" ref="M458"/>
    <hyperlink r:id="rId3546" ref="N458"/>
    <hyperlink r:id="rId3547" ref="P458"/>
    <hyperlink r:id="rId3548" ref="Q458"/>
    <hyperlink r:id="rId3549" ref="R458"/>
    <hyperlink r:id="rId3550" ref="C459"/>
    <hyperlink r:id="rId3551" ref="D459"/>
    <hyperlink r:id="rId3552" ref="K459"/>
    <hyperlink r:id="rId3553" ref="L459"/>
    <hyperlink r:id="rId3554" ref="M459"/>
    <hyperlink r:id="rId3555" ref="N459"/>
    <hyperlink r:id="rId3556" ref="P459"/>
    <hyperlink r:id="rId3557" ref="Q459"/>
    <hyperlink r:id="rId3558" ref="R459"/>
    <hyperlink r:id="rId3559" ref="C460"/>
    <hyperlink r:id="rId3560" ref="D460"/>
    <hyperlink r:id="rId3561" ref="K460"/>
    <hyperlink r:id="rId3562" ref="L460"/>
    <hyperlink r:id="rId3563" ref="M460"/>
    <hyperlink r:id="rId3564" ref="N460"/>
    <hyperlink r:id="rId3565" ref="P460"/>
    <hyperlink r:id="rId3566" ref="Q460"/>
    <hyperlink r:id="rId3567" ref="R460"/>
    <hyperlink r:id="rId3568" ref="S460"/>
    <hyperlink r:id="rId3569" ref="C461"/>
    <hyperlink r:id="rId3570" ref="D461"/>
    <hyperlink r:id="rId3571" ref="K461"/>
    <hyperlink r:id="rId3572" ref="L461"/>
    <hyperlink r:id="rId3573" ref="N461"/>
    <hyperlink r:id="rId3574" ref="P461"/>
    <hyperlink r:id="rId3575" ref="Q461"/>
    <hyperlink r:id="rId3576" ref="R461"/>
    <hyperlink r:id="rId3577" ref="C462"/>
    <hyperlink r:id="rId3578" ref="D462"/>
    <hyperlink r:id="rId3579" ref="K462"/>
    <hyperlink r:id="rId3580" ref="L462"/>
    <hyperlink r:id="rId3581" ref="M462"/>
    <hyperlink r:id="rId3582" ref="N462"/>
    <hyperlink r:id="rId3583" ref="P462"/>
    <hyperlink r:id="rId3584" ref="Q462"/>
    <hyperlink r:id="rId3585" ref="R462"/>
    <hyperlink r:id="rId3586" ref="C464"/>
    <hyperlink r:id="rId3587" ref="D464"/>
    <hyperlink r:id="rId3588" ref="K464"/>
    <hyperlink r:id="rId3589" ref="M464"/>
    <hyperlink r:id="rId3590" ref="N464"/>
    <hyperlink r:id="rId3591" ref="P464"/>
    <hyperlink r:id="rId3592" ref="Q464"/>
    <hyperlink r:id="rId3593" ref="R464"/>
    <hyperlink r:id="rId3594" ref="C465"/>
    <hyperlink r:id="rId3595" ref="D465"/>
    <hyperlink r:id="rId3596" ref="K465"/>
    <hyperlink r:id="rId3597" ref="L465"/>
    <hyperlink r:id="rId3598" ref="M465"/>
    <hyperlink r:id="rId3599" ref="N465"/>
    <hyperlink r:id="rId3600" ref="P465"/>
    <hyperlink r:id="rId3601" ref="Q465"/>
    <hyperlink r:id="rId3602" ref="R465"/>
    <hyperlink r:id="rId3603" ref="C466"/>
    <hyperlink r:id="rId3604" ref="D466"/>
    <hyperlink r:id="rId3605" ref="K466"/>
    <hyperlink r:id="rId3606" ref="L466"/>
    <hyperlink r:id="rId3607" ref="M466"/>
    <hyperlink r:id="rId3608" ref="N466"/>
    <hyperlink r:id="rId3609" ref="P466"/>
    <hyperlink r:id="rId3610" ref="Q466"/>
    <hyperlink r:id="rId3611" ref="R466"/>
    <hyperlink r:id="rId3612" ref="C467"/>
    <hyperlink r:id="rId3613" ref="D467"/>
    <hyperlink r:id="rId3614" ref="K467"/>
    <hyperlink r:id="rId3615" ref="L467"/>
    <hyperlink r:id="rId3616" ref="M467"/>
    <hyperlink r:id="rId3617" ref="N467"/>
    <hyperlink r:id="rId3618" ref="P467"/>
    <hyperlink r:id="rId3619" ref="Q467"/>
    <hyperlink r:id="rId3620" ref="R467"/>
    <hyperlink r:id="rId3621" ref="C468"/>
    <hyperlink r:id="rId3622" ref="D468"/>
    <hyperlink r:id="rId3623" ref="K468"/>
    <hyperlink r:id="rId3624" ref="L468"/>
    <hyperlink r:id="rId3625" ref="M468"/>
    <hyperlink r:id="rId3626" ref="N468"/>
    <hyperlink r:id="rId3627" ref="P468"/>
    <hyperlink r:id="rId3628" ref="Q468"/>
    <hyperlink r:id="rId3629" ref="R468"/>
    <hyperlink r:id="rId3630" ref="C469"/>
    <hyperlink r:id="rId3631" ref="D469"/>
    <hyperlink r:id="rId3632" ref="K469"/>
    <hyperlink r:id="rId3633" ref="L469"/>
    <hyperlink r:id="rId3634" ref="M469"/>
    <hyperlink r:id="rId3635" ref="N469"/>
    <hyperlink r:id="rId3636" ref="P469"/>
    <hyperlink r:id="rId3637" ref="Q469"/>
    <hyperlink r:id="rId3638" ref="R469"/>
    <hyperlink r:id="rId3639" ref="C470"/>
    <hyperlink r:id="rId3640" ref="D470"/>
    <hyperlink r:id="rId3641" ref="K470"/>
    <hyperlink r:id="rId3642" ref="L470"/>
    <hyperlink r:id="rId3643" ref="M470"/>
    <hyperlink r:id="rId3644" ref="N470"/>
    <hyperlink r:id="rId3645" ref="P470"/>
    <hyperlink r:id="rId3646" ref="Q470"/>
    <hyperlink r:id="rId3647" ref="R470"/>
    <hyperlink r:id="rId3648" ref="C471"/>
    <hyperlink r:id="rId3649" ref="D471"/>
    <hyperlink r:id="rId3650" ref="K471"/>
    <hyperlink r:id="rId3651" ref="L471"/>
    <hyperlink r:id="rId3652" ref="N471"/>
    <hyperlink r:id="rId3653" ref="P471"/>
    <hyperlink r:id="rId3654" ref="Q471"/>
    <hyperlink r:id="rId3655" ref="R471"/>
    <hyperlink r:id="rId3656" ref="C472"/>
    <hyperlink r:id="rId3657" ref="D472"/>
    <hyperlink r:id="rId3658" ref="K472"/>
    <hyperlink r:id="rId3659" ref="L472"/>
    <hyperlink r:id="rId3660" ref="M472"/>
    <hyperlink r:id="rId3661" ref="N472"/>
    <hyperlink r:id="rId3662" ref="P472"/>
    <hyperlink r:id="rId3663" ref="Q472"/>
    <hyperlink r:id="rId3664" ref="R472"/>
    <hyperlink r:id="rId3665" ref="C474"/>
    <hyperlink r:id="rId3666" ref="D474"/>
    <hyperlink r:id="rId3667" ref="K474"/>
    <hyperlink r:id="rId3668" ref="L474"/>
    <hyperlink r:id="rId3669" ref="M474"/>
    <hyperlink r:id="rId3670" ref="N474"/>
    <hyperlink r:id="rId3671" ref="P474"/>
    <hyperlink r:id="rId3672" ref="Q474"/>
    <hyperlink r:id="rId3673" ref="R474"/>
    <hyperlink r:id="rId3674" ref="C475"/>
    <hyperlink r:id="rId3675" ref="D475"/>
    <hyperlink r:id="rId3676" ref="K475"/>
    <hyperlink r:id="rId3677" ref="L475"/>
    <hyperlink r:id="rId3678" ref="M475"/>
    <hyperlink r:id="rId3679" ref="N475"/>
    <hyperlink r:id="rId3680" ref="P475"/>
    <hyperlink r:id="rId3681" ref="Q475"/>
    <hyperlink r:id="rId3682" ref="R475"/>
    <hyperlink r:id="rId3683" ref="C476"/>
    <hyperlink r:id="rId3684" ref="D476"/>
    <hyperlink r:id="rId3685" ref="K476"/>
    <hyperlink r:id="rId3686" ref="L476"/>
    <hyperlink r:id="rId3687" ref="M476"/>
    <hyperlink r:id="rId3688" ref="N476"/>
    <hyperlink r:id="rId3689" ref="P476"/>
    <hyperlink r:id="rId3690" ref="Q476"/>
    <hyperlink r:id="rId3691" ref="R476"/>
    <hyperlink r:id="rId3692" ref="C477"/>
    <hyperlink r:id="rId3693" ref="D477"/>
    <hyperlink r:id="rId3694" ref="K477"/>
    <hyperlink r:id="rId3695" ref="L477"/>
    <hyperlink r:id="rId3696" ref="M477"/>
    <hyperlink r:id="rId3697" ref="N477"/>
    <hyperlink r:id="rId3698" ref="P477"/>
    <hyperlink r:id="rId3699" ref="Q477"/>
    <hyperlink r:id="rId3700" ref="R477"/>
    <hyperlink r:id="rId3701" ref="C478"/>
    <hyperlink r:id="rId3702" ref="D478"/>
    <hyperlink r:id="rId3703" ref="K478"/>
    <hyperlink r:id="rId3704" ref="L478"/>
    <hyperlink r:id="rId3705" ref="M478"/>
    <hyperlink r:id="rId3706" ref="N478"/>
    <hyperlink r:id="rId3707" ref="P478"/>
    <hyperlink r:id="rId3708" ref="Q478"/>
    <hyperlink r:id="rId3709" ref="R478"/>
    <hyperlink r:id="rId3710" ref="C479"/>
    <hyperlink r:id="rId3711" ref="D479"/>
    <hyperlink r:id="rId3712" ref="K479"/>
    <hyperlink r:id="rId3713" ref="L479"/>
    <hyperlink r:id="rId3714" ref="M479"/>
    <hyperlink r:id="rId3715" ref="N479"/>
    <hyperlink r:id="rId3716" ref="P479"/>
    <hyperlink r:id="rId3717" ref="Q479"/>
    <hyperlink r:id="rId3718" ref="R479"/>
    <hyperlink r:id="rId3719" ref="S479"/>
    <hyperlink r:id="rId3720" ref="C480"/>
    <hyperlink r:id="rId3721" ref="D480"/>
    <hyperlink r:id="rId3722" ref="K480"/>
    <hyperlink r:id="rId3723" ref="L480"/>
    <hyperlink r:id="rId3724" ref="M480"/>
    <hyperlink r:id="rId3725" ref="N480"/>
    <hyperlink r:id="rId3726" ref="P480"/>
    <hyperlink r:id="rId3727" ref="Q480"/>
    <hyperlink r:id="rId3728" ref="R480"/>
    <hyperlink r:id="rId3729" ref="C481"/>
    <hyperlink r:id="rId3730" ref="D481"/>
    <hyperlink r:id="rId3731" ref="K481"/>
    <hyperlink r:id="rId3732" ref="L481"/>
    <hyperlink r:id="rId3733" ref="M481"/>
    <hyperlink r:id="rId3734" ref="N481"/>
    <hyperlink r:id="rId3735" ref="P481"/>
    <hyperlink r:id="rId3736" ref="Q481"/>
    <hyperlink r:id="rId3737" ref="R481"/>
    <hyperlink r:id="rId3738" ref="C482"/>
    <hyperlink r:id="rId3739" ref="D482"/>
    <hyperlink r:id="rId3740" ref="K482"/>
    <hyperlink r:id="rId3741" ref="L482"/>
    <hyperlink r:id="rId3742" ref="M482"/>
    <hyperlink r:id="rId3743" ref="N482"/>
    <hyperlink r:id="rId3744" ref="P482"/>
    <hyperlink r:id="rId3745" ref="Q482"/>
    <hyperlink r:id="rId3746" ref="R482"/>
    <hyperlink r:id="rId3747" ref="C484"/>
    <hyperlink r:id="rId3748" ref="D484"/>
    <hyperlink r:id="rId3749" ref="K484"/>
    <hyperlink r:id="rId3750" ref="L484"/>
    <hyperlink r:id="rId3751" ref="M484"/>
    <hyperlink r:id="rId3752" ref="N484"/>
    <hyperlink r:id="rId3753" ref="P484"/>
    <hyperlink r:id="rId3754" ref="Q484"/>
    <hyperlink r:id="rId3755" ref="R484"/>
    <hyperlink r:id="rId3756" ref="C485"/>
    <hyperlink r:id="rId3757" ref="D485"/>
    <hyperlink r:id="rId3758" ref="K485"/>
    <hyperlink r:id="rId3759" ref="L485"/>
    <hyperlink r:id="rId3760" ref="M485"/>
    <hyperlink r:id="rId3761" ref="N485"/>
    <hyperlink r:id="rId3762" ref="P485"/>
    <hyperlink r:id="rId3763" ref="Q485"/>
    <hyperlink r:id="rId3764" ref="R485"/>
    <hyperlink r:id="rId3765" ref="C486"/>
    <hyperlink r:id="rId3766" ref="D486"/>
    <hyperlink r:id="rId3767" ref="K486"/>
    <hyperlink r:id="rId3768" ref="L486"/>
    <hyperlink r:id="rId3769" ref="M486"/>
    <hyperlink r:id="rId3770" ref="N486"/>
    <hyperlink r:id="rId3771" ref="P486"/>
    <hyperlink r:id="rId3772" ref="Q486"/>
    <hyperlink r:id="rId3773" ref="R486"/>
    <hyperlink r:id="rId3774" ref="C487"/>
    <hyperlink r:id="rId3775" ref="D487"/>
    <hyperlink r:id="rId3776" ref="K487"/>
    <hyperlink r:id="rId3777" ref="L487"/>
    <hyperlink r:id="rId3778" ref="M487"/>
    <hyperlink r:id="rId3779" ref="N487"/>
    <hyperlink r:id="rId3780" ref="P487"/>
    <hyperlink r:id="rId3781" ref="Q487"/>
    <hyperlink r:id="rId3782" ref="R487"/>
    <hyperlink r:id="rId3783" ref="C488"/>
    <hyperlink r:id="rId3784" ref="D488"/>
    <hyperlink r:id="rId3785" ref="K488"/>
    <hyperlink r:id="rId3786" ref="L488"/>
    <hyperlink r:id="rId3787" ref="M488"/>
    <hyperlink r:id="rId3788" ref="N488"/>
    <hyperlink r:id="rId3789" ref="P488"/>
    <hyperlink r:id="rId3790" ref="Q488"/>
    <hyperlink r:id="rId3791" ref="R488"/>
    <hyperlink r:id="rId3792" ref="C489"/>
    <hyperlink r:id="rId3793" ref="D489"/>
    <hyperlink r:id="rId3794" ref="K489"/>
    <hyperlink r:id="rId3795" ref="L489"/>
    <hyperlink r:id="rId3796" ref="N489"/>
    <hyperlink r:id="rId3797" ref="P489"/>
    <hyperlink r:id="rId3798" ref="Q489"/>
    <hyperlink r:id="rId3799" ref="R489"/>
    <hyperlink r:id="rId3800" ref="C490"/>
    <hyperlink r:id="rId3801" ref="D490"/>
    <hyperlink r:id="rId3802" ref="K490"/>
    <hyperlink r:id="rId3803" ref="M490"/>
    <hyperlink r:id="rId3804" ref="N490"/>
    <hyperlink r:id="rId3805" ref="P490"/>
    <hyperlink r:id="rId3806" ref="Q490"/>
    <hyperlink r:id="rId3807" ref="R490"/>
    <hyperlink r:id="rId3808" ref="C491"/>
    <hyperlink r:id="rId3809" ref="D491"/>
    <hyperlink r:id="rId3810" ref="K491"/>
    <hyperlink r:id="rId3811" ref="N491"/>
    <hyperlink r:id="rId3812" ref="P491"/>
    <hyperlink r:id="rId3813" ref="Q491"/>
    <hyperlink r:id="rId3814" ref="R491"/>
    <hyperlink r:id="rId3815" ref="C492"/>
    <hyperlink r:id="rId3816" ref="D492"/>
    <hyperlink r:id="rId3817" ref="K492"/>
    <hyperlink r:id="rId3818" ref="N492"/>
    <hyperlink r:id="rId3819" ref="P492"/>
    <hyperlink r:id="rId3820" ref="Q492"/>
    <hyperlink r:id="rId3821" ref="R492"/>
  </hyperlinks>
  <drawing r:id="rId38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9" width="25.13"/>
  </cols>
  <sheetData>
    <row r="1">
      <c r="A1" s="317" t="s">
        <v>0</v>
      </c>
      <c r="B1" s="318" t="s">
        <v>1</v>
      </c>
      <c r="C1" s="3" t="s">
        <v>2</v>
      </c>
      <c r="D1" s="4" t="s">
        <v>3</v>
      </c>
      <c r="E1" s="318" t="s">
        <v>4</v>
      </c>
      <c r="F1" s="319" t="s">
        <v>5</v>
      </c>
      <c r="G1" s="319" t="s">
        <v>6</v>
      </c>
      <c r="H1" s="319" t="s">
        <v>7</v>
      </c>
      <c r="I1" s="319" t="s">
        <v>8</v>
      </c>
      <c r="J1" s="320" t="s">
        <v>9</v>
      </c>
      <c r="K1" s="321" t="s">
        <v>10</v>
      </c>
      <c r="L1" s="322" t="s">
        <v>11</v>
      </c>
      <c r="M1" s="322" t="s">
        <v>12</v>
      </c>
      <c r="N1" s="322" t="s">
        <v>13</v>
      </c>
      <c r="O1" s="8" t="s">
        <v>14</v>
      </c>
      <c r="P1" s="322" t="s">
        <v>15</v>
      </c>
      <c r="Q1" s="322" t="s">
        <v>16</v>
      </c>
      <c r="R1" s="322" t="s">
        <v>17</v>
      </c>
      <c r="S1" s="322" t="s">
        <v>18</v>
      </c>
      <c r="T1" s="323" t="s">
        <v>19</v>
      </c>
      <c r="U1" s="322" t="s">
        <v>20</v>
      </c>
      <c r="V1" s="322" t="s">
        <v>21</v>
      </c>
      <c r="W1" s="322" t="s">
        <v>22</v>
      </c>
      <c r="X1" s="322" t="s">
        <v>23</v>
      </c>
      <c r="Y1" s="322" t="s">
        <v>24</v>
      </c>
      <c r="Z1" s="322" t="s">
        <v>25</v>
      </c>
      <c r="AA1" s="322" t="s">
        <v>26</v>
      </c>
      <c r="AB1" s="322" t="s">
        <v>27</v>
      </c>
      <c r="AC1" s="322" t="s">
        <v>28</v>
      </c>
      <c r="AD1" s="322" t="s">
        <v>29</v>
      </c>
      <c r="AE1" s="322" t="s">
        <v>30</v>
      </c>
      <c r="AF1" s="322" t="s">
        <v>31</v>
      </c>
      <c r="AG1" s="322" t="s">
        <v>32</v>
      </c>
      <c r="AH1" s="322" t="s">
        <v>33</v>
      </c>
      <c r="AI1" s="322" t="s">
        <v>34</v>
      </c>
      <c r="AJ1" s="322" t="s">
        <v>35</v>
      </c>
      <c r="AK1" s="324" t="s">
        <v>36</v>
      </c>
      <c r="AL1" s="325" t="s">
        <v>37</v>
      </c>
      <c r="AM1" s="326" t="s">
        <v>38</v>
      </c>
      <c r="AN1" s="325" t="s">
        <v>39</v>
      </c>
      <c r="AO1" s="326" t="s">
        <v>40</v>
      </c>
      <c r="AP1" s="327" t="s">
        <v>41</v>
      </c>
      <c r="AQ1" s="326" t="s">
        <v>42</v>
      </c>
      <c r="AR1" s="327" t="s">
        <v>43</v>
      </c>
      <c r="AS1" s="326" t="s">
        <v>44</v>
      </c>
      <c r="AT1" s="327" t="s">
        <v>45</v>
      </c>
      <c r="AU1" s="326" t="s">
        <v>46</v>
      </c>
      <c r="AV1" s="328" t="s">
        <v>47</v>
      </c>
      <c r="AW1" s="329" t="s">
        <v>48</v>
      </c>
      <c r="AX1" s="330" t="s">
        <v>49</v>
      </c>
      <c r="AY1" s="330" t="s">
        <v>50</v>
      </c>
      <c r="AZ1" s="330" t="s">
        <v>51</v>
      </c>
      <c r="BA1" s="330" t="s">
        <v>52</v>
      </c>
      <c r="BB1" s="330" t="s">
        <v>53</v>
      </c>
      <c r="BC1" s="330" t="s">
        <v>54</v>
      </c>
      <c r="BD1" s="326" t="s">
        <v>55</v>
      </c>
      <c r="BE1" s="330" t="s">
        <v>56</v>
      </c>
      <c r="BF1" s="330" t="s">
        <v>57</v>
      </c>
      <c r="BG1" s="330" t="s">
        <v>58</v>
      </c>
      <c r="BH1" s="330" t="s">
        <v>59</v>
      </c>
      <c r="BI1" s="330" t="s">
        <v>60</v>
      </c>
      <c r="BJ1" s="330" t="s">
        <v>61</v>
      </c>
      <c r="BK1" s="330" t="s">
        <v>62</v>
      </c>
      <c r="BL1" s="330" t="s">
        <v>63</v>
      </c>
      <c r="BM1" s="330" t="s">
        <v>64</v>
      </c>
      <c r="BN1" s="330" t="s">
        <v>65</v>
      </c>
      <c r="BO1" s="330" t="s">
        <v>66</v>
      </c>
      <c r="BP1" s="330" t="s">
        <v>67</v>
      </c>
      <c r="BQ1" s="330" t="s">
        <v>68</v>
      </c>
      <c r="BR1" s="330" t="s">
        <v>69</v>
      </c>
      <c r="BS1" s="330" t="s">
        <v>70</v>
      </c>
      <c r="BT1" s="330" t="s">
        <v>71</v>
      </c>
      <c r="BU1" s="330" t="s">
        <v>72</v>
      </c>
      <c r="BV1" s="330" t="s">
        <v>73</v>
      </c>
      <c r="BW1" s="330" t="s">
        <v>74</v>
      </c>
      <c r="BX1" s="331" t="s">
        <v>75</v>
      </c>
      <c r="BY1" s="331" t="s">
        <v>76</v>
      </c>
      <c r="BZ1" s="330" t="s">
        <v>77</v>
      </c>
      <c r="CA1" s="330" t="s">
        <v>78</v>
      </c>
      <c r="CB1" s="330" t="s">
        <v>79</v>
      </c>
      <c r="CC1" s="332" t="s">
        <v>80</v>
      </c>
      <c r="CD1" s="326" t="s">
        <v>81</v>
      </c>
      <c r="CE1" s="326" t="s">
        <v>82</v>
      </c>
      <c r="CF1" s="326" t="s">
        <v>83</v>
      </c>
      <c r="CG1" s="333" t="s">
        <v>84</v>
      </c>
      <c r="CH1" s="330" t="s">
        <v>85</v>
      </c>
      <c r="CI1" s="330" t="s">
        <v>86</v>
      </c>
      <c r="CJ1" s="334"/>
      <c r="CK1" s="334"/>
    </row>
    <row r="2" ht="27.0" customHeight="1">
      <c r="A2" s="335" t="s">
        <v>3469</v>
      </c>
      <c r="B2" s="336" t="s">
        <v>19796</v>
      </c>
      <c r="C2" s="20" t="s">
        <v>19797</v>
      </c>
      <c r="D2" s="20" t="s">
        <v>19798</v>
      </c>
      <c r="E2" s="336" t="s">
        <v>19799</v>
      </c>
      <c r="F2" s="337" t="s">
        <v>19800</v>
      </c>
      <c r="G2" s="338"/>
      <c r="H2" s="338"/>
      <c r="I2" s="338"/>
      <c r="J2" s="339"/>
      <c r="K2" s="340" t="s">
        <v>19801</v>
      </c>
      <c r="L2" s="341" t="s">
        <v>19802</v>
      </c>
      <c r="M2" s="293" t="s">
        <v>19803</v>
      </c>
      <c r="N2" s="341" t="s">
        <v>19804</v>
      </c>
      <c r="O2" s="110"/>
      <c r="P2" s="341" t="s">
        <v>19805</v>
      </c>
      <c r="Q2" s="341" t="s">
        <v>19806</v>
      </c>
      <c r="R2" s="341" t="s">
        <v>19807</v>
      </c>
      <c r="S2" s="342" t="s">
        <v>19808</v>
      </c>
      <c r="T2" s="343">
        <v>64.95</v>
      </c>
      <c r="U2" s="338"/>
      <c r="V2" s="342">
        <v>4.7</v>
      </c>
      <c r="W2" s="344">
        <v>6359.0</v>
      </c>
      <c r="X2" s="338"/>
      <c r="Y2" s="342" t="s">
        <v>165</v>
      </c>
      <c r="Z2" s="344" t="b">
        <v>0</v>
      </c>
      <c r="AA2" s="342" t="s">
        <v>19809</v>
      </c>
      <c r="AB2" s="342" t="s">
        <v>19810</v>
      </c>
      <c r="AC2" s="342" t="s">
        <v>19811</v>
      </c>
      <c r="AD2" s="338"/>
      <c r="AE2" s="342" t="s">
        <v>19812</v>
      </c>
      <c r="AF2" s="338"/>
      <c r="AG2" s="342" t="s">
        <v>19813</v>
      </c>
      <c r="AH2" s="342" t="s">
        <v>19814</v>
      </c>
      <c r="AI2" s="342" t="s">
        <v>19815</v>
      </c>
      <c r="AJ2" s="342" t="s">
        <v>19816</v>
      </c>
      <c r="AK2" s="345" t="s">
        <v>19817</v>
      </c>
      <c r="AL2" s="346">
        <v>7.5</v>
      </c>
      <c r="AM2" s="342" t="s">
        <v>19818</v>
      </c>
      <c r="AN2" s="346">
        <v>8.5</v>
      </c>
      <c r="AO2" s="342" t="s">
        <v>19819</v>
      </c>
      <c r="AP2" s="347">
        <v>8.5</v>
      </c>
      <c r="AQ2" s="342" t="s">
        <v>19820</v>
      </c>
      <c r="AR2" s="347">
        <v>5.0</v>
      </c>
      <c r="AS2" s="342" t="s">
        <v>19821</v>
      </c>
      <c r="AT2" s="347">
        <v>9.0</v>
      </c>
      <c r="AU2" s="342" t="s">
        <v>19822</v>
      </c>
      <c r="AV2" s="348">
        <f t="shared" ref="AV2:AV22" si="1">ROUND(((AL2*0.3) + (AN2*0.2) + (AT2*0.3) + (AP2*0.2)) * 2, 0) / 2</f>
        <v>8.5</v>
      </c>
      <c r="AW2" s="349" t="s">
        <v>19823</v>
      </c>
      <c r="AX2" s="342" t="s">
        <v>19824</v>
      </c>
      <c r="AY2" s="342" t="s">
        <v>19825</v>
      </c>
      <c r="AZ2" s="342" t="s">
        <v>19826</v>
      </c>
      <c r="BA2" s="342" t="s">
        <v>19827</v>
      </c>
      <c r="BB2" s="342" t="s">
        <v>19828</v>
      </c>
      <c r="BC2" s="342" t="s">
        <v>19829</v>
      </c>
      <c r="BD2" s="342" t="s">
        <v>19830</v>
      </c>
      <c r="BE2" s="342" t="s">
        <v>19831</v>
      </c>
      <c r="BF2" s="342" t="s">
        <v>19832</v>
      </c>
      <c r="BG2" s="342" t="s">
        <v>19833</v>
      </c>
      <c r="BH2" s="342" t="s">
        <v>19834</v>
      </c>
      <c r="BI2" s="342" t="s">
        <v>19835</v>
      </c>
      <c r="BJ2" s="342" t="s">
        <v>19836</v>
      </c>
      <c r="BK2" s="342" t="s">
        <v>19837</v>
      </c>
      <c r="BL2" s="342" t="s">
        <v>19838</v>
      </c>
      <c r="BM2" s="342" t="s">
        <v>19839</v>
      </c>
      <c r="BN2" s="342" t="s">
        <v>19840</v>
      </c>
      <c r="BO2" s="342" t="s">
        <v>19841</v>
      </c>
      <c r="BP2" s="342" t="s">
        <v>19842</v>
      </c>
      <c r="BQ2" s="342" t="s">
        <v>19843</v>
      </c>
      <c r="BR2" s="342" t="s">
        <v>19844</v>
      </c>
      <c r="BS2" s="342" t="s">
        <v>19845</v>
      </c>
      <c r="BT2" s="342" t="s">
        <v>19846</v>
      </c>
      <c r="BU2" s="342" t="s">
        <v>19847</v>
      </c>
      <c r="BV2" s="342" t="s">
        <v>19848</v>
      </c>
      <c r="BW2" s="342" t="s">
        <v>19849</v>
      </c>
      <c r="BX2" s="350" t="s">
        <v>331</v>
      </c>
      <c r="BY2" s="351" t="s">
        <v>19850</v>
      </c>
      <c r="BZ2" s="352" t="str">
        <f>IFERROR(__xludf.DUMMYFUNCTION("TEXTJOIN("", "", TRUE,
  IF(AND(AL2&gt;=9, AN2&gt;=8, AP2&gt;=7, AT2&gt;=8), ""Gold Standard"", """"),
  IF(OR(
      AV2&gt;=7.5,
      AND(AL2&gt;=7, AN2&gt;=7, AP2&gt;=6, AT2&gt;=8)
    ), ""BIFL Approved"", """"),
  IF(AN2&gt;=8.5, ""Repair Friendly"", """"),
  IF(OR(AP2=10, REGEX"&amp;"MATCH(AU2, ""Lifetime Guarantee"")), ""Lifetime Warranty"", """"),
  IF(AT2&gt;=8.5, ""Crowd Favorite"", """"),
  IF(AR2&gt;=8, ""Eco Hero"", """"),
  IF(AND(AV2&gt;=10, AL2&gt;=8, AT2&gt;=8), ""Legacy Product"", """")
)"),"BIFL Approved, Repair Friendly, Crowd Favorite")</f>
        <v>BIFL Approved, Repair Friendly, Crowd Favorite</v>
      </c>
      <c r="CA2" s="342" t="s">
        <v>971</v>
      </c>
      <c r="CB2" s="342" t="s">
        <v>972</v>
      </c>
      <c r="CC2" s="353" t="s">
        <v>19851</v>
      </c>
      <c r="CD2" s="342" t="s">
        <v>19852</v>
      </c>
      <c r="CE2" s="344">
        <v>6359.0</v>
      </c>
      <c r="CF2" s="342" t="s">
        <v>19853</v>
      </c>
      <c r="CG2" s="345" t="s">
        <v>19854</v>
      </c>
      <c r="CH2" s="338"/>
      <c r="CI2" s="338"/>
      <c r="CJ2" s="338"/>
      <c r="CK2" s="338"/>
    </row>
    <row r="3" ht="27.0" customHeight="1">
      <c r="A3" s="335" t="s">
        <v>917</v>
      </c>
      <c r="B3" s="336" t="s">
        <v>19855</v>
      </c>
      <c r="C3" s="20" t="s">
        <v>19856</v>
      </c>
      <c r="D3" s="20" t="s">
        <v>19857</v>
      </c>
      <c r="E3" s="336" t="s">
        <v>19858</v>
      </c>
      <c r="F3" s="337" t="s">
        <v>19800</v>
      </c>
      <c r="G3" s="338"/>
      <c r="H3" s="338"/>
      <c r="I3" s="338"/>
      <c r="J3" s="339"/>
      <c r="K3" s="340" t="s">
        <v>19859</v>
      </c>
      <c r="L3" s="341" t="s">
        <v>19860</v>
      </c>
      <c r="M3" s="341" t="s">
        <v>19861</v>
      </c>
      <c r="N3" s="341" t="s">
        <v>19862</v>
      </c>
      <c r="O3" s="110"/>
      <c r="P3" s="341" t="s">
        <v>19863</v>
      </c>
      <c r="Q3" s="341" t="s">
        <v>19864</v>
      </c>
      <c r="R3" s="341" t="s">
        <v>19865</v>
      </c>
      <c r="S3" s="342" t="s">
        <v>19866</v>
      </c>
      <c r="T3" s="343">
        <v>130.0</v>
      </c>
      <c r="U3" s="354">
        <v>184.95</v>
      </c>
      <c r="V3" s="342">
        <v>4.6</v>
      </c>
      <c r="W3" s="344">
        <v>2101.0</v>
      </c>
      <c r="X3" s="342" t="s">
        <v>350</v>
      </c>
      <c r="Y3" s="342" t="s">
        <v>165</v>
      </c>
      <c r="Z3" s="344" t="b">
        <v>1</v>
      </c>
      <c r="AA3" s="342" t="s">
        <v>19867</v>
      </c>
      <c r="AB3" s="342" t="s">
        <v>19868</v>
      </c>
      <c r="AC3" s="342" t="s">
        <v>19869</v>
      </c>
      <c r="AD3" s="338"/>
      <c r="AE3" s="342" t="s">
        <v>19870</v>
      </c>
      <c r="AF3" s="338"/>
      <c r="AG3" s="342" t="s">
        <v>19871</v>
      </c>
      <c r="AH3" s="342" t="s">
        <v>19872</v>
      </c>
      <c r="AI3" s="342" t="s">
        <v>19873</v>
      </c>
      <c r="AJ3" s="342" t="s">
        <v>19874</v>
      </c>
      <c r="AK3" s="345" t="s">
        <v>19875</v>
      </c>
      <c r="AL3" s="346">
        <v>8.5</v>
      </c>
      <c r="AM3" s="342" t="s">
        <v>19876</v>
      </c>
      <c r="AN3" s="346">
        <v>7.5</v>
      </c>
      <c r="AO3" s="342" t="s">
        <v>19877</v>
      </c>
      <c r="AP3" s="355">
        <v>9.0</v>
      </c>
      <c r="AQ3" s="342" t="s">
        <v>19878</v>
      </c>
      <c r="AR3" s="355">
        <v>5.0</v>
      </c>
      <c r="AS3" s="342" t="s">
        <v>19879</v>
      </c>
      <c r="AT3" s="355">
        <v>9.0</v>
      </c>
      <c r="AU3" s="342" t="s">
        <v>19880</v>
      </c>
      <c r="AV3" s="348">
        <f t="shared" si="1"/>
        <v>8.5</v>
      </c>
      <c r="AW3" s="349" t="s">
        <v>19881</v>
      </c>
      <c r="AX3" s="342" t="s">
        <v>19882</v>
      </c>
      <c r="AY3" s="342" t="s">
        <v>19883</v>
      </c>
      <c r="AZ3" s="342" t="s">
        <v>19884</v>
      </c>
      <c r="BA3" s="342" t="s">
        <v>19885</v>
      </c>
      <c r="BB3" s="342" t="s">
        <v>19886</v>
      </c>
      <c r="BC3" s="342" t="s">
        <v>19887</v>
      </c>
      <c r="BD3" s="342" t="s">
        <v>19888</v>
      </c>
      <c r="BE3" s="342" t="s">
        <v>19889</v>
      </c>
      <c r="BF3" s="342" t="s">
        <v>19890</v>
      </c>
      <c r="BG3" s="342" t="s">
        <v>19891</v>
      </c>
      <c r="BH3" s="342" t="s">
        <v>19892</v>
      </c>
      <c r="BI3" s="342" t="s">
        <v>19893</v>
      </c>
      <c r="BJ3" s="342" t="s">
        <v>19894</v>
      </c>
      <c r="BK3" s="342" t="s">
        <v>19895</v>
      </c>
      <c r="BL3" s="342" t="s">
        <v>19896</v>
      </c>
      <c r="BM3" s="342" t="s">
        <v>19897</v>
      </c>
      <c r="BN3" s="342" t="s">
        <v>19898</v>
      </c>
      <c r="BO3" s="342" t="s">
        <v>19899</v>
      </c>
      <c r="BP3" s="342" t="s">
        <v>19900</v>
      </c>
      <c r="BQ3" s="342" t="s">
        <v>19901</v>
      </c>
      <c r="BR3" s="342" t="s">
        <v>19902</v>
      </c>
      <c r="BS3" s="342" t="s">
        <v>19903</v>
      </c>
      <c r="BT3" s="342" t="s">
        <v>19904</v>
      </c>
      <c r="BU3" s="342" t="s">
        <v>19905</v>
      </c>
      <c r="BV3" s="342" t="s">
        <v>19906</v>
      </c>
      <c r="BW3" s="342" t="s">
        <v>19907</v>
      </c>
      <c r="BX3" s="350" t="s">
        <v>969</v>
      </c>
      <c r="BY3" s="351" t="s">
        <v>19908</v>
      </c>
      <c r="BZ3" s="352" t="str">
        <f>IFERROR(__xludf.DUMMYFUNCTION("TEXTJOIN("", "", TRUE,
  IF(AND(AL3&gt;=9, AN3&gt;=8, AP3&gt;=7, AT3&gt;=8), ""Gold Standard"", """"),
  IF(OR(
      AV3&gt;=7.5,
      AND(AL3&gt;=7, AN3&gt;=7, AP3&gt;=6, AT3&gt;=8)
    ), ""BIFL Approved"", """"),
  IF(AN3&gt;=8.5, ""Repair Friendly"", """"),
  IF(OR(AP3=10, REGEX"&amp;"MATCH(AU3, ""Lifetime Guarantee"")), ""Lifetime Warranty"", """"),
  IF(AT3&gt;=8.5, ""Crowd Favorite"", """"),
  IF(AR3&gt;=8, ""Eco Hero"", """"),
  IF(AND(AV3&gt;=10, AL3&gt;=8, AT3&gt;=8), ""Legacy Product"", """")
)"),"BIFL Approved, Crowd Favorite")</f>
        <v>BIFL Approved, Crowd Favorite</v>
      </c>
      <c r="CA3" s="342" t="s">
        <v>971</v>
      </c>
      <c r="CB3" s="342" t="s">
        <v>972</v>
      </c>
      <c r="CC3" s="353" t="s">
        <v>19909</v>
      </c>
      <c r="CD3" s="342" t="s">
        <v>19910</v>
      </c>
      <c r="CE3" s="344">
        <v>2101.0</v>
      </c>
      <c r="CF3" s="342" t="s">
        <v>19911</v>
      </c>
      <c r="CG3" s="345" t="s">
        <v>19912</v>
      </c>
      <c r="CH3" s="338"/>
      <c r="CI3" s="338"/>
      <c r="CJ3" s="338"/>
      <c r="CK3" s="338"/>
    </row>
    <row r="4" ht="27.0" customHeight="1">
      <c r="A4" s="335" t="s">
        <v>19913</v>
      </c>
      <c r="B4" s="336" t="s">
        <v>19914</v>
      </c>
      <c r="C4" s="20" t="s">
        <v>19915</v>
      </c>
      <c r="D4" s="20" t="s">
        <v>19916</v>
      </c>
      <c r="E4" s="336" t="s">
        <v>19917</v>
      </c>
      <c r="F4" s="337" t="s">
        <v>19800</v>
      </c>
      <c r="G4" s="338"/>
      <c r="H4" s="338"/>
      <c r="I4" s="338"/>
      <c r="J4" s="339"/>
      <c r="K4" s="340" t="s">
        <v>19918</v>
      </c>
      <c r="L4" s="341" t="s">
        <v>19919</v>
      </c>
      <c r="M4" s="341" t="s">
        <v>19920</v>
      </c>
      <c r="N4" s="341" t="s">
        <v>19921</v>
      </c>
      <c r="O4" s="110"/>
      <c r="P4" s="341" t="s">
        <v>19922</v>
      </c>
      <c r="Q4" s="341" t="s">
        <v>19923</v>
      </c>
      <c r="R4" s="341" t="s">
        <v>19924</v>
      </c>
      <c r="S4" s="342" t="s">
        <v>19925</v>
      </c>
      <c r="T4" s="343">
        <v>175.0</v>
      </c>
      <c r="U4" s="354">
        <v>99.99</v>
      </c>
      <c r="V4" s="342">
        <v>4.7</v>
      </c>
      <c r="W4" s="344">
        <v>151.0</v>
      </c>
      <c r="X4" s="342" t="s">
        <v>1945</v>
      </c>
      <c r="Y4" s="342" t="s">
        <v>165</v>
      </c>
      <c r="Z4" s="344" t="b">
        <v>0</v>
      </c>
      <c r="AA4" s="342" t="s">
        <v>19926</v>
      </c>
      <c r="AB4" s="342" t="s">
        <v>19927</v>
      </c>
      <c r="AC4" s="338"/>
      <c r="AD4" s="338"/>
      <c r="AE4" s="342" t="s">
        <v>19928</v>
      </c>
      <c r="AF4" s="338"/>
      <c r="AG4" s="342" t="s">
        <v>19929</v>
      </c>
      <c r="AH4" s="342" t="s">
        <v>19930</v>
      </c>
      <c r="AI4" s="342" t="s">
        <v>19931</v>
      </c>
      <c r="AJ4" s="342" t="s">
        <v>19932</v>
      </c>
      <c r="AK4" s="345" t="s">
        <v>19933</v>
      </c>
      <c r="AL4" s="346">
        <v>9.0</v>
      </c>
      <c r="AM4" s="342" t="s">
        <v>19934</v>
      </c>
      <c r="AN4" s="346">
        <v>9.0</v>
      </c>
      <c r="AO4" s="342" t="s">
        <v>19935</v>
      </c>
      <c r="AP4" s="347">
        <v>9.0</v>
      </c>
      <c r="AQ4" s="342" t="s">
        <v>19936</v>
      </c>
      <c r="AR4" s="347">
        <v>5.0</v>
      </c>
      <c r="AS4" s="342" t="s">
        <v>19937</v>
      </c>
      <c r="AT4" s="347">
        <v>9.0</v>
      </c>
      <c r="AU4" s="342" t="s">
        <v>19938</v>
      </c>
      <c r="AV4" s="348">
        <f t="shared" si="1"/>
        <v>9</v>
      </c>
      <c r="AW4" s="349" t="s">
        <v>19939</v>
      </c>
      <c r="AX4" s="342" t="s">
        <v>19940</v>
      </c>
      <c r="AY4" s="342" t="s">
        <v>19941</v>
      </c>
      <c r="AZ4" s="342" t="s">
        <v>19942</v>
      </c>
      <c r="BA4" s="342" t="s">
        <v>19943</v>
      </c>
      <c r="BB4" s="342" t="s">
        <v>19944</v>
      </c>
      <c r="BC4" s="342" t="s">
        <v>19945</v>
      </c>
      <c r="BD4" s="342" t="s">
        <v>19946</v>
      </c>
      <c r="BE4" s="342" t="s">
        <v>19947</v>
      </c>
      <c r="BF4" s="342" t="s">
        <v>19948</v>
      </c>
      <c r="BG4" s="342" t="s">
        <v>19949</v>
      </c>
      <c r="BH4" s="342" t="s">
        <v>19950</v>
      </c>
      <c r="BI4" s="342" t="s">
        <v>19951</v>
      </c>
      <c r="BJ4" s="342" t="s">
        <v>19952</v>
      </c>
      <c r="BK4" s="342" t="s">
        <v>19953</v>
      </c>
      <c r="BL4" s="342" t="s">
        <v>19954</v>
      </c>
      <c r="BM4" s="342" t="s">
        <v>19955</v>
      </c>
      <c r="BN4" s="342" t="s">
        <v>19956</v>
      </c>
      <c r="BO4" s="342" t="s">
        <v>19957</v>
      </c>
      <c r="BP4" s="342" t="s">
        <v>19958</v>
      </c>
      <c r="BQ4" s="342" t="s">
        <v>19959</v>
      </c>
      <c r="BR4" s="342" t="s">
        <v>19960</v>
      </c>
      <c r="BS4" s="342" t="s">
        <v>19961</v>
      </c>
      <c r="BT4" s="342" t="s">
        <v>19962</v>
      </c>
      <c r="BU4" s="342" t="s">
        <v>19963</v>
      </c>
      <c r="BV4" s="342" t="s">
        <v>908</v>
      </c>
      <c r="BW4" s="342" t="s">
        <v>19964</v>
      </c>
      <c r="BX4" s="350" t="s">
        <v>19965</v>
      </c>
      <c r="BY4" s="351" t="s">
        <v>19966</v>
      </c>
      <c r="BZ4" s="352" t="str">
        <f>IFERROR(__xludf.DUMMYFUNCTION("TEXTJOIN("", "", TRUE,
  IF(AND(AL4&gt;=9, AN4&gt;=8, AP4&gt;=7, AT4&gt;=8), ""Gold Standard"", """"),
  IF(OR(
      AV4&gt;=7.5,
      AND(AL4&gt;=7, AN4&gt;=7, AP4&gt;=6, AT4&gt;=8)
    ), ""BIFL Approved"", """"),
  IF(AN4&gt;=8.5, ""Repair Friendly"", """"),
  IF(OR(AP4=10, REGEX"&amp;"MATCH(AU4, ""Lifetime Guarantee"")), ""Lifetime Warranty"", """"),
  IF(AT4&gt;=8.5, ""Crowd Favorite"", """"),
  IF(AR4&gt;=8, ""Eco Hero"", """"),
  IF(AND(AV4&gt;=10, AL4&gt;=8, AT4&gt;=8), ""Legacy Product"", """")
)"),"Gold Standard, BIFL Approved, Repair Friendly, Crowd Favorite")</f>
        <v>Gold Standard, BIFL Approved, Repair Friendly, Crowd Favorite</v>
      </c>
      <c r="CA4" s="342" t="s">
        <v>971</v>
      </c>
      <c r="CB4" s="342" t="s">
        <v>972</v>
      </c>
      <c r="CC4" s="353" t="s">
        <v>19967</v>
      </c>
      <c r="CD4" s="342" t="s">
        <v>19968</v>
      </c>
      <c r="CE4" s="344">
        <v>151.0</v>
      </c>
      <c r="CF4" s="342" t="s">
        <v>19969</v>
      </c>
      <c r="CG4" s="345" t="s">
        <v>19970</v>
      </c>
      <c r="CH4" s="338"/>
      <c r="CI4" s="338"/>
      <c r="CJ4" s="338"/>
      <c r="CK4" s="338"/>
    </row>
    <row r="5" ht="27.0" customHeight="1">
      <c r="A5" s="335" t="s">
        <v>19971</v>
      </c>
      <c r="B5" s="336" t="s">
        <v>19972</v>
      </c>
      <c r="C5" s="20" t="s">
        <v>19973</v>
      </c>
      <c r="D5" s="20" t="s">
        <v>19974</v>
      </c>
      <c r="E5" s="336" t="s">
        <v>19975</v>
      </c>
      <c r="F5" s="337" t="s">
        <v>19800</v>
      </c>
      <c r="G5" s="338"/>
      <c r="H5" s="338"/>
      <c r="I5" s="338"/>
      <c r="J5" s="339"/>
      <c r="K5" s="340" t="s">
        <v>19976</v>
      </c>
      <c r="L5" s="341" t="s">
        <v>19977</v>
      </c>
      <c r="M5" s="341" t="s">
        <v>19978</v>
      </c>
      <c r="N5" s="341" t="s">
        <v>19979</v>
      </c>
      <c r="O5" s="110"/>
      <c r="P5" s="341" t="s">
        <v>19980</v>
      </c>
      <c r="Q5" s="341" t="s">
        <v>19981</v>
      </c>
      <c r="R5" s="341" t="s">
        <v>19982</v>
      </c>
      <c r="S5" s="342" t="s">
        <v>19983</v>
      </c>
      <c r="T5" s="343">
        <v>239.49</v>
      </c>
      <c r="U5" s="338"/>
      <c r="V5" s="338"/>
      <c r="W5" s="344">
        <v>0.0</v>
      </c>
      <c r="X5" s="338"/>
      <c r="Y5" s="342" t="s">
        <v>14297</v>
      </c>
      <c r="Z5" s="344" t="b">
        <v>0</v>
      </c>
      <c r="AA5" s="338"/>
      <c r="AB5" s="342" t="s">
        <v>19984</v>
      </c>
      <c r="AC5" s="342" t="s">
        <v>19985</v>
      </c>
      <c r="AD5" s="338"/>
      <c r="AE5" s="338"/>
      <c r="AF5" s="338"/>
      <c r="AG5" s="342" t="s">
        <v>19986</v>
      </c>
      <c r="AH5" s="342" t="s">
        <v>19987</v>
      </c>
      <c r="AI5" s="342" t="s">
        <v>19988</v>
      </c>
      <c r="AJ5" s="342" t="s">
        <v>19989</v>
      </c>
      <c r="AK5" s="345" t="s">
        <v>19990</v>
      </c>
      <c r="AL5" s="346">
        <v>8.5</v>
      </c>
      <c r="AM5" s="342" t="s">
        <v>19991</v>
      </c>
      <c r="AN5" s="346">
        <v>8.5</v>
      </c>
      <c r="AO5" s="342" t="s">
        <v>19992</v>
      </c>
      <c r="AP5" s="355">
        <v>8.5</v>
      </c>
      <c r="AQ5" s="342" t="s">
        <v>19993</v>
      </c>
      <c r="AR5" s="355">
        <v>7.5</v>
      </c>
      <c r="AS5" s="342" t="s">
        <v>19994</v>
      </c>
      <c r="AT5" s="355">
        <v>9.0</v>
      </c>
      <c r="AU5" s="342" t="s">
        <v>19995</v>
      </c>
      <c r="AV5" s="348">
        <f t="shared" si="1"/>
        <v>8.5</v>
      </c>
      <c r="AW5" s="349" t="s">
        <v>19996</v>
      </c>
      <c r="AX5" s="342" t="s">
        <v>19997</v>
      </c>
      <c r="AY5" s="342" t="s">
        <v>19998</v>
      </c>
      <c r="AZ5" s="342" t="s">
        <v>19999</v>
      </c>
      <c r="BA5" s="342" t="s">
        <v>20000</v>
      </c>
      <c r="BB5" s="342" t="s">
        <v>20001</v>
      </c>
      <c r="BC5" s="342" t="s">
        <v>20002</v>
      </c>
      <c r="BD5" s="342" t="s">
        <v>20003</v>
      </c>
      <c r="BE5" s="342" t="s">
        <v>20004</v>
      </c>
      <c r="BF5" s="342" t="s">
        <v>20005</v>
      </c>
      <c r="BG5" s="342" t="s">
        <v>20006</v>
      </c>
      <c r="BH5" s="342" t="s">
        <v>20007</v>
      </c>
      <c r="BI5" s="342" t="s">
        <v>20008</v>
      </c>
      <c r="BJ5" s="342" t="s">
        <v>20009</v>
      </c>
      <c r="BK5" s="342" t="s">
        <v>20010</v>
      </c>
      <c r="BL5" s="342" t="s">
        <v>20011</v>
      </c>
      <c r="BM5" s="342" t="s">
        <v>20012</v>
      </c>
      <c r="BN5" s="342" t="s">
        <v>20013</v>
      </c>
      <c r="BO5" s="342" t="s">
        <v>20014</v>
      </c>
      <c r="BP5" s="342" t="s">
        <v>20015</v>
      </c>
      <c r="BQ5" s="342" t="s">
        <v>20016</v>
      </c>
      <c r="BR5" s="342" t="s">
        <v>20017</v>
      </c>
      <c r="BS5" s="342" t="s">
        <v>20018</v>
      </c>
      <c r="BT5" s="342" t="s">
        <v>20019</v>
      </c>
      <c r="BU5" s="342" t="s">
        <v>20020</v>
      </c>
      <c r="BV5" s="342" t="s">
        <v>20021</v>
      </c>
      <c r="BW5" s="342" t="s">
        <v>20022</v>
      </c>
      <c r="BX5" s="350" t="s">
        <v>207</v>
      </c>
      <c r="BY5" s="351" t="s">
        <v>20023</v>
      </c>
      <c r="BZ5" s="352" t="str">
        <f>IFERROR(__xludf.DUMMYFUNCTION("TEXTJOIN("", "", TRUE,
  IF(AND(AL5&gt;=9, AN5&gt;=8, AP5&gt;=7, AT5&gt;=8), ""Gold Standard"", """"),
  IF(OR(
      AV5&gt;=7.5,
      AND(AL5&gt;=7, AN5&gt;=7, AP5&gt;=6, AT5&gt;=8)
    ), ""BIFL Approved"", """"),
  IF(AN5&gt;=8.5, ""Repair Friendly"", """"),
  IF(OR(AP5=10, REGEX"&amp;"MATCH(AU5, ""Lifetime Guarantee"")), ""Lifetime Warranty"", """"),
  IF(AT5&gt;=8.5, ""Crowd Favorite"", """"),
  IF(AR5&gt;=8, ""Eco Hero"", """"),
  IF(AND(AV5&gt;=10, AL5&gt;=8, AT5&gt;=8), ""Legacy Product"", """")
)"),"BIFL Approved, Repair Friendly, Crowd Favorite")</f>
        <v>BIFL Approved, Repair Friendly, Crowd Favorite</v>
      </c>
      <c r="CA5" s="342" t="s">
        <v>971</v>
      </c>
      <c r="CB5" s="342" t="s">
        <v>972</v>
      </c>
      <c r="CC5" s="353" t="s">
        <v>20024</v>
      </c>
      <c r="CD5" s="342" t="s">
        <v>20025</v>
      </c>
      <c r="CE5" s="344">
        <v>0.0</v>
      </c>
      <c r="CF5" s="342" t="s">
        <v>20026</v>
      </c>
      <c r="CG5" s="345" t="s">
        <v>20027</v>
      </c>
      <c r="CH5" s="338"/>
      <c r="CI5" s="338"/>
      <c r="CJ5" s="338"/>
      <c r="CK5" s="338"/>
    </row>
    <row r="6" ht="27.0" customHeight="1">
      <c r="A6" s="335" t="s">
        <v>20028</v>
      </c>
      <c r="B6" s="336" t="s">
        <v>20029</v>
      </c>
      <c r="C6" s="20" t="s">
        <v>20030</v>
      </c>
      <c r="D6" s="20" t="s">
        <v>20031</v>
      </c>
      <c r="E6" s="336" t="s">
        <v>20032</v>
      </c>
      <c r="F6" s="337" t="s">
        <v>19800</v>
      </c>
      <c r="G6" s="338"/>
      <c r="H6" s="338"/>
      <c r="I6" s="338"/>
      <c r="J6" s="339"/>
      <c r="K6" s="340" t="s">
        <v>20033</v>
      </c>
      <c r="L6" s="341" t="s">
        <v>20034</v>
      </c>
      <c r="M6" s="341" t="s">
        <v>20035</v>
      </c>
      <c r="N6" s="341" t="s">
        <v>20036</v>
      </c>
      <c r="O6" s="110"/>
      <c r="P6" s="341" t="s">
        <v>20037</v>
      </c>
      <c r="Q6" s="341" t="s">
        <v>20038</v>
      </c>
      <c r="R6" s="341" t="s">
        <v>20039</v>
      </c>
      <c r="S6" s="342" t="s">
        <v>20040</v>
      </c>
      <c r="T6" s="343">
        <v>77.0</v>
      </c>
      <c r="U6" s="354">
        <v>91.35</v>
      </c>
      <c r="V6" s="342">
        <v>4.8</v>
      </c>
      <c r="W6" s="344">
        <v>312.0</v>
      </c>
      <c r="X6" s="342" t="s">
        <v>869</v>
      </c>
      <c r="Y6" s="342" t="s">
        <v>165</v>
      </c>
      <c r="Z6" s="344" t="b">
        <v>0</v>
      </c>
      <c r="AA6" s="342" t="s">
        <v>20041</v>
      </c>
      <c r="AB6" s="342" t="s">
        <v>20042</v>
      </c>
      <c r="AC6" s="338"/>
      <c r="AD6" s="342" t="s">
        <v>7812</v>
      </c>
      <c r="AE6" s="338"/>
      <c r="AF6" s="338"/>
      <c r="AG6" s="342" t="s">
        <v>20043</v>
      </c>
      <c r="AH6" s="342" t="s">
        <v>20044</v>
      </c>
      <c r="AI6" s="342" t="s">
        <v>20045</v>
      </c>
      <c r="AJ6" s="342" t="s">
        <v>20046</v>
      </c>
      <c r="AK6" s="345" t="s">
        <v>20047</v>
      </c>
      <c r="AL6" s="346">
        <v>8.5</v>
      </c>
      <c r="AM6" s="342" t="s">
        <v>20048</v>
      </c>
      <c r="AN6" s="346">
        <v>7.5</v>
      </c>
      <c r="AO6" s="342" t="s">
        <v>20049</v>
      </c>
      <c r="AP6" s="347">
        <v>8.5</v>
      </c>
      <c r="AQ6" s="342" t="s">
        <v>20050</v>
      </c>
      <c r="AR6" s="347">
        <v>5.0</v>
      </c>
      <c r="AS6" s="342" t="s">
        <v>20051</v>
      </c>
      <c r="AT6" s="347">
        <v>8.5</v>
      </c>
      <c r="AU6" s="342" t="s">
        <v>20052</v>
      </c>
      <c r="AV6" s="348">
        <f t="shared" si="1"/>
        <v>8.5</v>
      </c>
      <c r="AW6" s="349" t="s">
        <v>20053</v>
      </c>
      <c r="AX6" s="342" t="s">
        <v>20054</v>
      </c>
      <c r="AY6" s="342" t="s">
        <v>20055</v>
      </c>
      <c r="AZ6" s="342" t="s">
        <v>20056</v>
      </c>
      <c r="BA6" s="342" t="s">
        <v>20057</v>
      </c>
      <c r="BB6" s="342" t="s">
        <v>20058</v>
      </c>
      <c r="BC6" s="342" t="s">
        <v>20059</v>
      </c>
      <c r="BD6" s="342" t="s">
        <v>20060</v>
      </c>
      <c r="BE6" s="342" t="s">
        <v>20061</v>
      </c>
      <c r="BF6" s="342" t="s">
        <v>20062</v>
      </c>
      <c r="BG6" s="342" t="s">
        <v>20063</v>
      </c>
      <c r="BH6" s="342" t="s">
        <v>20064</v>
      </c>
      <c r="BI6" s="342" t="s">
        <v>20065</v>
      </c>
      <c r="BJ6" s="342" t="s">
        <v>20066</v>
      </c>
      <c r="BK6" s="342" t="s">
        <v>20067</v>
      </c>
      <c r="BL6" s="342" t="s">
        <v>20068</v>
      </c>
      <c r="BM6" s="342" t="s">
        <v>20069</v>
      </c>
      <c r="BN6" s="342" t="s">
        <v>20070</v>
      </c>
      <c r="BO6" s="342" t="s">
        <v>20071</v>
      </c>
      <c r="BP6" s="342" t="s">
        <v>20072</v>
      </c>
      <c r="BQ6" s="342" t="s">
        <v>6297</v>
      </c>
      <c r="BR6" s="342" t="s">
        <v>20073</v>
      </c>
      <c r="BS6" s="342" t="s">
        <v>20074</v>
      </c>
      <c r="BT6" s="342" t="s">
        <v>20075</v>
      </c>
      <c r="BU6" s="342" t="s">
        <v>20076</v>
      </c>
      <c r="BV6" s="342" t="s">
        <v>13877</v>
      </c>
      <c r="BW6" s="342" t="s">
        <v>20077</v>
      </c>
      <c r="BX6" s="350" t="s">
        <v>969</v>
      </c>
      <c r="BY6" s="351" t="s">
        <v>20078</v>
      </c>
      <c r="BZ6" s="352" t="str">
        <f>IFERROR(__xludf.DUMMYFUNCTION("TEXTJOIN("", "", TRUE,
  IF(AND(AL6&gt;=9, AN6&gt;=8, AP6&gt;=7, AT6&gt;=8), ""Gold Standard"", """"),
  IF(OR(
      AV6&gt;=7.5,
      AND(AL6&gt;=7, AN6&gt;=7, AP6&gt;=6, AT6&gt;=8)
    ), ""BIFL Approved"", """"),
  IF(AN6&gt;=8.5, ""Repair Friendly"", """"),
  IF(OR(AP6=10, REGEX"&amp;"MATCH(AU6, ""Lifetime Guarantee"")), ""Lifetime Warranty"", """"),
  IF(AT6&gt;=8.5, ""Crowd Favorite"", """"),
  IF(AR6&gt;=8, ""Eco Hero"", """"),
  IF(AND(AV6&gt;=10, AL6&gt;=8, AT6&gt;=8), ""Legacy Product"", """")
)"),"BIFL Approved, Crowd Favorite")</f>
        <v>BIFL Approved, Crowd Favorite</v>
      </c>
      <c r="CA6" s="342" t="s">
        <v>971</v>
      </c>
      <c r="CB6" s="342" t="s">
        <v>972</v>
      </c>
      <c r="CC6" s="353" t="s">
        <v>20079</v>
      </c>
      <c r="CD6" s="342" t="s">
        <v>20080</v>
      </c>
      <c r="CE6" s="344">
        <v>312.0</v>
      </c>
      <c r="CF6" s="342" t="s">
        <v>20081</v>
      </c>
      <c r="CG6" s="345" t="s">
        <v>20082</v>
      </c>
      <c r="CH6" s="338"/>
      <c r="CI6" s="338"/>
      <c r="CJ6" s="338"/>
      <c r="CK6" s="338"/>
    </row>
    <row r="7" ht="27.0" customHeight="1">
      <c r="A7" s="335" t="s">
        <v>12004</v>
      </c>
      <c r="B7" s="336" t="s">
        <v>20083</v>
      </c>
      <c r="C7" s="20" t="s">
        <v>20084</v>
      </c>
      <c r="D7" s="20" t="s">
        <v>20085</v>
      </c>
      <c r="E7" s="336" t="s">
        <v>20086</v>
      </c>
      <c r="F7" s="337" t="s">
        <v>19800</v>
      </c>
      <c r="G7" s="338"/>
      <c r="H7" s="338"/>
      <c r="I7" s="338"/>
      <c r="J7" s="339"/>
      <c r="K7" s="340" t="s">
        <v>20087</v>
      </c>
      <c r="L7" s="341" t="s">
        <v>20088</v>
      </c>
      <c r="M7" s="341" t="s">
        <v>20089</v>
      </c>
      <c r="N7" s="341" t="s">
        <v>20090</v>
      </c>
      <c r="O7" s="110"/>
      <c r="P7" s="341" t="s">
        <v>20091</v>
      </c>
      <c r="Q7" s="341" t="s">
        <v>20092</v>
      </c>
      <c r="R7" s="341" t="s">
        <v>20093</v>
      </c>
      <c r="S7" s="342" t="s">
        <v>20094</v>
      </c>
      <c r="T7" s="343">
        <v>79.95</v>
      </c>
      <c r="U7" s="354">
        <v>99.99</v>
      </c>
      <c r="V7" s="342">
        <v>4.9</v>
      </c>
      <c r="W7" s="344">
        <v>53.0</v>
      </c>
      <c r="X7" s="342" t="s">
        <v>1526</v>
      </c>
      <c r="Y7" s="342" t="s">
        <v>165</v>
      </c>
      <c r="Z7" s="344" t="b">
        <v>0</v>
      </c>
      <c r="AA7" s="342" t="s">
        <v>19809</v>
      </c>
      <c r="AB7" s="342" t="s">
        <v>20095</v>
      </c>
      <c r="AC7" s="342" t="s">
        <v>20096</v>
      </c>
      <c r="AD7" s="338"/>
      <c r="AE7" s="342" t="s">
        <v>20097</v>
      </c>
      <c r="AF7" s="338"/>
      <c r="AG7" s="342" t="s">
        <v>20098</v>
      </c>
      <c r="AH7" s="342" t="s">
        <v>20099</v>
      </c>
      <c r="AI7" s="342" t="s">
        <v>20100</v>
      </c>
      <c r="AJ7" s="342" t="s">
        <v>20101</v>
      </c>
      <c r="AK7" s="345" t="s">
        <v>20102</v>
      </c>
      <c r="AL7" s="346">
        <v>8.0</v>
      </c>
      <c r="AM7" s="342" t="s">
        <v>20103</v>
      </c>
      <c r="AN7" s="346">
        <v>7.0</v>
      </c>
      <c r="AO7" s="342" t="s">
        <v>20104</v>
      </c>
      <c r="AP7" s="355">
        <v>5.5</v>
      </c>
      <c r="AQ7" s="342" t="s">
        <v>20105</v>
      </c>
      <c r="AR7" s="355">
        <v>5.0</v>
      </c>
      <c r="AS7" s="342" t="s">
        <v>20106</v>
      </c>
      <c r="AT7" s="355">
        <v>8.5</v>
      </c>
      <c r="AU7" s="342" t="s">
        <v>20107</v>
      </c>
      <c r="AV7" s="348">
        <f t="shared" si="1"/>
        <v>7.5</v>
      </c>
      <c r="AW7" s="349" t="s">
        <v>20108</v>
      </c>
      <c r="AX7" s="342" t="s">
        <v>20109</v>
      </c>
      <c r="AY7" s="342" t="s">
        <v>20110</v>
      </c>
      <c r="AZ7" s="342" t="s">
        <v>20111</v>
      </c>
      <c r="BA7" s="342" t="s">
        <v>20112</v>
      </c>
      <c r="BB7" s="342" t="s">
        <v>20113</v>
      </c>
      <c r="BC7" s="342" t="s">
        <v>20114</v>
      </c>
      <c r="BD7" s="342" t="s">
        <v>20115</v>
      </c>
      <c r="BE7" s="342" t="s">
        <v>20116</v>
      </c>
      <c r="BF7" s="342" t="s">
        <v>20117</v>
      </c>
      <c r="BG7" s="342" t="s">
        <v>20118</v>
      </c>
      <c r="BH7" s="342" t="s">
        <v>20119</v>
      </c>
      <c r="BI7" s="342" t="s">
        <v>20120</v>
      </c>
      <c r="BJ7" s="342" t="s">
        <v>20121</v>
      </c>
      <c r="BK7" s="342" t="s">
        <v>20122</v>
      </c>
      <c r="BL7" s="342" t="s">
        <v>20123</v>
      </c>
      <c r="BM7" s="342" t="s">
        <v>20124</v>
      </c>
      <c r="BN7" s="342" t="s">
        <v>20125</v>
      </c>
      <c r="BO7" s="342" t="s">
        <v>20126</v>
      </c>
      <c r="BP7" s="342" t="s">
        <v>20127</v>
      </c>
      <c r="BQ7" s="342" t="s">
        <v>20128</v>
      </c>
      <c r="BR7" s="342" t="s">
        <v>20129</v>
      </c>
      <c r="BS7" s="342" t="s">
        <v>435</v>
      </c>
      <c r="BT7" s="342" t="s">
        <v>20130</v>
      </c>
      <c r="BU7" s="342" t="s">
        <v>20131</v>
      </c>
      <c r="BV7" s="342" t="s">
        <v>20132</v>
      </c>
      <c r="BW7" s="342" t="s">
        <v>20133</v>
      </c>
      <c r="BX7" s="350" t="s">
        <v>331</v>
      </c>
      <c r="BY7" s="356" t="s">
        <v>20134</v>
      </c>
      <c r="BZ7" s="352" t="str">
        <f>IFERROR(__xludf.DUMMYFUNCTION("TEXTJOIN("", "", TRUE,
  IF(AND(AL7&gt;=9, AN7&gt;=8, AP7&gt;=7, AT7&gt;=8), ""Gold Standard"", """"),
  IF(OR(
      AV7&gt;=7.5,
      AND(AL7&gt;=7, AN7&gt;=7, AP7&gt;=6, AT7&gt;=8)
    ), ""BIFL Approved"", """"),
  IF(AN7&gt;=8.5, ""Repair Friendly"", """"),
  IF(OR(AP7=10, REGEX"&amp;"MATCH(AU7, ""Lifetime Guarantee"")), ""Lifetime Warranty"", """"),
  IF(AT7&gt;=8.5, ""Crowd Favorite"", """"),
  IF(AR7&gt;=8, ""Eco Hero"", """"),
  IF(AND(AV7&gt;=10, AL7&gt;=8, AT7&gt;=8), ""Legacy Product"", """")
)"),"BIFL Approved, Crowd Favorite")</f>
        <v>BIFL Approved, Crowd Favorite</v>
      </c>
      <c r="CA7" s="342" t="s">
        <v>971</v>
      </c>
      <c r="CB7" s="342" t="s">
        <v>972</v>
      </c>
      <c r="CC7" s="353" t="s">
        <v>20135</v>
      </c>
      <c r="CD7" s="342" t="s">
        <v>20136</v>
      </c>
      <c r="CE7" s="344">
        <v>53.0</v>
      </c>
      <c r="CF7" s="342" t="s">
        <v>20137</v>
      </c>
      <c r="CG7" s="345" t="s">
        <v>20138</v>
      </c>
      <c r="CH7" s="338"/>
      <c r="CI7" s="338"/>
      <c r="CJ7" s="338"/>
      <c r="CK7" s="338"/>
    </row>
    <row r="8" ht="27.0" customHeight="1">
      <c r="A8" s="335" t="s">
        <v>2591</v>
      </c>
      <c r="B8" s="336" t="s">
        <v>20139</v>
      </c>
      <c r="C8" s="20" t="s">
        <v>20140</v>
      </c>
      <c r="D8" s="20" t="s">
        <v>20141</v>
      </c>
      <c r="E8" s="336" t="s">
        <v>20142</v>
      </c>
      <c r="F8" s="337" t="s">
        <v>19800</v>
      </c>
      <c r="G8" s="338"/>
      <c r="H8" s="338"/>
      <c r="I8" s="338"/>
      <c r="J8" s="339"/>
      <c r="K8" s="340" t="s">
        <v>20143</v>
      </c>
      <c r="L8" s="341" t="s">
        <v>20144</v>
      </c>
      <c r="M8" s="341" t="s">
        <v>20145</v>
      </c>
      <c r="N8" s="341" t="s">
        <v>20146</v>
      </c>
      <c r="O8" s="110"/>
      <c r="P8" s="341" t="s">
        <v>20147</v>
      </c>
      <c r="Q8" s="341" t="s">
        <v>20148</v>
      </c>
      <c r="R8" s="341" t="s">
        <v>20149</v>
      </c>
      <c r="S8" s="342" t="s">
        <v>20150</v>
      </c>
      <c r="T8" s="343">
        <v>99.0</v>
      </c>
      <c r="U8" s="354">
        <v>97.3</v>
      </c>
      <c r="V8" s="342">
        <v>4.7</v>
      </c>
      <c r="W8" s="344">
        <v>15214.0</v>
      </c>
      <c r="X8" s="338"/>
      <c r="Y8" s="342" t="s">
        <v>165</v>
      </c>
      <c r="Z8" s="344" t="b">
        <v>0</v>
      </c>
      <c r="AA8" s="342" t="s">
        <v>19809</v>
      </c>
      <c r="AB8" s="342" t="s">
        <v>20151</v>
      </c>
      <c r="AC8" s="342" t="s">
        <v>20152</v>
      </c>
      <c r="AD8" s="338"/>
      <c r="AE8" s="342" t="s">
        <v>20153</v>
      </c>
      <c r="AF8" s="338"/>
      <c r="AG8" s="342" t="s">
        <v>20151</v>
      </c>
      <c r="AH8" s="338"/>
      <c r="AI8" s="338"/>
      <c r="AJ8" s="338"/>
      <c r="AK8" s="357"/>
      <c r="AL8" s="346">
        <v>8.5</v>
      </c>
      <c r="AM8" s="342" t="s">
        <v>20154</v>
      </c>
      <c r="AN8" s="346">
        <v>7.0</v>
      </c>
      <c r="AO8" s="342" t="s">
        <v>20155</v>
      </c>
      <c r="AP8" s="347">
        <v>8.5</v>
      </c>
      <c r="AQ8" s="342" t="s">
        <v>20156</v>
      </c>
      <c r="AR8" s="347">
        <v>5.0</v>
      </c>
      <c r="AS8" s="342" t="s">
        <v>20157</v>
      </c>
      <c r="AT8" s="347">
        <v>9.0</v>
      </c>
      <c r="AU8" s="342" t="s">
        <v>20158</v>
      </c>
      <c r="AV8" s="348">
        <f t="shared" si="1"/>
        <v>8.5</v>
      </c>
      <c r="AW8" s="349" t="s">
        <v>20159</v>
      </c>
      <c r="AX8" s="342" t="s">
        <v>20160</v>
      </c>
      <c r="AY8" s="342" t="s">
        <v>20161</v>
      </c>
      <c r="AZ8" s="342" t="s">
        <v>20162</v>
      </c>
      <c r="BA8" s="342" t="s">
        <v>20163</v>
      </c>
      <c r="BB8" s="342" t="s">
        <v>20164</v>
      </c>
      <c r="BC8" s="342" t="s">
        <v>20165</v>
      </c>
      <c r="BD8" s="342" t="s">
        <v>20166</v>
      </c>
      <c r="BE8" s="342" t="s">
        <v>20167</v>
      </c>
      <c r="BF8" s="342" t="s">
        <v>20168</v>
      </c>
      <c r="BG8" s="342" t="s">
        <v>20169</v>
      </c>
      <c r="BH8" s="342" t="s">
        <v>20170</v>
      </c>
      <c r="BI8" s="342" t="s">
        <v>20171</v>
      </c>
      <c r="BJ8" s="342" t="s">
        <v>20172</v>
      </c>
      <c r="BK8" s="342" t="s">
        <v>20173</v>
      </c>
      <c r="BL8" s="342" t="s">
        <v>20174</v>
      </c>
      <c r="BM8" s="342" t="s">
        <v>20175</v>
      </c>
      <c r="BN8" s="342" t="s">
        <v>20176</v>
      </c>
      <c r="BO8" s="342" t="s">
        <v>20177</v>
      </c>
      <c r="BP8" s="342" t="s">
        <v>20178</v>
      </c>
      <c r="BQ8" s="342" t="s">
        <v>20179</v>
      </c>
      <c r="BR8" s="342" t="s">
        <v>20180</v>
      </c>
      <c r="BS8" s="342" t="s">
        <v>20181</v>
      </c>
      <c r="BT8" s="342" t="s">
        <v>20182</v>
      </c>
      <c r="BU8" s="342" t="s">
        <v>6360</v>
      </c>
      <c r="BV8" s="342" t="s">
        <v>20183</v>
      </c>
      <c r="BW8" s="342" t="s">
        <v>20184</v>
      </c>
      <c r="BX8" s="350" t="s">
        <v>331</v>
      </c>
      <c r="BY8" s="351" t="s">
        <v>20185</v>
      </c>
      <c r="BZ8" s="352" t="str">
        <f>IFERROR(__xludf.DUMMYFUNCTION("TEXTJOIN("", "", TRUE,
  IF(AND(AL8&gt;=9, AN8&gt;=8, AP8&gt;=7, AT8&gt;=8), ""Gold Standard"", """"),
  IF(OR(
      AV8&gt;=7.5,
      AND(AL8&gt;=7, AN8&gt;=7, AP8&gt;=6, AT8&gt;=8)
    ), ""BIFL Approved"", """"),
  IF(AN8&gt;=8.5, ""Repair Friendly"", """"),
  IF(OR(AP8=10, REGEX"&amp;"MATCH(AU8, ""Lifetime Guarantee"")), ""Lifetime Warranty"", """"),
  IF(AT8&gt;=8.5, ""Crowd Favorite"", """"),
  IF(AR8&gt;=8, ""Eco Hero"", """"),
  IF(AND(AV8&gt;=10, AL8&gt;=8, AT8&gt;=8), ""Legacy Product"", """")
)"),"BIFL Approved, Crowd Favorite")</f>
        <v>BIFL Approved, Crowd Favorite</v>
      </c>
      <c r="CA8" s="342" t="s">
        <v>971</v>
      </c>
      <c r="CB8" s="342" t="s">
        <v>972</v>
      </c>
      <c r="CC8" s="353" t="s">
        <v>20186</v>
      </c>
      <c r="CD8" s="342" t="s">
        <v>20187</v>
      </c>
      <c r="CE8" s="344">
        <v>15214.0</v>
      </c>
      <c r="CF8" s="342" t="s">
        <v>20188</v>
      </c>
      <c r="CG8" s="345" t="s">
        <v>20189</v>
      </c>
      <c r="CH8" s="338"/>
      <c r="CI8" s="338"/>
      <c r="CJ8" s="338"/>
      <c r="CK8" s="338"/>
    </row>
    <row r="9" ht="27.0" customHeight="1">
      <c r="A9" s="335" t="s">
        <v>20190</v>
      </c>
      <c r="B9" s="336" t="s">
        <v>20191</v>
      </c>
      <c r="C9" s="20" t="s">
        <v>20192</v>
      </c>
      <c r="D9" s="20" t="s">
        <v>20193</v>
      </c>
      <c r="E9" s="336" t="s">
        <v>20194</v>
      </c>
      <c r="F9" s="337" t="s">
        <v>19800</v>
      </c>
      <c r="G9" s="338"/>
      <c r="H9" s="338"/>
      <c r="I9" s="338"/>
      <c r="J9" s="339"/>
      <c r="K9" s="340" t="s">
        <v>20195</v>
      </c>
      <c r="L9" s="341" t="s">
        <v>20196</v>
      </c>
      <c r="M9" s="341" t="s">
        <v>20197</v>
      </c>
      <c r="N9" s="341" t="s">
        <v>20198</v>
      </c>
      <c r="O9" s="110"/>
      <c r="P9" s="341" t="s">
        <v>20199</v>
      </c>
      <c r="Q9" s="341" t="s">
        <v>20200</v>
      </c>
      <c r="R9" s="341" t="s">
        <v>20201</v>
      </c>
      <c r="S9" s="342" t="s">
        <v>20202</v>
      </c>
      <c r="T9" s="343">
        <v>62.99</v>
      </c>
      <c r="U9" s="354">
        <v>99.0</v>
      </c>
      <c r="V9" s="342">
        <v>4.5</v>
      </c>
      <c r="W9" s="344">
        <v>27016.0</v>
      </c>
      <c r="X9" s="342" t="s">
        <v>1945</v>
      </c>
      <c r="Y9" s="342" t="s">
        <v>165</v>
      </c>
      <c r="Z9" s="344" t="b">
        <v>0</v>
      </c>
      <c r="AA9" s="342" t="s">
        <v>19809</v>
      </c>
      <c r="AB9" s="342" t="s">
        <v>20203</v>
      </c>
      <c r="AC9" s="342" t="s">
        <v>20204</v>
      </c>
      <c r="AD9" s="338"/>
      <c r="AE9" s="342" t="s">
        <v>20205</v>
      </c>
      <c r="AF9" s="338"/>
      <c r="AG9" s="342" t="s">
        <v>20206</v>
      </c>
      <c r="AH9" s="342" t="s">
        <v>20207</v>
      </c>
      <c r="AI9" s="342" t="s">
        <v>20208</v>
      </c>
      <c r="AJ9" s="342" t="s">
        <v>20209</v>
      </c>
      <c r="AK9" s="345" t="s">
        <v>20210</v>
      </c>
      <c r="AL9" s="346">
        <v>6.5</v>
      </c>
      <c r="AM9" s="342" t="s">
        <v>20211</v>
      </c>
      <c r="AN9" s="346">
        <v>7.5</v>
      </c>
      <c r="AO9" s="342" t="s">
        <v>20212</v>
      </c>
      <c r="AP9" s="355">
        <v>8.5</v>
      </c>
      <c r="AQ9" s="342" t="s">
        <v>20213</v>
      </c>
      <c r="AR9" s="355">
        <v>5.0</v>
      </c>
      <c r="AS9" s="342" t="s">
        <v>20214</v>
      </c>
      <c r="AT9" s="355">
        <v>7.5</v>
      </c>
      <c r="AU9" s="342" t="s">
        <v>20215</v>
      </c>
      <c r="AV9" s="348">
        <f t="shared" si="1"/>
        <v>7.5</v>
      </c>
      <c r="AW9" s="349" t="s">
        <v>20216</v>
      </c>
      <c r="AX9" s="342" t="s">
        <v>20217</v>
      </c>
      <c r="AY9" s="342" t="s">
        <v>20218</v>
      </c>
      <c r="AZ9" s="342" t="s">
        <v>20219</v>
      </c>
      <c r="BA9" s="342" t="s">
        <v>20220</v>
      </c>
      <c r="BB9" s="342" t="s">
        <v>20221</v>
      </c>
      <c r="BC9" s="342" t="s">
        <v>20222</v>
      </c>
      <c r="BD9" s="342" t="s">
        <v>20223</v>
      </c>
      <c r="BE9" s="342" t="s">
        <v>20224</v>
      </c>
      <c r="BF9" s="342" t="s">
        <v>20225</v>
      </c>
      <c r="BG9" s="342" t="s">
        <v>20226</v>
      </c>
      <c r="BH9" s="342" t="s">
        <v>20227</v>
      </c>
      <c r="BI9" s="342" t="s">
        <v>20228</v>
      </c>
      <c r="BJ9" s="342" t="s">
        <v>20229</v>
      </c>
      <c r="BK9" s="342" t="s">
        <v>20230</v>
      </c>
      <c r="BL9" s="342" t="s">
        <v>20231</v>
      </c>
      <c r="BM9" s="342" t="s">
        <v>20232</v>
      </c>
      <c r="BN9" s="342" t="s">
        <v>20233</v>
      </c>
      <c r="BO9" s="342" t="s">
        <v>20234</v>
      </c>
      <c r="BP9" s="342" t="s">
        <v>20235</v>
      </c>
      <c r="BQ9" s="342" t="s">
        <v>20236</v>
      </c>
      <c r="BR9" s="342" t="s">
        <v>20237</v>
      </c>
      <c r="BS9" s="342" t="s">
        <v>20238</v>
      </c>
      <c r="BT9" s="342" t="s">
        <v>20239</v>
      </c>
      <c r="BU9" s="342" t="s">
        <v>20240</v>
      </c>
      <c r="BV9" s="342" t="s">
        <v>20241</v>
      </c>
      <c r="BW9" s="342" t="s">
        <v>20242</v>
      </c>
      <c r="BX9" s="350" t="s">
        <v>331</v>
      </c>
      <c r="BY9" s="356" t="s">
        <v>20243</v>
      </c>
      <c r="BZ9" s="352" t="str">
        <f>IFERROR(__xludf.DUMMYFUNCTION("TEXTJOIN("", "", TRUE,
  IF(AND(AL9&gt;=9, AN9&gt;=8, AP9&gt;=7, AT9&gt;=8), ""Gold Standard"", """"),
  IF(OR(
      AV9&gt;=7.5,
      AND(AL9&gt;=7, AN9&gt;=7, AP9&gt;=6, AT9&gt;=8)
    ), ""BIFL Approved"", """"),
  IF(AN9&gt;=8.5, ""Repair Friendly"", """"),
  IF(OR(AP9=10, REGEX"&amp;"MATCH(AU9, ""Lifetime Guarantee"")), ""Lifetime Warranty"", """"),
  IF(AT9&gt;=8.5, ""Crowd Favorite"", """"),
  IF(AR9&gt;=8, ""Eco Hero"", """"),
  IF(AND(AV9&gt;=10, AL9&gt;=8, AT9&gt;=8), ""Legacy Product"", """")
)"),"BIFL Approved")</f>
        <v>BIFL Approved</v>
      </c>
      <c r="CA9" s="342" t="s">
        <v>971</v>
      </c>
      <c r="CB9" s="342" t="s">
        <v>972</v>
      </c>
      <c r="CC9" s="353" t="s">
        <v>20244</v>
      </c>
      <c r="CD9" s="342" t="s">
        <v>20245</v>
      </c>
      <c r="CE9" s="344">
        <v>27016.0</v>
      </c>
      <c r="CF9" s="342" t="s">
        <v>20246</v>
      </c>
      <c r="CG9" s="345" t="s">
        <v>20247</v>
      </c>
      <c r="CH9" s="338"/>
      <c r="CI9" s="338"/>
      <c r="CJ9" s="338"/>
      <c r="CK9" s="338"/>
    </row>
    <row r="10" ht="27.0" customHeight="1">
      <c r="A10" s="335" t="s">
        <v>20248</v>
      </c>
      <c r="B10" s="336" t="s">
        <v>20249</v>
      </c>
      <c r="C10" s="20" t="s">
        <v>20250</v>
      </c>
      <c r="D10" s="20" t="s">
        <v>20251</v>
      </c>
      <c r="E10" s="336" t="s">
        <v>20252</v>
      </c>
      <c r="F10" s="337" t="s">
        <v>19800</v>
      </c>
      <c r="G10" s="338"/>
      <c r="H10" s="338"/>
      <c r="I10" s="338"/>
      <c r="J10" s="339"/>
      <c r="K10" s="340" t="s">
        <v>20253</v>
      </c>
      <c r="L10" s="341" t="s">
        <v>20254</v>
      </c>
      <c r="M10" s="341" t="s">
        <v>20255</v>
      </c>
      <c r="N10" s="341" t="s">
        <v>20256</v>
      </c>
      <c r="O10" s="110"/>
      <c r="P10" s="341" t="s">
        <v>20257</v>
      </c>
      <c r="Q10" s="341" t="s">
        <v>20258</v>
      </c>
      <c r="R10" s="341" t="s">
        <v>20259</v>
      </c>
      <c r="S10" s="342" t="s">
        <v>20260</v>
      </c>
      <c r="T10" s="343">
        <v>138.0</v>
      </c>
      <c r="U10" s="354">
        <v>185.0</v>
      </c>
      <c r="V10" s="342">
        <v>4.7</v>
      </c>
      <c r="W10" s="344">
        <v>790.0</v>
      </c>
      <c r="X10" s="342" t="s">
        <v>869</v>
      </c>
      <c r="Y10" s="342" t="s">
        <v>165</v>
      </c>
      <c r="Z10" s="344" t="b">
        <v>0</v>
      </c>
      <c r="AA10" s="342" t="s">
        <v>19809</v>
      </c>
      <c r="AB10" s="342" t="s">
        <v>20261</v>
      </c>
      <c r="AC10" s="338"/>
      <c r="AD10" s="338"/>
      <c r="AE10" s="342" t="s">
        <v>20262</v>
      </c>
      <c r="AF10" s="338"/>
      <c r="AG10" s="342" t="s">
        <v>20263</v>
      </c>
      <c r="AH10" s="342" t="s">
        <v>20264</v>
      </c>
      <c r="AI10" s="342" t="s">
        <v>20265</v>
      </c>
      <c r="AJ10" s="342" t="s">
        <v>20266</v>
      </c>
      <c r="AK10" s="345" t="s">
        <v>20267</v>
      </c>
      <c r="AL10" s="346">
        <v>7.5</v>
      </c>
      <c r="AM10" s="342" t="s">
        <v>20268</v>
      </c>
      <c r="AN10" s="346">
        <v>7.0</v>
      </c>
      <c r="AO10" s="342" t="s">
        <v>20269</v>
      </c>
      <c r="AP10" s="347">
        <v>8.5</v>
      </c>
      <c r="AQ10" s="342" t="s">
        <v>20270</v>
      </c>
      <c r="AR10" s="347">
        <v>5.0</v>
      </c>
      <c r="AS10" s="342" t="s">
        <v>20271</v>
      </c>
      <c r="AT10" s="347">
        <v>7.5</v>
      </c>
      <c r="AU10" s="342" t="s">
        <v>20272</v>
      </c>
      <c r="AV10" s="348">
        <f t="shared" si="1"/>
        <v>7.5</v>
      </c>
      <c r="AW10" s="349" t="s">
        <v>20273</v>
      </c>
      <c r="AX10" s="342" t="s">
        <v>20274</v>
      </c>
      <c r="AY10" s="342" t="s">
        <v>20275</v>
      </c>
      <c r="AZ10" s="342" t="s">
        <v>20276</v>
      </c>
      <c r="BA10" s="342" t="s">
        <v>20277</v>
      </c>
      <c r="BB10" s="342" t="s">
        <v>20278</v>
      </c>
      <c r="BC10" s="342" t="s">
        <v>20279</v>
      </c>
      <c r="BD10" s="342" t="s">
        <v>20280</v>
      </c>
      <c r="BE10" s="342" t="s">
        <v>20281</v>
      </c>
      <c r="BF10" s="342" t="s">
        <v>20282</v>
      </c>
      <c r="BG10" s="342" t="s">
        <v>20283</v>
      </c>
      <c r="BH10" s="342" t="s">
        <v>20284</v>
      </c>
      <c r="BI10" s="342" t="s">
        <v>20285</v>
      </c>
      <c r="BJ10" s="342" t="s">
        <v>20286</v>
      </c>
      <c r="BK10" s="342" t="s">
        <v>20287</v>
      </c>
      <c r="BL10" s="342" t="s">
        <v>20288</v>
      </c>
      <c r="BM10" s="342" t="s">
        <v>20289</v>
      </c>
      <c r="BN10" s="342" t="s">
        <v>20290</v>
      </c>
      <c r="BO10" s="342" t="s">
        <v>20291</v>
      </c>
      <c r="BP10" s="342" t="s">
        <v>20292</v>
      </c>
      <c r="BQ10" s="342" t="s">
        <v>727</v>
      </c>
      <c r="BR10" s="342" t="s">
        <v>20293</v>
      </c>
      <c r="BS10" s="342" t="s">
        <v>20294</v>
      </c>
      <c r="BT10" s="342" t="s">
        <v>20295</v>
      </c>
      <c r="BU10" s="342" t="s">
        <v>20296</v>
      </c>
      <c r="BV10" s="342" t="s">
        <v>20297</v>
      </c>
      <c r="BW10" s="342" t="s">
        <v>20298</v>
      </c>
      <c r="BX10" s="350" t="s">
        <v>207</v>
      </c>
      <c r="BY10" s="351" t="s">
        <v>20299</v>
      </c>
      <c r="BZ10" s="352" t="str">
        <f>IFERROR(__xludf.DUMMYFUNCTION("TEXTJOIN("", "", TRUE,
  IF(AND(AL10&gt;=9, AN10&gt;=8, AP10&gt;=7, AT10&gt;=8), ""Gold Standard"", """"),
  IF(OR(
      AV10&gt;=7.5,
      AND(AL10&gt;=7, AN10&gt;=7, AP10&gt;=6, AT10&gt;=8)
    ), ""BIFL Approved"", """"),
  IF(AN10&gt;=8.5, ""Repair Friendly"", """"),
  IF(OR(AP1"&amp;"0=10, REGEXMATCH(AU10, ""Lifetime Guarantee"")), ""Lifetime Warranty"", """"),
  IF(AT10&gt;=8.5, ""Crowd Favorite"", """"),
  IF(AR10&gt;=8, ""Eco Hero"", """"),
  IF(AND(AV10&gt;=10, AL10&gt;=8, AT10&gt;=8), ""Legacy Product"", """")
)"),"BIFL Approved")</f>
        <v>BIFL Approved</v>
      </c>
      <c r="CA10" s="342" t="s">
        <v>971</v>
      </c>
      <c r="CB10" s="342" t="s">
        <v>972</v>
      </c>
      <c r="CC10" s="353" t="s">
        <v>20300</v>
      </c>
      <c r="CD10" s="342" t="s">
        <v>20301</v>
      </c>
      <c r="CE10" s="344">
        <v>790.0</v>
      </c>
      <c r="CF10" s="342" t="s">
        <v>20302</v>
      </c>
      <c r="CG10" s="345" t="s">
        <v>20303</v>
      </c>
      <c r="CH10" s="338"/>
      <c r="CI10" s="338"/>
      <c r="CJ10" s="338"/>
      <c r="CK10" s="338"/>
    </row>
    <row r="11" ht="27.0" customHeight="1">
      <c r="A11" s="335" t="s">
        <v>19232</v>
      </c>
      <c r="B11" s="336" t="s">
        <v>20304</v>
      </c>
      <c r="C11" s="20" t="s">
        <v>20305</v>
      </c>
      <c r="D11" s="20" t="s">
        <v>20306</v>
      </c>
      <c r="E11" s="336" t="s">
        <v>20307</v>
      </c>
      <c r="F11" s="337" t="s">
        <v>19800</v>
      </c>
      <c r="G11" s="338"/>
      <c r="H11" s="338"/>
      <c r="I11" s="338"/>
      <c r="J11" s="339"/>
      <c r="K11" s="340" t="s">
        <v>20308</v>
      </c>
      <c r="L11" s="341" t="s">
        <v>20309</v>
      </c>
      <c r="M11" s="341" t="s">
        <v>20310</v>
      </c>
      <c r="N11" s="341" t="s">
        <v>20311</v>
      </c>
      <c r="O11" s="110"/>
      <c r="P11" s="341" t="s">
        <v>20312</v>
      </c>
      <c r="Q11" s="341" t="s">
        <v>20313</v>
      </c>
      <c r="R11" s="341" t="s">
        <v>20314</v>
      </c>
      <c r="S11" s="341" t="s">
        <v>20314</v>
      </c>
      <c r="T11" s="343">
        <v>139.0</v>
      </c>
      <c r="U11" s="354">
        <v>142.99</v>
      </c>
      <c r="V11" s="342">
        <v>4.8</v>
      </c>
      <c r="W11" s="344">
        <v>71.0</v>
      </c>
      <c r="X11" s="338"/>
      <c r="Y11" s="342" t="s">
        <v>165</v>
      </c>
      <c r="Z11" s="344" t="b">
        <v>0</v>
      </c>
      <c r="AA11" s="342" t="s">
        <v>19809</v>
      </c>
      <c r="AB11" s="342" t="s">
        <v>20315</v>
      </c>
      <c r="AC11" s="342" t="s">
        <v>20316</v>
      </c>
      <c r="AD11" s="338"/>
      <c r="AE11" s="342" t="s">
        <v>20317</v>
      </c>
      <c r="AF11" s="338"/>
      <c r="AG11" s="342" t="s">
        <v>20316</v>
      </c>
      <c r="AH11" s="342" t="s">
        <v>20318</v>
      </c>
      <c r="AI11" s="342" t="s">
        <v>20319</v>
      </c>
      <c r="AJ11" s="342" t="s">
        <v>20320</v>
      </c>
      <c r="AK11" s="357"/>
      <c r="AL11" s="346">
        <v>7.5</v>
      </c>
      <c r="AM11" s="342" t="s">
        <v>20321</v>
      </c>
      <c r="AN11" s="346">
        <v>6.5</v>
      </c>
      <c r="AO11" s="342" t="s">
        <v>20322</v>
      </c>
      <c r="AP11" s="355">
        <v>8.5</v>
      </c>
      <c r="AQ11" s="342" t="s">
        <v>20323</v>
      </c>
      <c r="AR11" s="355">
        <v>7.5</v>
      </c>
      <c r="AS11" s="342" t="s">
        <v>20324</v>
      </c>
      <c r="AT11" s="355">
        <v>6.5</v>
      </c>
      <c r="AU11" s="342" t="s">
        <v>20325</v>
      </c>
      <c r="AV11" s="348">
        <f t="shared" si="1"/>
        <v>7</v>
      </c>
      <c r="AW11" s="349" t="s">
        <v>20326</v>
      </c>
      <c r="AX11" s="342" t="s">
        <v>20327</v>
      </c>
      <c r="AY11" s="342" t="s">
        <v>20328</v>
      </c>
      <c r="AZ11" s="342" t="s">
        <v>20329</v>
      </c>
      <c r="BA11" s="342" t="s">
        <v>20330</v>
      </c>
      <c r="BB11" s="342" t="s">
        <v>20331</v>
      </c>
      <c r="BC11" s="342" t="s">
        <v>20332</v>
      </c>
      <c r="BD11" s="342" t="s">
        <v>20333</v>
      </c>
      <c r="BE11" s="342" t="s">
        <v>20334</v>
      </c>
      <c r="BF11" s="342" t="s">
        <v>20335</v>
      </c>
      <c r="BG11" s="342" t="s">
        <v>20336</v>
      </c>
      <c r="BH11" s="342" t="s">
        <v>20337</v>
      </c>
      <c r="BI11" s="342" t="s">
        <v>20338</v>
      </c>
      <c r="BJ11" s="342" t="s">
        <v>20339</v>
      </c>
      <c r="BK11" s="342" t="s">
        <v>20340</v>
      </c>
      <c r="BL11" s="342" t="s">
        <v>20341</v>
      </c>
      <c r="BM11" s="342" t="s">
        <v>20342</v>
      </c>
      <c r="BN11" s="342" t="s">
        <v>20343</v>
      </c>
      <c r="BO11" s="342" t="s">
        <v>20344</v>
      </c>
      <c r="BP11" s="342" t="s">
        <v>20345</v>
      </c>
      <c r="BQ11" s="342" t="s">
        <v>20346</v>
      </c>
      <c r="BR11" s="342" t="s">
        <v>20347</v>
      </c>
      <c r="BS11" s="342" t="s">
        <v>20348</v>
      </c>
      <c r="BT11" s="342" t="s">
        <v>20349</v>
      </c>
      <c r="BU11" s="342" t="s">
        <v>20350</v>
      </c>
      <c r="BV11" s="342" t="s">
        <v>20351</v>
      </c>
      <c r="BW11" s="342" t="s">
        <v>20352</v>
      </c>
      <c r="BX11" s="350" t="s">
        <v>20353</v>
      </c>
      <c r="BY11" s="356" t="s">
        <v>20354</v>
      </c>
      <c r="BZ11" s="352" t="str">
        <f>IFERROR(__xludf.DUMMYFUNCTION("TEXTJOIN("", "", TRUE,
  IF(AND(AL11&gt;=9, AN11&gt;=8, AP11&gt;=7, AT11&gt;=8), ""Gold Standard"", """"),
  IF(OR(
      AV11&gt;=7.5,
      AND(AL11&gt;=7, AN11&gt;=7, AP11&gt;=6, AT11&gt;=8)
    ), ""BIFL Approved"", """"),
  IF(AN11&gt;=8.5, ""Repair Friendly"", """"),
  IF(OR(AP1"&amp;"1=10, REGEXMATCH(AU11, ""Lifetime Guarantee"")), ""Lifetime Warranty"", """"),
  IF(AT11&gt;=8.5, ""Crowd Favorite"", """"),
  IF(AR11&gt;=8, ""Eco Hero"", """"),
  IF(AND(AV11&gt;=10, AL11&gt;=8, AT11&gt;=8), ""Legacy Product"", """")
)"),"")</f>
        <v/>
      </c>
      <c r="CA11" s="342" t="s">
        <v>971</v>
      </c>
      <c r="CB11" s="342" t="s">
        <v>972</v>
      </c>
      <c r="CC11" s="353" t="s">
        <v>20355</v>
      </c>
      <c r="CD11" s="342" t="s">
        <v>20356</v>
      </c>
      <c r="CE11" s="344">
        <v>71.0</v>
      </c>
      <c r="CF11" s="342" t="s">
        <v>20357</v>
      </c>
      <c r="CG11" s="345" t="s">
        <v>20358</v>
      </c>
      <c r="CH11" s="338"/>
      <c r="CI11" s="338"/>
      <c r="CJ11" s="338"/>
      <c r="CK11" s="338"/>
    </row>
    <row r="12" ht="27.0" customHeight="1">
      <c r="A12" s="335" t="s">
        <v>2233</v>
      </c>
      <c r="B12" s="336" t="s">
        <v>20360</v>
      </c>
      <c r="C12" s="20" t="s">
        <v>20361</v>
      </c>
      <c r="D12" s="20" t="s">
        <v>20362</v>
      </c>
      <c r="E12" s="336" t="s">
        <v>2237</v>
      </c>
      <c r="F12" s="337" t="s">
        <v>19800</v>
      </c>
      <c r="G12" s="338"/>
      <c r="H12" s="338"/>
      <c r="I12" s="338"/>
      <c r="J12" s="339"/>
      <c r="K12" s="340" t="s">
        <v>20363</v>
      </c>
      <c r="L12" s="341" t="s">
        <v>20364</v>
      </c>
      <c r="M12" s="341" t="s">
        <v>20365</v>
      </c>
      <c r="N12" s="341" t="s">
        <v>20366</v>
      </c>
      <c r="O12" s="110"/>
      <c r="P12" s="341" t="s">
        <v>20367</v>
      </c>
      <c r="Q12" s="341" t="s">
        <v>20368</v>
      </c>
      <c r="R12" s="341" t="s">
        <v>20369</v>
      </c>
      <c r="S12" s="342" t="s">
        <v>20370</v>
      </c>
      <c r="T12" s="343">
        <v>319.2</v>
      </c>
      <c r="U12" s="354">
        <v>349.0</v>
      </c>
      <c r="V12" s="342">
        <v>4.4</v>
      </c>
      <c r="W12" s="344">
        <v>7177.0</v>
      </c>
      <c r="X12" s="342" t="s">
        <v>164</v>
      </c>
      <c r="Y12" s="342" t="s">
        <v>165</v>
      </c>
      <c r="Z12" s="344" t="b">
        <v>0</v>
      </c>
      <c r="AA12" s="342" t="s">
        <v>2248</v>
      </c>
      <c r="AB12" s="342" t="s">
        <v>2249</v>
      </c>
      <c r="AC12" s="342" t="s">
        <v>2250</v>
      </c>
      <c r="AD12" s="338"/>
      <c r="AE12" s="342" t="s">
        <v>2251</v>
      </c>
      <c r="AF12" s="338"/>
      <c r="AG12" s="342" t="s">
        <v>2252</v>
      </c>
      <c r="AH12" s="342" t="s">
        <v>2253</v>
      </c>
      <c r="AI12" s="342" t="s">
        <v>2254</v>
      </c>
      <c r="AJ12" s="342" t="s">
        <v>2255</v>
      </c>
      <c r="AK12" s="345" t="s">
        <v>2256</v>
      </c>
      <c r="AL12" s="346">
        <v>8.0</v>
      </c>
      <c r="AM12" s="342" t="s">
        <v>20371</v>
      </c>
      <c r="AN12" s="346">
        <v>8.0</v>
      </c>
      <c r="AO12" s="342" t="s">
        <v>20372</v>
      </c>
      <c r="AP12" s="347">
        <v>6.0</v>
      </c>
      <c r="AQ12" s="342" t="s">
        <v>20373</v>
      </c>
      <c r="AR12" s="358">
        <v>5.0</v>
      </c>
      <c r="AS12" s="342" t="s">
        <v>20374</v>
      </c>
      <c r="AT12" s="347">
        <v>7.5</v>
      </c>
      <c r="AU12" s="342" t="s">
        <v>20375</v>
      </c>
      <c r="AV12" s="348">
        <f t="shared" si="1"/>
        <v>7.5</v>
      </c>
      <c r="AW12" s="349" t="s">
        <v>20376</v>
      </c>
      <c r="AX12" s="342" t="s">
        <v>20377</v>
      </c>
      <c r="AY12" s="342" t="s">
        <v>20378</v>
      </c>
      <c r="AZ12" s="342" t="s">
        <v>20379</v>
      </c>
      <c r="BA12" s="342" t="s">
        <v>20380</v>
      </c>
      <c r="BB12" s="342" t="s">
        <v>20381</v>
      </c>
      <c r="BC12" s="342" t="s">
        <v>20382</v>
      </c>
      <c r="BD12" s="342" t="s">
        <v>20383</v>
      </c>
      <c r="BE12" s="342" t="s">
        <v>20384</v>
      </c>
      <c r="BF12" s="342" t="s">
        <v>20385</v>
      </c>
      <c r="BG12" s="342" t="s">
        <v>20386</v>
      </c>
      <c r="BH12" s="342" t="s">
        <v>20387</v>
      </c>
      <c r="BI12" s="342" t="s">
        <v>20388</v>
      </c>
      <c r="BJ12" s="342" t="s">
        <v>20389</v>
      </c>
      <c r="BK12" s="342" t="s">
        <v>20390</v>
      </c>
      <c r="BL12" s="342" t="s">
        <v>20391</v>
      </c>
      <c r="BM12" s="342" t="s">
        <v>20392</v>
      </c>
      <c r="BN12" s="342" t="s">
        <v>20393</v>
      </c>
      <c r="BO12" s="342" t="s">
        <v>20394</v>
      </c>
      <c r="BP12" s="342" t="s">
        <v>20395</v>
      </c>
      <c r="BQ12" s="342" t="s">
        <v>20396</v>
      </c>
      <c r="BR12" s="342" t="s">
        <v>20397</v>
      </c>
      <c r="BS12" s="342" t="s">
        <v>20398</v>
      </c>
      <c r="BT12" s="342" t="s">
        <v>20399</v>
      </c>
      <c r="BU12" s="342" t="s">
        <v>20400</v>
      </c>
      <c r="BV12" s="342" t="s">
        <v>2286</v>
      </c>
      <c r="BW12" s="342" t="s">
        <v>20401</v>
      </c>
      <c r="BX12" s="350" t="s">
        <v>2167</v>
      </c>
      <c r="BY12" s="356" t="s">
        <v>20402</v>
      </c>
      <c r="BZ12" s="352" t="str">
        <f>IFERROR(__xludf.DUMMYFUNCTION("TEXTJOIN("", "", TRUE,
  IF(AND(AL12&gt;=9, AN12&gt;=8, AP12&gt;=7, AT12&gt;=8), ""Gold Standard"", """"),
  IF(OR(
      AV12&gt;=7.5,
      AND(AL12&gt;=7, AN12&gt;=7, AP12&gt;=6, AT12&gt;=8)
    ), ""BIFL Approved"", """"),
  IF(AN12&gt;=8.5, ""Repair Friendly"", """"),
  IF(OR(AP1"&amp;"2=10, REGEXMATCH(AU12, ""Lifetime Guarantee"")), ""Lifetime Warranty"", """"),
  IF(AT12&gt;=8.5, ""Crowd Favorite"", """"),
  IF(AR12&gt;=8, ""Eco Hero"", """"),
  IF(AND(AV12&gt;=10, AL12&gt;=8, AT12&gt;=8), ""Legacy Product"", """")
)"),"BIFL Approved")</f>
        <v>BIFL Approved</v>
      </c>
      <c r="CA12" s="342" t="s">
        <v>209</v>
      </c>
      <c r="CB12" s="359" t="s">
        <v>20359</v>
      </c>
      <c r="CC12" s="353" t="s">
        <v>20403</v>
      </c>
      <c r="CD12" s="342" t="s">
        <v>20404</v>
      </c>
      <c r="CE12" s="344">
        <v>7177.0</v>
      </c>
      <c r="CF12" s="342" t="s">
        <v>20405</v>
      </c>
      <c r="CG12" s="345" t="s">
        <v>20406</v>
      </c>
      <c r="CH12" s="338"/>
      <c r="CI12" s="338"/>
      <c r="CJ12" s="338"/>
      <c r="CK12" s="338"/>
    </row>
    <row r="13" ht="27.0" customHeight="1">
      <c r="A13" s="335" t="s">
        <v>20407</v>
      </c>
      <c r="B13" s="336" t="s">
        <v>20408</v>
      </c>
      <c r="C13" s="20" t="s">
        <v>20409</v>
      </c>
      <c r="D13" s="20" t="s">
        <v>20410</v>
      </c>
      <c r="E13" s="336" t="s">
        <v>20411</v>
      </c>
      <c r="F13" s="337" t="s">
        <v>19800</v>
      </c>
      <c r="G13" s="338"/>
      <c r="H13" s="338"/>
      <c r="I13" s="338"/>
      <c r="J13" s="339"/>
      <c r="K13" s="340" t="s">
        <v>20412</v>
      </c>
      <c r="L13" s="341" t="s">
        <v>20413</v>
      </c>
      <c r="M13" s="341" t="s">
        <v>20414</v>
      </c>
      <c r="N13" s="341" t="s">
        <v>20415</v>
      </c>
      <c r="O13" s="110"/>
      <c r="P13" s="341" t="s">
        <v>20416</v>
      </c>
      <c r="Q13" s="341" t="s">
        <v>20417</v>
      </c>
      <c r="R13" s="341" t="s">
        <v>20418</v>
      </c>
      <c r="S13" s="342" t="s">
        <v>20419</v>
      </c>
      <c r="T13" s="343">
        <v>499.0</v>
      </c>
      <c r="U13" s="354">
        <v>82.99</v>
      </c>
      <c r="V13" s="342">
        <v>4.7</v>
      </c>
      <c r="W13" s="344">
        <v>535.0</v>
      </c>
      <c r="X13" s="338"/>
      <c r="Y13" s="342" t="s">
        <v>10992</v>
      </c>
      <c r="Z13" s="344" t="b">
        <v>0</v>
      </c>
      <c r="AA13" s="342" t="s">
        <v>20420</v>
      </c>
      <c r="AB13" s="342" t="s">
        <v>20421</v>
      </c>
      <c r="AC13" s="342" t="s">
        <v>20422</v>
      </c>
      <c r="AD13" s="338"/>
      <c r="AE13" s="342" t="s">
        <v>20423</v>
      </c>
      <c r="AF13" s="338"/>
      <c r="AG13" s="342" t="s">
        <v>20424</v>
      </c>
      <c r="AH13" s="342" t="s">
        <v>20425</v>
      </c>
      <c r="AI13" s="342" t="s">
        <v>20426</v>
      </c>
      <c r="AJ13" s="342" t="s">
        <v>20427</v>
      </c>
      <c r="AK13" s="345" t="s">
        <v>20428</v>
      </c>
      <c r="AL13" s="346">
        <v>8.5</v>
      </c>
      <c r="AM13" s="342" t="s">
        <v>20429</v>
      </c>
      <c r="AN13" s="346">
        <v>9.0</v>
      </c>
      <c r="AO13" s="342" t="s">
        <v>20430</v>
      </c>
      <c r="AP13" s="347">
        <v>7.0</v>
      </c>
      <c r="AQ13" s="342" t="s">
        <v>20431</v>
      </c>
      <c r="AR13" s="347">
        <v>8.0</v>
      </c>
      <c r="AS13" s="342" t="s">
        <v>20432</v>
      </c>
      <c r="AT13" s="347">
        <v>9.5</v>
      </c>
      <c r="AU13" s="342" t="s">
        <v>20433</v>
      </c>
      <c r="AV13" s="348">
        <f t="shared" si="1"/>
        <v>8.5</v>
      </c>
      <c r="AW13" s="349" t="s">
        <v>20434</v>
      </c>
      <c r="AX13" s="342" t="s">
        <v>20435</v>
      </c>
      <c r="AY13" s="342" t="s">
        <v>20436</v>
      </c>
      <c r="AZ13" s="342" t="s">
        <v>20437</v>
      </c>
      <c r="BA13" s="342" t="s">
        <v>20438</v>
      </c>
      <c r="BB13" s="342" t="s">
        <v>20439</v>
      </c>
      <c r="BC13" s="342" t="s">
        <v>20440</v>
      </c>
      <c r="BD13" s="342" t="s">
        <v>20441</v>
      </c>
      <c r="BE13" s="342" t="s">
        <v>20442</v>
      </c>
      <c r="BF13" s="342" t="s">
        <v>20443</v>
      </c>
      <c r="BG13" s="342" t="s">
        <v>20444</v>
      </c>
      <c r="BH13" s="342" t="s">
        <v>20445</v>
      </c>
      <c r="BI13" s="342" t="s">
        <v>20446</v>
      </c>
      <c r="BJ13" s="342" t="s">
        <v>20447</v>
      </c>
      <c r="BK13" s="342" t="s">
        <v>20448</v>
      </c>
      <c r="BL13" s="342" t="s">
        <v>20449</v>
      </c>
      <c r="BM13" s="342" t="s">
        <v>20450</v>
      </c>
      <c r="BN13" s="342" t="s">
        <v>20451</v>
      </c>
      <c r="BO13" s="342" t="s">
        <v>20452</v>
      </c>
      <c r="BP13" s="342" t="s">
        <v>5535</v>
      </c>
      <c r="BQ13" s="342" t="s">
        <v>20453</v>
      </c>
      <c r="BR13" s="342" t="s">
        <v>20454</v>
      </c>
      <c r="BS13" s="342" t="s">
        <v>20455</v>
      </c>
      <c r="BT13" s="342" t="s">
        <v>20456</v>
      </c>
      <c r="BU13" s="342" t="s">
        <v>20457</v>
      </c>
      <c r="BV13" s="342" t="s">
        <v>20458</v>
      </c>
      <c r="BW13" s="342" t="s">
        <v>20459</v>
      </c>
      <c r="BX13" s="350" t="s">
        <v>2708</v>
      </c>
      <c r="BY13" s="356" t="s">
        <v>20460</v>
      </c>
      <c r="BZ13" s="352" t="str">
        <f>IFERROR(__xludf.DUMMYFUNCTION("TEXTJOIN("", "", TRUE,
  IF(AND(AL13&gt;=9, AN13&gt;=8, AP13&gt;=7, AT13&gt;=8), ""Gold Standard"", """"),
  IF(OR(
      AV13&gt;=7.5,
      AND(AL13&gt;=7, AN13&gt;=7, AP13&gt;=6, AT13&gt;=8)
    ), ""BIFL Approved"", """"),
  IF(AN13&gt;=8.5, ""Repair Friendly"", """"),
  IF(OR(AP1"&amp;"3=10, REGEXMATCH(AU13, ""Lifetime Guarantee"")), ""Lifetime Warranty"", """"),
  IF(AT13&gt;=8.5, ""Crowd Favorite"", """"),
  IF(AR13&gt;=8, ""Eco Hero"", """"),
  IF(AND(AV13&gt;=10, AL13&gt;=8, AT13&gt;=8), ""Legacy Product"", """")
)"),"BIFL Approved, Repair Friendly, Crowd Favorite, Eco Hero")</f>
        <v>BIFL Approved, Repair Friendly, Crowd Favorite, Eco Hero</v>
      </c>
      <c r="CA13" s="342" t="s">
        <v>209</v>
      </c>
      <c r="CB13" s="359" t="s">
        <v>20359</v>
      </c>
      <c r="CC13" s="353" t="s">
        <v>20461</v>
      </c>
      <c r="CD13" s="342" t="s">
        <v>20462</v>
      </c>
      <c r="CE13" s="344">
        <v>535.0</v>
      </c>
      <c r="CF13" s="342" t="s">
        <v>20463</v>
      </c>
      <c r="CG13" s="345" t="s">
        <v>20464</v>
      </c>
      <c r="CH13" s="338"/>
      <c r="CI13" s="338"/>
      <c r="CJ13" s="338"/>
      <c r="CK13" s="338"/>
    </row>
    <row r="14" ht="27.0" customHeight="1">
      <c r="A14" s="335" t="s">
        <v>20465</v>
      </c>
      <c r="B14" s="336" t="s">
        <v>20466</v>
      </c>
      <c r="C14" s="20" t="s">
        <v>20467</v>
      </c>
      <c r="D14" s="20" t="s">
        <v>20468</v>
      </c>
      <c r="E14" s="336" t="s">
        <v>20469</v>
      </c>
      <c r="F14" s="337" t="s">
        <v>19800</v>
      </c>
      <c r="G14" s="338"/>
      <c r="H14" s="338"/>
      <c r="I14" s="338"/>
      <c r="J14" s="339"/>
      <c r="K14" s="340" t="s">
        <v>20470</v>
      </c>
      <c r="L14" s="341" t="s">
        <v>20471</v>
      </c>
      <c r="M14" s="341" t="s">
        <v>20472</v>
      </c>
      <c r="N14" s="341" t="s">
        <v>20473</v>
      </c>
      <c r="O14" s="110"/>
      <c r="P14" s="341" t="s">
        <v>20474</v>
      </c>
      <c r="Q14" s="341" t="s">
        <v>20475</v>
      </c>
      <c r="R14" s="341" t="s">
        <v>20476</v>
      </c>
      <c r="S14" s="342" t="s">
        <v>20477</v>
      </c>
      <c r="T14" s="343">
        <v>160.55</v>
      </c>
      <c r="U14" s="354">
        <v>228.99</v>
      </c>
      <c r="V14" s="342">
        <v>4.2</v>
      </c>
      <c r="W14" s="344">
        <v>17422.0</v>
      </c>
      <c r="X14" s="342" t="s">
        <v>2247</v>
      </c>
      <c r="Y14" s="342" t="s">
        <v>165</v>
      </c>
      <c r="Z14" s="344" t="b">
        <v>0</v>
      </c>
      <c r="AA14" s="342" t="s">
        <v>20478</v>
      </c>
      <c r="AB14" s="342" t="s">
        <v>20479</v>
      </c>
      <c r="AC14" s="342" t="s">
        <v>20480</v>
      </c>
      <c r="AD14" s="338"/>
      <c r="AE14" s="342" t="s">
        <v>20481</v>
      </c>
      <c r="AF14" s="338"/>
      <c r="AG14" s="342" t="s">
        <v>20482</v>
      </c>
      <c r="AH14" s="342" t="s">
        <v>20483</v>
      </c>
      <c r="AI14" s="342" t="s">
        <v>20484</v>
      </c>
      <c r="AJ14" s="342" t="s">
        <v>20485</v>
      </c>
      <c r="AK14" s="345" t="s">
        <v>20486</v>
      </c>
      <c r="AL14" s="346">
        <v>7.5</v>
      </c>
      <c r="AM14" s="342" t="s">
        <v>20487</v>
      </c>
      <c r="AN14" s="346">
        <v>8.5</v>
      </c>
      <c r="AO14" s="342" t="s">
        <v>20488</v>
      </c>
      <c r="AP14" s="355">
        <v>5.0</v>
      </c>
      <c r="AQ14" s="342" t="s">
        <v>20489</v>
      </c>
      <c r="AR14" s="355">
        <v>5.0</v>
      </c>
      <c r="AS14" s="342" t="s">
        <v>20490</v>
      </c>
      <c r="AT14" s="355">
        <v>7.5</v>
      </c>
      <c r="AU14" s="342" t="s">
        <v>20491</v>
      </c>
      <c r="AV14" s="348">
        <f t="shared" si="1"/>
        <v>7</v>
      </c>
      <c r="AW14" s="349" t="s">
        <v>20492</v>
      </c>
      <c r="AX14" s="342" t="s">
        <v>20493</v>
      </c>
      <c r="AY14" s="342" t="s">
        <v>20494</v>
      </c>
      <c r="AZ14" s="342" t="s">
        <v>20495</v>
      </c>
      <c r="BA14" s="342" t="s">
        <v>20496</v>
      </c>
      <c r="BB14" s="342" t="s">
        <v>20497</v>
      </c>
      <c r="BC14" s="342" t="s">
        <v>20498</v>
      </c>
      <c r="BD14" s="342" t="s">
        <v>20499</v>
      </c>
      <c r="BE14" s="342" t="s">
        <v>20500</v>
      </c>
      <c r="BF14" s="342" t="s">
        <v>20501</v>
      </c>
      <c r="BG14" s="342" t="s">
        <v>20502</v>
      </c>
      <c r="BH14" s="342" t="s">
        <v>20503</v>
      </c>
      <c r="BI14" s="342" t="s">
        <v>20504</v>
      </c>
      <c r="BJ14" s="342" t="s">
        <v>20505</v>
      </c>
      <c r="BK14" s="342" t="s">
        <v>20506</v>
      </c>
      <c r="BL14" s="342" t="s">
        <v>20507</v>
      </c>
      <c r="BM14" s="342" t="s">
        <v>20508</v>
      </c>
      <c r="BN14" s="342" t="s">
        <v>20509</v>
      </c>
      <c r="BO14" s="342" t="s">
        <v>20510</v>
      </c>
      <c r="BP14" s="342" t="s">
        <v>20511</v>
      </c>
      <c r="BQ14" s="342" t="s">
        <v>20512</v>
      </c>
      <c r="BR14" s="342" t="s">
        <v>20513</v>
      </c>
      <c r="BS14" s="342" t="s">
        <v>20514</v>
      </c>
      <c r="BT14" s="342" t="s">
        <v>20515</v>
      </c>
      <c r="BU14" s="342" t="s">
        <v>20516</v>
      </c>
      <c r="BV14" s="342" t="s">
        <v>435</v>
      </c>
      <c r="BW14" s="342" t="s">
        <v>20517</v>
      </c>
      <c r="BX14" s="350" t="s">
        <v>144</v>
      </c>
      <c r="BY14" s="356" t="s">
        <v>20518</v>
      </c>
      <c r="BZ14" s="352" t="str">
        <f>IFERROR(__xludf.DUMMYFUNCTION("TEXTJOIN("", "", TRUE,
  IF(AND(AL14&gt;=9, AN14&gt;=8, AP14&gt;=7, AT14&gt;=8), ""Gold Standard"", """"),
  IF(OR(
      AV14&gt;=7.5,
      AND(AL14&gt;=7, AN14&gt;=7, AP14&gt;=6, AT14&gt;=8)
    ), ""BIFL Approved"", """"),
  IF(AN14&gt;=8.5, ""Repair Friendly"", """"),
  IF(OR(AP1"&amp;"4=10, REGEXMATCH(AU14, ""Lifetime Guarantee"")), ""Lifetime Warranty"", """"),
  IF(AT14&gt;=8.5, ""Crowd Favorite"", """"),
  IF(AR14&gt;=8, ""Eco Hero"", """"),
  IF(AND(AV14&gt;=10, AL14&gt;=8, AT14&gt;=8), ""Legacy Product"", """")
)"),"Repair Friendly")</f>
        <v>Repair Friendly</v>
      </c>
      <c r="CA14" s="342" t="s">
        <v>209</v>
      </c>
      <c r="CB14" s="359" t="s">
        <v>20359</v>
      </c>
      <c r="CC14" s="353" t="s">
        <v>20519</v>
      </c>
      <c r="CD14" s="342" t="s">
        <v>20520</v>
      </c>
      <c r="CE14" s="344">
        <v>17422.0</v>
      </c>
      <c r="CF14" s="342" t="s">
        <v>20521</v>
      </c>
      <c r="CG14" s="345" t="s">
        <v>20522</v>
      </c>
      <c r="CH14" s="338"/>
      <c r="CI14" s="338"/>
      <c r="CJ14" s="338"/>
      <c r="CK14" s="338"/>
    </row>
    <row r="15" ht="27.0" customHeight="1">
      <c r="A15" s="335" t="s">
        <v>20523</v>
      </c>
      <c r="B15" s="336" t="s">
        <v>20524</v>
      </c>
      <c r="C15" s="20" t="s">
        <v>20525</v>
      </c>
      <c r="D15" s="20" t="s">
        <v>20526</v>
      </c>
      <c r="E15" s="336" t="s">
        <v>20527</v>
      </c>
      <c r="F15" s="337" t="s">
        <v>19800</v>
      </c>
      <c r="G15" s="338"/>
      <c r="H15" s="338"/>
      <c r="I15" s="338"/>
      <c r="J15" s="339"/>
      <c r="K15" s="340" t="s">
        <v>20528</v>
      </c>
      <c r="L15" s="341" t="s">
        <v>20529</v>
      </c>
      <c r="M15" s="341" t="s">
        <v>20530</v>
      </c>
      <c r="N15" s="341" t="s">
        <v>20531</v>
      </c>
      <c r="O15" s="110"/>
      <c r="P15" s="341" t="s">
        <v>20532</v>
      </c>
      <c r="Q15" s="341" t="s">
        <v>20533</v>
      </c>
      <c r="R15" s="341" t="s">
        <v>20534</v>
      </c>
      <c r="S15" s="342" t="s">
        <v>20535</v>
      </c>
      <c r="T15" s="343">
        <v>119.99</v>
      </c>
      <c r="U15" s="354">
        <v>219.99</v>
      </c>
      <c r="V15" s="342">
        <v>4.4</v>
      </c>
      <c r="W15" s="344">
        <v>119440.0</v>
      </c>
      <c r="X15" s="342" t="s">
        <v>20536</v>
      </c>
      <c r="Y15" s="342" t="s">
        <v>165</v>
      </c>
      <c r="Z15" s="344" t="b">
        <v>0</v>
      </c>
      <c r="AA15" s="342" t="s">
        <v>20537</v>
      </c>
      <c r="AB15" s="342" t="s">
        <v>20538</v>
      </c>
      <c r="AC15" s="342" t="s">
        <v>20539</v>
      </c>
      <c r="AD15" s="338"/>
      <c r="AE15" s="342" t="s">
        <v>20540</v>
      </c>
      <c r="AF15" s="338"/>
      <c r="AG15" s="342" t="s">
        <v>20541</v>
      </c>
      <c r="AH15" s="342" t="s">
        <v>20542</v>
      </c>
      <c r="AI15" s="342" t="s">
        <v>20543</v>
      </c>
      <c r="AJ15" s="342" t="s">
        <v>20544</v>
      </c>
      <c r="AK15" s="345" t="s">
        <v>20545</v>
      </c>
      <c r="AL15" s="346">
        <v>6.5</v>
      </c>
      <c r="AM15" s="342" t="s">
        <v>20546</v>
      </c>
      <c r="AN15" s="346">
        <v>5.5</v>
      </c>
      <c r="AO15" s="342" t="s">
        <v>20547</v>
      </c>
      <c r="AP15" s="347">
        <v>6.5</v>
      </c>
      <c r="AQ15" s="342" t="s">
        <v>20548</v>
      </c>
      <c r="AR15" s="347">
        <v>5.0</v>
      </c>
      <c r="AS15" s="342" t="s">
        <v>20549</v>
      </c>
      <c r="AT15" s="347">
        <v>7.0</v>
      </c>
      <c r="AU15" s="342" t="s">
        <v>20550</v>
      </c>
      <c r="AV15" s="348">
        <f t="shared" si="1"/>
        <v>6.5</v>
      </c>
      <c r="AW15" s="349" t="s">
        <v>20551</v>
      </c>
      <c r="AX15" s="342" t="s">
        <v>20552</v>
      </c>
      <c r="AY15" s="342" t="s">
        <v>20553</v>
      </c>
      <c r="AZ15" s="342" t="s">
        <v>20554</v>
      </c>
      <c r="BA15" s="342" t="s">
        <v>20555</v>
      </c>
      <c r="BB15" s="342" t="s">
        <v>20556</v>
      </c>
      <c r="BC15" s="342" t="s">
        <v>20557</v>
      </c>
      <c r="BD15" s="342" t="s">
        <v>20558</v>
      </c>
      <c r="BE15" s="342" t="s">
        <v>20559</v>
      </c>
      <c r="BF15" s="342" t="s">
        <v>20560</v>
      </c>
      <c r="BG15" s="342" t="s">
        <v>20561</v>
      </c>
      <c r="BH15" s="342" t="s">
        <v>20562</v>
      </c>
      <c r="BI15" s="342" t="s">
        <v>20563</v>
      </c>
      <c r="BJ15" s="342" t="s">
        <v>20564</v>
      </c>
      <c r="BK15" s="342" t="s">
        <v>20565</v>
      </c>
      <c r="BL15" s="342" t="s">
        <v>20566</v>
      </c>
      <c r="BM15" s="342" t="s">
        <v>20567</v>
      </c>
      <c r="BN15" s="342" t="s">
        <v>20568</v>
      </c>
      <c r="BO15" s="342" t="s">
        <v>20569</v>
      </c>
      <c r="BP15" s="342" t="s">
        <v>20570</v>
      </c>
      <c r="BQ15" s="342" t="s">
        <v>20571</v>
      </c>
      <c r="BR15" s="342" t="s">
        <v>20572</v>
      </c>
      <c r="BS15" s="342" t="s">
        <v>20573</v>
      </c>
      <c r="BT15" s="342" t="s">
        <v>20574</v>
      </c>
      <c r="BU15" s="342" t="s">
        <v>20575</v>
      </c>
      <c r="BV15" s="342" t="s">
        <v>20576</v>
      </c>
      <c r="BW15" s="342" t="s">
        <v>20577</v>
      </c>
      <c r="BX15" s="350" t="s">
        <v>331</v>
      </c>
      <c r="BY15" s="356" t="s">
        <v>20578</v>
      </c>
      <c r="BZ15" s="352" t="str">
        <f>IFERROR(__xludf.DUMMYFUNCTION("TEXTJOIN("", "", TRUE,
  IF(AND(AL15&gt;=9, AN15&gt;=8, AP15&gt;=7, AT15&gt;=8), ""Gold Standard"", """"),
  IF(OR(
      AV15&gt;=7.5,
      AND(AL15&gt;=7, AN15&gt;=7, AP15&gt;=6, AT15&gt;=8)
    ), ""BIFL Approved"", """"),
  IF(AN15&gt;=8.5, ""Repair Friendly"", """"),
  IF(OR(AP1"&amp;"5=10, REGEXMATCH(AU15, ""Lifetime Guarantee"")), ""Lifetime Warranty"", """"),
  IF(AT15&gt;=8.5, ""Crowd Favorite"", """"),
  IF(AR15&gt;=8, ""Eco Hero"", """"),
  IF(AND(AV15&gt;=10, AL15&gt;=8, AT15&gt;=8), ""Legacy Product"", """")
)"),"")</f>
        <v/>
      </c>
      <c r="CA15" s="342" t="s">
        <v>209</v>
      </c>
      <c r="CB15" s="359" t="s">
        <v>20359</v>
      </c>
      <c r="CC15" s="353" t="s">
        <v>20579</v>
      </c>
      <c r="CD15" s="342" t="s">
        <v>20580</v>
      </c>
      <c r="CE15" s="344">
        <v>119440.0</v>
      </c>
      <c r="CF15" s="342" t="s">
        <v>20581</v>
      </c>
      <c r="CG15" s="345" t="s">
        <v>20582</v>
      </c>
      <c r="CH15" s="338"/>
      <c r="CI15" s="338"/>
      <c r="CJ15" s="338"/>
      <c r="CK15" s="338"/>
    </row>
    <row r="16" ht="27.0" customHeight="1">
      <c r="A16" s="335" t="s">
        <v>20583</v>
      </c>
      <c r="B16" s="336" t="s">
        <v>20584</v>
      </c>
      <c r="C16" s="20" t="s">
        <v>20585</v>
      </c>
      <c r="D16" s="20" t="s">
        <v>20586</v>
      </c>
      <c r="E16" s="336" t="s">
        <v>20587</v>
      </c>
      <c r="F16" s="337" t="s">
        <v>19800</v>
      </c>
      <c r="G16" s="338"/>
      <c r="H16" s="338"/>
      <c r="I16" s="338"/>
      <c r="J16" s="339"/>
      <c r="K16" s="340" t="s">
        <v>20588</v>
      </c>
      <c r="L16" s="341" t="s">
        <v>20589</v>
      </c>
      <c r="M16" s="341" t="s">
        <v>20590</v>
      </c>
      <c r="N16" s="341" t="s">
        <v>20591</v>
      </c>
      <c r="O16" s="110"/>
      <c r="P16" s="341" t="s">
        <v>20592</v>
      </c>
      <c r="Q16" s="341" t="s">
        <v>20593</v>
      </c>
      <c r="R16" s="341" t="s">
        <v>20594</v>
      </c>
      <c r="S16" s="342" t="s">
        <v>20595</v>
      </c>
      <c r="T16" s="343">
        <v>299.99</v>
      </c>
      <c r="U16" s="354">
        <v>449.99</v>
      </c>
      <c r="V16" s="342">
        <v>4.1</v>
      </c>
      <c r="W16" s="344">
        <v>3938.0</v>
      </c>
      <c r="X16" s="342" t="s">
        <v>2787</v>
      </c>
      <c r="Y16" s="342" t="s">
        <v>165</v>
      </c>
      <c r="Z16" s="344" t="b">
        <v>0</v>
      </c>
      <c r="AA16" s="342" t="s">
        <v>20537</v>
      </c>
      <c r="AB16" s="342" t="s">
        <v>20596</v>
      </c>
      <c r="AC16" s="342" t="s">
        <v>20597</v>
      </c>
      <c r="AD16" s="338"/>
      <c r="AE16" s="342" t="s">
        <v>20598</v>
      </c>
      <c r="AF16" s="338"/>
      <c r="AG16" s="342" t="s">
        <v>20599</v>
      </c>
      <c r="AH16" s="342" t="s">
        <v>20600</v>
      </c>
      <c r="AI16" s="342" t="s">
        <v>20601</v>
      </c>
      <c r="AJ16" s="342" t="s">
        <v>20602</v>
      </c>
      <c r="AK16" s="345" t="s">
        <v>20603</v>
      </c>
      <c r="AL16" s="346">
        <v>4.5</v>
      </c>
      <c r="AM16" s="342" t="s">
        <v>20604</v>
      </c>
      <c r="AN16" s="346">
        <v>5.5</v>
      </c>
      <c r="AO16" s="342" t="s">
        <v>20605</v>
      </c>
      <c r="AP16" s="355">
        <v>6.5</v>
      </c>
      <c r="AQ16" s="342" t="s">
        <v>20606</v>
      </c>
      <c r="AR16" s="355">
        <v>5.0</v>
      </c>
      <c r="AS16" s="342" t="s">
        <v>20607</v>
      </c>
      <c r="AT16" s="355">
        <v>6.0</v>
      </c>
      <c r="AU16" s="342" t="s">
        <v>20608</v>
      </c>
      <c r="AV16" s="348">
        <f t="shared" si="1"/>
        <v>5.5</v>
      </c>
      <c r="AW16" s="349" t="s">
        <v>20609</v>
      </c>
      <c r="AX16" s="342" t="s">
        <v>20610</v>
      </c>
      <c r="AY16" s="342" t="s">
        <v>20611</v>
      </c>
      <c r="AZ16" s="342" t="s">
        <v>20612</v>
      </c>
      <c r="BA16" s="342" t="s">
        <v>20613</v>
      </c>
      <c r="BB16" s="342" t="s">
        <v>20614</v>
      </c>
      <c r="BC16" s="342" t="s">
        <v>20615</v>
      </c>
      <c r="BD16" s="342" t="s">
        <v>20616</v>
      </c>
      <c r="BE16" s="342" t="s">
        <v>20617</v>
      </c>
      <c r="BF16" s="342" t="s">
        <v>20618</v>
      </c>
      <c r="BG16" s="342" t="s">
        <v>20619</v>
      </c>
      <c r="BH16" s="342" t="s">
        <v>20620</v>
      </c>
      <c r="BI16" s="342" t="s">
        <v>20621</v>
      </c>
      <c r="BJ16" s="342" t="s">
        <v>20622</v>
      </c>
      <c r="BK16" s="342" t="s">
        <v>20623</v>
      </c>
      <c r="BL16" s="342" t="s">
        <v>20624</v>
      </c>
      <c r="BM16" s="342" t="s">
        <v>20625</v>
      </c>
      <c r="BN16" s="342" t="s">
        <v>20626</v>
      </c>
      <c r="BO16" s="342" t="s">
        <v>20627</v>
      </c>
      <c r="BP16" s="342" t="s">
        <v>20628</v>
      </c>
      <c r="BQ16" s="342" t="s">
        <v>20629</v>
      </c>
      <c r="BR16" s="342" t="s">
        <v>20630</v>
      </c>
      <c r="BS16" s="342" t="s">
        <v>20631</v>
      </c>
      <c r="BT16" s="342" t="s">
        <v>20632</v>
      </c>
      <c r="BU16" s="342" t="s">
        <v>20633</v>
      </c>
      <c r="BV16" s="342" t="s">
        <v>20634</v>
      </c>
      <c r="BW16" s="342" t="s">
        <v>20635</v>
      </c>
      <c r="BX16" s="350" t="s">
        <v>20636</v>
      </c>
      <c r="BY16" s="356" t="s">
        <v>20637</v>
      </c>
      <c r="BZ16" s="352" t="str">
        <f>IFERROR(__xludf.DUMMYFUNCTION("TEXTJOIN("", "", TRUE,
  IF(AND(AL16&gt;=9, AN16&gt;=8, AP16&gt;=7, AT16&gt;=8), ""Gold Standard"", """"),
  IF(OR(
      AV16&gt;=7.5,
      AND(AL16&gt;=7, AN16&gt;=7, AP16&gt;=6, AT16&gt;=8)
    ), ""BIFL Approved"", """"),
  IF(AN16&gt;=8.5, ""Repair Friendly"", """"),
  IF(OR(AP1"&amp;"6=10, REGEXMATCH(AU16, ""Lifetime Guarantee"")), ""Lifetime Warranty"", """"),
  IF(AT16&gt;=8.5, ""Crowd Favorite"", """"),
  IF(AR16&gt;=8, ""Eco Hero"", """"),
  IF(AND(AV16&gt;=10, AL16&gt;=8, AT16&gt;=8), ""Legacy Product"", """")
)"),"")</f>
        <v/>
      </c>
      <c r="CA16" s="342" t="s">
        <v>209</v>
      </c>
      <c r="CB16" s="359" t="s">
        <v>20359</v>
      </c>
      <c r="CC16" s="353" t="s">
        <v>20638</v>
      </c>
      <c r="CD16" s="342" t="s">
        <v>20639</v>
      </c>
      <c r="CE16" s="344">
        <v>3938.0</v>
      </c>
      <c r="CF16" s="342" t="s">
        <v>20640</v>
      </c>
      <c r="CG16" s="345" t="s">
        <v>20641</v>
      </c>
      <c r="CH16" s="338"/>
      <c r="CI16" s="338"/>
      <c r="CJ16" s="338"/>
      <c r="CK16" s="338"/>
    </row>
    <row r="17" ht="27.0" customHeight="1">
      <c r="A17" s="335" t="s">
        <v>11717</v>
      </c>
      <c r="B17" s="336" t="s">
        <v>20642</v>
      </c>
      <c r="C17" s="20" t="s">
        <v>20643</v>
      </c>
      <c r="D17" s="40" t="s">
        <v>21903</v>
      </c>
      <c r="E17" s="336" t="s">
        <v>20644</v>
      </c>
      <c r="F17" s="337" t="s">
        <v>19800</v>
      </c>
      <c r="G17" s="338"/>
      <c r="H17" s="338"/>
      <c r="I17" s="338"/>
      <c r="J17" s="339"/>
      <c r="K17" s="340" t="s">
        <v>20645</v>
      </c>
      <c r="L17" s="341" t="s">
        <v>20646</v>
      </c>
      <c r="M17" s="341" t="s">
        <v>20647</v>
      </c>
      <c r="N17" s="341" t="s">
        <v>20648</v>
      </c>
      <c r="O17" s="110"/>
      <c r="P17" s="341" t="s">
        <v>20649</v>
      </c>
      <c r="Q17" s="341" t="s">
        <v>20650</v>
      </c>
      <c r="R17" s="341" t="s">
        <v>20651</v>
      </c>
      <c r="S17" s="342" t="s">
        <v>20652</v>
      </c>
      <c r="T17" s="343">
        <v>131.71</v>
      </c>
      <c r="U17" s="354">
        <v>229.95</v>
      </c>
      <c r="V17" s="342">
        <v>4.0</v>
      </c>
      <c r="W17" s="344">
        <v>1611.0</v>
      </c>
      <c r="X17" s="342" t="s">
        <v>869</v>
      </c>
      <c r="Y17" s="342" t="s">
        <v>165</v>
      </c>
      <c r="Z17" s="344" t="b">
        <v>0</v>
      </c>
      <c r="AA17" s="342" t="s">
        <v>20478</v>
      </c>
      <c r="AB17" s="342" t="s">
        <v>20653</v>
      </c>
      <c r="AC17" s="342" t="s">
        <v>20654</v>
      </c>
      <c r="AD17" s="338"/>
      <c r="AE17" s="342" t="s">
        <v>20655</v>
      </c>
      <c r="AF17" s="338"/>
      <c r="AG17" s="342" t="s">
        <v>20656</v>
      </c>
      <c r="AH17" s="342" t="s">
        <v>20657</v>
      </c>
      <c r="AI17" s="342" t="s">
        <v>20658</v>
      </c>
      <c r="AJ17" s="342" t="s">
        <v>20659</v>
      </c>
      <c r="AK17" s="345" t="s">
        <v>20660</v>
      </c>
      <c r="AL17" s="346">
        <v>5.5</v>
      </c>
      <c r="AM17" s="342" t="s">
        <v>20661</v>
      </c>
      <c r="AN17" s="346">
        <v>7.0</v>
      </c>
      <c r="AO17" s="342" t="s">
        <v>20662</v>
      </c>
      <c r="AP17" s="347">
        <v>5.0</v>
      </c>
      <c r="AQ17" s="342" t="s">
        <v>20663</v>
      </c>
      <c r="AR17" s="347">
        <v>5.0</v>
      </c>
      <c r="AS17" s="342" t="s">
        <v>20664</v>
      </c>
      <c r="AT17" s="347">
        <v>7.5</v>
      </c>
      <c r="AU17" s="342" t="s">
        <v>20665</v>
      </c>
      <c r="AV17" s="348">
        <f t="shared" si="1"/>
        <v>6.5</v>
      </c>
      <c r="AW17" s="349" t="s">
        <v>20666</v>
      </c>
      <c r="AX17" s="342" t="s">
        <v>20667</v>
      </c>
      <c r="AY17" s="342" t="s">
        <v>20668</v>
      </c>
      <c r="AZ17" s="342" t="s">
        <v>20669</v>
      </c>
      <c r="BA17" s="342" t="s">
        <v>20670</v>
      </c>
      <c r="BB17" s="342" t="s">
        <v>20671</v>
      </c>
      <c r="BC17" s="342" t="s">
        <v>20672</v>
      </c>
      <c r="BD17" s="342" t="s">
        <v>20673</v>
      </c>
      <c r="BE17" s="342" t="s">
        <v>20674</v>
      </c>
      <c r="BF17" s="342" t="s">
        <v>20675</v>
      </c>
      <c r="BG17" s="342" t="s">
        <v>20676</v>
      </c>
      <c r="BH17" s="342" t="s">
        <v>20677</v>
      </c>
      <c r="BI17" s="342" t="s">
        <v>20678</v>
      </c>
      <c r="BJ17" s="342" t="s">
        <v>20679</v>
      </c>
      <c r="BK17" s="342" t="s">
        <v>20680</v>
      </c>
      <c r="BL17" s="342" t="s">
        <v>20681</v>
      </c>
      <c r="BM17" s="342" t="s">
        <v>20682</v>
      </c>
      <c r="BN17" s="342" t="s">
        <v>20683</v>
      </c>
      <c r="BO17" s="342" t="s">
        <v>20684</v>
      </c>
      <c r="BP17" s="342" t="s">
        <v>20685</v>
      </c>
      <c r="BQ17" s="342" t="s">
        <v>20686</v>
      </c>
      <c r="BR17" s="342" t="s">
        <v>20687</v>
      </c>
      <c r="BS17" s="342" t="s">
        <v>20688</v>
      </c>
      <c r="BT17" s="342" t="s">
        <v>20689</v>
      </c>
      <c r="BU17" s="342" t="s">
        <v>20690</v>
      </c>
      <c r="BV17" s="342" t="s">
        <v>20691</v>
      </c>
      <c r="BW17" s="342" t="s">
        <v>20692</v>
      </c>
      <c r="BX17" s="350" t="s">
        <v>207</v>
      </c>
      <c r="BY17" s="351" t="s">
        <v>20693</v>
      </c>
      <c r="BZ17" s="352" t="str">
        <f>IFERROR(__xludf.DUMMYFUNCTION("TEXTJOIN("", "", TRUE,
  IF(AND(AL17&gt;=9, AN17&gt;=8, AP17&gt;=7, AT17&gt;=8), ""Gold Standard"", """"),
  IF(OR(
      AV17&gt;=7.5,
      AND(AL17&gt;=7, AN17&gt;=7, AP17&gt;=6, AT17&gt;=8)
    ), ""BIFL Approved"", """"),
  IF(AN17&gt;=8.5, ""Repair Friendly"", """"),
  IF(OR(AP1"&amp;"7=10, REGEXMATCH(AU17, ""Lifetime Guarantee"")), ""Lifetime Warranty"", """"),
  IF(AT17&gt;=8.5, ""Crowd Favorite"", """"),
  IF(AR17&gt;=8, ""Eco Hero"", """"),
  IF(AND(AV17&gt;=10, AL17&gt;=8, AT17&gt;=8), ""Legacy Product"", """")
)"),"")</f>
        <v/>
      </c>
      <c r="CA17" s="342" t="s">
        <v>209</v>
      </c>
      <c r="CB17" s="359" t="s">
        <v>20359</v>
      </c>
      <c r="CC17" s="353" t="s">
        <v>20694</v>
      </c>
      <c r="CD17" s="342" t="s">
        <v>20695</v>
      </c>
      <c r="CE17" s="344">
        <v>1611.0</v>
      </c>
      <c r="CF17" s="342" t="s">
        <v>20696</v>
      </c>
      <c r="CG17" s="345" t="s">
        <v>20697</v>
      </c>
      <c r="CH17" s="338"/>
      <c r="CI17" s="338"/>
      <c r="CJ17" s="338"/>
      <c r="CK17" s="338"/>
    </row>
    <row r="18" ht="27.0" customHeight="1">
      <c r="A18" s="335" t="s">
        <v>20698</v>
      </c>
      <c r="B18" s="336" t="s">
        <v>20699</v>
      </c>
      <c r="C18" s="20" t="s">
        <v>20700</v>
      </c>
      <c r="D18" s="20" t="s">
        <v>20701</v>
      </c>
      <c r="E18" s="336" t="s">
        <v>20702</v>
      </c>
      <c r="F18" s="337" t="s">
        <v>19800</v>
      </c>
      <c r="G18" s="338"/>
      <c r="H18" s="338"/>
      <c r="I18" s="338"/>
      <c r="J18" s="339"/>
      <c r="K18" s="340" t="s">
        <v>20703</v>
      </c>
      <c r="L18" s="341" t="s">
        <v>20704</v>
      </c>
      <c r="M18" s="166"/>
      <c r="N18" s="341" t="s">
        <v>20705</v>
      </c>
      <c r="O18" s="110"/>
      <c r="P18" s="341" t="s">
        <v>20706</v>
      </c>
      <c r="Q18" s="341" t="s">
        <v>20707</v>
      </c>
      <c r="R18" s="341" t="s">
        <v>20708</v>
      </c>
      <c r="S18" s="342" t="s">
        <v>20709</v>
      </c>
      <c r="T18" s="343">
        <v>469.87</v>
      </c>
      <c r="U18" s="354">
        <v>529.99</v>
      </c>
      <c r="V18" s="342">
        <v>4.2</v>
      </c>
      <c r="W18" s="344">
        <v>1025.0</v>
      </c>
      <c r="X18" s="342" t="s">
        <v>691</v>
      </c>
      <c r="Y18" s="342" t="s">
        <v>6439</v>
      </c>
      <c r="Z18" s="344" t="b">
        <v>0</v>
      </c>
      <c r="AA18" s="342" t="s">
        <v>20537</v>
      </c>
      <c r="AB18" s="342" t="s">
        <v>20710</v>
      </c>
      <c r="AC18" s="342" t="s">
        <v>20711</v>
      </c>
      <c r="AD18" s="338"/>
      <c r="AE18" s="342" t="s">
        <v>20712</v>
      </c>
      <c r="AF18" s="338"/>
      <c r="AG18" s="342" t="s">
        <v>20713</v>
      </c>
      <c r="AH18" s="342" t="s">
        <v>20714</v>
      </c>
      <c r="AI18" s="342" t="s">
        <v>20715</v>
      </c>
      <c r="AJ18" s="342" t="s">
        <v>20716</v>
      </c>
      <c r="AK18" s="357"/>
      <c r="AL18" s="346">
        <v>7.5</v>
      </c>
      <c r="AM18" s="342" t="s">
        <v>20717</v>
      </c>
      <c r="AN18" s="346">
        <v>8.0</v>
      </c>
      <c r="AO18" s="342" t="s">
        <v>20718</v>
      </c>
      <c r="AP18" s="355">
        <v>6.0</v>
      </c>
      <c r="AQ18" s="342" t="s">
        <v>20719</v>
      </c>
      <c r="AR18" s="355">
        <v>5.0</v>
      </c>
      <c r="AS18" s="342" t="s">
        <v>20720</v>
      </c>
      <c r="AT18" s="355">
        <v>8.0</v>
      </c>
      <c r="AU18" s="342" t="s">
        <v>20721</v>
      </c>
      <c r="AV18" s="348">
        <f t="shared" si="1"/>
        <v>7.5</v>
      </c>
      <c r="AW18" s="349" t="s">
        <v>20722</v>
      </c>
      <c r="AX18" s="342" t="s">
        <v>20723</v>
      </c>
      <c r="AY18" s="342" t="s">
        <v>20724</v>
      </c>
      <c r="AZ18" s="342" t="s">
        <v>20725</v>
      </c>
      <c r="BA18" s="342" t="s">
        <v>20726</v>
      </c>
      <c r="BB18" s="342" t="s">
        <v>20727</v>
      </c>
      <c r="BC18" s="342" t="s">
        <v>20728</v>
      </c>
      <c r="BD18" s="342" t="s">
        <v>20729</v>
      </c>
      <c r="BE18" s="342" t="s">
        <v>20730</v>
      </c>
      <c r="BF18" s="342" t="s">
        <v>20731</v>
      </c>
      <c r="BG18" s="342" t="s">
        <v>20732</v>
      </c>
      <c r="BH18" s="342" t="s">
        <v>20733</v>
      </c>
      <c r="BI18" s="342" t="s">
        <v>20734</v>
      </c>
      <c r="BJ18" s="342" t="s">
        <v>20735</v>
      </c>
      <c r="BK18" s="342" t="s">
        <v>20736</v>
      </c>
      <c r="BL18" s="342" t="s">
        <v>20737</v>
      </c>
      <c r="BM18" s="342" t="s">
        <v>20738</v>
      </c>
      <c r="BN18" s="342" t="s">
        <v>20739</v>
      </c>
      <c r="BO18" s="342" t="s">
        <v>20740</v>
      </c>
      <c r="BP18" s="342" t="s">
        <v>20741</v>
      </c>
      <c r="BQ18" s="342" t="s">
        <v>20742</v>
      </c>
      <c r="BR18" s="342" t="s">
        <v>20743</v>
      </c>
      <c r="BS18" s="342" t="s">
        <v>20744</v>
      </c>
      <c r="BT18" s="342" t="s">
        <v>20745</v>
      </c>
      <c r="BU18" s="342" t="s">
        <v>20746</v>
      </c>
      <c r="BV18" s="342" t="s">
        <v>20747</v>
      </c>
      <c r="BW18" s="342" t="s">
        <v>20748</v>
      </c>
      <c r="BX18" s="350" t="s">
        <v>144</v>
      </c>
      <c r="BY18" s="356" t="s">
        <v>20749</v>
      </c>
      <c r="BZ18" s="352" t="str">
        <f>IFERROR(__xludf.DUMMYFUNCTION("TEXTJOIN("", "", TRUE,
  IF(AND(AL18&gt;=9, AN18&gt;=8, AP18&gt;=7, AT18&gt;=8), ""Gold Standard"", """"),
  IF(OR(
      AV18&gt;=7.5,
      AND(AL18&gt;=7, AN18&gt;=7, AP18&gt;=6, AT18&gt;=8)
    ), ""BIFL Approved"", """"),
  IF(AN18&gt;=8.5, ""Repair Friendly"", """"),
  IF(OR(AP1"&amp;"8=10, REGEXMATCH(AU18, ""Lifetime Guarantee"")), ""Lifetime Warranty"", """"),
  IF(AT18&gt;=8.5, ""Crowd Favorite"", """"),
  IF(AR18&gt;=8, ""Eco Hero"", """"),
  IF(AND(AV18&gt;=10, AL18&gt;=8, AT18&gt;=8), ""Legacy Product"", """")
)"),"BIFL Approved")</f>
        <v>BIFL Approved</v>
      </c>
      <c r="CA18" s="342" t="s">
        <v>209</v>
      </c>
      <c r="CB18" s="359" t="s">
        <v>20359</v>
      </c>
      <c r="CC18" s="353" t="s">
        <v>20750</v>
      </c>
      <c r="CD18" s="342" t="s">
        <v>20751</v>
      </c>
      <c r="CE18" s="344">
        <v>1025.0</v>
      </c>
      <c r="CF18" s="342" t="s">
        <v>20752</v>
      </c>
      <c r="CG18" s="345" t="s">
        <v>20753</v>
      </c>
      <c r="CH18" s="338"/>
      <c r="CI18" s="338"/>
      <c r="CJ18" s="338"/>
      <c r="CK18" s="338"/>
    </row>
    <row r="19" ht="27.0" customHeight="1">
      <c r="A19" s="335" t="s">
        <v>20754</v>
      </c>
      <c r="B19" s="336" t="s">
        <v>20755</v>
      </c>
      <c r="C19" s="20" t="s">
        <v>20756</v>
      </c>
      <c r="D19" s="20" t="s">
        <v>20757</v>
      </c>
      <c r="E19" s="336" t="s">
        <v>20758</v>
      </c>
      <c r="F19" s="337" t="s">
        <v>19800</v>
      </c>
      <c r="G19" s="338"/>
      <c r="H19" s="338"/>
      <c r="I19" s="338"/>
      <c r="J19" s="339"/>
      <c r="K19" s="340" t="s">
        <v>20759</v>
      </c>
      <c r="L19" s="341" t="s">
        <v>20760</v>
      </c>
      <c r="M19" s="166"/>
      <c r="N19" s="341" t="s">
        <v>20761</v>
      </c>
      <c r="O19" s="110"/>
      <c r="P19" s="341" t="s">
        <v>20762</v>
      </c>
      <c r="Q19" s="341" t="s">
        <v>20763</v>
      </c>
      <c r="R19" s="341" t="s">
        <v>20764</v>
      </c>
      <c r="S19" s="342" t="s">
        <v>20765</v>
      </c>
      <c r="T19" s="343">
        <v>149.99</v>
      </c>
      <c r="U19" s="354">
        <v>149.99</v>
      </c>
      <c r="V19" s="342">
        <v>4.3</v>
      </c>
      <c r="W19" s="344">
        <v>2443.0</v>
      </c>
      <c r="X19" s="342" t="s">
        <v>4658</v>
      </c>
      <c r="Y19" s="342" t="s">
        <v>165</v>
      </c>
      <c r="Z19" s="344" t="b">
        <v>0</v>
      </c>
      <c r="AA19" s="342" t="s">
        <v>20478</v>
      </c>
      <c r="AB19" s="342" t="s">
        <v>20766</v>
      </c>
      <c r="AC19" s="342" t="s">
        <v>20767</v>
      </c>
      <c r="AD19" s="338"/>
      <c r="AE19" s="342" t="s">
        <v>20768</v>
      </c>
      <c r="AF19" s="338"/>
      <c r="AG19" s="342" t="s">
        <v>20769</v>
      </c>
      <c r="AH19" s="342" t="s">
        <v>20770</v>
      </c>
      <c r="AI19" s="342" t="s">
        <v>20771</v>
      </c>
      <c r="AJ19" s="342" t="s">
        <v>20772</v>
      </c>
      <c r="AK19" s="345" t="s">
        <v>20773</v>
      </c>
      <c r="AL19" s="346">
        <v>6.5</v>
      </c>
      <c r="AM19" s="342" t="s">
        <v>20774</v>
      </c>
      <c r="AN19" s="346">
        <v>7.5</v>
      </c>
      <c r="AO19" s="342" t="s">
        <v>20775</v>
      </c>
      <c r="AP19" s="347">
        <v>6.0</v>
      </c>
      <c r="AQ19" s="359" t="s">
        <v>20776</v>
      </c>
      <c r="AR19" s="347">
        <v>5.0</v>
      </c>
      <c r="AS19" s="342" t="s">
        <v>20777</v>
      </c>
      <c r="AT19" s="347">
        <v>7.0</v>
      </c>
      <c r="AU19" s="342" t="s">
        <v>20778</v>
      </c>
      <c r="AV19" s="348">
        <f t="shared" si="1"/>
        <v>7</v>
      </c>
      <c r="AW19" s="349" t="s">
        <v>20779</v>
      </c>
      <c r="AX19" s="342" t="s">
        <v>20780</v>
      </c>
      <c r="AY19" s="342" t="s">
        <v>20781</v>
      </c>
      <c r="AZ19" s="359" t="s">
        <v>20782</v>
      </c>
      <c r="BA19" s="359" t="s">
        <v>20783</v>
      </c>
      <c r="BB19" s="342" t="s">
        <v>20784</v>
      </c>
      <c r="BC19" s="342" t="s">
        <v>20785</v>
      </c>
      <c r="BD19" s="342" t="s">
        <v>20786</v>
      </c>
      <c r="BE19" s="342" t="s">
        <v>20787</v>
      </c>
      <c r="BF19" s="342" t="s">
        <v>20788</v>
      </c>
      <c r="BG19" s="342" t="s">
        <v>20789</v>
      </c>
      <c r="BH19" s="342" t="s">
        <v>20790</v>
      </c>
      <c r="BI19" s="342" t="s">
        <v>20791</v>
      </c>
      <c r="BJ19" s="342" t="s">
        <v>20792</v>
      </c>
      <c r="BK19" s="342" t="s">
        <v>20793</v>
      </c>
      <c r="BL19" s="342" t="s">
        <v>20794</v>
      </c>
      <c r="BM19" s="342" t="s">
        <v>20795</v>
      </c>
      <c r="BN19" s="342" t="s">
        <v>20796</v>
      </c>
      <c r="BO19" s="342" t="s">
        <v>20797</v>
      </c>
      <c r="BP19" s="342" t="s">
        <v>20798</v>
      </c>
      <c r="BQ19" s="342" t="s">
        <v>5535</v>
      </c>
      <c r="BR19" s="342" t="s">
        <v>20799</v>
      </c>
      <c r="BS19" s="342" t="s">
        <v>20800</v>
      </c>
      <c r="BT19" s="342" t="s">
        <v>20801</v>
      </c>
      <c r="BU19" s="342" t="s">
        <v>20802</v>
      </c>
      <c r="BV19" s="342" t="s">
        <v>20803</v>
      </c>
      <c r="BW19" s="342" t="s">
        <v>20804</v>
      </c>
      <c r="BX19" s="350" t="s">
        <v>3701</v>
      </c>
      <c r="BY19" s="356" t="s">
        <v>20805</v>
      </c>
      <c r="BZ19" s="352" t="str">
        <f>IFERROR(__xludf.DUMMYFUNCTION("TEXTJOIN("", "", TRUE,
  IF(AND(AL19&gt;=9, AN19&gt;=8, AP19&gt;=7, AT19&gt;=8), ""Gold Standard"", """"),
  IF(OR(
      AV19&gt;=7.5,
      AND(AL19&gt;=7, AN19&gt;=7, AP19&gt;=6, AT19&gt;=8)
    ), ""BIFL Approved"", """"),
  IF(AN19&gt;=8.5, ""Repair Friendly"", """"),
  IF(OR(AP1"&amp;"9=10, REGEXMATCH(AU19, ""Lifetime Guarantee"")), ""Lifetime Warranty"", """"),
  IF(AT19&gt;=8.5, ""Crowd Favorite"", """"),
  IF(AR19&gt;=8, ""Eco Hero"", """"),
  IF(AND(AV19&gt;=10, AL19&gt;=8, AT19&gt;=8), ""Legacy Product"", """")
)"),"")</f>
        <v/>
      </c>
      <c r="CA19" s="342" t="s">
        <v>209</v>
      </c>
      <c r="CB19" s="359" t="s">
        <v>20359</v>
      </c>
      <c r="CC19" s="353" t="s">
        <v>20806</v>
      </c>
      <c r="CD19" s="342" t="s">
        <v>20807</v>
      </c>
      <c r="CE19" s="344">
        <v>2443.0</v>
      </c>
      <c r="CF19" s="342" t="s">
        <v>20808</v>
      </c>
      <c r="CG19" s="345" t="s">
        <v>20809</v>
      </c>
      <c r="CH19" s="338"/>
      <c r="CI19" s="338"/>
      <c r="CJ19" s="338"/>
      <c r="CK19" s="338"/>
    </row>
    <row r="20" ht="27.0" customHeight="1">
      <c r="A20" s="335" t="s">
        <v>20810</v>
      </c>
      <c r="B20" s="336" t="s">
        <v>20811</v>
      </c>
      <c r="C20" s="20" t="s">
        <v>20812</v>
      </c>
      <c r="D20" s="20" t="s">
        <v>20813</v>
      </c>
      <c r="E20" s="336" t="s">
        <v>20814</v>
      </c>
      <c r="F20" s="337" t="s">
        <v>19800</v>
      </c>
      <c r="G20" s="338"/>
      <c r="H20" s="338"/>
      <c r="I20" s="338"/>
      <c r="J20" s="339"/>
      <c r="K20" s="340" t="s">
        <v>20815</v>
      </c>
      <c r="L20" s="341" t="s">
        <v>20816</v>
      </c>
      <c r="M20" s="341" t="s">
        <v>20817</v>
      </c>
      <c r="N20" s="341" t="s">
        <v>20818</v>
      </c>
      <c r="O20" s="110"/>
      <c r="P20" s="341" t="s">
        <v>20819</v>
      </c>
      <c r="Q20" s="341" t="s">
        <v>20820</v>
      </c>
      <c r="R20" s="341" t="s">
        <v>20821</v>
      </c>
      <c r="S20" s="342" t="s">
        <v>20822</v>
      </c>
      <c r="T20" s="343">
        <v>222.99</v>
      </c>
      <c r="U20" s="354">
        <v>279.99</v>
      </c>
      <c r="V20" s="342">
        <v>4.2</v>
      </c>
      <c r="W20" s="344">
        <v>2420.0</v>
      </c>
      <c r="X20" s="342" t="s">
        <v>1945</v>
      </c>
      <c r="Y20" s="342" t="s">
        <v>165</v>
      </c>
      <c r="Z20" s="344" t="b">
        <v>0</v>
      </c>
      <c r="AA20" s="342" t="s">
        <v>20537</v>
      </c>
      <c r="AB20" s="342" t="s">
        <v>20823</v>
      </c>
      <c r="AC20" s="342" t="s">
        <v>20824</v>
      </c>
      <c r="AD20" s="338"/>
      <c r="AE20" s="342" t="s">
        <v>20825</v>
      </c>
      <c r="AF20" s="338"/>
      <c r="AG20" s="342" t="s">
        <v>20826</v>
      </c>
      <c r="AH20" s="342" t="s">
        <v>20827</v>
      </c>
      <c r="AI20" s="342" t="s">
        <v>20828</v>
      </c>
      <c r="AJ20" s="342" t="s">
        <v>20829</v>
      </c>
      <c r="AK20" s="345" t="s">
        <v>20830</v>
      </c>
      <c r="AL20" s="346">
        <v>7.5</v>
      </c>
      <c r="AM20" s="342" t="s">
        <v>20831</v>
      </c>
      <c r="AN20" s="346">
        <v>7.5</v>
      </c>
      <c r="AO20" s="342" t="s">
        <v>20832</v>
      </c>
      <c r="AP20" s="355">
        <v>6.5</v>
      </c>
      <c r="AQ20" s="359" t="s">
        <v>20833</v>
      </c>
      <c r="AR20" s="355">
        <v>5.0</v>
      </c>
      <c r="AS20" s="342" t="s">
        <v>20834</v>
      </c>
      <c r="AT20" s="355">
        <v>8.0</v>
      </c>
      <c r="AU20" s="342" t="s">
        <v>20835</v>
      </c>
      <c r="AV20" s="348">
        <f t="shared" si="1"/>
        <v>7.5</v>
      </c>
      <c r="AW20" s="349" t="s">
        <v>20836</v>
      </c>
      <c r="AX20" s="342" t="s">
        <v>20837</v>
      </c>
      <c r="AY20" s="342" t="s">
        <v>20838</v>
      </c>
      <c r="AZ20" s="342" t="s">
        <v>20839</v>
      </c>
      <c r="BA20" s="342" t="s">
        <v>20840</v>
      </c>
      <c r="BB20" s="342" t="s">
        <v>20841</v>
      </c>
      <c r="BC20" s="342" t="s">
        <v>20842</v>
      </c>
      <c r="BD20" s="342" t="s">
        <v>20843</v>
      </c>
      <c r="BE20" s="342" t="s">
        <v>20844</v>
      </c>
      <c r="BF20" s="342" t="s">
        <v>20845</v>
      </c>
      <c r="BG20" s="342" t="s">
        <v>20846</v>
      </c>
      <c r="BH20" s="342" t="s">
        <v>20847</v>
      </c>
      <c r="BI20" s="342" t="s">
        <v>20848</v>
      </c>
      <c r="BJ20" s="342" t="s">
        <v>20849</v>
      </c>
      <c r="BK20" s="342" t="s">
        <v>20850</v>
      </c>
      <c r="BL20" s="342" t="s">
        <v>20851</v>
      </c>
      <c r="BM20" s="342" t="s">
        <v>20852</v>
      </c>
      <c r="BN20" s="342" t="s">
        <v>20853</v>
      </c>
      <c r="BO20" s="342" t="s">
        <v>20854</v>
      </c>
      <c r="BP20" s="342" t="s">
        <v>20855</v>
      </c>
      <c r="BQ20" s="342" t="s">
        <v>20856</v>
      </c>
      <c r="BR20" s="342" t="s">
        <v>20857</v>
      </c>
      <c r="BS20" s="342" t="s">
        <v>20858</v>
      </c>
      <c r="BT20" s="342" t="s">
        <v>20859</v>
      </c>
      <c r="BU20" s="342" t="s">
        <v>20860</v>
      </c>
      <c r="BV20" s="342" t="s">
        <v>20861</v>
      </c>
      <c r="BW20" s="342" t="s">
        <v>20862</v>
      </c>
      <c r="BX20" s="350" t="s">
        <v>207</v>
      </c>
      <c r="BY20" s="351" t="s">
        <v>20863</v>
      </c>
      <c r="BZ20" s="352" t="str">
        <f>IFERROR(__xludf.DUMMYFUNCTION("TEXTJOIN("", "", TRUE,
  IF(AND(AL20&gt;=9, AN20&gt;=8, AP20&gt;=7, AT20&gt;=8), ""Gold Standard"", """"),
  IF(OR(
      AV20&gt;=7.5,
      AND(AL20&gt;=7, AN20&gt;=7, AP20&gt;=6, AT20&gt;=8)
    ), ""BIFL Approved"", """"),
  IF(AN20&gt;=8.5, ""Repair Friendly"", """"),
  IF(OR(AP2"&amp;"0=10, REGEXMATCH(AU20, ""Lifetime Guarantee"")), ""Lifetime Warranty"", """"),
  IF(AT20&gt;=8.5, ""Crowd Favorite"", """"),
  IF(AR20&gt;=8, ""Eco Hero"", """"),
  IF(AND(AV20&gt;=10, AL20&gt;=8, AT20&gt;=8), ""Legacy Product"", """")
)"),"BIFL Approved")</f>
        <v>BIFL Approved</v>
      </c>
      <c r="CA20" s="342" t="s">
        <v>209</v>
      </c>
      <c r="CB20" s="359" t="s">
        <v>20359</v>
      </c>
      <c r="CC20" s="353" t="s">
        <v>20864</v>
      </c>
      <c r="CD20" s="342" t="s">
        <v>20865</v>
      </c>
      <c r="CE20" s="344">
        <v>2420.0</v>
      </c>
      <c r="CF20" s="342" t="s">
        <v>20866</v>
      </c>
      <c r="CG20" s="345" t="s">
        <v>20867</v>
      </c>
      <c r="CH20" s="338"/>
      <c r="CI20" s="338"/>
      <c r="CJ20" s="338"/>
      <c r="CK20" s="338"/>
    </row>
    <row r="21" ht="27.0" customHeight="1">
      <c r="A21" s="335" t="s">
        <v>1870</v>
      </c>
      <c r="B21" s="336" t="s">
        <v>20869</v>
      </c>
      <c r="C21" s="20" t="s">
        <v>20870</v>
      </c>
      <c r="D21" s="20" t="s">
        <v>20871</v>
      </c>
      <c r="E21" s="336" t="s">
        <v>20872</v>
      </c>
      <c r="F21" s="337" t="s">
        <v>19800</v>
      </c>
      <c r="G21" s="338"/>
      <c r="H21" s="338"/>
      <c r="I21" s="338"/>
      <c r="J21" s="339"/>
      <c r="K21" s="340" t="s">
        <v>20873</v>
      </c>
      <c r="L21" s="341" t="s">
        <v>20874</v>
      </c>
      <c r="M21" s="341" t="s">
        <v>20875</v>
      </c>
      <c r="N21" s="341" t="s">
        <v>20876</v>
      </c>
      <c r="O21" s="110"/>
      <c r="P21" s="341" t="s">
        <v>20877</v>
      </c>
      <c r="Q21" s="341" t="s">
        <v>20878</v>
      </c>
      <c r="R21" s="341" t="s">
        <v>20879</v>
      </c>
      <c r="S21" s="342" t="s">
        <v>20880</v>
      </c>
      <c r="T21" s="343">
        <v>34.43</v>
      </c>
      <c r="U21" s="338"/>
      <c r="V21" s="342">
        <v>4.8</v>
      </c>
      <c r="W21" s="344">
        <v>1670.0</v>
      </c>
      <c r="X21" s="342" t="s">
        <v>1406</v>
      </c>
      <c r="Y21" s="342" t="s">
        <v>165</v>
      </c>
      <c r="Z21" s="344" t="b">
        <v>0</v>
      </c>
      <c r="AA21" s="342" t="s">
        <v>20881</v>
      </c>
      <c r="AB21" s="342" t="s">
        <v>20882</v>
      </c>
      <c r="AC21" s="342" t="s">
        <v>20883</v>
      </c>
      <c r="AD21" s="342" t="s">
        <v>1348</v>
      </c>
      <c r="AE21" s="342" t="s">
        <v>20884</v>
      </c>
      <c r="AF21" s="338"/>
      <c r="AG21" s="342" t="s">
        <v>20882</v>
      </c>
      <c r="AH21" s="338"/>
      <c r="AI21" s="338"/>
      <c r="AJ21" s="338"/>
      <c r="AK21" s="357"/>
      <c r="AL21" s="346">
        <v>8.5</v>
      </c>
      <c r="AM21" s="342" t="s">
        <v>20885</v>
      </c>
      <c r="AN21" s="346">
        <v>9.5</v>
      </c>
      <c r="AO21" s="342" t="s">
        <v>20886</v>
      </c>
      <c r="AP21" s="347">
        <v>8.5</v>
      </c>
      <c r="AQ21" s="342" t="s">
        <v>20887</v>
      </c>
      <c r="AR21" s="347">
        <v>5.0</v>
      </c>
      <c r="AS21" s="342" t="s">
        <v>20888</v>
      </c>
      <c r="AT21" s="347">
        <v>9.0</v>
      </c>
      <c r="AU21" s="342" t="s">
        <v>20889</v>
      </c>
      <c r="AV21" s="348">
        <f t="shared" si="1"/>
        <v>9</v>
      </c>
      <c r="AW21" s="349" t="s">
        <v>20890</v>
      </c>
      <c r="AX21" s="342" t="s">
        <v>20891</v>
      </c>
      <c r="AY21" s="342" t="s">
        <v>20892</v>
      </c>
      <c r="AZ21" s="342" t="s">
        <v>20893</v>
      </c>
      <c r="BA21" s="342" t="s">
        <v>20894</v>
      </c>
      <c r="BB21" s="342" t="s">
        <v>20895</v>
      </c>
      <c r="BC21" s="342" t="s">
        <v>20896</v>
      </c>
      <c r="BD21" s="342" t="s">
        <v>20897</v>
      </c>
      <c r="BE21" s="342" t="s">
        <v>20898</v>
      </c>
      <c r="BF21" s="342" t="s">
        <v>20899</v>
      </c>
      <c r="BG21" s="342" t="s">
        <v>20900</v>
      </c>
      <c r="BH21" s="342" t="s">
        <v>20901</v>
      </c>
      <c r="BI21" s="342" t="s">
        <v>20902</v>
      </c>
      <c r="BJ21" s="342" t="s">
        <v>20903</v>
      </c>
      <c r="BK21" s="342" t="s">
        <v>20904</v>
      </c>
      <c r="BL21" s="342" t="s">
        <v>20905</v>
      </c>
      <c r="BM21" s="342" t="s">
        <v>20906</v>
      </c>
      <c r="BN21" s="342" t="s">
        <v>20907</v>
      </c>
      <c r="BO21" s="342" t="s">
        <v>20908</v>
      </c>
      <c r="BP21" s="342" t="s">
        <v>20909</v>
      </c>
      <c r="BQ21" s="342" t="s">
        <v>20910</v>
      </c>
      <c r="BR21" s="342" t="s">
        <v>20911</v>
      </c>
      <c r="BS21" s="342" t="s">
        <v>20912</v>
      </c>
      <c r="BT21" s="342" t="s">
        <v>20913</v>
      </c>
      <c r="BU21" s="342" t="s">
        <v>20914</v>
      </c>
      <c r="BV21" s="342" t="s">
        <v>5957</v>
      </c>
      <c r="BW21" s="342" t="s">
        <v>20915</v>
      </c>
      <c r="BX21" s="350" t="s">
        <v>144</v>
      </c>
      <c r="BY21" s="356" t="s">
        <v>20916</v>
      </c>
      <c r="BZ21" s="352" t="str">
        <f>IFERROR(__xludf.DUMMYFUNCTION("TEXTJOIN("", "", TRUE,
  IF(AND(AL21&gt;=9, AN21&gt;=8, AP21&gt;=7, AT21&gt;=8), ""Gold Standard"", """"),
  IF(OR(
      AV21&gt;=7.5,
      AND(AL21&gt;=7, AN21&gt;=7, AP21&gt;=6, AT21&gt;=8)
    ), ""BIFL Approved"", """"),
  IF(AN21&gt;=8.5, ""Repair Friendly"", """"),
  IF(OR(AP2"&amp;"1=10, REGEXMATCH(AU21, ""Lifetime Guarantee"")), ""Lifetime Warranty"", """"),
  IF(AT21&gt;=8.5, ""Crowd Favorite"", """"),
  IF(AR21&gt;=8, ""Eco Hero"", """"),
  IF(AND(AV21&gt;=10, AL21&gt;=8, AT21&gt;=8), ""Legacy Product"", """")
)"),"BIFL Approved, Repair Friendly, Crowd Favorite")</f>
        <v>BIFL Approved, Repair Friendly, Crowd Favorite</v>
      </c>
      <c r="CA21" s="342" t="s">
        <v>911</v>
      </c>
      <c r="CB21" s="359" t="s">
        <v>19082</v>
      </c>
      <c r="CC21" s="353" t="s">
        <v>20917</v>
      </c>
      <c r="CD21" s="342" t="s">
        <v>20918</v>
      </c>
      <c r="CE21" s="344">
        <v>1670.0</v>
      </c>
      <c r="CF21" s="342" t="s">
        <v>20919</v>
      </c>
      <c r="CG21" s="345" t="s">
        <v>20920</v>
      </c>
      <c r="CH21" s="338"/>
      <c r="CI21" s="338"/>
      <c r="CJ21" s="338"/>
      <c r="CK21" s="338"/>
    </row>
    <row r="22" ht="27.0" customHeight="1">
      <c r="A22" s="335" t="s">
        <v>20921</v>
      </c>
      <c r="B22" s="336" t="s">
        <v>20922</v>
      </c>
      <c r="C22" s="20" t="s">
        <v>20923</v>
      </c>
      <c r="D22" s="20" t="s">
        <v>20924</v>
      </c>
      <c r="E22" s="336" t="s">
        <v>20925</v>
      </c>
      <c r="F22" s="337" t="s">
        <v>19800</v>
      </c>
      <c r="G22" s="338"/>
      <c r="H22" s="338"/>
      <c r="I22" s="338"/>
      <c r="J22" s="339"/>
      <c r="K22" s="340" t="s">
        <v>20926</v>
      </c>
      <c r="L22" s="341" t="s">
        <v>20927</v>
      </c>
      <c r="M22" s="166"/>
      <c r="N22" s="341" t="s">
        <v>20928</v>
      </c>
      <c r="O22" s="110"/>
      <c r="P22" s="341" t="s">
        <v>20929</v>
      </c>
      <c r="Q22" s="341" t="s">
        <v>20930</v>
      </c>
      <c r="R22" s="341" t="s">
        <v>20931</v>
      </c>
      <c r="S22" s="342" t="s">
        <v>20932</v>
      </c>
      <c r="T22" s="359">
        <v>265.0</v>
      </c>
      <c r="U22" s="338"/>
      <c r="V22" s="342">
        <v>4.2</v>
      </c>
      <c r="W22" s="344">
        <v>56.0</v>
      </c>
      <c r="X22" s="338"/>
      <c r="Y22" s="338"/>
      <c r="Z22" s="344" t="b">
        <v>0</v>
      </c>
      <c r="AA22" s="342" t="s">
        <v>20881</v>
      </c>
      <c r="AB22" s="342" t="s">
        <v>20933</v>
      </c>
      <c r="AC22" s="342" t="s">
        <v>20934</v>
      </c>
      <c r="AD22" s="342" t="s">
        <v>20935</v>
      </c>
      <c r="AE22" s="342" t="s">
        <v>20936</v>
      </c>
      <c r="AF22" s="338"/>
      <c r="AG22" s="342" t="s">
        <v>20937</v>
      </c>
      <c r="AH22" s="342" t="s">
        <v>20938</v>
      </c>
      <c r="AI22" s="342" t="s">
        <v>20939</v>
      </c>
      <c r="AJ22" s="342" t="s">
        <v>20940</v>
      </c>
      <c r="AK22" s="345" t="s">
        <v>20941</v>
      </c>
      <c r="AL22" s="346">
        <v>6.5</v>
      </c>
      <c r="AM22" s="342" t="s">
        <v>20942</v>
      </c>
      <c r="AN22" s="346">
        <v>7.5</v>
      </c>
      <c r="AO22" s="342" t="s">
        <v>20943</v>
      </c>
      <c r="AP22" s="355">
        <v>4.5</v>
      </c>
      <c r="AQ22" s="342" t="s">
        <v>20944</v>
      </c>
      <c r="AR22" s="355">
        <v>5.0</v>
      </c>
      <c r="AS22" s="342" t="s">
        <v>20945</v>
      </c>
      <c r="AT22" s="355">
        <v>7.5</v>
      </c>
      <c r="AU22" s="342" t="s">
        <v>20946</v>
      </c>
      <c r="AV22" s="348">
        <f t="shared" si="1"/>
        <v>6.5</v>
      </c>
      <c r="AW22" s="349" t="s">
        <v>20947</v>
      </c>
      <c r="AX22" s="342" t="s">
        <v>20948</v>
      </c>
      <c r="AY22" s="342" t="s">
        <v>20949</v>
      </c>
      <c r="AZ22" s="342" t="s">
        <v>20950</v>
      </c>
      <c r="BA22" s="342" t="s">
        <v>20951</v>
      </c>
      <c r="BB22" s="342" t="s">
        <v>20952</v>
      </c>
      <c r="BC22" s="342" t="s">
        <v>20953</v>
      </c>
      <c r="BD22" s="342" t="s">
        <v>20954</v>
      </c>
      <c r="BE22" s="342" t="s">
        <v>20955</v>
      </c>
      <c r="BF22" s="342" t="s">
        <v>20956</v>
      </c>
      <c r="BG22" s="342" t="s">
        <v>20957</v>
      </c>
      <c r="BH22" s="342" t="s">
        <v>20958</v>
      </c>
      <c r="BI22" s="342" t="s">
        <v>20959</v>
      </c>
      <c r="BJ22" s="342" t="s">
        <v>20960</v>
      </c>
      <c r="BK22" s="342" t="s">
        <v>20961</v>
      </c>
      <c r="BL22" s="342" t="s">
        <v>20962</v>
      </c>
      <c r="BM22" s="342" t="s">
        <v>20963</v>
      </c>
      <c r="BN22" s="342" t="s">
        <v>20964</v>
      </c>
      <c r="BO22" s="342" t="s">
        <v>20965</v>
      </c>
      <c r="BP22" s="342" t="s">
        <v>20966</v>
      </c>
      <c r="BQ22" s="342" t="s">
        <v>20967</v>
      </c>
      <c r="BR22" s="342" t="s">
        <v>20968</v>
      </c>
      <c r="BS22" s="342" t="s">
        <v>20969</v>
      </c>
      <c r="BT22" s="342" t="s">
        <v>20970</v>
      </c>
      <c r="BU22" s="342" t="s">
        <v>20971</v>
      </c>
      <c r="BV22" s="342" t="s">
        <v>20972</v>
      </c>
      <c r="BW22" s="342" t="s">
        <v>20973</v>
      </c>
      <c r="BX22" s="350" t="s">
        <v>144</v>
      </c>
      <c r="BY22" s="356" t="s">
        <v>20974</v>
      </c>
      <c r="BZ22" s="352" t="str">
        <f>IFERROR(__xludf.DUMMYFUNCTION("TEXTJOIN("", "", TRUE,
  IF(AND(AL22&gt;=9, AN22&gt;=8, AP22&gt;=7, AT22&gt;=8), ""Gold Standard"", """"),
  IF(OR(
      AV22&gt;=7.5,
      AND(AL22&gt;=7, AN22&gt;=7, AP22&gt;=6, AT22&gt;=8)
    ), ""BIFL Approved"", """"),
  IF(AN22&gt;=8.5, ""Repair Friendly"", """"),
  IF(OR(AP2"&amp;"2=10, REGEXMATCH(AU22, ""Lifetime Guarantee"")), ""Lifetime Warranty"", """"),
  IF(AT22&gt;=8.5, ""Crowd Favorite"", """"),
  IF(AR22&gt;=8, ""Eco Hero"", """"),
  IF(AND(AV22&gt;=10, AL22&gt;=8, AT22&gt;=8), ""Legacy Product"", """")
)"),"")</f>
        <v/>
      </c>
      <c r="CA22" s="342" t="s">
        <v>911</v>
      </c>
      <c r="CB22" s="359" t="s">
        <v>19082</v>
      </c>
      <c r="CC22" s="353" t="s">
        <v>20975</v>
      </c>
      <c r="CD22" s="342" t="s">
        <v>20976</v>
      </c>
      <c r="CE22" s="344">
        <v>56.0</v>
      </c>
      <c r="CF22" s="342" t="s">
        <v>20977</v>
      </c>
      <c r="CG22" s="345" t="s">
        <v>20978</v>
      </c>
      <c r="CH22" s="338"/>
      <c r="CI22" s="338"/>
      <c r="CJ22" s="338"/>
      <c r="CK22" s="338"/>
    </row>
    <row r="23" ht="27.0" customHeight="1">
      <c r="A23" s="335" t="s">
        <v>20979</v>
      </c>
      <c r="B23" s="336" t="s">
        <v>20980</v>
      </c>
      <c r="C23" s="20" t="s">
        <v>20981</v>
      </c>
      <c r="D23" s="20" t="s">
        <v>20982</v>
      </c>
      <c r="E23" s="336" t="s">
        <v>20983</v>
      </c>
      <c r="F23" s="337" t="s">
        <v>19800</v>
      </c>
      <c r="G23" s="338"/>
      <c r="H23" s="338"/>
      <c r="I23" s="338"/>
      <c r="J23" s="339"/>
      <c r="K23" s="340" t="s">
        <v>20984</v>
      </c>
      <c r="L23" s="341" t="s">
        <v>20985</v>
      </c>
      <c r="M23" s="166"/>
      <c r="N23" s="341" t="s">
        <v>20986</v>
      </c>
      <c r="O23" s="110"/>
      <c r="P23" s="341" t="s">
        <v>20987</v>
      </c>
      <c r="Q23" s="341" t="s">
        <v>20988</v>
      </c>
      <c r="R23" s="341" t="s">
        <v>20989</v>
      </c>
      <c r="S23" s="342" t="s">
        <v>20990</v>
      </c>
      <c r="T23" s="343">
        <v>28.46</v>
      </c>
      <c r="U23" s="354">
        <v>89.99</v>
      </c>
      <c r="V23" s="342">
        <v>4.5</v>
      </c>
      <c r="W23" s="344">
        <v>1134.0</v>
      </c>
      <c r="X23" s="342" t="s">
        <v>691</v>
      </c>
      <c r="Y23" s="342" t="s">
        <v>165</v>
      </c>
      <c r="Z23" s="344" t="b">
        <v>0</v>
      </c>
      <c r="AA23" s="342" t="s">
        <v>20881</v>
      </c>
      <c r="AB23" s="342" t="s">
        <v>20991</v>
      </c>
      <c r="AC23" s="338"/>
      <c r="AD23" s="342" t="s">
        <v>994</v>
      </c>
      <c r="AE23" s="342" t="s">
        <v>20992</v>
      </c>
      <c r="AF23" s="338"/>
      <c r="AG23" s="342" t="s">
        <v>20993</v>
      </c>
      <c r="AH23" s="342" t="s">
        <v>20994</v>
      </c>
      <c r="AI23" s="342" t="s">
        <v>20995</v>
      </c>
      <c r="AJ23" s="342" t="s">
        <v>20996</v>
      </c>
      <c r="AK23" s="345" t="s">
        <v>20997</v>
      </c>
      <c r="AL23" s="346">
        <v>8.0</v>
      </c>
      <c r="AM23" s="342" t="s">
        <v>20998</v>
      </c>
      <c r="AN23" s="346">
        <v>8.0</v>
      </c>
      <c r="AO23" s="342" t="s">
        <v>20999</v>
      </c>
      <c r="AP23" s="347">
        <v>8.5</v>
      </c>
      <c r="AQ23" s="342" t="s">
        <v>21000</v>
      </c>
      <c r="AR23" s="347">
        <v>5.0</v>
      </c>
      <c r="AS23" s="342" t="s">
        <v>21001</v>
      </c>
      <c r="AT23" s="347">
        <v>8.0</v>
      </c>
      <c r="AU23" s="342" t="s">
        <v>21002</v>
      </c>
      <c r="AV23" s="348">
        <f t="shared" ref="AV23:AV28" si="2">ROUND(((AL23*0.3) + (AN23*0.15) + (AT23*0.35) + (AP23*0.2)) * 2, 0) / 2</f>
        <v>8</v>
      </c>
      <c r="AW23" s="349" t="s">
        <v>21003</v>
      </c>
      <c r="AX23" s="342" t="s">
        <v>21004</v>
      </c>
      <c r="AY23" s="342" t="s">
        <v>21005</v>
      </c>
      <c r="AZ23" s="342" t="s">
        <v>21006</v>
      </c>
      <c r="BA23" s="342" t="s">
        <v>21007</v>
      </c>
      <c r="BB23" s="342" t="s">
        <v>21008</v>
      </c>
      <c r="BC23" s="342" t="s">
        <v>21009</v>
      </c>
      <c r="BD23" s="342" t="s">
        <v>21010</v>
      </c>
      <c r="BE23" s="342" t="s">
        <v>21011</v>
      </c>
      <c r="BF23" s="342" t="s">
        <v>21012</v>
      </c>
      <c r="BG23" s="342" t="s">
        <v>21013</v>
      </c>
      <c r="BH23" s="342" t="s">
        <v>21014</v>
      </c>
      <c r="BI23" s="342" t="s">
        <v>21015</v>
      </c>
      <c r="BJ23" s="342" t="s">
        <v>21016</v>
      </c>
      <c r="BK23" s="342" t="s">
        <v>21017</v>
      </c>
      <c r="BL23" s="342" t="s">
        <v>21018</v>
      </c>
      <c r="BM23" s="342" t="s">
        <v>21019</v>
      </c>
      <c r="BN23" s="342" t="s">
        <v>21020</v>
      </c>
      <c r="BO23" s="342" t="s">
        <v>21021</v>
      </c>
      <c r="BP23" s="342" t="s">
        <v>21022</v>
      </c>
      <c r="BQ23" s="342" t="s">
        <v>21023</v>
      </c>
      <c r="BR23" s="342" t="s">
        <v>6297</v>
      </c>
      <c r="BS23" s="342" t="s">
        <v>21024</v>
      </c>
      <c r="BT23" s="342" t="s">
        <v>21025</v>
      </c>
      <c r="BU23" s="342" t="s">
        <v>21026</v>
      </c>
      <c r="BV23" s="342" t="s">
        <v>21027</v>
      </c>
      <c r="BW23" s="342" t="s">
        <v>21028</v>
      </c>
      <c r="BX23" s="342" t="s">
        <v>144</v>
      </c>
      <c r="BY23" s="342" t="s">
        <v>21029</v>
      </c>
      <c r="BZ23" s="352" t="str">
        <f>IFERROR(__xludf.DUMMYFUNCTION("TEXTJOIN("", "", TRUE,
  IF(AND(AL23&gt;=9, AN23&gt;=8, AP23&gt;=7, AT23&gt;=8), ""Gold Standard"", """"),
  IF(OR(
      AV23&gt;=7.5,
      AND(AL23&gt;=7, AN23&gt;=7, AP23&gt;=6, AT23&gt;=8)
    ), ""BIFL Approved"", """"),
  IF(AN23&gt;=8.5, ""Repair Friendly"", """"),
  IF(OR(AP2"&amp;"3=10, REGEXMATCH(AU23, ""Lifetime Guarantee"")), ""Lifetime Warranty"", """"),
  IF(AT23&gt;=8.5, ""Crowd Favorite"", """"),
  IF(AR23&gt;=8, ""Eco Hero"", """"),
  IF(AND(AV23&gt;=10, AL23&gt;=8, AT23&gt;=8), ""Legacy Product"", """")
)"),"BIFL Approved")</f>
        <v>BIFL Approved</v>
      </c>
      <c r="CA23" s="342" t="s">
        <v>911</v>
      </c>
      <c r="CB23" s="359" t="s">
        <v>19082</v>
      </c>
      <c r="CC23" s="353" t="s">
        <v>21030</v>
      </c>
      <c r="CD23" s="342" t="s">
        <v>21031</v>
      </c>
      <c r="CE23" s="344">
        <v>1134.0</v>
      </c>
      <c r="CF23" s="342" t="s">
        <v>21032</v>
      </c>
      <c r="CG23" s="345" t="s">
        <v>21033</v>
      </c>
      <c r="CH23" s="338"/>
      <c r="CI23" s="338"/>
      <c r="CJ23" s="338"/>
      <c r="CK23" s="338"/>
    </row>
    <row r="24" ht="27.0" customHeight="1">
      <c r="A24" s="335" t="s">
        <v>3940</v>
      </c>
      <c r="B24" s="336" t="s">
        <v>21034</v>
      </c>
      <c r="C24" s="20" t="s">
        <v>21035</v>
      </c>
      <c r="D24" s="20" t="s">
        <v>21036</v>
      </c>
      <c r="E24" s="336" t="s">
        <v>21037</v>
      </c>
      <c r="F24" s="337" t="s">
        <v>19800</v>
      </c>
      <c r="G24" s="338"/>
      <c r="H24" s="338"/>
      <c r="I24" s="338"/>
      <c r="J24" s="339"/>
      <c r="K24" s="340" t="s">
        <v>21038</v>
      </c>
      <c r="L24" s="341" t="s">
        <v>21039</v>
      </c>
      <c r="M24" s="341" t="s">
        <v>21040</v>
      </c>
      <c r="N24" s="341" t="s">
        <v>21041</v>
      </c>
      <c r="O24" s="110"/>
      <c r="P24" s="341" t="s">
        <v>21042</v>
      </c>
      <c r="Q24" s="341" t="s">
        <v>21043</v>
      </c>
      <c r="R24" s="341" t="s">
        <v>21044</v>
      </c>
      <c r="S24" s="342" t="s">
        <v>21045</v>
      </c>
      <c r="T24" s="343">
        <v>41.99</v>
      </c>
      <c r="U24" s="354">
        <v>35.95</v>
      </c>
      <c r="V24" s="342">
        <v>4.7</v>
      </c>
      <c r="W24" s="344">
        <v>1545.0</v>
      </c>
      <c r="X24" s="338"/>
      <c r="Y24" s="342" t="s">
        <v>21046</v>
      </c>
      <c r="Z24" s="344" t="b">
        <v>0</v>
      </c>
      <c r="AA24" s="342" t="s">
        <v>20881</v>
      </c>
      <c r="AB24" s="342" t="s">
        <v>21047</v>
      </c>
      <c r="AC24" s="342" t="s">
        <v>21048</v>
      </c>
      <c r="AD24" s="342" t="s">
        <v>1348</v>
      </c>
      <c r="AE24" s="342" t="s">
        <v>21049</v>
      </c>
      <c r="AF24" s="338"/>
      <c r="AG24" s="342" t="s">
        <v>21050</v>
      </c>
      <c r="AH24" s="342" t="s">
        <v>21051</v>
      </c>
      <c r="AI24" s="342" t="s">
        <v>21052</v>
      </c>
      <c r="AJ24" s="342" t="s">
        <v>21053</v>
      </c>
      <c r="AK24" s="345" t="s">
        <v>21054</v>
      </c>
      <c r="AL24" s="346">
        <v>8.0</v>
      </c>
      <c r="AM24" s="342" t="s">
        <v>21055</v>
      </c>
      <c r="AN24" s="346">
        <v>7.0</v>
      </c>
      <c r="AO24" s="342" t="s">
        <v>21056</v>
      </c>
      <c r="AP24" s="355">
        <v>8.5</v>
      </c>
      <c r="AQ24" s="342" t="s">
        <v>21057</v>
      </c>
      <c r="AR24" s="355">
        <v>5.0</v>
      </c>
      <c r="AS24" s="342" t="s">
        <v>21058</v>
      </c>
      <c r="AT24" s="355">
        <v>9.0</v>
      </c>
      <c r="AU24" s="342" t="s">
        <v>21059</v>
      </c>
      <c r="AV24" s="348">
        <f t="shared" si="2"/>
        <v>8.5</v>
      </c>
      <c r="AW24" s="349" t="s">
        <v>21060</v>
      </c>
      <c r="AX24" s="342" t="s">
        <v>21061</v>
      </c>
      <c r="AY24" s="342" t="s">
        <v>21062</v>
      </c>
      <c r="AZ24" s="342" t="s">
        <v>21063</v>
      </c>
      <c r="BA24" s="342" t="s">
        <v>21064</v>
      </c>
      <c r="BB24" s="342" t="s">
        <v>21065</v>
      </c>
      <c r="BC24" s="342" t="s">
        <v>21066</v>
      </c>
      <c r="BD24" s="342" t="s">
        <v>21067</v>
      </c>
      <c r="BE24" s="342" t="s">
        <v>21068</v>
      </c>
      <c r="BF24" s="342" t="s">
        <v>21069</v>
      </c>
      <c r="BG24" s="342" t="s">
        <v>21070</v>
      </c>
      <c r="BH24" s="342" t="s">
        <v>21071</v>
      </c>
      <c r="BI24" s="342" t="s">
        <v>21072</v>
      </c>
      <c r="BJ24" s="342" t="s">
        <v>21073</v>
      </c>
      <c r="BK24" s="342" t="s">
        <v>21074</v>
      </c>
      <c r="BL24" s="342" t="s">
        <v>21075</v>
      </c>
      <c r="BM24" s="342" t="s">
        <v>21076</v>
      </c>
      <c r="BN24" s="342" t="s">
        <v>21077</v>
      </c>
      <c r="BO24" s="342" t="s">
        <v>21078</v>
      </c>
      <c r="BP24" s="342" t="s">
        <v>21079</v>
      </c>
      <c r="BQ24" s="342" t="s">
        <v>727</v>
      </c>
      <c r="BR24" s="342" t="s">
        <v>21080</v>
      </c>
      <c r="BS24" s="342" t="s">
        <v>21081</v>
      </c>
      <c r="BT24" s="342" t="s">
        <v>21082</v>
      </c>
      <c r="BU24" s="342" t="s">
        <v>5957</v>
      </c>
      <c r="BV24" s="342" t="s">
        <v>21083</v>
      </c>
      <c r="BW24" s="342" t="s">
        <v>21084</v>
      </c>
      <c r="BX24" s="342" t="s">
        <v>8434</v>
      </c>
      <c r="BY24" s="342" t="s">
        <v>21085</v>
      </c>
      <c r="BZ24" s="352" t="str">
        <f>IFERROR(__xludf.DUMMYFUNCTION("TEXTJOIN("", "", TRUE,
  IF(AND(AL24&gt;=9, AN24&gt;=8, AP24&gt;=7, AT24&gt;=8), ""Gold Standard"", """"),
  IF(OR(
      AV24&gt;=7.5,
      AND(AL24&gt;=7, AN24&gt;=7, AP24&gt;=6, AT24&gt;=8)
    ), ""BIFL Approved"", """"),
  IF(AN24&gt;=8.5, ""Repair Friendly"", """"),
  IF(OR(AP2"&amp;"4=10, REGEXMATCH(AU24, ""Lifetime Guarantee"")), ""Lifetime Warranty"", """"),
  IF(AT24&gt;=8.5, ""Crowd Favorite"", """"),
  IF(AR24&gt;=8, ""Eco Hero"", """"),
  IF(AND(AV24&gt;=10, AL24&gt;=8, AT24&gt;=8), ""Legacy Product"", """")
)"),"BIFL Approved, Crowd Favorite")</f>
        <v>BIFL Approved, Crowd Favorite</v>
      </c>
      <c r="CA24" s="342" t="s">
        <v>911</v>
      </c>
      <c r="CB24" s="359" t="s">
        <v>19082</v>
      </c>
      <c r="CC24" s="353" t="s">
        <v>21086</v>
      </c>
      <c r="CD24" s="342" t="s">
        <v>21087</v>
      </c>
      <c r="CE24" s="344">
        <v>1545.0</v>
      </c>
      <c r="CF24" s="342" t="s">
        <v>21088</v>
      </c>
      <c r="CG24" s="345" t="s">
        <v>21089</v>
      </c>
      <c r="CH24" s="338"/>
      <c r="CI24" s="338"/>
      <c r="CJ24" s="338"/>
      <c r="CK24" s="338"/>
    </row>
    <row r="25" ht="27.0" customHeight="1">
      <c r="A25" s="335" t="s">
        <v>21090</v>
      </c>
      <c r="B25" s="336" t="s">
        <v>21091</v>
      </c>
      <c r="C25" s="20" t="s">
        <v>21092</v>
      </c>
      <c r="D25" s="20" t="s">
        <v>21093</v>
      </c>
      <c r="E25" s="336" t="s">
        <v>21094</v>
      </c>
      <c r="F25" s="337" t="s">
        <v>19800</v>
      </c>
      <c r="G25" s="338"/>
      <c r="H25" s="338"/>
      <c r="I25" s="338"/>
      <c r="J25" s="339"/>
      <c r="K25" s="340" t="s">
        <v>21095</v>
      </c>
      <c r="L25" s="341" t="s">
        <v>21096</v>
      </c>
      <c r="M25" s="341" t="s">
        <v>21097</v>
      </c>
      <c r="N25" s="341" t="s">
        <v>21098</v>
      </c>
      <c r="O25" s="110"/>
      <c r="P25" s="341" t="s">
        <v>21099</v>
      </c>
      <c r="Q25" s="341" t="s">
        <v>21100</v>
      </c>
      <c r="R25" s="341" t="s">
        <v>21101</v>
      </c>
      <c r="S25" s="342" t="s">
        <v>21102</v>
      </c>
      <c r="T25" s="343">
        <v>34.95</v>
      </c>
      <c r="U25" s="354">
        <v>37.36</v>
      </c>
      <c r="V25" s="342">
        <v>4.7</v>
      </c>
      <c r="W25" s="344">
        <v>1726.0</v>
      </c>
      <c r="X25" s="342" t="s">
        <v>1406</v>
      </c>
      <c r="Y25" s="342" t="s">
        <v>165</v>
      </c>
      <c r="Z25" s="344" t="b">
        <v>0</v>
      </c>
      <c r="AA25" s="342" t="s">
        <v>20881</v>
      </c>
      <c r="AB25" s="342" t="s">
        <v>21103</v>
      </c>
      <c r="AC25" s="342" t="s">
        <v>21104</v>
      </c>
      <c r="AD25" s="342" t="s">
        <v>9621</v>
      </c>
      <c r="AE25" s="342" t="s">
        <v>21105</v>
      </c>
      <c r="AF25" s="338"/>
      <c r="AG25" s="342" t="s">
        <v>21103</v>
      </c>
      <c r="AH25" s="338"/>
      <c r="AI25" s="338"/>
      <c r="AJ25" s="338"/>
      <c r="AK25" s="357"/>
      <c r="AL25" s="346">
        <v>8.5</v>
      </c>
      <c r="AM25" s="342" t="s">
        <v>21106</v>
      </c>
      <c r="AN25" s="346">
        <v>8.5</v>
      </c>
      <c r="AO25" s="342" t="s">
        <v>21107</v>
      </c>
      <c r="AP25" s="347">
        <v>6.0</v>
      </c>
      <c r="AQ25" s="342" t="s">
        <v>21108</v>
      </c>
      <c r="AR25" s="347">
        <v>5.0</v>
      </c>
      <c r="AS25" s="342" t="s">
        <v>21109</v>
      </c>
      <c r="AT25" s="347">
        <v>9.0</v>
      </c>
      <c r="AU25" s="342" t="s">
        <v>21110</v>
      </c>
      <c r="AV25" s="348">
        <f t="shared" si="2"/>
        <v>8</v>
      </c>
      <c r="AW25" s="349" t="s">
        <v>21111</v>
      </c>
      <c r="AX25" s="342" t="s">
        <v>21112</v>
      </c>
      <c r="AY25" s="342" t="s">
        <v>21113</v>
      </c>
      <c r="AZ25" s="342" t="s">
        <v>21114</v>
      </c>
      <c r="BA25" s="342" t="s">
        <v>21115</v>
      </c>
      <c r="BB25" s="342" t="s">
        <v>21116</v>
      </c>
      <c r="BC25" s="342" t="s">
        <v>21117</v>
      </c>
      <c r="BD25" s="342" t="s">
        <v>21118</v>
      </c>
      <c r="BE25" s="342" t="s">
        <v>21119</v>
      </c>
      <c r="BF25" s="342" t="s">
        <v>21120</v>
      </c>
      <c r="BG25" s="342" t="s">
        <v>21121</v>
      </c>
      <c r="BH25" s="342" t="s">
        <v>21122</v>
      </c>
      <c r="BI25" s="342" t="s">
        <v>21123</v>
      </c>
      <c r="BJ25" s="342" t="s">
        <v>21124</v>
      </c>
      <c r="BK25" s="342" t="s">
        <v>21125</v>
      </c>
      <c r="BL25" s="342" t="s">
        <v>21126</v>
      </c>
      <c r="BM25" s="342" t="s">
        <v>21127</v>
      </c>
      <c r="BN25" s="342" t="s">
        <v>21128</v>
      </c>
      <c r="BO25" s="342" t="s">
        <v>21129</v>
      </c>
      <c r="BP25" s="342" t="s">
        <v>21130</v>
      </c>
      <c r="BQ25" s="342" t="s">
        <v>21131</v>
      </c>
      <c r="BR25" s="342" t="s">
        <v>21132</v>
      </c>
      <c r="BS25" s="342" t="s">
        <v>3993</v>
      </c>
      <c r="BT25" s="342" t="s">
        <v>21133</v>
      </c>
      <c r="BU25" s="342" t="s">
        <v>21134</v>
      </c>
      <c r="BV25" s="342" t="s">
        <v>1985</v>
      </c>
      <c r="BW25" s="342" t="s">
        <v>21135</v>
      </c>
      <c r="BX25" s="342" t="s">
        <v>8434</v>
      </c>
      <c r="BY25" s="342" t="s">
        <v>21136</v>
      </c>
      <c r="BZ25" s="352" t="str">
        <f>IFERROR(__xludf.DUMMYFUNCTION("TEXTJOIN("", "", TRUE,
  IF(AND(AL25&gt;=9, AN25&gt;=8, AP25&gt;=7, AT25&gt;=8), ""Gold Standard"", """"),
  IF(OR(
      AV25&gt;=7.5,
      AND(AL25&gt;=7, AN25&gt;=7, AP25&gt;=6, AT25&gt;=8)
    ), ""BIFL Approved"", """"),
  IF(AN25&gt;=8.5, ""Repair Friendly"", """"),
  IF(OR(AP2"&amp;"5=10, REGEXMATCH(AU25, ""Lifetime Guarantee"")), ""Lifetime Warranty"", """"),
  IF(AT25&gt;=8.5, ""Crowd Favorite"", """"),
  IF(AR25&gt;=8, ""Eco Hero"", """"),
  IF(AND(AV25&gt;=10, AL25&gt;=8, AT25&gt;=8), ""Legacy Product"", """")
)"),"BIFL Approved, Repair Friendly, Crowd Favorite")</f>
        <v>BIFL Approved, Repair Friendly, Crowd Favorite</v>
      </c>
      <c r="CA25" s="342" t="s">
        <v>911</v>
      </c>
      <c r="CB25" s="359" t="s">
        <v>19082</v>
      </c>
      <c r="CC25" s="353" t="s">
        <v>21137</v>
      </c>
      <c r="CD25" s="342" t="s">
        <v>21138</v>
      </c>
      <c r="CE25" s="344">
        <v>1726.0</v>
      </c>
      <c r="CF25" s="342" t="s">
        <v>21139</v>
      </c>
      <c r="CG25" s="345" t="s">
        <v>21140</v>
      </c>
      <c r="CH25" s="338"/>
      <c r="CI25" s="338"/>
      <c r="CJ25" s="338"/>
      <c r="CK25" s="338"/>
    </row>
    <row r="26" ht="27.0" customHeight="1">
      <c r="A26" s="335" t="s">
        <v>3646</v>
      </c>
      <c r="B26" s="336" t="s">
        <v>21141</v>
      </c>
      <c r="C26" s="20" t="s">
        <v>21142</v>
      </c>
      <c r="D26" s="20" t="s">
        <v>21143</v>
      </c>
      <c r="E26" s="336" t="s">
        <v>21144</v>
      </c>
      <c r="F26" s="337" t="s">
        <v>19800</v>
      </c>
      <c r="G26" s="338"/>
      <c r="H26" s="338"/>
      <c r="I26" s="338"/>
      <c r="J26" s="339"/>
      <c r="K26" s="340" t="s">
        <v>21145</v>
      </c>
      <c r="L26" s="341" t="s">
        <v>21146</v>
      </c>
      <c r="M26" s="341" t="s">
        <v>21147</v>
      </c>
      <c r="N26" s="341" t="s">
        <v>21148</v>
      </c>
      <c r="O26" s="110"/>
      <c r="P26" s="341" t="s">
        <v>21149</v>
      </c>
      <c r="Q26" s="341" t="s">
        <v>21150</v>
      </c>
      <c r="R26" s="341" t="s">
        <v>21151</v>
      </c>
      <c r="S26" s="341" t="s">
        <v>21151</v>
      </c>
      <c r="T26" s="343">
        <v>40.68</v>
      </c>
      <c r="U26" s="354">
        <v>22.99</v>
      </c>
      <c r="V26" s="338"/>
      <c r="W26" s="344">
        <v>0.0</v>
      </c>
      <c r="X26" s="338"/>
      <c r="Y26" s="342" t="s">
        <v>165</v>
      </c>
      <c r="Z26" s="344" t="b">
        <v>0</v>
      </c>
      <c r="AA26" s="338"/>
      <c r="AB26" s="338"/>
      <c r="AC26" s="342" t="s">
        <v>21152</v>
      </c>
      <c r="AD26" s="338"/>
      <c r="AE26" s="338"/>
      <c r="AF26" s="338"/>
      <c r="AG26" s="338"/>
      <c r="AH26" s="338"/>
      <c r="AI26" s="338"/>
      <c r="AJ26" s="338"/>
      <c r="AK26" s="357"/>
      <c r="AL26" s="346">
        <v>7.5</v>
      </c>
      <c r="AM26" s="342" t="s">
        <v>21153</v>
      </c>
      <c r="AN26" s="346">
        <v>8.5</v>
      </c>
      <c r="AO26" s="342" t="s">
        <v>21154</v>
      </c>
      <c r="AP26" s="355">
        <v>8.5</v>
      </c>
      <c r="AQ26" s="342" t="s">
        <v>21155</v>
      </c>
      <c r="AR26" s="355">
        <v>5.0</v>
      </c>
      <c r="AS26" s="342" t="s">
        <v>21156</v>
      </c>
      <c r="AT26" s="355">
        <v>8.0</v>
      </c>
      <c r="AU26" s="342" t="s">
        <v>21157</v>
      </c>
      <c r="AV26" s="348">
        <f t="shared" si="2"/>
        <v>8</v>
      </c>
      <c r="AW26" s="349" t="s">
        <v>21158</v>
      </c>
      <c r="AX26" s="342" t="s">
        <v>21159</v>
      </c>
      <c r="AY26" s="342" t="s">
        <v>21160</v>
      </c>
      <c r="AZ26" s="342" t="s">
        <v>21161</v>
      </c>
      <c r="BA26" s="342" t="s">
        <v>21162</v>
      </c>
      <c r="BB26" s="342" t="s">
        <v>21163</v>
      </c>
      <c r="BC26" s="342" t="s">
        <v>21164</v>
      </c>
      <c r="BD26" s="342" t="s">
        <v>21165</v>
      </c>
      <c r="BE26" s="342" t="s">
        <v>21166</v>
      </c>
      <c r="BF26" s="342" t="s">
        <v>21167</v>
      </c>
      <c r="BG26" s="342" t="s">
        <v>21168</v>
      </c>
      <c r="BH26" s="342" t="s">
        <v>21169</v>
      </c>
      <c r="BI26" s="342" t="s">
        <v>21170</v>
      </c>
      <c r="BJ26" s="342" t="s">
        <v>21171</v>
      </c>
      <c r="BK26" s="342" t="s">
        <v>21172</v>
      </c>
      <c r="BL26" s="342" t="s">
        <v>21173</v>
      </c>
      <c r="BM26" s="342" t="s">
        <v>21174</v>
      </c>
      <c r="BN26" s="342" t="s">
        <v>21175</v>
      </c>
      <c r="BO26" s="342" t="s">
        <v>21176</v>
      </c>
      <c r="BP26" s="342" t="s">
        <v>21177</v>
      </c>
      <c r="BQ26" s="342" t="s">
        <v>21178</v>
      </c>
      <c r="BR26" s="342" t="s">
        <v>6297</v>
      </c>
      <c r="BS26" s="342" t="s">
        <v>21179</v>
      </c>
      <c r="BT26" s="342" t="s">
        <v>21180</v>
      </c>
      <c r="BU26" s="342" t="s">
        <v>21181</v>
      </c>
      <c r="BV26" s="342" t="s">
        <v>18515</v>
      </c>
      <c r="BW26" s="342" t="s">
        <v>21182</v>
      </c>
      <c r="BX26" s="342" t="s">
        <v>207</v>
      </c>
      <c r="BY26" s="342" t="s">
        <v>21183</v>
      </c>
      <c r="BZ26" s="352" t="str">
        <f>IFERROR(__xludf.DUMMYFUNCTION("TEXTJOIN("", "", TRUE,
  IF(AND(AL26&gt;=9, AN26&gt;=8, AP26&gt;=7, AT26&gt;=8), ""Gold Standard"", """"),
  IF(OR(
      AV26&gt;=7.5,
      AND(AL26&gt;=7, AN26&gt;=7, AP26&gt;=6, AT26&gt;=8)
    ), ""BIFL Approved"", """"),
  IF(AN26&gt;=8.5, ""Repair Friendly"", """"),
  IF(OR(AP2"&amp;"6=10, REGEXMATCH(AU26, ""Lifetime Guarantee"")), ""Lifetime Warranty"", """"),
  IF(AT26&gt;=8.5, ""Crowd Favorite"", """"),
  IF(AR26&gt;=8, ""Eco Hero"", """"),
  IF(AND(AV26&gt;=10, AL26&gt;=8, AT26&gt;=8), ""Legacy Product"", """")
)"),"BIFL Approved, Repair Friendly")</f>
        <v>BIFL Approved, Repair Friendly</v>
      </c>
      <c r="CA26" s="342" t="s">
        <v>911</v>
      </c>
      <c r="CB26" s="359" t="s">
        <v>19082</v>
      </c>
      <c r="CC26" s="353" t="s">
        <v>21184</v>
      </c>
      <c r="CD26" s="342" t="s">
        <v>21185</v>
      </c>
      <c r="CE26" s="344">
        <v>0.0</v>
      </c>
      <c r="CF26" s="342" t="s">
        <v>21186</v>
      </c>
      <c r="CG26" s="345" t="s">
        <v>21187</v>
      </c>
      <c r="CH26" s="338"/>
      <c r="CI26" s="338"/>
      <c r="CJ26" s="338"/>
      <c r="CK26" s="338"/>
    </row>
    <row r="27" ht="27.0" customHeight="1">
      <c r="A27" s="335" t="s">
        <v>21188</v>
      </c>
      <c r="B27" s="336" t="s">
        <v>21189</v>
      </c>
      <c r="C27" s="20" t="s">
        <v>21190</v>
      </c>
      <c r="D27" s="20" t="s">
        <v>21191</v>
      </c>
      <c r="E27" s="336" t="s">
        <v>21192</v>
      </c>
      <c r="F27" s="337" t="s">
        <v>19800</v>
      </c>
      <c r="G27" s="338"/>
      <c r="H27" s="338"/>
      <c r="I27" s="338"/>
      <c r="J27" s="339"/>
      <c r="K27" s="340" t="s">
        <v>21193</v>
      </c>
      <c r="L27" s="341" t="s">
        <v>21194</v>
      </c>
      <c r="M27" s="166"/>
      <c r="N27" s="341" t="s">
        <v>21195</v>
      </c>
      <c r="O27" s="110"/>
      <c r="P27" s="341" t="s">
        <v>21196</v>
      </c>
      <c r="Q27" s="341" t="s">
        <v>21197</v>
      </c>
      <c r="R27" s="341" t="s">
        <v>21198</v>
      </c>
      <c r="S27" s="342" t="s">
        <v>21199</v>
      </c>
      <c r="T27" s="343">
        <v>16.8</v>
      </c>
      <c r="U27" s="354">
        <v>31.99</v>
      </c>
      <c r="V27" s="342">
        <v>4.7</v>
      </c>
      <c r="W27" s="344">
        <v>2627.0</v>
      </c>
      <c r="X27" s="342" t="s">
        <v>1945</v>
      </c>
      <c r="Y27" s="342" t="s">
        <v>165</v>
      </c>
      <c r="Z27" s="344" t="b">
        <v>0</v>
      </c>
      <c r="AA27" s="342" t="s">
        <v>20881</v>
      </c>
      <c r="AB27" s="342" t="s">
        <v>21200</v>
      </c>
      <c r="AC27" s="342" t="s">
        <v>21201</v>
      </c>
      <c r="AD27" s="342" t="s">
        <v>21202</v>
      </c>
      <c r="AE27" s="342"/>
      <c r="AF27" s="338"/>
      <c r="AG27" s="342" t="s">
        <v>21203</v>
      </c>
      <c r="AH27" s="342" t="s">
        <v>21204</v>
      </c>
      <c r="AI27" s="342" t="s">
        <v>21205</v>
      </c>
      <c r="AJ27" s="342" t="s">
        <v>21206</v>
      </c>
      <c r="AK27" s="345" t="s">
        <v>21207</v>
      </c>
      <c r="AL27" s="346">
        <v>8.5</v>
      </c>
      <c r="AM27" s="342" t="s">
        <v>21208</v>
      </c>
      <c r="AN27" s="346">
        <v>8.5</v>
      </c>
      <c r="AO27" s="342" t="s">
        <v>21209</v>
      </c>
      <c r="AP27" s="347">
        <v>8.5</v>
      </c>
      <c r="AQ27" s="342" t="s">
        <v>21210</v>
      </c>
      <c r="AR27" s="347">
        <v>5.0</v>
      </c>
      <c r="AS27" s="342" t="s">
        <v>21211</v>
      </c>
      <c r="AT27" s="347">
        <v>7.0</v>
      </c>
      <c r="AU27" s="342" t="s">
        <v>21212</v>
      </c>
      <c r="AV27" s="348">
        <f t="shared" si="2"/>
        <v>8</v>
      </c>
      <c r="AW27" s="349" t="s">
        <v>21213</v>
      </c>
      <c r="AX27" s="342" t="s">
        <v>21214</v>
      </c>
      <c r="AY27" s="342" t="s">
        <v>21215</v>
      </c>
      <c r="AZ27" s="342" t="s">
        <v>21216</v>
      </c>
      <c r="BA27" s="342" t="s">
        <v>21217</v>
      </c>
      <c r="BB27" s="342" t="s">
        <v>21218</v>
      </c>
      <c r="BC27" s="342" t="s">
        <v>21219</v>
      </c>
      <c r="BD27" s="342" t="s">
        <v>21220</v>
      </c>
      <c r="BE27" s="342" t="s">
        <v>21221</v>
      </c>
      <c r="BF27" s="342" t="s">
        <v>21222</v>
      </c>
      <c r="BG27" s="342" t="s">
        <v>21223</v>
      </c>
      <c r="BH27" s="342" t="s">
        <v>21224</v>
      </c>
      <c r="BI27" s="342" t="s">
        <v>21225</v>
      </c>
      <c r="BJ27" s="342" t="s">
        <v>21226</v>
      </c>
      <c r="BK27" s="342" t="s">
        <v>21227</v>
      </c>
      <c r="BL27" s="342" t="s">
        <v>21228</v>
      </c>
      <c r="BM27" s="342" t="s">
        <v>21229</v>
      </c>
      <c r="BN27" s="342" t="s">
        <v>21230</v>
      </c>
      <c r="BO27" s="342" t="s">
        <v>21231</v>
      </c>
      <c r="BP27" s="342" t="s">
        <v>21232</v>
      </c>
      <c r="BQ27" s="342" t="s">
        <v>21233</v>
      </c>
      <c r="BR27" s="342" t="s">
        <v>21234</v>
      </c>
      <c r="BS27" s="342" t="s">
        <v>21235</v>
      </c>
      <c r="BT27" s="342" t="s">
        <v>21236</v>
      </c>
      <c r="BU27" s="342" t="s">
        <v>21237</v>
      </c>
      <c r="BV27" s="342" t="s">
        <v>21238</v>
      </c>
      <c r="BW27" s="342" t="s">
        <v>21239</v>
      </c>
      <c r="BX27" s="342" t="s">
        <v>207</v>
      </c>
      <c r="BY27" s="342" t="s">
        <v>21240</v>
      </c>
      <c r="BZ27" s="352" t="str">
        <f>IFERROR(__xludf.DUMMYFUNCTION("TEXTJOIN("", "", TRUE,
  IF(AND(AL27&gt;=9, AN27&gt;=8, AP27&gt;=7, AT27&gt;=8), ""Gold Standard"", """"),
  IF(OR(
      AV27&gt;=7.5,
      AND(AL27&gt;=7, AN27&gt;=7, AP27&gt;=6, AT27&gt;=8)
    ), ""BIFL Approved"", """"),
  IF(AN27&gt;=8.5, ""Repair Friendly"", """"),
  IF(OR(AP2"&amp;"7=10, REGEXMATCH(AU27, ""Lifetime Guarantee"")), ""Lifetime Warranty"", """"),
  IF(AT27&gt;=8.5, ""Crowd Favorite"", """"),
  IF(AR27&gt;=8, ""Eco Hero"", """"),
  IF(AND(AV27&gt;=10, AL27&gt;=8, AT27&gt;=8), ""Legacy Product"", """")
)"),"BIFL Approved, Repair Friendly")</f>
        <v>BIFL Approved, Repair Friendly</v>
      </c>
      <c r="CA27" s="342" t="s">
        <v>911</v>
      </c>
      <c r="CB27" s="359" t="s">
        <v>1926</v>
      </c>
      <c r="CC27" s="353" t="s">
        <v>21241</v>
      </c>
      <c r="CD27" s="342" t="s">
        <v>21242</v>
      </c>
      <c r="CE27" s="344">
        <v>2627.0</v>
      </c>
      <c r="CF27" s="342" t="s">
        <v>21243</v>
      </c>
      <c r="CG27" s="345" t="s">
        <v>21244</v>
      </c>
      <c r="CH27" s="338"/>
      <c r="CI27" s="338"/>
      <c r="CJ27" s="338"/>
      <c r="CK27" s="338"/>
    </row>
    <row r="28" ht="27.0" customHeight="1">
      <c r="A28" s="335" t="s">
        <v>21245</v>
      </c>
      <c r="B28" s="336" t="s">
        <v>21246</v>
      </c>
      <c r="C28" s="20" t="s">
        <v>21247</v>
      </c>
      <c r="D28" s="20" t="s">
        <v>21248</v>
      </c>
      <c r="E28" s="336" t="s">
        <v>21249</v>
      </c>
      <c r="F28" s="337" t="s">
        <v>19800</v>
      </c>
      <c r="G28" s="338"/>
      <c r="H28" s="338"/>
      <c r="I28" s="338"/>
      <c r="J28" s="339"/>
      <c r="K28" s="340" t="s">
        <v>21250</v>
      </c>
      <c r="L28" s="341" t="s">
        <v>21251</v>
      </c>
      <c r="M28" s="341" t="s">
        <v>21252</v>
      </c>
      <c r="N28" s="341" t="s">
        <v>21253</v>
      </c>
      <c r="O28" s="110"/>
      <c r="P28" s="341" t="s">
        <v>21254</v>
      </c>
      <c r="Q28" s="341" t="s">
        <v>21255</v>
      </c>
      <c r="R28" s="341" t="s">
        <v>21256</v>
      </c>
      <c r="S28" s="342" t="s">
        <v>21257</v>
      </c>
      <c r="T28" s="343">
        <v>25.97</v>
      </c>
      <c r="U28" s="354">
        <v>35.95</v>
      </c>
      <c r="V28" s="342">
        <v>4.8</v>
      </c>
      <c r="W28" s="344">
        <v>677.0</v>
      </c>
      <c r="X28" s="342" t="s">
        <v>1526</v>
      </c>
      <c r="Y28" s="342" t="s">
        <v>165</v>
      </c>
      <c r="Z28" s="344" t="b">
        <v>0</v>
      </c>
      <c r="AA28" s="342" t="s">
        <v>20881</v>
      </c>
      <c r="AB28" s="342" t="s">
        <v>21258</v>
      </c>
      <c r="AC28" s="342" t="s">
        <v>21259</v>
      </c>
      <c r="AD28" s="342" t="s">
        <v>994</v>
      </c>
      <c r="AE28" s="342" t="s">
        <v>10881</v>
      </c>
      <c r="AF28" s="338"/>
      <c r="AG28" s="342" t="s">
        <v>21260</v>
      </c>
      <c r="AH28" s="342" t="s">
        <v>21261</v>
      </c>
      <c r="AI28" s="342" t="s">
        <v>21262</v>
      </c>
      <c r="AJ28" s="342" t="s">
        <v>21263</v>
      </c>
      <c r="AK28" s="345" t="s">
        <v>21264</v>
      </c>
      <c r="AL28" s="346">
        <v>8.5</v>
      </c>
      <c r="AM28" s="342" t="s">
        <v>21265</v>
      </c>
      <c r="AN28" s="346">
        <v>9.0</v>
      </c>
      <c r="AO28" s="342" t="s">
        <v>21266</v>
      </c>
      <c r="AP28" s="347">
        <v>6.0</v>
      </c>
      <c r="AQ28" s="342" t="s">
        <v>21267</v>
      </c>
      <c r="AR28" s="347">
        <v>5.0</v>
      </c>
      <c r="AS28" s="342" t="s">
        <v>21268</v>
      </c>
      <c r="AT28" s="347">
        <v>9.5</v>
      </c>
      <c r="AU28" s="342" t="s">
        <v>21269</v>
      </c>
      <c r="AV28" s="348">
        <f t="shared" si="2"/>
        <v>8.5</v>
      </c>
      <c r="AW28" s="349" t="s">
        <v>21270</v>
      </c>
      <c r="AX28" s="342" t="s">
        <v>21271</v>
      </c>
      <c r="AY28" s="342" t="s">
        <v>21272</v>
      </c>
      <c r="AZ28" s="342" t="s">
        <v>21273</v>
      </c>
      <c r="BA28" s="342" t="s">
        <v>21274</v>
      </c>
      <c r="BB28" s="342" t="s">
        <v>21275</v>
      </c>
      <c r="BC28" s="342" t="s">
        <v>21276</v>
      </c>
      <c r="BD28" s="342" t="s">
        <v>21277</v>
      </c>
      <c r="BE28" s="342" t="s">
        <v>21278</v>
      </c>
      <c r="BF28" s="342" t="s">
        <v>21279</v>
      </c>
      <c r="BG28" s="342" t="s">
        <v>21280</v>
      </c>
      <c r="BH28" s="342" t="s">
        <v>21281</v>
      </c>
      <c r="BI28" s="342" t="s">
        <v>21282</v>
      </c>
      <c r="BJ28" s="342" t="s">
        <v>21283</v>
      </c>
      <c r="BK28" s="342" t="s">
        <v>21284</v>
      </c>
      <c r="BL28" s="342" t="s">
        <v>21285</v>
      </c>
      <c r="BM28" s="342" t="s">
        <v>21286</v>
      </c>
      <c r="BN28" s="342" t="s">
        <v>21287</v>
      </c>
      <c r="BO28" s="342" t="s">
        <v>21288</v>
      </c>
      <c r="BP28" s="342" t="s">
        <v>21289</v>
      </c>
      <c r="BQ28" s="342" t="s">
        <v>21290</v>
      </c>
      <c r="BR28" s="342" t="s">
        <v>21291</v>
      </c>
      <c r="BS28" s="342" t="s">
        <v>3400</v>
      </c>
      <c r="BT28" s="342" t="s">
        <v>21292</v>
      </c>
      <c r="BU28" s="342" t="s">
        <v>21293</v>
      </c>
      <c r="BV28" s="342" t="s">
        <v>2824</v>
      </c>
      <c r="BW28" s="342" t="s">
        <v>21294</v>
      </c>
      <c r="BX28" s="342" t="s">
        <v>144</v>
      </c>
      <c r="BY28" s="342" t="s">
        <v>21295</v>
      </c>
      <c r="BZ28" s="352" t="str">
        <f>IFERROR(__xludf.DUMMYFUNCTION("TEXTJOIN("", "", TRUE,
  IF(AND(AL28&gt;=9, AN28&gt;=8, AP28&gt;=7, AT28&gt;=8), ""Gold Standard"", """"),
  IF(OR(
      AV28&gt;=7.5,
      AND(AL28&gt;=7, AN28&gt;=7, AP28&gt;=6, AT28&gt;=8)
    ), ""BIFL Approved"", """"),
  IF(AN28&gt;=8.5, ""Repair Friendly"", """"),
  IF(OR(AP2"&amp;"8=10, REGEXMATCH(AU28, ""Lifetime Guarantee"")), ""Lifetime Warranty"", """"),
  IF(AT28&gt;=8.5, ""Crowd Favorite"", """"),
  IF(AR28&gt;=8, ""Eco Hero"", """"),
  IF(AND(AV28&gt;=10, AL28&gt;=8, AT28&gt;=8), ""Legacy Product"", """")
)"),"BIFL Approved, Repair Friendly, Crowd Favorite")</f>
        <v>BIFL Approved, Repair Friendly, Crowd Favorite</v>
      </c>
      <c r="CA28" s="342" t="s">
        <v>911</v>
      </c>
      <c r="CB28" s="359" t="s">
        <v>1926</v>
      </c>
      <c r="CC28" s="353" t="s">
        <v>21296</v>
      </c>
      <c r="CD28" s="342" t="s">
        <v>21297</v>
      </c>
      <c r="CE28" s="344">
        <v>677.0</v>
      </c>
      <c r="CF28" s="342" t="s">
        <v>21298</v>
      </c>
      <c r="CG28" s="345" t="s">
        <v>21299</v>
      </c>
      <c r="CH28" s="338"/>
      <c r="CI28" s="338"/>
      <c r="CJ28" s="338"/>
      <c r="CK28" s="338"/>
    </row>
  </sheetData>
  <conditionalFormatting sqref="A2:H28">
    <cfRule type="expression" dxfId="0" priority="1" stopIfTrue="1">
      <formula>COUNTIF(B:B, $B2)&gt;1</formula>
    </cfRule>
  </conditionalFormatting>
  <dataValidations>
    <dataValidation type="list" allowBlank="1" showErrorMessage="1" sqref="F2:F28">
      <formula1>"Ready For Amazon,Amazon Reviews,Reddit,BIFL Reddit,Ready For Brand Site,Review Site,FINISHED,Review Agent,Ready To Publish,PUBLISHED,Chill,Error,Working,READY FOR REVIEW,Final Boss,FINAL REVIEW!!"</formula1>
    </dataValidation>
  </dataValidations>
  <hyperlinks>
    <hyperlink r:id="rId1" ref="C2"/>
    <hyperlink r:id="rId2" ref="D2"/>
    <hyperlink r:id="rId3" ref="K2"/>
    <hyperlink r:id="rId4" ref="L2"/>
    <hyperlink r:id="rId5" ref="M2"/>
    <hyperlink r:id="rId6" ref="N2"/>
    <hyperlink r:id="rId7" ref="P2"/>
    <hyperlink r:id="rId8" ref="Q2"/>
    <hyperlink r:id="rId9" ref="R2"/>
    <hyperlink r:id="rId10" ref="C3"/>
    <hyperlink r:id="rId11" ref="D3"/>
    <hyperlink r:id="rId12" ref="K3"/>
    <hyperlink r:id="rId13" ref="L3"/>
    <hyperlink r:id="rId14" ref="M3"/>
    <hyperlink r:id="rId15" ref="N3"/>
    <hyperlink r:id="rId16" ref="P3"/>
    <hyperlink r:id="rId17" ref="Q3"/>
    <hyperlink r:id="rId18" ref="R3"/>
    <hyperlink r:id="rId19" ref="C4"/>
    <hyperlink r:id="rId20" ref="D4"/>
    <hyperlink r:id="rId21" ref="K4"/>
    <hyperlink r:id="rId22" ref="L4"/>
    <hyperlink r:id="rId23" ref="M4"/>
    <hyperlink r:id="rId24" ref="N4"/>
    <hyperlink r:id="rId25" ref="P4"/>
    <hyperlink r:id="rId26" ref="Q4"/>
    <hyperlink r:id="rId27" ref="R4"/>
    <hyperlink r:id="rId28" ref="C5"/>
    <hyperlink r:id="rId29" ref="D5"/>
    <hyperlink r:id="rId30" ref="K5"/>
    <hyperlink r:id="rId31" ref="L5"/>
    <hyperlink r:id="rId32" ref="M5"/>
    <hyperlink r:id="rId33" ref="N5"/>
    <hyperlink r:id="rId34" ref="P5"/>
    <hyperlink r:id="rId35" ref="Q5"/>
    <hyperlink r:id="rId36" ref="R5"/>
    <hyperlink r:id="rId37" ref="C6"/>
    <hyperlink r:id="rId38" ref="D6"/>
    <hyperlink r:id="rId39" ref="K6"/>
    <hyperlink r:id="rId40" ref="L6"/>
    <hyperlink r:id="rId41" ref="M6"/>
    <hyperlink r:id="rId42" ref="N6"/>
    <hyperlink r:id="rId43" ref="P6"/>
    <hyperlink r:id="rId44" ref="Q6"/>
    <hyperlink r:id="rId45" ref="R6"/>
    <hyperlink r:id="rId46" ref="C7"/>
    <hyperlink r:id="rId47" ref="D7"/>
    <hyperlink r:id="rId48" ref="K7"/>
    <hyperlink r:id="rId49" ref="L7"/>
    <hyperlink r:id="rId50" ref="M7"/>
    <hyperlink r:id="rId51" ref="N7"/>
    <hyperlink r:id="rId52" ref="P7"/>
    <hyperlink r:id="rId53" ref="Q7"/>
    <hyperlink r:id="rId54" ref="R7"/>
    <hyperlink r:id="rId55" ref="C8"/>
    <hyperlink r:id="rId56" ref="D8"/>
    <hyperlink r:id="rId57" ref="K8"/>
    <hyperlink r:id="rId58" ref="L8"/>
    <hyperlink r:id="rId59" ref="M8"/>
    <hyperlink r:id="rId60" ref="N8"/>
    <hyperlink r:id="rId61" ref="P8"/>
    <hyperlink r:id="rId62" ref="Q8"/>
    <hyperlink r:id="rId63" ref="R8"/>
    <hyperlink r:id="rId64" ref="C9"/>
    <hyperlink r:id="rId65" ref="D9"/>
    <hyperlink r:id="rId66" ref="K9"/>
    <hyperlink r:id="rId67" ref="L9"/>
    <hyperlink r:id="rId68" ref="M9"/>
    <hyperlink r:id="rId69" ref="N9"/>
    <hyperlink r:id="rId70" ref="P9"/>
    <hyperlink r:id="rId71" ref="Q9"/>
    <hyperlink r:id="rId72" ref="R9"/>
    <hyperlink r:id="rId73" ref="C10"/>
    <hyperlink r:id="rId74" ref="D10"/>
    <hyperlink r:id="rId75" ref="K10"/>
    <hyperlink r:id="rId76" ref="L10"/>
    <hyperlink r:id="rId77" ref="M10"/>
    <hyperlink r:id="rId78" ref="N10"/>
    <hyperlink r:id="rId79" ref="P10"/>
    <hyperlink r:id="rId80" ref="Q10"/>
    <hyperlink r:id="rId81" ref="R10"/>
    <hyperlink r:id="rId82" ref="C11"/>
    <hyperlink r:id="rId83" ref="D11"/>
    <hyperlink r:id="rId84" ref="K11"/>
    <hyperlink r:id="rId85" ref="L11"/>
    <hyperlink r:id="rId86" ref="M11"/>
    <hyperlink r:id="rId87" ref="N11"/>
    <hyperlink r:id="rId88" ref="P11"/>
    <hyperlink r:id="rId89" ref="Q11"/>
    <hyperlink r:id="rId90" ref="R11"/>
    <hyperlink r:id="rId91" ref="S11"/>
    <hyperlink r:id="rId92" ref="C12"/>
    <hyperlink r:id="rId93" ref="D12"/>
    <hyperlink r:id="rId94" ref="K12"/>
    <hyperlink r:id="rId95" ref="L12"/>
    <hyperlink r:id="rId96" ref="M12"/>
    <hyperlink r:id="rId97" ref="N12"/>
    <hyperlink r:id="rId98" ref="P12"/>
    <hyperlink r:id="rId99" ref="Q12"/>
    <hyperlink r:id="rId100" ref="R12"/>
    <hyperlink r:id="rId101" ref="C13"/>
    <hyperlink r:id="rId102" ref="D13"/>
    <hyperlink r:id="rId103" ref="K13"/>
    <hyperlink r:id="rId104" ref="L13"/>
    <hyperlink r:id="rId105" ref="M13"/>
    <hyperlink r:id="rId106" ref="N13"/>
    <hyperlink r:id="rId107" ref="P13"/>
    <hyperlink r:id="rId108" ref="Q13"/>
    <hyperlink r:id="rId109" ref="R13"/>
    <hyperlink r:id="rId110" ref="C14"/>
    <hyperlink r:id="rId111" ref="D14"/>
    <hyperlink r:id="rId112" ref="K14"/>
    <hyperlink r:id="rId113" ref="L14"/>
    <hyperlink r:id="rId114" ref="M14"/>
    <hyperlink r:id="rId115" ref="N14"/>
    <hyperlink r:id="rId116" ref="P14"/>
    <hyperlink r:id="rId117" ref="Q14"/>
    <hyperlink r:id="rId118" ref="R14"/>
    <hyperlink r:id="rId119" ref="C15"/>
    <hyperlink r:id="rId120" ref="D15"/>
    <hyperlink r:id="rId121" ref="K15"/>
    <hyperlink r:id="rId122" ref="L15"/>
    <hyperlink r:id="rId123" ref="M15"/>
    <hyperlink r:id="rId124" ref="N15"/>
    <hyperlink r:id="rId125" ref="P15"/>
    <hyperlink r:id="rId126" ref="Q15"/>
    <hyperlink r:id="rId127" ref="R15"/>
    <hyperlink r:id="rId128" ref="C16"/>
    <hyperlink r:id="rId129" ref="D16"/>
    <hyperlink r:id="rId130" ref="K16"/>
    <hyperlink r:id="rId131" ref="L16"/>
    <hyperlink r:id="rId132" ref="M16"/>
    <hyperlink r:id="rId133" ref="N16"/>
    <hyperlink r:id="rId134" ref="P16"/>
    <hyperlink r:id="rId135" ref="Q16"/>
    <hyperlink r:id="rId136" ref="R16"/>
    <hyperlink r:id="rId137" ref="C17"/>
    <hyperlink r:id="rId138" ref="D17"/>
    <hyperlink r:id="rId139" ref="K17"/>
    <hyperlink r:id="rId140" ref="L17"/>
    <hyperlink r:id="rId141" ref="M17"/>
    <hyperlink r:id="rId142" ref="N17"/>
    <hyperlink r:id="rId143" ref="P17"/>
    <hyperlink r:id="rId144" ref="Q17"/>
    <hyperlink r:id="rId145" ref="R17"/>
    <hyperlink r:id="rId146" ref="C18"/>
    <hyperlink r:id="rId147" ref="D18"/>
    <hyperlink r:id="rId148" ref="K18"/>
    <hyperlink r:id="rId149" ref="L18"/>
    <hyperlink r:id="rId150" ref="N18"/>
    <hyperlink r:id="rId151" ref="P18"/>
    <hyperlink r:id="rId152" ref="Q18"/>
    <hyperlink r:id="rId153" ref="R18"/>
    <hyperlink r:id="rId154" ref="C19"/>
    <hyperlink r:id="rId155" ref="D19"/>
    <hyperlink r:id="rId156" ref="K19"/>
    <hyperlink r:id="rId157" ref="L19"/>
    <hyperlink r:id="rId158" ref="N19"/>
    <hyperlink r:id="rId159" ref="P19"/>
    <hyperlink r:id="rId160" ref="Q19"/>
    <hyperlink r:id="rId161" ref="R19"/>
    <hyperlink r:id="rId162" ref="C20"/>
    <hyperlink r:id="rId163" ref="D20"/>
    <hyperlink r:id="rId164" ref="K20"/>
    <hyperlink r:id="rId165" ref="L20"/>
    <hyperlink r:id="rId166" ref="M20"/>
    <hyperlink r:id="rId167" ref="N20"/>
    <hyperlink r:id="rId168" ref="P20"/>
    <hyperlink r:id="rId169" ref="Q20"/>
    <hyperlink r:id="rId170" ref="R20"/>
    <hyperlink r:id="rId171" ref="C21"/>
    <hyperlink r:id="rId172" ref="D21"/>
    <hyperlink r:id="rId173" ref="K21"/>
    <hyperlink r:id="rId174" ref="L21"/>
    <hyperlink r:id="rId175" ref="M21"/>
    <hyperlink r:id="rId176" ref="N21"/>
    <hyperlink r:id="rId177" ref="P21"/>
    <hyperlink r:id="rId178" ref="Q21"/>
    <hyperlink r:id="rId179" ref="R21"/>
    <hyperlink r:id="rId180" ref="C22"/>
    <hyperlink r:id="rId181" ref="D22"/>
    <hyperlink r:id="rId182" ref="K22"/>
    <hyperlink r:id="rId183" ref="L22"/>
    <hyperlink r:id="rId184" ref="N22"/>
    <hyperlink r:id="rId185" ref="P22"/>
    <hyperlink r:id="rId186" ref="Q22"/>
    <hyperlink r:id="rId187" ref="R22"/>
    <hyperlink r:id="rId188" ref="C23"/>
    <hyperlink r:id="rId189" ref="D23"/>
    <hyperlink r:id="rId190" ref="K23"/>
    <hyperlink r:id="rId191" ref="L23"/>
    <hyperlink r:id="rId192" ref="N23"/>
    <hyperlink r:id="rId193" ref="P23"/>
    <hyperlink r:id="rId194" ref="Q23"/>
    <hyperlink r:id="rId195" ref="R23"/>
    <hyperlink r:id="rId196" ref="C24"/>
    <hyperlink r:id="rId197" ref="D24"/>
    <hyperlink r:id="rId198" ref="K24"/>
    <hyperlink r:id="rId199" ref="L24"/>
    <hyperlink r:id="rId200" ref="M24"/>
    <hyperlink r:id="rId201" ref="N24"/>
    <hyperlink r:id="rId202" ref="P24"/>
    <hyperlink r:id="rId203" ref="Q24"/>
    <hyperlink r:id="rId204" ref="R24"/>
    <hyperlink r:id="rId205" ref="C25"/>
    <hyperlink r:id="rId206" ref="D25"/>
    <hyperlink r:id="rId207" ref="K25"/>
    <hyperlink r:id="rId208" ref="L25"/>
    <hyperlink r:id="rId209" ref="M25"/>
    <hyperlink r:id="rId210" ref="N25"/>
    <hyperlink r:id="rId211" ref="P25"/>
    <hyperlink r:id="rId212" ref="Q25"/>
    <hyperlink r:id="rId213" ref="R25"/>
    <hyperlink r:id="rId214" ref="C26"/>
    <hyperlink r:id="rId215" ref="D26"/>
    <hyperlink r:id="rId216" ref="K26"/>
    <hyperlink r:id="rId217" ref="L26"/>
    <hyperlink r:id="rId218" ref="M26"/>
    <hyperlink r:id="rId219" ref="N26"/>
    <hyperlink r:id="rId220" ref="P26"/>
    <hyperlink r:id="rId221" ref="Q26"/>
    <hyperlink r:id="rId222" ref="R26"/>
    <hyperlink r:id="rId223" ref="S26"/>
    <hyperlink r:id="rId224" ref="C27"/>
    <hyperlink r:id="rId225" ref="D27"/>
    <hyperlink r:id="rId226" ref="K27"/>
    <hyperlink r:id="rId227" ref="L27"/>
    <hyperlink r:id="rId228" ref="N27"/>
    <hyperlink r:id="rId229" ref="P27"/>
    <hyperlink r:id="rId230" ref="Q27"/>
    <hyperlink r:id="rId231" ref="R27"/>
    <hyperlink r:id="rId232" ref="C28"/>
    <hyperlink r:id="rId233" ref="D28"/>
    <hyperlink r:id="rId234" ref="K28"/>
    <hyperlink r:id="rId235" ref="L28"/>
    <hyperlink r:id="rId236" ref="M28"/>
    <hyperlink r:id="rId237" ref="N28"/>
    <hyperlink r:id="rId238" ref="P28"/>
    <hyperlink r:id="rId239" ref="Q28"/>
    <hyperlink r:id="rId240" ref="R28"/>
  </hyperlinks>
  <drawing r:id="rId241"/>
  <tableParts count="2">
    <tablePart r:id="rId244"/>
    <tablePart r:id="rId24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17.13"/>
  </cols>
  <sheetData>
    <row r="1">
      <c r="A1" s="360" t="s">
        <v>21904</v>
      </c>
    </row>
    <row r="2">
      <c r="A2" s="361" t="s">
        <v>21905</v>
      </c>
      <c r="B2" s="362">
        <v>387.0</v>
      </c>
    </row>
    <row r="3">
      <c r="A3" s="361" t="s">
        <v>21906</v>
      </c>
      <c r="B3" s="362">
        <v>386.0</v>
      </c>
    </row>
    <row r="4">
      <c r="A4" s="361" t="s">
        <v>21907</v>
      </c>
      <c r="B4" s="362">
        <v>379.0</v>
      </c>
    </row>
    <row r="5">
      <c r="A5" s="361" t="s">
        <v>21908</v>
      </c>
      <c r="B5" s="362">
        <v>388.0</v>
      </c>
    </row>
    <row r="6">
      <c r="A6" s="363" t="s">
        <v>21909</v>
      </c>
      <c r="B6" s="362">
        <v>389.0</v>
      </c>
    </row>
    <row r="7">
      <c r="A7" s="363" t="s">
        <v>21910</v>
      </c>
      <c r="B7" s="364">
        <v>390.0</v>
      </c>
    </row>
    <row r="8">
      <c r="A8" s="363" t="s">
        <v>21911</v>
      </c>
      <c r="B8" s="364">
        <v>1538.0</v>
      </c>
    </row>
    <row r="9">
      <c r="B9" s="365"/>
      <c r="G9" s="366" t="s">
        <v>21912</v>
      </c>
    </row>
    <row r="10">
      <c r="A10" s="360" t="s">
        <v>21913</v>
      </c>
      <c r="G10" s="363" t="s">
        <v>21914</v>
      </c>
    </row>
    <row r="11">
      <c r="A11" s="361" t="s">
        <v>144</v>
      </c>
      <c r="B11" s="361">
        <v>201.0</v>
      </c>
      <c r="G11" s="363" t="s">
        <v>21915</v>
      </c>
    </row>
    <row r="12">
      <c r="A12" s="361" t="s">
        <v>4057</v>
      </c>
      <c r="B12" s="361">
        <v>202.0</v>
      </c>
      <c r="G12" s="363" t="s">
        <v>21916</v>
      </c>
    </row>
    <row r="13">
      <c r="A13" s="361" t="s">
        <v>2167</v>
      </c>
      <c r="B13" s="361">
        <v>203.0</v>
      </c>
      <c r="G13" s="363" t="s">
        <v>21917</v>
      </c>
    </row>
    <row r="14">
      <c r="A14" s="361" t="s">
        <v>331</v>
      </c>
      <c r="B14" s="361">
        <v>204.0</v>
      </c>
      <c r="G14" s="363" t="s">
        <v>21918</v>
      </c>
    </row>
    <row r="15">
      <c r="A15" s="361" t="s">
        <v>969</v>
      </c>
      <c r="B15" s="361">
        <v>205.0</v>
      </c>
      <c r="G15" s="363" t="s">
        <v>21919</v>
      </c>
    </row>
    <row r="16">
      <c r="A16" s="361" t="s">
        <v>13192</v>
      </c>
      <c r="B16" s="361">
        <v>206.0</v>
      </c>
      <c r="G16" s="363" t="s">
        <v>21920</v>
      </c>
    </row>
    <row r="17">
      <c r="A17" s="361" t="s">
        <v>5300</v>
      </c>
      <c r="B17" s="361">
        <v>207.0</v>
      </c>
    </row>
    <row r="18">
      <c r="A18" s="361" t="s">
        <v>1506</v>
      </c>
      <c r="B18" s="361">
        <v>1476.0</v>
      </c>
    </row>
    <row r="19">
      <c r="A19" s="361" t="s">
        <v>3701</v>
      </c>
      <c r="B19" s="361">
        <v>1520.0</v>
      </c>
    </row>
    <row r="20">
      <c r="A20" s="361" t="s">
        <v>21921</v>
      </c>
      <c r="B20" s="361">
        <v>1568.0</v>
      </c>
    </row>
    <row r="21">
      <c r="A21" s="361" t="s">
        <v>1689</v>
      </c>
      <c r="B21" s="361">
        <v>1567.0</v>
      </c>
    </row>
    <row r="22">
      <c r="A22" s="361" t="s">
        <v>10178</v>
      </c>
      <c r="B22" s="361">
        <v>1566.0</v>
      </c>
    </row>
    <row r="23">
      <c r="A23" s="361" t="s">
        <v>791</v>
      </c>
      <c r="B23" s="361">
        <v>1569.0</v>
      </c>
    </row>
    <row r="24">
      <c r="A24" s="361" t="s">
        <v>21922</v>
      </c>
      <c r="B24" s="361">
        <v>1570.0</v>
      </c>
    </row>
    <row r="25">
      <c r="A25" s="361" t="s">
        <v>21923</v>
      </c>
      <c r="B25" s="361">
        <v>1571.0</v>
      </c>
    </row>
    <row r="26">
      <c r="A26" s="361" t="s">
        <v>8434</v>
      </c>
      <c r="B26" s="361">
        <v>1572.0</v>
      </c>
    </row>
    <row r="27">
      <c r="A27" s="361" t="s">
        <v>21924</v>
      </c>
      <c r="B27" s="361">
        <v>1573.0</v>
      </c>
    </row>
    <row r="28">
      <c r="A28" s="361" t="s">
        <v>5481</v>
      </c>
      <c r="B28" s="361">
        <v>1574.0</v>
      </c>
    </row>
    <row r="29">
      <c r="A29" s="361" t="s">
        <v>7788</v>
      </c>
      <c r="B29" s="361">
        <v>1575.0</v>
      </c>
    </row>
    <row r="30">
      <c r="A30" s="361" t="s">
        <v>12739</v>
      </c>
      <c r="B30" s="361">
        <v>1576.0</v>
      </c>
    </row>
    <row r="31">
      <c r="A31" s="361" t="s">
        <v>21925</v>
      </c>
      <c r="B31" s="361">
        <v>1577.0</v>
      </c>
    </row>
    <row r="32">
      <c r="A32" s="361" t="s">
        <v>21926</v>
      </c>
      <c r="B32" s="361">
        <v>1578.0</v>
      </c>
    </row>
    <row r="33">
      <c r="A33" s="361" t="s">
        <v>21927</v>
      </c>
      <c r="B33" s="361">
        <v>1579.0</v>
      </c>
    </row>
    <row r="34">
      <c r="A34" s="361" t="s">
        <v>21928</v>
      </c>
      <c r="B34" s="361">
        <v>1580.0</v>
      </c>
    </row>
    <row r="35">
      <c r="A35" s="361" t="s">
        <v>12452</v>
      </c>
      <c r="B35" s="361">
        <v>1581.0</v>
      </c>
    </row>
    <row r="36">
      <c r="A36" s="361" t="s">
        <v>21929</v>
      </c>
      <c r="B36" s="361">
        <v>1582.0</v>
      </c>
    </row>
    <row r="37">
      <c r="A37" s="361" t="s">
        <v>21575</v>
      </c>
      <c r="B37" s="361">
        <v>1583.0</v>
      </c>
    </row>
    <row r="38">
      <c r="A38" s="361" t="s">
        <v>21930</v>
      </c>
      <c r="B38" s="361">
        <v>1584.0</v>
      </c>
    </row>
    <row r="39">
      <c r="A39" s="361" t="s">
        <v>21931</v>
      </c>
      <c r="B39" s="361">
        <v>1585.0</v>
      </c>
    </row>
    <row r="40">
      <c r="A40" s="361" t="s">
        <v>21932</v>
      </c>
      <c r="B40" s="361">
        <v>1586.0</v>
      </c>
    </row>
    <row r="41">
      <c r="A41" s="361" t="s">
        <v>21933</v>
      </c>
      <c r="B41" s="361">
        <v>1587.0</v>
      </c>
    </row>
    <row r="42">
      <c r="A42" s="361" t="s">
        <v>21934</v>
      </c>
      <c r="B42" s="361">
        <v>1588.0</v>
      </c>
    </row>
    <row r="43">
      <c r="A43" s="361" t="s">
        <v>18984</v>
      </c>
      <c r="B43" s="361">
        <v>1589.0</v>
      </c>
    </row>
    <row r="44">
      <c r="A44" s="361" t="s">
        <v>21935</v>
      </c>
      <c r="B44" s="361">
        <v>1590.0</v>
      </c>
    </row>
    <row r="45">
      <c r="A45" s="363" t="s">
        <v>672</v>
      </c>
      <c r="B45" s="364">
        <v>1591.0</v>
      </c>
    </row>
    <row r="46">
      <c r="A46" s="361" t="s">
        <v>10577</v>
      </c>
      <c r="B46" s="365"/>
    </row>
    <row r="47">
      <c r="A47" s="363" t="s">
        <v>10007</v>
      </c>
      <c r="B47" s="365"/>
    </row>
    <row r="48">
      <c r="B48" s="365"/>
    </row>
    <row r="49">
      <c r="B49" s="365"/>
    </row>
    <row r="50">
      <c r="B50" s="365"/>
    </row>
    <row r="51">
      <c r="B51" s="365"/>
    </row>
    <row r="52">
      <c r="B52" s="365"/>
    </row>
    <row r="53">
      <c r="B53" s="365"/>
    </row>
    <row r="54">
      <c r="B54" s="365"/>
    </row>
    <row r="55">
      <c r="B55" s="365"/>
    </row>
    <row r="56">
      <c r="B56" s="365"/>
    </row>
    <row r="57">
      <c r="B57" s="365"/>
    </row>
    <row r="58">
      <c r="B58" s="365"/>
    </row>
    <row r="59">
      <c r="B59" s="365"/>
    </row>
    <row r="60">
      <c r="B60" s="365"/>
    </row>
    <row r="61">
      <c r="B61" s="365"/>
    </row>
    <row r="62">
      <c r="B62" s="365"/>
    </row>
    <row r="63">
      <c r="B63" s="365"/>
    </row>
    <row r="64">
      <c r="B64" s="365"/>
    </row>
    <row r="65">
      <c r="B65" s="365"/>
    </row>
    <row r="66">
      <c r="B66" s="365"/>
    </row>
    <row r="67">
      <c r="B67" s="365"/>
    </row>
    <row r="68">
      <c r="B68" s="365"/>
    </row>
    <row r="69">
      <c r="B69" s="365"/>
    </row>
    <row r="70">
      <c r="B70" s="365"/>
    </row>
    <row r="71">
      <c r="B71" s="365"/>
    </row>
    <row r="72">
      <c r="B72" s="365"/>
    </row>
    <row r="73">
      <c r="B73" s="365"/>
    </row>
    <row r="74">
      <c r="B74" s="365"/>
    </row>
    <row r="75">
      <c r="B75" s="365"/>
    </row>
    <row r="76">
      <c r="B76" s="365"/>
    </row>
    <row r="77">
      <c r="B77" s="365"/>
    </row>
    <row r="78">
      <c r="B78" s="365"/>
    </row>
    <row r="79">
      <c r="B79" s="365"/>
    </row>
    <row r="80">
      <c r="B80" s="365"/>
    </row>
    <row r="81">
      <c r="B81" s="365"/>
    </row>
    <row r="82">
      <c r="B82" s="365"/>
    </row>
    <row r="83">
      <c r="B83" s="365"/>
    </row>
    <row r="84">
      <c r="B84" s="365"/>
    </row>
    <row r="85">
      <c r="B85" s="365"/>
    </row>
    <row r="86">
      <c r="B86" s="365"/>
    </row>
    <row r="87">
      <c r="B87" s="365"/>
    </row>
    <row r="88">
      <c r="B88" s="365"/>
    </row>
    <row r="89">
      <c r="B89" s="365"/>
    </row>
    <row r="90">
      <c r="B90" s="365"/>
    </row>
    <row r="91">
      <c r="B91" s="365"/>
    </row>
    <row r="92">
      <c r="B92" s="365"/>
    </row>
    <row r="93">
      <c r="B93" s="365"/>
    </row>
    <row r="94">
      <c r="B94" s="365"/>
    </row>
    <row r="95">
      <c r="B95" s="365"/>
    </row>
    <row r="96">
      <c r="B96" s="365"/>
    </row>
    <row r="97">
      <c r="B97" s="365"/>
    </row>
    <row r="98">
      <c r="B98" s="365"/>
    </row>
    <row r="99">
      <c r="B99" s="365"/>
    </row>
    <row r="100">
      <c r="B100" s="365"/>
    </row>
    <row r="101">
      <c r="B101" s="365"/>
    </row>
    <row r="102">
      <c r="B102" s="365"/>
    </row>
    <row r="103">
      <c r="B103" s="365"/>
    </row>
    <row r="104">
      <c r="B104" s="365"/>
    </row>
    <row r="105">
      <c r="B105" s="365"/>
    </row>
    <row r="106">
      <c r="B106" s="365"/>
    </row>
    <row r="107">
      <c r="B107" s="365"/>
    </row>
    <row r="108">
      <c r="B108" s="365"/>
    </row>
    <row r="109">
      <c r="B109" s="365"/>
    </row>
    <row r="110">
      <c r="B110" s="365"/>
    </row>
    <row r="111">
      <c r="B111" s="365"/>
    </row>
    <row r="112">
      <c r="B112" s="365"/>
    </row>
    <row r="113">
      <c r="B113" s="365"/>
    </row>
    <row r="114">
      <c r="B114" s="365"/>
    </row>
    <row r="115">
      <c r="B115" s="365"/>
    </row>
    <row r="116">
      <c r="B116" s="365"/>
    </row>
    <row r="117">
      <c r="B117" s="365"/>
    </row>
    <row r="118">
      <c r="B118" s="365"/>
    </row>
    <row r="119">
      <c r="B119" s="365"/>
    </row>
    <row r="120">
      <c r="B120" s="365"/>
    </row>
    <row r="121">
      <c r="B121" s="365"/>
    </row>
    <row r="122">
      <c r="B122" s="365"/>
    </row>
    <row r="123">
      <c r="B123" s="365"/>
    </row>
    <row r="124">
      <c r="B124" s="365"/>
    </row>
    <row r="125">
      <c r="B125" s="365"/>
    </row>
    <row r="126">
      <c r="B126" s="365"/>
    </row>
    <row r="127">
      <c r="B127" s="365"/>
    </row>
    <row r="128">
      <c r="B128" s="365"/>
    </row>
    <row r="129">
      <c r="B129" s="365"/>
    </row>
    <row r="130">
      <c r="B130" s="365"/>
    </row>
    <row r="131">
      <c r="B131" s="365"/>
    </row>
    <row r="132">
      <c r="B132" s="365"/>
    </row>
    <row r="133">
      <c r="B133" s="365"/>
    </row>
    <row r="134">
      <c r="B134" s="365"/>
    </row>
    <row r="135">
      <c r="B135" s="365"/>
    </row>
    <row r="136">
      <c r="B136" s="365"/>
    </row>
    <row r="137">
      <c r="B137" s="365"/>
    </row>
    <row r="138">
      <c r="B138" s="365"/>
    </row>
    <row r="139">
      <c r="B139" s="365"/>
    </row>
    <row r="140">
      <c r="B140" s="365"/>
    </row>
    <row r="141">
      <c r="B141" s="365"/>
    </row>
    <row r="142">
      <c r="B142" s="365"/>
    </row>
    <row r="143">
      <c r="B143" s="365"/>
    </row>
    <row r="144">
      <c r="B144" s="365"/>
    </row>
    <row r="145">
      <c r="B145" s="365"/>
    </row>
    <row r="146">
      <c r="B146" s="365"/>
    </row>
    <row r="147">
      <c r="B147" s="365"/>
    </row>
    <row r="148">
      <c r="B148" s="365"/>
    </row>
    <row r="149">
      <c r="B149" s="365"/>
    </row>
    <row r="150">
      <c r="B150" s="365"/>
    </row>
    <row r="151">
      <c r="B151" s="365"/>
    </row>
    <row r="152">
      <c r="B152" s="365"/>
    </row>
    <row r="153">
      <c r="B153" s="365"/>
    </row>
    <row r="154">
      <c r="B154" s="365"/>
    </row>
    <row r="155">
      <c r="B155" s="365"/>
    </row>
    <row r="156">
      <c r="B156" s="365"/>
    </row>
    <row r="157">
      <c r="B157" s="365"/>
    </row>
    <row r="158">
      <c r="B158" s="365"/>
    </row>
    <row r="159">
      <c r="B159" s="365"/>
    </row>
    <row r="160">
      <c r="B160" s="365"/>
    </row>
    <row r="161">
      <c r="B161" s="365"/>
    </row>
    <row r="162">
      <c r="B162" s="365"/>
    </row>
    <row r="163">
      <c r="B163" s="365"/>
    </row>
    <row r="164">
      <c r="B164" s="365"/>
    </row>
    <row r="165">
      <c r="B165" s="365"/>
    </row>
    <row r="166">
      <c r="B166" s="365"/>
    </row>
    <row r="167">
      <c r="B167" s="365"/>
    </row>
    <row r="168">
      <c r="B168" s="365"/>
    </row>
    <row r="169">
      <c r="B169" s="365"/>
    </row>
    <row r="170">
      <c r="B170" s="365"/>
    </row>
    <row r="171">
      <c r="B171" s="365"/>
    </row>
    <row r="172">
      <c r="B172" s="365"/>
    </row>
    <row r="173">
      <c r="B173" s="365"/>
    </row>
    <row r="174">
      <c r="B174" s="365"/>
    </row>
    <row r="175">
      <c r="B175" s="365"/>
    </row>
    <row r="176">
      <c r="B176" s="365"/>
    </row>
    <row r="177">
      <c r="B177" s="365"/>
    </row>
    <row r="178">
      <c r="B178" s="365"/>
    </row>
    <row r="179">
      <c r="B179" s="365"/>
    </row>
    <row r="180">
      <c r="B180" s="365"/>
    </row>
    <row r="181">
      <c r="B181" s="365"/>
    </row>
    <row r="182">
      <c r="B182" s="365"/>
    </row>
    <row r="183">
      <c r="B183" s="365"/>
    </row>
    <row r="184">
      <c r="B184" s="365"/>
    </row>
    <row r="185">
      <c r="B185" s="365"/>
    </row>
    <row r="186">
      <c r="B186" s="365"/>
    </row>
    <row r="187">
      <c r="B187" s="365"/>
    </row>
    <row r="188">
      <c r="B188" s="365"/>
    </row>
    <row r="189">
      <c r="B189" s="365"/>
    </row>
    <row r="190">
      <c r="B190" s="365"/>
    </row>
    <row r="191">
      <c r="B191" s="365"/>
    </row>
    <row r="192">
      <c r="B192" s="365"/>
    </row>
    <row r="193">
      <c r="B193" s="365"/>
    </row>
    <row r="194">
      <c r="B194" s="365"/>
    </row>
    <row r="195">
      <c r="B195" s="365"/>
    </row>
    <row r="196">
      <c r="B196" s="365"/>
    </row>
    <row r="197">
      <c r="B197" s="365"/>
    </row>
    <row r="198">
      <c r="B198" s="365"/>
    </row>
    <row r="199">
      <c r="B199" s="365"/>
    </row>
    <row r="200">
      <c r="B200" s="365"/>
    </row>
    <row r="201">
      <c r="B201" s="365"/>
    </row>
    <row r="202">
      <c r="B202" s="365"/>
    </row>
    <row r="203">
      <c r="B203" s="365"/>
    </row>
    <row r="204">
      <c r="B204" s="365"/>
    </row>
    <row r="205">
      <c r="B205" s="365"/>
    </row>
    <row r="206">
      <c r="B206" s="365"/>
    </row>
    <row r="207">
      <c r="B207" s="365"/>
    </row>
    <row r="208">
      <c r="B208" s="365"/>
    </row>
    <row r="209">
      <c r="B209" s="365"/>
    </row>
    <row r="210">
      <c r="B210" s="365"/>
    </row>
    <row r="211">
      <c r="B211" s="365"/>
    </row>
    <row r="212">
      <c r="B212" s="365"/>
    </row>
    <row r="213">
      <c r="B213" s="365"/>
    </row>
    <row r="214">
      <c r="B214" s="365"/>
    </row>
    <row r="215">
      <c r="B215" s="365"/>
    </row>
    <row r="216">
      <c r="B216" s="365"/>
    </row>
    <row r="217">
      <c r="B217" s="365"/>
    </row>
    <row r="218">
      <c r="B218" s="365"/>
    </row>
    <row r="219">
      <c r="B219" s="365"/>
    </row>
    <row r="220">
      <c r="B220" s="365"/>
    </row>
    <row r="221">
      <c r="B221" s="365"/>
    </row>
    <row r="222">
      <c r="B222" s="365"/>
    </row>
    <row r="223">
      <c r="B223" s="365"/>
    </row>
    <row r="224">
      <c r="B224" s="365"/>
    </row>
    <row r="225">
      <c r="B225" s="365"/>
    </row>
    <row r="226">
      <c r="B226" s="365"/>
    </row>
    <row r="227">
      <c r="B227" s="365"/>
    </row>
    <row r="228">
      <c r="B228" s="365"/>
    </row>
    <row r="229">
      <c r="B229" s="365"/>
    </row>
    <row r="230">
      <c r="B230" s="365"/>
    </row>
    <row r="231">
      <c r="B231" s="365"/>
    </row>
    <row r="232">
      <c r="B232" s="365"/>
    </row>
    <row r="233">
      <c r="B233" s="365"/>
    </row>
    <row r="234">
      <c r="B234" s="365"/>
    </row>
    <row r="235">
      <c r="B235" s="365"/>
    </row>
    <row r="236">
      <c r="B236" s="365"/>
    </row>
    <row r="237">
      <c r="B237" s="365"/>
    </row>
    <row r="238">
      <c r="B238" s="365"/>
    </row>
    <row r="239">
      <c r="B239" s="365"/>
    </row>
    <row r="240">
      <c r="B240" s="365"/>
    </row>
    <row r="241">
      <c r="B241" s="365"/>
    </row>
    <row r="242">
      <c r="B242" s="365"/>
    </row>
    <row r="243">
      <c r="B243" s="365"/>
    </row>
    <row r="244">
      <c r="B244" s="365"/>
    </row>
    <row r="245">
      <c r="B245" s="365"/>
    </row>
    <row r="246">
      <c r="B246" s="365"/>
    </row>
    <row r="247">
      <c r="B247" s="365"/>
    </row>
    <row r="248">
      <c r="B248" s="365"/>
    </row>
    <row r="249">
      <c r="B249" s="365"/>
    </row>
    <row r="250">
      <c r="B250" s="365"/>
    </row>
    <row r="251">
      <c r="B251" s="365"/>
    </row>
    <row r="252">
      <c r="B252" s="365"/>
    </row>
    <row r="253">
      <c r="B253" s="365"/>
    </row>
    <row r="254">
      <c r="B254" s="365"/>
    </row>
    <row r="255">
      <c r="B255" s="365"/>
    </row>
    <row r="256">
      <c r="B256" s="365"/>
    </row>
    <row r="257">
      <c r="B257" s="365"/>
    </row>
    <row r="258">
      <c r="B258" s="365"/>
    </row>
    <row r="259">
      <c r="B259" s="365"/>
    </row>
    <row r="260">
      <c r="B260" s="365"/>
    </row>
    <row r="261">
      <c r="B261" s="365"/>
    </row>
    <row r="262">
      <c r="B262" s="365"/>
    </row>
    <row r="263">
      <c r="B263" s="365"/>
    </row>
    <row r="264">
      <c r="B264" s="365"/>
    </row>
    <row r="265">
      <c r="B265" s="365"/>
    </row>
    <row r="266">
      <c r="B266" s="365"/>
    </row>
    <row r="267">
      <c r="B267" s="365"/>
    </row>
    <row r="268">
      <c r="B268" s="365"/>
    </row>
    <row r="269">
      <c r="B269" s="365"/>
    </row>
    <row r="270">
      <c r="B270" s="365"/>
    </row>
    <row r="271">
      <c r="B271" s="365"/>
    </row>
    <row r="272">
      <c r="B272" s="365"/>
    </row>
    <row r="273">
      <c r="B273" s="365"/>
    </row>
    <row r="274">
      <c r="B274" s="365"/>
    </row>
    <row r="275">
      <c r="B275" s="365"/>
    </row>
    <row r="276">
      <c r="B276" s="365"/>
    </row>
    <row r="277">
      <c r="B277" s="365"/>
    </row>
    <row r="278">
      <c r="B278" s="365"/>
    </row>
    <row r="279">
      <c r="B279" s="365"/>
    </row>
    <row r="280">
      <c r="B280" s="365"/>
    </row>
    <row r="281">
      <c r="B281" s="365"/>
    </row>
    <row r="282">
      <c r="B282" s="365"/>
    </row>
    <row r="283">
      <c r="B283" s="365"/>
    </row>
    <row r="284">
      <c r="B284" s="365"/>
    </row>
    <row r="285">
      <c r="B285" s="365"/>
    </row>
    <row r="286">
      <c r="B286" s="365"/>
    </row>
    <row r="287">
      <c r="B287" s="365"/>
    </row>
    <row r="288">
      <c r="B288" s="365"/>
    </row>
    <row r="289">
      <c r="B289" s="365"/>
    </row>
    <row r="290">
      <c r="B290" s="365"/>
    </row>
    <row r="291">
      <c r="B291" s="365"/>
    </row>
    <row r="292">
      <c r="B292" s="365"/>
    </row>
    <row r="293">
      <c r="B293" s="365"/>
    </row>
    <row r="294">
      <c r="B294" s="365"/>
    </row>
    <row r="295">
      <c r="B295" s="365"/>
    </row>
    <row r="296">
      <c r="B296" s="365"/>
    </row>
    <row r="297">
      <c r="B297" s="365"/>
    </row>
    <row r="298">
      <c r="B298" s="365"/>
    </row>
    <row r="299">
      <c r="B299" s="365"/>
    </row>
    <row r="300">
      <c r="B300" s="365"/>
    </row>
    <row r="301">
      <c r="B301" s="365"/>
    </row>
    <row r="302">
      <c r="B302" s="365"/>
    </row>
    <row r="303">
      <c r="B303" s="365"/>
    </row>
    <row r="304">
      <c r="B304" s="365"/>
    </row>
    <row r="305">
      <c r="B305" s="365"/>
    </row>
    <row r="306">
      <c r="B306" s="365"/>
    </row>
    <row r="307">
      <c r="B307" s="365"/>
    </row>
    <row r="308">
      <c r="B308" s="365"/>
    </row>
    <row r="309">
      <c r="B309" s="365"/>
    </row>
    <row r="310">
      <c r="B310" s="365"/>
    </row>
    <row r="311">
      <c r="B311" s="365"/>
    </row>
    <row r="312">
      <c r="B312" s="365"/>
    </row>
    <row r="313">
      <c r="B313" s="365"/>
    </row>
    <row r="314">
      <c r="B314" s="365"/>
    </row>
    <row r="315">
      <c r="B315" s="365"/>
    </row>
    <row r="316">
      <c r="B316" s="365"/>
    </row>
    <row r="317">
      <c r="B317" s="365"/>
    </row>
    <row r="318">
      <c r="B318" s="365"/>
    </row>
    <row r="319">
      <c r="B319" s="365"/>
    </row>
    <row r="320">
      <c r="B320" s="365"/>
    </row>
    <row r="321">
      <c r="B321" s="365"/>
    </row>
    <row r="322">
      <c r="B322" s="365"/>
    </row>
    <row r="323">
      <c r="B323" s="365"/>
    </row>
    <row r="324">
      <c r="B324" s="365"/>
    </row>
    <row r="325">
      <c r="B325" s="365"/>
    </row>
    <row r="326">
      <c r="B326" s="365"/>
    </row>
    <row r="327">
      <c r="B327" s="365"/>
    </row>
    <row r="328">
      <c r="B328" s="365"/>
    </row>
    <row r="329">
      <c r="B329" s="365"/>
    </row>
    <row r="330">
      <c r="B330" s="365"/>
    </row>
    <row r="331">
      <c r="B331" s="365"/>
    </row>
    <row r="332">
      <c r="B332" s="365"/>
    </row>
    <row r="333">
      <c r="B333" s="365"/>
    </row>
    <row r="334">
      <c r="B334" s="365"/>
    </row>
    <row r="335">
      <c r="B335" s="365"/>
    </row>
    <row r="336">
      <c r="B336" s="365"/>
    </row>
    <row r="337">
      <c r="B337" s="365"/>
    </row>
    <row r="338">
      <c r="B338" s="365"/>
    </row>
    <row r="339">
      <c r="B339" s="365"/>
    </row>
    <row r="340">
      <c r="B340" s="365"/>
    </row>
    <row r="341">
      <c r="B341" s="365"/>
    </row>
    <row r="342">
      <c r="B342" s="365"/>
    </row>
    <row r="343">
      <c r="B343" s="365"/>
    </row>
    <row r="344">
      <c r="B344" s="365"/>
    </row>
    <row r="345">
      <c r="B345" s="365"/>
    </row>
    <row r="346">
      <c r="B346" s="365"/>
    </row>
    <row r="347">
      <c r="B347" s="365"/>
    </row>
    <row r="348">
      <c r="B348" s="365"/>
    </row>
    <row r="349">
      <c r="B349" s="365"/>
    </row>
    <row r="350">
      <c r="B350" s="365"/>
    </row>
    <row r="351">
      <c r="B351" s="365"/>
    </row>
    <row r="352">
      <c r="B352" s="365"/>
    </row>
    <row r="353">
      <c r="B353" s="365"/>
    </row>
    <row r="354">
      <c r="B354" s="365"/>
    </row>
    <row r="355">
      <c r="B355" s="365"/>
    </row>
    <row r="356">
      <c r="B356" s="365"/>
    </row>
    <row r="357">
      <c r="B357" s="365"/>
    </row>
    <row r="358">
      <c r="B358" s="365"/>
    </row>
    <row r="359">
      <c r="B359" s="365"/>
    </row>
    <row r="360">
      <c r="B360" s="365"/>
    </row>
    <row r="361">
      <c r="B361" s="365"/>
    </row>
    <row r="362">
      <c r="B362" s="365"/>
    </row>
    <row r="363">
      <c r="B363" s="365"/>
    </row>
    <row r="364">
      <c r="B364" s="365"/>
    </row>
    <row r="365">
      <c r="B365" s="365"/>
    </row>
    <row r="366">
      <c r="B366" s="365"/>
    </row>
    <row r="367">
      <c r="B367" s="365"/>
    </row>
    <row r="368">
      <c r="B368" s="365"/>
    </row>
    <row r="369">
      <c r="B369" s="365"/>
    </row>
    <row r="370">
      <c r="B370" s="365"/>
    </row>
    <row r="371">
      <c r="B371" s="365"/>
    </row>
    <row r="372">
      <c r="B372" s="365"/>
    </row>
    <row r="373">
      <c r="B373" s="365"/>
    </row>
    <row r="374">
      <c r="B374" s="365"/>
    </row>
    <row r="375">
      <c r="B375" s="365"/>
    </row>
    <row r="376">
      <c r="B376" s="365"/>
    </row>
    <row r="377">
      <c r="B377" s="365"/>
    </row>
    <row r="378">
      <c r="B378" s="365"/>
    </row>
    <row r="379">
      <c r="B379" s="365"/>
    </row>
    <row r="380">
      <c r="B380" s="365"/>
    </row>
    <row r="381">
      <c r="B381" s="365"/>
    </row>
    <row r="382">
      <c r="B382" s="365"/>
    </row>
    <row r="383">
      <c r="B383" s="365"/>
    </row>
    <row r="384">
      <c r="B384" s="365"/>
    </row>
    <row r="385">
      <c r="B385" s="365"/>
    </row>
    <row r="386">
      <c r="B386" s="365"/>
    </row>
    <row r="387">
      <c r="B387" s="365"/>
    </row>
    <row r="388">
      <c r="B388" s="365"/>
    </row>
    <row r="389">
      <c r="B389" s="365"/>
    </row>
    <row r="390">
      <c r="B390" s="365"/>
    </row>
    <row r="391">
      <c r="B391" s="365"/>
    </row>
    <row r="392">
      <c r="B392" s="365"/>
    </row>
    <row r="393">
      <c r="B393" s="365"/>
    </row>
    <row r="394">
      <c r="B394" s="365"/>
    </row>
    <row r="395">
      <c r="B395" s="365"/>
    </row>
    <row r="396">
      <c r="B396" s="365"/>
    </row>
    <row r="397">
      <c r="B397" s="365"/>
    </row>
    <row r="398">
      <c r="B398" s="365"/>
    </row>
    <row r="399">
      <c r="B399" s="365"/>
    </row>
    <row r="400">
      <c r="B400" s="365"/>
    </row>
    <row r="401">
      <c r="B401" s="365"/>
    </row>
    <row r="402">
      <c r="B402" s="365"/>
    </row>
    <row r="403">
      <c r="B403" s="365"/>
    </row>
    <row r="404">
      <c r="B404" s="365"/>
    </row>
    <row r="405">
      <c r="B405" s="365"/>
    </row>
    <row r="406">
      <c r="B406" s="365"/>
    </row>
    <row r="407">
      <c r="B407" s="365"/>
    </row>
    <row r="408">
      <c r="B408" s="365"/>
    </row>
    <row r="409">
      <c r="B409" s="365"/>
    </row>
    <row r="410">
      <c r="B410" s="365"/>
    </row>
    <row r="411">
      <c r="B411" s="365"/>
    </row>
    <row r="412">
      <c r="B412" s="365"/>
    </row>
    <row r="413">
      <c r="B413" s="365"/>
    </row>
    <row r="414">
      <c r="B414" s="365"/>
    </row>
    <row r="415">
      <c r="B415" s="365"/>
    </row>
    <row r="416">
      <c r="B416" s="365"/>
    </row>
    <row r="417">
      <c r="B417" s="365"/>
    </row>
    <row r="418">
      <c r="B418" s="365"/>
    </row>
    <row r="419">
      <c r="B419" s="365"/>
    </row>
    <row r="420">
      <c r="B420" s="365"/>
    </row>
    <row r="421">
      <c r="B421" s="365"/>
    </row>
    <row r="422">
      <c r="B422" s="365"/>
    </row>
    <row r="423">
      <c r="B423" s="365"/>
    </row>
    <row r="424">
      <c r="B424" s="365"/>
    </row>
    <row r="425">
      <c r="B425" s="365"/>
    </row>
    <row r="426">
      <c r="B426" s="365"/>
    </row>
    <row r="427">
      <c r="B427" s="365"/>
    </row>
    <row r="428">
      <c r="B428" s="365"/>
    </row>
    <row r="429">
      <c r="B429" s="365"/>
    </row>
    <row r="430">
      <c r="B430" s="365"/>
    </row>
    <row r="431">
      <c r="B431" s="365"/>
    </row>
    <row r="432">
      <c r="B432" s="365"/>
    </row>
    <row r="433">
      <c r="B433" s="365"/>
    </row>
    <row r="434">
      <c r="B434" s="365"/>
    </row>
    <row r="435">
      <c r="B435" s="365"/>
    </row>
    <row r="436">
      <c r="B436" s="365"/>
    </row>
    <row r="437">
      <c r="B437" s="365"/>
    </row>
    <row r="438">
      <c r="B438" s="365"/>
    </row>
    <row r="439">
      <c r="B439" s="365"/>
    </row>
    <row r="440">
      <c r="B440" s="365"/>
    </row>
    <row r="441">
      <c r="B441" s="365"/>
    </row>
    <row r="442">
      <c r="B442" s="365"/>
    </row>
    <row r="443">
      <c r="B443" s="365"/>
    </row>
    <row r="444">
      <c r="B444" s="365"/>
    </row>
    <row r="445">
      <c r="B445" s="365"/>
    </row>
    <row r="446">
      <c r="B446" s="365"/>
    </row>
    <row r="447">
      <c r="B447" s="365"/>
    </row>
    <row r="448">
      <c r="B448" s="365"/>
    </row>
    <row r="449">
      <c r="B449" s="365"/>
    </row>
    <row r="450">
      <c r="B450" s="365"/>
    </row>
    <row r="451">
      <c r="B451" s="365"/>
    </row>
    <row r="452">
      <c r="B452" s="365"/>
    </row>
    <row r="453">
      <c r="B453" s="365"/>
    </row>
    <row r="454">
      <c r="B454" s="365"/>
    </row>
    <row r="455">
      <c r="B455" s="365"/>
    </row>
    <row r="456">
      <c r="B456" s="365"/>
    </row>
    <row r="457">
      <c r="B457" s="365"/>
    </row>
    <row r="458">
      <c r="B458" s="365"/>
    </row>
    <row r="459">
      <c r="B459" s="365"/>
    </row>
    <row r="460">
      <c r="B460" s="365"/>
    </row>
    <row r="461">
      <c r="B461" s="365"/>
    </row>
    <row r="462">
      <c r="B462" s="365"/>
    </row>
    <row r="463">
      <c r="B463" s="365"/>
    </row>
    <row r="464">
      <c r="B464" s="365"/>
    </row>
    <row r="465">
      <c r="B465" s="365"/>
    </row>
    <row r="466">
      <c r="B466" s="365"/>
    </row>
    <row r="467">
      <c r="B467" s="365"/>
    </row>
    <row r="468">
      <c r="B468" s="365"/>
    </row>
    <row r="469">
      <c r="B469" s="365"/>
    </row>
    <row r="470">
      <c r="B470" s="365"/>
    </row>
    <row r="471">
      <c r="B471" s="365"/>
    </row>
    <row r="472">
      <c r="B472" s="365"/>
    </row>
    <row r="473">
      <c r="B473" s="365"/>
    </row>
    <row r="474">
      <c r="B474" s="365"/>
    </row>
    <row r="475">
      <c r="B475" s="365"/>
    </row>
    <row r="476">
      <c r="B476" s="365"/>
    </row>
    <row r="477">
      <c r="B477" s="365"/>
    </row>
    <row r="478">
      <c r="B478" s="365"/>
    </row>
    <row r="479">
      <c r="B479" s="365"/>
    </row>
    <row r="480">
      <c r="B480" s="365"/>
    </row>
    <row r="481">
      <c r="B481" s="365"/>
    </row>
    <row r="482">
      <c r="B482" s="365"/>
    </row>
    <row r="483">
      <c r="B483" s="365"/>
    </row>
    <row r="484">
      <c r="B484" s="365"/>
    </row>
    <row r="485">
      <c r="B485" s="365"/>
    </row>
    <row r="486">
      <c r="B486" s="365"/>
    </row>
    <row r="487">
      <c r="B487" s="365"/>
    </row>
    <row r="488">
      <c r="B488" s="365"/>
    </row>
    <row r="489">
      <c r="B489" s="365"/>
    </row>
    <row r="490">
      <c r="B490" s="365"/>
    </row>
    <row r="491">
      <c r="B491" s="365"/>
    </row>
    <row r="492">
      <c r="B492" s="365"/>
    </row>
    <row r="493">
      <c r="B493" s="365"/>
    </row>
    <row r="494">
      <c r="B494" s="365"/>
    </row>
    <row r="495">
      <c r="B495" s="365"/>
    </row>
    <row r="496">
      <c r="B496" s="365"/>
    </row>
    <row r="497">
      <c r="B497" s="365"/>
    </row>
    <row r="498">
      <c r="B498" s="365"/>
    </row>
    <row r="499">
      <c r="B499" s="365"/>
    </row>
    <row r="500">
      <c r="B500" s="365"/>
    </row>
    <row r="501">
      <c r="B501" s="365"/>
    </row>
    <row r="502">
      <c r="B502" s="365"/>
    </row>
    <row r="503">
      <c r="B503" s="365"/>
    </row>
    <row r="504">
      <c r="B504" s="365"/>
    </row>
    <row r="505">
      <c r="B505" s="365"/>
    </row>
    <row r="506">
      <c r="B506" s="365"/>
    </row>
    <row r="507">
      <c r="B507" s="365"/>
    </row>
    <row r="508">
      <c r="B508" s="365"/>
    </row>
    <row r="509">
      <c r="B509" s="365"/>
    </row>
    <row r="510">
      <c r="B510" s="365"/>
    </row>
    <row r="511">
      <c r="B511" s="365"/>
    </row>
    <row r="512">
      <c r="B512" s="365"/>
    </row>
    <row r="513">
      <c r="B513" s="365"/>
    </row>
    <row r="514">
      <c r="B514" s="365"/>
    </row>
    <row r="515">
      <c r="B515" s="365"/>
    </row>
    <row r="516">
      <c r="B516" s="365"/>
    </row>
    <row r="517">
      <c r="B517" s="365"/>
    </row>
    <row r="518">
      <c r="B518" s="365"/>
    </row>
    <row r="519">
      <c r="B519" s="365"/>
    </row>
    <row r="520">
      <c r="B520" s="365"/>
    </row>
    <row r="521">
      <c r="B521" s="365"/>
    </row>
    <row r="522">
      <c r="B522" s="365"/>
    </row>
    <row r="523">
      <c r="B523" s="365"/>
    </row>
    <row r="524">
      <c r="B524" s="365"/>
    </row>
    <row r="525">
      <c r="B525" s="365"/>
    </row>
    <row r="526">
      <c r="B526" s="365"/>
    </row>
    <row r="527">
      <c r="B527" s="365"/>
    </row>
    <row r="528">
      <c r="B528" s="365"/>
    </row>
    <row r="529">
      <c r="B529" s="365"/>
    </row>
    <row r="530">
      <c r="B530" s="365"/>
    </row>
    <row r="531">
      <c r="B531" s="365"/>
    </row>
    <row r="532">
      <c r="B532" s="365"/>
    </row>
    <row r="533">
      <c r="B533" s="365"/>
    </row>
    <row r="534">
      <c r="B534" s="365"/>
    </row>
    <row r="535">
      <c r="B535" s="365"/>
    </row>
    <row r="536">
      <c r="B536" s="365"/>
    </row>
    <row r="537">
      <c r="B537" s="365"/>
    </row>
    <row r="538">
      <c r="B538" s="365"/>
    </row>
    <row r="539">
      <c r="B539" s="365"/>
    </row>
    <row r="540">
      <c r="B540" s="365"/>
    </row>
    <row r="541">
      <c r="B541" s="365"/>
    </row>
    <row r="542">
      <c r="B542" s="365"/>
    </row>
    <row r="543">
      <c r="B543" s="365"/>
    </row>
    <row r="544">
      <c r="B544" s="365"/>
    </row>
    <row r="545">
      <c r="B545" s="365"/>
    </row>
    <row r="546">
      <c r="B546" s="365"/>
    </row>
    <row r="547">
      <c r="B547" s="365"/>
    </row>
    <row r="548">
      <c r="B548" s="365"/>
    </row>
    <row r="549">
      <c r="B549" s="365"/>
    </row>
    <row r="550">
      <c r="B550" s="365"/>
    </row>
    <row r="551">
      <c r="B551" s="365"/>
    </row>
    <row r="552">
      <c r="B552" s="365"/>
    </row>
    <row r="553">
      <c r="B553" s="365"/>
    </row>
    <row r="554">
      <c r="B554" s="365"/>
    </row>
    <row r="555">
      <c r="B555" s="365"/>
    </row>
    <row r="556">
      <c r="B556" s="365"/>
    </row>
    <row r="557">
      <c r="B557" s="365"/>
    </row>
    <row r="558">
      <c r="B558" s="365"/>
    </row>
    <row r="559">
      <c r="B559" s="365"/>
    </row>
    <row r="560">
      <c r="B560" s="365"/>
    </row>
    <row r="561">
      <c r="B561" s="365"/>
    </row>
    <row r="562">
      <c r="B562" s="365"/>
    </row>
    <row r="563">
      <c r="B563" s="365"/>
    </row>
    <row r="564">
      <c r="B564" s="365"/>
    </row>
    <row r="565">
      <c r="B565" s="365"/>
    </row>
    <row r="566">
      <c r="B566" s="365"/>
    </row>
    <row r="567">
      <c r="B567" s="365"/>
    </row>
    <row r="568">
      <c r="B568" s="365"/>
    </row>
    <row r="569">
      <c r="B569" s="365"/>
    </row>
    <row r="570">
      <c r="B570" s="365"/>
    </row>
    <row r="571">
      <c r="B571" s="365"/>
    </row>
    <row r="572">
      <c r="B572" s="365"/>
    </row>
    <row r="573">
      <c r="B573" s="365"/>
    </row>
    <row r="574">
      <c r="B574" s="365"/>
    </row>
    <row r="575">
      <c r="B575" s="365"/>
    </row>
    <row r="576">
      <c r="B576" s="365"/>
    </row>
    <row r="577">
      <c r="B577" s="365"/>
    </row>
    <row r="578">
      <c r="B578" s="365"/>
    </row>
    <row r="579">
      <c r="B579" s="365"/>
    </row>
    <row r="580">
      <c r="B580" s="365"/>
    </row>
    <row r="581">
      <c r="B581" s="365"/>
    </row>
    <row r="582">
      <c r="B582" s="365"/>
    </row>
    <row r="583">
      <c r="B583" s="365"/>
    </row>
    <row r="584">
      <c r="B584" s="365"/>
    </row>
    <row r="585">
      <c r="B585" s="365"/>
    </row>
    <row r="586">
      <c r="B586" s="365"/>
    </row>
    <row r="587">
      <c r="B587" s="365"/>
    </row>
    <row r="588">
      <c r="B588" s="365"/>
    </row>
    <row r="589">
      <c r="B589" s="365"/>
    </row>
    <row r="590">
      <c r="B590" s="365"/>
    </row>
    <row r="591">
      <c r="B591" s="365"/>
    </row>
    <row r="592">
      <c r="B592" s="365"/>
    </row>
    <row r="593">
      <c r="B593" s="365"/>
    </row>
    <row r="594">
      <c r="B594" s="365"/>
    </row>
    <row r="595">
      <c r="B595" s="365"/>
    </row>
    <row r="596">
      <c r="B596" s="365"/>
    </row>
    <row r="597">
      <c r="B597" s="365"/>
    </row>
    <row r="598">
      <c r="B598" s="365"/>
    </row>
    <row r="599">
      <c r="B599" s="365"/>
    </row>
    <row r="600">
      <c r="B600" s="365"/>
    </row>
    <row r="601">
      <c r="B601" s="365"/>
    </row>
    <row r="602">
      <c r="B602" s="365"/>
    </row>
    <row r="603">
      <c r="B603" s="365"/>
    </row>
    <row r="604">
      <c r="B604" s="365"/>
    </row>
    <row r="605">
      <c r="B605" s="365"/>
    </row>
    <row r="606">
      <c r="B606" s="365"/>
    </row>
    <row r="607">
      <c r="B607" s="365"/>
    </row>
    <row r="608">
      <c r="B608" s="365"/>
    </row>
    <row r="609">
      <c r="B609" s="365"/>
    </row>
    <row r="610">
      <c r="B610" s="365"/>
    </row>
    <row r="611">
      <c r="B611" s="365"/>
    </row>
    <row r="612">
      <c r="B612" s="365"/>
    </row>
    <row r="613">
      <c r="B613" s="365"/>
    </row>
    <row r="614">
      <c r="B614" s="365"/>
    </row>
    <row r="615">
      <c r="B615" s="365"/>
    </row>
    <row r="616">
      <c r="B616" s="365"/>
    </row>
    <row r="617">
      <c r="B617" s="365"/>
    </row>
    <row r="618">
      <c r="B618" s="365"/>
    </row>
    <row r="619">
      <c r="B619" s="365"/>
    </row>
    <row r="620">
      <c r="B620" s="365"/>
    </row>
    <row r="621">
      <c r="B621" s="365"/>
    </row>
    <row r="622">
      <c r="B622" s="365"/>
    </row>
    <row r="623">
      <c r="B623" s="365"/>
    </row>
    <row r="624">
      <c r="B624" s="365"/>
    </row>
    <row r="625">
      <c r="B625" s="365"/>
    </row>
    <row r="626">
      <c r="B626" s="365"/>
    </row>
    <row r="627">
      <c r="B627" s="365"/>
    </row>
    <row r="628">
      <c r="B628" s="365"/>
    </row>
    <row r="629">
      <c r="B629" s="365"/>
    </row>
    <row r="630">
      <c r="B630" s="365"/>
    </row>
    <row r="631">
      <c r="B631" s="365"/>
    </row>
    <row r="632">
      <c r="B632" s="365"/>
    </row>
    <row r="633">
      <c r="B633" s="365"/>
    </row>
    <row r="634">
      <c r="B634" s="365"/>
    </row>
    <row r="635">
      <c r="B635" s="365"/>
    </row>
    <row r="636">
      <c r="B636" s="365"/>
    </row>
    <row r="637">
      <c r="B637" s="365"/>
    </row>
    <row r="638">
      <c r="B638" s="365"/>
    </row>
    <row r="639">
      <c r="B639" s="365"/>
    </row>
    <row r="640">
      <c r="B640" s="365"/>
    </row>
    <row r="641">
      <c r="B641" s="365"/>
    </row>
    <row r="642">
      <c r="B642" s="365"/>
    </row>
    <row r="643">
      <c r="B643" s="365"/>
    </row>
    <row r="644">
      <c r="B644" s="365"/>
    </row>
    <row r="645">
      <c r="B645" s="365"/>
    </row>
    <row r="646">
      <c r="B646" s="365"/>
    </row>
    <row r="647">
      <c r="B647" s="365"/>
    </row>
    <row r="648">
      <c r="B648" s="365"/>
    </row>
    <row r="649">
      <c r="B649" s="365"/>
    </row>
    <row r="650">
      <c r="B650" s="365"/>
    </row>
    <row r="651">
      <c r="B651" s="365"/>
    </row>
    <row r="652">
      <c r="B652" s="365"/>
    </row>
    <row r="653">
      <c r="B653" s="365"/>
    </row>
    <row r="654">
      <c r="B654" s="365"/>
    </row>
    <row r="655">
      <c r="B655" s="365"/>
    </row>
    <row r="656">
      <c r="B656" s="365"/>
    </row>
    <row r="657">
      <c r="B657" s="365"/>
    </row>
    <row r="658">
      <c r="B658" s="365"/>
    </row>
    <row r="659">
      <c r="B659" s="365"/>
    </row>
    <row r="660">
      <c r="B660" s="365"/>
    </row>
    <row r="661">
      <c r="B661" s="365"/>
    </row>
    <row r="662">
      <c r="B662" s="365"/>
    </row>
    <row r="663">
      <c r="B663" s="365"/>
    </row>
    <row r="664">
      <c r="B664" s="365"/>
    </row>
    <row r="665">
      <c r="B665" s="365"/>
    </row>
    <row r="666">
      <c r="B666" s="365"/>
    </row>
    <row r="667">
      <c r="B667" s="365"/>
    </row>
    <row r="668">
      <c r="B668" s="365"/>
    </row>
    <row r="669">
      <c r="B669" s="365"/>
    </row>
    <row r="670">
      <c r="B670" s="365"/>
    </row>
    <row r="671">
      <c r="B671" s="365"/>
    </row>
    <row r="672">
      <c r="B672" s="365"/>
    </row>
    <row r="673">
      <c r="B673" s="365"/>
    </row>
    <row r="674">
      <c r="B674" s="365"/>
    </row>
    <row r="675">
      <c r="B675" s="365"/>
    </row>
    <row r="676">
      <c r="B676" s="365"/>
    </row>
    <row r="677">
      <c r="B677" s="365"/>
    </row>
    <row r="678">
      <c r="B678" s="365"/>
    </row>
    <row r="679">
      <c r="B679" s="365"/>
    </row>
    <row r="680">
      <c r="B680" s="365"/>
    </row>
    <row r="681">
      <c r="B681" s="365"/>
    </row>
    <row r="682">
      <c r="B682" s="365"/>
    </row>
    <row r="683">
      <c r="B683" s="365"/>
    </row>
    <row r="684">
      <c r="B684" s="365"/>
    </row>
    <row r="685">
      <c r="B685" s="365"/>
    </row>
    <row r="686">
      <c r="B686" s="365"/>
    </row>
    <row r="687">
      <c r="B687" s="365"/>
    </row>
    <row r="688">
      <c r="B688" s="365"/>
    </row>
    <row r="689">
      <c r="B689" s="365"/>
    </row>
    <row r="690">
      <c r="B690" s="365"/>
    </row>
    <row r="691">
      <c r="B691" s="365"/>
    </row>
    <row r="692">
      <c r="B692" s="365"/>
    </row>
    <row r="693">
      <c r="B693" s="365"/>
    </row>
    <row r="694">
      <c r="B694" s="365"/>
    </row>
    <row r="695">
      <c r="B695" s="365"/>
    </row>
    <row r="696">
      <c r="B696" s="365"/>
    </row>
    <row r="697">
      <c r="B697" s="365"/>
    </row>
    <row r="698">
      <c r="B698" s="365"/>
    </row>
    <row r="699">
      <c r="B699" s="365"/>
    </row>
    <row r="700">
      <c r="B700" s="365"/>
    </row>
    <row r="701">
      <c r="B701" s="365"/>
    </row>
    <row r="702">
      <c r="B702" s="365"/>
    </row>
    <row r="703">
      <c r="B703" s="365"/>
    </row>
    <row r="704">
      <c r="B704" s="365"/>
    </row>
    <row r="705">
      <c r="B705" s="365"/>
    </row>
    <row r="706">
      <c r="B706" s="365"/>
    </row>
    <row r="707">
      <c r="B707" s="365"/>
    </row>
    <row r="708">
      <c r="B708" s="365"/>
    </row>
    <row r="709">
      <c r="B709" s="365"/>
    </row>
    <row r="710">
      <c r="B710" s="365"/>
    </row>
    <row r="711">
      <c r="B711" s="365"/>
    </row>
    <row r="712">
      <c r="B712" s="365"/>
    </row>
    <row r="713">
      <c r="B713" s="365"/>
    </row>
    <row r="714">
      <c r="B714" s="365"/>
    </row>
    <row r="715">
      <c r="B715" s="365"/>
    </row>
    <row r="716">
      <c r="B716" s="365"/>
    </row>
    <row r="717">
      <c r="B717" s="365"/>
    </row>
    <row r="718">
      <c r="B718" s="365"/>
    </row>
    <row r="719">
      <c r="B719" s="365"/>
    </row>
    <row r="720">
      <c r="B720" s="365"/>
    </row>
    <row r="721">
      <c r="B721" s="365"/>
    </row>
    <row r="722">
      <c r="B722" s="365"/>
    </row>
    <row r="723">
      <c r="B723" s="365"/>
    </row>
    <row r="724">
      <c r="B724" s="365"/>
    </row>
    <row r="725">
      <c r="B725" s="365"/>
    </row>
    <row r="726">
      <c r="B726" s="365"/>
    </row>
    <row r="727">
      <c r="B727" s="365"/>
    </row>
    <row r="728">
      <c r="B728" s="365"/>
    </row>
    <row r="729">
      <c r="B729" s="365"/>
    </row>
    <row r="730">
      <c r="B730" s="365"/>
    </row>
    <row r="731">
      <c r="B731" s="365"/>
    </row>
    <row r="732">
      <c r="B732" s="365"/>
    </row>
    <row r="733">
      <c r="B733" s="365"/>
    </row>
    <row r="734">
      <c r="B734" s="365"/>
    </row>
    <row r="735">
      <c r="B735" s="365"/>
    </row>
    <row r="736">
      <c r="B736" s="365"/>
    </row>
    <row r="737">
      <c r="B737" s="365"/>
    </row>
    <row r="738">
      <c r="B738" s="365"/>
    </row>
    <row r="739">
      <c r="B739" s="365"/>
    </row>
    <row r="740">
      <c r="B740" s="365"/>
    </row>
    <row r="741">
      <c r="B741" s="365"/>
    </row>
    <row r="742">
      <c r="B742" s="365"/>
    </row>
    <row r="743">
      <c r="B743" s="365"/>
    </row>
    <row r="744">
      <c r="B744" s="365"/>
    </row>
    <row r="745">
      <c r="B745" s="365"/>
    </row>
    <row r="746">
      <c r="B746" s="365"/>
    </row>
    <row r="747">
      <c r="B747" s="365"/>
    </row>
    <row r="748">
      <c r="B748" s="365"/>
    </row>
    <row r="749">
      <c r="B749" s="365"/>
    </row>
    <row r="750">
      <c r="B750" s="365"/>
    </row>
    <row r="751">
      <c r="B751" s="365"/>
    </row>
    <row r="752">
      <c r="B752" s="365"/>
    </row>
    <row r="753">
      <c r="B753" s="365"/>
    </row>
    <row r="754">
      <c r="B754" s="365"/>
    </row>
    <row r="755">
      <c r="B755" s="365"/>
    </row>
    <row r="756">
      <c r="B756" s="365"/>
    </row>
    <row r="757">
      <c r="B757" s="365"/>
    </row>
    <row r="758">
      <c r="B758" s="365"/>
    </row>
    <row r="759">
      <c r="B759" s="365"/>
    </row>
    <row r="760">
      <c r="B760" s="365"/>
    </row>
    <row r="761">
      <c r="B761" s="365"/>
    </row>
    <row r="762">
      <c r="B762" s="365"/>
    </row>
    <row r="763">
      <c r="B763" s="365"/>
    </row>
    <row r="764">
      <c r="B764" s="365"/>
    </row>
    <row r="765">
      <c r="B765" s="365"/>
    </row>
    <row r="766">
      <c r="B766" s="365"/>
    </row>
    <row r="767">
      <c r="B767" s="365"/>
    </row>
    <row r="768">
      <c r="B768" s="365"/>
    </row>
    <row r="769">
      <c r="B769" s="365"/>
    </row>
    <row r="770">
      <c r="B770" s="365"/>
    </row>
    <row r="771">
      <c r="B771" s="365"/>
    </row>
    <row r="772">
      <c r="B772" s="365"/>
    </row>
    <row r="773">
      <c r="B773" s="365"/>
    </row>
    <row r="774">
      <c r="B774" s="365"/>
    </row>
    <row r="775">
      <c r="B775" s="365"/>
    </row>
    <row r="776">
      <c r="B776" s="365"/>
    </row>
    <row r="777">
      <c r="B777" s="365"/>
    </row>
    <row r="778">
      <c r="B778" s="365"/>
    </row>
    <row r="779">
      <c r="B779" s="365"/>
    </row>
    <row r="780">
      <c r="B780" s="365"/>
    </row>
    <row r="781">
      <c r="B781" s="365"/>
    </row>
    <row r="782">
      <c r="B782" s="365"/>
    </row>
    <row r="783">
      <c r="B783" s="365"/>
    </row>
    <row r="784">
      <c r="B784" s="365"/>
    </row>
    <row r="785">
      <c r="B785" s="365"/>
    </row>
    <row r="786">
      <c r="B786" s="365"/>
    </row>
    <row r="787">
      <c r="B787" s="365"/>
    </row>
    <row r="788">
      <c r="B788" s="365"/>
    </row>
    <row r="789">
      <c r="B789" s="365"/>
    </row>
    <row r="790">
      <c r="B790" s="365"/>
    </row>
    <row r="791">
      <c r="B791" s="365"/>
    </row>
    <row r="792">
      <c r="B792" s="365"/>
    </row>
    <row r="793">
      <c r="B793" s="365"/>
    </row>
    <row r="794">
      <c r="B794" s="365"/>
    </row>
    <row r="795">
      <c r="B795" s="365"/>
    </row>
    <row r="796">
      <c r="B796" s="365"/>
    </row>
    <row r="797">
      <c r="B797" s="365"/>
    </row>
    <row r="798">
      <c r="B798" s="365"/>
    </row>
    <row r="799">
      <c r="B799" s="365"/>
    </row>
    <row r="800">
      <c r="B800" s="365"/>
    </row>
    <row r="801">
      <c r="B801" s="365"/>
    </row>
    <row r="802">
      <c r="B802" s="365"/>
    </row>
    <row r="803">
      <c r="B803" s="365"/>
    </row>
    <row r="804">
      <c r="B804" s="365"/>
    </row>
    <row r="805">
      <c r="B805" s="365"/>
    </row>
    <row r="806">
      <c r="B806" s="365"/>
    </row>
    <row r="807">
      <c r="B807" s="365"/>
    </row>
    <row r="808">
      <c r="B808" s="365"/>
    </row>
    <row r="809">
      <c r="B809" s="365"/>
    </row>
    <row r="810">
      <c r="B810" s="365"/>
    </row>
    <row r="811">
      <c r="B811" s="365"/>
    </row>
    <row r="812">
      <c r="B812" s="365"/>
    </row>
    <row r="813">
      <c r="B813" s="365"/>
    </row>
    <row r="814">
      <c r="B814" s="365"/>
    </row>
    <row r="815">
      <c r="B815" s="365"/>
    </row>
    <row r="816">
      <c r="B816" s="365"/>
    </row>
    <row r="817">
      <c r="B817" s="365"/>
    </row>
    <row r="818">
      <c r="B818" s="365"/>
    </row>
    <row r="819">
      <c r="B819" s="365"/>
    </row>
    <row r="820">
      <c r="B820" s="365"/>
    </row>
    <row r="821">
      <c r="B821" s="365"/>
    </row>
    <row r="822">
      <c r="B822" s="365"/>
    </row>
    <row r="823">
      <c r="B823" s="365"/>
    </row>
    <row r="824">
      <c r="B824" s="365"/>
    </row>
    <row r="825">
      <c r="B825" s="365"/>
    </row>
    <row r="826">
      <c r="B826" s="365"/>
    </row>
    <row r="827">
      <c r="B827" s="365"/>
    </row>
    <row r="828">
      <c r="B828" s="365"/>
    </row>
    <row r="829">
      <c r="B829" s="365"/>
    </row>
    <row r="830">
      <c r="B830" s="365"/>
    </row>
    <row r="831">
      <c r="B831" s="365"/>
    </row>
    <row r="832">
      <c r="B832" s="365"/>
    </row>
    <row r="833">
      <c r="B833" s="365"/>
    </row>
    <row r="834">
      <c r="B834" s="365"/>
    </row>
    <row r="835">
      <c r="B835" s="365"/>
    </row>
    <row r="836">
      <c r="B836" s="365"/>
    </row>
    <row r="837">
      <c r="B837" s="365"/>
    </row>
    <row r="838">
      <c r="B838" s="365"/>
    </row>
    <row r="839">
      <c r="B839" s="365"/>
    </row>
    <row r="840">
      <c r="B840" s="365"/>
    </row>
    <row r="841">
      <c r="B841" s="365"/>
    </row>
    <row r="842">
      <c r="B842" s="365"/>
    </row>
    <row r="843">
      <c r="B843" s="365"/>
    </row>
    <row r="844">
      <c r="B844" s="365"/>
    </row>
    <row r="845">
      <c r="B845" s="365"/>
    </row>
    <row r="846">
      <c r="B846" s="365"/>
    </row>
    <row r="847">
      <c r="B847" s="365"/>
    </row>
    <row r="848">
      <c r="B848" s="365"/>
    </row>
    <row r="849">
      <c r="B849" s="365"/>
    </row>
    <row r="850">
      <c r="B850" s="365"/>
    </row>
    <row r="851">
      <c r="B851" s="365"/>
    </row>
    <row r="852">
      <c r="B852" s="365"/>
    </row>
    <row r="853">
      <c r="B853" s="365"/>
    </row>
    <row r="854">
      <c r="B854" s="365"/>
    </row>
    <row r="855">
      <c r="B855" s="365"/>
    </row>
    <row r="856">
      <c r="B856" s="365"/>
    </row>
    <row r="857">
      <c r="B857" s="365"/>
    </row>
    <row r="858">
      <c r="B858" s="365"/>
    </row>
    <row r="859">
      <c r="B859" s="365"/>
    </row>
    <row r="860">
      <c r="B860" s="365"/>
    </row>
    <row r="861">
      <c r="B861" s="365"/>
    </row>
    <row r="862">
      <c r="B862" s="365"/>
    </row>
    <row r="863">
      <c r="B863" s="365"/>
    </row>
    <row r="864">
      <c r="B864" s="365"/>
    </row>
    <row r="865">
      <c r="B865" s="365"/>
    </row>
    <row r="866">
      <c r="B866" s="365"/>
    </row>
    <row r="867">
      <c r="B867" s="365"/>
    </row>
    <row r="868">
      <c r="B868" s="365"/>
    </row>
    <row r="869">
      <c r="B869" s="365"/>
    </row>
    <row r="870">
      <c r="B870" s="365"/>
    </row>
    <row r="871">
      <c r="B871" s="365"/>
    </row>
    <row r="872">
      <c r="B872" s="365"/>
    </row>
    <row r="873">
      <c r="B873" s="365"/>
    </row>
    <row r="874">
      <c r="B874" s="365"/>
    </row>
    <row r="875">
      <c r="B875" s="365"/>
    </row>
    <row r="876">
      <c r="B876" s="365"/>
    </row>
    <row r="877">
      <c r="B877" s="365"/>
    </row>
    <row r="878">
      <c r="B878" s="365"/>
    </row>
    <row r="879">
      <c r="B879" s="365"/>
    </row>
    <row r="880">
      <c r="B880" s="365"/>
    </row>
    <row r="881">
      <c r="B881" s="365"/>
    </row>
    <row r="882">
      <c r="B882" s="365"/>
    </row>
    <row r="883">
      <c r="B883" s="365"/>
    </row>
    <row r="884">
      <c r="B884" s="365"/>
    </row>
    <row r="885">
      <c r="B885" s="365"/>
    </row>
    <row r="886">
      <c r="B886" s="365"/>
    </row>
    <row r="887">
      <c r="B887" s="365"/>
    </row>
    <row r="888">
      <c r="B888" s="365"/>
    </row>
    <row r="889">
      <c r="B889" s="365"/>
    </row>
    <row r="890">
      <c r="B890" s="365"/>
    </row>
    <row r="891">
      <c r="B891" s="365"/>
    </row>
    <row r="892">
      <c r="B892" s="365"/>
    </row>
    <row r="893">
      <c r="B893" s="365"/>
    </row>
    <row r="894">
      <c r="B894" s="365"/>
    </row>
    <row r="895">
      <c r="B895" s="365"/>
    </row>
    <row r="896">
      <c r="B896" s="365"/>
    </row>
    <row r="897">
      <c r="B897" s="365"/>
    </row>
    <row r="898">
      <c r="B898" s="365"/>
    </row>
    <row r="899">
      <c r="B899" s="365"/>
    </row>
    <row r="900">
      <c r="B900" s="365"/>
    </row>
    <row r="901">
      <c r="B901" s="365"/>
    </row>
    <row r="902">
      <c r="B902" s="365"/>
    </row>
    <row r="903">
      <c r="B903" s="365"/>
    </row>
    <row r="904">
      <c r="B904" s="365"/>
    </row>
    <row r="905">
      <c r="B905" s="365"/>
    </row>
    <row r="906">
      <c r="B906" s="365"/>
    </row>
    <row r="907">
      <c r="B907" s="365"/>
    </row>
    <row r="908">
      <c r="B908" s="365"/>
    </row>
    <row r="909">
      <c r="B909" s="365"/>
    </row>
    <row r="910">
      <c r="B910" s="365"/>
    </row>
    <row r="911">
      <c r="B911" s="365"/>
    </row>
    <row r="912">
      <c r="B912" s="365"/>
    </row>
    <row r="913">
      <c r="B913" s="365"/>
    </row>
    <row r="914">
      <c r="B914" s="365"/>
    </row>
    <row r="915">
      <c r="B915" s="365"/>
    </row>
    <row r="916">
      <c r="B916" s="365"/>
    </row>
    <row r="917">
      <c r="B917" s="365"/>
    </row>
    <row r="918">
      <c r="B918" s="365"/>
    </row>
    <row r="919">
      <c r="B919" s="365"/>
    </row>
    <row r="920">
      <c r="B920" s="365"/>
    </row>
    <row r="921">
      <c r="B921" s="365"/>
    </row>
    <row r="922">
      <c r="B922" s="365"/>
    </row>
    <row r="923">
      <c r="B923" s="365"/>
    </row>
    <row r="924">
      <c r="B924" s="365"/>
    </row>
    <row r="925">
      <c r="B925" s="365"/>
    </row>
    <row r="926">
      <c r="B926" s="365"/>
    </row>
    <row r="927">
      <c r="B927" s="365"/>
    </row>
    <row r="928">
      <c r="B928" s="365"/>
    </row>
    <row r="929">
      <c r="B929" s="365"/>
    </row>
    <row r="930">
      <c r="B930" s="365"/>
    </row>
    <row r="931">
      <c r="B931" s="365"/>
    </row>
    <row r="932">
      <c r="B932" s="365"/>
    </row>
    <row r="933">
      <c r="B933" s="365"/>
    </row>
    <row r="934">
      <c r="B934" s="365"/>
    </row>
    <row r="935">
      <c r="B935" s="365"/>
    </row>
    <row r="936">
      <c r="B936" s="365"/>
    </row>
    <row r="937">
      <c r="B937" s="365"/>
    </row>
    <row r="938">
      <c r="B938" s="365"/>
    </row>
    <row r="939">
      <c r="B939" s="365"/>
    </row>
    <row r="940">
      <c r="B940" s="365"/>
    </row>
    <row r="941">
      <c r="B941" s="365"/>
    </row>
    <row r="942">
      <c r="B942" s="365"/>
    </row>
    <row r="943">
      <c r="B943" s="365"/>
    </row>
    <row r="944">
      <c r="B944" s="365"/>
    </row>
    <row r="945">
      <c r="B945" s="365"/>
    </row>
    <row r="946">
      <c r="B946" s="365"/>
    </row>
    <row r="947">
      <c r="B947" s="365"/>
    </row>
    <row r="948">
      <c r="B948" s="365"/>
    </row>
    <row r="949">
      <c r="B949" s="365"/>
    </row>
    <row r="950">
      <c r="B950" s="365"/>
    </row>
    <row r="951">
      <c r="B951" s="365"/>
    </row>
    <row r="952">
      <c r="B952" s="365"/>
    </row>
    <row r="953">
      <c r="B953" s="365"/>
    </row>
    <row r="954">
      <c r="B954" s="365"/>
    </row>
    <row r="955">
      <c r="B955" s="365"/>
    </row>
    <row r="956">
      <c r="B956" s="365"/>
    </row>
    <row r="957">
      <c r="B957" s="365"/>
    </row>
    <row r="958">
      <c r="B958" s="365"/>
    </row>
    <row r="959">
      <c r="B959" s="365"/>
    </row>
    <row r="960">
      <c r="B960" s="365"/>
    </row>
    <row r="961">
      <c r="B961" s="365"/>
    </row>
    <row r="962">
      <c r="B962" s="365"/>
    </row>
    <row r="963">
      <c r="B963" s="365"/>
    </row>
    <row r="964">
      <c r="B964" s="365"/>
    </row>
    <row r="965">
      <c r="B965" s="365"/>
    </row>
    <row r="966">
      <c r="B966" s="365"/>
    </row>
    <row r="967">
      <c r="B967" s="365"/>
    </row>
    <row r="968">
      <c r="B968" s="365"/>
    </row>
    <row r="969">
      <c r="B969" s="365"/>
    </row>
    <row r="970">
      <c r="B970" s="365"/>
    </row>
    <row r="971">
      <c r="B971" s="365"/>
    </row>
    <row r="972">
      <c r="B972" s="365"/>
    </row>
    <row r="973">
      <c r="B973" s="365"/>
    </row>
    <row r="974">
      <c r="B974" s="365"/>
    </row>
    <row r="975">
      <c r="B975" s="365"/>
    </row>
    <row r="976">
      <c r="B976" s="365"/>
    </row>
    <row r="977">
      <c r="B977" s="365"/>
    </row>
    <row r="978">
      <c r="B978" s="365"/>
    </row>
    <row r="979">
      <c r="B979" s="365"/>
    </row>
    <row r="980">
      <c r="B980" s="365"/>
    </row>
    <row r="981">
      <c r="B981" s="365"/>
    </row>
    <row r="982">
      <c r="B982" s="365"/>
    </row>
    <row r="983">
      <c r="B983" s="365"/>
    </row>
    <row r="984">
      <c r="B984" s="365"/>
    </row>
    <row r="985">
      <c r="B985" s="365"/>
    </row>
    <row r="986">
      <c r="B986" s="365"/>
    </row>
    <row r="987">
      <c r="B987" s="365"/>
    </row>
    <row r="988">
      <c r="B988" s="365"/>
    </row>
    <row r="989">
      <c r="B989" s="365"/>
    </row>
    <row r="990">
      <c r="B990" s="365"/>
    </row>
    <row r="991">
      <c r="B991" s="365"/>
    </row>
    <row r="992">
      <c r="B992" s="365"/>
    </row>
    <row r="993">
      <c r="B993" s="365"/>
    </row>
    <row r="994">
      <c r="B994" s="365"/>
    </row>
    <row r="995">
      <c r="B995" s="365"/>
    </row>
    <row r="996">
      <c r="B996" s="365"/>
    </row>
    <row r="997">
      <c r="B997" s="365"/>
    </row>
    <row r="998">
      <c r="B998" s="365"/>
    </row>
    <row r="999">
      <c r="B999" s="365"/>
    </row>
    <row r="1000">
      <c r="B1000" s="365"/>
    </row>
  </sheetData>
  <mergeCells count="24">
    <mergeCell ref="A1:B1"/>
    <mergeCell ref="G9:I9"/>
    <mergeCell ref="A10:B10"/>
    <mergeCell ref="G10:I10"/>
    <mergeCell ref="G11:I11"/>
    <mergeCell ref="G12:I12"/>
    <mergeCell ref="G13:I13"/>
    <mergeCell ref="G14:I14"/>
    <mergeCell ref="G15:I15"/>
    <mergeCell ref="G16:I16"/>
    <mergeCell ref="G17:I17"/>
    <mergeCell ref="G18:I18"/>
    <mergeCell ref="G19:I19"/>
    <mergeCell ref="G20:I20"/>
    <mergeCell ref="G28:I28"/>
    <mergeCell ref="G29:I29"/>
    <mergeCell ref="G30:I30"/>
    <mergeCell ref="G21:I21"/>
    <mergeCell ref="G22:I22"/>
    <mergeCell ref="G23:I23"/>
    <mergeCell ref="G24:I24"/>
    <mergeCell ref="G25:I25"/>
    <mergeCell ref="G26:I26"/>
    <mergeCell ref="G27:I2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88"/>
    <col customWidth="1" min="3" max="3" width="45.38"/>
    <col customWidth="1" min="4" max="4" width="20.88"/>
    <col customWidth="1" min="5" max="5" width="61.38"/>
    <col customWidth="1" min="6" max="6" width="39.38"/>
    <col customWidth="1" min="7" max="26" width="20.88"/>
  </cols>
  <sheetData>
    <row r="1">
      <c r="A1" s="367" t="s">
        <v>21936</v>
      </c>
      <c r="B1" s="367" t="s">
        <v>21937</v>
      </c>
      <c r="C1" s="367" t="s">
        <v>21938</v>
      </c>
      <c r="D1" s="367" t="s">
        <v>21939</v>
      </c>
      <c r="E1" s="367" t="s">
        <v>21940</v>
      </c>
      <c r="F1" s="368"/>
      <c r="G1" s="368"/>
      <c r="H1" s="368"/>
      <c r="I1" s="368"/>
      <c r="J1" s="368"/>
      <c r="K1" s="368"/>
      <c r="L1" s="368"/>
      <c r="M1" s="368"/>
      <c r="N1" s="368"/>
      <c r="O1" s="368"/>
      <c r="P1" s="368"/>
      <c r="Q1" s="368"/>
      <c r="R1" s="368"/>
      <c r="S1" s="368"/>
      <c r="T1" s="368"/>
      <c r="U1" s="368"/>
      <c r="V1" s="368"/>
      <c r="W1" s="368"/>
      <c r="X1" s="368"/>
      <c r="Y1" s="368"/>
      <c r="Z1" s="368"/>
    </row>
    <row r="2">
      <c r="A2" s="361" t="s">
        <v>21941</v>
      </c>
      <c r="B2" s="361" t="s">
        <v>21942</v>
      </c>
      <c r="C2" s="369" t="s">
        <v>21943</v>
      </c>
      <c r="D2" s="361" t="s">
        <v>21942</v>
      </c>
    </row>
    <row r="3">
      <c r="A3" s="361" t="s">
        <v>21944</v>
      </c>
      <c r="B3" s="361" t="s">
        <v>21942</v>
      </c>
      <c r="C3" s="369" t="s">
        <v>21945</v>
      </c>
      <c r="D3" s="361" t="s">
        <v>21942</v>
      </c>
      <c r="E3" s="361" t="s">
        <v>21946</v>
      </c>
    </row>
    <row r="4">
      <c r="A4" s="361" t="s">
        <v>21947</v>
      </c>
      <c r="B4" s="361" t="s">
        <v>21942</v>
      </c>
      <c r="C4" s="369" t="s">
        <v>21943</v>
      </c>
      <c r="D4" s="361" t="s">
        <v>21942</v>
      </c>
      <c r="E4" s="361" t="s">
        <v>21948</v>
      </c>
    </row>
    <row r="5">
      <c r="A5" s="361" t="s">
        <v>21949</v>
      </c>
      <c r="B5" s="361" t="s">
        <v>21942</v>
      </c>
      <c r="C5" s="369" t="s">
        <v>21950</v>
      </c>
      <c r="D5" s="361" t="s">
        <v>21942</v>
      </c>
      <c r="E5" s="361" t="s">
        <v>21951</v>
      </c>
    </row>
    <row r="6">
      <c r="A6" s="361" t="s">
        <v>21952</v>
      </c>
      <c r="B6" s="361" t="s">
        <v>21942</v>
      </c>
      <c r="C6" s="369" t="s">
        <v>21943</v>
      </c>
      <c r="D6" s="361" t="s">
        <v>21942</v>
      </c>
      <c r="E6" s="361" t="s">
        <v>21948</v>
      </c>
    </row>
    <row r="7">
      <c r="A7" s="361" t="s">
        <v>21953</v>
      </c>
      <c r="B7" s="361" t="s">
        <v>21942</v>
      </c>
      <c r="C7" s="369" t="s">
        <v>21954</v>
      </c>
      <c r="D7" s="361" t="s">
        <v>21942</v>
      </c>
      <c r="E7" s="361" t="s">
        <v>21951</v>
      </c>
    </row>
    <row r="8">
      <c r="A8" s="361" t="s">
        <v>21955</v>
      </c>
      <c r="B8" s="361" t="s">
        <v>21942</v>
      </c>
      <c r="C8" s="369" t="s">
        <v>21956</v>
      </c>
      <c r="D8" s="361" t="s">
        <v>21942</v>
      </c>
      <c r="E8" s="361" t="s">
        <v>21951</v>
      </c>
    </row>
    <row r="9">
      <c r="A9" s="361" t="s">
        <v>21957</v>
      </c>
      <c r="B9" s="361" t="s">
        <v>21958</v>
      </c>
      <c r="C9" s="369" t="s">
        <v>21956</v>
      </c>
      <c r="D9" s="361" t="s">
        <v>21959</v>
      </c>
      <c r="E9" s="361" t="s">
        <v>21951</v>
      </c>
    </row>
    <row r="10">
      <c r="A10" s="361" t="s">
        <v>21960</v>
      </c>
      <c r="B10" s="361" t="s">
        <v>21958</v>
      </c>
      <c r="C10" s="369" t="s">
        <v>21961</v>
      </c>
      <c r="D10" s="361" t="s">
        <v>21959</v>
      </c>
      <c r="E10" s="361" t="s">
        <v>21951</v>
      </c>
    </row>
    <row r="11">
      <c r="A11" s="361" t="s">
        <v>21962</v>
      </c>
      <c r="B11" s="361" t="s">
        <v>21958</v>
      </c>
      <c r="C11" s="369" t="s">
        <v>21956</v>
      </c>
      <c r="D11" s="361" t="s">
        <v>21959</v>
      </c>
      <c r="E11" s="361" t="s">
        <v>21951</v>
      </c>
    </row>
    <row r="12">
      <c r="A12" s="361" t="s">
        <v>21963</v>
      </c>
      <c r="B12" s="361" t="s">
        <v>21958</v>
      </c>
      <c r="C12" s="369" t="s">
        <v>21956</v>
      </c>
      <c r="D12" s="361" t="s">
        <v>21959</v>
      </c>
      <c r="E12" s="361" t="s">
        <v>21951</v>
      </c>
    </row>
    <row r="13">
      <c r="A13" s="361" t="s">
        <v>21964</v>
      </c>
      <c r="B13" s="361" t="s">
        <v>21965</v>
      </c>
      <c r="C13" s="369" t="s">
        <v>21966</v>
      </c>
      <c r="D13" s="361" t="s">
        <v>21967</v>
      </c>
      <c r="E13" s="361" t="s">
        <v>21946</v>
      </c>
    </row>
    <row r="14">
      <c r="A14" s="361" t="s">
        <v>21968</v>
      </c>
      <c r="B14" s="361" t="s">
        <v>21965</v>
      </c>
      <c r="C14" s="369" t="s">
        <v>21969</v>
      </c>
      <c r="D14" s="361" t="s">
        <v>21967</v>
      </c>
      <c r="E14" s="361" t="s">
        <v>21946</v>
      </c>
    </row>
    <row r="15">
      <c r="A15" s="361" t="s">
        <v>21970</v>
      </c>
      <c r="B15" s="361" t="s">
        <v>21971</v>
      </c>
    </row>
    <row r="16">
      <c r="A16" s="361" t="s">
        <v>21972</v>
      </c>
      <c r="B16" s="361" t="s">
        <v>21965</v>
      </c>
      <c r="C16" s="369" t="s">
        <v>21973</v>
      </c>
      <c r="D16" s="361" t="s">
        <v>21967</v>
      </c>
      <c r="E16" s="361" t="s">
        <v>21946</v>
      </c>
    </row>
    <row r="17">
      <c r="A17" s="361" t="s">
        <v>21974</v>
      </c>
      <c r="B17" s="361" t="s">
        <v>21965</v>
      </c>
      <c r="C17" s="369" t="s">
        <v>21975</v>
      </c>
      <c r="D17" s="361" t="s">
        <v>21976</v>
      </c>
      <c r="E17" s="361" t="s">
        <v>21946</v>
      </c>
    </row>
    <row r="18">
      <c r="A18" s="361" t="s">
        <v>21977</v>
      </c>
      <c r="B18" s="361" t="s">
        <v>21958</v>
      </c>
      <c r="C18" s="369" t="s">
        <v>21978</v>
      </c>
      <c r="D18" s="361" t="s">
        <v>21967</v>
      </c>
      <c r="E18" s="361" t="s">
        <v>21946</v>
      </c>
    </row>
    <row r="19">
      <c r="A19" s="361" t="s">
        <v>21979</v>
      </c>
      <c r="B19" s="361" t="s">
        <v>21980</v>
      </c>
      <c r="C19" s="369" t="s">
        <v>21981</v>
      </c>
      <c r="D19" s="361" t="s">
        <v>21982</v>
      </c>
      <c r="E19" s="361" t="s">
        <v>21983</v>
      </c>
    </row>
    <row r="20">
      <c r="A20" s="361" t="s">
        <v>21984</v>
      </c>
      <c r="B20" s="361" t="s">
        <v>21965</v>
      </c>
      <c r="C20" s="369" t="s">
        <v>21985</v>
      </c>
      <c r="D20" s="361" t="s">
        <v>21986</v>
      </c>
      <c r="E20" s="361" t="s">
        <v>21987</v>
      </c>
    </row>
    <row r="21">
      <c r="A21" s="361" t="s">
        <v>21988</v>
      </c>
      <c r="B21" s="361" t="s">
        <v>21958</v>
      </c>
      <c r="C21" s="369" t="s">
        <v>21989</v>
      </c>
      <c r="D21" s="361" t="s">
        <v>21990</v>
      </c>
      <c r="E21" s="361" t="s">
        <v>21987</v>
      </c>
    </row>
    <row r="22">
      <c r="A22" s="361" t="s">
        <v>21991</v>
      </c>
      <c r="B22" s="361" t="s">
        <v>21958</v>
      </c>
      <c r="C22" s="369" t="s">
        <v>21992</v>
      </c>
      <c r="D22" s="361" t="s">
        <v>21967</v>
      </c>
      <c r="E22" s="361" t="s">
        <v>21946</v>
      </c>
    </row>
    <row r="23">
      <c r="A23" s="361" t="s">
        <v>21993</v>
      </c>
      <c r="B23" s="361" t="s">
        <v>21958</v>
      </c>
      <c r="C23" s="369" t="s">
        <v>21994</v>
      </c>
      <c r="D23" s="361" t="s">
        <v>21967</v>
      </c>
      <c r="E23" s="361" t="s">
        <v>21946</v>
      </c>
    </row>
    <row r="24">
      <c r="A24" s="361" t="s">
        <v>21995</v>
      </c>
      <c r="B24" s="361" t="s">
        <v>21958</v>
      </c>
      <c r="C24" s="369" t="s">
        <v>21996</v>
      </c>
      <c r="D24" s="361" t="s">
        <v>21967</v>
      </c>
      <c r="E24" s="361" t="s">
        <v>21946</v>
      </c>
    </row>
    <row r="25">
      <c r="A25" s="361" t="s">
        <v>21997</v>
      </c>
      <c r="B25" s="361" t="s">
        <v>21998</v>
      </c>
      <c r="C25" s="369" t="s">
        <v>21999</v>
      </c>
      <c r="D25" s="361" t="s">
        <v>21967</v>
      </c>
      <c r="E25" s="361" t="s">
        <v>21946</v>
      </c>
    </row>
    <row r="26">
      <c r="A26" s="361" t="s">
        <v>22000</v>
      </c>
      <c r="B26" s="361" t="s">
        <v>21998</v>
      </c>
      <c r="C26" s="369" t="s">
        <v>22001</v>
      </c>
      <c r="D26" s="361" t="s">
        <v>21967</v>
      </c>
      <c r="E26" s="361" t="s">
        <v>21946</v>
      </c>
    </row>
    <row r="27">
      <c r="A27" s="361" t="s">
        <v>22002</v>
      </c>
      <c r="B27" s="361" t="s">
        <v>21998</v>
      </c>
      <c r="C27" s="369" t="s">
        <v>22003</v>
      </c>
      <c r="D27" s="361" t="s">
        <v>21967</v>
      </c>
      <c r="E27" s="361" t="s">
        <v>21946</v>
      </c>
    </row>
    <row r="28">
      <c r="A28" s="361" t="s">
        <v>22004</v>
      </c>
      <c r="B28" s="361" t="s">
        <v>21971</v>
      </c>
      <c r="C28" s="369" t="s">
        <v>22005</v>
      </c>
      <c r="D28" s="361" t="s">
        <v>22006</v>
      </c>
      <c r="E28" s="361" t="s">
        <v>22007</v>
      </c>
    </row>
    <row r="29">
      <c r="A29" s="361" t="s">
        <v>22008</v>
      </c>
      <c r="B29" s="361" t="s">
        <v>21980</v>
      </c>
      <c r="C29" s="369" t="s">
        <v>22009</v>
      </c>
      <c r="D29" s="361" t="s">
        <v>21982</v>
      </c>
      <c r="E29" s="361" t="s">
        <v>21983</v>
      </c>
    </row>
    <row r="30">
      <c r="A30" s="361" t="s">
        <v>22010</v>
      </c>
      <c r="B30" s="361" t="s">
        <v>21980</v>
      </c>
      <c r="C30" s="369" t="s">
        <v>22011</v>
      </c>
      <c r="D30" s="361" t="s">
        <v>22012</v>
      </c>
      <c r="E30" s="361" t="s">
        <v>21983</v>
      </c>
    </row>
    <row r="31">
      <c r="A31" s="361" t="s">
        <v>22013</v>
      </c>
      <c r="B31" s="361" t="s">
        <v>21971</v>
      </c>
      <c r="C31" s="369" t="s">
        <v>22014</v>
      </c>
      <c r="D31" s="361" t="s">
        <v>22006</v>
      </c>
      <c r="E31" s="361" t="s">
        <v>22007</v>
      </c>
    </row>
    <row r="32">
      <c r="A32" s="361" t="s">
        <v>22015</v>
      </c>
      <c r="B32" s="361" t="s">
        <v>21971</v>
      </c>
      <c r="C32" s="369" t="s">
        <v>22016</v>
      </c>
      <c r="D32" s="361" t="s">
        <v>22006</v>
      </c>
      <c r="E32" s="361" t="s">
        <v>22007</v>
      </c>
    </row>
    <row r="33">
      <c r="A33" s="361" t="s">
        <v>22017</v>
      </c>
      <c r="B33" s="361" t="s">
        <v>21971</v>
      </c>
      <c r="C33" s="369" t="s">
        <v>22018</v>
      </c>
      <c r="D33" s="361" t="s">
        <v>22006</v>
      </c>
      <c r="E33" s="361" t="s">
        <v>22007</v>
      </c>
    </row>
    <row r="34">
      <c r="A34" s="361" t="s">
        <v>22019</v>
      </c>
      <c r="B34" s="361" t="s">
        <v>22020</v>
      </c>
      <c r="C34" s="369" t="s">
        <v>22021</v>
      </c>
      <c r="E34" s="361" t="s">
        <v>22022</v>
      </c>
    </row>
    <row r="35">
      <c r="A35" s="361" t="s">
        <v>22023</v>
      </c>
      <c r="B35" s="361" t="s">
        <v>21971</v>
      </c>
      <c r="C35" s="369" t="s">
        <v>22024</v>
      </c>
      <c r="D35" s="361" t="s">
        <v>22006</v>
      </c>
      <c r="E35" s="361" t="s">
        <v>22007</v>
      </c>
    </row>
    <row r="36">
      <c r="A36" s="361" t="s">
        <v>22025</v>
      </c>
      <c r="B36" s="361" t="s">
        <v>21971</v>
      </c>
      <c r="C36" s="369" t="s">
        <v>22026</v>
      </c>
      <c r="D36" s="361" t="s">
        <v>22006</v>
      </c>
      <c r="E36" s="361" t="s">
        <v>22007</v>
      </c>
    </row>
    <row r="37">
      <c r="A37" s="361" t="s">
        <v>22027</v>
      </c>
      <c r="B37" s="361" t="s">
        <v>21971</v>
      </c>
      <c r="C37" s="369" t="s">
        <v>22028</v>
      </c>
      <c r="D37" s="361" t="s">
        <v>22006</v>
      </c>
      <c r="E37" s="361" t="s">
        <v>22007</v>
      </c>
    </row>
    <row r="38">
      <c r="A38" s="361" t="s">
        <v>22029</v>
      </c>
      <c r="B38" s="361" t="s">
        <v>21971</v>
      </c>
      <c r="C38" s="369" t="s">
        <v>22030</v>
      </c>
      <c r="D38" s="361" t="s">
        <v>22006</v>
      </c>
      <c r="E38" s="361" t="s">
        <v>22007</v>
      </c>
    </row>
    <row r="39">
      <c r="A39" s="361" t="s">
        <v>22031</v>
      </c>
      <c r="B39" s="361" t="s">
        <v>21958</v>
      </c>
      <c r="C39" s="369" t="s">
        <v>22032</v>
      </c>
      <c r="D39" s="361" t="s">
        <v>21982</v>
      </c>
      <c r="E39" s="361" t="s">
        <v>21983</v>
      </c>
    </row>
    <row r="40">
      <c r="A40" s="361" t="s">
        <v>22033</v>
      </c>
      <c r="B40" s="361" t="s">
        <v>21958</v>
      </c>
      <c r="C40" s="369" t="s">
        <v>22034</v>
      </c>
      <c r="D40" s="361" t="s">
        <v>21967</v>
      </c>
      <c r="E40" s="361" t="s">
        <v>21946</v>
      </c>
    </row>
    <row r="41">
      <c r="A41" s="361" t="s">
        <v>22035</v>
      </c>
      <c r="B41" s="361" t="s">
        <v>21958</v>
      </c>
      <c r="C41" s="369" t="s">
        <v>22036</v>
      </c>
      <c r="D41" s="361" t="s">
        <v>21967</v>
      </c>
      <c r="E41" s="361" t="s">
        <v>21946</v>
      </c>
    </row>
    <row r="42">
      <c r="A42" s="361" t="s">
        <v>22037</v>
      </c>
      <c r="B42" s="361" t="s">
        <v>21958</v>
      </c>
      <c r="C42" s="369" t="s">
        <v>22038</v>
      </c>
      <c r="D42" s="361" t="s">
        <v>21967</v>
      </c>
      <c r="E42" s="361" t="s">
        <v>21946</v>
      </c>
    </row>
    <row r="43">
      <c r="A43" s="361" t="s">
        <v>22039</v>
      </c>
      <c r="B43" s="361" t="s">
        <v>21958</v>
      </c>
      <c r="C43" s="369" t="s">
        <v>22040</v>
      </c>
      <c r="D43" s="361" t="s">
        <v>21990</v>
      </c>
      <c r="E43" s="361" t="s">
        <v>21946</v>
      </c>
    </row>
    <row r="44">
      <c r="A44" s="361" t="s">
        <v>22041</v>
      </c>
      <c r="B44" s="361" t="s">
        <v>21958</v>
      </c>
      <c r="C44" s="369" t="s">
        <v>22042</v>
      </c>
      <c r="D44" s="361" t="s">
        <v>21990</v>
      </c>
      <c r="E44" s="361" t="s">
        <v>21946</v>
      </c>
    </row>
    <row r="45">
      <c r="A45" s="361" t="s">
        <v>22043</v>
      </c>
      <c r="B45" s="361" t="s">
        <v>21958</v>
      </c>
      <c r="C45" s="369" t="s">
        <v>22044</v>
      </c>
      <c r="D45" s="361" t="s">
        <v>21967</v>
      </c>
      <c r="E45" s="361" t="s">
        <v>21946</v>
      </c>
    </row>
    <row r="46">
      <c r="A46" s="361" t="s">
        <v>22045</v>
      </c>
      <c r="B46" s="361" t="s">
        <v>21958</v>
      </c>
      <c r="C46" s="369" t="s">
        <v>22046</v>
      </c>
      <c r="D46" s="361" t="s">
        <v>21967</v>
      </c>
      <c r="E46" s="361" t="s">
        <v>21946</v>
      </c>
    </row>
    <row r="47">
      <c r="A47" s="361" t="s">
        <v>22047</v>
      </c>
      <c r="B47" s="361" t="s">
        <v>21958</v>
      </c>
      <c r="C47" s="369" t="s">
        <v>22048</v>
      </c>
      <c r="D47" s="361" t="s">
        <v>21967</v>
      </c>
      <c r="E47" s="361" t="s">
        <v>21946</v>
      </c>
    </row>
    <row r="48">
      <c r="A48" s="361" t="s">
        <v>22049</v>
      </c>
      <c r="B48" s="361" t="s">
        <v>21958</v>
      </c>
      <c r="C48" s="369" t="s">
        <v>22050</v>
      </c>
      <c r="D48" s="361" t="s">
        <v>21967</v>
      </c>
      <c r="E48" s="361" t="s">
        <v>21946</v>
      </c>
    </row>
    <row r="49">
      <c r="A49" s="361" t="s">
        <v>22051</v>
      </c>
      <c r="B49" s="361" t="s">
        <v>21958</v>
      </c>
      <c r="C49" s="369" t="s">
        <v>22052</v>
      </c>
      <c r="D49" s="361" t="s">
        <v>21967</v>
      </c>
      <c r="E49" s="361" t="s">
        <v>21946</v>
      </c>
    </row>
    <row r="50">
      <c r="A50" s="361" t="s">
        <v>22053</v>
      </c>
      <c r="B50" s="361" t="s">
        <v>21958</v>
      </c>
      <c r="C50" s="369" t="s">
        <v>22054</v>
      </c>
      <c r="D50" s="361" t="s">
        <v>21967</v>
      </c>
      <c r="E50" s="361" t="s">
        <v>21946</v>
      </c>
    </row>
    <row r="51">
      <c r="A51" s="361" t="s">
        <v>22055</v>
      </c>
      <c r="B51" s="361" t="s">
        <v>21958</v>
      </c>
      <c r="C51" s="369" t="s">
        <v>22056</v>
      </c>
      <c r="E51" s="361" t="s">
        <v>22057</v>
      </c>
    </row>
    <row r="52">
      <c r="A52" s="361" t="s">
        <v>22058</v>
      </c>
      <c r="B52" s="361" t="s">
        <v>21958</v>
      </c>
      <c r="C52" s="369" t="s">
        <v>22059</v>
      </c>
      <c r="D52" s="361" t="s">
        <v>21967</v>
      </c>
      <c r="E52" s="361" t="s">
        <v>21946</v>
      </c>
    </row>
    <row r="53">
      <c r="A53" s="361" t="s">
        <v>22060</v>
      </c>
      <c r="B53" s="361" t="s">
        <v>21958</v>
      </c>
      <c r="C53" s="369" t="s">
        <v>22061</v>
      </c>
      <c r="D53" s="361" t="s">
        <v>21967</v>
      </c>
      <c r="E53" s="361" t="s">
        <v>21946</v>
      </c>
    </row>
    <row r="54">
      <c r="A54" s="361" t="s">
        <v>22062</v>
      </c>
      <c r="B54" s="361" t="s">
        <v>21958</v>
      </c>
      <c r="C54" s="369" t="s">
        <v>22063</v>
      </c>
      <c r="D54" s="361" t="s">
        <v>21990</v>
      </c>
      <c r="E54" s="361" t="s">
        <v>21987</v>
      </c>
    </row>
    <row r="55">
      <c r="A55" s="361" t="s">
        <v>22064</v>
      </c>
      <c r="B55" s="361" t="s">
        <v>21958</v>
      </c>
      <c r="C55" s="369" t="s">
        <v>22065</v>
      </c>
      <c r="D55" s="361" t="s">
        <v>21990</v>
      </c>
      <c r="E55" s="361" t="s">
        <v>21987</v>
      </c>
    </row>
    <row r="56">
      <c r="A56" s="361" t="s">
        <v>22066</v>
      </c>
      <c r="B56" s="361" t="s">
        <v>21958</v>
      </c>
      <c r="C56" s="369" t="s">
        <v>22067</v>
      </c>
      <c r="D56" s="361" t="s">
        <v>21990</v>
      </c>
      <c r="E56" s="361" t="s">
        <v>21987</v>
      </c>
    </row>
    <row r="57">
      <c r="A57" s="361" t="s">
        <v>22068</v>
      </c>
      <c r="B57" s="361" t="s">
        <v>21958</v>
      </c>
      <c r="C57" s="369" t="s">
        <v>22069</v>
      </c>
      <c r="D57" s="361" t="s">
        <v>21990</v>
      </c>
      <c r="E57" s="361" t="s">
        <v>21987</v>
      </c>
    </row>
    <row r="58">
      <c r="A58" s="361" t="s">
        <v>22070</v>
      </c>
      <c r="B58" s="361" t="s">
        <v>21958</v>
      </c>
      <c r="C58" s="369" t="s">
        <v>22071</v>
      </c>
      <c r="D58" s="361" t="s">
        <v>21990</v>
      </c>
      <c r="E58" s="361" t="s">
        <v>21987</v>
      </c>
    </row>
    <row r="59">
      <c r="A59" s="361" t="s">
        <v>22072</v>
      </c>
      <c r="B59" s="361" t="s">
        <v>21958</v>
      </c>
      <c r="C59" s="369" t="s">
        <v>22073</v>
      </c>
      <c r="D59" s="361" t="s">
        <v>21967</v>
      </c>
      <c r="E59" s="361" t="s">
        <v>21946</v>
      </c>
    </row>
    <row r="60">
      <c r="A60" s="361" t="s">
        <v>22074</v>
      </c>
      <c r="B60" s="361" t="s">
        <v>21958</v>
      </c>
      <c r="C60" s="369" t="s">
        <v>22075</v>
      </c>
      <c r="D60" s="361" t="s">
        <v>21967</v>
      </c>
      <c r="E60" s="361" t="s">
        <v>21946</v>
      </c>
    </row>
    <row r="61">
      <c r="A61" s="361" t="s">
        <v>22076</v>
      </c>
      <c r="B61" s="361" t="s">
        <v>21998</v>
      </c>
      <c r="C61" s="369" t="s">
        <v>22077</v>
      </c>
      <c r="D61" s="361" t="s">
        <v>22078</v>
      </c>
      <c r="E61" s="361" t="s">
        <v>22079</v>
      </c>
    </row>
    <row r="62">
      <c r="A62" s="361" t="s">
        <v>22080</v>
      </c>
      <c r="B62" s="361" t="s">
        <v>21998</v>
      </c>
      <c r="C62" s="369" t="s">
        <v>22081</v>
      </c>
      <c r="D62" s="361" t="s">
        <v>22082</v>
      </c>
      <c r="E62" s="361" t="s">
        <v>22083</v>
      </c>
    </row>
    <row r="63">
      <c r="A63" s="361" t="s">
        <v>22084</v>
      </c>
      <c r="B63" s="361" t="s">
        <v>21998</v>
      </c>
      <c r="C63" s="369" t="s">
        <v>22085</v>
      </c>
      <c r="E63" s="361" t="s">
        <v>22086</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s>
  <drawing r:id="rId6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1.38"/>
  </cols>
  <sheetData>
    <row r="1">
      <c r="A1" s="361" t="s">
        <v>22087</v>
      </c>
      <c r="B1" s="361" t="s">
        <v>22088</v>
      </c>
      <c r="C1" s="361" t="s">
        <v>22089</v>
      </c>
    </row>
    <row r="2">
      <c r="A2" s="370" t="s">
        <v>22090</v>
      </c>
      <c r="B2" s="370">
        <v>1.0</v>
      </c>
      <c r="C2" s="370" t="s">
        <v>22091</v>
      </c>
    </row>
    <row r="3">
      <c r="A3" s="370" t="s">
        <v>22090</v>
      </c>
      <c r="B3" s="370">
        <v>1.5</v>
      </c>
      <c r="C3" s="370" t="s">
        <v>22092</v>
      </c>
    </row>
    <row r="4">
      <c r="A4" s="370" t="s">
        <v>22090</v>
      </c>
      <c r="B4" s="370">
        <v>2.0</v>
      </c>
      <c r="C4" s="370" t="s">
        <v>22093</v>
      </c>
    </row>
    <row r="5">
      <c r="A5" s="370" t="s">
        <v>22090</v>
      </c>
      <c r="B5" s="370">
        <v>2.5</v>
      </c>
      <c r="C5" s="370" t="s">
        <v>22094</v>
      </c>
    </row>
    <row r="6">
      <c r="A6" s="370" t="s">
        <v>22090</v>
      </c>
      <c r="B6" s="370">
        <v>3.0</v>
      </c>
      <c r="C6" s="370" t="s">
        <v>22095</v>
      </c>
    </row>
    <row r="7">
      <c r="A7" s="370" t="s">
        <v>22090</v>
      </c>
      <c r="B7" s="370">
        <v>3.5</v>
      </c>
      <c r="C7" s="370" t="s">
        <v>22096</v>
      </c>
    </row>
    <row r="8">
      <c r="A8" s="370" t="s">
        <v>22090</v>
      </c>
      <c r="B8" s="370">
        <v>4.0</v>
      </c>
      <c r="C8" s="370" t="s">
        <v>22097</v>
      </c>
    </row>
    <row r="9">
      <c r="A9" s="370" t="s">
        <v>22090</v>
      </c>
      <c r="B9" s="370">
        <v>4.5</v>
      </c>
      <c r="C9" s="370" t="s">
        <v>22098</v>
      </c>
    </row>
    <row r="10">
      <c r="A10" s="370" t="s">
        <v>22090</v>
      </c>
      <c r="B10" s="370">
        <v>5.0</v>
      </c>
      <c r="C10" s="370" t="s">
        <v>22099</v>
      </c>
    </row>
    <row r="11">
      <c r="A11" s="370" t="s">
        <v>22090</v>
      </c>
      <c r="B11" s="370">
        <v>5.5</v>
      </c>
      <c r="C11" s="370" t="s">
        <v>22100</v>
      </c>
    </row>
    <row r="12">
      <c r="A12" s="370" t="s">
        <v>22090</v>
      </c>
      <c r="B12" s="370">
        <v>6.0</v>
      </c>
      <c r="C12" s="370" t="s">
        <v>22101</v>
      </c>
    </row>
    <row r="13">
      <c r="A13" s="370" t="s">
        <v>22090</v>
      </c>
      <c r="B13" s="370">
        <v>6.5</v>
      </c>
      <c r="C13" s="370" t="s">
        <v>22102</v>
      </c>
    </row>
    <row r="14">
      <c r="A14" s="370" t="s">
        <v>22090</v>
      </c>
      <c r="B14" s="370">
        <v>7.0</v>
      </c>
      <c r="C14" s="370" t="s">
        <v>22103</v>
      </c>
    </row>
    <row r="15">
      <c r="A15" s="370" t="s">
        <v>22090</v>
      </c>
      <c r="B15" s="370">
        <v>7.5</v>
      </c>
      <c r="C15" s="370" t="s">
        <v>22104</v>
      </c>
    </row>
    <row r="16">
      <c r="A16" s="370" t="s">
        <v>22090</v>
      </c>
      <c r="B16" s="370">
        <v>8.0</v>
      </c>
      <c r="C16" s="370" t="s">
        <v>22105</v>
      </c>
    </row>
    <row r="17">
      <c r="A17" s="370" t="s">
        <v>22090</v>
      </c>
      <c r="B17" s="370">
        <v>8.5</v>
      </c>
      <c r="C17" s="370" t="s">
        <v>22106</v>
      </c>
    </row>
    <row r="18">
      <c r="A18" s="370" t="s">
        <v>22090</v>
      </c>
      <c r="B18" s="370">
        <v>9.0</v>
      </c>
      <c r="C18" s="370" t="s">
        <v>22107</v>
      </c>
    </row>
    <row r="19">
      <c r="A19" s="370" t="s">
        <v>22090</v>
      </c>
      <c r="B19" s="370">
        <v>9.5</v>
      </c>
      <c r="C19" s="370" t="s">
        <v>22108</v>
      </c>
    </row>
    <row r="20">
      <c r="A20" s="370" t="s">
        <v>22090</v>
      </c>
      <c r="B20" s="370">
        <v>10.0</v>
      </c>
      <c r="C20" s="370" t="s">
        <v>22109</v>
      </c>
    </row>
    <row r="21">
      <c r="A21" s="371" t="s">
        <v>22110</v>
      </c>
      <c r="B21" s="371">
        <v>1.0</v>
      </c>
      <c r="C21" s="371" t="s">
        <v>22111</v>
      </c>
    </row>
    <row r="22">
      <c r="A22" s="371" t="s">
        <v>22110</v>
      </c>
      <c r="B22" s="371">
        <v>1.5</v>
      </c>
      <c r="C22" s="371" t="s">
        <v>22112</v>
      </c>
    </row>
    <row r="23">
      <c r="A23" s="371" t="s">
        <v>22110</v>
      </c>
      <c r="B23" s="371">
        <v>2.0</v>
      </c>
      <c r="C23" s="371" t="s">
        <v>22113</v>
      </c>
    </row>
    <row r="24">
      <c r="A24" s="371" t="s">
        <v>22110</v>
      </c>
      <c r="B24" s="371">
        <v>2.5</v>
      </c>
      <c r="C24" s="371" t="s">
        <v>22114</v>
      </c>
    </row>
    <row r="25">
      <c r="A25" s="371" t="s">
        <v>22110</v>
      </c>
      <c r="B25" s="371">
        <v>3.0</v>
      </c>
      <c r="C25" s="371" t="s">
        <v>22115</v>
      </c>
    </row>
    <row r="26">
      <c r="A26" s="371" t="s">
        <v>22110</v>
      </c>
      <c r="B26" s="371">
        <v>3.5</v>
      </c>
      <c r="C26" s="371" t="s">
        <v>22116</v>
      </c>
    </row>
    <row r="27">
      <c r="A27" s="371" t="s">
        <v>22110</v>
      </c>
      <c r="B27" s="371">
        <v>4.0</v>
      </c>
      <c r="C27" s="371" t="s">
        <v>22117</v>
      </c>
    </row>
    <row r="28">
      <c r="A28" s="371" t="s">
        <v>22110</v>
      </c>
      <c r="B28" s="371">
        <v>4.5</v>
      </c>
      <c r="C28" s="371" t="s">
        <v>22118</v>
      </c>
    </row>
    <row r="29">
      <c r="A29" s="371" t="s">
        <v>22110</v>
      </c>
      <c r="B29" s="371">
        <v>5.0</v>
      </c>
      <c r="C29" s="371" t="s">
        <v>22119</v>
      </c>
    </row>
    <row r="30">
      <c r="A30" s="371" t="s">
        <v>22110</v>
      </c>
      <c r="B30" s="371">
        <v>5.5</v>
      </c>
      <c r="C30" s="371" t="s">
        <v>22120</v>
      </c>
    </row>
    <row r="31">
      <c r="A31" s="371" t="s">
        <v>22110</v>
      </c>
      <c r="B31" s="371">
        <v>6.0</v>
      </c>
      <c r="C31" s="371" t="s">
        <v>22121</v>
      </c>
    </row>
    <row r="32">
      <c r="A32" s="371" t="s">
        <v>22110</v>
      </c>
      <c r="B32" s="371">
        <v>6.5</v>
      </c>
      <c r="C32" s="371" t="s">
        <v>22122</v>
      </c>
    </row>
    <row r="33">
      <c r="A33" s="371" t="s">
        <v>22110</v>
      </c>
      <c r="B33" s="371">
        <v>7.0</v>
      </c>
      <c r="C33" s="371" t="s">
        <v>22123</v>
      </c>
    </row>
    <row r="34">
      <c r="A34" s="371" t="s">
        <v>22110</v>
      </c>
      <c r="B34" s="371">
        <v>7.5</v>
      </c>
      <c r="C34" s="371" t="s">
        <v>22124</v>
      </c>
    </row>
    <row r="35">
      <c r="A35" s="371" t="s">
        <v>22110</v>
      </c>
      <c r="B35" s="371">
        <v>8.0</v>
      </c>
      <c r="C35" s="371" t="s">
        <v>22125</v>
      </c>
    </row>
    <row r="36">
      <c r="A36" s="371" t="s">
        <v>22110</v>
      </c>
      <c r="B36" s="371">
        <v>8.5</v>
      </c>
      <c r="C36" s="371" t="s">
        <v>22126</v>
      </c>
    </row>
    <row r="37">
      <c r="A37" s="371" t="s">
        <v>22110</v>
      </c>
      <c r="B37" s="371">
        <v>9.0</v>
      </c>
      <c r="C37" s="371" t="s">
        <v>22127</v>
      </c>
    </row>
    <row r="38">
      <c r="A38" s="371" t="s">
        <v>22110</v>
      </c>
      <c r="B38" s="371">
        <v>9.5</v>
      </c>
      <c r="C38" s="371" t="s">
        <v>22128</v>
      </c>
    </row>
    <row r="39">
      <c r="A39" s="371" t="s">
        <v>22110</v>
      </c>
      <c r="B39" s="371">
        <v>10.0</v>
      </c>
      <c r="C39" s="371" t="s">
        <v>22129</v>
      </c>
    </row>
    <row r="40">
      <c r="A40" s="372" t="s">
        <v>22130</v>
      </c>
      <c r="B40" s="372">
        <v>1.0</v>
      </c>
      <c r="C40" s="372" t="s">
        <v>22131</v>
      </c>
    </row>
    <row r="41">
      <c r="A41" s="372" t="s">
        <v>22130</v>
      </c>
      <c r="B41" s="372">
        <v>1.5</v>
      </c>
      <c r="C41" s="372" t="s">
        <v>22132</v>
      </c>
    </row>
    <row r="42">
      <c r="A42" s="372" t="s">
        <v>22130</v>
      </c>
      <c r="B42" s="372">
        <v>2.0</v>
      </c>
      <c r="C42" s="372" t="s">
        <v>22133</v>
      </c>
    </row>
    <row r="43">
      <c r="A43" s="372" t="s">
        <v>22130</v>
      </c>
      <c r="B43" s="372">
        <v>2.5</v>
      </c>
      <c r="C43" s="372" t="s">
        <v>22134</v>
      </c>
    </row>
    <row r="44">
      <c r="A44" s="372" t="s">
        <v>22130</v>
      </c>
      <c r="B44" s="372">
        <v>3.0</v>
      </c>
      <c r="C44" s="372" t="s">
        <v>22135</v>
      </c>
    </row>
    <row r="45">
      <c r="A45" s="372" t="s">
        <v>22130</v>
      </c>
      <c r="B45" s="372">
        <v>3.5</v>
      </c>
      <c r="C45" s="372" t="s">
        <v>22136</v>
      </c>
    </row>
    <row r="46">
      <c r="A46" s="372" t="s">
        <v>22130</v>
      </c>
      <c r="B46" s="372">
        <v>4.0</v>
      </c>
      <c r="C46" s="372" t="s">
        <v>22137</v>
      </c>
    </row>
    <row r="47">
      <c r="A47" s="372" t="s">
        <v>22130</v>
      </c>
      <c r="B47" s="372">
        <v>4.5</v>
      </c>
      <c r="C47" s="372" t="s">
        <v>22138</v>
      </c>
    </row>
    <row r="48">
      <c r="A48" s="372" t="s">
        <v>22130</v>
      </c>
      <c r="B48" s="372">
        <v>5.0</v>
      </c>
      <c r="C48" s="372" t="s">
        <v>22139</v>
      </c>
    </row>
    <row r="49">
      <c r="A49" s="372" t="s">
        <v>22130</v>
      </c>
      <c r="B49" s="372">
        <v>5.5</v>
      </c>
      <c r="C49" s="372" t="s">
        <v>22140</v>
      </c>
    </row>
    <row r="50">
      <c r="A50" s="372" t="s">
        <v>22130</v>
      </c>
      <c r="B50" s="372">
        <v>6.0</v>
      </c>
      <c r="C50" s="372" t="s">
        <v>22141</v>
      </c>
    </row>
    <row r="51">
      <c r="A51" s="372" t="s">
        <v>22130</v>
      </c>
      <c r="B51" s="372">
        <v>6.5</v>
      </c>
      <c r="C51" s="372" t="s">
        <v>22142</v>
      </c>
    </row>
    <row r="52">
      <c r="A52" s="372" t="s">
        <v>22130</v>
      </c>
      <c r="B52" s="372">
        <v>7.0</v>
      </c>
      <c r="C52" s="372" t="s">
        <v>22143</v>
      </c>
    </row>
    <row r="53">
      <c r="A53" s="372" t="s">
        <v>22130</v>
      </c>
      <c r="B53" s="372">
        <v>7.5</v>
      </c>
      <c r="C53" s="372" t="s">
        <v>22144</v>
      </c>
    </row>
    <row r="54">
      <c r="A54" s="372" t="s">
        <v>22130</v>
      </c>
      <c r="B54" s="372">
        <v>8.0</v>
      </c>
      <c r="C54" s="372" t="s">
        <v>22145</v>
      </c>
    </row>
    <row r="55">
      <c r="A55" s="372" t="s">
        <v>22130</v>
      </c>
      <c r="B55" s="372">
        <v>8.5</v>
      </c>
      <c r="C55" s="372" t="s">
        <v>22146</v>
      </c>
    </row>
    <row r="56">
      <c r="A56" s="372" t="s">
        <v>22130</v>
      </c>
      <c r="B56" s="372">
        <v>9.0</v>
      </c>
      <c r="C56" s="372" t="s">
        <v>22147</v>
      </c>
    </row>
    <row r="57">
      <c r="A57" s="372" t="s">
        <v>22130</v>
      </c>
      <c r="B57" s="372">
        <v>9.5</v>
      </c>
      <c r="C57" s="372" t="s">
        <v>22148</v>
      </c>
    </row>
    <row r="58">
      <c r="A58" s="372" t="s">
        <v>22130</v>
      </c>
      <c r="B58" s="372">
        <v>10.0</v>
      </c>
      <c r="C58" s="372" t="s">
        <v>22149</v>
      </c>
    </row>
    <row r="59">
      <c r="A59" s="373" t="s">
        <v>22150</v>
      </c>
      <c r="B59" s="373">
        <v>1.0</v>
      </c>
      <c r="C59" s="373" t="s">
        <v>22151</v>
      </c>
    </row>
    <row r="60">
      <c r="A60" s="373" t="s">
        <v>22150</v>
      </c>
      <c r="B60" s="373">
        <v>1.5</v>
      </c>
      <c r="C60" s="373" t="s">
        <v>22152</v>
      </c>
    </row>
    <row r="61">
      <c r="A61" s="373" t="s">
        <v>22150</v>
      </c>
      <c r="B61" s="373">
        <v>2.0</v>
      </c>
      <c r="C61" s="373" t="s">
        <v>22153</v>
      </c>
    </row>
    <row r="62">
      <c r="A62" s="373" t="s">
        <v>22150</v>
      </c>
      <c r="B62" s="373">
        <v>2.5</v>
      </c>
      <c r="C62" s="373" t="s">
        <v>22154</v>
      </c>
    </row>
    <row r="63">
      <c r="A63" s="373" t="s">
        <v>22150</v>
      </c>
      <c r="B63" s="373">
        <v>3.0</v>
      </c>
      <c r="C63" s="373" t="s">
        <v>22155</v>
      </c>
    </row>
    <row r="64">
      <c r="A64" s="373" t="s">
        <v>22150</v>
      </c>
      <c r="B64" s="373">
        <v>3.5</v>
      </c>
      <c r="C64" s="373" t="s">
        <v>22156</v>
      </c>
    </row>
    <row r="65">
      <c r="A65" s="373" t="s">
        <v>22150</v>
      </c>
      <c r="B65" s="373">
        <v>4.0</v>
      </c>
      <c r="C65" s="373" t="s">
        <v>22157</v>
      </c>
    </row>
    <row r="66">
      <c r="A66" s="373" t="s">
        <v>22150</v>
      </c>
      <c r="B66" s="373">
        <v>4.5</v>
      </c>
      <c r="C66" s="373" t="s">
        <v>22158</v>
      </c>
    </row>
    <row r="67">
      <c r="A67" s="373" t="s">
        <v>22150</v>
      </c>
      <c r="B67" s="373">
        <v>5.0</v>
      </c>
      <c r="C67" s="373" t="s">
        <v>22159</v>
      </c>
    </row>
    <row r="68">
      <c r="A68" s="373" t="s">
        <v>22150</v>
      </c>
      <c r="B68" s="373">
        <v>5.5</v>
      </c>
      <c r="C68" s="373" t="s">
        <v>22160</v>
      </c>
    </row>
    <row r="69">
      <c r="A69" s="373" t="s">
        <v>22150</v>
      </c>
      <c r="B69" s="373">
        <v>6.0</v>
      </c>
      <c r="C69" s="373" t="s">
        <v>22161</v>
      </c>
    </row>
    <row r="70">
      <c r="A70" s="373" t="s">
        <v>22150</v>
      </c>
      <c r="B70" s="373">
        <v>6.5</v>
      </c>
      <c r="C70" s="373" t="s">
        <v>22162</v>
      </c>
    </row>
    <row r="71">
      <c r="A71" s="373" t="s">
        <v>22150</v>
      </c>
      <c r="B71" s="373">
        <v>7.0</v>
      </c>
      <c r="C71" s="373" t="s">
        <v>22163</v>
      </c>
    </row>
    <row r="72">
      <c r="A72" s="373" t="s">
        <v>22150</v>
      </c>
      <c r="B72" s="373">
        <v>7.5</v>
      </c>
      <c r="C72" s="373" t="s">
        <v>22164</v>
      </c>
    </row>
    <row r="73">
      <c r="A73" s="373" t="s">
        <v>22150</v>
      </c>
      <c r="B73" s="373">
        <v>8.0</v>
      </c>
      <c r="C73" s="373" t="s">
        <v>22165</v>
      </c>
    </row>
    <row r="74">
      <c r="A74" s="373" t="s">
        <v>22150</v>
      </c>
      <c r="B74" s="373">
        <v>8.5</v>
      </c>
      <c r="C74" s="373" t="s">
        <v>22166</v>
      </c>
    </row>
    <row r="75">
      <c r="A75" s="373" t="s">
        <v>22150</v>
      </c>
      <c r="B75" s="373">
        <v>9.0</v>
      </c>
      <c r="C75" s="373" t="s">
        <v>22167</v>
      </c>
    </row>
    <row r="76">
      <c r="A76" s="373" t="s">
        <v>22150</v>
      </c>
      <c r="B76" s="373">
        <v>9.5</v>
      </c>
      <c r="C76" s="373" t="s">
        <v>22168</v>
      </c>
    </row>
    <row r="77">
      <c r="A77" s="373" t="s">
        <v>22150</v>
      </c>
      <c r="B77" s="373">
        <v>10.0</v>
      </c>
      <c r="C77" s="373" t="s">
        <v>22169</v>
      </c>
    </row>
    <row r="78">
      <c r="A78" s="47" t="s">
        <v>22170</v>
      </c>
      <c r="B78" s="47">
        <v>1.0</v>
      </c>
      <c r="C78" s="47" t="s">
        <v>22171</v>
      </c>
    </row>
    <row r="79">
      <c r="A79" s="47" t="s">
        <v>22170</v>
      </c>
      <c r="B79" s="47">
        <v>1.5</v>
      </c>
      <c r="C79" s="47" t="s">
        <v>22172</v>
      </c>
    </row>
    <row r="80">
      <c r="A80" s="47" t="s">
        <v>22170</v>
      </c>
      <c r="B80" s="47">
        <v>2.0</v>
      </c>
      <c r="C80" s="47" t="s">
        <v>22173</v>
      </c>
    </row>
    <row r="81">
      <c r="A81" s="47" t="s">
        <v>22170</v>
      </c>
      <c r="B81" s="47">
        <v>2.5</v>
      </c>
      <c r="C81" s="47" t="s">
        <v>22174</v>
      </c>
    </row>
    <row r="82">
      <c r="A82" s="47" t="s">
        <v>22170</v>
      </c>
      <c r="B82" s="47">
        <v>3.0</v>
      </c>
      <c r="C82" s="47" t="s">
        <v>22175</v>
      </c>
    </row>
    <row r="83">
      <c r="A83" s="47" t="s">
        <v>22170</v>
      </c>
      <c r="B83" s="47">
        <v>3.5</v>
      </c>
      <c r="C83" s="47" t="s">
        <v>22176</v>
      </c>
    </row>
    <row r="84">
      <c r="A84" s="47" t="s">
        <v>22170</v>
      </c>
      <c r="B84" s="47">
        <v>4.0</v>
      </c>
      <c r="C84" s="47" t="s">
        <v>22177</v>
      </c>
    </row>
    <row r="85">
      <c r="A85" s="47" t="s">
        <v>22170</v>
      </c>
      <c r="B85" s="47">
        <v>4.5</v>
      </c>
      <c r="C85" s="47" t="s">
        <v>22178</v>
      </c>
    </row>
    <row r="86">
      <c r="A86" s="47" t="s">
        <v>22170</v>
      </c>
      <c r="B86" s="47">
        <v>5.0</v>
      </c>
      <c r="C86" s="47" t="s">
        <v>22179</v>
      </c>
    </row>
    <row r="87">
      <c r="A87" s="47" t="s">
        <v>22170</v>
      </c>
      <c r="B87" s="47">
        <v>5.5</v>
      </c>
      <c r="C87" s="47" t="s">
        <v>22180</v>
      </c>
    </row>
    <row r="88">
      <c r="A88" s="47" t="s">
        <v>22170</v>
      </c>
      <c r="B88" s="47">
        <v>6.0</v>
      </c>
      <c r="C88" s="47" t="s">
        <v>22181</v>
      </c>
    </row>
    <row r="89">
      <c r="A89" s="47" t="s">
        <v>22170</v>
      </c>
      <c r="B89" s="47">
        <v>6.5</v>
      </c>
      <c r="C89" s="47" t="s">
        <v>22182</v>
      </c>
    </row>
    <row r="90">
      <c r="A90" s="47" t="s">
        <v>22170</v>
      </c>
      <c r="B90" s="47">
        <v>7.0</v>
      </c>
      <c r="C90" s="47" t="s">
        <v>22183</v>
      </c>
    </row>
    <row r="91">
      <c r="A91" s="47" t="s">
        <v>22170</v>
      </c>
      <c r="B91" s="47">
        <v>7.5</v>
      </c>
      <c r="C91" s="47" t="s">
        <v>22184</v>
      </c>
    </row>
    <row r="92">
      <c r="A92" s="47" t="s">
        <v>22170</v>
      </c>
      <c r="B92" s="47">
        <v>8.0</v>
      </c>
      <c r="C92" s="47" t="s">
        <v>22185</v>
      </c>
    </row>
    <row r="93">
      <c r="A93" s="47" t="s">
        <v>22170</v>
      </c>
      <c r="B93" s="47">
        <v>8.5</v>
      </c>
      <c r="C93" s="47" t="s">
        <v>22186</v>
      </c>
    </row>
    <row r="94">
      <c r="A94" s="47" t="s">
        <v>22170</v>
      </c>
      <c r="B94" s="47">
        <v>9.0</v>
      </c>
      <c r="C94" s="47" t="s">
        <v>22187</v>
      </c>
    </row>
    <row r="95">
      <c r="A95" s="47" t="s">
        <v>22170</v>
      </c>
      <c r="B95" s="47">
        <v>9.5</v>
      </c>
      <c r="C95" s="47" t="s">
        <v>22188</v>
      </c>
    </row>
    <row r="96">
      <c r="A96" s="47" t="s">
        <v>22170</v>
      </c>
      <c r="B96" s="47">
        <v>10.0</v>
      </c>
      <c r="C96" s="47" t="s">
        <v>22189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50.88"/>
    <col customWidth="1" min="3" max="3" width="38.5"/>
  </cols>
  <sheetData>
    <row r="1">
      <c r="A1" s="374" t="s">
        <v>22190</v>
      </c>
      <c r="B1" s="374" t="s">
        <v>22191</v>
      </c>
      <c r="C1" s="374" t="s">
        <v>22192</v>
      </c>
      <c r="D1" s="375"/>
      <c r="E1" s="375"/>
      <c r="F1" s="375"/>
      <c r="G1" s="375"/>
      <c r="H1" s="375"/>
      <c r="I1" s="375"/>
      <c r="J1" s="375"/>
      <c r="K1" s="375"/>
      <c r="L1" s="375"/>
      <c r="M1" s="375"/>
      <c r="N1" s="375"/>
      <c r="O1" s="375"/>
      <c r="P1" s="375"/>
      <c r="Q1" s="375"/>
      <c r="R1" s="375"/>
      <c r="S1" s="375"/>
      <c r="T1" s="375"/>
      <c r="U1" s="375"/>
      <c r="V1" s="375"/>
      <c r="W1" s="375"/>
      <c r="X1" s="375"/>
      <c r="Y1" s="375"/>
      <c r="Z1" s="375"/>
    </row>
    <row r="2">
      <c r="A2" s="376" t="s">
        <v>22193</v>
      </c>
      <c r="B2" s="376" t="s">
        <v>22194</v>
      </c>
      <c r="C2" s="376" t="s">
        <v>22195</v>
      </c>
    </row>
    <row r="3">
      <c r="A3" s="376" t="s">
        <v>22196</v>
      </c>
      <c r="B3" s="376" t="s">
        <v>22197</v>
      </c>
      <c r="C3" s="376" t="s">
        <v>22198</v>
      </c>
    </row>
    <row r="4">
      <c r="A4" s="376" t="s">
        <v>22199</v>
      </c>
      <c r="B4" s="376" t="s">
        <v>22200</v>
      </c>
      <c r="C4" s="376" t="s">
        <v>22201</v>
      </c>
    </row>
    <row r="5">
      <c r="A5" s="376" t="s">
        <v>22202</v>
      </c>
      <c r="B5" s="376" t="s">
        <v>22203</v>
      </c>
      <c r="C5" s="376" t="s">
        <v>22204</v>
      </c>
    </row>
    <row r="6">
      <c r="A6" s="376" t="s">
        <v>22205</v>
      </c>
      <c r="B6" s="376" t="s">
        <v>22206</v>
      </c>
      <c r="C6" s="376" t="s">
        <v>22207</v>
      </c>
    </row>
    <row r="7">
      <c r="A7" s="376" t="s">
        <v>22208</v>
      </c>
      <c r="B7" s="376" t="s">
        <v>22209</v>
      </c>
      <c r="C7" s="376" t="s">
        <v>22210</v>
      </c>
    </row>
    <row r="8">
      <c r="A8" s="376" t="s">
        <v>22211</v>
      </c>
      <c r="B8" s="376" t="s">
        <v>22212</v>
      </c>
      <c r="C8" s="376" t="s">
        <v>22213</v>
      </c>
    </row>
    <row r="10">
      <c r="A10" s="377" t="str">
        <f>IFERROR(__xludf.DUMMYFUNCTION("TEXTJOIN("", "", TRUE,
  IF(AND(AL2&gt;=9, AN2&gt;=8, AP2&gt;=7, AT2&gt;=8), ""Gold Standard"", """"),
  IF(AND(AL2&gt;=7, AN2&gt;=7, AP2&gt;=6, AT2&gt;=8, NOT(AND(AL2&gt;=9, AN2&gt;=8, AP2&gt;=7, AT2&gt;=8))), ""BIFL Approved"", """"),
  IF(AN2&gt;=8.5, ""Repair Friendly"", """"),
  IF(OR(AP2"&amp;"=10, REGEXMATCH(AU2, ""Lifetime Guarantee"")), ""Lifetime Warranty"", """"),
  IF(AT2&gt;=8.5, ""Crowd Favorite"", """"),
  IF(AR2&gt;=8, ""Eco Hero"", """"),
  IF(AND(AV2&gt;=10, AL2&gt;=8, AT2&gt;=8), ""Legacy Product"", """")
)"),"")</f>
        <v/>
      </c>
    </row>
    <row r="11">
      <c r="A11" s="369" t="s">
        <v>22214</v>
      </c>
    </row>
  </sheetData>
  <hyperlinks>
    <hyperlink r:id="rId1" ref="A11"/>
  </hyperlinks>
  <drawing r:id="rId2"/>
</worksheet>
</file>